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st01.moe.go.jp\地球環境局_地球温暖化対策事業室\03_見える化L\2021\15-1_指針策定\その他\19_第二回委員会準備\00_youtube配信および報道発表\報道発表用ぶら下げ資料\"/>
    </mc:Choice>
  </mc:AlternateContent>
  <bookViews>
    <workbookView xWindow="0" yWindow="0" windowWidth="23040" windowHeight="9096"/>
  </bookViews>
  <sheets>
    <sheet name="目次" sheetId="3" r:id="rId1"/>
    <sheet name="検討会用①" sheetId="18" state="hidden" r:id="rId2"/>
    <sheet name="検討会用②" sheetId="19" state="hidden" r:id="rId3"/>
    <sheet name="目次 (検討会資料用1)" sheetId="12" state="hidden" r:id="rId4"/>
    <sheet name="検討会用④" sheetId="20" state="hidden" r:id="rId5"/>
    <sheet name="検討会用⑤" sheetId="21" state="hidden" r:id="rId6"/>
    <sheet name="目次 (検討会資料用2)" sheetId="13" state="hidden" r:id="rId7"/>
    <sheet name="目次 (検討会資料用3)" sheetId="14" state="hidden" r:id="rId8"/>
    <sheet name="目次 (検討会資料用4)" sheetId="15" state="hidden" r:id="rId9"/>
    <sheet name="目次 (検討会資料用4) (2)" sheetId="16" state="hidden" r:id="rId10"/>
    <sheet name="1.1" sheetId="8" r:id="rId11"/>
    <sheet name="1.2(1)①" sheetId="1" r:id="rId12"/>
    <sheet name="1.2(1)②" sheetId="4" r:id="rId13"/>
    <sheet name="1.2(1)③" sheetId="11" r:id="rId14"/>
    <sheet name="1.2(1)④" sheetId="6" r:id="rId15"/>
    <sheet name="1.2(2)" sheetId="7" r:id="rId16"/>
  </sheets>
  <definedNames>
    <definedName name="_xlnm._FilterDatabase" localSheetId="11" hidden="1">'1.2(1)①'!$A$6:$Y$328</definedName>
    <definedName name="_xlnm._FilterDatabase" localSheetId="12" hidden="1">'1.2(1)②'!$A$6:$N$321</definedName>
    <definedName name="_xlnm._FilterDatabase" localSheetId="13" hidden="1">'1.2(1)③'!$A$6:$M$256</definedName>
    <definedName name="_xlnm._FilterDatabase" localSheetId="14" hidden="1">'1.2(1)④'!$A$6:$M$180</definedName>
    <definedName name="_xlnm._FilterDatabase" localSheetId="15" hidden="1">'1.2(2)'!$A$6:$AA$963</definedName>
    <definedName name="_xlnm.Print_Area" localSheetId="11">'1.2(1)①'!$B$1:$N$328</definedName>
    <definedName name="_xlnm.Print_Area" localSheetId="12">'1.2(1)②'!$B$1:$J$203</definedName>
    <definedName name="_xlnm.Print_Titles" localSheetId="11">'1.2(1)①'!$1:$6</definedName>
    <definedName name="_xlnm.Print_Titles" localSheetId="12">'1.2(1)②'!$1:$6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3" i="21" l="1"/>
  <c r="M402" i="21"/>
  <c r="M401" i="21"/>
  <c r="M400" i="21"/>
  <c r="M399" i="21"/>
  <c r="M398" i="21"/>
  <c r="M397" i="21"/>
  <c r="M396" i="21"/>
  <c r="M395" i="21"/>
  <c r="M394" i="21"/>
  <c r="M393" i="21"/>
  <c r="M392" i="21"/>
  <c r="M391" i="21"/>
  <c r="M390" i="21"/>
  <c r="M389" i="21"/>
  <c r="M388" i="21"/>
  <c r="M387" i="21"/>
  <c r="M386" i="21"/>
  <c r="M385" i="21"/>
  <c r="M384" i="21"/>
  <c r="M383" i="21"/>
  <c r="M382" i="21"/>
  <c r="M381" i="21"/>
  <c r="M380" i="21"/>
  <c r="M379" i="21"/>
  <c r="M378" i="21"/>
  <c r="M377" i="21"/>
  <c r="M376" i="21"/>
  <c r="M375" i="21"/>
  <c r="M374" i="21"/>
  <c r="M373" i="21"/>
  <c r="M372" i="21"/>
  <c r="M371" i="21"/>
  <c r="M370" i="21"/>
  <c r="M369" i="21"/>
  <c r="M368" i="21"/>
  <c r="M367" i="21"/>
  <c r="M366" i="21"/>
  <c r="M365" i="21"/>
  <c r="M364" i="21"/>
  <c r="M363" i="21"/>
  <c r="M362" i="21"/>
  <c r="M361" i="21"/>
  <c r="M360" i="21"/>
  <c r="M359" i="21"/>
  <c r="M358" i="21"/>
  <c r="M357" i="21"/>
  <c r="M356" i="21"/>
  <c r="M355" i="21"/>
  <c r="M354" i="21"/>
  <c r="M353" i="21"/>
  <c r="M352" i="21"/>
  <c r="M351" i="21"/>
  <c r="M350" i="21"/>
  <c r="M349" i="21"/>
  <c r="M348" i="21"/>
  <c r="M347" i="21"/>
  <c r="M346" i="21"/>
  <c r="M345" i="21"/>
  <c r="M344" i="21"/>
  <c r="M343" i="21"/>
  <c r="M342" i="21"/>
  <c r="M341" i="21"/>
  <c r="M340" i="21"/>
  <c r="M339" i="21"/>
  <c r="M338" i="21"/>
  <c r="M337" i="21"/>
  <c r="M336" i="21"/>
  <c r="M335" i="21"/>
  <c r="M334" i="21"/>
  <c r="M333" i="21"/>
  <c r="M332" i="21"/>
  <c r="M331" i="21"/>
  <c r="M330" i="21"/>
  <c r="M329" i="21"/>
  <c r="M328" i="21"/>
  <c r="M322" i="21"/>
  <c r="M321" i="21"/>
  <c r="M320" i="21"/>
  <c r="M319" i="21"/>
  <c r="M318" i="21"/>
  <c r="M317" i="21"/>
  <c r="M316" i="21"/>
  <c r="M315" i="21"/>
  <c r="M314" i="21"/>
  <c r="M313" i="21"/>
  <c r="M312" i="21"/>
  <c r="M311" i="21"/>
  <c r="M310" i="21"/>
  <c r="M309" i="21"/>
  <c r="M308" i="21"/>
  <c r="M307" i="21"/>
  <c r="M306" i="21"/>
  <c r="M305" i="21"/>
  <c r="M304" i="21"/>
  <c r="M303" i="21"/>
  <c r="M302" i="21"/>
  <c r="M301" i="21"/>
  <c r="M300" i="21"/>
  <c r="M299" i="21"/>
  <c r="M298" i="21"/>
  <c r="M297" i="21"/>
  <c r="M296" i="21"/>
  <c r="M295" i="21"/>
  <c r="M294" i="21"/>
  <c r="M293" i="21"/>
  <c r="M292" i="21"/>
  <c r="M291" i="21"/>
  <c r="M290" i="21"/>
  <c r="M289" i="21"/>
  <c r="M288" i="21"/>
  <c r="M287" i="21"/>
  <c r="M286" i="21"/>
  <c r="M285" i="21"/>
  <c r="M284" i="21"/>
  <c r="M283" i="21"/>
  <c r="M282" i="21"/>
  <c r="M281" i="21"/>
  <c r="M280" i="21"/>
  <c r="M279" i="21"/>
  <c r="M278" i="21"/>
  <c r="M277" i="21"/>
  <c r="M272" i="21"/>
  <c r="M271" i="21"/>
  <c r="M270" i="21"/>
  <c r="M269" i="21"/>
  <c r="M268" i="21"/>
  <c r="M267" i="21"/>
  <c r="M266" i="21"/>
  <c r="M265" i="21"/>
  <c r="M264" i="21"/>
  <c r="M263" i="21"/>
  <c r="M262" i="21"/>
  <c r="M261" i="21"/>
  <c r="M260" i="21"/>
  <c r="M259" i="21"/>
  <c r="M258" i="21"/>
  <c r="M257" i="21"/>
  <c r="M256" i="21"/>
  <c r="M255" i="21"/>
  <c r="M254" i="21"/>
  <c r="M253" i="21"/>
  <c r="M252" i="21"/>
  <c r="M251" i="21"/>
  <c r="M250" i="21"/>
  <c r="M249" i="21"/>
  <c r="M248" i="21"/>
  <c r="M247" i="21"/>
  <c r="M246" i="21"/>
  <c r="M245" i="21"/>
  <c r="M244" i="21"/>
  <c r="M243" i="21"/>
  <c r="M242" i="21"/>
  <c r="M241" i="21"/>
  <c r="M240" i="21"/>
  <c r="M239" i="21"/>
  <c r="M238" i="21"/>
  <c r="M237" i="21"/>
  <c r="M236" i="21"/>
  <c r="M235" i="21"/>
  <c r="M234" i="21"/>
  <c r="M233" i="21"/>
  <c r="M232" i="21"/>
  <c r="M231" i="21"/>
  <c r="M230" i="21"/>
  <c r="M229" i="21"/>
  <c r="M222" i="21"/>
  <c r="M221" i="21"/>
  <c r="M220" i="21"/>
  <c r="M219" i="21"/>
  <c r="M218" i="21"/>
  <c r="M217" i="21"/>
  <c r="M216" i="21"/>
  <c r="M215" i="21"/>
  <c r="M214" i="21"/>
  <c r="M213" i="21"/>
  <c r="M212" i="21"/>
  <c r="M211" i="21"/>
  <c r="M210" i="21"/>
  <c r="M209" i="21"/>
  <c r="M208" i="21"/>
  <c r="M207" i="21"/>
  <c r="M206" i="21"/>
  <c r="M205" i="21"/>
  <c r="M204" i="21"/>
  <c r="M203" i="21"/>
  <c r="M202" i="21"/>
  <c r="M201" i="21"/>
  <c r="M200" i="21"/>
  <c r="M199" i="21"/>
  <c r="M198" i="21"/>
  <c r="M197" i="21"/>
  <c r="M196" i="21"/>
  <c r="M195" i="21"/>
  <c r="M194" i="21"/>
  <c r="M193" i="21"/>
  <c r="M192" i="21"/>
  <c r="M191" i="21"/>
  <c r="M190" i="21"/>
  <c r="M189" i="21"/>
  <c r="M188" i="21"/>
  <c r="M187" i="21"/>
  <c r="M186" i="21"/>
  <c r="M185" i="21"/>
  <c r="M184" i="21"/>
  <c r="M183" i="21"/>
  <c r="M182" i="21"/>
  <c r="M181" i="21"/>
  <c r="M180" i="21"/>
  <c r="M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53" i="21"/>
  <c r="M152" i="21"/>
  <c r="M151" i="21"/>
  <c r="M150" i="21"/>
  <c r="M149" i="21"/>
  <c r="M148" i="21"/>
  <c r="M147" i="21"/>
  <c r="M146" i="21"/>
  <c r="M145" i="21"/>
  <c r="M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M118" i="21"/>
  <c r="M117" i="21"/>
  <c r="M116" i="21"/>
  <c r="M115" i="21"/>
  <c r="M114" i="21"/>
  <c r="M113" i="21"/>
  <c r="M112" i="21"/>
  <c r="M111" i="21"/>
  <c r="M110" i="21"/>
  <c r="M109" i="21"/>
  <c r="M108" i="21"/>
  <c r="M107" i="21"/>
  <c r="M106" i="21"/>
  <c r="M105" i="21"/>
  <c r="M100" i="21"/>
  <c r="M99" i="21"/>
  <c r="F98" i="21"/>
  <c r="M98" i="21" s="1"/>
  <c r="M97" i="21"/>
  <c r="L97" i="21"/>
  <c r="P97" i="21" s="1"/>
  <c r="J97" i="21"/>
  <c r="M96" i="21"/>
  <c r="L96" i="21"/>
  <c r="H93" i="21"/>
  <c r="H88" i="21"/>
  <c r="H89" i="21" s="1"/>
  <c r="H90" i="21" s="1"/>
  <c r="H91" i="21" s="1"/>
  <c r="H87" i="21"/>
  <c r="H84" i="21"/>
  <c r="H85" i="21" s="1"/>
  <c r="H81" i="21"/>
  <c r="H82" i="21" s="1"/>
  <c r="H62" i="21"/>
  <c r="H63" i="21" s="1"/>
  <c r="H64" i="21" s="1"/>
  <c r="H65" i="21" s="1"/>
  <c r="H66" i="21" s="1"/>
  <c r="H67" i="21" s="1"/>
  <c r="H68" i="21" s="1"/>
  <c r="H69" i="21" s="1"/>
  <c r="H70" i="21" s="1"/>
  <c r="H71" i="21" s="1"/>
  <c r="H72" i="21" s="1"/>
  <c r="H73" i="21" s="1"/>
  <c r="H74" i="21" s="1"/>
  <c r="H75" i="21" s="1"/>
  <c r="H76" i="21" s="1"/>
  <c r="H77" i="21" s="1"/>
  <c r="H78" i="21" s="1"/>
  <c r="H79" i="21" s="1"/>
  <c r="H57" i="21"/>
  <c r="H58" i="21" s="1"/>
  <c r="H59" i="21" s="1"/>
  <c r="H60" i="21" s="1"/>
  <c r="H55" i="21"/>
  <c r="H53" i="21"/>
  <c r="H51" i="21"/>
  <c r="H49" i="21"/>
  <c r="H45" i="21"/>
  <c r="H46" i="21" s="1"/>
  <c r="H47" i="21" s="1"/>
  <c r="G45" i="21"/>
  <c r="G46" i="21" s="1"/>
  <c r="G47" i="21" s="1"/>
  <c r="G48" i="21" s="1"/>
  <c r="M44" i="21"/>
  <c r="M43" i="21"/>
  <c r="H42" i="21"/>
  <c r="M42" i="21" s="1"/>
  <c r="M41" i="21"/>
  <c r="M40" i="21"/>
  <c r="H38" i="21"/>
  <c r="H39" i="21" s="1"/>
  <c r="M39" i="21" s="1"/>
  <c r="M37" i="21"/>
  <c r="H34" i="21"/>
  <c r="H35" i="21" s="1"/>
  <c r="H36" i="21" s="1"/>
  <c r="M36" i="21" s="1"/>
  <c r="M33" i="21"/>
  <c r="M32" i="21"/>
  <c r="H29" i="21"/>
  <c r="H30" i="21" s="1"/>
  <c r="M28" i="21"/>
  <c r="M27" i="21"/>
  <c r="M26" i="21"/>
  <c r="M25" i="21"/>
  <c r="M24" i="21"/>
  <c r="B15" i="21"/>
  <c r="B14" i="21"/>
  <c r="B13" i="21"/>
  <c r="B12" i="21"/>
  <c r="B11" i="21"/>
  <c r="B10" i="21"/>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6" i="6"/>
  <c r="B76" i="6"/>
  <c r="A77" i="6"/>
  <c r="B77" i="6"/>
  <c r="A78" i="6"/>
  <c r="B78"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128" i="6"/>
  <c r="B128" i="6"/>
  <c r="A129" i="6"/>
  <c r="B129" i="6"/>
  <c r="A130" i="6"/>
  <c r="B130" i="6"/>
  <c r="A131" i="6"/>
  <c r="B131" i="6"/>
  <c r="A132" i="6"/>
  <c r="B132" i="6"/>
  <c r="A133" i="6"/>
  <c r="B133" i="6"/>
  <c r="A134" i="6"/>
  <c r="B134" i="6"/>
  <c r="A135" i="6"/>
  <c r="B135" i="6"/>
  <c r="A136" i="6"/>
  <c r="B136" i="6"/>
  <c r="A137" i="6"/>
  <c r="B137" i="6"/>
  <c r="A138" i="6"/>
  <c r="B138" i="6"/>
  <c r="A139" i="6"/>
  <c r="B139" i="6"/>
  <c r="A140" i="6"/>
  <c r="B140" i="6"/>
  <c r="A141" i="6"/>
  <c r="B141" i="6"/>
  <c r="A142" i="6"/>
  <c r="B142" i="6"/>
  <c r="A143" i="6"/>
  <c r="B143" i="6"/>
  <c r="A144" i="6"/>
  <c r="B144" i="6"/>
  <c r="A145" i="6"/>
  <c r="B145" i="6"/>
  <c r="A146" i="6"/>
  <c r="B146" i="6"/>
  <c r="A147" i="6"/>
  <c r="B147" i="6"/>
  <c r="A148" i="6"/>
  <c r="B148" i="6"/>
  <c r="A149" i="6"/>
  <c r="B149" i="6"/>
  <c r="A150" i="6"/>
  <c r="B150" i="6"/>
  <c r="A151" i="6"/>
  <c r="B151" i="6"/>
  <c r="A152" i="6"/>
  <c r="B152" i="6"/>
  <c r="A153" i="6"/>
  <c r="B153" i="6"/>
  <c r="A154" i="6"/>
  <c r="B154" i="6"/>
  <c r="A155" i="6"/>
  <c r="B155" i="6"/>
  <c r="A156" i="6"/>
  <c r="B156" i="6"/>
  <c r="A157" i="6"/>
  <c r="B157" i="6"/>
  <c r="A158" i="6"/>
  <c r="B158" i="6"/>
  <c r="A159" i="6"/>
  <c r="B159" i="6"/>
  <c r="A160" i="6"/>
  <c r="B160" i="6"/>
  <c r="A161" i="6"/>
  <c r="B161" i="6"/>
  <c r="A162" i="6"/>
  <c r="B162" i="6"/>
  <c r="A163" i="6"/>
  <c r="B163" i="6"/>
  <c r="A164" i="6"/>
  <c r="B164" i="6"/>
  <c r="A165" i="6"/>
  <c r="B165" i="6"/>
  <c r="A166" i="6"/>
  <c r="B166" i="6"/>
  <c r="A167" i="6"/>
  <c r="B167" i="6"/>
  <c r="A168" i="6"/>
  <c r="B168" i="6"/>
  <c r="A169" i="6"/>
  <c r="B169" i="6"/>
  <c r="A170" i="6"/>
  <c r="B170" i="6"/>
  <c r="A171" i="6"/>
  <c r="B171" i="6"/>
  <c r="A172" i="6"/>
  <c r="B172" i="6"/>
  <c r="A173" i="6"/>
  <c r="B173" i="6"/>
  <c r="A174" i="6"/>
  <c r="B174" i="6"/>
  <c r="A175" i="6"/>
  <c r="B175" i="6"/>
  <c r="A176" i="6"/>
  <c r="B176" i="6"/>
  <c r="A177" i="6"/>
  <c r="B177" i="6"/>
  <c r="A178" i="6"/>
  <c r="B178" i="6"/>
  <c r="A179" i="6"/>
  <c r="B179" i="6"/>
  <c r="B180" i="6"/>
  <c r="K321" i="3" s="1"/>
  <c r="B7" i="6"/>
  <c r="K323" i="21" l="1"/>
  <c r="L322" i="21" s="1"/>
  <c r="G49" i="21"/>
  <c r="M49" i="21" s="1"/>
  <c r="M48" i="21"/>
  <c r="M30" i="21"/>
  <c r="H31" i="21"/>
  <c r="M31" i="21" s="1"/>
  <c r="M29" i="21"/>
  <c r="M34" i="21"/>
  <c r="M38" i="21"/>
  <c r="M47" i="21"/>
  <c r="M35" i="21"/>
  <c r="G50" i="21"/>
  <c r="M45" i="21"/>
  <c r="M46" i="21"/>
  <c r="G51" i="21" l="1"/>
  <c r="M50" i="21"/>
  <c r="G52" i="21" l="1"/>
  <c r="M51" i="21"/>
  <c r="M52" i="21" l="1"/>
  <c r="G53" i="21"/>
  <c r="G54" i="21" l="1"/>
  <c r="M53" i="21"/>
  <c r="G55" i="21" l="1"/>
  <c r="M54" i="21"/>
  <c r="G56" i="21" l="1"/>
  <c r="M55" i="21"/>
  <c r="G57" i="21" l="1"/>
  <c r="M56" i="21"/>
  <c r="M57" i="21" l="1"/>
  <c r="G58" i="21"/>
  <c r="G59" i="21" l="1"/>
  <c r="M58" i="21"/>
  <c r="M59" i="21" l="1"/>
  <c r="G60" i="21"/>
  <c r="G61" i="21" l="1"/>
  <c r="M60" i="21"/>
  <c r="G62" i="21" l="1"/>
  <c r="M61" i="21"/>
  <c r="G63" i="21" l="1"/>
  <c r="M62" i="21"/>
  <c r="G64" i="21" l="1"/>
  <c r="M63" i="21"/>
  <c r="G65" i="21" l="1"/>
  <c r="M64" i="21"/>
  <c r="G66" i="21" l="1"/>
  <c r="M65" i="21"/>
  <c r="M66" i="21" l="1"/>
  <c r="G67" i="21"/>
  <c r="G68" i="21" l="1"/>
  <c r="M67" i="21"/>
  <c r="G69" i="21" l="1"/>
  <c r="M68" i="21"/>
  <c r="G70" i="21" l="1"/>
  <c r="M69" i="21"/>
  <c r="M70" i="21" l="1"/>
  <c r="G71" i="21"/>
  <c r="G72" i="21" l="1"/>
  <c r="M71" i="21"/>
  <c r="G73" i="21" l="1"/>
  <c r="M72" i="21"/>
  <c r="G74" i="21" l="1"/>
  <c r="M73" i="21"/>
  <c r="M74" i="21" l="1"/>
  <c r="G75" i="21"/>
  <c r="G76" i="21" l="1"/>
  <c r="M75" i="21"/>
  <c r="G77" i="21" l="1"/>
  <c r="M76" i="21"/>
  <c r="G78" i="21" l="1"/>
  <c r="M77" i="21"/>
  <c r="M78" i="21" l="1"/>
  <c r="G79" i="21"/>
  <c r="G80" i="21" l="1"/>
  <c r="M79" i="21"/>
  <c r="M80" i="21" l="1"/>
  <c r="G81" i="21"/>
  <c r="G82" i="21" l="1"/>
  <c r="M81" i="21"/>
  <c r="M82" i="21" l="1"/>
  <c r="G83" i="21"/>
  <c r="M83" i="21" l="1"/>
  <c r="G84" i="21"/>
  <c r="G85" i="21" l="1"/>
  <c r="M84" i="21"/>
  <c r="M85" i="21" l="1"/>
  <c r="G86" i="21"/>
  <c r="G87" i="21" l="1"/>
  <c r="M86" i="21"/>
  <c r="M87" i="21" l="1"/>
  <c r="G88" i="21"/>
  <c r="G89" i="21" l="1"/>
  <c r="M88" i="21"/>
  <c r="M89" i="21" l="1"/>
  <c r="G90" i="21"/>
  <c r="G91" i="21" l="1"/>
  <c r="M90" i="21"/>
  <c r="M91" i="21" l="1"/>
  <c r="G92" i="21"/>
  <c r="G93" i="21" l="1"/>
  <c r="M92" i="21"/>
  <c r="G94" i="21" l="1"/>
  <c r="M93" i="21"/>
  <c r="M94" i="21" l="1"/>
  <c r="G95" i="21"/>
  <c r="M95" i="21" s="1"/>
  <c r="M403" i="20" l="1"/>
  <c r="M402" i="20"/>
  <c r="M401" i="20"/>
  <c r="M400" i="20"/>
  <c r="M399" i="20"/>
  <c r="M398" i="20"/>
  <c r="M397" i="20"/>
  <c r="M396" i="20"/>
  <c r="M395" i="20"/>
  <c r="M394" i="20"/>
  <c r="M393" i="20"/>
  <c r="M392" i="20"/>
  <c r="M391" i="20"/>
  <c r="M390" i="20"/>
  <c r="M389" i="20"/>
  <c r="M388" i="20"/>
  <c r="M387" i="20"/>
  <c r="M386" i="20"/>
  <c r="M385" i="20"/>
  <c r="M384" i="20"/>
  <c r="M383" i="20"/>
  <c r="M382" i="20"/>
  <c r="M381" i="20"/>
  <c r="M380" i="20"/>
  <c r="M379" i="20"/>
  <c r="M378" i="20"/>
  <c r="M377" i="20"/>
  <c r="M376" i="20"/>
  <c r="M375" i="20"/>
  <c r="M374" i="20"/>
  <c r="M373" i="20"/>
  <c r="M372" i="20"/>
  <c r="M371" i="20"/>
  <c r="M370" i="20"/>
  <c r="M369" i="20"/>
  <c r="M368" i="20"/>
  <c r="M367" i="20"/>
  <c r="M366" i="20"/>
  <c r="M365" i="20"/>
  <c r="M364" i="20"/>
  <c r="M363" i="20"/>
  <c r="M362" i="20"/>
  <c r="M361" i="20"/>
  <c r="M360" i="20"/>
  <c r="M359" i="20"/>
  <c r="M358" i="20"/>
  <c r="M357" i="20"/>
  <c r="M356" i="20"/>
  <c r="M355" i="20"/>
  <c r="M354" i="20"/>
  <c r="M353" i="20"/>
  <c r="M352" i="20"/>
  <c r="M351" i="20"/>
  <c r="M350" i="20"/>
  <c r="M349" i="20"/>
  <c r="M348" i="20"/>
  <c r="M347" i="20"/>
  <c r="M346" i="20"/>
  <c r="M345" i="20"/>
  <c r="M344" i="20"/>
  <c r="M343" i="20"/>
  <c r="M342" i="20"/>
  <c r="M341" i="20"/>
  <c r="M340" i="20"/>
  <c r="M339" i="20"/>
  <c r="M338" i="20"/>
  <c r="M337" i="20"/>
  <c r="M336" i="20"/>
  <c r="M335" i="20"/>
  <c r="M334" i="20"/>
  <c r="M333" i="20"/>
  <c r="M332" i="20"/>
  <c r="M331" i="20"/>
  <c r="M330" i="20"/>
  <c r="M329" i="20"/>
  <c r="M328" i="20"/>
  <c r="K323" i="20"/>
  <c r="L322" i="20" s="1"/>
  <c r="M322" i="20"/>
  <c r="M321" i="20"/>
  <c r="M320" i="20"/>
  <c r="M319" i="20"/>
  <c r="M318" i="20"/>
  <c r="M317" i="20"/>
  <c r="M316" i="20"/>
  <c r="M315" i="20"/>
  <c r="M314" i="20"/>
  <c r="M313" i="20"/>
  <c r="M312" i="20"/>
  <c r="M311" i="20"/>
  <c r="M310" i="20"/>
  <c r="M309" i="20"/>
  <c r="M308" i="20"/>
  <c r="M307" i="20"/>
  <c r="M306" i="20"/>
  <c r="M305" i="20"/>
  <c r="M304" i="20"/>
  <c r="M303" i="20"/>
  <c r="M302" i="20"/>
  <c r="M301" i="20"/>
  <c r="M300" i="20"/>
  <c r="M299" i="20"/>
  <c r="M298" i="20"/>
  <c r="M297" i="20"/>
  <c r="M296" i="20"/>
  <c r="M295" i="20"/>
  <c r="M294" i="20"/>
  <c r="M293" i="20"/>
  <c r="M292" i="20"/>
  <c r="M291" i="20"/>
  <c r="M290" i="20"/>
  <c r="M289" i="20"/>
  <c r="M288" i="20"/>
  <c r="M287" i="20"/>
  <c r="M286" i="20"/>
  <c r="M285" i="20"/>
  <c r="M284" i="20"/>
  <c r="M283" i="20"/>
  <c r="M282" i="20"/>
  <c r="M281" i="20"/>
  <c r="M280" i="20"/>
  <c r="M279" i="20"/>
  <c r="M278" i="20"/>
  <c r="M277" i="20"/>
  <c r="M272" i="20"/>
  <c r="M271" i="20"/>
  <c r="M270" i="20"/>
  <c r="M269" i="20"/>
  <c r="M268" i="20"/>
  <c r="M267" i="20"/>
  <c r="M266" i="20"/>
  <c r="M265" i="20"/>
  <c r="M264" i="20"/>
  <c r="M263" i="20"/>
  <c r="M262" i="20"/>
  <c r="M261" i="20"/>
  <c r="M260" i="20"/>
  <c r="M259" i="20"/>
  <c r="M258" i="20"/>
  <c r="M257" i="20"/>
  <c r="M256" i="20"/>
  <c r="M255" i="20"/>
  <c r="M254" i="20"/>
  <c r="M253" i="20"/>
  <c r="M252" i="20"/>
  <c r="M251" i="20"/>
  <c r="M250" i="20"/>
  <c r="M249" i="20"/>
  <c r="M248" i="20"/>
  <c r="M247" i="20"/>
  <c r="M246" i="20"/>
  <c r="M245" i="20"/>
  <c r="M244" i="20"/>
  <c r="M243" i="20"/>
  <c r="M242" i="20"/>
  <c r="M241" i="20"/>
  <c r="M240" i="20"/>
  <c r="M239" i="20"/>
  <c r="M238" i="20"/>
  <c r="M237" i="20"/>
  <c r="M236" i="20"/>
  <c r="M235" i="20"/>
  <c r="M234" i="20"/>
  <c r="M233" i="20"/>
  <c r="M232" i="20"/>
  <c r="M231" i="20"/>
  <c r="M230" i="20"/>
  <c r="M229" i="20"/>
  <c r="M222" i="20"/>
  <c r="M221" i="20"/>
  <c r="M220" i="20"/>
  <c r="M219" i="20"/>
  <c r="M218" i="20"/>
  <c r="M217" i="20"/>
  <c r="M216" i="20"/>
  <c r="M215" i="20"/>
  <c r="M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M188" i="20"/>
  <c r="M187" i="20"/>
  <c r="M186" i="20"/>
  <c r="M185" i="20"/>
  <c r="M184" i="20"/>
  <c r="M183" i="20"/>
  <c r="M182" i="20"/>
  <c r="M181" i="20"/>
  <c r="M180" i="20"/>
  <c r="M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53" i="20"/>
  <c r="M152" i="20"/>
  <c r="M151" i="20"/>
  <c r="M150" i="20"/>
  <c r="M149" i="20"/>
  <c r="M148" i="20"/>
  <c r="M147" i="20"/>
  <c r="M146" i="20"/>
  <c r="M145" i="20"/>
  <c r="M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18" i="20"/>
  <c r="M117" i="20"/>
  <c r="M116" i="20"/>
  <c r="M115" i="20"/>
  <c r="M114" i="20"/>
  <c r="M113" i="20"/>
  <c r="M112" i="20"/>
  <c r="M111" i="20"/>
  <c r="M110" i="20"/>
  <c r="M109" i="20"/>
  <c r="M108" i="20"/>
  <c r="M107" i="20"/>
  <c r="M106" i="20"/>
  <c r="M105" i="20"/>
  <c r="M100" i="20"/>
  <c r="M99" i="20"/>
  <c r="F98" i="20"/>
  <c r="M98" i="20" s="1"/>
  <c r="M97" i="20"/>
  <c r="L97" i="20"/>
  <c r="M96" i="20"/>
  <c r="L96" i="20"/>
  <c r="H93" i="20"/>
  <c r="H87" i="20"/>
  <c r="H88" i="20" s="1"/>
  <c r="H89" i="20" s="1"/>
  <c r="H90" i="20" s="1"/>
  <c r="H91" i="20" s="1"/>
  <c r="H84" i="20"/>
  <c r="H85" i="20" s="1"/>
  <c r="H81" i="20"/>
  <c r="H82" i="20" s="1"/>
  <c r="H62" i="20"/>
  <c r="H63" i="20" s="1"/>
  <c r="H64" i="20" s="1"/>
  <c r="H65" i="20" s="1"/>
  <c r="H66" i="20" s="1"/>
  <c r="H67" i="20" s="1"/>
  <c r="H68" i="20" s="1"/>
  <c r="H69" i="20" s="1"/>
  <c r="H70" i="20" s="1"/>
  <c r="H71" i="20" s="1"/>
  <c r="H72" i="20" s="1"/>
  <c r="H73" i="20" s="1"/>
  <c r="H74" i="20" s="1"/>
  <c r="H75" i="20" s="1"/>
  <c r="H76" i="20" s="1"/>
  <c r="H77" i="20" s="1"/>
  <c r="H78" i="20" s="1"/>
  <c r="H79" i="20" s="1"/>
  <c r="H57" i="20"/>
  <c r="H58" i="20" s="1"/>
  <c r="H59" i="20" s="1"/>
  <c r="H60" i="20" s="1"/>
  <c r="H55" i="20"/>
  <c r="H53" i="20"/>
  <c r="H51" i="20"/>
  <c r="H49" i="20"/>
  <c r="H45" i="20"/>
  <c r="H46" i="20" s="1"/>
  <c r="H47" i="20" s="1"/>
  <c r="G45" i="20"/>
  <c r="G46" i="20" s="1"/>
  <c r="M44" i="20"/>
  <c r="M43" i="20"/>
  <c r="H42" i="20"/>
  <c r="M42" i="20" s="1"/>
  <c r="M41" i="20"/>
  <c r="M40" i="20"/>
  <c r="H39" i="20"/>
  <c r="M39" i="20" s="1"/>
  <c r="H38" i="20"/>
  <c r="M38" i="20" s="1"/>
  <c r="M37" i="20"/>
  <c r="H34" i="20"/>
  <c r="M33" i="20"/>
  <c r="M32" i="20"/>
  <c r="H29" i="20"/>
  <c r="M29" i="20" s="1"/>
  <c r="M28" i="20"/>
  <c r="M27" i="20"/>
  <c r="M26" i="20"/>
  <c r="M25" i="20"/>
  <c r="M24" i="20"/>
  <c r="B15" i="20"/>
  <c r="B14" i="20"/>
  <c r="B13" i="20"/>
  <c r="B12" i="20"/>
  <c r="B11" i="20"/>
  <c r="B10" i="20"/>
  <c r="M402" i="19"/>
  <c r="M401" i="19"/>
  <c r="M400" i="19"/>
  <c r="M399" i="19"/>
  <c r="M398" i="19"/>
  <c r="M397" i="19"/>
  <c r="M396" i="19"/>
  <c r="M395" i="19"/>
  <c r="M394" i="19"/>
  <c r="M393" i="19"/>
  <c r="M392" i="19"/>
  <c r="M391" i="19"/>
  <c r="M390" i="19"/>
  <c r="M389" i="19"/>
  <c r="M388" i="19"/>
  <c r="M387" i="19"/>
  <c r="M386" i="19"/>
  <c r="M385" i="19"/>
  <c r="M384" i="19"/>
  <c r="M383" i="19"/>
  <c r="M382" i="19"/>
  <c r="M381" i="19"/>
  <c r="M380" i="19"/>
  <c r="M379" i="19"/>
  <c r="M378" i="19"/>
  <c r="M377" i="19"/>
  <c r="M376" i="19"/>
  <c r="M375" i="19"/>
  <c r="M374" i="19"/>
  <c r="M373" i="19"/>
  <c r="M372" i="19"/>
  <c r="M371" i="19"/>
  <c r="M370" i="19"/>
  <c r="M369" i="19"/>
  <c r="M368" i="19"/>
  <c r="M367" i="19"/>
  <c r="M366" i="19"/>
  <c r="M365" i="19"/>
  <c r="M364" i="19"/>
  <c r="M363" i="19"/>
  <c r="M362" i="19"/>
  <c r="M361" i="19"/>
  <c r="M360" i="19"/>
  <c r="M359" i="19"/>
  <c r="M358" i="19"/>
  <c r="M357" i="19"/>
  <c r="M356" i="19"/>
  <c r="M355" i="19"/>
  <c r="M354" i="19"/>
  <c r="M353" i="19"/>
  <c r="M352" i="19"/>
  <c r="M351" i="19"/>
  <c r="M350" i="19"/>
  <c r="M349" i="19"/>
  <c r="M348" i="19"/>
  <c r="M347" i="19"/>
  <c r="M346" i="19"/>
  <c r="M345" i="19"/>
  <c r="M344" i="19"/>
  <c r="M343" i="19"/>
  <c r="M342" i="19"/>
  <c r="M341" i="19"/>
  <c r="M340" i="19"/>
  <c r="M339" i="19"/>
  <c r="M338" i="19"/>
  <c r="M337" i="19"/>
  <c r="M336" i="19"/>
  <c r="M335" i="19"/>
  <c r="M334" i="19"/>
  <c r="M333" i="19"/>
  <c r="M332" i="19"/>
  <c r="M331" i="19"/>
  <c r="M330" i="19"/>
  <c r="M329" i="19"/>
  <c r="M328" i="19"/>
  <c r="M327" i="19"/>
  <c r="K322" i="19"/>
  <c r="L321" i="19" s="1"/>
  <c r="M321" i="19"/>
  <c r="M320" i="19"/>
  <c r="M319" i="19"/>
  <c r="M318" i="19"/>
  <c r="M317" i="19"/>
  <c r="M316" i="19"/>
  <c r="M315" i="19"/>
  <c r="M314" i="19"/>
  <c r="M313" i="19"/>
  <c r="M312" i="19"/>
  <c r="M311" i="19"/>
  <c r="M310" i="19"/>
  <c r="M309" i="19"/>
  <c r="M308" i="19"/>
  <c r="M307" i="19"/>
  <c r="M306" i="19"/>
  <c r="M305" i="19"/>
  <c r="M304" i="19"/>
  <c r="M303" i="19"/>
  <c r="M302" i="19"/>
  <c r="M301" i="19"/>
  <c r="M300" i="19"/>
  <c r="M299" i="19"/>
  <c r="M298" i="19"/>
  <c r="M297" i="19"/>
  <c r="M296" i="19"/>
  <c r="M295" i="19"/>
  <c r="M294" i="19"/>
  <c r="M293" i="19"/>
  <c r="M292" i="19"/>
  <c r="M291" i="19"/>
  <c r="M290" i="19"/>
  <c r="M289" i="19"/>
  <c r="M288" i="19"/>
  <c r="M287" i="19"/>
  <c r="M286" i="19"/>
  <c r="M285" i="19"/>
  <c r="M284" i="19"/>
  <c r="M283" i="19"/>
  <c r="M282" i="19"/>
  <c r="M281" i="19"/>
  <c r="M280" i="19"/>
  <c r="M279" i="19"/>
  <c r="M278" i="19"/>
  <c r="M277" i="19"/>
  <c r="M276" i="19"/>
  <c r="M271" i="19"/>
  <c r="M270" i="19"/>
  <c r="M269" i="19"/>
  <c r="M268" i="19"/>
  <c r="M267" i="19"/>
  <c r="M266" i="19"/>
  <c r="M265" i="19"/>
  <c r="M264" i="19"/>
  <c r="M263" i="19"/>
  <c r="M262" i="19"/>
  <c r="M261" i="19"/>
  <c r="M260" i="19"/>
  <c r="M259" i="19"/>
  <c r="M258" i="19"/>
  <c r="M257" i="19"/>
  <c r="M256" i="19"/>
  <c r="M255" i="19"/>
  <c r="M254" i="19"/>
  <c r="M253" i="19"/>
  <c r="M252" i="19"/>
  <c r="M251" i="19"/>
  <c r="M250" i="19"/>
  <c r="M249" i="19"/>
  <c r="M248" i="19"/>
  <c r="M247" i="19"/>
  <c r="M246" i="19"/>
  <c r="M245" i="19"/>
  <c r="M244" i="19"/>
  <c r="M243" i="19"/>
  <c r="M242" i="19"/>
  <c r="M241" i="19"/>
  <c r="M240" i="19"/>
  <c r="M239" i="19"/>
  <c r="M238" i="19"/>
  <c r="M237" i="19"/>
  <c r="M236" i="19"/>
  <c r="M235" i="19"/>
  <c r="M234" i="19"/>
  <c r="M233" i="19"/>
  <c r="M232" i="19"/>
  <c r="M231" i="19"/>
  <c r="M230" i="19"/>
  <c r="M229" i="19"/>
  <c r="M228" i="19"/>
  <c r="M221" i="19"/>
  <c r="M220" i="19"/>
  <c r="M219" i="19"/>
  <c r="M218" i="19"/>
  <c r="M217" i="19"/>
  <c r="M216" i="19"/>
  <c r="M215" i="19"/>
  <c r="M214" i="19"/>
  <c r="M213" i="19"/>
  <c r="M212" i="19"/>
  <c r="M211" i="19"/>
  <c r="M210" i="19"/>
  <c r="M209" i="19"/>
  <c r="M208" i="19"/>
  <c r="M207" i="19"/>
  <c r="M206" i="19"/>
  <c r="M205" i="19"/>
  <c r="M204" i="19"/>
  <c r="M203" i="19"/>
  <c r="M202" i="19"/>
  <c r="M201" i="19"/>
  <c r="M200" i="19"/>
  <c r="M199" i="19"/>
  <c r="M198" i="19"/>
  <c r="M197" i="19"/>
  <c r="M196" i="19"/>
  <c r="M195" i="19"/>
  <c r="M194" i="19"/>
  <c r="M193" i="19"/>
  <c r="M192" i="19"/>
  <c r="M191" i="19"/>
  <c r="M190" i="19"/>
  <c r="M189" i="19"/>
  <c r="M188" i="19"/>
  <c r="M187" i="19"/>
  <c r="M186" i="19"/>
  <c r="M185" i="19"/>
  <c r="M184" i="19"/>
  <c r="M183" i="19"/>
  <c r="M182" i="19"/>
  <c r="M181" i="19"/>
  <c r="M180" i="19"/>
  <c r="M179" i="19"/>
  <c r="M178" i="19"/>
  <c r="M177" i="19"/>
  <c r="M176" i="19"/>
  <c r="M175" i="19"/>
  <c r="M174" i="19"/>
  <c r="M173" i="19"/>
  <c r="M172" i="19"/>
  <c r="M171" i="19"/>
  <c r="M170" i="19"/>
  <c r="M169" i="19"/>
  <c r="M168" i="19"/>
  <c r="M167" i="19"/>
  <c r="M166" i="19"/>
  <c r="M165" i="19"/>
  <c r="M164" i="19"/>
  <c r="M163" i="19"/>
  <c r="M162" i="19"/>
  <c r="M161" i="19"/>
  <c r="M160" i="19"/>
  <c r="M159" i="19"/>
  <c r="M158" i="19"/>
  <c r="M157" i="19"/>
  <c r="M156" i="19"/>
  <c r="M155" i="19"/>
  <c r="M154" i="19"/>
  <c r="M153" i="19"/>
  <c r="M152" i="19"/>
  <c r="M151" i="19"/>
  <c r="M150" i="19"/>
  <c r="M149" i="19"/>
  <c r="M148" i="19"/>
  <c r="M147" i="19"/>
  <c r="M146" i="19"/>
  <c r="M145" i="19"/>
  <c r="M144" i="19"/>
  <c r="M143" i="19"/>
  <c r="M142" i="19"/>
  <c r="M141" i="19"/>
  <c r="M140" i="19"/>
  <c r="M139" i="19"/>
  <c r="M138" i="19"/>
  <c r="M137" i="19"/>
  <c r="M136" i="19"/>
  <c r="M135" i="19"/>
  <c r="M134" i="19"/>
  <c r="M133" i="19"/>
  <c r="M132" i="19"/>
  <c r="M131" i="19"/>
  <c r="M130" i="19"/>
  <c r="M129" i="19"/>
  <c r="M128" i="19"/>
  <c r="M127" i="19"/>
  <c r="M126" i="19"/>
  <c r="M125" i="19"/>
  <c r="M124" i="19"/>
  <c r="M123" i="19"/>
  <c r="M122" i="19"/>
  <c r="M121" i="19"/>
  <c r="M120" i="19"/>
  <c r="M119" i="19"/>
  <c r="M118" i="19"/>
  <c r="M117" i="19"/>
  <c r="M116" i="19"/>
  <c r="M115" i="19"/>
  <c r="M114" i="19"/>
  <c r="M113" i="19"/>
  <c r="M112" i="19"/>
  <c r="M111" i="19"/>
  <c r="M110" i="19"/>
  <c r="M109" i="19"/>
  <c r="M108" i="19"/>
  <c r="M107" i="19"/>
  <c r="M106" i="19"/>
  <c r="M105" i="19"/>
  <c r="M100" i="19"/>
  <c r="M99" i="19"/>
  <c r="F98" i="19"/>
  <c r="M98" i="19" s="1"/>
  <c r="M97" i="19"/>
  <c r="L97" i="19"/>
  <c r="P97" i="19" s="1"/>
  <c r="M96" i="19"/>
  <c r="L96" i="19"/>
  <c r="H93" i="19"/>
  <c r="H87" i="19"/>
  <c r="H88" i="19" s="1"/>
  <c r="H89" i="19" s="1"/>
  <c r="H90" i="19" s="1"/>
  <c r="H91" i="19" s="1"/>
  <c r="H84" i="19"/>
  <c r="H85" i="19" s="1"/>
  <c r="H81" i="19"/>
  <c r="H82" i="19" s="1"/>
  <c r="H63" i="19"/>
  <c r="H64" i="19" s="1"/>
  <c r="H65" i="19" s="1"/>
  <c r="H66" i="19" s="1"/>
  <c r="H67" i="19" s="1"/>
  <c r="H68" i="19" s="1"/>
  <c r="H69" i="19" s="1"/>
  <c r="H70" i="19" s="1"/>
  <c r="H71" i="19" s="1"/>
  <c r="H72" i="19" s="1"/>
  <c r="H73" i="19" s="1"/>
  <c r="H74" i="19" s="1"/>
  <c r="H75" i="19" s="1"/>
  <c r="H76" i="19" s="1"/>
  <c r="H77" i="19" s="1"/>
  <c r="H78" i="19" s="1"/>
  <c r="H79" i="19" s="1"/>
  <c r="H62" i="19"/>
  <c r="H57" i="19"/>
  <c r="H58" i="19" s="1"/>
  <c r="H59" i="19" s="1"/>
  <c r="H60" i="19" s="1"/>
  <c r="H55" i="19"/>
  <c r="H53" i="19"/>
  <c r="H51" i="19"/>
  <c r="H49" i="19"/>
  <c r="H45" i="19"/>
  <c r="H46" i="19" s="1"/>
  <c r="H47" i="19" s="1"/>
  <c r="G45" i="19"/>
  <c r="M44" i="19"/>
  <c r="M43" i="19"/>
  <c r="H42" i="19"/>
  <c r="M42" i="19" s="1"/>
  <c r="M41" i="19"/>
  <c r="M40" i="19"/>
  <c r="H38" i="19"/>
  <c r="M38" i="19" s="1"/>
  <c r="M37" i="19"/>
  <c r="H34" i="19"/>
  <c r="H35" i="19" s="1"/>
  <c r="M33" i="19"/>
  <c r="M32" i="19"/>
  <c r="H29" i="19"/>
  <c r="H30" i="19" s="1"/>
  <c r="M28" i="19"/>
  <c r="M27" i="19"/>
  <c r="M26" i="19"/>
  <c r="M25" i="19"/>
  <c r="M24" i="19"/>
  <c r="B15" i="19"/>
  <c r="B14" i="19"/>
  <c r="B13" i="19"/>
  <c r="B12" i="19"/>
  <c r="B11" i="19"/>
  <c r="B10" i="19"/>
  <c r="M403" i="18"/>
  <c r="M402" i="18"/>
  <c r="M401" i="18"/>
  <c r="M400" i="18"/>
  <c r="M399" i="18"/>
  <c r="M398" i="18"/>
  <c r="M397" i="18"/>
  <c r="M396" i="18"/>
  <c r="M395" i="18"/>
  <c r="M394" i="18"/>
  <c r="M393" i="18"/>
  <c r="M392" i="18"/>
  <c r="M391" i="18"/>
  <c r="M390" i="18"/>
  <c r="M389" i="18"/>
  <c r="M388" i="18"/>
  <c r="M387" i="18"/>
  <c r="M386" i="18"/>
  <c r="M385" i="18"/>
  <c r="M384" i="18"/>
  <c r="M383" i="18"/>
  <c r="M382" i="18"/>
  <c r="M381" i="18"/>
  <c r="M380" i="18"/>
  <c r="M379" i="18"/>
  <c r="M378" i="18"/>
  <c r="M377" i="18"/>
  <c r="M376" i="18"/>
  <c r="M375" i="18"/>
  <c r="M374" i="18"/>
  <c r="M373" i="18"/>
  <c r="M372" i="18"/>
  <c r="M371" i="18"/>
  <c r="M370" i="18"/>
  <c r="M369" i="18"/>
  <c r="M368" i="18"/>
  <c r="M367" i="18"/>
  <c r="M366" i="18"/>
  <c r="M365" i="18"/>
  <c r="M364" i="18"/>
  <c r="M363" i="18"/>
  <c r="M362" i="18"/>
  <c r="M361" i="18"/>
  <c r="M360" i="18"/>
  <c r="M359" i="18"/>
  <c r="M358" i="18"/>
  <c r="M357" i="18"/>
  <c r="M356" i="18"/>
  <c r="M355" i="18"/>
  <c r="M354" i="18"/>
  <c r="M353" i="18"/>
  <c r="M352" i="18"/>
  <c r="M351" i="18"/>
  <c r="M350" i="18"/>
  <c r="M349" i="18"/>
  <c r="M348" i="18"/>
  <c r="M347" i="18"/>
  <c r="M346" i="18"/>
  <c r="M345" i="18"/>
  <c r="M344" i="18"/>
  <c r="M343" i="18"/>
  <c r="M342" i="18"/>
  <c r="M341" i="18"/>
  <c r="M340" i="18"/>
  <c r="M339" i="18"/>
  <c r="M338" i="18"/>
  <c r="M337" i="18"/>
  <c r="M336" i="18"/>
  <c r="M335" i="18"/>
  <c r="M334" i="18"/>
  <c r="M333" i="18"/>
  <c r="M332" i="18"/>
  <c r="M331" i="18"/>
  <c r="M330" i="18"/>
  <c r="M329" i="18"/>
  <c r="M328" i="18"/>
  <c r="K323" i="18"/>
  <c r="L322" i="18" s="1"/>
  <c r="M322" i="18"/>
  <c r="M321" i="18"/>
  <c r="M320" i="18"/>
  <c r="M319" i="18"/>
  <c r="M318" i="18"/>
  <c r="M317" i="18"/>
  <c r="M316" i="18"/>
  <c r="M315" i="18"/>
  <c r="M314" i="18"/>
  <c r="M313" i="18"/>
  <c r="M312" i="18"/>
  <c r="M311" i="18"/>
  <c r="M310" i="18"/>
  <c r="M309" i="18"/>
  <c r="M308" i="18"/>
  <c r="M307" i="18"/>
  <c r="M306" i="18"/>
  <c r="M305" i="18"/>
  <c r="M304" i="18"/>
  <c r="M303" i="18"/>
  <c r="M302" i="18"/>
  <c r="M301" i="18"/>
  <c r="M300" i="18"/>
  <c r="M299" i="18"/>
  <c r="M298" i="18"/>
  <c r="M297" i="18"/>
  <c r="M296" i="18"/>
  <c r="M295" i="18"/>
  <c r="M294" i="18"/>
  <c r="M293" i="18"/>
  <c r="M292" i="18"/>
  <c r="M291" i="18"/>
  <c r="M290" i="18"/>
  <c r="M289" i="18"/>
  <c r="M288" i="18"/>
  <c r="M287" i="18"/>
  <c r="M286" i="18"/>
  <c r="M285" i="18"/>
  <c r="M284" i="18"/>
  <c r="M283" i="18"/>
  <c r="M282" i="18"/>
  <c r="M281" i="18"/>
  <c r="M280" i="18"/>
  <c r="M279" i="18"/>
  <c r="M278" i="18"/>
  <c r="M277" i="18"/>
  <c r="M272" i="18"/>
  <c r="M271" i="18"/>
  <c r="M270" i="18"/>
  <c r="M269" i="18"/>
  <c r="M268" i="18"/>
  <c r="M267" i="18"/>
  <c r="M266" i="18"/>
  <c r="M265" i="18"/>
  <c r="M264" i="18"/>
  <c r="M263" i="18"/>
  <c r="M262" i="18"/>
  <c r="M261" i="18"/>
  <c r="M260" i="18"/>
  <c r="M259" i="18"/>
  <c r="M258" i="18"/>
  <c r="M257" i="18"/>
  <c r="M256" i="18"/>
  <c r="M255" i="18"/>
  <c r="M254" i="18"/>
  <c r="M253" i="18"/>
  <c r="M252" i="18"/>
  <c r="M251" i="18"/>
  <c r="M250" i="18"/>
  <c r="M249" i="18"/>
  <c r="M248" i="18"/>
  <c r="M247" i="18"/>
  <c r="M246" i="18"/>
  <c r="M245" i="18"/>
  <c r="M244" i="18"/>
  <c r="M243" i="18"/>
  <c r="M242" i="18"/>
  <c r="M241" i="18"/>
  <c r="M240" i="18"/>
  <c r="M239" i="18"/>
  <c r="M238" i="18"/>
  <c r="M237" i="18"/>
  <c r="M236" i="18"/>
  <c r="M235" i="18"/>
  <c r="M234" i="18"/>
  <c r="M233" i="18"/>
  <c r="M232" i="18"/>
  <c r="M231" i="18"/>
  <c r="M230" i="18"/>
  <c r="M229" i="18"/>
  <c r="M222" i="18"/>
  <c r="M221" i="18"/>
  <c r="M220" i="18"/>
  <c r="M219" i="18"/>
  <c r="M218" i="18"/>
  <c r="M217" i="18"/>
  <c r="M216" i="18"/>
  <c r="M215" i="18"/>
  <c r="M214" i="18"/>
  <c r="M213" i="18"/>
  <c r="M212" i="18"/>
  <c r="M211" i="18"/>
  <c r="M210" i="18"/>
  <c r="M209" i="18"/>
  <c r="M208" i="18"/>
  <c r="M207" i="18"/>
  <c r="M206" i="18"/>
  <c r="M205" i="18"/>
  <c r="M204" i="18"/>
  <c r="M203" i="18"/>
  <c r="M202" i="18"/>
  <c r="M201" i="18"/>
  <c r="M200" i="18"/>
  <c r="M199" i="18"/>
  <c r="M198" i="18"/>
  <c r="M197" i="18"/>
  <c r="M196" i="18"/>
  <c r="M195" i="18"/>
  <c r="M194" i="18"/>
  <c r="M193" i="18"/>
  <c r="M192" i="18"/>
  <c r="M191" i="18"/>
  <c r="M190" i="18"/>
  <c r="M189" i="18"/>
  <c r="M188" i="18"/>
  <c r="M187" i="18"/>
  <c r="M186" i="18"/>
  <c r="M185" i="18"/>
  <c r="M184" i="18"/>
  <c r="M183" i="18"/>
  <c r="M182" i="18"/>
  <c r="M181" i="18"/>
  <c r="M180" i="18"/>
  <c r="M179" i="18"/>
  <c r="M178" i="18"/>
  <c r="M177" i="18"/>
  <c r="M176" i="18"/>
  <c r="M175" i="18"/>
  <c r="M174" i="18"/>
  <c r="M173" i="18"/>
  <c r="M172" i="18"/>
  <c r="M171" i="18"/>
  <c r="M170" i="18"/>
  <c r="M169" i="18"/>
  <c r="M168" i="18"/>
  <c r="M167" i="18"/>
  <c r="M166" i="18"/>
  <c r="M165" i="18"/>
  <c r="M164" i="18"/>
  <c r="M163" i="18"/>
  <c r="M162" i="18"/>
  <c r="M161" i="18"/>
  <c r="M160" i="18"/>
  <c r="M159" i="18"/>
  <c r="M158" i="18"/>
  <c r="M157" i="18"/>
  <c r="M156" i="18"/>
  <c r="M155" i="18"/>
  <c r="M154" i="18"/>
  <c r="M153" i="18"/>
  <c r="M152" i="18"/>
  <c r="M151" i="18"/>
  <c r="M150" i="18"/>
  <c r="M149" i="18"/>
  <c r="M148" i="18"/>
  <c r="M147" i="18"/>
  <c r="M146" i="18"/>
  <c r="M145" i="18"/>
  <c r="M144" i="18"/>
  <c r="M143" i="18"/>
  <c r="M142" i="18"/>
  <c r="M141" i="18"/>
  <c r="M140" i="18"/>
  <c r="M139" i="18"/>
  <c r="M138" i="18"/>
  <c r="M137" i="18"/>
  <c r="M136" i="18"/>
  <c r="M135" i="18"/>
  <c r="M134" i="18"/>
  <c r="M133" i="18"/>
  <c r="M132" i="18"/>
  <c r="M131" i="18"/>
  <c r="M130" i="18"/>
  <c r="M129" i="18"/>
  <c r="M128" i="18"/>
  <c r="M127" i="18"/>
  <c r="M126" i="18"/>
  <c r="M125" i="18"/>
  <c r="M124" i="18"/>
  <c r="M123" i="18"/>
  <c r="M122" i="18"/>
  <c r="M121" i="18"/>
  <c r="M120" i="18"/>
  <c r="M119" i="18"/>
  <c r="M118" i="18"/>
  <c r="M117" i="18"/>
  <c r="M116" i="18"/>
  <c r="M115" i="18"/>
  <c r="M114" i="18"/>
  <c r="M113" i="18"/>
  <c r="M112" i="18"/>
  <c r="M111" i="18"/>
  <c r="M110" i="18"/>
  <c r="M109" i="18"/>
  <c r="M108" i="18"/>
  <c r="M107" i="18"/>
  <c r="M106" i="18"/>
  <c r="M105" i="18"/>
  <c r="M100" i="18"/>
  <c r="M99" i="18"/>
  <c r="F98" i="18"/>
  <c r="M98" i="18" s="1"/>
  <c r="M97" i="18"/>
  <c r="L97" i="18"/>
  <c r="M96" i="18"/>
  <c r="L96" i="18"/>
  <c r="H93" i="18"/>
  <c r="H87" i="18"/>
  <c r="H88" i="18" s="1"/>
  <c r="H89" i="18" s="1"/>
  <c r="H90" i="18" s="1"/>
  <c r="H91" i="18" s="1"/>
  <c r="H84" i="18"/>
  <c r="H85" i="18" s="1"/>
  <c r="H82" i="18"/>
  <c r="H81" i="18"/>
  <c r="H63" i="18"/>
  <c r="H64" i="18" s="1"/>
  <c r="H65" i="18" s="1"/>
  <c r="H66" i="18" s="1"/>
  <c r="H67" i="18" s="1"/>
  <c r="H68" i="18" s="1"/>
  <c r="H69" i="18" s="1"/>
  <c r="H70" i="18" s="1"/>
  <c r="H71" i="18" s="1"/>
  <c r="H72" i="18" s="1"/>
  <c r="H73" i="18" s="1"/>
  <c r="H74" i="18" s="1"/>
  <c r="H75" i="18" s="1"/>
  <c r="H76" i="18" s="1"/>
  <c r="H77" i="18" s="1"/>
  <c r="H78" i="18" s="1"/>
  <c r="H79" i="18" s="1"/>
  <c r="H62" i="18"/>
  <c r="H57" i="18"/>
  <c r="H58" i="18" s="1"/>
  <c r="H59" i="18" s="1"/>
  <c r="H60" i="18" s="1"/>
  <c r="H55" i="18"/>
  <c r="H53" i="18"/>
  <c r="H51" i="18"/>
  <c r="H49" i="18"/>
  <c r="H46" i="18"/>
  <c r="H47" i="18" s="1"/>
  <c r="M45" i="18"/>
  <c r="H45" i="18"/>
  <c r="G45" i="18"/>
  <c r="G46" i="18" s="1"/>
  <c r="G47" i="18" s="1"/>
  <c r="M44" i="18"/>
  <c r="M43" i="18"/>
  <c r="M42" i="18"/>
  <c r="H42" i="18"/>
  <c r="M41" i="18"/>
  <c r="M40" i="18"/>
  <c r="H38" i="18"/>
  <c r="H39" i="18" s="1"/>
  <c r="M39" i="18" s="1"/>
  <c r="M37" i="18"/>
  <c r="H35" i="18"/>
  <c r="H36" i="18" s="1"/>
  <c r="M36" i="18" s="1"/>
  <c r="H34" i="18"/>
  <c r="M34" i="18" s="1"/>
  <c r="M33" i="18"/>
  <c r="M32" i="18"/>
  <c r="H29" i="18"/>
  <c r="H30" i="18" s="1"/>
  <c r="M28" i="18"/>
  <c r="M27" i="18"/>
  <c r="M26" i="18"/>
  <c r="M25" i="18"/>
  <c r="M24" i="18"/>
  <c r="B15" i="18"/>
  <c r="B14" i="18"/>
  <c r="B13" i="18"/>
  <c r="B12" i="18"/>
  <c r="B11" i="18"/>
  <c r="B10" i="18"/>
  <c r="M372" i="3"/>
  <c r="B262" i="4"/>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K254" i="1" s="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K178" i="1" s="1"/>
  <c r="B152" i="1"/>
  <c r="K179" i="1" s="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K100" i="21" s="1"/>
  <c r="L99" i="21" s="1"/>
  <c r="B306" i="4"/>
  <c r="B304" i="4"/>
  <c r="B307" i="4"/>
  <c r="K100" i="18" l="1"/>
  <c r="L99" i="18" s="1"/>
  <c r="K100" i="20"/>
  <c r="L99" i="20" s="1"/>
  <c r="K100" i="3"/>
  <c r="K100" i="19"/>
  <c r="L99" i="19" s="1"/>
  <c r="M45" i="19"/>
  <c r="J97" i="19"/>
  <c r="H30" i="20"/>
  <c r="M30" i="20" s="1"/>
  <c r="H31" i="20"/>
  <c r="M31" i="20" s="1"/>
  <c r="H35" i="20"/>
  <c r="M34" i="20"/>
  <c r="M46" i="20"/>
  <c r="G47" i="20"/>
  <c r="M45" i="20"/>
  <c r="P97" i="20"/>
  <c r="J97" i="20"/>
  <c r="H39" i="19"/>
  <c r="M39" i="19" s="1"/>
  <c r="H36" i="19"/>
  <c r="M36" i="19" s="1"/>
  <c r="M35" i="19"/>
  <c r="M30" i="19"/>
  <c r="H31" i="19"/>
  <c r="M31" i="19" s="1"/>
  <c r="M29" i="19"/>
  <c r="G46" i="19"/>
  <c r="M34" i="19"/>
  <c r="M30" i="18"/>
  <c r="H31" i="18"/>
  <c r="M31" i="18" s="1"/>
  <c r="M29" i="18"/>
  <c r="M35" i="18"/>
  <c r="M38" i="18"/>
  <c r="G48" i="18"/>
  <c r="M47" i="18"/>
  <c r="M46" i="18"/>
  <c r="P97" i="18"/>
  <c r="J97" i="18"/>
  <c r="B303" i="4"/>
  <c r="C983" i="7"/>
  <c r="M35" i="20" l="1"/>
  <c r="H36" i="20"/>
  <c r="M36" i="20" s="1"/>
  <c r="G48" i="20"/>
  <c r="M47" i="20"/>
  <c r="G47" i="19"/>
  <c r="M46" i="19"/>
  <c r="M48" i="18"/>
  <c r="G49" i="18"/>
  <c r="M401" i="3"/>
  <c r="M400"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99"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0" i="3"/>
  <c r="L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0" i="3"/>
  <c r="M99" i="3"/>
  <c r="L99" i="3"/>
  <c r="F98" i="3"/>
  <c r="M98" i="3" s="1"/>
  <c r="M97" i="3"/>
  <c r="L97" i="3"/>
  <c r="J97" i="3" s="1"/>
  <c r="M96" i="3"/>
  <c r="L96" i="3"/>
  <c r="H93" i="3"/>
  <c r="H87" i="3"/>
  <c r="H88" i="3" s="1"/>
  <c r="H89" i="3" s="1"/>
  <c r="H90" i="3" s="1"/>
  <c r="H91" i="3" s="1"/>
  <c r="H84" i="3"/>
  <c r="H85" i="3" s="1"/>
  <c r="H81" i="3"/>
  <c r="H82" i="3" s="1"/>
  <c r="H62" i="3"/>
  <c r="H63" i="3" s="1"/>
  <c r="H64" i="3" s="1"/>
  <c r="H65" i="3" s="1"/>
  <c r="H66" i="3" s="1"/>
  <c r="H67" i="3" s="1"/>
  <c r="H68" i="3" s="1"/>
  <c r="H69" i="3" s="1"/>
  <c r="H70" i="3" s="1"/>
  <c r="H71" i="3" s="1"/>
  <c r="H72" i="3" s="1"/>
  <c r="H73" i="3" s="1"/>
  <c r="H74" i="3" s="1"/>
  <c r="H75" i="3" s="1"/>
  <c r="H76" i="3" s="1"/>
  <c r="H77" i="3" s="1"/>
  <c r="H78" i="3" s="1"/>
  <c r="H79" i="3" s="1"/>
  <c r="H57" i="3"/>
  <c r="H58" i="3" s="1"/>
  <c r="H59" i="3" s="1"/>
  <c r="H60" i="3" s="1"/>
  <c r="H55" i="3"/>
  <c r="H53" i="3"/>
  <c r="H51" i="3"/>
  <c r="H49" i="3"/>
  <c r="H45" i="3"/>
  <c r="G45" i="3"/>
  <c r="G46" i="3" s="1"/>
  <c r="G47" i="3" s="1"/>
  <c r="M44" i="3"/>
  <c r="M43" i="3"/>
  <c r="H42" i="3"/>
  <c r="M42" i="3" s="1"/>
  <c r="M41" i="3"/>
  <c r="M40" i="3"/>
  <c r="H38" i="3"/>
  <c r="H39" i="3" s="1"/>
  <c r="M39" i="3" s="1"/>
  <c r="M37" i="3"/>
  <c r="H34" i="3"/>
  <c r="H35" i="3" s="1"/>
  <c r="M33" i="3"/>
  <c r="M32" i="3"/>
  <c r="H29" i="3"/>
  <c r="H30" i="3" s="1"/>
  <c r="M28" i="3"/>
  <c r="M27" i="3"/>
  <c r="M26" i="3"/>
  <c r="M25" i="3"/>
  <c r="M24" i="3"/>
  <c r="B319" i="4"/>
  <c r="A319" i="4"/>
  <c r="B318" i="4"/>
  <c r="A318" i="4"/>
  <c r="B317" i="4"/>
  <c r="A317" i="4"/>
  <c r="B316" i="4"/>
  <c r="A316" i="4"/>
  <c r="B315" i="4"/>
  <c r="A315" i="4"/>
  <c r="B314" i="4"/>
  <c r="A314" i="4"/>
  <c r="B313" i="4"/>
  <c r="A313" i="4"/>
  <c r="B312" i="4"/>
  <c r="A312" i="4"/>
  <c r="B311" i="4"/>
  <c r="A311" i="4"/>
  <c r="B310" i="4"/>
  <c r="A310" i="4"/>
  <c r="B309" i="4"/>
  <c r="A309" i="4"/>
  <c r="B308" i="4"/>
  <c r="A308" i="4"/>
  <c r="B305" i="4"/>
  <c r="A305" i="4"/>
  <c r="B302" i="4"/>
  <c r="A302" i="4"/>
  <c r="B301" i="4"/>
  <c r="A301" i="4"/>
  <c r="B300" i="4"/>
  <c r="A300" i="4"/>
  <c r="B299" i="4"/>
  <c r="A299" i="4"/>
  <c r="B298" i="4"/>
  <c r="A298" i="4"/>
  <c r="B297" i="4"/>
  <c r="A297" i="4"/>
  <c r="B296" i="4"/>
  <c r="A296" i="4"/>
  <c r="B295" i="4"/>
  <c r="A295" i="4"/>
  <c r="B294" i="4"/>
  <c r="A294" i="4"/>
  <c r="B293" i="4"/>
  <c r="A293" i="4"/>
  <c r="B292" i="4"/>
  <c r="A292" i="4"/>
  <c r="B291" i="4"/>
  <c r="A291" i="4"/>
  <c r="B290" i="4"/>
  <c r="A290" i="4"/>
  <c r="B289" i="4"/>
  <c r="A289" i="4"/>
  <c r="B288" i="4"/>
  <c r="A288" i="4"/>
  <c r="B287" i="4"/>
  <c r="A287" i="4"/>
  <c r="B286" i="4"/>
  <c r="A286" i="4"/>
  <c r="B285" i="4"/>
  <c r="A285" i="4"/>
  <c r="B284" i="4"/>
  <c r="A284" i="4"/>
  <c r="B283" i="4"/>
  <c r="A283" i="4"/>
  <c r="B282" i="4"/>
  <c r="A282" i="4"/>
  <c r="B281" i="4"/>
  <c r="A281" i="4"/>
  <c r="B280" i="4"/>
  <c r="A280" i="4"/>
  <c r="B279" i="4"/>
  <c r="A279" i="4"/>
  <c r="B278" i="4"/>
  <c r="A278" i="4"/>
  <c r="B277" i="4"/>
  <c r="A277" i="4"/>
  <c r="B276" i="4"/>
  <c r="A276" i="4"/>
  <c r="B275" i="4"/>
  <c r="A275" i="4"/>
  <c r="B274" i="4"/>
  <c r="A274" i="4"/>
  <c r="B273" i="4"/>
  <c r="A273" i="4"/>
  <c r="B272" i="4"/>
  <c r="A272" i="4"/>
  <c r="B271" i="4"/>
  <c r="A271" i="4"/>
  <c r="B270" i="4"/>
  <c r="A270" i="4"/>
  <c r="B269" i="4"/>
  <c r="A269" i="4"/>
  <c r="B268" i="4"/>
  <c r="A268" i="4"/>
  <c r="B267" i="4"/>
  <c r="A267" i="4"/>
  <c r="B266" i="4"/>
  <c r="A266" i="4"/>
  <c r="B265" i="4"/>
  <c r="A265" i="4"/>
  <c r="B264" i="4"/>
  <c r="A264" i="4"/>
  <c r="B263" i="4"/>
  <c r="A263" i="4"/>
  <c r="A262" i="4"/>
  <c r="B261" i="4"/>
  <c r="A261" i="4"/>
  <c r="B260" i="4"/>
  <c r="A260" i="4"/>
  <c r="B259" i="4"/>
  <c r="A259" i="4"/>
  <c r="B258" i="4"/>
  <c r="A258" i="4"/>
  <c r="B257" i="4"/>
  <c r="A257" i="4"/>
  <c r="B256" i="4"/>
  <c r="A256" i="4"/>
  <c r="B255" i="4"/>
  <c r="A255" i="4"/>
  <c r="B254" i="4"/>
  <c r="A254" i="4"/>
  <c r="B253" i="4"/>
  <c r="A253" i="4"/>
  <c r="B252" i="4"/>
  <c r="A252" i="4"/>
  <c r="B251" i="4"/>
  <c r="A251" i="4"/>
  <c r="B250" i="4"/>
  <c r="A250" i="4"/>
  <c r="B249" i="4"/>
  <c r="A249" i="4"/>
  <c r="B248" i="4"/>
  <c r="A248" i="4"/>
  <c r="B247" i="4"/>
  <c r="A247" i="4"/>
  <c r="B246" i="4"/>
  <c r="A246" i="4"/>
  <c r="B245" i="4"/>
  <c r="A245" i="4"/>
  <c r="B244" i="4"/>
  <c r="A244" i="4"/>
  <c r="B243" i="4"/>
  <c r="A243" i="4"/>
  <c r="B242" i="4"/>
  <c r="A242" i="4"/>
  <c r="B241" i="4"/>
  <c r="A241" i="4"/>
  <c r="B240" i="4"/>
  <c r="A240" i="4"/>
  <c r="B239" i="4"/>
  <c r="A239" i="4"/>
  <c r="B238" i="4"/>
  <c r="A238" i="4"/>
  <c r="B237" i="4"/>
  <c r="A237" i="4"/>
  <c r="B236" i="4"/>
  <c r="A236" i="4"/>
  <c r="B235" i="4"/>
  <c r="A235" i="4"/>
  <c r="B234" i="4"/>
  <c r="A234" i="4"/>
  <c r="B233" i="4"/>
  <c r="A233" i="4"/>
  <c r="B232" i="4"/>
  <c r="A232" i="4"/>
  <c r="B231" i="4"/>
  <c r="A231" i="4"/>
  <c r="B230" i="4"/>
  <c r="A230" i="4"/>
  <c r="B229" i="4"/>
  <c r="A229" i="4"/>
  <c r="B228" i="4"/>
  <c r="A228" i="4"/>
  <c r="B227" i="4"/>
  <c r="A227" i="4"/>
  <c r="B226" i="4"/>
  <c r="A226" i="4"/>
  <c r="B225" i="4"/>
  <c r="A225" i="4"/>
  <c r="B224" i="4"/>
  <c r="A224" i="4"/>
  <c r="B223" i="4"/>
  <c r="A223" i="4"/>
  <c r="B222" i="4"/>
  <c r="A222" i="4"/>
  <c r="B221" i="4"/>
  <c r="A221" i="4"/>
  <c r="B220" i="4"/>
  <c r="A220" i="4"/>
  <c r="B219" i="4"/>
  <c r="A219" i="4"/>
  <c r="B218" i="4"/>
  <c r="A218" i="4"/>
  <c r="B217" i="4"/>
  <c r="A217" i="4"/>
  <c r="B216" i="4"/>
  <c r="A216" i="4"/>
  <c r="B215" i="4"/>
  <c r="A215" i="4"/>
  <c r="B214" i="4"/>
  <c r="A214" i="4"/>
  <c r="B213" i="4"/>
  <c r="A213" i="4"/>
  <c r="B212" i="4"/>
  <c r="A212" i="4"/>
  <c r="B211" i="4"/>
  <c r="A211" i="4"/>
  <c r="B210" i="4"/>
  <c r="A210" i="4"/>
  <c r="B209" i="4"/>
  <c r="A209" i="4"/>
  <c r="B208" i="4"/>
  <c r="A208" i="4"/>
  <c r="B207" i="4"/>
  <c r="A207" i="4"/>
  <c r="B206" i="4"/>
  <c r="A206" i="4"/>
  <c r="B205" i="4"/>
  <c r="A205" i="4"/>
  <c r="B204" i="4"/>
  <c r="A204" i="4"/>
  <c r="B203" i="4"/>
  <c r="A203" i="4"/>
  <c r="B202" i="4"/>
  <c r="A202" i="4"/>
  <c r="B201" i="4"/>
  <c r="A201" i="4"/>
  <c r="B200" i="4"/>
  <c r="A200" i="4"/>
  <c r="B199" i="4"/>
  <c r="A199" i="4"/>
  <c r="B198" i="4"/>
  <c r="A198" i="4"/>
  <c r="B197" i="4"/>
  <c r="A197" i="4"/>
  <c r="B196" i="4"/>
  <c r="A196" i="4"/>
  <c r="B195" i="4"/>
  <c r="A195" i="4"/>
  <c r="B194" i="4"/>
  <c r="A194" i="4"/>
  <c r="B193" i="4"/>
  <c r="A193" i="4"/>
  <c r="B192" i="4"/>
  <c r="A192" i="4"/>
  <c r="B191" i="4"/>
  <c r="A191" i="4"/>
  <c r="B190" i="4"/>
  <c r="A190" i="4"/>
  <c r="B189" i="4"/>
  <c r="A189" i="4"/>
  <c r="B188" i="4"/>
  <c r="A188" i="4"/>
  <c r="B187" i="4"/>
  <c r="A187" i="4"/>
  <c r="B186" i="4"/>
  <c r="A186" i="4"/>
  <c r="B185" i="4"/>
  <c r="A185" i="4"/>
  <c r="B184" i="4"/>
  <c r="A184" i="4"/>
  <c r="B183" i="4"/>
  <c r="A183" i="4"/>
  <c r="B182" i="4"/>
  <c r="A182" i="4"/>
  <c r="B181" i="4"/>
  <c r="A181" i="4"/>
  <c r="B180" i="4"/>
  <c r="A180" i="4"/>
  <c r="B179" i="4"/>
  <c r="A179" i="4"/>
  <c r="B178" i="4"/>
  <c r="A178" i="4"/>
  <c r="B177" i="4"/>
  <c r="A177" i="4"/>
  <c r="B176" i="4"/>
  <c r="A176" i="4"/>
  <c r="B175" i="4"/>
  <c r="A175" i="4"/>
  <c r="B174" i="4"/>
  <c r="A174" i="4"/>
  <c r="B173" i="4"/>
  <c r="A173" i="4"/>
  <c r="B172" i="4"/>
  <c r="A172" i="4"/>
  <c r="B171" i="4"/>
  <c r="A171" i="4"/>
  <c r="B170" i="4"/>
  <c r="A170" i="4"/>
  <c r="B169" i="4"/>
  <c r="A169" i="4"/>
  <c r="B168" i="4"/>
  <c r="A168" i="4"/>
  <c r="B167" i="4"/>
  <c r="A167" i="4"/>
  <c r="B166" i="4"/>
  <c r="A166" i="4"/>
  <c r="B165" i="4"/>
  <c r="A165" i="4"/>
  <c r="B164" i="4"/>
  <c r="A164" i="4"/>
  <c r="B163" i="4"/>
  <c r="A163" i="4"/>
  <c r="B162" i="4"/>
  <c r="A162" i="4"/>
  <c r="B161" i="4"/>
  <c r="A161" i="4"/>
  <c r="B160" i="4"/>
  <c r="A160" i="4"/>
  <c r="B159" i="4"/>
  <c r="A159" i="4"/>
  <c r="B158" i="4"/>
  <c r="A158" i="4"/>
  <c r="B157" i="4"/>
  <c r="A157" i="4"/>
  <c r="B156" i="4"/>
  <c r="A156" i="4"/>
  <c r="B155" i="4"/>
  <c r="A155" i="4"/>
  <c r="B154" i="4"/>
  <c r="A154" i="4"/>
  <c r="B153" i="4"/>
  <c r="A153" i="4"/>
  <c r="B152" i="4"/>
  <c r="A152" i="4"/>
  <c r="B151" i="4"/>
  <c r="A151" i="4"/>
  <c r="B150" i="4"/>
  <c r="A150" i="4"/>
  <c r="B149" i="4"/>
  <c r="A149" i="4"/>
  <c r="B148" i="4"/>
  <c r="A148" i="4"/>
  <c r="B147" i="4"/>
  <c r="A147" i="4"/>
  <c r="B146" i="4"/>
  <c r="A146" i="4"/>
  <c r="B145" i="4"/>
  <c r="A145" i="4"/>
  <c r="B144" i="4"/>
  <c r="A144" i="4"/>
  <c r="B143" i="4"/>
  <c r="A143" i="4"/>
  <c r="B142" i="4"/>
  <c r="A142" i="4"/>
  <c r="B141" i="4"/>
  <c r="A141" i="4"/>
  <c r="B140" i="4"/>
  <c r="A140" i="4"/>
  <c r="B139" i="4"/>
  <c r="A139" i="4"/>
  <c r="B138" i="4"/>
  <c r="A138" i="4"/>
  <c r="B137" i="4"/>
  <c r="A137" i="4"/>
  <c r="B136" i="4"/>
  <c r="A136" i="4"/>
  <c r="B135" i="4"/>
  <c r="A135" i="4"/>
  <c r="B134" i="4"/>
  <c r="A134" i="4"/>
  <c r="B133" i="4"/>
  <c r="A133" i="4"/>
  <c r="B132" i="4"/>
  <c r="A132" i="4"/>
  <c r="B131" i="4"/>
  <c r="A131" i="4"/>
  <c r="B130" i="4"/>
  <c r="A130" i="4"/>
  <c r="B129" i="4"/>
  <c r="A129" i="4"/>
  <c r="B128" i="4"/>
  <c r="A128" i="4"/>
  <c r="B127" i="4"/>
  <c r="A127" i="4"/>
  <c r="B126" i="4"/>
  <c r="A126" i="4"/>
  <c r="B125" i="4"/>
  <c r="A125" i="4"/>
  <c r="B124" i="4"/>
  <c r="A124" i="4"/>
  <c r="B123" i="4"/>
  <c r="A123" i="4"/>
  <c r="B122" i="4"/>
  <c r="A122" i="4"/>
  <c r="B121" i="4"/>
  <c r="A121" i="4"/>
  <c r="B120" i="4"/>
  <c r="A120" i="4"/>
  <c r="B119" i="4"/>
  <c r="A119" i="4"/>
  <c r="B118" i="4"/>
  <c r="A118" i="4"/>
  <c r="B117" i="4"/>
  <c r="A117" i="4"/>
  <c r="B116" i="4"/>
  <c r="A116" i="4"/>
  <c r="B115" i="4"/>
  <c r="A115" i="4"/>
  <c r="B114" i="4"/>
  <c r="A114" i="4"/>
  <c r="B113" i="4"/>
  <c r="A113" i="4"/>
  <c r="B112" i="4"/>
  <c r="A112" i="4"/>
  <c r="B111" i="4"/>
  <c r="A111" i="4"/>
  <c r="B110" i="4"/>
  <c r="A110" i="4"/>
  <c r="B109" i="4"/>
  <c r="A109" i="4"/>
  <c r="B108" i="4"/>
  <c r="A108" i="4"/>
  <c r="B107" i="4"/>
  <c r="A107" i="4"/>
  <c r="B106" i="4"/>
  <c r="A106" i="4"/>
  <c r="B105" i="4"/>
  <c r="A105" i="4"/>
  <c r="B104" i="4"/>
  <c r="A104" i="4"/>
  <c r="B103" i="4"/>
  <c r="A103" i="4"/>
  <c r="B102" i="4"/>
  <c r="A102" i="4"/>
  <c r="B101" i="4"/>
  <c r="A101" i="4"/>
  <c r="B100" i="4"/>
  <c r="A100" i="4"/>
  <c r="B99" i="4"/>
  <c r="A99" i="4"/>
  <c r="B98" i="4"/>
  <c r="A98" i="4"/>
  <c r="B97"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K218" i="21" l="1"/>
  <c r="K198" i="21"/>
  <c r="K192" i="21"/>
  <c r="K190" i="21"/>
  <c r="K177" i="21"/>
  <c r="K174" i="21"/>
  <c r="K150" i="21"/>
  <c r="K194" i="21"/>
  <c r="K155" i="21"/>
  <c r="K144" i="21"/>
  <c r="K214" i="21"/>
  <c r="K208" i="21"/>
  <c r="K202" i="21"/>
  <c r="K186" i="21"/>
  <c r="K164" i="21"/>
  <c r="K136" i="21"/>
  <c r="K129" i="21"/>
  <c r="K149" i="21"/>
  <c r="K145" i="21"/>
  <c r="K148" i="21"/>
  <c r="K105" i="21"/>
  <c r="K138" i="21"/>
  <c r="K114" i="21"/>
  <c r="K153" i="21"/>
  <c r="K109" i="21"/>
  <c r="K135" i="21"/>
  <c r="K187" i="21"/>
  <c r="K132" i="21"/>
  <c r="K154" i="21"/>
  <c r="K172" i="21"/>
  <c r="K188" i="21"/>
  <c r="K211" i="21"/>
  <c r="K107" i="21"/>
  <c r="K123" i="21"/>
  <c r="K146" i="21"/>
  <c r="K151" i="21"/>
  <c r="K117" i="21"/>
  <c r="K160" i="21"/>
  <c r="K122" i="21"/>
  <c r="K195" i="21"/>
  <c r="K113" i="21"/>
  <c r="K142" i="21"/>
  <c r="K106" i="21"/>
  <c r="K181" i="21"/>
  <c r="K157" i="21"/>
  <c r="K175" i="21"/>
  <c r="K193" i="21"/>
  <c r="K216" i="21"/>
  <c r="K111" i="21"/>
  <c r="K126" i="21"/>
  <c r="K152" i="21"/>
  <c r="K169" i="21"/>
  <c r="K183" i="21"/>
  <c r="K199" i="21"/>
  <c r="K112" i="21"/>
  <c r="K127" i="21"/>
  <c r="K141" i="21"/>
  <c r="K166" i="21"/>
  <c r="K200" i="21"/>
  <c r="K212" i="21"/>
  <c r="K201" i="21"/>
  <c r="K125" i="21"/>
  <c r="K167" i="21"/>
  <c r="K139" i="21"/>
  <c r="K207" i="21"/>
  <c r="K121" i="21"/>
  <c r="K156" i="21"/>
  <c r="K110" i="21"/>
  <c r="K185" i="21"/>
  <c r="K161" i="21"/>
  <c r="K178" i="21"/>
  <c r="K196" i="21"/>
  <c r="K219" i="21"/>
  <c r="K115" i="21"/>
  <c r="K133" i="21"/>
  <c r="K158" i="21"/>
  <c r="K173" i="21"/>
  <c r="K189" i="21"/>
  <c r="K217" i="21"/>
  <c r="K116" i="21"/>
  <c r="K130" i="21"/>
  <c r="K147" i="21"/>
  <c r="K170" i="21"/>
  <c r="K203" i="21"/>
  <c r="K215" i="21"/>
  <c r="K213" i="21"/>
  <c r="K131" i="21"/>
  <c r="K210" i="21"/>
  <c r="K143" i="21"/>
  <c r="K222" i="21"/>
  <c r="K128" i="21"/>
  <c r="K171" i="21"/>
  <c r="K118" i="21"/>
  <c r="K204" i="21"/>
  <c r="K168" i="21"/>
  <c r="K182" i="21"/>
  <c r="K205" i="21"/>
  <c r="K119" i="21"/>
  <c r="K140" i="21"/>
  <c r="K162" i="21"/>
  <c r="K176" i="21"/>
  <c r="K191" i="21"/>
  <c r="K220" i="21"/>
  <c r="K120" i="21"/>
  <c r="K134" i="21"/>
  <c r="K159" i="21"/>
  <c r="K180" i="21"/>
  <c r="K206" i="21"/>
  <c r="K221" i="21"/>
  <c r="K165" i="21"/>
  <c r="K124" i="21"/>
  <c r="K209" i="21"/>
  <c r="K179" i="21"/>
  <c r="K137" i="21"/>
  <c r="K197" i="21"/>
  <c r="K163" i="21"/>
  <c r="K108" i="21"/>
  <c r="K184" i="21"/>
  <c r="K221" i="20"/>
  <c r="K215" i="20"/>
  <c r="L214" i="20" s="1"/>
  <c r="K122" i="20"/>
  <c r="K115" i="20"/>
  <c r="K110" i="20"/>
  <c r="K124" i="20"/>
  <c r="K112" i="20"/>
  <c r="L111" i="20" s="1"/>
  <c r="K191" i="19"/>
  <c r="K161" i="19"/>
  <c r="K155" i="19"/>
  <c r="K220" i="18"/>
  <c r="K216" i="18"/>
  <c r="K210" i="18"/>
  <c r="K208" i="18"/>
  <c r="K206" i="18"/>
  <c r="K204" i="18"/>
  <c r="K198" i="18"/>
  <c r="K196" i="18"/>
  <c r="K194" i="18"/>
  <c r="K192" i="18"/>
  <c r="K186" i="18"/>
  <c r="K184" i="18"/>
  <c r="K181" i="18"/>
  <c r="K176" i="18"/>
  <c r="K175" i="18"/>
  <c r="K174" i="18"/>
  <c r="K220" i="20"/>
  <c r="K197" i="20"/>
  <c r="K194" i="20"/>
  <c r="K221" i="19"/>
  <c r="K219" i="19"/>
  <c r="K215" i="19"/>
  <c r="K209" i="19"/>
  <c r="K199" i="19"/>
  <c r="K197" i="19"/>
  <c r="K123" i="19"/>
  <c r="L122" i="19" s="1"/>
  <c r="K222" i="18"/>
  <c r="K169" i="18"/>
  <c r="K161" i="18"/>
  <c r="K158" i="18"/>
  <c r="K155" i="18"/>
  <c r="K152" i="18"/>
  <c r="K149" i="18"/>
  <c r="K148" i="18"/>
  <c r="K147" i="18"/>
  <c r="K143" i="18"/>
  <c r="K140" i="18"/>
  <c r="K139" i="18"/>
  <c r="K136" i="18"/>
  <c r="K135" i="18"/>
  <c r="K114" i="18"/>
  <c r="K112" i="18"/>
  <c r="K107" i="18"/>
  <c r="K169" i="20"/>
  <c r="L168" i="20" s="1"/>
  <c r="K129" i="20"/>
  <c r="L128" i="20" s="1"/>
  <c r="K105" i="20"/>
  <c r="K193" i="19"/>
  <c r="K185" i="19"/>
  <c r="K159" i="19"/>
  <c r="K212" i="18"/>
  <c r="K200" i="18"/>
  <c r="K172" i="18"/>
  <c r="K163" i="18"/>
  <c r="K145" i="18"/>
  <c r="K128" i="18"/>
  <c r="K115" i="18"/>
  <c r="K135" i="20"/>
  <c r="L134" i="20" s="1"/>
  <c r="K213" i="19"/>
  <c r="K189" i="19"/>
  <c r="K179" i="19"/>
  <c r="K217" i="19"/>
  <c r="K205" i="19"/>
  <c r="K183" i="19"/>
  <c r="K180" i="19"/>
  <c r="L179" i="19" s="1"/>
  <c r="K175" i="19"/>
  <c r="K172" i="19"/>
  <c r="K166" i="19"/>
  <c r="K163" i="19"/>
  <c r="K218" i="18"/>
  <c r="K170" i="18"/>
  <c r="K168" i="18"/>
  <c r="K167" i="18"/>
  <c r="K166" i="18"/>
  <c r="K162" i="18"/>
  <c r="K156" i="18"/>
  <c r="K153" i="18"/>
  <c r="K150" i="18"/>
  <c r="K144" i="18"/>
  <c r="K141" i="18"/>
  <c r="K137" i="18"/>
  <c r="K131" i="18"/>
  <c r="K127" i="18"/>
  <c r="K123" i="18"/>
  <c r="K119" i="18"/>
  <c r="K113" i="18"/>
  <c r="K110" i="18"/>
  <c r="K109" i="18"/>
  <c r="K108" i="18"/>
  <c r="K143" i="20"/>
  <c r="L142" i="20" s="1"/>
  <c r="K126" i="20"/>
  <c r="K108" i="20"/>
  <c r="L107" i="20" s="1"/>
  <c r="K187" i="19"/>
  <c r="K177" i="19"/>
  <c r="K188" i="18"/>
  <c r="K171" i="18"/>
  <c r="K159" i="18"/>
  <c r="K138" i="18"/>
  <c r="K120" i="18"/>
  <c r="K106" i="18"/>
  <c r="K153" i="20"/>
  <c r="L152" i="20" s="1"/>
  <c r="K114" i="20"/>
  <c r="K211" i="19"/>
  <c r="K195" i="19"/>
  <c r="K165" i="18"/>
  <c r="K168" i="19"/>
  <c r="K214" i="18"/>
  <c r="K202" i="18"/>
  <c r="K190" i="18"/>
  <c r="K180" i="18"/>
  <c r="K164" i="18"/>
  <c r="K157" i="18"/>
  <c r="K142" i="18"/>
  <c r="K132" i="18"/>
  <c r="K124" i="18"/>
  <c r="K177" i="18"/>
  <c r="K173" i="18"/>
  <c r="K160" i="18"/>
  <c r="K154" i="18"/>
  <c r="K151" i="18"/>
  <c r="K146" i="18"/>
  <c r="K130" i="18"/>
  <c r="K121" i="18"/>
  <c r="K111" i="18"/>
  <c r="K105" i="18"/>
  <c r="K134" i="18"/>
  <c r="K125" i="18"/>
  <c r="K118" i="18"/>
  <c r="K116" i="18"/>
  <c r="K129" i="18"/>
  <c r="K122" i="18"/>
  <c r="K133" i="18"/>
  <c r="K126" i="18"/>
  <c r="K117" i="18"/>
  <c r="K189" i="18"/>
  <c r="K128" i="20"/>
  <c r="K168" i="20"/>
  <c r="K207" i="18"/>
  <c r="K142" i="19"/>
  <c r="K176" i="19"/>
  <c r="L175" i="19" s="1"/>
  <c r="K131" i="20"/>
  <c r="L130" i="20" s="1"/>
  <c r="K187" i="20"/>
  <c r="K195" i="18"/>
  <c r="K171" i="19"/>
  <c r="K161" i="20"/>
  <c r="L160" i="20" s="1"/>
  <c r="K219" i="18"/>
  <c r="K115" i="19"/>
  <c r="K129" i="19"/>
  <c r="K148" i="19"/>
  <c r="K196" i="19"/>
  <c r="K214" i="19"/>
  <c r="K123" i="20"/>
  <c r="K105" i="19"/>
  <c r="K146" i="19"/>
  <c r="K184" i="19"/>
  <c r="K149" i="20"/>
  <c r="L148" i="20" s="1"/>
  <c r="K191" i="20"/>
  <c r="K165" i="19"/>
  <c r="K139" i="20"/>
  <c r="L138" i="20" s="1"/>
  <c r="K176" i="20"/>
  <c r="L175" i="20" s="1"/>
  <c r="K209" i="18"/>
  <c r="K112" i="19"/>
  <c r="K130" i="19"/>
  <c r="K145" i="19"/>
  <c r="K160" i="19"/>
  <c r="K212" i="19"/>
  <c r="K190" i="20"/>
  <c r="K212" i="20"/>
  <c r="K217" i="18"/>
  <c r="K114" i="19"/>
  <c r="K128" i="19"/>
  <c r="K143" i="19"/>
  <c r="K169" i="19"/>
  <c r="K204" i="19"/>
  <c r="K117" i="20"/>
  <c r="K140" i="20"/>
  <c r="L139" i="20" s="1"/>
  <c r="K158" i="20"/>
  <c r="L157" i="20" s="1"/>
  <c r="K177" i="20"/>
  <c r="L176" i="20" s="1"/>
  <c r="K195" i="20"/>
  <c r="L194" i="20" s="1"/>
  <c r="K210" i="20"/>
  <c r="K130" i="20"/>
  <c r="L129" i="20" s="1"/>
  <c r="K144" i="20"/>
  <c r="K159" i="20"/>
  <c r="L158" i="20" s="1"/>
  <c r="K174" i="20"/>
  <c r="L173" i="20" s="1"/>
  <c r="K189" i="20"/>
  <c r="K203" i="20"/>
  <c r="L202" i="20" s="1"/>
  <c r="K199" i="18"/>
  <c r="K138" i="20"/>
  <c r="K183" i="20"/>
  <c r="L182" i="20" s="1"/>
  <c r="K109" i="19"/>
  <c r="K150" i="19"/>
  <c r="K181" i="19"/>
  <c r="K142" i="20"/>
  <c r="L141" i="20" s="1"/>
  <c r="K201" i="20"/>
  <c r="K203" i="18"/>
  <c r="K216" i="19"/>
  <c r="K172" i="20"/>
  <c r="K221" i="18"/>
  <c r="K118" i="19"/>
  <c r="K133" i="19"/>
  <c r="K152" i="19"/>
  <c r="L151" i="19" s="1"/>
  <c r="K198" i="19"/>
  <c r="K218" i="19"/>
  <c r="K219" i="20"/>
  <c r="L218" i="20" s="1"/>
  <c r="K117" i="19"/>
  <c r="K154" i="19"/>
  <c r="K192" i="19"/>
  <c r="K160" i="20"/>
  <c r="L159" i="20" s="1"/>
  <c r="K205" i="20"/>
  <c r="K174" i="19"/>
  <c r="K146" i="20"/>
  <c r="L145" i="20" s="1"/>
  <c r="K180" i="20"/>
  <c r="K183" i="18"/>
  <c r="K211" i="18"/>
  <c r="K116" i="19"/>
  <c r="K134" i="19"/>
  <c r="K149" i="19"/>
  <c r="K194" i="19"/>
  <c r="K113" i="20"/>
  <c r="K200" i="20"/>
  <c r="K216" i="20"/>
  <c r="L215" i="20" s="1"/>
  <c r="J215" i="20" s="1"/>
  <c r="K132" i="19"/>
  <c r="K147" i="19"/>
  <c r="K178" i="19"/>
  <c r="L177" i="19" s="1"/>
  <c r="K207" i="19"/>
  <c r="K121" i="20"/>
  <c r="K147" i="20"/>
  <c r="L146" i="20" s="1"/>
  <c r="K162" i="20"/>
  <c r="L161" i="20" s="1"/>
  <c r="K181" i="20"/>
  <c r="L180" i="20" s="1"/>
  <c r="K198" i="20"/>
  <c r="K214" i="20"/>
  <c r="K107" i="20"/>
  <c r="K134" i="20"/>
  <c r="L133" i="20" s="1"/>
  <c r="K148" i="20"/>
  <c r="L147" i="20" s="1"/>
  <c r="K163" i="20"/>
  <c r="L162" i="20" s="1"/>
  <c r="K178" i="20"/>
  <c r="L177" i="20" s="1"/>
  <c r="J177" i="20" s="1"/>
  <c r="K193" i="20"/>
  <c r="K207" i="20"/>
  <c r="L206" i="20" s="1"/>
  <c r="K113" i="19"/>
  <c r="K145" i="20"/>
  <c r="L144" i="20" s="1"/>
  <c r="K197" i="18"/>
  <c r="K120" i="19"/>
  <c r="K164" i="19"/>
  <c r="K186" i="19"/>
  <c r="K164" i="20"/>
  <c r="K209" i="20"/>
  <c r="K215" i="18"/>
  <c r="K132" i="20"/>
  <c r="L131" i="20" s="1"/>
  <c r="K107" i="19"/>
  <c r="K122" i="19"/>
  <c r="K140" i="19"/>
  <c r="K156" i="19"/>
  <c r="K201" i="19"/>
  <c r="K220" i="19"/>
  <c r="K193" i="18"/>
  <c r="K127" i="19"/>
  <c r="K167" i="19"/>
  <c r="K206" i="19"/>
  <c r="K171" i="20"/>
  <c r="L170" i="20" s="1"/>
  <c r="K182" i="18"/>
  <c r="K182" i="19"/>
  <c r="K157" i="20"/>
  <c r="L156" i="20" s="1"/>
  <c r="K184" i="20"/>
  <c r="K185" i="18"/>
  <c r="K119" i="19"/>
  <c r="K137" i="19"/>
  <c r="K153" i="19"/>
  <c r="K202" i="19"/>
  <c r="K116" i="20"/>
  <c r="L115" i="20" s="1"/>
  <c r="K204" i="20"/>
  <c r="L203" i="20" s="1"/>
  <c r="J203" i="20" s="1"/>
  <c r="K179" i="18"/>
  <c r="K106" i="19"/>
  <c r="K121" i="19"/>
  <c r="K136" i="19"/>
  <c r="K151" i="19"/>
  <c r="K188" i="19"/>
  <c r="K106" i="20"/>
  <c r="K133" i="20"/>
  <c r="L132" i="20" s="1"/>
  <c r="K151" i="20"/>
  <c r="L150" i="20" s="1"/>
  <c r="K166" i="20"/>
  <c r="L165" i="20" s="1"/>
  <c r="K185" i="20"/>
  <c r="K202" i="20"/>
  <c r="L201" i="20" s="1"/>
  <c r="K217" i="20"/>
  <c r="K118" i="20"/>
  <c r="K137" i="20"/>
  <c r="L136" i="20" s="1"/>
  <c r="K152" i="20"/>
  <c r="K167" i="20"/>
  <c r="L166" i="20" s="1"/>
  <c r="K182" i="20"/>
  <c r="L181" i="20" s="1"/>
  <c r="K196" i="20"/>
  <c r="K211" i="20"/>
  <c r="L210" i="20" s="1"/>
  <c r="K135" i="19"/>
  <c r="K156" i="20"/>
  <c r="K191" i="18"/>
  <c r="K131" i="19"/>
  <c r="L130" i="19" s="1"/>
  <c r="K170" i="19"/>
  <c r="K203" i="19"/>
  <c r="K175" i="20"/>
  <c r="L174" i="20" s="1"/>
  <c r="K213" i="20"/>
  <c r="K162" i="19"/>
  <c r="K150" i="20"/>
  <c r="K178" i="18"/>
  <c r="K111" i="19"/>
  <c r="K125" i="19"/>
  <c r="K144" i="19"/>
  <c r="K190" i="19"/>
  <c r="K208" i="19"/>
  <c r="K119" i="20"/>
  <c r="K213" i="18"/>
  <c r="K138" i="19"/>
  <c r="K173" i="19"/>
  <c r="K125" i="20"/>
  <c r="K179" i="20"/>
  <c r="L178" i="20" s="1"/>
  <c r="J178" i="20" s="1"/>
  <c r="K205" i="18"/>
  <c r="K111" i="20"/>
  <c r="K165" i="20"/>
  <c r="L164" i="20" s="1"/>
  <c r="K188" i="20"/>
  <c r="L187" i="20" s="1"/>
  <c r="K187" i="18"/>
  <c r="K108" i="19"/>
  <c r="K126" i="19"/>
  <c r="K141" i="19"/>
  <c r="K157" i="19"/>
  <c r="K210" i="19"/>
  <c r="K120" i="20"/>
  <c r="K208" i="20"/>
  <c r="L207" i="20" s="1"/>
  <c r="J207" i="20" s="1"/>
  <c r="K201" i="18"/>
  <c r="K110" i="19"/>
  <c r="K124" i="19"/>
  <c r="K139" i="19"/>
  <c r="K158" i="19"/>
  <c r="K200" i="19"/>
  <c r="K109" i="20"/>
  <c r="K136" i="20"/>
  <c r="L135" i="20" s="1"/>
  <c r="J135" i="20" s="1"/>
  <c r="K154" i="20"/>
  <c r="L153" i="20" s="1"/>
  <c r="K173" i="20"/>
  <c r="L172" i="20" s="1"/>
  <c r="K192" i="20"/>
  <c r="K206" i="20"/>
  <c r="K222" i="20"/>
  <c r="K127" i="20"/>
  <c r="K141" i="20"/>
  <c r="L140" i="20" s="1"/>
  <c r="K155" i="20"/>
  <c r="L154" i="20" s="1"/>
  <c r="K170" i="20"/>
  <c r="L169" i="20" s="1"/>
  <c r="K186" i="20"/>
  <c r="L185" i="20" s="1"/>
  <c r="K199" i="20"/>
  <c r="L198" i="20" s="1"/>
  <c r="K218" i="20"/>
  <c r="L217" i="20" s="1"/>
  <c r="K223" i="21"/>
  <c r="L222" i="21" s="1"/>
  <c r="P222" i="21" s="1"/>
  <c r="K223" i="20"/>
  <c r="L222" i="20" s="1"/>
  <c r="K221" i="3"/>
  <c r="L220" i="3" s="1"/>
  <c r="K223" i="18"/>
  <c r="L222" i="18" s="1"/>
  <c r="P222" i="18" s="1"/>
  <c r="K222" i="19"/>
  <c r="L221" i="19" s="1"/>
  <c r="G49" i="20"/>
  <c r="M48" i="20"/>
  <c r="M47" i="19"/>
  <c r="G48" i="19"/>
  <c r="G50" i="18"/>
  <c r="M49" i="18"/>
  <c r="M45" i="3"/>
  <c r="K218" i="3"/>
  <c r="K124" i="3"/>
  <c r="K188" i="3"/>
  <c r="K128" i="3"/>
  <c r="K160" i="3"/>
  <c r="K192" i="3"/>
  <c r="K156" i="3"/>
  <c r="K219" i="3"/>
  <c r="K110" i="3"/>
  <c r="K140" i="3"/>
  <c r="K172" i="3"/>
  <c r="K204" i="3"/>
  <c r="K114" i="3"/>
  <c r="O114" i="3" s="1"/>
  <c r="K144" i="3"/>
  <c r="K176" i="3"/>
  <c r="K208" i="3"/>
  <c r="K216" i="3"/>
  <c r="K205" i="3"/>
  <c r="K197" i="3"/>
  <c r="K189" i="3"/>
  <c r="K181" i="3"/>
  <c r="K173" i="3"/>
  <c r="K165" i="3"/>
  <c r="K157" i="3"/>
  <c r="K149" i="3"/>
  <c r="K141" i="3"/>
  <c r="K133" i="3"/>
  <c r="K125" i="3"/>
  <c r="K111" i="3"/>
  <c r="K220" i="3"/>
  <c r="K213" i="3"/>
  <c r="K209" i="3"/>
  <c r="K201" i="3"/>
  <c r="K193" i="3"/>
  <c r="K185" i="3"/>
  <c r="K177" i="3"/>
  <c r="K169" i="3"/>
  <c r="K161" i="3"/>
  <c r="K153" i="3"/>
  <c r="K145" i="3"/>
  <c r="K137" i="3"/>
  <c r="K129" i="3"/>
  <c r="K121" i="3"/>
  <c r="K115" i="3"/>
  <c r="K107" i="3"/>
  <c r="K117" i="3"/>
  <c r="K132" i="3"/>
  <c r="K148" i="3"/>
  <c r="K164" i="3"/>
  <c r="K180" i="3"/>
  <c r="K196" i="3"/>
  <c r="K212" i="3"/>
  <c r="K106" i="3"/>
  <c r="K120" i="3"/>
  <c r="K136" i="3"/>
  <c r="K152" i="3"/>
  <c r="K168" i="3"/>
  <c r="K184" i="3"/>
  <c r="K200" i="3"/>
  <c r="K215" i="3"/>
  <c r="L214" i="3" s="1"/>
  <c r="K108" i="3"/>
  <c r="K116" i="3"/>
  <c r="K122" i="3"/>
  <c r="K130" i="3"/>
  <c r="K138" i="3"/>
  <c r="K146" i="3"/>
  <c r="K150" i="3"/>
  <c r="K154" i="3"/>
  <c r="K158" i="3"/>
  <c r="K162" i="3"/>
  <c r="K166" i="3"/>
  <c r="K170" i="3"/>
  <c r="K174" i="3"/>
  <c r="K178" i="3"/>
  <c r="K182" i="3"/>
  <c r="K186" i="3"/>
  <c r="K190" i="3"/>
  <c r="K194" i="3"/>
  <c r="K202" i="3"/>
  <c r="K206" i="3"/>
  <c r="K210" i="3"/>
  <c r="K214" i="3"/>
  <c r="K217" i="3"/>
  <c r="K112" i="3"/>
  <c r="K118" i="3"/>
  <c r="L117" i="3" s="1"/>
  <c r="K126" i="3"/>
  <c r="K134" i="3"/>
  <c r="K142" i="3"/>
  <c r="K198" i="3"/>
  <c r="K105" i="3"/>
  <c r="K109" i="3"/>
  <c r="K113" i="3"/>
  <c r="K119" i="3"/>
  <c r="K123" i="3"/>
  <c r="K127" i="3"/>
  <c r="K131" i="3"/>
  <c r="K135" i="3"/>
  <c r="O135" i="3" s="1"/>
  <c r="K139" i="3"/>
  <c r="K143" i="3"/>
  <c r="K147" i="3"/>
  <c r="K151" i="3"/>
  <c r="K155" i="3"/>
  <c r="K159" i="3"/>
  <c r="K163" i="3"/>
  <c r="K167" i="3"/>
  <c r="O167" i="3" s="1"/>
  <c r="K171" i="3"/>
  <c r="K175" i="3"/>
  <c r="K179" i="3"/>
  <c r="K183" i="3"/>
  <c r="K187" i="3"/>
  <c r="K191" i="3"/>
  <c r="O191" i="3" s="1"/>
  <c r="K195" i="3"/>
  <c r="K199" i="3"/>
  <c r="O199" i="3" s="1"/>
  <c r="K203" i="3"/>
  <c r="K207" i="3"/>
  <c r="O207" i="3" s="1"/>
  <c r="K211" i="3"/>
  <c r="O211" i="3" s="1"/>
  <c r="H36" i="3"/>
  <c r="M36" i="3" s="1"/>
  <c r="M35" i="3"/>
  <c r="M30" i="3"/>
  <c r="H31" i="3"/>
  <c r="M31" i="3" s="1"/>
  <c r="G48" i="3"/>
  <c r="M38" i="3"/>
  <c r="M34" i="3"/>
  <c r="M29" i="3"/>
  <c r="H46" i="3"/>
  <c r="H47" i="3" s="1"/>
  <c r="M47" i="3" s="1"/>
  <c r="J165" i="20" l="1"/>
  <c r="J139" i="20"/>
  <c r="J141" i="20"/>
  <c r="J129" i="20"/>
  <c r="J157" i="20"/>
  <c r="J160" i="20"/>
  <c r="J154" i="20"/>
  <c r="J181" i="20"/>
  <c r="J131" i="20"/>
  <c r="J161" i="20"/>
  <c r="J175" i="20"/>
  <c r="J140" i="20"/>
  <c r="J170" i="20"/>
  <c r="J147" i="20"/>
  <c r="O135" i="18"/>
  <c r="L134" i="18"/>
  <c r="P134" i="18" s="1"/>
  <c r="L142" i="18"/>
  <c r="P142" i="18" s="1"/>
  <c r="O143" i="18"/>
  <c r="O152" i="18"/>
  <c r="L151" i="18"/>
  <c r="L168" i="18"/>
  <c r="P168" i="18" s="1"/>
  <c r="O169" i="18"/>
  <c r="L198" i="19"/>
  <c r="L220" i="19"/>
  <c r="J221" i="19"/>
  <c r="O174" i="18"/>
  <c r="L173" i="18"/>
  <c r="P173" i="18" s="1"/>
  <c r="O184" i="18"/>
  <c r="L183" i="18"/>
  <c r="P183" i="18" s="1"/>
  <c r="O196" i="18"/>
  <c r="L195" i="18"/>
  <c r="P195" i="18" s="1"/>
  <c r="L207" i="18"/>
  <c r="P207" i="18" s="1"/>
  <c r="O208" i="18"/>
  <c r="L154" i="19"/>
  <c r="J154" i="19" s="1"/>
  <c r="L123" i="20"/>
  <c r="J123" i="20" s="1"/>
  <c r="L162" i="21"/>
  <c r="P162" i="21" s="1"/>
  <c r="O163" i="21"/>
  <c r="O209" i="21"/>
  <c r="L208" i="21"/>
  <c r="P208" i="21" s="1"/>
  <c r="O206" i="21"/>
  <c r="L205" i="21"/>
  <c r="O120" i="21"/>
  <c r="L119" i="21"/>
  <c r="P119" i="21" s="1"/>
  <c r="O162" i="21"/>
  <c r="L161" i="21"/>
  <c r="P161" i="21" s="1"/>
  <c r="J162" i="21"/>
  <c r="L181" i="21"/>
  <c r="O182" i="21"/>
  <c r="O171" i="21"/>
  <c r="L170" i="21"/>
  <c r="O210" i="21"/>
  <c r="L209" i="21"/>
  <c r="O203" i="21"/>
  <c r="L202" i="21"/>
  <c r="P202" i="21" s="1"/>
  <c r="O116" i="21"/>
  <c r="L115" i="21"/>
  <c r="P115" i="21" s="1"/>
  <c r="L157" i="21"/>
  <c r="P157" i="21" s="1"/>
  <c r="O158" i="21"/>
  <c r="L195" i="21"/>
  <c r="P195" i="21" s="1"/>
  <c r="O196" i="21"/>
  <c r="O110" i="21"/>
  <c r="L109" i="21"/>
  <c r="P109" i="21" s="1"/>
  <c r="L138" i="21"/>
  <c r="P138" i="21" s="1"/>
  <c r="O139" i="21"/>
  <c r="L211" i="21"/>
  <c r="P211" i="21" s="1"/>
  <c r="O212" i="21"/>
  <c r="L126" i="21"/>
  <c r="P126" i="21" s="1"/>
  <c r="O127" i="21"/>
  <c r="L168" i="21"/>
  <c r="P168" i="21" s="1"/>
  <c r="O169" i="21"/>
  <c r="O216" i="21"/>
  <c r="L215" i="21"/>
  <c r="P215" i="21" s="1"/>
  <c r="O181" i="21"/>
  <c r="L180" i="21"/>
  <c r="J181" i="21"/>
  <c r="O195" i="21"/>
  <c r="L194" i="21"/>
  <c r="P194" i="21" s="1"/>
  <c r="O151" i="21"/>
  <c r="L150" i="21"/>
  <c r="P150" i="21" s="1"/>
  <c r="L210" i="21"/>
  <c r="P210" i="21" s="1"/>
  <c r="O211" i="21"/>
  <c r="O132" i="21"/>
  <c r="L131" i="21"/>
  <c r="L152" i="21"/>
  <c r="P152" i="21" s="1"/>
  <c r="O153" i="21"/>
  <c r="O148" i="21"/>
  <c r="L147" i="21"/>
  <c r="P147" i="21" s="1"/>
  <c r="O136" i="21"/>
  <c r="L135" i="21"/>
  <c r="P135" i="21" s="1"/>
  <c r="L207" i="21"/>
  <c r="P207" i="21" s="1"/>
  <c r="O208" i="21"/>
  <c r="O194" i="21"/>
  <c r="L193" i="21"/>
  <c r="O190" i="21"/>
  <c r="L189" i="21"/>
  <c r="L205" i="20"/>
  <c r="J206" i="20"/>
  <c r="L149" i="20"/>
  <c r="J149" i="20" s="1"/>
  <c r="J150" i="20"/>
  <c r="L105" i="19"/>
  <c r="O185" i="18"/>
  <c r="L184" i="18"/>
  <c r="P184" i="18" s="1"/>
  <c r="L126" i="19"/>
  <c r="J126" i="19" s="1"/>
  <c r="L106" i="20"/>
  <c r="J106" i="20" s="1"/>
  <c r="J107" i="20"/>
  <c r="L182" i="18"/>
  <c r="O183" i="18"/>
  <c r="L116" i="19"/>
  <c r="L171" i="20"/>
  <c r="J171" i="20" s="1"/>
  <c r="J172" i="20"/>
  <c r="J182" i="20"/>
  <c r="O217" i="18"/>
  <c r="L216" i="18"/>
  <c r="P216" i="18" s="1"/>
  <c r="L159" i="19"/>
  <c r="J159" i="19" s="1"/>
  <c r="J105" i="19"/>
  <c r="J130" i="20"/>
  <c r="O126" i="18"/>
  <c r="L125" i="18"/>
  <c r="O105" i="18"/>
  <c r="O173" i="18"/>
  <c r="L172" i="18"/>
  <c r="P172" i="18" s="1"/>
  <c r="J173" i="18"/>
  <c r="O165" i="18"/>
  <c r="L164" i="18"/>
  <c r="P164" i="18" s="1"/>
  <c r="L158" i="18"/>
  <c r="P158" i="18" s="1"/>
  <c r="O159" i="18"/>
  <c r="O108" i="18"/>
  <c r="L107" i="18"/>
  <c r="P107" i="18" s="1"/>
  <c r="L136" i="18"/>
  <c r="P136" i="18" s="1"/>
  <c r="O137" i="18"/>
  <c r="L166" i="18"/>
  <c r="O167" i="18"/>
  <c r="L178" i="19"/>
  <c r="J178" i="19" s="1"/>
  <c r="J179" i="19"/>
  <c r="O115" i="18"/>
  <c r="L114" i="18"/>
  <c r="P114" i="18" s="1"/>
  <c r="L184" i="19"/>
  <c r="J184" i="19" s="1"/>
  <c r="L191" i="20"/>
  <c r="J191" i="20" s="1"/>
  <c r="L108" i="20"/>
  <c r="J108" i="20" s="1"/>
  <c r="L123" i="19"/>
  <c r="J123" i="19" s="1"/>
  <c r="L119" i="20"/>
  <c r="J119" i="20" s="1"/>
  <c r="L125" i="19"/>
  <c r="J125" i="19" s="1"/>
  <c r="L124" i="20"/>
  <c r="J124" i="20" s="1"/>
  <c r="L118" i="20"/>
  <c r="J118" i="20" s="1"/>
  <c r="L124" i="19"/>
  <c r="J124" i="19" s="1"/>
  <c r="L161" i="19"/>
  <c r="J161" i="19" s="1"/>
  <c r="L169" i="19"/>
  <c r="J169" i="19" s="1"/>
  <c r="L134" i="19"/>
  <c r="J134" i="19" s="1"/>
  <c r="J166" i="20"/>
  <c r="J217" i="20"/>
  <c r="L216" i="20"/>
  <c r="J216" i="20" s="1"/>
  <c r="L150" i="19"/>
  <c r="J151" i="19"/>
  <c r="O179" i="18"/>
  <c r="L178" i="18"/>
  <c r="J178" i="18" s="1"/>
  <c r="L152" i="19"/>
  <c r="J152" i="19" s="1"/>
  <c r="L183" i="20"/>
  <c r="J183" i="20" s="1"/>
  <c r="O193" i="18"/>
  <c r="L192" i="18"/>
  <c r="P192" i="18" s="1"/>
  <c r="L139" i="19"/>
  <c r="O215" i="18"/>
  <c r="L214" i="18"/>
  <c r="P214" i="18" s="1"/>
  <c r="L163" i="19"/>
  <c r="L112" i="19"/>
  <c r="J162" i="20"/>
  <c r="L213" i="20"/>
  <c r="J214" i="20"/>
  <c r="J146" i="20"/>
  <c r="L146" i="19"/>
  <c r="J146" i="19" s="1"/>
  <c r="L199" i="20"/>
  <c r="J199" i="20" s="1"/>
  <c r="L133" i="19"/>
  <c r="J133" i="19" s="1"/>
  <c r="L179" i="20"/>
  <c r="J179" i="20" s="1"/>
  <c r="J180" i="20"/>
  <c r="J159" i="20"/>
  <c r="J218" i="20"/>
  <c r="L132" i="19"/>
  <c r="J132" i="19" s="1"/>
  <c r="L215" i="19"/>
  <c r="L180" i="19"/>
  <c r="J180" i="19" s="1"/>
  <c r="J138" i="20"/>
  <c r="L137" i="20"/>
  <c r="J137" i="20" s="1"/>
  <c r="J173" i="20"/>
  <c r="L209" i="20"/>
  <c r="J210" i="20"/>
  <c r="L142" i="19"/>
  <c r="J142" i="19" s="1"/>
  <c r="L211" i="20"/>
  <c r="J211" i="20" s="1"/>
  <c r="L144" i="19"/>
  <c r="J144" i="19" s="1"/>
  <c r="J148" i="20"/>
  <c r="L122" i="20"/>
  <c r="L128" i="19"/>
  <c r="L170" i="19"/>
  <c r="J170" i="19" s="1"/>
  <c r="L127" i="20"/>
  <c r="J128" i="20"/>
  <c r="O133" i="18"/>
  <c r="L132" i="18"/>
  <c r="P132" i="18" s="1"/>
  <c r="O118" i="18"/>
  <c r="L117" i="18"/>
  <c r="O111" i="18"/>
  <c r="L110" i="18"/>
  <c r="P110" i="18" s="1"/>
  <c r="P151" i="18"/>
  <c r="L150" i="18"/>
  <c r="P150" i="18" s="1"/>
  <c r="O151" i="18"/>
  <c r="J151" i="18"/>
  <c r="O177" i="18"/>
  <c r="L176" i="18"/>
  <c r="P176" i="18" s="1"/>
  <c r="O157" i="18"/>
  <c r="L156" i="18"/>
  <c r="P156" i="18" s="1"/>
  <c r="L201" i="18"/>
  <c r="P201" i="18" s="1"/>
  <c r="O202" i="18"/>
  <c r="L194" i="19"/>
  <c r="O106" i="18"/>
  <c r="L105" i="18"/>
  <c r="P105" i="18" s="1"/>
  <c r="L170" i="18"/>
  <c r="O171" i="18"/>
  <c r="L108" i="18"/>
  <c r="P108" i="18" s="1"/>
  <c r="O109" i="18"/>
  <c r="O123" i="18"/>
  <c r="L122" i="18"/>
  <c r="P122" i="18" s="1"/>
  <c r="L140" i="18"/>
  <c r="P140" i="18" s="1"/>
  <c r="O141" i="18"/>
  <c r="O156" i="18"/>
  <c r="L155" i="18"/>
  <c r="P155" i="18" s="1"/>
  <c r="L167" i="18"/>
  <c r="P167" i="18" s="1"/>
  <c r="O168" i="18"/>
  <c r="J168" i="18"/>
  <c r="L165" i="19"/>
  <c r="L182" i="19"/>
  <c r="J182" i="19" s="1"/>
  <c r="L188" i="19"/>
  <c r="L127" i="18"/>
  <c r="P127" i="18" s="1"/>
  <c r="O128" i="18"/>
  <c r="O200" i="18"/>
  <c r="L199" i="18"/>
  <c r="P199" i="18" s="1"/>
  <c r="L192" i="19"/>
  <c r="O107" i="18"/>
  <c r="L106" i="18"/>
  <c r="P106" i="18" s="1"/>
  <c r="J107" i="18"/>
  <c r="L135" i="18"/>
  <c r="O136" i="18"/>
  <c r="J136" i="18"/>
  <c r="L146" i="18"/>
  <c r="O147" i="18"/>
  <c r="O155" i="18"/>
  <c r="L154" i="18"/>
  <c r="P154" i="18" s="1"/>
  <c r="L221" i="18"/>
  <c r="P221" i="18" s="1"/>
  <c r="O222" i="18"/>
  <c r="J222" i="18"/>
  <c r="L208" i="19"/>
  <c r="J208" i="19" s="1"/>
  <c r="L193" i="20"/>
  <c r="J194" i="20"/>
  <c r="L174" i="18"/>
  <c r="P174" i="18" s="1"/>
  <c r="O175" i="18"/>
  <c r="O186" i="18"/>
  <c r="L185" i="18"/>
  <c r="P185" i="18" s="1"/>
  <c r="O198" i="18"/>
  <c r="L197" i="18"/>
  <c r="P197" i="18" s="1"/>
  <c r="L209" i="18"/>
  <c r="P209" i="18" s="1"/>
  <c r="O210" i="18"/>
  <c r="L160" i="19"/>
  <c r="J160" i="19" s="1"/>
  <c r="L109" i="20"/>
  <c r="J109" i="20" s="1"/>
  <c r="L220" i="20"/>
  <c r="O197" i="21"/>
  <c r="L196" i="21"/>
  <c r="P196" i="21" s="1"/>
  <c r="O124" i="21"/>
  <c r="L123" i="21"/>
  <c r="P123" i="21" s="1"/>
  <c r="L179" i="21"/>
  <c r="J179" i="21" s="1"/>
  <c r="J180" i="21"/>
  <c r="O180" i="21"/>
  <c r="L219" i="21"/>
  <c r="P219" i="21" s="1"/>
  <c r="O220" i="21"/>
  <c r="O140" i="21"/>
  <c r="L139" i="21"/>
  <c r="P139" i="21" s="1"/>
  <c r="O168" i="21"/>
  <c r="L167" i="21"/>
  <c r="P167" i="21" s="1"/>
  <c r="J168" i="21"/>
  <c r="O128" i="21"/>
  <c r="L127" i="21"/>
  <c r="P127" i="21" s="1"/>
  <c r="O131" i="21"/>
  <c r="L130" i="21"/>
  <c r="P130" i="21" s="1"/>
  <c r="J131" i="21"/>
  <c r="O170" i="21"/>
  <c r="L169" i="21"/>
  <c r="P169" i="21" s="1"/>
  <c r="J170" i="21"/>
  <c r="O217" i="21"/>
  <c r="L216" i="21"/>
  <c r="P216" i="21" s="1"/>
  <c r="L132" i="21"/>
  <c r="P132" i="21" s="1"/>
  <c r="O133" i="21"/>
  <c r="O178" i="21"/>
  <c r="L177" i="21"/>
  <c r="O156" i="21"/>
  <c r="L155" i="21"/>
  <c r="P155" i="21" s="1"/>
  <c r="O167" i="21"/>
  <c r="L166" i="21"/>
  <c r="J167" i="21"/>
  <c r="L199" i="21"/>
  <c r="P199" i="21" s="1"/>
  <c r="O200" i="21"/>
  <c r="L111" i="21"/>
  <c r="P111" i="21" s="1"/>
  <c r="O112" i="21"/>
  <c r="L151" i="21"/>
  <c r="P151" i="21" s="1"/>
  <c r="J152" i="21"/>
  <c r="O152" i="21"/>
  <c r="O193" i="21"/>
  <c r="L192" i="21"/>
  <c r="P192" i="21" s="1"/>
  <c r="O106" i="21"/>
  <c r="L105" i="21"/>
  <c r="P105" i="21" s="1"/>
  <c r="O122" i="21"/>
  <c r="L121" i="21"/>
  <c r="P121" i="21" s="1"/>
  <c r="O146" i="21"/>
  <c r="L145" i="21"/>
  <c r="L187" i="21"/>
  <c r="P187" i="21" s="1"/>
  <c r="O188" i="21"/>
  <c r="O187" i="21"/>
  <c r="L186" i="21"/>
  <c r="P186" i="21" s="1"/>
  <c r="J187" i="21"/>
  <c r="O114" i="21"/>
  <c r="L113" i="21"/>
  <c r="P113" i="21" s="1"/>
  <c r="L144" i="21"/>
  <c r="P144" i="21" s="1"/>
  <c r="O145" i="21"/>
  <c r="L163" i="21"/>
  <c r="P163" i="21" s="1"/>
  <c r="O164" i="21"/>
  <c r="O214" i="21"/>
  <c r="L213" i="21"/>
  <c r="P213" i="21" s="1"/>
  <c r="O150" i="21"/>
  <c r="L149" i="21"/>
  <c r="P149" i="21" s="1"/>
  <c r="J150" i="21"/>
  <c r="O192" i="21"/>
  <c r="L191" i="21"/>
  <c r="P191" i="21" s="1"/>
  <c r="L129" i="19"/>
  <c r="J129" i="19" s="1"/>
  <c r="J130" i="19"/>
  <c r="L183" i="19"/>
  <c r="J183" i="19" s="1"/>
  <c r="L213" i="19"/>
  <c r="J213" i="19" s="1"/>
  <c r="L114" i="19"/>
  <c r="J114" i="19" s="1"/>
  <c r="J195" i="18"/>
  <c r="L194" i="18"/>
  <c r="P194" i="18" s="1"/>
  <c r="O195" i="18"/>
  <c r="L141" i="19"/>
  <c r="O189" i="18"/>
  <c r="L188" i="18"/>
  <c r="P188" i="18" s="1"/>
  <c r="O122" i="18"/>
  <c r="L121" i="18"/>
  <c r="J121" i="18" s="1"/>
  <c r="J122" i="18"/>
  <c r="O125" i="18"/>
  <c r="L124" i="18"/>
  <c r="P124" i="18" s="1"/>
  <c r="J125" i="18"/>
  <c r="O121" i="18"/>
  <c r="L120" i="18"/>
  <c r="P120" i="18" s="1"/>
  <c r="O154" i="18"/>
  <c r="L153" i="18"/>
  <c r="P153" i="18" s="1"/>
  <c r="L123" i="18"/>
  <c r="P123" i="18" s="1"/>
  <c r="O124" i="18"/>
  <c r="O164" i="18"/>
  <c r="L163" i="18"/>
  <c r="P163" i="18" s="1"/>
  <c r="L213" i="18"/>
  <c r="P213" i="18" s="1"/>
  <c r="O214" i="18"/>
  <c r="J214" i="18"/>
  <c r="L210" i="19"/>
  <c r="J210" i="19" s="1"/>
  <c r="O120" i="18"/>
  <c r="L119" i="18"/>
  <c r="L187" i="18"/>
  <c r="P187" i="18" s="1"/>
  <c r="O188" i="18"/>
  <c r="L125" i="20"/>
  <c r="J125" i="20" s="1"/>
  <c r="O110" i="18"/>
  <c r="L109" i="18"/>
  <c r="J109" i="18" s="1"/>
  <c r="O127" i="18"/>
  <c r="L126" i="18"/>
  <c r="P126" i="18" s="1"/>
  <c r="L143" i="18"/>
  <c r="P143" i="18" s="1"/>
  <c r="O144" i="18"/>
  <c r="O162" i="18"/>
  <c r="L161" i="18"/>
  <c r="P161" i="18" s="1"/>
  <c r="P170" i="18"/>
  <c r="L169" i="18"/>
  <c r="P169" i="18" s="1"/>
  <c r="O170" i="18"/>
  <c r="J170" i="18"/>
  <c r="L171" i="19"/>
  <c r="J171" i="19" s="1"/>
  <c r="L204" i="19"/>
  <c r="J204" i="19" s="1"/>
  <c r="L212" i="19"/>
  <c r="J212" i="19" s="1"/>
  <c r="O145" i="18"/>
  <c r="L144" i="18"/>
  <c r="P144" i="18" s="1"/>
  <c r="L211" i="18"/>
  <c r="P211" i="18" s="1"/>
  <c r="O212" i="18"/>
  <c r="L111" i="18"/>
  <c r="P111" i="18" s="1"/>
  <c r="O112" i="18"/>
  <c r="O139" i="18"/>
  <c r="L138" i="18"/>
  <c r="P138" i="18" s="1"/>
  <c r="O148" i="18"/>
  <c r="L147" i="18"/>
  <c r="P147" i="18" s="1"/>
  <c r="O158" i="18"/>
  <c r="L157" i="18"/>
  <c r="P157" i="18" s="1"/>
  <c r="J158" i="18"/>
  <c r="L214" i="19"/>
  <c r="J214" i="19" s="1"/>
  <c r="J215" i="19"/>
  <c r="L196" i="20"/>
  <c r="O176" i="18"/>
  <c r="L175" i="18"/>
  <c r="P175" i="18" s="1"/>
  <c r="O192" i="18"/>
  <c r="L191" i="18"/>
  <c r="P191" i="18" s="1"/>
  <c r="J192" i="18"/>
  <c r="O204" i="18"/>
  <c r="L203" i="18"/>
  <c r="P203" i="18" s="1"/>
  <c r="L215" i="18"/>
  <c r="P215" i="18" s="1"/>
  <c r="O216" i="18"/>
  <c r="L190" i="19"/>
  <c r="J190" i="19" s="1"/>
  <c r="L114" i="20"/>
  <c r="J115" i="20"/>
  <c r="L183" i="21"/>
  <c r="P183" i="21" s="1"/>
  <c r="O184" i="21"/>
  <c r="L136" i="21"/>
  <c r="P136" i="21" s="1"/>
  <c r="O137" i="21"/>
  <c r="O165" i="21"/>
  <c r="L164" i="21"/>
  <c r="P164" i="21" s="1"/>
  <c r="O159" i="21"/>
  <c r="L158" i="21"/>
  <c r="P158" i="21" s="1"/>
  <c r="O191" i="21"/>
  <c r="L190" i="21"/>
  <c r="P190" i="21" s="1"/>
  <c r="J119" i="21"/>
  <c r="L118" i="21"/>
  <c r="P118" i="21" s="1"/>
  <c r="O119" i="21"/>
  <c r="L203" i="21"/>
  <c r="P203" i="21" s="1"/>
  <c r="O204" i="21"/>
  <c r="J222" i="21"/>
  <c r="L221" i="21"/>
  <c r="P221" i="21" s="1"/>
  <c r="O222" i="21"/>
  <c r="O213" i="21"/>
  <c r="L212" i="21"/>
  <c r="P212" i="21" s="1"/>
  <c r="O147" i="21"/>
  <c r="L146" i="21"/>
  <c r="P146" i="21" s="1"/>
  <c r="O189" i="21"/>
  <c r="L188" i="21"/>
  <c r="P188" i="21" s="1"/>
  <c r="O115" i="21"/>
  <c r="L114" i="21"/>
  <c r="P114" i="21" s="1"/>
  <c r="L160" i="21"/>
  <c r="P160" i="21" s="1"/>
  <c r="O161" i="21"/>
  <c r="J161" i="21"/>
  <c r="O121" i="21"/>
  <c r="L120" i="21"/>
  <c r="J120" i="21" s="1"/>
  <c r="J121" i="21"/>
  <c r="O125" i="21"/>
  <c r="L124" i="21"/>
  <c r="J124" i="21" s="1"/>
  <c r="O166" i="21"/>
  <c r="L165" i="21"/>
  <c r="P165" i="21" s="1"/>
  <c r="J166" i="21"/>
  <c r="O199" i="21"/>
  <c r="J199" i="21"/>
  <c r="L198" i="21"/>
  <c r="P198" i="21" s="1"/>
  <c r="J126" i="21"/>
  <c r="L125" i="21"/>
  <c r="O126" i="21"/>
  <c r="O175" i="21"/>
  <c r="L174" i="21"/>
  <c r="J174" i="21" s="1"/>
  <c r="O142" i="21"/>
  <c r="L141" i="21"/>
  <c r="O160" i="21"/>
  <c r="L159" i="21"/>
  <c r="P159" i="21" s="1"/>
  <c r="J160" i="21"/>
  <c r="O123" i="21"/>
  <c r="L122" i="21"/>
  <c r="P122" i="21" s="1"/>
  <c r="O172" i="21"/>
  <c r="L171" i="21"/>
  <c r="P171" i="21" s="1"/>
  <c r="O135" i="21"/>
  <c r="L134" i="21"/>
  <c r="P134" i="21" s="1"/>
  <c r="J135" i="21"/>
  <c r="L137" i="21"/>
  <c r="P137" i="21" s="1"/>
  <c r="O138" i="21"/>
  <c r="L148" i="21"/>
  <c r="P148" i="21" s="1"/>
  <c r="O149" i="21"/>
  <c r="J149" i="21"/>
  <c r="O186" i="21"/>
  <c r="L185" i="21"/>
  <c r="J186" i="21"/>
  <c r="L143" i="21"/>
  <c r="P143" i="21" s="1"/>
  <c r="J144" i="21"/>
  <c r="O144" i="21"/>
  <c r="L173" i="21"/>
  <c r="P173" i="21" s="1"/>
  <c r="O174" i="21"/>
  <c r="O198" i="21"/>
  <c r="J198" i="21"/>
  <c r="L197" i="21"/>
  <c r="L138" i="19"/>
  <c r="J139" i="19"/>
  <c r="L140" i="19"/>
  <c r="J140" i="19" s="1"/>
  <c r="J141" i="19"/>
  <c r="O213" i="18"/>
  <c r="J213" i="18"/>
  <c r="L212" i="18"/>
  <c r="P212" i="18" s="1"/>
  <c r="L143" i="19"/>
  <c r="J143" i="19" s="1"/>
  <c r="L202" i="19"/>
  <c r="J202" i="19" s="1"/>
  <c r="L155" i="20"/>
  <c r="J155" i="20" s="1"/>
  <c r="J156" i="20"/>
  <c r="L117" i="20"/>
  <c r="J188" i="19"/>
  <c r="L187" i="19"/>
  <c r="J187" i="19" s="1"/>
  <c r="L201" i="19"/>
  <c r="L181" i="18"/>
  <c r="O182" i="18"/>
  <c r="J182" i="18"/>
  <c r="L155" i="19"/>
  <c r="J155" i="19" s="1"/>
  <c r="L185" i="19"/>
  <c r="J185" i="19" s="1"/>
  <c r="L148" i="19"/>
  <c r="J148" i="19" s="1"/>
  <c r="J205" i="20"/>
  <c r="L204" i="20"/>
  <c r="J204" i="20" s="1"/>
  <c r="L188" i="20"/>
  <c r="J188" i="20" s="1"/>
  <c r="L168" i="19"/>
  <c r="O209" i="18"/>
  <c r="J209" i="18"/>
  <c r="L208" i="18"/>
  <c r="P208" i="18" s="1"/>
  <c r="L190" i="20"/>
  <c r="J190" i="20" s="1"/>
  <c r="L147" i="19"/>
  <c r="J147" i="19" s="1"/>
  <c r="J168" i="20"/>
  <c r="L167" i="20"/>
  <c r="J167" i="20" s="1"/>
  <c r="O116" i="18"/>
  <c r="L115" i="18"/>
  <c r="P115" i="18" s="1"/>
  <c r="O146" i="18"/>
  <c r="L145" i="18"/>
  <c r="P145" i="18" s="1"/>
  <c r="O142" i="18"/>
  <c r="J142" i="18"/>
  <c r="L141" i="18"/>
  <c r="P141" i="18" s="1"/>
  <c r="O190" i="18"/>
  <c r="L189" i="18"/>
  <c r="P189" i="18" s="1"/>
  <c r="L186" i="19"/>
  <c r="J186" i="19" s="1"/>
  <c r="O119" i="18"/>
  <c r="L118" i="18"/>
  <c r="P118" i="18" s="1"/>
  <c r="J119" i="18"/>
  <c r="O153" i="18"/>
  <c r="L152" i="18"/>
  <c r="P152" i="18" s="1"/>
  <c r="L162" i="19"/>
  <c r="J162" i="19" s="1"/>
  <c r="J163" i="19"/>
  <c r="O172" i="18"/>
  <c r="L171" i="18"/>
  <c r="P171" i="18" s="1"/>
  <c r="J172" i="18"/>
  <c r="L126" i="20"/>
  <c r="J126" i="20" s="1"/>
  <c r="J127" i="20"/>
  <c r="L199" i="19"/>
  <c r="J199" i="19" s="1"/>
  <c r="L109" i="19"/>
  <c r="J109" i="19" s="1"/>
  <c r="L209" i="19"/>
  <c r="J209" i="19" s="1"/>
  <c r="L107" i="19"/>
  <c r="J107" i="19" s="1"/>
  <c r="L110" i="20"/>
  <c r="J110" i="20" s="1"/>
  <c r="J111" i="20"/>
  <c r="L172" i="19"/>
  <c r="J172" i="19" s="1"/>
  <c r="L207" i="19"/>
  <c r="J207" i="19" s="1"/>
  <c r="L110" i="19"/>
  <c r="J110" i="19" s="1"/>
  <c r="J213" i="20"/>
  <c r="L212" i="20"/>
  <c r="J212" i="20" s="1"/>
  <c r="L151" i="20"/>
  <c r="J151" i="20" s="1"/>
  <c r="J152" i="20"/>
  <c r="J132" i="20"/>
  <c r="L135" i="19"/>
  <c r="J135" i="19" s="1"/>
  <c r="L136" i="19"/>
  <c r="J136" i="19" s="1"/>
  <c r="L205" i="19"/>
  <c r="J205" i="19" s="1"/>
  <c r="J220" i="19"/>
  <c r="L219" i="19"/>
  <c r="J219" i="19" s="1"/>
  <c r="L121" i="19"/>
  <c r="J121" i="19" s="1"/>
  <c r="J122" i="19"/>
  <c r="J209" i="20"/>
  <c r="L208" i="20"/>
  <c r="J208" i="20" s="1"/>
  <c r="L119" i="19"/>
  <c r="J119" i="19" s="1"/>
  <c r="L197" i="20"/>
  <c r="J197" i="20" s="1"/>
  <c r="J198" i="20"/>
  <c r="L120" i="20"/>
  <c r="J120" i="20" s="1"/>
  <c r="L131" i="19"/>
  <c r="J131" i="19" s="1"/>
  <c r="L112" i="20"/>
  <c r="J112" i="20" s="1"/>
  <c r="L115" i="19"/>
  <c r="J115" i="19" s="1"/>
  <c r="J116" i="19"/>
  <c r="J145" i="20"/>
  <c r="L191" i="19"/>
  <c r="J191" i="19" s="1"/>
  <c r="J192" i="19"/>
  <c r="L217" i="19"/>
  <c r="J217" i="19" s="1"/>
  <c r="J203" i="18"/>
  <c r="O203" i="18"/>
  <c r="L202" i="18"/>
  <c r="J202" i="18" s="1"/>
  <c r="L149" i="19"/>
  <c r="J149" i="19" s="1"/>
  <c r="J150" i="19"/>
  <c r="O199" i="18"/>
  <c r="L198" i="18"/>
  <c r="P198" i="18" s="1"/>
  <c r="J158" i="20"/>
  <c r="L116" i="20"/>
  <c r="J116" i="20" s="1"/>
  <c r="J117" i="20"/>
  <c r="J128" i="19"/>
  <c r="L127" i="19"/>
  <c r="J127" i="19" s="1"/>
  <c r="L189" i="20"/>
  <c r="J189" i="20" s="1"/>
  <c r="J169" i="20"/>
  <c r="L221" i="20"/>
  <c r="J221" i="20" s="1"/>
  <c r="J222" i="20"/>
  <c r="J153" i="20"/>
  <c r="L157" i="19"/>
  <c r="J157" i="19" s="1"/>
  <c r="O201" i="18"/>
  <c r="L200" i="18"/>
  <c r="P200" i="18" s="1"/>
  <c r="L156" i="19"/>
  <c r="J156" i="19" s="1"/>
  <c r="O187" i="18"/>
  <c r="J187" i="18"/>
  <c r="L186" i="18"/>
  <c r="P186" i="18" s="1"/>
  <c r="O205" i="18"/>
  <c r="L204" i="18"/>
  <c r="P204" i="18" s="1"/>
  <c r="L137" i="19"/>
  <c r="J137" i="19" s="1"/>
  <c r="J138" i="19"/>
  <c r="L189" i="19"/>
  <c r="J189" i="19" s="1"/>
  <c r="L177" i="18"/>
  <c r="J177" i="18" s="1"/>
  <c r="O178" i="18"/>
  <c r="J174" i="20"/>
  <c r="J191" i="18"/>
  <c r="O191" i="18"/>
  <c r="L190" i="18"/>
  <c r="P190" i="18" s="1"/>
  <c r="L195" i="20"/>
  <c r="J195" i="20" s="1"/>
  <c r="J196" i="20"/>
  <c r="J136" i="20"/>
  <c r="L184" i="20"/>
  <c r="J184" i="20" s="1"/>
  <c r="J185" i="20"/>
  <c r="L105" i="20"/>
  <c r="J105" i="20" s="1"/>
  <c r="L120" i="19"/>
  <c r="J120" i="19" s="1"/>
  <c r="L118" i="19"/>
  <c r="J118" i="19" s="1"/>
  <c r="L181" i="19"/>
  <c r="J181" i="19" s="1"/>
  <c r="L166" i="19"/>
  <c r="J166" i="19" s="1"/>
  <c r="J201" i="19"/>
  <c r="L200" i="19"/>
  <c r="J200" i="19" s="1"/>
  <c r="L106" i="19"/>
  <c r="J106" i="19" s="1"/>
  <c r="L163" i="20"/>
  <c r="J163" i="20" s="1"/>
  <c r="J164" i="20"/>
  <c r="O197" i="18"/>
  <c r="L196" i="18"/>
  <c r="P196" i="18" s="1"/>
  <c r="J197" i="18"/>
  <c r="J193" i="20"/>
  <c r="L192" i="20"/>
  <c r="J192" i="20" s="1"/>
  <c r="J133" i="20"/>
  <c r="L206" i="19"/>
  <c r="J206" i="19" s="1"/>
  <c r="L117" i="19"/>
  <c r="J117" i="19" s="1"/>
  <c r="L193" i="19"/>
  <c r="J193" i="19" s="1"/>
  <c r="J194" i="19"/>
  <c r="J211" i="18"/>
  <c r="L210" i="18"/>
  <c r="P210" i="18" s="1"/>
  <c r="O211" i="18"/>
  <c r="L173" i="19"/>
  <c r="J173" i="19" s="1"/>
  <c r="L153" i="19"/>
  <c r="J153" i="19" s="1"/>
  <c r="L197" i="19"/>
  <c r="J198" i="19"/>
  <c r="O221" i="18"/>
  <c r="J221" i="18"/>
  <c r="L220" i="18"/>
  <c r="P220" i="18" s="1"/>
  <c r="J201" i="20"/>
  <c r="L200" i="20"/>
  <c r="J200" i="20" s="1"/>
  <c r="L108" i="19"/>
  <c r="J108" i="19" s="1"/>
  <c r="J202" i="20"/>
  <c r="J144" i="20"/>
  <c r="L143" i="20"/>
  <c r="J143" i="20" s="1"/>
  <c r="J176" i="20"/>
  <c r="L203" i="19"/>
  <c r="J203" i="19" s="1"/>
  <c r="L113" i="19"/>
  <c r="J113" i="19" s="1"/>
  <c r="L211" i="19"/>
  <c r="J211" i="19" s="1"/>
  <c r="L111" i="19"/>
  <c r="J111" i="19" s="1"/>
  <c r="J112" i="19"/>
  <c r="L164" i="19"/>
  <c r="J164" i="19" s="1"/>
  <c r="J165" i="19"/>
  <c r="L145" i="19"/>
  <c r="J145" i="19" s="1"/>
  <c r="L195" i="19"/>
  <c r="J195" i="19" s="1"/>
  <c r="O219" i="18"/>
  <c r="L218" i="18"/>
  <c r="P218" i="18" s="1"/>
  <c r="J187" i="20"/>
  <c r="L186" i="20"/>
  <c r="J186" i="20" s="1"/>
  <c r="O207" i="18"/>
  <c r="J207" i="18"/>
  <c r="L206" i="18"/>
  <c r="P206" i="18" s="1"/>
  <c r="O117" i="18"/>
  <c r="L116" i="18"/>
  <c r="P116" i="18" s="1"/>
  <c r="J117" i="18"/>
  <c r="O129" i="18"/>
  <c r="L128" i="18"/>
  <c r="P128" i="18" s="1"/>
  <c r="O134" i="18"/>
  <c r="L133" i="18"/>
  <c r="J133" i="18" s="1"/>
  <c r="J134" i="18"/>
  <c r="O130" i="18"/>
  <c r="L129" i="18"/>
  <c r="O160" i="18"/>
  <c r="L159" i="18"/>
  <c r="P159" i="18" s="1"/>
  <c r="L131" i="18"/>
  <c r="J131" i="18" s="1"/>
  <c r="J132" i="18"/>
  <c r="O132" i="18"/>
  <c r="O180" i="18"/>
  <c r="L179" i="18"/>
  <c r="J179" i="18" s="1"/>
  <c r="L167" i="19"/>
  <c r="J167" i="19" s="1"/>
  <c r="J168" i="19"/>
  <c r="L113" i="20"/>
  <c r="J113" i="20" s="1"/>
  <c r="J114" i="20"/>
  <c r="O138" i="18"/>
  <c r="L137" i="18"/>
  <c r="J137" i="18" s="1"/>
  <c r="J138" i="18"/>
  <c r="J177" i="19"/>
  <c r="L176" i="19"/>
  <c r="J176" i="19" s="1"/>
  <c r="J142" i="20"/>
  <c r="O113" i="18"/>
  <c r="L112" i="18"/>
  <c r="P112" i="18" s="1"/>
  <c r="O131" i="18"/>
  <c r="L130" i="18"/>
  <c r="P130" i="18" s="1"/>
  <c r="O150" i="18"/>
  <c r="L149" i="18"/>
  <c r="J149" i="18" s="1"/>
  <c r="J150" i="18"/>
  <c r="O166" i="18"/>
  <c r="L165" i="18"/>
  <c r="P165" i="18" s="1"/>
  <c r="L217" i="18"/>
  <c r="P217" i="18" s="1"/>
  <c r="O218" i="18"/>
  <c r="L174" i="19"/>
  <c r="J174" i="19" s="1"/>
  <c r="J175" i="19"/>
  <c r="L216" i="19"/>
  <c r="J216" i="19" s="1"/>
  <c r="J134" i="20"/>
  <c r="L162" i="18"/>
  <c r="O163" i="18"/>
  <c r="L158" i="19"/>
  <c r="J158" i="19" s="1"/>
  <c r="O114" i="18"/>
  <c r="L113" i="18"/>
  <c r="P113" i="18" s="1"/>
  <c r="J114" i="18"/>
  <c r="L139" i="18"/>
  <c r="J140" i="18"/>
  <c r="O140" i="18"/>
  <c r="O149" i="18"/>
  <c r="L148" i="18"/>
  <c r="P148" i="18" s="1"/>
  <c r="O161" i="18"/>
  <c r="J161" i="18"/>
  <c r="L160" i="18"/>
  <c r="P160" i="18" s="1"/>
  <c r="L196" i="19"/>
  <c r="J196" i="19" s="1"/>
  <c r="J197" i="19"/>
  <c r="L218" i="19"/>
  <c r="J218" i="19" s="1"/>
  <c r="J220" i="20"/>
  <c r="L219" i="20"/>
  <c r="J219" i="20" s="1"/>
  <c r="L180" i="18"/>
  <c r="J180" i="18" s="1"/>
  <c r="J181" i="18"/>
  <c r="O181" i="18"/>
  <c r="L193" i="18"/>
  <c r="P193" i="18" s="1"/>
  <c r="O194" i="18"/>
  <c r="J194" i="18"/>
  <c r="O206" i="18"/>
  <c r="L205" i="18"/>
  <c r="P205" i="18" s="1"/>
  <c r="O220" i="18"/>
  <c r="L219" i="18"/>
  <c r="P219" i="18" s="1"/>
  <c r="J220" i="18"/>
  <c r="L121" i="20"/>
  <c r="J121" i="20" s="1"/>
  <c r="J122" i="20"/>
  <c r="O108" i="21"/>
  <c r="L107" i="21"/>
  <c r="P107" i="21" s="1"/>
  <c r="L178" i="21"/>
  <c r="J178" i="21" s="1"/>
  <c r="O179" i="21"/>
  <c r="O221" i="21"/>
  <c r="L220" i="21"/>
  <c r="P220" i="21" s="1"/>
  <c r="J221" i="21"/>
  <c r="O134" i="21"/>
  <c r="J134" i="21"/>
  <c r="L133" i="21"/>
  <c r="P133" i="21" s="1"/>
  <c r="O176" i="21"/>
  <c r="L175" i="21"/>
  <c r="J175" i="21" s="1"/>
  <c r="O205" i="21"/>
  <c r="L204" i="21"/>
  <c r="P204" i="21" s="1"/>
  <c r="O118" i="21"/>
  <c r="L117" i="21"/>
  <c r="P117" i="21" s="1"/>
  <c r="J118" i="21"/>
  <c r="O143" i="21"/>
  <c r="L142" i="21"/>
  <c r="J142" i="21" s="1"/>
  <c r="J143" i="21"/>
  <c r="O215" i="21"/>
  <c r="L214" i="21"/>
  <c r="P214" i="21" s="1"/>
  <c r="J215" i="21"/>
  <c r="O130" i="21"/>
  <c r="J130" i="21"/>
  <c r="L129" i="21"/>
  <c r="L172" i="21"/>
  <c r="P172" i="21" s="1"/>
  <c r="J173" i="21"/>
  <c r="O173" i="21"/>
  <c r="L218" i="21"/>
  <c r="P218" i="21" s="1"/>
  <c r="O219" i="21"/>
  <c r="J219" i="21"/>
  <c r="O185" i="21"/>
  <c r="L184" i="21"/>
  <c r="P184" i="21" s="1"/>
  <c r="J207" i="21"/>
  <c r="O207" i="21"/>
  <c r="L206" i="21"/>
  <c r="P206" i="21" s="1"/>
  <c r="O201" i="21"/>
  <c r="L200" i="21"/>
  <c r="P200" i="21" s="1"/>
  <c r="L140" i="21"/>
  <c r="P140" i="21" s="1"/>
  <c r="O141" i="21"/>
  <c r="J141" i="21"/>
  <c r="L182" i="21"/>
  <c r="J182" i="21" s="1"/>
  <c r="J183" i="21"/>
  <c r="O183" i="21"/>
  <c r="L110" i="21"/>
  <c r="P110" i="21" s="1"/>
  <c r="O111" i="21"/>
  <c r="L156" i="21"/>
  <c r="P156" i="21" s="1"/>
  <c r="O157" i="21"/>
  <c r="J157" i="21"/>
  <c r="O113" i="21"/>
  <c r="L112" i="21"/>
  <c r="P112" i="21" s="1"/>
  <c r="J113" i="21"/>
  <c r="L116" i="21"/>
  <c r="P116" i="21" s="1"/>
  <c r="O117" i="21"/>
  <c r="O107" i="21"/>
  <c r="L106" i="21"/>
  <c r="P106" i="21" s="1"/>
  <c r="O154" i="21"/>
  <c r="L153" i="21"/>
  <c r="P153" i="21" s="1"/>
  <c r="L108" i="21"/>
  <c r="P108" i="21" s="1"/>
  <c r="O109" i="21"/>
  <c r="J109" i="21"/>
  <c r="O105" i="21"/>
  <c r="J105" i="21"/>
  <c r="L128" i="21"/>
  <c r="O129" i="21"/>
  <c r="J129" i="21"/>
  <c r="O202" i="21"/>
  <c r="L201" i="21"/>
  <c r="J202" i="21"/>
  <c r="O155" i="21"/>
  <c r="L154" i="21"/>
  <c r="P154" i="21" s="1"/>
  <c r="J155" i="21"/>
  <c r="O177" i="21"/>
  <c r="L176" i="21"/>
  <c r="P176" i="21" s="1"/>
  <c r="J177" i="21"/>
  <c r="O218" i="21"/>
  <c r="L217" i="21"/>
  <c r="P217" i="21" s="1"/>
  <c r="J218" i="21"/>
  <c r="G50" i="20"/>
  <c r="M49" i="20"/>
  <c r="M48" i="19"/>
  <c r="G49" i="19"/>
  <c r="G51" i="18"/>
  <c r="M50" i="18"/>
  <c r="O118" i="3"/>
  <c r="L173" i="3"/>
  <c r="O174" i="3"/>
  <c r="L163" i="3"/>
  <c r="O164" i="3"/>
  <c r="L106" i="3"/>
  <c r="J106" i="3" s="1"/>
  <c r="O107" i="3"/>
  <c r="L136" i="3"/>
  <c r="O137" i="3"/>
  <c r="L172" i="3"/>
  <c r="J172" i="3" s="1"/>
  <c r="O173" i="3"/>
  <c r="L191" i="3"/>
  <c r="O192" i="3"/>
  <c r="L194" i="3"/>
  <c r="J194" i="3" s="1"/>
  <c r="O195" i="3"/>
  <c r="L178" i="3"/>
  <c r="O179" i="3"/>
  <c r="L162" i="3"/>
  <c r="J162" i="3" s="1"/>
  <c r="O163" i="3"/>
  <c r="L146" i="3"/>
  <c r="O147" i="3"/>
  <c r="L130" i="3"/>
  <c r="J130" i="3" s="1"/>
  <c r="O131" i="3"/>
  <c r="L112" i="3"/>
  <c r="O113" i="3"/>
  <c r="L141" i="3"/>
  <c r="J141" i="3" s="1"/>
  <c r="O142" i="3"/>
  <c r="L111" i="3"/>
  <c r="O112" i="3"/>
  <c r="L205" i="3"/>
  <c r="J205" i="3" s="1"/>
  <c r="O206" i="3"/>
  <c r="L185" i="3"/>
  <c r="O186" i="3"/>
  <c r="L169" i="3"/>
  <c r="J169" i="3" s="1"/>
  <c r="O170" i="3"/>
  <c r="L153" i="3"/>
  <c r="O154" i="3"/>
  <c r="L129" i="3"/>
  <c r="J129" i="3" s="1"/>
  <c r="O130" i="3"/>
  <c r="O215" i="3"/>
  <c r="L151" i="3"/>
  <c r="J151" i="3" s="1"/>
  <c r="O152" i="3"/>
  <c r="L211" i="3"/>
  <c r="O212" i="3"/>
  <c r="L147" i="3"/>
  <c r="J147" i="3" s="1"/>
  <c r="O148" i="3"/>
  <c r="L114" i="3"/>
  <c r="O115" i="3"/>
  <c r="L144" i="3"/>
  <c r="O145" i="3"/>
  <c r="L176" i="3"/>
  <c r="O177" i="3"/>
  <c r="L208" i="3"/>
  <c r="O209" i="3"/>
  <c r="L148" i="3"/>
  <c r="J148" i="3" s="1"/>
  <c r="O149" i="3"/>
  <c r="L180" i="3"/>
  <c r="O181" i="3"/>
  <c r="L215" i="3"/>
  <c r="J215" i="3" s="1"/>
  <c r="O216" i="3"/>
  <c r="L109" i="3"/>
  <c r="O110" i="3"/>
  <c r="L159" i="3"/>
  <c r="J159" i="3" s="1"/>
  <c r="O160" i="3"/>
  <c r="L217" i="3"/>
  <c r="O218" i="3"/>
  <c r="L197" i="3"/>
  <c r="O198" i="3"/>
  <c r="L189" i="3"/>
  <c r="J189" i="3" s="1"/>
  <c r="O190" i="3"/>
  <c r="L157" i="3"/>
  <c r="O158" i="3"/>
  <c r="L137" i="3"/>
  <c r="J137" i="3" s="1"/>
  <c r="O138" i="3"/>
  <c r="L107" i="3"/>
  <c r="O108" i="3"/>
  <c r="L168" i="3"/>
  <c r="J168" i="3" s="1"/>
  <c r="O169" i="3"/>
  <c r="L204" i="3"/>
  <c r="O205" i="3"/>
  <c r="L139" i="3"/>
  <c r="J139" i="3" s="1"/>
  <c r="O140" i="3"/>
  <c r="L174" i="3"/>
  <c r="O175" i="3"/>
  <c r="O159" i="3"/>
  <c r="L142" i="3"/>
  <c r="J142" i="3" s="1"/>
  <c r="O143" i="3"/>
  <c r="L126" i="3"/>
  <c r="J126" i="3" s="1"/>
  <c r="O127" i="3"/>
  <c r="L108" i="3"/>
  <c r="O109" i="3"/>
  <c r="L133" i="3"/>
  <c r="J133" i="3" s="1"/>
  <c r="O134" i="3"/>
  <c r="L216" i="3"/>
  <c r="O217" i="3"/>
  <c r="L201" i="3"/>
  <c r="O202" i="3"/>
  <c r="L181" i="3"/>
  <c r="O182" i="3"/>
  <c r="L165" i="3"/>
  <c r="J165" i="3" s="1"/>
  <c r="O166" i="3"/>
  <c r="L149" i="3"/>
  <c r="O150" i="3"/>
  <c r="L121" i="3"/>
  <c r="J121" i="3" s="1"/>
  <c r="O122" i="3"/>
  <c r="L199" i="3"/>
  <c r="O200" i="3"/>
  <c r="L135" i="3"/>
  <c r="O136" i="3"/>
  <c r="L195" i="3"/>
  <c r="O196" i="3"/>
  <c r="L131" i="3"/>
  <c r="J131" i="3" s="1"/>
  <c r="O132" i="3"/>
  <c r="L120" i="3"/>
  <c r="O121" i="3"/>
  <c r="L152" i="3"/>
  <c r="O153" i="3"/>
  <c r="L184" i="3"/>
  <c r="O185" i="3"/>
  <c r="L212" i="3"/>
  <c r="J212" i="3" s="1"/>
  <c r="O213" i="3"/>
  <c r="L124" i="3"/>
  <c r="O125" i="3"/>
  <c r="L156" i="3"/>
  <c r="O157" i="3"/>
  <c r="L188" i="3"/>
  <c r="O189" i="3"/>
  <c r="L207" i="3"/>
  <c r="J207" i="3" s="1"/>
  <c r="O208" i="3"/>
  <c r="L203" i="3"/>
  <c r="O204" i="3"/>
  <c r="L218" i="3"/>
  <c r="J218" i="3" s="1"/>
  <c r="O219" i="3"/>
  <c r="L127" i="3"/>
  <c r="O128" i="3"/>
  <c r="O183" i="3"/>
  <c r="L150" i="3"/>
  <c r="J150" i="3" s="1"/>
  <c r="O151" i="3"/>
  <c r="L118" i="3"/>
  <c r="J118" i="3" s="1"/>
  <c r="O119" i="3"/>
  <c r="L209" i="3"/>
  <c r="J209" i="3" s="1"/>
  <c r="O210" i="3"/>
  <c r="L167" i="3"/>
  <c r="J167" i="3" s="1"/>
  <c r="O168" i="3"/>
  <c r="O106" i="3"/>
  <c r="L200" i="3"/>
  <c r="J200" i="3" s="1"/>
  <c r="O201" i="3"/>
  <c r="L110" i="3"/>
  <c r="J110" i="3" s="1"/>
  <c r="O111" i="3"/>
  <c r="L140" i="3"/>
  <c r="J140" i="3" s="1"/>
  <c r="O141" i="3"/>
  <c r="L143" i="3"/>
  <c r="J143" i="3" s="1"/>
  <c r="O144" i="3"/>
  <c r="L123" i="3"/>
  <c r="J123" i="3" s="1"/>
  <c r="O124" i="3"/>
  <c r="M46" i="3"/>
  <c r="J203" i="3"/>
  <c r="O203" i="3"/>
  <c r="L186" i="3"/>
  <c r="J186" i="3" s="1"/>
  <c r="O187" i="3"/>
  <c r="L170" i="3"/>
  <c r="J170" i="3" s="1"/>
  <c r="O171" i="3"/>
  <c r="L154" i="3"/>
  <c r="J154" i="3" s="1"/>
  <c r="O155" i="3"/>
  <c r="L138" i="3"/>
  <c r="J138" i="3" s="1"/>
  <c r="O139" i="3"/>
  <c r="L122" i="3"/>
  <c r="J122" i="3" s="1"/>
  <c r="O123" i="3"/>
  <c r="L125" i="3"/>
  <c r="J125" i="3" s="1"/>
  <c r="O126" i="3"/>
  <c r="L213" i="3"/>
  <c r="J213" i="3" s="1"/>
  <c r="O214" i="3"/>
  <c r="L193" i="3"/>
  <c r="J193" i="3" s="1"/>
  <c r="O194" i="3"/>
  <c r="L177" i="3"/>
  <c r="J177" i="3" s="1"/>
  <c r="O178" i="3"/>
  <c r="L161" i="3"/>
  <c r="J161" i="3" s="1"/>
  <c r="O162" i="3"/>
  <c r="L145" i="3"/>
  <c r="J145" i="3" s="1"/>
  <c r="O146" i="3"/>
  <c r="L115" i="3"/>
  <c r="J115" i="3" s="1"/>
  <c r="O116" i="3"/>
  <c r="L183" i="3"/>
  <c r="J183" i="3" s="1"/>
  <c r="O184" i="3"/>
  <c r="L119" i="3"/>
  <c r="J119" i="3" s="1"/>
  <c r="O120" i="3"/>
  <c r="L179" i="3"/>
  <c r="J179" i="3" s="1"/>
  <c r="O180" i="3"/>
  <c r="L116" i="3"/>
  <c r="J116" i="3" s="1"/>
  <c r="O117" i="3"/>
  <c r="L128" i="3"/>
  <c r="J128" i="3" s="1"/>
  <c r="O129" i="3"/>
  <c r="L160" i="3"/>
  <c r="J160" i="3" s="1"/>
  <c r="O161" i="3"/>
  <c r="L192" i="3"/>
  <c r="J192" i="3" s="1"/>
  <c r="O193" i="3"/>
  <c r="J220" i="3"/>
  <c r="O220" i="3"/>
  <c r="L132" i="3"/>
  <c r="J132" i="3" s="1"/>
  <c r="O133" i="3"/>
  <c r="L164" i="3"/>
  <c r="J164" i="3" s="1"/>
  <c r="O165" i="3"/>
  <c r="L196" i="3"/>
  <c r="J196" i="3" s="1"/>
  <c r="O197" i="3"/>
  <c r="L175" i="3"/>
  <c r="J175" i="3" s="1"/>
  <c r="O176" i="3"/>
  <c r="L171" i="3"/>
  <c r="J171" i="3" s="1"/>
  <c r="O172" i="3"/>
  <c r="L155" i="3"/>
  <c r="J155" i="3" s="1"/>
  <c r="O156" i="3"/>
  <c r="L187" i="3"/>
  <c r="J187" i="3" s="1"/>
  <c r="O188" i="3"/>
  <c r="J181" i="3"/>
  <c r="J124" i="3"/>
  <c r="J211" i="3"/>
  <c r="L202" i="3"/>
  <c r="J202" i="3" s="1"/>
  <c r="J109" i="3"/>
  <c r="J178" i="3"/>
  <c r="J146" i="3"/>
  <c r="J204" i="3"/>
  <c r="J176" i="3"/>
  <c r="J191" i="3"/>
  <c r="J185" i="3"/>
  <c r="J153" i="3"/>
  <c r="J208" i="3"/>
  <c r="J136" i="3"/>
  <c r="J114" i="3"/>
  <c r="J111" i="3"/>
  <c r="J152" i="3"/>
  <c r="L190" i="3"/>
  <c r="J190" i="3" s="1"/>
  <c r="L113" i="3"/>
  <c r="J113" i="3" s="1"/>
  <c r="J201" i="3"/>
  <c r="J149" i="3"/>
  <c r="L206" i="3"/>
  <c r="J206" i="3" s="1"/>
  <c r="J112" i="3"/>
  <c r="J199" i="3"/>
  <c r="J135" i="3"/>
  <c r="J157" i="3"/>
  <c r="J107" i="3"/>
  <c r="J127" i="3"/>
  <c r="L105" i="3"/>
  <c r="J105" i="3" s="1"/>
  <c r="L210" i="3"/>
  <c r="J210" i="3" s="1"/>
  <c r="J117" i="3"/>
  <c r="J195" i="3"/>
  <c r="J163" i="3"/>
  <c r="J188" i="3"/>
  <c r="J144" i="3"/>
  <c r="J184" i="3"/>
  <c r="J156" i="3"/>
  <c r="J217" i="3"/>
  <c r="L158" i="3"/>
  <c r="J158" i="3" s="1"/>
  <c r="J180" i="3"/>
  <c r="L198" i="3"/>
  <c r="J198" i="3" s="1"/>
  <c r="L182" i="3"/>
  <c r="J182" i="3" s="1"/>
  <c r="J174" i="3"/>
  <c r="L166" i="3"/>
  <c r="J166" i="3" s="1"/>
  <c r="L134" i="3"/>
  <c r="J134" i="3" s="1"/>
  <c r="J214" i="3"/>
  <c r="J197" i="3"/>
  <c r="J173" i="3"/>
  <c r="J216" i="3"/>
  <c r="J120" i="3"/>
  <c r="J108" i="3"/>
  <c r="L219" i="3"/>
  <c r="J219" i="3" s="1"/>
  <c r="G49" i="3"/>
  <c r="M48" i="3"/>
  <c r="J211" i="21" l="1"/>
  <c r="J210" i="21"/>
  <c r="J122" i="21"/>
  <c r="J156" i="18"/>
  <c r="J123" i="18"/>
  <c r="J174" i="18"/>
  <c r="J113" i="18"/>
  <c r="J201" i="18"/>
  <c r="J138" i="21"/>
  <c r="J127" i="18"/>
  <c r="J164" i="21"/>
  <c r="J112" i="21"/>
  <c r="J155" i="18"/>
  <c r="J167" i="18"/>
  <c r="J159" i="18"/>
  <c r="J158" i="21"/>
  <c r="J205" i="18"/>
  <c r="J199" i="18"/>
  <c r="J190" i="18"/>
  <c r="J123" i="21"/>
  <c r="J186" i="18"/>
  <c r="J128" i="18"/>
  <c r="J193" i="18"/>
  <c r="J183" i="18"/>
  <c r="J195" i="21"/>
  <c r="J107" i="21"/>
  <c r="J108" i="21"/>
  <c r="J163" i="18"/>
  <c r="J159" i="21"/>
  <c r="J216" i="18"/>
  <c r="J220" i="21"/>
  <c r="J217" i="18"/>
  <c r="J190" i="21"/>
  <c r="J136" i="21"/>
  <c r="J153" i="21"/>
  <c r="P128" i="21"/>
  <c r="J154" i="21"/>
  <c r="P129" i="21"/>
  <c r="J176" i="21"/>
  <c r="J206" i="18"/>
  <c r="P162" i="18"/>
  <c r="P149" i="18"/>
  <c r="J130" i="18"/>
  <c r="P133" i="18"/>
  <c r="J116" i="18"/>
  <c r="J185" i="21"/>
  <c r="P185" i="21"/>
  <c r="P141" i="21"/>
  <c r="J115" i="21"/>
  <c r="J204" i="21"/>
  <c r="J191" i="21"/>
  <c r="J204" i="18"/>
  <c r="J176" i="18"/>
  <c r="J212" i="18"/>
  <c r="J162" i="18"/>
  <c r="J144" i="18"/>
  <c r="J120" i="18"/>
  <c r="J154" i="18"/>
  <c r="P121" i="18"/>
  <c r="P145" i="21"/>
  <c r="J200" i="21"/>
  <c r="J133" i="21"/>
  <c r="J128" i="21"/>
  <c r="J140" i="21"/>
  <c r="J200" i="18"/>
  <c r="J141" i="18"/>
  <c r="J111" i="18"/>
  <c r="P117" i="18"/>
  <c r="J189" i="21"/>
  <c r="P189" i="21"/>
  <c r="J132" i="21"/>
  <c r="J110" i="21"/>
  <c r="J196" i="21"/>
  <c r="J171" i="21"/>
  <c r="J206" i="21"/>
  <c r="J184" i="18"/>
  <c r="J169" i="18"/>
  <c r="J139" i="18"/>
  <c r="P139" i="18"/>
  <c r="J160" i="18"/>
  <c r="P129" i="18"/>
  <c r="J197" i="21"/>
  <c r="P197" i="21"/>
  <c r="J172" i="21"/>
  <c r="P125" i="21"/>
  <c r="P120" i="21"/>
  <c r="J198" i="18"/>
  <c r="P135" i="18"/>
  <c r="J212" i="21"/>
  <c r="J117" i="21"/>
  <c r="J111" i="21"/>
  <c r="P142" i="21"/>
  <c r="P175" i="21"/>
  <c r="P137" i="18"/>
  <c r="P131" i="18"/>
  <c r="J219" i="18"/>
  <c r="J125" i="21"/>
  <c r="J165" i="21"/>
  <c r="J137" i="21"/>
  <c r="J148" i="18"/>
  <c r="J112" i="18"/>
  <c r="P109" i="18"/>
  <c r="J188" i="18"/>
  <c r="P119" i="18"/>
  <c r="J124" i="18"/>
  <c r="J146" i="21"/>
  <c r="J217" i="21"/>
  <c r="J210" i="18"/>
  <c r="J175" i="18"/>
  <c r="J147" i="18"/>
  <c r="J171" i="18"/>
  <c r="J106" i="18"/>
  <c r="P202" i="18"/>
  <c r="J118" i="18"/>
  <c r="J166" i="18"/>
  <c r="P166" i="18"/>
  <c r="J108" i="18"/>
  <c r="J165" i="18"/>
  <c r="P125" i="18"/>
  <c r="J208" i="21"/>
  <c r="P131" i="21"/>
  <c r="J151" i="21"/>
  <c r="J169" i="21"/>
  <c r="J203" i="21"/>
  <c r="J209" i="21"/>
  <c r="P209" i="21"/>
  <c r="J205" i="21"/>
  <c r="P205" i="21"/>
  <c r="J163" i="21"/>
  <c r="J196" i="18"/>
  <c r="J152" i="18"/>
  <c r="J143" i="18"/>
  <c r="J135" i="18"/>
  <c r="J201" i="21"/>
  <c r="P201" i="21"/>
  <c r="J145" i="18"/>
  <c r="P146" i="18"/>
  <c r="J193" i="21"/>
  <c r="P193" i="21"/>
  <c r="J218" i="18"/>
  <c r="J129" i="18"/>
  <c r="J153" i="18"/>
  <c r="J146" i="18"/>
  <c r="P174" i="21"/>
  <c r="P124" i="21"/>
  <c r="J147" i="21"/>
  <c r="J213" i="21"/>
  <c r="J184" i="21"/>
  <c r="J110" i="18"/>
  <c r="J164" i="18"/>
  <c r="J189" i="18"/>
  <c r="J192" i="21"/>
  <c r="J214" i="21"/>
  <c r="J145" i="21"/>
  <c r="J114" i="21"/>
  <c r="J188" i="21"/>
  <c r="J106" i="21"/>
  <c r="P166" i="21"/>
  <c r="J156" i="21"/>
  <c r="J157" i="18"/>
  <c r="J215" i="18"/>
  <c r="J115" i="18"/>
  <c r="J105" i="18"/>
  <c r="J126" i="18"/>
  <c r="J185" i="18"/>
  <c r="J194" i="21"/>
  <c r="J148" i="21"/>
  <c r="J216" i="21"/>
  <c r="J127" i="21"/>
  <c r="J139" i="21"/>
  <c r="J116" i="21"/>
  <c r="P170" i="21"/>
  <c r="J208" i="18"/>
  <c r="G51" i="20"/>
  <c r="M50" i="20"/>
  <c r="G50" i="19"/>
  <c r="M49" i="19"/>
  <c r="G52" i="18"/>
  <c r="M51" i="18"/>
  <c r="G50" i="3"/>
  <c r="M49" i="3"/>
  <c r="M51" i="20" l="1"/>
  <c r="G52" i="20"/>
  <c r="M50" i="19"/>
  <c r="G51" i="19"/>
  <c r="G53" i="18"/>
  <c r="M52" i="18"/>
  <c r="M50" i="3"/>
  <c r="G51" i="3"/>
  <c r="G53" i="20" l="1"/>
  <c r="M52" i="20"/>
  <c r="G52" i="19"/>
  <c r="M51" i="19"/>
  <c r="M53" i="18"/>
  <c r="G54" i="18"/>
  <c r="G52" i="3"/>
  <c r="M51" i="3"/>
  <c r="G54" i="20" l="1"/>
  <c r="M53" i="20"/>
  <c r="G53" i="19"/>
  <c r="M52" i="19"/>
  <c r="G55" i="18"/>
  <c r="M54" i="18"/>
  <c r="G53" i="3"/>
  <c r="M52" i="3"/>
  <c r="M54" i="20" l="1"/>
  <c r="G55" i="20"/>
  <c r="G54" i="19"/>
  <c r="M53" i="19"/>
  <c r="G56" i="18"/>
  <c r="M55" i="18"/>
  <c r="G54" i="3"/>
  <c r="M53" i="3"/>
  <c r="G56" i="20" l="1"/>
  <c r="M55" i="20"/>
  <c r="G55" i="19"/>
  <c r="M54" i="19"/>
  <c r="M56" i="18"/>
  <c r="G57" i="18"/>
  <c r="G55" i="3"/>
  <c r="M54" i="3"/>
  <c r="G57" i="20" l="1"/>
  <c r="M56" i="20"/>
  <c r="M55" i="19"/>
  <c r="G56" i="19"/>
  <c r="G58" i="18"/>
  <c r="M57" i="18"/>
  <c r="M55" i="3"/>
  <c r="G56" i="3"/>
  <c r="M57" i="20" l="1"/>
  <c r="G58" i="20"/>
  <c r="G57" i="19"/>
  <c r="M56" i="19"/>
  <c r="M58" i="18"/>
  <c r="G59" i="18"/>
  <c r="G57" i="3"/>
  <c r="M56" i="3"/>
  <c r="G59" i="20" l="1"/>
  <c r="M58" i="20"/>
  <c r="G58" i="19"/>
  <c r="M57" i="19"/>
  <c r="G60" i="18"/>
  <c r="M59" i="18"/>
  <c r="G58" i="3"/>
  <c r="M57" i="3"/>
  <c r="G60" i="20" l="1"/>
  <c r="M59" i="20"/>
  <c r="G59" i="19"/>
  <c r="M58" i="19"/>
  <c r="M60" i="18"/>
  <c r="G59" i="3"/>
  <c r="M58" i="3"/>
  <c r="G61" i="20" l="1"/>
  <c r="M60" i="20"/>
  <c r="G60" i="19"/>
  <c r="M59" i="19"/>
  <c r="G62" i="18"/>
  <c r="M61" i="18"/>
  <c r="G60" i="3"/>
  <c r="M59" i="3"/>
  <c r="M61" i="20" l="1"/>
  <c r="G62" i="20"/>
  <c r="G61" i="19"/>
  <c r="M60" i="19"/>
  <c r="G63" i="18"/>
  <c r="M62" i="18"/>
  <c r="M60" i="3"/>
  <c r="G61" i="3"/>
  <c r="M62" i="20" l="1"/>
  <c r="G63" i="20"/>
  <c r="G62" i="19"/>
  <c r="M61" i="19"/>
  <c r="G64" i="18"/>
  <c r="M63" i="18"/>
  <c r="G62" i="3"/>
  <c r="M61" i="3"/>
  <c r="M63" i="20" l="1"/>
  <c r="G64" i="20"/>
  <c r="M62" i="19"/>
  <c r="G63" i="19"/>
  <c r="G65" i="18"/>
  <c r="M64" i="18"/>
  <c r="M62" i="3"/>
  <c r="G63" i="3"/>
  <c r="G65" i="20" l="1"/>
  <c r="M64" i="20"/>
  <c r="G64" i="19"/>
  <c r="M63" i="19"/>
  <c r="G66" i="18"/>
  <c r="M65" i="18"/>
  <c r="G64" i="3"/>
  <c r="M63" i="3"/>
  <c r="M65" i="20" l="1"/>
  <c r="G66" i="20"/>
  <c r="G65" i="19"/>
  <c r="M64" i="19"/>
  <c r="G67" i="18"/>
  <c r="M66" i="18"/>
  <c r="M64" i="3"/>
  <c r="G65" i="3"/>
  <c r="G67" i="20" l="1"/>
  <c r="M66" i="20"/>
  <c r="G66" i="19"/>
  <c r="M65" i="19"/>
  <c r="G68" i="18"/>
  <c r="M67" i="18"/>
  <c r="G66" i="3"/>
  <c r="M65" i="3"/>
  <c r="G68" i="20" l="1"/>
  <c r="M67" i="20"/>
  <c r="G67" i="19"/>
  <c r="M66" i="19"/>
  <c r="G69" i="18"/>
  <c r="M68" i="18"/>
  <c r="M66" i="3"/>
  <c r="G67" i="3"/>
  <c r="G69" i="20" l="1"/>
  <c r="M68" i="20"/>
  <c r="G68" i="19"/>
  <c r="M67" i="19"/>
  <c r="G70" i="18"/>
  <c r="M69" i="18"/>
  <c r="G68" i="3"/>
  <c r="M67" i="3"/>
  <c r="G70" i="20" l="1"/>
  <c r="M69" i="20"/>
  <c r="G69" i="19"/>
  <c r="M68" i="19"/>
  <c r="G71" i="18"/>
  <c r="M70" i="18"/>
  <c r="M68" i="3"/>
  <c r="G69" i="3"/>
  <c r="G71" i="20" l="1"/>
  <c r="M70" i="20"/>
  <c r="G70" i="19"/>
  <c r="M69" i="19"/>
  <c r="G72" i="18"/>
  <c r="M71" i="18"/>
  <c r="G70" i="3"/>
  <c r="M69" i="3"/>
  <c r="G72" i="20" l="1"/>
  <c r="M71" i="20"/>
  <c r="G71" i="19"/>
  <c r="M70" i="19"/>
  <c r="G73" i="18"/>
  <c r="M72" i="18"/>
  <c r="M70" i="3"/>
  <c r="G71" i="3"/>
  <c r="G73" i="20" l="1"/>
  <c r="M72" i="20"/>
  <c r="G72" i="19"/>
  <c r="M71" i="19"/>
  <c r="G74" i="18"/>
  <c r="M73" i="18"/>
  <c r="G72" i="3"/>
  <c r="M71" i="3"/>
  <c r="M73" i="20" l="1"/>
  <c r="G74" i="20"/>
  <c r="G73" i="19"/>
  <c r="M72" i="19"/>
  <c r="G75" i="18"/>
  <c r="M74" i="18"/>
  <c r="M72" i="3"/>
  <c r="G73" i="3"/>
  <c r="G75" i="20" l="1"/>
  <c r="M74" i="20"/>
  <c r="G74" i="19"/>
  <c r="M73" i="19"/>
  <c r="G76" i="18"/>
  <c r="M75" i="18"/>
  <c r="G74" i="3"/>
  <c r="M73" i="3"/>
  <c r="M75" i="20" l="1"/>
  <c r="G76" i="20"/>
  <c r="G75" i="19"/>
  <c r="M74" i="19"/>
  <c r="G77" i="18"/>
  <c r="M76" i="18"/>
  <c r="M74" i="3"/>
  <c r="G75" i="3"/>
  <c r="G77" i="20" l="1"/>
  <c r="M76" i="20"/>
  <c r="G76" i="19"/>
  <c r="M75" i="19"/>
  <c r="G78" i="18"/>
  <c r="M77" i="18"/>
  <c r="G76" i="3"/>
  <c r="M75" i="3"/>
  <c r="G78" i="20" l="1"/>
  <c r="M77" i="20"/>
  <c r="G77" i="19"/>
  <c r="M76" i="19"/>
  <c r="G79" i="18"/>
  <c r="M78" i="18"/>
  <c r="M76" i="3"/>
  <c r="G77" i="3"/>
  <c r="G79" i="20" l="1"/>
  <c r="M78" i="20"/>
  <c r="G78" i="19"/>
  <c r="M77" i="19"/>
  <c r="M79" i="18"/>
  <c r="G80" i="18"/>
  <c r="G78" i="3"/>
  <c r="M77" i="3"/>
  <c r="G80" i="20" l="1"/>
  <c r="M79" i="20"/>
  <c r="G79" i="19"/>
  <c r="M78" i="19"/>
  <c r="G81" i="18"/>
  <c r="M80" i="18"/>
  <c r="M78" i="3"/>
  <c r="G79" i="3"/>
  <c r="M80" i="20" l="1"/>
  <c r="G81" i="20"/>
  <c r="M79" i="19"/>
  <c r="G80" i="19"/>
  <c r="M81" i="18"/>
  <c r="G82" i="18"/>
  <c r="G80" i="3"/>
  <c r="M79" i="3"/>
  <c r="M81" i="20" l="1"/>
  <c r="G82" i="20"/>
  <c r="G81" i="19"/>
  <c r="M80" i="19"/>
  <c r="G83" i="18"/>
  <c r="M82" i="18"/>
  <c r="G81" i="3"/>
  <c r="M80" i="3"/>
  <c r="M82" i="20" l="1"/>
  <c r="G83" i="20"/>
  <c r="M81" i="19"/>
  <c r="G82" i="19"/>
  <c r="G84" i="18"/>
  <c r="M83" i="18"/>
  <c r="M81" i="3"/>
  <c r="G82" i="3"/>
  <c r="G84" i="20" l="1"/>
  <c r="M83" i="20"/>
  <c r="G83" i="19"/>
  <c r="M82" i="19"/>
  <c r="G85" i="18"/>
  <c r="M84" i="18"/>
  <c r="G83" i="3"/>
  <c r="M82" i="3"/>
  <c r="G85" i="20" l="1"/>
  <c r="M84" i="20"/>
  <c r="G84" i="19"/>
  <c r="M83" i="19"/>
  <c r="G86" i="18"/>
  <c r="M85" i="18"/>
  <c r="G84" i="3"/>
  <c r="M83" i="3"/>
  <c r="G86" i="20" l="1"/>
  <c r="M85" i="20"/>
  <c r="G85" i="19"/>
  <c r="M84" i="19"/>
  <c r="M86" i="18"/>
  <c r="G87" i="18"/>
  <c r="G85" i="3"/>
  <c r="M84" i="3"/>
  <c r="M86" i="20" l="1"/>
  <c r="G87" i="20"/>
  <c r="G86" i="19"/>
  <c r="M85" i="19"/>
  <c r="G88" i="18"/>
  <c r="M87" i="18"/>
  <c r="G86" i="3"/>
  <c r="M85" i="3"/>
  <c r="G88" i="20" l="1"/>
  <c r="M87" i="20"/>
  <c r="M86" i="19"/>
  <c r="G87" i="19"/>
  <c r="M88" i="18"/>
  <c r="G89" i="18"/>
  <c r="M86" i="3"/>
  <c r="G87" i="3"/>
  <c r="M88" i="20" l="1"/>
  <c r="G89" i="20"/>
  <c r="G88" i="19"/>
  <c r="M87" i="19"/>
  <c r="G90" i="18"/>
  <c r="M89" i="18"/>
  <c r="G88" i="3"/>
  <c r="M87" i="3"/>
  <c r="G90" i="20" l="1"/>
  <c r="M89" i="20"/>
  <c r="M88" i="19"/>
  <c r="G89" i="19"/>
  <c r="M90" i="18"/>
  <c r="G91" i="18"/>
  <c r="M88" i="3"/>
  <c r="G89" i="3"/>
  <c r="M90" i="20" l="1"/>
  <c r="G91" i="20"/>
  <c r="G90" i="19"/>
  <c r="M89" i="19"/>
  <c r="G92" i="18"/>
  <c r="M91" i="18"/>
  <c r="M89" i="3"/>
  <c r="G90" i="3"/>
  <c r="G92" i="20" l="1"/>
  <c r="M91" i="20"/>
  <c r="M90" i="19"/>
  <c r="G91" i="19"/>
  <c r="G93" i="18"/>
  <c r="M92" i="18"/>
  <c r="M90" i="3"/>
  <c r="G91" i="3"/>
  <c r="G93" i="20" l="1"/>
  <c r="M92" i="20"/>
  <c r="G92" i="19"/>
  <c r="M91" i="19"/>
  <c r="G94" i="18"/>
  <c r="M93" i="18"/>
  <c r="G92" i="3"/>
  <c r="M91" i="3"/>
  <c r="M93" i="20" l="1"/>
  <c r="G94" i="20"/>
  <c r="G93" i="19"/>
  <c r="M92" i="19"/>
  <c r="G95" i="18"/>
  <c r="M95" i="18" s="1"/>
  <c r="M94" i="18"/>
  <c r="G93" i="3"/>
  <c r="M92" i="3"/>
  <c r="M94" i="20" l="1"/>
  <c r="G95" i="20"/>
  <c r="M95" i="20" s="1"/>
  <c r="M93" i="19"/>
  <c r="G94" i="19"/>
  <c r="G94" i="3"/>
  <c r="G95" i="3" s="1"/>
  <c r="M95" i="3" s="1"/>
  <c r="M93" i="3"/>
  <c r="G95" i="19" l="1"/>
  <c r="M95" i="19" s="1"/>
  <c r="M94" i="19"/>
  <c r="M94" i="3"/>
  <c r="M376" i="16" l="1"/>
  <c r="L376" i="16"/>
  <c r="M375" i="16"/>
  <c r="M374" i="16"/>
  <c r="M373" i="16"/>
  <c r="M372" i="16"/>
  <c r="M371" i="16"/>
  <c r="M370" i="16"/>
  <c r="M369" i="16"/>
  <c r="M368" i="16"/>
  <c r="M367" i="16"/>
  <c r="M366" i="16"/>
  <c r="M365" i="16"/>
  <c r="M364" i="16"/>
  <c r="M363" i="16"/>
  <c r="M362" i="16"/>
  <c r="M361" i="16"/>
  <c r="M360" i="16"/>
  <c r="M359" i="16"/>
  <c r="M358" i="16"/>
  <c r="M357" i="16"/>
  <c r="M356" i="16"/>
  <c r="M355" i="16"/>
  <c r="M354" i="16"/>
  <c r="M353" i="16"/>
  <c r="M352" i="16"/>
  <c r="M351" i="16"/>
  <c r="M350" i="16"/>
  <c r="M349" i="16"/>
  <c r="M348" i="16"/>
  <c r="M347" i="16"/>
  <c r="M346" i="16"/>
  <c r="M345" i="16"/>
  <c r="M344" i="16"/>
  <c r="M343" i="16"/>
  <c r="M342" i="16"/>
  <c r="M341" i="16"/>
  <c r="M340" i="16"/>
  <c r="M339" i="16"/>
  <c r="M338" i="16"/>
  <c r="M337" i="16"/>
  <c r="M336" i="16"/>
  <c r="M335" i="16"/>
  <c r="M334" i="16"/>
  <c r="M333" i="16"/>
  <c r="M332" i="16"/>
  <c r="M331" i="16"/>
  <c r="M330" i="16"/>
  <c r="M329" i="16"/>
  <c r="M328" i="16"/>
  <c r="M327" i="16"/>
  <c r="M326" i="16"/>
  <c r="M325" i="16"/>
  <c r="M324" i="16"/>
  <c r="M323" i="16"/>
  <c r="M322" i="16"/>
  <c r="M321" i="16"/>
  <c r="M320" i="16"/>
  <c r="M319" i="16"/>
  <c r="M318" i="16"/>
  <c r="M317" i="16"/>
  <c r="M316" i="16"/>
  <c r="M315" i="16"/>
  <c r="M314" i="16"/>
  <c r="M313" i="16"/>
  <c r="M312" i="16"/>
  <c r="M311" i="16"/>
  <c r="M310" i="16"/>
  <c r="M309" i="16"/>
  <c r="M308" i="16"/>
  <c r="M307" i="16"/>
  <c r="M306" i="16"/>
  <c r="M305" i="16"/>
  <c r="M304" i="16"/>
  <c r="M303" i="16"/>
  <c r="M302" i="16"/>
  <c r="M301" i="16"/>
  <c r="M300" i="16"/>
  <c r="M299" i="16"/>
  <c r="M298" i="16"/>
  <c r="M297" i="16"/>
  <c r="M296" i="16"/>
  <c r="M295" i="16"/>
  <c r="M294" i="16"/>
  <c r="M293" i="16"/>
  <c r="M292" i="16"/>
  <c r="M291" i="16"/>
  <c r="M290" i="16"/>
  <c r="M289" i="16"/>
  <c r="M288" i="16"/>
  <c r="M287" i="16"/>
  <c r="M286" i="16"/>
  <c r="M285" i="16"/>
  <c r="M284" i="16"/>
  <c r="M278" i="16"/>
  <c r="L278" i="16"/>
  <c r="M277" i="16"/>
  <c r="M276" i="16"/>
  <c r="M275" i="16"/>
  <c r="M274" i="16"/>
  <c r="M273" i="16"/>
  <c r="M272" i="16"/>
  <c r="M271" i="16"/>
  <c r="M270" i="16"/>
  <c r="M269" i="16"/>
  <c r="M268" i="16"/>
  <c r="M267" i="16"/>
  <c r="M266" i="16"/>
  <c r="M265" i="16"/>
  <c r="M264" i="16"/>
  <c r="M263" i="16"/>
  <c r="M262" i="16"/>
  <c r="M261" i="16"/>
  <c r="M260" i="16"/>
  <c r="M259" i="16"/>
  <c r="M258" i="16"/>
  <c r="M257" i="16"/>
  <c r="M256" i="16"/>
  <c r="M255" i="16"/>
  <c r="M254" i="16"/>
  <c r="M253" i="16"/>
  <c r="M252" i="16"/>
  <c r="M251" i="16"/>
  <c r="M250" i="16"/>
  <c r="M249" i="16"/>
  <c r="M248" i="16"/>
  <c r="M247" i="16"/>
  <c r="M246" i="16"/>
  <c r="M245" i="16"/>
  <c r="M244" i="16"/>
  <c r="M243" i="16"/>
  <c r="M242" i="16"/>
  <c r="M241" i="16"/>
  <c r="M240" i="16"/>
  <c r="M239" i="16"/>
  <c r="M238" i="16"/>
  <c r="M237" i="16"/>
  <c r="M236" i="16"/>
  <c r="M235" i="16"/>
  <c r="M234" i="16"/>
  <c r="M233" i="16"/>
  <c r="M228" i="16"/>
  <c r="L228" i="16"/>
  <c r="M227" i="16"/>
  <c r="M226" i="16"/>
  <c r="M225" i="16"/>
  <c r="M224" i="16"/>
  <c r="M223" i="16"/>
  <c r="M222" i="16"/>
  <c r="M221" i="16"/>
  <c r="M220" i="16"/>
  <c r="M219" i="16"/>
  <c r="M218" i="16"/>
  <c r="M217" i="16"/>
  <c r="M216" i="16"/>
  <c r="M215" i="16"/>
  <c r="M214" i="16"/>
  <c r="M213" i="16"/>
  <c r="M212" i="16"/>
  <c r="M211" i="16"/>
  <c r="M210" i="16"/>
  <c r="M209" i="16"/>
  <c r="M208" i="16"/>
  <c r="M207" i="16"/>
  <c r="M206" i="16"/>
  <c r="M205" i="16"/>
  <c r="M204" i="16"/>
  <c r="M203" i="16"/>
  <c r="M202" i="16"/>
  <c r="M201" i="16"/>
  <c r="M200" i="16"/>
  <c r="M199" i="16"/>
  <c r="M198" i="16"/>
  <c r="M197" i="16"/>
  <c r="M196" i="16"/>
  <c r="M195" i="16"/>
  <c r="M194" i="16"/>
  <c r="M193" i="16"/>
  <c r="M192" i="16"/>
  <c r="M191" i="16"/>
  <c r="M190" i="16"/>
  <c r="M189" i="16"/>
  <c r="M188" i="16"/>
  <c r="M187" i="16"/>
  <c r="M186" i="16"/>
  <c r="M185" i="16"/>
  <c r="M178" i="16"/>
  <c r="L178" i="16"/>
  <c r="K178" i="16"/>
  <c r="O178" i="16" s="1"/>
  <c r="M177" i="16"/>
  <c r="K177" i="16"/>
  <c r="O177" i="16" s="1"/>
  <c r="M176" i="16"/>
  <c r="K176" i="16"/>
  <c r="M175" i="16"/>
  <c r="K175" i="16"/>
  <c r="M174" i="16"/>
  <c r="K174" i="16"/>
  <c r="O174" i="16" s="1"/>
  <c r="M173" i="16"/>
  <c r="K173" i="16"/>
  <c r="O173" i="16" s="1"/>
  <c r="M172" i="16"/>
  <c r="K172" i="16"/>
  <c r="L171" i="16" s="1"/>
  <c r="M171" i="16"/>
  <c r="K171" i="16"/>
  <c r="O171" i="16" s="1"/>
  <c r="M170" i="16"/>
  <c r="K170" i="16"/>
  <c r="O170" i="16" s="1"/>
  <c r="M169" i="16"/>
  <c r="K169" i="16"/>
  <c r="M168" i="16"/>
  <c r="K168" i="16"/>
  <c r="O168" i="16" s="1"/>
  <c r="M167" i="16"/>
  <c r="K167" i="16"/>
  <c r="O167" i="16" s="1"/>
  <c r="M166" i="16"/>
  <c r="K166" i="16"/>
  <c r="O166" i="16" s="1"/>
  <c r="M165" i="16"/>
  <c r="K165" i="16"/>
  <c r="M164" i="16"/>
  <c r="K164" i="16"/>
  <c r="O164" i="16" s="1"/>
  <c r="M163" i="16"/>
  <c r="K163" i="16"/>
  <c r="O163" i="16" s="1"/>
  <c r="M162" i="16"/>
  <c r="K162" i="16"/>
  <c r="L161" i="16" s="1"/>
  <c r="M161" i="16"/>
  <c r="K161" i="16"/>
  <c r="M160" i="16"/>
  <c r="K160" i="16"/>
  <c r="O160" i="16" s="1"/>
  <c r="M159" i="16"/>
  <c r="K159" i="16"/>
  <c r="O159" i="16" s="1"/>
  <c r="M158" i="16"/>
  <c r="K158" i="16"/>
  <c r="O158" i="16" s="1"/>
  <c r="M157" i="16"/>
  <c r="K157" i="16"/>
  <c r="M156" i="16"/>
  <c r="K156" i="16"/>
  <c r="O156" i="16" s="1"/>
  <c r="M155" i="16"/>
  <c r="K155" i="16"/>
  <c r="O155" i="16" s="1"/>
  <c r="M154" i="16"/>
  <c r="K154" i="16"/>
  <c r="O154" i="16" s="1"/>
  <c r="M153" i="16"/>
  <c r="K153" i="16"/>
  <c r="M152" i="16"/>
  <c r="K152" i="16"/>
  <c r="O152" i="16" s="1"/>
  <c r="M151" i="16"/>
  <c r="K151" i="16"/>
  <c r="O151" i="16" s="1"/>
  <c r="M150" i="16"/>
  <c r="K150" i="16"/>
  <c r="L149" i="16" s="1"/>
  <c r="M149" i="16"/>
  <c r="K149" i="16"/>
  <c r="M148" i="16"/>
  <c r="K148" i="16"/>
  <c r="O148" i="16" s="1"/>
  <c r="M147" i="16"/>
  <c r="K147" i="16"/>
  <c r="O147" i="16" s="1"/>
  <c r="M146" i="16"/>
  <c r="K146" i="16"/>
  <c r="L145" i="16" s="1"/>
  <c r="M145" i="16"/>
  <c r="K145" i="16"/>
  <c r="M144" i="16"/>
  <c r="K144" i="16"/>
  <c r="O144" i="16" s="1"/>
  <c r="M143" i="16"/>
  <c r="K143" i="16"/>
  <c r="O143" i="16" s="1"/>
  <c r="M142" i="16"/>
  <c r="K142" i="16"/>
  <c r="O142" i="16" s="1"/>
  <c r="M141" i="16"/>
  <c r="K141" i="16"/>
  <c r="M140" i="16"/>
  <c r="K140" i="16"/>
  <c r="O140" i="16" s="1"/>
  <c r="M139" i="16"/>
  <c r="K139" i="16"/>
  <c r="O139" i="16" s="1"/>
  <c r="M138" i="16"/>
  <c r="K138" i="16"/>
  <c r="O138" i="16" s="1"/>
  <c r="M137" i="16"/>
  <c r="K137" i="16"/>
  <c r="M136" i="16"/>
  <c r="K136" i="16"/>
  <c r="M135" i="16"/>
  <c r="K135" i="16"/>
  <c r="O135" i="16" s="1"/>
  <c r="M134" i="16"/>
  <c r="K134" i="16"/>
  <c r="O134" i="16" s="1"/>
  <c r="M133" i="16"/>
  <c r="K133" i="16"/>
  <c r="M132" i="16"/>
  <c r="K132" i="16"/>
  <c r="O132" i="16" s="1"/>
  <c r="M131" i="16"/>
  <c r="K131" i="16"/>
  <c r="O131" i="16" s="1"/>
  <c r="M130" i="16"/>
  <c r="K130" i="16"/>
  <c r="O130" i="16" s="1"/>
  <c r="M129" i="16"/>
  <c r="K129" i="16"/>
  <c r="L128" i="16" s="1"/>
  <c r="M128" i="16"/>
  <c r="K128" i="16"/>
  <c r="O128" i="16" s="1"/>
  <c r="M127" i="16"/>
  <c r="K127" i="16"/>
  <c r="O127" i="16" s="1"/>
  <c r="M126" i="16"/>
  <c r="K126" i="16"/>
  <c r="O126" i="16" s="1"/>
  <c r="M125" i="16"/>
  <c r="K125" i="16"/>
  <c r="L124" i="16" s="1"/>
  <c r="M124" i="16"/>
  <c r="K124" i="16"/>
  <c r="M123" i="16"/>
  <c r="K123" i="16"/>
  <c r="O123" i="16" s="1"/>
  <c r="M122" i="16"/>
  <c r="K122" i="16"/>
  <c r="L121" i="16" s="1"/>
  <c r="M121" i="16"/>
  <c r="K121" i="16"/>
  <c r="L120" i="16" s="1"/>
  <c r="M120" i="16"/>
  <c r="K120" i="16"/>
  <c r="O120" i="16" s="1"/>
  <c r="M119" i="16"/>
  <c r="K119" i="16"/>
  <c r="M118" i="16"/>
  <c r="K118" i="16"/>
  <c r="O118" i="16" s="1"/>
  <c r="M117" i="16"/>
  <c r="K117" i="16"/>
  <c r="M116" i="16"/>
  <c r="K116" i="16"/>
  <c r="O116" i="16" s="1"/>
  <c r="M115" i="16"/>
  <c r="K115" i="16"/>
  <c r="O115" i="16" s="1"/>
  <c r="M114" i="16"/>
  <c r="K114" i="16"/>
  <c r="O114" i="16" s="1"/>
  <c r="M113" i="16"/>
  <c r="K113" i="16"/>
  <c r="L112" i="16" s="1"/>
  <c r="M112" i="16"/>
  <c r="K112" i="16"/>
  <c r="O112" i="16" s="1"/>
  <c r="M111" i="16"/>
  <c r="K111" i="16"/>
  <c r="O111" i="16" s="1"/>
  <c r="M110" i="16"/>
  <c r="K110" i="16"/>
  <c r="O110" i="16" s="1"/>
  <c r="M109" i="16"/>
  <c r="K109" i="16"/>
  <c r="L108" i="16" s="1"/>
  <c r="M108" i="16"/>
  <c r="K108" i="16"/>
  <c r="M107" i="16"/>
  <c r="K107" i="16"/>
  <c r="O107" i="16" s="1"/>
  <c r="M106" i="16"/>
  <c r="K106" i="16"/>
  <c r="O106" i="16" s="1"/>
  <c r="M105" i="16"/>
  <c r="K105" i="16"/>
  <c r="M100" i="16"/>
  <c r="L100" i="16"/>
  <c r="F99" i="16"/>
  <c r="M99" i="16" s="1"/>
  <c r="M98" i="16"/>
  <c r="L98" i="16"/>
  <c r="P98" i="16" s="1"/>
  <c r="M97" i="16"/>
  <c r="L97" i="16"/>
  <c r="H93" i="16"/>
  <c r="H87" i="16"/>
  <c r="H88" i="16" s="1"/>
  <c r="H89" i="16" s="1"/>
  <c r="H90" i="16" s="1"/>
  <c r="H91" i="16" s="1"/>
  <c r="H84" i="16"/>
  <c r="H85" i="16" s="1"/>
  <c r="H82" i="16"/>
  <c r="H81" i="16"/>
  <c r="H65" i="16"/>
  <c r="H66" i="16" s="1"/>
  <c r="H67" i="16" s="1"/>
  <c r="H68" i="16" s="1"/>
  <c r="H69" i="16" s="1"/>
  <c r="H70" i="16" s="1"/>
  <c r="H71" i="16" s="1"/>
  <c r="H72" i="16" s="1"/>
  <c r="H73" i="16" s="1"/>
  <c r="H74" i="16" s="1"/>
  <c r="H75" i="16" s="1"/>
  <c r="H76" i="16" s="1"/>
  <c r="H77" i="16" s="1"/>
  <c r="H78" i="16" s="1"/>
  <c r="H79" i="16" s="1"/>
  <c r="H63" i="16"/>
  <c r="H64" i="16" s="1"/>
  <c r="H62" i="16"/>
  <c r="H57" i="16"/>
  <c r="H58" i="16" s="1"/>
  <c r="H59" i="16" s="1"/>
  <c r="H60" i="16" s="1"/>
  <c r="H55" i="16"/>
  <c r="H53" i="16"/>
  <c r="H51" i="16"/>
  <c r="H49" i="16"/>
  <c r="H46" i="16"/>
  <c r="H47" i="16" s="1"/>
  <c r="H45" i="16"/>
  <c r="G45" i="16"/>
  <c r="M44" i="16"/>
  <c r="M43" i="16"/>
  <c r="M42" i="16"/>
  <c r="H42" i="16"/>
  <c r="M41" i="16"/>
  <c r="M40" i="16"/>
  <c r="H38" i="16"/>
  <c r="H39" i="16" s="1"/>
  <c r="M39" i="16" s="1"/>
  <c r="M37" i="16"/>
  <c r="M36" i="16"/>
  <c r="H36" i="16"/>
  <c r="H35" i="16"/>
  <c r="M35" i="16" s="1"/>
  <c r="H34" i="16"/>
  <c r="M34" i="16" s="1"/>
  <c r="M33" i="16"/>
  <c r="M32" i="16"/>
  <c r="H29" i="16"/>
  <c r="M28" i="16"/>
  <c r="M27" i="16"/>
  <c r="M26" i="16"/>
  <c r="M25" i="16"/>
  <c r="M24" i="16"/>
  <c r="B15" i="16"/>
  <c r="B14" i="16"/>
  <c r="B13" i="16"/>
  <c r="B12" i="16"/>
  <c r="B11" i="16"/>
  <c r="B10" i="16"/>
  <c r="M376" i="15"/>
  <c r="L376" i="15"/>
  <c r="M375" i="15"/>
  <c r="M374" i="15"/>
  <c r="M373" i="15"/>
  <c r="M372" i="15"/>
  <c r="M371" i="15"/>
  <c r="M370" i="15"/>
  <c r="M369" i="15"/>
  <c r="M368" i="15"/>
  <c r="M367" i="15"/>
  <c r="M366" i="15"/>
  <c r="M365" i="15"/>
  <c r="M364" i="15"/>
  <c r="M363" i="15"/>
  <c r="M362" i="15"/>
  <c r="M361" i="15"/>
  <c r="M360" i="15"/>
  <c r="M359" i="15"/>
  <c r="M358" i="15"/>
  <c r="M357" i="15"/>
  <c r="M356" i="15"/>
  <c r="M355" i="15"/>
  <c r="M354" i="15"/>
  <c r="M353" i="15"/>
  <c r="M352" i="15"/>
  <c r="M351" i="15"/>
  <c r="M350" i="15"/>
  <c r="M349" i="15"/>
  <c r="M348" i="15"/>
  <c r="M347" i="15"/>
  <c r="M346" i="15"/>
  <c r="M345" i="15"/>
  <c r="M344" i="15"/>
  <c r="M343" i="15"/>
  <c r="M342" i="15"/>
  <c r="M341" i="15"/>
  <c r="M340" i="15"/>
  <c r="M339" i="15"/>
  <c r="M338" i="15"/>
  <c r="M337" i="15"/>
  <c r="M336" i="15"/>
  <c r="M335" i="15"/>
  <c r="M334" i="15"/>
  <c r="M333" i="15"/>
  <c r="M332" i="15"/>
  <c r="M331" i="15"/>
  <c r="M330" i="15"/>
  <c r="M329" i="15"/>
  <c r="M328" i="15"/>
  <c r="M327" i="15"/>
  <c r="M326" i="15"/>
  <c r="M325" i="15"/>
  <c r="M324" i="15"/>
  <c r="M323" i="15"/>
  <c r="M322" i="15"/>
  <c r="M321" i="15"/>
  <c r="M320" i="15"/>
  <c r="M319" i="15"/>
  <c r="M318" i="15"/>
  <c r="M317" i="15"/>
  <c r="M316" i="15"/>
  <c r="M315" i="15"/>
  <c r="M314" i="15"/>
  <c r="M313" i="15"/>
  <c r="M312" i="15"/>
  <c r="M311" i="15"/>
  <c r="M310" i="15"/>
  <c r="M309" i="15"/>
  <c r="M308" i="15"/>
  <c r="M307" i="15"/>
  <c r="M306" i="15"/>
  <c r="M305" i="15"/>
  <c r="M304" i="15"/>
  <c r="M303" i="15"/>
  <c r="M302" i="15"/>
  <c r="M301" i="15"/>
  <c r="M300" i="15"/>
  <c r="M299" i="15"/>
  <c r="M298" i="15"/>
  <c r="M297" i="15"/>
  <c r="M296" i="15"/>
  <c r="M295" i="15"/>
  <c r="M294" i="15"/>
  <c r="M293" i="15"/>
  <c r="M292" i="15"/>
  <c r="M291" i="15"/>
  <c r="M290" i="15"/>
  <c r="M289" i="15"/>
  <c r="M288" i="15"/>
  <c r="M287" i="15"/>
  <c r="M286" i="15"/>
  <c r="M285" i="15"/>
  <c r="M284" i="15"/>
  <c r="M278" i="15"/>
  <c r="L278" i="15"/>
  <c r="M277" i="15"/>
  <c r="M276" i="15"/>
  <c r="M275" i="15"/>
  <c r="M274" i="15"/>
  <c r="M273" i="15"/>
  <c r="M272" i="15"/>
  <c r="M271" i="15"/>
  <c r="M270" i="15"/>
  <c r="M269" i="15"/>
  <c r="M268" i="15"/>
  <c r="M267" i="15"/>
  <c r="M266" i="15"/>
  <c r="M265" i="15"/>
  <c r="M264" i="15"/>
  <c r="M263" i="15"/>
  <c r="M262" i="15"/>
  <c r="M261" i="15"/>
  <c r="M260" i="15"/>
  <c r="M259" i="15"/>
  <c r="M258" i="15"/>
  <c r="M257" i="15"/>
  <c r="M256" i="15"/>
  <c r="M255" i="15"/>
  <c r="M254" i="15"/>
  <c r="M253" i="15"/>
  <c r="M252" i="15"/>
  <c r="M251" i="15"/>
  <c r="M250" i="15"/>
  <c r="M249" i="15"/>
  <c r="M248" i="15"/>
  <c r="M247" i="15"/>
  <c r="M246" i="15"/>
  <c r="M245" i="15"/>
  <c r="M244" i="15"/>
  <c r="M243" i="15"/>
  <c r="M242" i="15"/>
  <c r="M241" i="15"/>
  <c r="M240" i="15"/>
  <c r="M239" i="15"/>
  <c r="M238" i="15"/>
  <c r="M237" i="15"/>
  <c r="M236" i="15"/>
  <c r="M235" i="15"/>
  <c r="M234" i="15"/>
  <c r="M233" i="15"/>
  <c r="M228" i="15"/>
  <c r="L228" i="15"/>
  <c r="M227" i="15"/>
  <c r="M226" i="15"/>
  <c r="M225" i="15"/>
  <c r="M224" i="15"/>
  <c r="M223" i="15"/>
  <c r="M222" i="15"/>
  <c r="M221" i="15"/>
  <c r="M220" i="15"/>
  <c r="M219" i="15"/>
  <c r="M218" i="15"/>
  <c r="M217" i="15"/>
  <c r="M216" i="15"/>
  <c r="M215" i="15"/>
  <c r="M214" i="15"/>
  <c r="M213" i="15"/>
  <c r="M212" i="15"/>
  <c r="M211" i="15"/>
  <c r="M210" i="15"/>
  <c r="M209" i="15"/>
  <c r="M208" i="15"/>
  <c r="M207" i="15"/>
  <c r="M206" i="15"/>
  <c r="M205" i="15"/>
  <c r="M204" i="15"/>
  <c r="M203" i="15"/>
  <c r="M202" i="15"/>
  <c r="M201" i="15"/>
  <c r="M200" i="15"/>
  <c r="M199" i="15"/>
  <c r="M198" i="15"/>
  <c r="M197" i="15"/>
  <c r="M196" i="15"/>
  <c r="M195" i="15"/>
  <c r="M194" i="15"/>
  <c r="M193" i="15"/>
  <c r="M192" i="15"/>
  <c r="M191" i="15"/>
  <c r="M190" i="15"/>
  <c r="M189" i="15"/>
  <c r="M188" i="15"/>
  <c r="M187" i="15"/>
  <c r="M186" i="15"/>
  <c r="M185" i="15"/>
  <c r="M178" i="15"/>
  <c r="L178" i="15"/>
  <c r="K178" i="15"/>
  <c r="O178" i="15" s="1"/>
  <c r="M177" i="15"/>
  <c r="K177" i="15"/>
  <c r="O177" i="15" s="1"/>
  <c r="M176" i="15"/>
  <c r="K176" i="15"/>
  <c r="L175" i="15" s="1"/>
  <c r="M175" i="15"/>
  <c r="K175" i="15"/>
  <c r="O175" i="15" s="1"/>
  <c r="M174" i="15"/>
  <c r="K174" i="15"/>
  <c r="O174" i="15" s="1"/>
  <c r="M173" i="15"/>
  <c r="K173" i="15"/>
  <c r="O173" i="15" s="1"/>
  <c r="M172" i="15"/>
  <c r="K172" i="15"/>
  <c r="M171" i="15"/>
  <c r="K171" i="15"/>
  <c r="M170" i="15"/>
  <c r="K170" i="15"/>
  <c r="O170" i="15" s="1"/>
  <c r="M169" i="15"/>
  <c r="K169" i="15"/>
  <c r="L168" i="15" s="1"/>
  <c r="M168" i="15"/>
  <c r="K168" i="15"/>
  <c r="L167" i="15" s="1"/>
  <c r="M167" i="15"/>
  <c r="K167" i="15"/>
  <c r="O167" i="15" s="1"/>
  <c r="M166" i="15"/>
  <c r="K166" i="15"/>
  <c r="M165" i="15"/>
  <c r="K165" i="15"/>
  <c r="O165" i="15" s="1"/>
  <c r="M164" i="15"/>
  <c r="K164" i="15"/>
  <c r="M163" i="15"/>
  <c r="K163" i="15"/>
  <c r="O163" i="15" s="1"/>
  <c r="M162" i="15"/>
  <c r="K162" i="15"/>
  <c r="L161" i="15" s="1"/>
  <c r="M161" i="15"/>
  <c r="K161" i="15"/>
  <c r="L160" i="15" s="1"/>
  <c r="M160" i="15"/>
  <c r="K160" i="15"/>
  <c r="L159" i="15" s="1"/>
  <c r="M159" i="15"/>
  <c r="K159" i="15"/>
  <c r="O159" i="15" s="1"/>
  <c r="M158" i="15"/>
  <c r="K158" i="15"/>
  <c r="O158" i="15" s="1"/>
  <c r="M157" i="15"/>
  <c r="K157" i="15"/>
  <c r="O157" i="15" s="1"/>
  <c r="M156" i="15"/>
  <c r="K156" i="15"/>
  <c r="M155" i="15"/>
  <c r="K155" i="15"/>
  <c r="M154" i="15"/>
  <c r="K154" i="15"/>
  <c r="O154" i="15" s="1"/>
  <c r="M153" i="15"/>
  <c r="K153" i="15"/>
  <c r="O153" i="15" s="1"/>
  <c r="M152" i="15"/>
  <c r="K152" i="15"/>
  <c r="L151" i="15" s="1"/>
  <c r="M151" i="15"/>
  <c r="K151" i="15"/>
  <c r="O151" i="15" s="1"/>
  <c r="M150" i="15"/>
  <c r="K150" i="15"/>
  <c r="M149" i="15"/>
  <c r="K149" i="15"/>
  <c r="O149" i="15" s="1"/>
  <c r="M148" i="15"/>
  <c r="K148" i="15"/>
  <c r="M147" i="15"/>
  <c r="K147" i="15"/>
  <c r="O147" i="15" s="1"/>
  <c r="M146" i="15"/>
  <c r="K146" i="15"/>
  <c r="L145" i="15" s="1"/>
  <c r="M145" i="15"/>
  <c r="K145" i="15"/>
  <c r="O145" i="15" s="1"/>
  <c r="M144" i="15"/>
  <c r="K144" i="15"/>
  <c r="L143" i="15" s="1"/>
  <c r="M143" i="15"/>
  <c r="K143" i="15"/>
  <c r="O143" i="15" s="1"/>
  <c r="M142" i="15"/>
  <c r="K142" i="15"/>
  <c r="O142" i="15" s="1"/>
  <c r="M141" i="15"/>
  <c r="K141" i="15"/>
  <c r="O141" i="15" s="1"/>
  <c r="M140" i="15"/>
  <c r="K140" i="15"/>
  <c r="M139" i="15"/>
  <c r="K139" i="15"/>
  <c r="M138" i="15"/>
  <c r="K138" i="15"/>
  <c r="O138" i="15" s="1"/>
  <c r="M137" i="15"/>
  <c r="K137" i="15"/>
  <c r="L136" i="15" s="1"/>
  <c r="M136" i="15"/>
  <c r="K136" i="15"/>
  <c r="L135" i="15" s="1"/>
  <c r="M135" i="15"/>
  <c r="K135" i="15"/>
  <c r="O135" i="15" s="1"/>
  <c r="M134" i="15"/>
  <c r="K134" i="15"/>
  <c r="M133" i="15"/>
  <c r="K133" i="15"/>
  <c r="O133" i="15" s="1"/>
  <c r="M132" i="15"/>
  <c r="K132" i="15"/>
  <c r="M131" i="15"/>
  <c r="K131" i="15"/>
  <c r="M130" i="15"/>
  <c r="K130" i="15"/>
  <c r="L129" i="15" s="1"/>
  <c r="M129" i="15"/>
  <c r="K129" i="15"/>
  <c r="O129" i="15" s="1"/>
  <c r="M128" i="15"/>
  <c r="K128" i="15"/>
  <c r="L127" i="15" s="1"/>
  <c r="M127" i="15"/>
  <c r="K127" i="15"/>
  <c r="O127" i="15" s="1"/>
  <c r="M126" i="15"/>
  <c r="K126" i="15"/>
  <c r="O126" i="15" s="1"/>
  <c r="M125" i="15"/>
  <c r="K125" i="15"/>
  <c r="O125" i="15" s="1"/>
  <c r="M124" i="15"/>
  <c r="K124" i="15"/>
  <c r="M123" i="15"/>
  <c r="K123" i="15"/>
  <c r="M122" i="15"/>
  <c r="K122" i="15"/>
  <c r="O122" i="15" s="1"/>
  <c r="M121" i="15"/>
  <c r="K121" i="15"/>
  <c r="O121" i="15" s="1"/>
  <c r="M120" i="15"/>
  <c r="K120" i="15"/>
  <c r="L119" i="15" s="1"/>
  <c r="M119" i="15"/>
  <c r="K119" i="15"/>
  <c r="O119" i="15" s="1"/>
  <c r="M118" i="15"/>
  <c r="K118" i="15"/>
  <c r="O118" i="15" s="1"/>
  <c r="M117" i="15"/>
  <c r="K117" i="15"/>
  <c r="O117" i="15" s="1"/>
  <c r="M116" i="15"/>
  <c r="K116" i="15"/>
  <c r="M115" i="15"/>
  <c r="K115" i="15"/>
  <c r="M114" i="15"/>
  <c r="K114" i="15"/>
  <c r="L113" i="15" s="1"/>
  <c r="M113" i="15"/>
  <c r="K113" i="15"/>
  <c r="L112" i="15" s="1"/>
  <c r="M112" i="15"/>
  <c r="K112" i="15"/>
  <c r="L111" i="15" s="1"/>
  <c r="M111" i="15"/>
  <c r="K111" i="15"/>
  <c r="O111" i="15" s="1"/>
  <c r="M110" i="15"/>
  <c r="K110" i="15"/>
  <c r="M109" i="15"/>
  <c r="K109" i="15"/>
  <c r="O109" i="15" s="1"/>
  <c r="M108" i="15"/>
  <c r="K108" i="15"/>
  <c r="M107" i="15"/>
  <c r="K107" i="15"/>
  <c r="M106" i="15"/>
  <c r="K106" i="15"/>
  <c r="O106" i="15" s="1"/>
  <c r="M105" i="15"/>
  <c r="K105" i="15"/>
  <c r="O105" i="15" s="1"/>
  <c r="M100" i="15"/>
  <c r="L100" i="15"/>
  <c r="F99" i="15"/>
  <c r="M99" i="15" s="1"/>
  <c r="M98" i="15"/>
  <c r="L98" i="15"/>
  <c r="M97" i="15"/>
  <c r="L97" i="15"/>
  <c r="H93" i="15"/>
  <c r="H87" i="15"/>
  <c r="H88" i="15" s="1"/>
  <c r="H89" i="15" s="1"/>
  <c r="H90" i="15" s="1"/>
  <c r="H91" i="15" s="1"/>
  <c r="H84" i="15"/>
  <c r="H85" i="15" s="1"/>
  <c r="H82" i="15"/>
  <c r="H81" i="15"/>
  <c r="H62" i="15"/>
  <c r="H63" i="15" s="1"/>
  <c r="H64" i="15" s="1"/>
  <c r="H65" i="15" s="1"/>
  <c r="H66" i="15" s="1"/>
  <c r="H67" i="15" s="1"/>
  <c r="H68" i="15" s="1"/>
  <c r="H69" i="15" s="1"/>
  <c r="H70" i="15" s="1"/>
  <c r="H71" i="15" s="1"/>
  <c r="H72" i="15" s="1"/>
  <c r="H73" i="15" s="1"/>
  <c r="H74" i="15" s="1"/>
  <c r="H75" i="15" s="1"/>
  <c r="H76" i="15" s="1"/>
  <c r="H77" i="15" s="1"/>
  <c r="H78" i="15" s="1"/>
  <c r="H79" i="15" s="1"/>
  <c r="H58" i="15"/>
  <c r="H59" i="15" s="1"/>
  <c r="H60" i="15" s="1"/>
  <c r="H57" i="15"/>
  <c r="H55" i="15"/>
  <c r="H53" i="15"/>
  <c r="H51" i="15"/>
  <c r="H49" i="15"/>
  <c r="H46" i="15"/>
  <c r="H47" i="15" s="1"/>
  <c r="G46" i="15"/>
  <c r="G47" i="15" s="1"/>
  <c r="H45" i="15"/>
  <c r="G45" i="15"/>
  <c r="M45" i="15" s="1"/>
  <c r="M44" i="15"/>
  <c r="M43" i="15"/>
  <c r="H42" i="15"/>
  <c r="M42" i="15" s="1"/>
  <c r="M41" i="15"/>
  <c r="M40" i="15"/>
  <c r="H39" i="15"/>
  <c r="M39" i="15" s="1"/>
  <c r="H38" i="15"/>
  <c r="M38" i="15" s="1"/>
  <c r="M37" i="15"/>
  <c r="H34" i="15"/>
  <c r="H35" i="15" s="1"/>
  <c r="M33" i="15"/>
  <c r="M32" i="15"/>
  <c r="H29" i="15"/>
  <c r="H30" i="15" s="1"/>
  <c r="M28" i="15"/>
  <c r="M27" i="15"/>
  <c r="M26" i="15"/>
  <c r="M25" i="15"/>
  <c r="M24" i="15"/>
  <c r="B15" i="15"/>
  <c r="B14" i="15"/>
  <c r="B13" i="15"/>
  <c r="B12" i="15"/>
  <c r="B11" i="15"/>
  <c r="B10" i="15"/>
  <c r="J98" i="16" l="1"/>
  <c r="L176" i="15"/>
  <c r="P176" i="15" s="1"/>
  <c r="L109" i="16"/>
  <c r="L134" i="16"/>
  <c r="P134" i="16" s="1"/>
  <c r="L137" i="16"/>
  <c r="P137" i="16" s="1"/>
  <c r="P168" i="15"/>
  <c r="L132" i="15"/>
  <c r="P112" i="15"/>
  <c r="P127" i="15"/>
  <c r="P136" i="15"/>
  <c r="J167" i="15"/>
  <c r="P121" i="16"/>
  <c r="O113" i="15"/>
  <c r="L121" i="15"/>
  <c r="P121" i="15" s="1"/>
  <c r="O169" i="15"/>
  <c r="L166" i="16"/>
  <c r="P166" i="16" s="1"/>
  <c r="L169" i="16"/>
  <c r="P169" i="16" s="1"/>
  <c r="P119" i="15"/>
  <c r="L148" i="15"/>
  <c r="P160" i="15"/>
  <c r="J120" i="16"/>
  <c r="O122" i="16"/>
  <c r="L138" i="16"/>
  <c r="O146" i="16"/>
  <c r="L165" i="16"/>
  <c r="P165" i="16" s="1"/>
  <c r="O150" i="16"/>
  <c r="P111" i="15"/>
  <c r="J111" i="15"/>
  <c r="P135" i="15"/>
  <c r="O137" i="15"/>
  <c r="P112" i="16"/>
  <c r="L122" i="16"/>
  <c r="L130" i="16"/>
  <c r="P130" i="16" s="1"/>
  <c r="L133" i="16"/>
  <c r="P133" i="16" s="1"/>
  <c r="L150" i="16"/>
  <c r="L154" i="16"/>
  <c r="J154" i="16" s="1"/>
  <c r="O161" i="15"/>
  <c r="L124" i="15"/>
  <c r="J124" i="15" s="1"/>
  <c r="P143" i="15"/>
  <c r="L156" i="15"/>
  <c r="J156" i="15" s="1"/>
  <c r="L169" i="15"/>
  <c r="P108" i="16"/>
  <c r="L129" i="16"/>
  <c r="P129" i="16" s="1"/>
  <c r="L153" i="16"/>
  <c r="J153" i="16" s="1"/>
  <c r="O162" i="16"/>
  <c r="P171" i="16"/>
  <c r="L153" i="15"/>
  <c r="P153" i="15" s="1"/>
  <c r="L177" i="15"/>
  <c r="P177" i="15" s="1"/>
  <c r="L120" i="15"/>
  <c r="P120" i="15" s="1"/>
  <c r="L128" i="15"/>
  <c r="P128" i="15" s="1"/>
  <c r="L144" i="15"/>
  <c r="P144" i="15" s="1"/>
  <c r="L152" i="15"/>
  <c r="P152" i="15" s="1"/>
  <c r="L105" i="16"/>
  <c r="P105" i="16" s="1"/>
  <c r="L106" i="16"/>
  <c r="P106" i="16" s="1"/>
  <c r="P109" i="16"/>
  <c r="L113" i="16"/>
  <c r="P113" i="16" s="1"/>
  <c r="L114" i="16"/>
  <c r="J114" i="16" s="1"/>
  <c r="L142" i="16"/>
  <c r="J142" i="16" s="1"/>
  <c r="L158" i="16"/>
  <c r="P158" i="16" s="1"/>
  <c r="L172" i="16"/>
  <c r="P172" i="16" s="1"/>
  <c r="L173" i="16"/>
  <c r="P173" i="16" s="1"/>
  <c r="L105" i="15"/>
  <c r="J105" i="15" s="1"/>
  <c r="L108" i="15"/>
  <c r="P108" i="15" s="1"/>
  <c r="L137" i="15"/>
  <c r="J137" i="15" s="1"/>
  <c r="L164" i="15"/>
  <c r="J164" i="15" s="1"/>
  <c r="L117" i="16"/>
  <c r="J117" i="16" s="1"/>
  <c r="P124" i="16"/>
  <c r="L141" i="16"/>
  <c r="P141" i="16" s="1"/>
  <c r="L146" i="16"/>
  <c r="J146" i="16" s="1"/>
  <c r="L157" i="16"/>
  <c r="P157" i="16" s="1"/>
  <c r="L162" i="16"/>
  <c r="J162" i="16" s="1"/>
  <c r="L176" i="16"/>
  <c r="P176" i="16" s="1"/>
  <c r="L170" i="16"/>
  <c r="J170" i="16" s="1"/>
  <c r="L116" i="15"/>
  <c r="P116" i="15" s="1"/>
  <c r="J119" i="15"/>
  <c r="J129" i="15"/>
  <c r="L140" i="15"/>
  <c r="P140" i="15" s="1"/>
  <c r="J143" i="15"/>
  <c r="J151" i="15"/>
  <c r="L172" i="15"/>
  <c r="P172" i="15" s="1"/>
  <c r="J178" i="15"/>
  <c r="L125" i="16"/>
  <c r="P125" i="16" s="1"/>
  <c r="J171" i="16"/>
  <c r="H30" i="16"/>
  <c r="M29" i="16"/>
  <c r="G46" i="16"/>
  <c r="M45" i="16"/>
  <c r="P128" i="16"/>
  <c r="J128" i="16"/>
  <c r="O149" i="16"/>
  <c r="J149" i="16"/>
  <c r="L148" i="16"/>
  <c r="P149" i="16"/>
  <c r="L118" i="16"/>
  <c r="O119" i="16"/>
  <c r="O145" i="16"/>
  <c r="J145" i="16"/>
  <c r="L144" i="16"/>
  <c r="P145" i="16"/>
  <c r="O161" i="16"/>
  <c r="J161" i="16"/>
  <c r="L160" i="16"/>
  <c r="P161" i="16"/>
  <c r="L107" i="16"/>
  <c r="O108" i="16"/>
  <c r="J108" i="16"/>
  <c r="O117" i="16"/>
  <c r="L116" i="16"/>
  <c r="P116" i="16" s="1"/>
  <c r="L123" i="16"/>
  <c r="O124" i="16"/>
  <c r="J124" i="16"/>
  <c r="O157" i="16"/>
  <c r="L156" i="16"/>
  <c r="O133" i="16"/>
  <c r="L132" i="16"/>
  <c r="P132" i="16" s="1"/>
  <c r="O153" i="16"/>
  <c r="L152" i="16"/>
  <c r="L110" i="16"/>
  <c r="O113" i="16"/>
  <c r="L119" i="16"/>
  <c r="P119" i="16" s="1"/>
  <c r="P120" i="16"/>
  <c r="L126" i="16"/>
  <c r="O129" i="16"/>
  <c r="J129" i="16"/>
  <c r="O136" i="16"/>
  <c r="P138" i="16"/>
  <c r="J138" i="16"/>
  <c r="P150" i="16"/>
  <c r="J150" i="16"/>
  <c r="J158" i="16"/>
  <c r="M38" i="16"/>
  <c r="O109" i="16"/>
  <c r="J109" i="16"/>
  <c r="J112" i="16"/>
  <c r="L115" i="16"/>
  <c r="O125" i="16"/>
  <c r="L131" i="16"/>
  <c r="L139" i="16"/>
  <c r="O141" i="16"/>
  <c r="L140" i="16"/>
  <c r="P140" i="16" s="1"/>
  <c r="O105" i="16"/>
  <c r="L111" i="16"/>
  <c r="P111" i="16" s="1"/>
  <c r="O121" i="16"/>
  <c r="J121" i="16"/>
  <c r="L127" i="16"/>
  <c r="P127" i="16" s="1"/>
  <c r="L135" i="16"/>
  <c r="O137" i="16"/>
  <c r="L136" i="16"/>
  <c r="P136" i="16" s="1"/>
  <c r="O165" i="16"/>
  <c r="L164" i="16"/>
  <c r="O169" i="16"/>
  <c r="L168" i="16"/>
  <c r="L174" i="16"/>
  <c r="O175" i="16"/>
  <c r="L175" i="16"/>
  <c r="P175" i="16" s="1"/>
  <c r="L177" i="16"/>
  <c r="J178" i="16"/>
  <c r="O176" i="16"/>
  <c r="P178" i="16"/>
  <c r="L143" i="16"/>
  <c r="L147" i="16"/>
  <c r="L151" i="16"/>
  <c r="L155" i="16"/>
  <c r="L159" i="16"/>
  <c r="L163" i="16"/>
  <c r="L167" i="16"/>
  <c r="O172" i="16"/>
  <c r="M47" i="15"/>
  <c r="G48" i="15"/>
  <c r="H36" i="15"/>
  <c r="M36" i="15" s="1"/>
  <c r="M35" i="15"/>
  <c r="H31" i="15"/>
  <c r="M31" i="15" s="1"/>
  <c r="M30" i="15"/>
  <c r="M34" i="15"/>
  <c r="P113" i="15"/>
  <c r="L133" i="15"/>
  <c r="P175" i="15"/>
  <c r="J175" i="15"/>
  <c r="M46" i="15"/>
  <c r="O108" i="15"/>
  <c r="L107" i="15"/>
  <c r="P107" i="15" s="1"/>
  <c r="L109" i="15"/>
  <c r="L130" i="15"/>
  <c r="O131" i="15"/>
  <c r="P132" i="15"/>
  <c r="P145" i="15"/>
  <c r="L149" i="15"/>
  <c r="O150" i="15"/>
  <c r="P161" i="15"/>
  <c r="J161" i="15"/>
  <c r="L165" i="15"/>
  <c r="O166" i="15"/>
  <c r="O132" i="15"/>
  <c r="J132" i="15"/>
  <c r="L131" i="15"/>
  <c r="P131" i="15" s="1"/>
  <c r="L106" i="15"/>
  <c r="O107" i="15"/>
  <c r="O116" i="15"/>
  <c r="L115" i="15"/>
  <c r="P115" i="15" s="1"/>
  <c r="L117" i="15"/>
  <c r="J127" i="15"/>
  <c r="P129" i="15"/>
  <c r="O134" i="15"/>
  <c r="O140" i="15"/>
  <c r="L139" i="15"/>
  <c r="P139" i="15" s="1"/>
  <c r="L141" i="15"/>
  <c r="O148" i="15"/>
  <c r="J148" i="15"/>
  <c r="P148" i="15"/>
  <c r="L147" i="15"/>
  <c r="P147" i="15" s="1"/>
  <c r="L154" i="15"/>
  <c r="O155" i="15"/>
  <c r="O164" i="15"/>
  <c r="L163" i="15"/>
  <c r="P163" i="15" s="1"/>
  <c r="L170" i="15"/>
  <c r="O171" i="15"/>
  <c r="L122" i="15"/>
  <c r="O123" i="15"/>
  <c r="P159" i="15"/>
  <c r="J159" i="15"/>
  <c r="M29" i="15"/>
  <c r="P98" i="15"/>
  <c r="J98" i="15"/>
  <c r="J113" i="15"/>
  <c r="O110" i="15"/>
  <c r="L114" i="15"/>
  <c r="O115" i="15"/>
  <c r="O124" i="15"/>
  <c r="L123" i="15"/>
  <c r="P123" i="15" s="1"/>
  <c r="L125" i="15"/>
  <c r="J135" i="15"/>
  <c r="L138" i="15"/>
  <c r="O139" i="15"/>
  <c r="J145" i="15"/>
  <c r="O112" i="15"/>
  <c r="J112" i="15"/>
  <c r="L118" i="15"/>
  <c r="P118" i="15" s="1"/>
  <c r="O128" i="15"/>
  <c r="L134" i="15"/>
  <c r="P134" i="15" s="1"/>
  <c r="O144" i="15"/>
  <c r="J144" i="15"/>
  <c r="L150" i="15"/>
  <c r="P150" i="15" s="1"/>
  <c r="P151" i="15"/>
  <c r="L155" i="15"/>
  <c r="P155" i="15" s="1"/>
  <c r="L157" i="15"/>
  <c r="O160" i="15"/>
  <c r="J160" i="15"/>
  <c r="L166" i="15"/>
  <c r="P166" i="15" s="1"/>
  <c r="P167" i="15"/>
  <c r="L171" i="15"/>
  <c r="P171" i="15" s="1"/>
  <c r="L173" i="15"/>
  <c r="O176" i="15"/>
  <c r="L146" i="15"/>
  <c r="O156" i="15"/>
  <c r="L162" i="15"/>
  <c r="O172" i="15"/>
  <c r="L110" i="15"/>
  <c r="P110" i="15" s="1"/>
  <c r="O114" i="15"/>
  <c r="O120" i="15"/>
  <c r="L126" i="15"/>
  <c r="P126" i="15" s="1"/>
  <c r="O130" i="15"/>
  <c r="O136" i="15"/>
  <c r="J136" i="15"/>
  <c r="L142" i="15"/>
  <c r="P142" i="15" s="1"/>
  <c r="O146" i="15"/>
  <c r="O152" i="15"/>
  <c r="L158" i="15"/>
  <c r="P158" i="15" s="1"/>
  <c r="O162" i="15"/>
  <c r="O168" i="15"/>
  <c r="J168" i="15"/>
  <c r="L174" i="15"/>
  <c r="P174" i="15" s="1"/>
  <c r="P178" i="15"/>
  <c r="J134" i="16" l="1"/>
  <c r="J176" i="15"/>
  <c r="J166" i="16"/>
  <c r="J125" i="16"/>
  <c r="P117" i="16"/>
  <c r="J121" i="15"/>
  <c r="P105" i="15"/>
  <c r="P164" i="15"/>
  <c r="J116" i="15"/>
  <c r="J137" i="16"/>
  <c r="J157" i="16"/>
  <c r="P170" i="16"/>
  <c r="J140" i="15"/>
  <c r="P114" i="16"/>
  <c r="J141" i="16"/>
  <c r="P153" i="16"/>
  <c r="J172" i="16"/>
  <c r="J172" i="15"/>
  <c r="P137" i="15"/>
  <c r="J120" i="15"/>
  <c r="J128" i="15"/>
  <c r="P124" i="15"/>
  <c r="J169" i="16"/>
  <c r="P146" i="16"/>
  <c r="J133" i="16"/>
  <c r="J176" i="16"/>
  <c r="J165" i="16"/>
  <c r="J105" i="16"/>
  <c r="J130" i="16"/>
  <c r="J173" i="16"/>
  <c r="J106" i="16"/>
  <c r="J147" i="15"/>
  <c r="J115" i="15"/>
  <c r="J131" i="15"/>
  <c r="P156" i="15"/>
  <c r="J152" i="15"/>
  <c r="P162" i="16"/>
  <c r="P154" i="16"/>
  <c r="J132" i="16"/>
  <c r="P142" i="16"/>
  <c r="J153" i="15"/>
  <c r="P169" i="15"/>
  <c r="J169" i="15"/>
  <c r="J177" i="15"/>
  <c r="J108" i="15"/>
  <c r="J113" i="16"/>
  <c r="P122" i="16"/>
  <c r="J122" i="16"/>
  <c r="J175" i="16"/>
  <c r="J163" i="15"/>
  <c r="J116" i="16"/>
  <c r="P163" i="16"/>
  <c r="J163" i="16"/>
  <c r="P168" i="16"/>
  <c r="J168" i="16"/>
  <c r="P148" i="16"/>
  <c r="J148" i="16"/>
  <c r="G47" i="16"/>
  <c r="M46" i="16"/>
  <c r="P167" i="16"/>
  <c r="J167" i="16"/>
  <c r="P151" i="16"/>
  <c r="J151" i="16"/>
  <c r="P177" i="16"/>
  <c r="J177" i="16"/>
  <c r="P174" i="16"/>
  <c r="J174" i="16"/>
  <c r="P164" i="16"/>
  <c r="J164" i="16"/>
  <c r="P135" i="16"/>
  <c r="J135" i="16"/>
  <c r="P139" i="16"/>
  <c r="J139" i="16"/>
  <c r="P131" i="16"/>
  <c r="J131" i="16"/>
  <c r="P155" i="16"/>
  <c r="J155" i="16"/>
  <c r="J136" i="16"/>
  <c r="P123" i="16"/>
  <c r="J123" i="16"/>
  <c r="P144" i="16"/>
  <c r="J144" i="16"/>
  <c r="P118" i="16"/>
  <c r="J118" i="16"/>
  <c r="J127" i="16"/>
  <c r="J111" i="16"/>
  <c r="M30" i="16"/>
  <c r="H31" i="16"/>
  <c r="M31" i="16" s="1"/>
  <c r="P147" i="16"/>
  <c r="J147" i="16"/>
  <c r="P115" i="16"/>
  <c r="J115" i="16"/>
  <c r="P107" i="16"/>
  <c r="J107" i="16"/>
  <c r="P160" i="16"/>
  <c r="J160" i="16"/>
  <c r="P159" i="16"/>
  <c r="J159" i="16"/>
  <c r="P143" i="16"/>
  <c r="J143" i="16"/>
  <c r="P126" i="16"/>
  <c r="J126" i="16"/>
  <c r="P110" i="16"/>
  <c r="J110" i="16"/>
  <c r="P152" i="16"/>
  <c r="J152" i="16"/>
  <c r="J140" i="16"/>
  <c r="P156" i="16"/>
  <c r="J156" i="16"/>
  <c r="J119" i="16"/>
  <c r="J158" i="15"/>
  <c r="P122" i="15"/>
  <c r="J122" i="15"/>
  <c r="P141" i="15"/>
  <c r="J141" i="15"/>
  <c r="P109" i="15"/>
  <c r="J109" i="15"/>
  <c r="G49" i="15"/>
  <c r="M48" i="15"/>
  <c r="P162" i="15"/>
  <c r="J162" i="15"/>
  <c r="P146" i="15"/>
  <c r="J146" i="15"/>
  <c r="P173" i="15"/>
  <c r="J173" i="15"/>
  <c r="J139" i="15"/>
  <c r="J171" i="15"/>
  <c r="P154" i="15"/>
  <c r="J154" i="15"/>
  <c r="J142" i="15"/>
  <c r="P117" i="15"/>
  <c r="J117" i="15"/>
  <c r="J106" i="15"/>
  <c r="P106" i="15"/>
  <c r="P165" i="15"/>
  <c r="J165" i="15"/>
  <c r="P149" i="15"/>
  <c r="J149" i="15"/>
  <c r="J110" i="15"/>
  <c r="J174" i="15"/>
  <c r="P157" i="15"/>
  <c r="J157" i="15"/>
  <c r="P125" i="15"/>
  <c r="J125" i="15"/>
  <c r="J123" i="15"/>
  <c r="J118" i="15"/>
  <c r="J166" i="15"/>
  <c r="J150" i="15"/>
  <c r="P133" i="15"/>
  <c r="J133" i="15"/>
  <c r="P138" i="15"/>
  <c r="J138" i="15"/>
  <c r="J126" i="15"/>
  <c r="J114" i="15"/>
  <c r="P114" i="15"/>
  <c r="P170" i="15"/>
  <c r="J170" i="15"/>
  <c r="J155" i="15"/>
  <c r="J107" i="15"/>
  <c r="J130" i="15"/>
  <c r="P130" i="15"/>
  <c r="J134" i="15"/>
  <c r="G48" i="16" l="1"/>
  <c r="M47" i="16"/>
  <c r="G50" i="15"/>
  <c r="M49" i="15"/>
  <c r="M48" i="16" l="1"/>
  <c r="G49" i="16"/>
  <c r="M50" i="15"/>
  <c r="G51" i="15"/>
  <c r="G50" i="16" l="1"/>
  <c r="M49" i="16"/>
  <c r="G52" i="15"/>
  <c r="M51" i="15"/>
  <c r="G51" i="16" l="1"/>
  <c r="M50" i="16"/>
  <c r="G53" i="15"/>
  <c r="M52" i="15"/>
  <c r="G52" i="16" l="1"/>
  <c r="M51" i="16"/>
  <c r="M53" i="15"/>
  <c r="G54" i="15"/>
  <c r="G53" i="16" l="1"/>
  <c r="M52" i="16"/>
  <c r="G55" i="15"/>
  <c r="M54" i="15"/>
  <c r="M53" i="16" l="1"/>
  <c r="G54" i="16"/>
  <c r="M55" i="15"/>
  <c r="G56" i="15"/>
  <c r="M376" i="14"/>
  <c r="L376" i="14"/>
  <c r="M375" i="14"/>
  <c r="M374" i="14"/>
  <c r="M373" i="14"/>
  <c r="M372" i="14"/>
  <c r="M371" i="14"/>
  <c r="M370" i="14"/>
  <c r="M369" i="14"/>
  <c r="M368" i="14"/>
  <c r="M367" i="14"/>
  <c r="M366" i="14"/>
  <c r="M365" i="14"/>
  <c r="M364" i="14"/>
  <c r="M363" i="14"/>
  <c r="M362" i="14"/>
  <c r="M361" i="14"/>
  <c r="M360" i="14"/>
  <c r="M359" i="14"/>
  <c r="M358" i="14"/>
  <c r="M357" i="14"/>
  <c r="M356" i="14"/>
  <c r="M355" i="14"/>
  <c r="M354" i="14"/>
  <c r="M353" i="14"/>
  <c r="M352" i="14"/>
  <c r="M351" i="14"/>
  <c r="M350" i="14"/>
  <c r="M349" i="14"/>
  <c r="M348" i="14"/>
  <c r="M347" i="14"/>
  <c r="M346" i="14"/>
  <c r="M345" i="14"/>
  <c r="M344" i="14"/>
  <c r="M343" i="14"/>
  <c r="M342" i="14"/>
  <c r="M341" i="14"/>
  <c r="M340" i="14"/>
  <c r="M339" i="14"/>
  <c r="M338" i="14"/>
  <c r="M337" i="14"/>
  <c r="M336" i="14"/>
  <c r="M335" i="14"/>
  <c r="M334" i="14"/>
  <c r="M333" i="14"/>
  <c r="M332" i="14"/>
  <c r="M331" i="14"/>
  <c r="M330" i="14"/>
  <c r="M329" i="14"/>
  <c r="M328" i="14"/>
  <c r="M327" i="14"/>
  <c r="M326" i="14"/>
  <c r="M325" i="14"/>
  <c r="M324" i="14"/>
  <c r="M323" i="14"/>
  <c r="M322" i="14"/>
  <c r="M321" i="14"/>
  <c r="M320" i="14"/>
  <c r="M319" i="14"/>
  <c r="M318" i="14"/>
  <c r="M317" i="14"/>
  <c r="M316" i="14"/>
  <c r="M315" i="14"/>
  <c r="M314" i="14"/>
  <c r="M313" i="14"/>
  <c r="M312" i="14"/>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78" i="14"/>
  <c r="L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28" i="14"/>
  <c r="L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78" i="14"/>
  <c r="L178" i="14"/>
  <c r="K178" i="14"/>
  <c r="O178" i="14" s="1"/>
  <c r="M177" i="14"/>
  <c r="K177" i="14" s="1"/>
  <c r="O177" i="14" s="1"/>
  <c r="M176" i="14"/>
  <c r="K176" i="14"/>
  <c r="M175" i="14"/>
  <c r="K175" i="14" s="1"/>
  <c r="M174" i="14"/>
  <c r="K174" i="14"/>
  <c r="M173" i="14"/>
  <c r="K173" i="14" s="1"/>
  <c r="M172" i="14"/>
  <c r="K172" i="14" s="1"/>
  <c r="M171" i="14"/>
  <c r="K171" i="14" s="1"/>
  <c r="O171" i="14" s="1"/>
  <c r="M170" i="14"/>
  <c r="K170" i="14" s="1"/>
  <c r="M169" i="14"/>
  <c r="K169" i="14" s="1"/>
  <c r="O169" i="14" s="1"/>
  <c r="M168" i="14"/>
  <c r="K168" i="14"/>
  <c r="M167" i="14"/>
  <c r="K167" i="14" s="1"/>
  <c r="M166" i="14"/>
  <c r="K166" i="14" s="1"/>
  <c r="M165" i="14"/>
  <c r="K165" i="14" s="1"/>
  <c r="O165" i="14" s="1"/>
  <c r="M164" i="14"/>
  <c r="K164" i="14" s="1"/>
  <c r="M163" i="14"/>
  <c r="K163" i="14"/>
  <c r="M162" i="14"/>
  <c r="K162" i="14" s="1"/>
  <c r="O162" i="14" s="1"/>
  <c r="M161" i="14"/>
  <c r="K161" i="14" s="1"/>
  <c r="M160" i="14"/>
  <c r="K160" i="14" s="1"/>
  <c r="M159" i="14"/>
  <c r="K159" i="14"/>
  <c r="M158" i="14"/>
  <c r="K158" i="14" s="1"/>
  <c r="O158" i="14" s="1"/>
  <c r="M157" i="14"/>
  <c r="K157" i="14" s="1"/>
  <c r="M156" i="14"/>
  <c r="K156" i="14" s="1"/>
  <c r="M155" i="14"/>
  <c r="K155" i="14"/>
  <c r="M154" i="14"/>
  <c r="K154" i="14" s="1"/>
  <c r="O154" i="14" s="1"/>
  <c r="M153" i="14"/>
  <c r="K153" i="14" s="1"/>
  <c r="M152" i="14"/>
  <c r="K152" i="14" s="1"/>
  <c r="M151" i="14"/>
  <c r="K151" i="14"/>
  <c r="M150" i="14"/>
  <c r="K150" i="14" s="1"/>
  <c r="O150" i="14" s="1"/>
  <c r="M149" i="14"/>
  <c r="K149" i="14" s="1"/>
  <c r="O149" i="14" s="1"/>
  <c r="M148" i="14"/>
  <c r="K148" i="14" s="1"/>
  <c r="M147" i="14"/>
  <c r="K147" i="14" s="1"/>
  <c r="O147" i="14" s="1"/>
  <c r="M146" i="14"/>
  <c r="K146" i="14" s="1"/>
  <c r="O146" i="14" s="1"/>
  <c r="M145" i="14"/>
  <c r="K145" i="14" s="1"/>
  <c r="O145" i="14" s="1"/>
  <c r="M144" i="14"/>
  <c r="K144" i="14" s="1"/>
  <c r="M143" i="14"/>
  <c r="K143" i="14" s="1"/>
  <c r="O143" i="14" s="1"/>
  <c r="M142" i="14"/>
  <c r="K142" i="14" s="1"/>
  <c r="O142" i="14" s="1"/>
  <c r="M141" i="14"/>
  <c r="K141" i="14" s="1"/>
  <c r="M140" i="14"/>
  <c r="K140" i="14" s="1"/>
  <c r="M139" i="14"/>
  <c r="K139" i="14" s="1"/>
  <c r="O139" i="14" s="1"/>
  <c r="M138" i="14"/>
  <c r="K138" i="14" s="1"/>
  <c r="O138" i="14" s="1"/>
  <c r="M137" i="14"/>
  <c r="K137" i="14" s="1"/>
  <c r="O137" i="14" s="1"/>
  <c r="M136" i="14"/>
  <c r="K136" i="14" s="1"/>
  <c r="M135" i="14"/>
  <c r="K135" i="14" s="1"/>
  <c r="O135" i="14" s="1"/>
  <c r="M134" i="14"/>
  <c r="K134" i="14" s="1"/>
  <c r="O134" i="14" s="1"/>
  <c r="M133" i="14"/>
  <c r="K133" i="14" s="1"/>
  <c r="O133" i="14" s="1"/>
  <c r="M132" i="14"/>
  <c r="K132" i="14" s="1"/>
  <c r="M131" i="14"/>
  <c r="K131" i="14" s="1"/>
  <c r="O131" i="14" s="1"/>
  <c r="M130" i="14"/>
  <c r="K130" i="14" s="1"/>
  <c r="O130" i="14" s="1"/>
  <c r="M129" i="14"/>
  <c r="K129" i="14" s="1"/>
  <c r="M128" i="14"/>
  <c r="K128" i="14" s="1"/>
  <c r="M127" i="14"/>
  <c r="K127" i="14" s="1"/>
  <c r="O127" i="14" s="1"/>
  <c r="M126" i="14"/>
  <c r="K126" i="14" s="1"/>
  <c r="O126" i="14" s="1"/>
  <c r="M125" i="14"/>
  <c r="K125" i="14" s="1"/>
  <c r="O125" i="14" s="1"/>
  <c r="M124" i="14"/>
  <c r="K124" i="14" s="1"/>
  <c r="M123" i="14"/>
  <c r="K123" i="14" s="1"/>
  <c r="O123" i="14" s="1"/>
  <c r="M122" i="14"/>
  <c r="K122" i="14" s="1"/>
  <c r="O122" i="14" s="1"/>
  <c r="M121" i="14"/>
  <c r="K121" i="14" s="1"/>
  <c r="M120" i="14"/>
  <c r="K120" i="14" s="1"/>
  <c r="M119" i="14"/>
  <c r="K119" i="14" s="1"/>
  <c r="O119" i="14" s="1"/>
  <c r="M118" i="14"/>
  <c r="K118" i="14" s="1"/>
  <c r="O118" i="14" s="1"/>
  <c r="M117" i="14"/>
  <c r="K117" i="14" s="1"/>
  <c r="O117" i="14" s="1"/>
  <c r="M116" i="14"/>
  <c r="K116" i="14" s="1"/>
  <c r="M115" i="14"/>
  <c r="K115" i="14" s="1"/>
  <c r="O115" i="14" s="1"/>
  <c r="M114" i="14"/>
  <c r="K114" i="14" s="1"/>
  <c r="O114" i="14" s="1"/>
  <c r="M113" i="14"/>
  <c r="K113" i="14" s="1"/>
  <c r="O113" i="14" s="1"/>
  <c r="M112" i="14"/>
  <c r="K112" i="14" s="1"/>
  <c r="M111" i="14"/>
  <c r="K111" i="14" s="1"/>
  <c r="O111" i="14" s="1"/>
  <c r="M110" i="14"/>
  <c r="K110" i="14" s="1"/>
  <c r="O110" i="14" s="1"/>
  <c r="M109" i="14"/>
  <c r="K109" i="14" s="1"/>
  <c r="O109" i="14" s="1"/>
  <c r="M108" i="14"/>
  <c r="K108" i="14" s="1"/>
  <c r="M107" i="14"/>
  <c r="K107" i="14" s="1"/>
  <c r="O107" i="14" s="1"/>
  <c r="M106" i="14"/>
  <c r="K106" i="14" s="1"/>
  <c r="O106" i="14" s="1"/>
  <c r="M105" i="14"/>
  <c r="K105" i="14" s="1"/>
  <c r="O105" i="14" s="1"/>
  <c r="M100" i="14"/>
  <c r="L100" i="14"/>
  <c r="M99" i="14"/>
  <c r="F99" i="14"/>
  <c r="M98" i="14"/>
  <c r="L98" i="14"/>
  <c r="M97" i="14"/>
  <c r="L97" i="14"/>
  <c r="H93" i="14"/>
  <c r="H87" i="14"/>
  <c r="H88" i="14" s="1"/>
  <c r="H89" i="14" s="1"/>
  <c r="H90" i="14" s="1"/>
  <c r="H91" i="14" s="1"/>
  <c r="H85" i="14"/>
  <c r="H84" i="14"/>
  <c r="H81" i="14"/>
  <c r="H82" i="14" s="1"/>
  <c r="H66" i="14"/>
  <c r="H67" i="14" s="1"/>
  <c r="H68" i="14" s="1"/>
  <c r="H69" i="14" s="1"/>
  <c r="H70" i="14" s="1"/>
  <c r="H71" i="14" s="1"/>
  <c r="H72" i="14" s="1"/>
  <c r="H73" i="14" s="1"/>
  <c r="H74" i="14" s="1"/>
  <c r="H75" i="14" s="1"/>
  <c r="H76" i="14" s="1"/>
  <c r="H77" i="14" s="1"/>
  <c r="H78" i="14" s="1"/>
  <c r="H79" i="14" s="1"/>
  <c r="H64" i="14"/>
  <c r="H65" i="14" s="1"/>
  <c r="H62" i="14"/>
  <c r="H63" i="14" s="1"/>
  <c r="H58" i="14"/>
  <c r="H59" i="14" s="1"/>
  <c r="H60" i="14" s="1"/>
  <c r="H57" i="14"/>
  <c r="H55" i="14"/>
  <c r="H53" i="14"/>
  <c r="H51" i="14"/>
  <c r="H49" i="14"/>
  <c r="G46" i="14"/>
  <c r="M46" i="14" s="1"/>
  <c r="M45" i="14"/>
  <c r="H45" i="14"/>
  <c r="H46" i="14" s="1"/>
  <c r="H47" i="14" s="1"/>
  <c r="G45" i="14"/>
  <c r="M44" i="14"/>
  <c r="M43" i="14"/>
  <c r="H42" i="14"/>
  <c r="M42" i="14" s="1"/>
  <c r="M41" i="14"/>
  <c r="M40" i="14"/>
  <c r="H38" i="14"/>
  <c r="H39" i="14" s="1"/>
  <c r="M39" i="14" s="1"/>
  <c r="M37" i="14"/>
  <c r="H36" i="14"/>
  <c r="M36" i="14" s="1"/>
  <c r="M34" i="14"/>
  <c r="H34" i="14"/>
  <c r="H35" i="14" s="1"/>
  <c r="M35" i="14" s="1"/>
  <c r="M33" i="14"/>
  <c r="M32" i="14"/>
  <c r="H30" i="14"/>
  <c r="H31" i="14" s="1"/>
  <c r="M31" i="14" s="1"/>
  <c r="H29" i="14"/>
  <c r="M29" i="14" s="1"/>
  <c r="M28" i="14"/>
  <c r="M27" i="14"/>
  <c r="M26" i="14"/>
  <c r="M25" i="14"/>
  <c r="M24" i="14"/>
  <c r="B15" i="14"/>
  <c r="B14" i="14"/>
  <c r="B13" i="14"/>
  <c r="B12" i="14"/>
  <c r="B11" i="14"/>
  <c r="B10" i="14"/>
  <c r="M376" i="13"/>
  <c r="L376" i="13"/>
  <c r="M375" i="13"/>
  <c r="M374" i="13"/>
  <c r="M373" i="13"/>
  <c r="M372" i="13"/>
  <c r="M371" i="13"/>
  <c r="M370" i="13"/>
  <c r="M369" i="13"/>
  <c r="M368" i="13"/>
  <c r="M367" i="13"/>
  <c r="M366" i="13"/>
  <c r="M365" i="13"/>
  <c r="M364" i="13"/>
  <c r="M363" i="13"/>
  <c r="M362" i="13"/>
  <c r="M361" i="13"/>
  <c r="M360" i="13"/>
  <c r="M359" i="13"/>
  <c r="M358" i="13"/>
  <c r="M357" i="13"/>
  <c r="M356" i="13"/>
  <c r="M355" i="13"/>
  <c r="M354" i="13"/>
  <c r="M353" i="13"/>
  <c r="M352" i="13"/>
  <c r="M351" i="13"/>
  <c r="M350" i="13"/>
  <c r="M349" i="13"/>
  <c r="M348" i="13"/>
  <c r="M347" i="13"/>
  <c r="M346" i="13"/>
  <c r="M345" i="13"/>
  <c r="M344" i="13"/>
  <c r="M343" i="13"/>
  <c r="M342" i="13"/>
  <c r="M341" i="13"/>
  <c r="M340" i="13"/>
  <c r="M339" i="13"/>
  <c r="M338" i="13"/>
  <c r="M337" i="13"/>
  <c r="M336" i="13"/>
  <c r="M335" i="13"/>
  <c r="M334" i="13"/>
  <c r="M333" i="13"/>
  <c r="M332" i="13"/>
  <c r="M331" i="13"/>
  <c r="M330" i="13"/>
  <c r="M329" i="13"/>
  <c r="M328" i="13"/>
  <c r="M327" i="13"/>
  <c r="M326" i="13"/>
  <c r="M325" i="13"/>
  <c r="M324" i="13"/>
  <c r="M323" i="13"/>
  <c r="M322" i="13"/>
  <c r="M321" i="13"/>
  <c r="M320" i="13"/>
  <c r="M319" i="13"/>
  <c r="M318" i="13"/>
  <c r="M317" i="13"/>
  <c r="M316" i="13"/>
  <c r="M315" i="13"/>
  <c r="M314" i="13"/>
  <c r="M313" i="13"/>
  <c r="M312" i="13"/>
  <c r="M311" i="13"/>
  <c r="M310" i="13"/>
  <c r="M309" i="13"/>
  <c r="M308" i="13"/>
  <c r="M307" i="13"/>
  <c r="M306" i="13"/>
  <c r="M305" i="13"/>
  <c r="M304" i="13"/>
  <c r="M303" i="13"/>
  <c r="M302" i="13"/>
  <c r="M301" i="13"/>
  <c r="M300" i="13"/>
  <c r="M299" i="13"/>
  <c r="M298" i="13"/>
  <c r="M297" i="13"/>
  <c r="M296" i="13"/>
  <c r="M295" i="13"/>
  <c r="M294" i="13"/>
  <c r="M293" i="13"/>
  <c r="M292" i="13"/>
  <c r="M291" i="13"/>
  <c r="M290" i="13"/>
  <c r="M289" i="13"/>
  <c r="M288" i="13"/>
  <c r="M287" i="13"/>
  <c r="M286" i="13"/>
  <c r="M285" i="13"/>
  <c r="M284" i="13"/>
  <c r="M278" i="13"/>
  <c r="L278" i="13"/>
  <c r="M277" i="13"/>
  <c r="M276" i="13"/>
  <c r="M275" i="13"/>
  <c r="M274" i="13"/>
  <c r="M273" i="13"/>
  <c r="M272" i="13"/>
  <c r="M271" i="13"/>
  <c r="M270" i="13"/>
  <c r="M269" i="13"/>
  <c r="M268" i="13"/>
  <c r="M267" i="13"/>
  <c r="M266" i="13"/>
  <c r="M265" i="13"/>
  <c r="M264" i="13"/>
  <c r="M263" i="13"/>
  <c r="M262" i="13"/>
  <c r="M261" i="13"/>
  <c r="M260" i="13"/>
  <c r="M259" i="13"/>
  <c r="M258" i="13"/>
  <c r="M257" i="13"/>
  <c r="M256" i="13"/>
  <c r="M255" i="13"/>
  <c r="M254" i="13"/>
  <c r="M253" i="13"/>
  <c r="M252" i="13"/>
  <c r="M251" i="13"/>
  <c r="M250" i="13"/>
  <c r="M249" i="13"/>
  <c r="M248" i="13"/>
  <c r="M247" i="13"/>
  <c r="M246" i="13"/>
  <c r="M245" i="13"/>
  <c r="M244" i="13"/>
  <c r="M243" i="13"/>
  <c r="M242" i="13"/>
  <c r="M241" i="13"/>
  <c r="M240" i="13"/>
  <c r="M239" i="13"/>
  <c r="M238" i="13"/>
  <c r="M237" i="13"/>
  <c r="M236" i="13"/>
  <c r="M235" i="13"/>
  <c r="M234" i="13"/>
  <c r="M233" i="13"/>
  <c r="M228" i="13"/>
  <c r="L228" i="13"/>
  <c r="M227" i="13"/>
  <c r="M226" i="13"/>
  <c r="M225" i="13"/>
  <c r="M224" i="13"/>
  <c r="M223" i="13"/>
  <c r="M222" i="13"/>
  <c r="M221" i="13"/>
  <c r="M220" i="13"/>
  <c r="M219" i="13"/>
  <c r="M218" i="13"/>
  <c r="M217" i="13"/>
  <c r="M216" i="13"/>
  <c r="M215" i="13"/>
  <c r="M214" i="13"/>
  <c r="M213" i="13"/>
  <c r="M212" i="13"/>
  <c r="M211" i="13"/>
  <c r="M210" i="13"/>
  <c r="M209" i="13"/>
  <c r="M208" i="13"/>
  <c r="M207" i="13"/>
  <c r="M206" i="13"/>
  <c r="M205" i="13"/>
  <c r="M204" i="13"/>
  <c r="M203" i="13"/>
  <c r="M202" i="13"/>
  <c r="M201" i="13"/>
  <c r="M200" i="13"/>
  <c r="M199" i="13"/>
  <c r="M198" i="13"/>
  <c r="M197" i="13"/>
  <c r="M196" i="13"/>
  <c r="M195" i="13"/>
  <c r="M194" i="13"/>
  <c r="M193" i="13"/>
  <c r="M192" i="13"/>
  <c r="M191" i="13"/>
  <c r="M190" i="13"/>
  <c r="M189" i="13"/>
  <c r="M188" i="13"/>
  <c r="M187" i="13"/>
  <c r="M186" i="13"/>
  <c r="M185" i="13"/>
  <c r="M178" i="13"/>
  <c r="K178" i="13" s="1"/>
  <c r="L178" i="13"/>
  <c r="M177" i="13"/>
  <c r="K177" i="13" s="1"/>
  <c r="M176" i="13"/>
  <c r="K176" i="13" s="1"/>
  <c r="L175" i="13" s="1"/>
  <c r="M175" i="13"/>
  <c r="K175" i="13" s="1"/>
  <c r="M174" i="13"/>
  <c r="K174" i="13" s="1"/>
  <c r="M173" i="13"/>
  <c r="K173" i="13" s="1"/>
  <c r="L172" i="13" s="1"/>
  <c r="M172" i="13"/>
  <c r="K172" i="13" s="1"/>
  <c r="M171" i="13"/>
  <c r="K171" i="13" s="1"/>
  <c r="M170" i="13"/>
  <c r="K170" i="13" s="1"/>
  <c r="M169" i="13"/>
  <c r="K169" i="13" s="1"/>
  <c r="M168" i="13"/>
  <c r="K168" i="13" s="1"/>
  <c r="M167" i="13"/>
  <c r="K167" i="13" s="1"/>
  <c r="M166" i="13"/>
  <c r="K166" i="13"/>
  <c r="M165" i="13"/>
  <c r="K165" i="13"/>
  <c r="M164" i="13"/>
  <c r="K164" i="13" s="1"/>
  <c r="M163" i="13"/>
  <c r="K163" i="13" s="1"/>
  <c r="M162" i="13"/>
  <c r="K162" i="13" s="1"/>
  <c r="M161" i="13"/>
  <c r="K161" i="13" s="1"/>
  <c r="M160" i="13"/>
  <c r="K160" i="13" s="1"/>
  <c r="M159" i="13"/>
  <c r="K159" i="13" s="1"/>
  <c r="M158" i="13"/>
  <c r="K158" i="13" s="1"/>
  <c r="M157" i="13"/>
  <c r="K157" i="13" s="1"/>
  <c r="M156" i="13"/>
  <c r="K156" i="13" s="1"/>
  <c r="M155" i="13"/>
  <c r="K155" i="13" s="1"/>
  <c r="M154" i="13"/>
  <c r="K154" i="13" s="1"/>
  <c r="M153" i="13"/>
  <c r="K153" i="13" s="1"/>
  <c r="M152" i="13"/>
  <c r="K152" i="13" s="1"/>
  <c r="M151" i="13"/>
  <c r="K151" i="13" s="1"/>
  <c r="M150" i="13"/>
  <c r="K150" i="13" s="1"/>
  <c r="M149" i="13"/>
  <c r="K149" i="13" s="1"/>
  <c r="M148" i="13"/>
  <c r="K148" i="13" s="1"/>
  <c r="M147" i="13"/>
  <c r="K147" i="13" s="1"/>
  <c r="M146" i="13"/>
  <c r="K146" i="13"/>
  <c r="M145" i="13"/>
  <c r="K145" i="13" s="1"/>
  <c r="M144" i="13"/>
  <c r="K144" i="13" s="1"/>
  <c r="M143" i="13"/>
  <c r="K143" i="13" s="1"/>
  <c r="M142" i="13"/>
  <c r="K142" i="13" s="1"/>
  <c r="M141" i="13"/>
  <c r="K141" i="13" s="1"/>
  <c r="M140" i="13"/>
  <c r="K140" i="13" s="1"/>
  <c r="M139" i="13"/>
  <c r="K139" i="13" s="1"/>
  <c r="M138" i="13"/>
  <c r="K138" i="13" s="1"/>
  <c r="M137" i="13"/>
  <c r="K137" i="13" s="1"/>
  <c r="M136" i="13"/>
  <c r="K136" i="13" s="1"/>
  <c r="M135" i="13"/>
  <c r="K135" i="13" s="1"/>
  <c r="M134" i="13"/>
  <c r="K134" i="13" s="1"/>
  <c r="M133" i="13"/>
  <c r="K133" i="13" s="1"/>
  <c r="M132" i="13"/>
  <c r="K132" i="13" s="1"/>
  <c r="M131" i="13"/>
  <c r="K131" i="13" s="1"/>
  <c r="M130" i="13"/>
  <c r="K130" i="13" s="1"/>
  <c r="M129" i="13"/>
  <c r="K129" i="13" s="1"/>
  <c r="M128" i="13"/>
  <c r="K128" i="13" s="1"/>
  <c r="M127" i="13"/>
  <c r="K127" i="13" s="1"/>
  <c r="M126" i="13"/>
  <c r="K126" i="13" s="1"/>
  <c r="M125" i="13"/>
  <c r="K125" i="13" s="1"/>
  <c r="M124" i="13"/>
  <c r="K124" i="13" s="1"/>
  <c r="M123" i="13"/>
  <c r="K123" i="13" s="1"/>
  <c r="M122" i="13"/>
  <c r="K122" i="13" s="1"/>
  <c r="M121" i="13"/>
  <c r="K121" i="13" s="1"/>
  <c r="M120" i="13"/>
  <c r="K120" i="13" s="1"/>
  <c r="M119" i="13"/>
  <c r="K119" i="13" s="1"/>
  <c r="L118" i="13" s="1"/>
  <c r="M118" i="13"/>
  <c r="K118" i="13" s="1"/>
  <c r="M117" i="13"/>
  <c r="K117" i="13" s="1"/>
  <c r="M116" i="13"/>
  <c r="K116" i="13" s="1"/>
  <c r="M115" i="13"/>
  <c r="K115" i="13" s="1"/>
  <c r="M114" i="13"/>
  <c r="K114" i="13" s="1"/>
  <c r="M113" i="13"/>
  <c r="K113" i="13" s="1"/>
  <c r="M112" i="13"/>
  <c r="K112" i="13" s="1"/>
  <c r="M111" i="13"/>
  <c r="K111" i="13" s="1"/>
  <c r="L110" i="13" s="1"/>
  <c r="M110" i="13"/>
  <c r="K110" i="13" s="1"/>
  <c r="M109" i="13"/>
  <c r="K109" i="13" s="1"/>
  <c r="M108" i="13"/>
  <c r="K108" i="13" s="1"/>
  <c r="M107" i="13"/>
  <c r="K107" i="13" s="1"/>
  <c r="M106" i="13"/>
  <c r="K106" i="13" s="1"/>
  <c r="M105" i="13"/>
  <c r="K105" i="13" s="1"/>
  <c r="M100" i="13"/>
  <c r="L100" i="13"/>
  <c r="F99" i="13"/>
  <c r="M99" i="13" s="1"/>
  <c r="M98" i="13"/>
  <c r="L98" i="13"/>
  <c r="P98" i="13" s="1"/>
  <c r="M97" i="13"/>
  <c r="L97" i="13"/>
  <c r="H93" i="13"/>
  <c r="H87" i="13"/>
  <c r="H88" i="13" s="1"/>
  <c r="H89" i="13" s="1"/>
  <c r="H90" i="13" s="1"/>
  <c r="H91" i="13" s="1"/>
  <c r="H84" i="13"/>
  <c r="H85" i="13" s="1"/>
  <c r="H81" i="13"/>
  <c r="H82" i="13" s="1"/>
  <c r="H62" i="13"/>
  <c r="H63" i="13" s="1"/>
  <c r="H64" i="13" s="1"/>
  <c r="H65" i="13" s="1"/>
  <c r="H66" i="13" s="1"/>
  <c r="H67" i="13" s="1"/>
  <c r="H68" i="13" s="1"/>
  <c r="H69" i="13" s="1"/>
  <c r="H70" i="13" s="1"/>
  <c r="H71" i="13" s="1"/>
  <c r="H72" i="13" s="1"/>
  <c r="H73" i="13" s="1"/>
  <c r="H74" i="13" s="1"/>
  <c r="H75" i="13" s="1"/>
  <c r="H76" i="13" s="1"/>
  <c r="H77" i="13" s="1"/>
  <c r="H78" i="13" s="1"/>
  <c r="H79" i="13" s="1"/>
  <c r="H57" i="13"/>
  <c r="H58" i="13" s="1"/>
  <c r="H59" i="13" s="1"/>
  <c r="H60" i="13" s="1"/>
  <c r="H55" i="13"/>
  <c r="H53" i="13"/>
  <c r="H51" i="13"/>
  <c r="H49" i="13"/>
  <c r="H45" i="13"/>
  <c r="H46" i="13" s="1"/>
  <c r="H47" i="13" s="1"/>
  <c r="G45" i="13"/>
  <c r="G46" i="13" s="1"/>
  <c r="G47" i="13" s="1"/>
  <c r="M44" i="13"/>
  <c r="M43" i="13"/>
  <c r="H42" i="13"/>
  <c r="M42" i="13" s="1"/>
  <c r="M41" i="13"/>
  <c r="M40" i="13"/>
  <c r="H38" i="13"/>
  <c r="H39" i="13" s="1"/>
  <c r="M39" i="13" s="1"/>
  <c r="M37" i="13"/>
  <c r="H34" i="13"/>
  <c r="M34" i="13" s="1"/>
  <c r="M33" i="13"/>
  <c r="M32" i="13"/>
  <c r="H29" i="13"/>
  <c r="H30" i="13" s="1"/>
  <c r="M28" i="13"/>
  <c r="M27" i="13"/>
  <c r="M26" i="13"/>
  <c r="M25" i="13"/>
  <c r="M24" i="13"/>
  <c r="B15" i="13"/>
  <c r="B14" i="13"/>
  <c r="B13" i="13"/>
  <c r="B12" i="13"/>
  <c r="B11" i="13"/>
  <c r="B10" i="13"/>
  <c r="M376" i="12"/>
  <c r="L376" i="12"/>
  <c r="M375" i="12"/>
  <c r="M374" i="12"/>
  <c r="M373" i="12"/>
  <c r="M372" i="12"/>
  <c r="M371" i="12"/>
  <c r="M370" i="12"/>
  <c r="M369" i="12"/>
  <c r="M368" i="12"/>
  <c r="M367" i="12"/>
  <c r="M366" i="12"/>
  <c r="M365" i="12"/>
  <c r="M364" i="12"/>
  <c r="M363" i="12"/>
  <c r="M362" i="12"/>
  <c r="M361" i="12"/>
  <c r="M360" i="12"/>
  <c r="M359" i="12"/>
  <c r="M358" i="12"/>
  <c r="M357" i="12"/>
  <c r="M356" i="12"/>
  <c r="M355" i="12"/>
  <c r="M354" i="12"/>
  <c r="M353" i="12"/>
  <c r="M352" i="12"/>
  <c r="M351" i="12"/>
  <c r="M350" i="12"/>
  <c r="M349" i="12"/>
  <c r="M348" i="12"/>
  <c r="M347" i="12"/>
  <c r="M346" i="12"/>
  <c r="M345" i="12"/>
  <c r="M344" i="12"/>
  <c r="M343" i="12"/>
  <c r="M342" i="12"/>
  <c r="M341" i="12"/>
  <c r="M340" i="12"/>
  <c r="M339" i="12"/>
  <c r="M338" i="12"/>
  <c r="M337" i="12"/>
  <c r="M336" i="12"/>
  <c r="M335" i="12"/>
  <c r="M334" i="12"/>
  <c r="M333" i="12"/>
  <c r="M332" i="12"/>
  <c r="M331" i="12"/>
  <c r="M330" i="12"/>
  <c r="M329" i="12"/>
  <c r="M328" i="12"/>
  <c r="M327" i="12"/>
  <c r="M326" i="12"/>
  <c r="M325" i="12"/>
  <c r="M324" i="12"/>
  <c r="M323" i="12"/>
  <c r="M322" i="12"/>
  <c r="M321" i="12"/>
  <c r="M320" i="12"/>
  <c r="M319" i="12"/>
  <c r="M318" i="12"/>
  <c r="M317" i="12"/>
  <c r="M316" i="12"/>
  <c r="M315" i="12"/>
  <c r="M314" i="12"/>
  <c r="M313" i="12"/>
  <c r="M312" i="12"/>
  <c r="M311" i="12"/>
  <c r="M310" i="12"/>
  <c r="M309" i="12"/>
  <c r="M308" i="12"/>
  <c r="M307" i="12"/>
  <c r="M306" i="12"/>
  <c r="M305" i="12"/>
  <c r="M304" i="12"/>
  <c r="M303" i="12"/>
  <c r="M302" i="12"/>
  <c r="M301" i="12"/>
  <c r="M300" i="12"/>
  <c r="M299" i="12"/>
  <c r="M298" i="12"/>
  <c r="M297" i="12"/>
  <c r="M296" i="12"/>
  <c r="M295" i="12"/>
  <c r="M294" i="12"/>
  <c r="M293" i="12"/>
  <c r="M292" i="12"/>
  <c r="M291" i="12"/>
  <c r="M290" i="12"/>
  <c r="M289" i="12"/>
  <c r="M288" i="12"/>
  <c r="M287" i="12"/>
  <c r="M286" i="12"/>
  <c r="M285" i="12"/>
  <c r="M284" i="12"/>
  <c r="M278" i="12"/>
  <c r="L278" i="12"/>
  <c r="M277" i="12"/>
  <c r="M276" i="12"/>
  <c r="M275" i="12"/>
  <c r="M274" i="12"/>
  <c r="M273" i="12"/>
  <c r="M272" i="12"/>
  <c r="M271" i="12"/>
  <c r="M270" i="12"/>
  <c r="M269" i="12"/>
  <c r="M268" i="12"/>
  <c r="M267" i="12"/>
  <c r="M266" i="12"/>
  <c r="M265" i="12"/>
  <c r="M264" i="12"/>
  <c r="M263" i="12"/>
  <c r="M262" i="12"/>
  <c r="M261" i="12"/>
  <c r="M260" i="12"/>
  <c r="M259" i="12"/>
  <c r="M258" i="12"/>
  <c r="M257" i="12"/>
  <c r="M256" i="12"/>
  <c r="M255" i="12"/>
  <c r="M254" i="12"/>
  <c r="M253" i="12"/>
  <c r="M252" i="12"/>
  <c r="M251" i="12"/>
  <c r="M250" i="12"/>
  <c r="M249" i="12"/>
  <c r="M248" i="12"/>
  <c r="M247" i="12"/>
  <c r="M246" i="12"/>
  <c r="M245" i="12"/>
  <c r="M244" i="12"/>
  <c r="M243" i="12"/>
  <c r="M242" i="12"/>
  <c r="M241" i="12"/>
  <c r="M240" i="12"/>
  <c r="M239" i="12"/>
  <c r="M238" i="12"/>
  <c r="M237" i="12"/>
  <c r="M236" i="12"/>
  <c r="M235" i="12"/>
  <c r="M234" i="12"/>
  <c r="M233" i="12"/>
  <c r="M228" i="12"/>
  <c r="L228" i="12"/>
  <c r="M227" i="12"/>
  <c r="M226" i="12"/>
  <c r="M225" i="12"/>
  <c r="M224" i="12"/>
  <c r="M223" i="12"/>
  <c r="M222" i="12"/>
  <c r="M221" i="12"/>
  <c r="M220" i="12"/>
  <c r="M219" i="12"/>
  <c r="M218" i="12"/>
  <c r="M217" i="12"/>
  <c r="M216" i="12"/>
  <c r="M215" i="12"/>
  <c r="M214" i="12"/>
  <c r="M213" i="12"/>
  <c r="M212" i="12"/>
  <c r="M211" i="12"/>
  <c r="M210" i="12"/>
  <c r="M209" i="12"/>
  <c r="M208" i="12"/>
  <c r="M207" i="12"/>
  <c r="M206" i="12"/>
  <c r="M205" i="12"/>
  <c r="M204" i="12"/>
  <c r="M203" i="12"/>
  <c r="M202" i="12"/>
  <c r="M201" i="12"/>
  <c r="M200" i="12"/>
  <c r="M199" i="12"/>
  <c r="M198" i="12"/>
  <c r="M197" i="12"/>
  <c r="M196" i="12"/>
  <c r="M195" i="12"/>
  <c r="M194" i="12"/>
  <c r="M193" i="12"/>
  <c r="M192" i="12"/>
  <c r="M191" i="12"/>
  <c r="M190" i="12"/>
  <c r="M189" i="12"/>
  <c r="M188" i="12"/>
  <c r="M187" i="12"/>
  <c r="M186" i="12"/>
  <c r="M185" i="12"/>
  <c r="M178" i="12"/>
  <c r="L178" i="12"/>
  <c r="K178" i="12"/>
  <c r="L177" i="12" s="1"/>
  <c r="M177" i="12"/>
  <c r="K177" i="12"/>
  <c r="L176" i="12" s="1"/>
  <c r="M176" i="12"/>
  <c r="K176" i="12"/>
  <c r="L175" i="12" s="1"/>
  <c r="M175" i="12"/>
  <c r="K175" i="12"/>
  <c r="L174" i="12" s="1"/>
  <c r="M174" i="12"/>
  <c r="K174" i="12"/>
  <c r="L173" i="12" s="1"/>
  <c r="M173" i="12"/>
  <c r="K173" i="12"/>
  <c r="L172" i="12" s="1"/>
  <c r="M172" i="12"/>
  <c r="K172" i="12"/>
  <c r="L171" i="12" s="1"/>
  <c r="M171" i="12"/>
  <c r="K171" i="12"/>
  <c r="L170" i="12" s="1"/>
  <c r="M170" i="12"/>
  <c r="K170" i="12"/>
  <c r="L169" i="12" s="1"/>
  <c r="M169" i="12"/>
  <c r="K169" i="12"/>
  <c r="L168" i="12" s="1"/>
  <c r="M168" i="12"/>
  <c r="K168" i="12"/>
  <c r="L167" i="12" s="1"/>
  <c r="M167" i="12"/>
  <c r="K167" i="12"/>
  <c r="L166" i="12" s="1"/>
  <c r="M166" i="12"/>
  <c r="K166" i="12"/>
  <c r="L165" i="12" s="1"/>
  <c r="M165" i="12"/>
  <c r="K165" i="12"/>
  <c r="L164" i="12" s="1"/>
  <c r="M164" i="12"/>
  <c r="K164" i="12"/>
  <c r="L163" i="12" s="1"/>
  <c r="M163" i="12"/>
  <c r="K163" i="12"/>
  <c r="L162" i="12" s="1"/>
  <c r="M162" i="12"/>
  <c r="K162" i="12"/>
  <c r="L161" i="12" s="1"/>
  <c r="M161" i="12"/>
  <c r="K161" i="12"/>
  <c r="L160" i="12" s="1"/>
  <c r="M160" i="12"/>
  <c r="K160" i="12"/>
  <c r="L159" i="12" s="1"/>
  <c r="M159" i="12"/>
  <c r="K159" i="12"/>
  <c r="L158" i="12" s="1"/>
  <c r="M158" i="12"/>
  <c r="K158" i="12"/>
  <c r="L157" i="12" s="1"/>
  <c r="M157" i="12"/>
  <c r="K157" i="12"/>
  <c r="L156" i="12" s="1"/>
  <c r="M156" i="12"/>
  <c r="K156" i="12"/>
  <c r="L155" i="12" s="1"/>
  <c r="M155" i="12"/>
  <c r="K155" i="12"/>
  <c r="L154" i="12" s="1"/>
  <c r="M154" i="12"/>
  <c r="K154" i="12"/>
  <c r="L153" i="12" s="1"/>
  <c r="M153" i="12"/>
  <c r="K153" i="12"/>
  <c r="L152" i="12" s="1"/>
  <c r="M152" i="12"/>
  <c r="K152" i="12"/>
  <c r="L151" i="12" s="1"/>
  <c r="M151" i="12"/>
  <c r="K151" i="12"/>
  <c r="L150" i="12" s="1"/>
  <c r="M150" i="12"/>
  <c r="K150" i="12"/>
  <c r="L149" i="12" s="1"/>
  <c r="M149" i="12"/>
  <c r="K149" i="12"/>
  <c r="L148" i="12" s="1"/>
  <c r="M148" i="12"/>
  <c r="K148" i="12"/>
  <c r="L147" i="12" s="1"/>
  <c r="M147" i="12"/>
  <c r="K147" i="12"/>
  <c r="L146" i="12" s="1"/>
  <c r="M146" i="12"/>
  <c r="K146" i="12"/>
  <c r="L145" i="12" s="1"/>
  <c r="M145" i="12"/>
  <c r="K145" i="12"/>
  <c r="L144" i="12" s="1"/>
  <c r="M144" i="12"/>
  <c r="K144" i="12"/>
  <c r="L143" i="12" s="1"/>
  <c r="M143" i="12"/>
  <c r="K143" i="12"/>
  <c r="L142" i="12" s="1"/>
  <c r="M142" i="12"/>
  <c r="K142" i="12"/>
  <c r="L141" i="12" s="1"/>
  <c r="M141" i="12"/>
  <c r="K141" i="12"/>
  <c r="L140" i="12" s="1"/>
  <c r="M140" i="12"/>
  <c r="K140" i="12"/>
  <c r="L139" i="12" s="1"/>
  <c r="M139" i="12"/>
  <c r="K139" i="12"/>
  <c r="L138" i="12" s="1"/>
  <c r="M138" i="12"/>
  <c r="K138" i="12"/>
  <c r="L137" i="12" s="1"/>
  <c r="M137" i="12"/>
  <c r="K137" i="12"/>
  <c r="L136" i="12" s="1"/>
  <c r="M136" i="12"/>
  <c r="K136" i="12"/>
  <c r="L135" i="12" s="1"/>
  <c r="M135" i="12"/>
  <c r="K135" i="12"/>
  <c r="L134" i="12" s="1"/>
  <c r="M134" i="12"/>
  <c r="K134" i="12"/>
  <c r="L133" i="12" s="1"/>
  <c r="M133" i="12"/>
  <c r="K133" i="12"/>
  <c r="L132" i="12" s="1"/>
  <c r="M132" i="12"/>
  <c r="K132" i="12"/>
  <c r="L131" i="12" s="1"/>
  <c r="M131" i="12"/>
  <c r="K131" i="12"/>
  <c r="L130" i="12" s="1"/>
  <c r="M130" i="12"/>
  <c r="K130" i="12"/>
  <c r="L129" i="12" s="1"/>
  <c r="M129" i="12"/>
  <c r="K129" i="12"/>
  <c r="M128" i="12"/>
  <c r="K128" i="12"/>
  <c r="L127" i="12" s="1"/>
  <c r="M127" i="12"/>
  <c r="K127" i="12"/>
  <c r="L126" i="12" s="1"/>
  <c r="M126" i="12"/>
  <c r="K126" i="12"/>
  <c r="L125" i="12" s="1"/>
  <c r="M125" i="12"/>
  <c r="K125" i="12"/>
  <c r="L124" i="12" s="1"/>
  <c r="M124" i="12"/>
  <c r="K124" i="12"/>
  <c r="L123" i="12" s="1"/>
  <c r="M123" i="12"/>
  <c r="K123" i="12"/>
  <c r="L122" i="12" s="1"/>
  <c r="M122" i="12"/>
  <c r="K122" i="12"/>
  <c r="L121" i="12" s="1"/>
  <c r="M121" i="12"/>
  <c r="K121" i="12"/>
  <c r="M120" i="12"/>
  <c r="K120" i="12"/>
  <c r="L119" i="12" s="1"/>
  <c r="M119" i="12"/>
  <c r="K119" i="12"/>
  <c r="L118" i="12" s="1"/>
  <c r="M118" i="12"/>
  <c r="K118" i="12"/>
  <c r="M117" i="12"/>
  <c r="K117" i="12"/>
  <c r="M116" i="12"/>
  <c r="K116" i="12"/>
  <c r="L115" i="12" s="1"/>
  <c r="M115" i="12"/>
  <c r="K115" i="12"/>
  <c r="L114" i="12" s="1"/>
  <c r="M114" i="12"/>
  <c r="K114" i="12"/>
  <c r="M113" i="12"/>
  <c r="K113" i="12"/>
  <c r="M112" i="12"/>
  <c r="K112" i="12"/>
  <c r="L111" i="12" s="1"/>
  <c r="M111" i="12"/>
  <c r="K111" i="12"/>
  <c r="L110" i="12" s="1"/>
  <c r="M110" i="12"/>
  <c r="K110" i="12"/>
  <c r="M109" i="12"/>
  <c r="K109" i="12"/>
  <c r="M108" i="12"/>
  <c r="K108" i="12"/>
  <c r="L107" i="12" s="1"/>
  <c r="M107" i="12"/>
  <c r="K107" i="12"/>
  <c r="L106" i="12" s="1"/>
  <c r="M106" i="12"/>
  <c r="K106" i="12"/>
  <c r="M105" i="12"/>
  <c r="K105" i="12"/>
  <c r="M100" i="12"/>
  <c r="L100" i="12"/>
  <c r="F99" i="12"/>
  <c r="M99" i="12" s="1"/>
  <c r="M98" i="12"/>
  <c r="L98" i="12"/>
  <c r="P98" i="12" s="1"/>
  <c r="M97" i="12"/>
  <c r="L97" i="12"/>
  <c r="H93" i="12"/>
  <c r="H88" i="12"/>
  <c r="H89" i="12" s="1"/>
  <c r="H90" i="12" s="1"/>
  <c r="H91" i="12" s="1"/>
  <c r="H87" i="12"/>
  <c r="H84" i="12"/>
  <c r="H85" i="12" s="1"/>
  <c r="H81" i="12"/>
  <c r="H82" i="12" s="1"/>
  <c r="H62" i="12"/>
  <c r="H63" i="12" s="1"/>
  <c r="H64" i="12" s="1"/>
  <c r="H65" i="12" s="1"/>
  <c r="H66" i="12" s="1"/>
  <c r="H67" i="12" s="1"/>
  <c r="H68" i="12" s="1"/>
  <c r="H69" i="12" s="1"/>
  <c r="H70" i="12" s="1"/>
  <c r="H71" i="12" s="1"/>
  <c r="H72" i="12" s="1"/>
  <c r="H73" i="12" s="1"/>
  <c r="H74" i="12" s="1"/>
  <c r="H75" i="12" s="1"/>
  <c r="H76" i="12" s="1"/>
  <c r="H77" i="12" s="1"/>
  <c r="H78" i="12" s="1"/>
  <c r="H79" i="12" s="1"/>
  <c r="H57" i="12"/>
  <c r="H58" i="12" s="1"/>
  <c r="H59" i="12" s="1"/>
  <c r="H60" i="12" s="1"/>
  <c r="H55" i="12"/>
  <c r="H53" i="12"/>
  <c r="H51" i="12"/>
  <c r="H49" i="12"/>
  <c r="H45" i="12"/>
  <c r="H46" i="12" s="1"/>
  <c r="H47" i="12" s="1"/>
  <c r="G45" i="12"/>
  <c r="M44" i="12"/>
  <c r="M43" i="12"/>
  <c r="H42" i="12"/>
  <c r="M42" i="12" s="1"/>
  <c r="M41" i="12"/>
  <c r="M40" i="12"/>
  <c r="H38" i="12"/>
  <c r="M38" i="12" s="1"/>
  <c r="M37" i="12"/>
  <c r="H34" i="12"/>
  <c r="M34" i="12" s="1"/>
  <c r="M33" i="12"/>
  <c r="M32" i="12"/>
  <c r="H30" i="12"/>
  <c r="H31" i="12" s="1"/>
  <c r="M31" i="12" s="1"/>
  <c r="H29" i="12"/>
  <c r="M29" i="12" s="1"/>
  <c r="M28" i="12"/>
  <c r="M27" i="12"/>
  <c r="M26" i="12"/>
  <c r="M25" i="12"/>
  <c r="M24" i="12"/>
  <c r="B15" i="12"/>
  <c r="B14" i="12"/>
  <c r="B13" i="12"/>
  <c r="B12" i="12"/>
  <c r="B11" i="12"/>
  <c r="B10" i="12"/>
  <c r="M29" i="13" l="1"/>
  <c r="H35" i="13"/>
  <c r="H36" i="13" s="1"/>
  <c r="M36" i="13" s="1"/>
  <c r="J98" i="12"/>
  <c r="J98" i="13"/>
  <c r="J140" i="12"/>
  <c r="J148" i="12"/>
  <c r="J152" i="12"/>
  <c r="J155" i="12"/>
  <c r="J127" i="12"/>
  <c r="J172" i="12"/>
  <c r="J156" i="12"/>
  <c r="J132" i="12"/>
  <c r="J136" i="12"/>
  <c r="J139" i="12"/>
  <c r="J164" i="12"/>
  <c r="J168" i="12"/>
  <c r="J171" i="12"/>
  <c r="J131" i="12"/>
  <c r="J144" i="12"/>
  <c r="J147" i="12"/>
  <c r="J160" i="12"/>
  <c r="J163" i="12"/>
  <c r="J176" i="12"/>
  <c r="J106" i="12"/>
  <c r="J114" i="12"/>
  <c r="J119" i="12"/>
  <c r="J122" i="12"/>
  <c r="J126" i="12"/>
  <c r="J110" i="12"/>
  <c r="J118" i="12"/>
  <c r="J121" i="12"/>
  <c r="J125" i="12"/>
  <c r="J135" i="12"/>
  <c r="J143" i="12"/>
  <c r="J151" i="12"/>
  <c r="J159" i="12"/>
  <c r="J167" i="12"/>
  <c r="J178" i="14"/>
  <c r="M54" i="16"/>
  <c r="G55" i="16"/>
  <c r="G57" i="15"/>
  <c r="M56" i="15"/>
  <c r="L156" i="14"/>
  <c r="O157" i="14"/>
  <c r="L120" i="14"/>
  <c r="L128" i="14"/>
  <c r="L140" i="14"/>
  <c r="L151" i="14"/>
  <c r="P151" i="14" s="1"/>
  <c r="L163" i="14"/>
  <c r="P163" i="14" s="1"/>
  <c r="O164" i="14"/>
  <c r="L171" i="14"/>
  <c r="P171" i="14" s="1"/>
  <c r="O172" i="14"/>
  <c r="L107" i="14"/>
  <c r="L111" i="14"/>
  <c r="L115" i="14"/>
  <c r="L119" i="14"/>
  <c r="O121" i="14"/>
  <c r="L123" i="14"/>
  <c r="L127" i="14"/>
  <c r="O129" i="14"/>
  <c r="L131" i="14"/>
  <c r="L135" i="14"/>
  <c r="L139" i="14"/>
  <c r="O141" i="14"/>
  <c r="L143" i="14"/>
  <c r="L147" i="14"/>
  <c r="L150" i="14"/>
  <c r="P150" i="14" s="1"/>
  <c r="O151" i="14"/>
  <c r="O152" i="14"/>
  <c r="L154" i="14"/>
  <c r="O155" i="14"/>
  <c r="L155" i="14"/>
  <c r="P155" i="14" s="1"/>
  <c r="O156" i="14"/>
  <c r="L160" i="14"/>
  <c r="P160" i="14" s="1"/>
  <c r="O161" i="14"/>
  <c r="L162" i="14"/>
  <c r="O163" i="14"/>
  <c r="L166" i="14"/>
  <c r="P166" i="14" s="1"/>
  <c r="O167" i="14"/>
  <c r="L112" i="14"/>
  <c r="L124" i="14"/>
  <c r="L136" i="14"/>
  <c r="G47" i="14"/>
  <c r="L106" i="14"/>
  <c r="P106" i="14" s="1"/>
  <c r="O108" i="14"/>
  <c r="L110" i="14"/>
  <c r="P110" i="14" s="1"/>
  <c r="O112" i="14"/>
  <c r="L114" i="14"/>
  <c r="P114" i="14" s="1"/>
  <c r="O116" i="14"/>
  <c r="L118" i="14"/>
  <c r="P118" i="14" s="1"/>
  <c r="O120" i="14"/>
  <c r="L122" i="14"/>
  <c r="P122" i="14" s="1"/>
  <c r="O124" i="14"/>
  <c r="L126" i="14"/>
  <c r="P126" i="14" s="1"/>
  <c r="O128" i="14"/>
  <c r="L130" i="14"/>
  <c r="P130" i="14" s="1"/>
  <c r="O132" i="14"/>
  <c r="L134" i="14"/>
  <c r="P134" i="14" s="1"/>
  <c r="O136" i="14"/>
  <c r="L138" i="14"/>
  <c r="P138" i="14" s="1"/>
  <c r="O140" i="14"/>
  <c r="L142" i="14"/>
  <c r="P142" i="14" s="1"/>
  <c r="O144" i="14"/>
  <c r="L146" i="14"/>
  <c r="P146" i="14" s="1"/>
  <c r="O148" i="14"/>
  <c r="L167" i="14"/>
  <c r="P167" i="14" s="1"/>
  <c r="O168" i="14"/>
  <c r="L173" i="14"/>
  <c r="P173" i="14" s="1"/>
  <c r="O174" i="14"/>
  <c r="L108" i="14"/>
  <c r="L116" i="14"/>
  <c r="L132" i="14"/>
  <c r="L144" i="14"/>
  <c r="L148" i="14"/>
  <c r="L158" i="14"/>
  <c r="O159" i="14"/>
  <c r="L165" i="14"/>
  <c r="P165" i="14" s="1"/>
  <c r="O166" i="14"/>
  <c r="L169" i="14"/>
  <c r="O170" i="14"/>
  <c r="M30" i="14"/>
  <c r="M38" i="14"/>
  <c r="L105" i="14"/>
  <c r="P105" i="14" s="1"/>
  <c r="L109" i="14"/>
  <c r="P109" i="14" s="1"/>
  <c r="L113" i="14"/>
  <c r="P113" i="14" s="1"/>
  <c r="L117" i="14"/>
  <c r="P117" i="14" s="1"/>
  <c r="L121" i="14"/>
  <c r="P121" i="14" s="1"/>
  <c r="L125" i="14"/>
  <c r="P125" i="14" s="1"/>
  <c r="L129" i="14"/>
  <c r="P129" i="14" s="1"/>
  <c r="L133" i="14"/>
  <c r="P133" i="14" s="1"/>
  <c r="L137" i="14"/>
  <c r="P137" i="14" s="1"/>
  <c r="L141" i="14"/>
  <c r="P141" i="14" s="1"/>
  <c r="L145" i="14"/>
  <c r="P145" i="14" s="1"/>
  <c r="L149" i="14"/>
  <c r="P149" i="14" s="1"/>
  <c r="L152" i="14"/>
  <c r="P152" i="14" s="1"/>
  <c r="O153" i="14"/>
  <c r="L159" i="14"/>
  <c r="P159" i="14" s="1"/>
  <c r="O160" i="14"/>
  <c r="L153" i="14"/>
  <c r="L161" i="14"/>
  <c r="P161" i="14" s="1"/>
  <c r="L175" i="14"/>
  <c r="P175" i="14" s="1"/>
  <c r="O176" i="14"/>
  <c r="L172" i="14"/>
  <c r="P172" i="14" s="1"/>
  <c r="L157" i="14"/>
  <c r="P157" i="14" s="1"/>
  <c r="L164" i="14"/>
  <c r="P164" i="14" s="1"/>
  <c r="O173" i="14"/>
  <c r="L174" i="14"/>
  <c r="P174" i="14" s="1"/>
  <c r="O175" i="14"/>
  <c r="J98" i="14"/>
  <c r="P98" i="14"/>
  <c r="L168" i="14"/>
  <c r="J168" i="14" s="1"/>
  <c r="L176" i="14"/>
  <c r="L177" i="14"/>
  <c r="P178" i="14"/>
  <c r="L170" i="14"/>
  <c r="P170" i="14" s="1"/>
  <c r="L114" i="13"/>
  <c r="J114" i="13" s="1"/>
  <c r="L157" i="13"/>
  <c r="L173" i="13"/>
  <c r="L154" i="13"/>
  <c r="J154" i="13" s="1"/>
  <c r="L170" i="13"/>
  <c r="J170" i="13" s="1"/>
  <c r="L112" i="13"/>
  <c r="L160" i="13"/>
  <c r="J160" i="13" s="1"/>
  <c r="L159" i="13"/>
  <c r="J159" i="13" s="1"/>
  <c r="L122" i="13"/>
  <c r="J122" i="13" s="1"/>
  <c r="L126" i="13"/>
  <c r="L134" i="13"/>
  <c r="J134" i="13" s="1"/>
  <c r="L150" i="13"/>
  <c r="J150" i="13" s="1"/>
  <c r="L165" i="13"/>
  <c r="L167" i="13"/>
  <c r="L169" i="13"/>
  <c r="L140" i="13"/>
  <c r="J140" i="13" s="1"/>
  <c r="L148" i="13"/>
  <c r="J148" i="13" s="1"/>
  <c r="L156" i="13"/>
  <c r="L171" i="13"/>
  <c r="L177" i="13"/>
  <c r="J177" i="13" s="1"/>
  <c r="L120" i="13"/>
  <c r="J120" i="13" s="1"/>
  <c r="L132" i="13"/>
  <c r="L142" i="13"/>
  <c r="J142" i="13" s="1"/>
  <c r="L152" i="13"/>
  <c r="J152" i="13" s="1"/>
  <c r="L108" i="13"/>
  <c r="J108" i="13" s="1"/>
  <c r="L130" i="13"/>
  <c r="J130" i="13" s="1"/>
  <c r="L151" i="13"/>
  <c r="J151" i="13" s="1"/>
  <c r="L158" i="13"/>
  <c r="L162" i="13"/>
  <c r="J162" i="13" s="1"/>
  <c r="L164" i="13"/>
  <c r="L168" i="13"/>
  <c r="L176" i="13"/>
  <c r="J176" i="13" s="1"/>
  <c r="L124" i="13"/>
  <c r="L128" i="13"/>
  <c r="L163" i="13"/>
  <c r="L106" i="13"/>
  <c r="L138" i="13"/>
  <c r="L146" i="13"/>
  <c r="L136" i="13"/>
  <c r="L144" i="13"/>
  <c r="J144" i="13" s="1"/>
  <c r="L155" i="13"/>
  <c r="L161" i="13"/>
  <c r="L166" i="13"/>
  <c r="J166" i="13" s="1"/>
  <c r="L174" i="13"/>
  <c r="J175" i="13"/>
  <c r="L116" i="13"/>
  <c r="J116" i="13" s="1"/>
  <c r="H31" i="13"/>
  <c r="M31" i="13" s="1"/>
  <c r="M30" i="13"/>
  <c r="M35" i="13"/>
  <c r="M46" i="13"/>
  <c r="G48" i="13"/>
  <c r="M47" i="13"/>
  <c r="M38" i="13"/>
  <c r="M45" i="13"/>
  <c r="L109" i="13"/>
  <c r="J110" i="13"/>
  <c r="L117" i="13"/>
  <c r="J117" i="13" s="1"/>
  <c r="J118" i="13"/>
  <c r="L125" i="13"/>
  <c r="L133" i="13"/>
  <c r="L141" i="13"/>
  <c r="L149" i="13"/>
  <c r="L111" i="13"/>
  <c r="L119" i="13"/>
  <c r="J119" i="13" s="1"/>
  <c r="L127" i="13"/>
  <c r="L135" i="13"/>
  <c r="L143" i="13"/>
  <c r="L105" i="13"/>
  <c r="L113" i="13"/>
  <c r="L121" i="13"/>
  <c r="L129" i="13"/>
  <c r="L137" i="13"/>
  <c r="L145" i="13"/>
  <c r="L153" i="13"/>
  <c r="L107" i="13"/>
  <c r="L115" i="13"/>
  <c r="L123" i="13"/>
  <c r="L131" i="13"/>
  <c r="L139" i="13"/>
  <c r="L147" i="13"/>
  <c r="J172" i="13"/>
  <c r="J178" i="13"/>
  <c r="M45" i="12"/>
  <c r="M30" i="12"/>
  <c r="H35" i="12"/>
  <c r="H39" i="12"/>
  <c r="M39" i="12" s="1"/>
  <c r="G46" i="12"/>
  <c r="L105" i="12"/>
  <c r="J105" i="12" s="1"/>
  <c r="L109" i="12"/>
  <c r="J109" i="12" s="1"/>
  <c r="L113" i="12"/>
  <c r="J113" i="12" s="1"/>
  <c r="L117" i="12"/>
  <c r="J117" i="12" s="1"/>
  <c r="J124" i="12"/>
  <c r="J107" i="12"/>
  <c r="L108" i="12"/>
  <c r="J108" i="12" s="1"/>
  <c r="J111" i="12"/>
  <c r="L112" i="12"/>
  <c r="J112" i="12" s="1"/>
  <c r="J115" i="12"/>
  <c r="L116" i="12"/>
  <c r="J116" i="12" s="1"/>
  <c r="L120" i="12"/>
  <c r="J120" i="12" s="1"/>
  <c r="J123" i="12"/>
  <c r="L128" i="12"/>
  <c r="J128" i="12" s="1"/>
  <c r="J129" i="12"/>
  <c r="J133" i="12"/>
  <c r="J137" i="12"/>
  <c r="J141" i="12"/>
  <c r="J145" i="12"/>
  <c r="J149" i="12"/>
  <c r="J153" i="12"/>
  <c r="J157" i="12"/>
  <c r="J161" i="12"/>
  <c r="J165" i="12"/>
  <c r="J169" i="12"/>
  <c r="J173" i="12"/>
  <c r="J177" i="12"/>
  <c r="J175" i="12"/>
  <c r="J130" i="12"/>
  <c r="J134" i="12"/>
  <c r="J138" i="12"/>
  <c r="J142" i="12"/>
  <c r="J146" i="12"/>
  <c r="J150" i="12"/>
  <c r="J154" i="12"/>
  <c r="J158" i="12"/>
  <c r="J162" i="12"/>
  <c r="J166" i="12"/>
  <c r="J170" i="12"/>
  <c r="J174" i="12"/>
  <c r="J178" i="12"/>
  <c r="J173" i="14" l="1"/>
  <c r="J163" i="14"/>
  <c r="J165" i="14"/>
  <c r="J160" i="14"/>
  <c r="J166" i="14"/>
  <c r="J155" i="14"/>
  <c r="J114" i="14"/>
  <c r="J172" i="14"/>
  <c r="J146" i="14"/>
  <c r="J122" i="14"/>
  <c r="G56" i="16"/>
  <c r="M55" i="16"/>
  <c r="G58" i="15"/>
  <c r="M57" i="15"/>
  <c r="P153" i="14"/>
  <c r="P131" i="14"/>
  <c r="J131" i="14"/>
  <c r="P127" i="14"/>
  <c r="J127" i="14"/>
  <c r="P140" i="14"/>
  <c r="J140" i="14"/>
  <c r="P135" i="14"/>
  <c r="J135" i="14"/>
  <c r="P111" i="14"/>
  <c r="J111" i="14"/>
  <c r="J157" i="14"/>
  <c r="J142" i="14"/>
  <c r="J150" i="14"/>
  <c r="J170" i="14"/>
  <c r="P132" i="14"/>
  <c r="J132" i="14"/>
  <c r="P124" i="14"/>
  <c r="J124" i="14"/>
  <c r="P168" i="14"/>
  <c r="P144" i="14"/>
  <c r="J144" i="14"/>
  <c r="G48" i="14"/>
  <c r="M47" i="14"/>
  <c r="P176" i="14"/>
  <c r="J176" i="14"/>
  <c r="J169" i="14"/>
  <c r="P169" i="14"/>
  <c r="J159" i="14"/>
  <c r="P148" i="14"/>
  <c r="J148" i="14"/>
  <c r="P108" i="14"/>
  <c r="J108" i="14"/>
  <c r="P162" i="14"/>
  <c r="J162" i="14"/>
  <c r="J161" i="14"/>
  <c r="P143" i="14"/>
  <c r="J143" i="14"/>
  <c r="P139" i="14"/>
  <c r="J139" i="14"/>
  <c r="P115" i="14"/>
  <c r="J115" i="14"/>
  <c r="P120" i="14"/>
  <c r="J120" i="14"/>
  <c r="P156" i="14"/>
  <c r="J156" i="14"/>
  <c r="J138" i="14"/>
  <c r="J106" i="14"/>
  <c r="J134" i="14"/>
  <c r="J126" i="14"/>
  <c r="J153" i="14"/>
  <c r="P107" i="14"/>
  <c r="J107" i="14"/>
  <c r="P136" i="14"/>
  <c r="J136" i="14"/>
  <c r="P177" i="14"/>
  <c r="J177" i="14"/>
  <c r="J171" i="14"/>
  <c r="J149" i="14"/>
  <c r="J145" i="14"/>
  <c r="J141" i="14"/>
  <c r="J137" i="14"/>
  <c r="J133" i="14"/>
  <c r="J129" i="14"/>
  <c r="J125" i="14"/>
  <c r="J121" i="14"/>
  <c r="J117" i="14"/>
  <c r="J113" i="14"/>
  <c r="J109" i="14"/>
  <c r="J105" i="14"/>
  <c r="J175" i="14"/>
  <c r="P158" i="14"/>
  <c r="J158" i="14"/>
  <c r="P116" i="14"/>
  <c r="J116" i="14"/>
  <c r="J174" i="14"/>
  <c r="P112" i="14"/>
  <c r="J112" i="14"/>
  <c r="J167" i="14"/>
  <c r="J154" i="14"/>
  <c r="P154" i="14"/>
  <c r="J151" i="14"/>
  <c r="P147" i="14"/>
  <c r="J147" i="14"/>
  <c r="P123" i="14"/>
  <c r="J123" i="14"/>
  <c r="P119" i="14"/>
  <c r="J119" i="14"/>
  <c r="J164" i="14"/>
  <c r="J152" i="14"/>
  <c r="P128" i="14"/>
  <c r="J128" i="14"/>
  <c r="J130" i="14"/>
  <c r="J110" i="14"/>
  <c r="J118" i="14"/>
  <c r="J124" i="13"/>
  <c r="J146" i="13"/>
  <c r="J126" i="13"/>
  <c r="J168" i="13"/>
  <c r="J164" i="13"/>
  <c r="J106" i="13"/>
  <c r="J165" i="13"/>
  <c r="J128" i="13"/>
  <c r="J147" i="13"/>
  <c r="J115" i="13"/>
  <c r="J137" i="13"/>
  <c r="J105" i="13"/>
  <c r="J109" i="13"/>
  <c r="J156" i="13"/>
  <c r="J112" i="13"/>
  <c r="J149" i="13"/>
  <c r="J133" i="13"/>
  <c r="J169" i="13"/>
  <c r="J161" i="13"/>
  <c r="J173" i="13"/>
  <c r="J158" i="13"/>
  <c r="J139" i="13"/>
  <c r="J123" i="13"/>
  <c r="J107" i="13"/>
  <c r="J145" i="13"/>
  <c r="J143" i="13"/>
  <c r="J127" i="13"/>
  <c r="J163" i="13"/>
  <c r="J171" i="13"/>
  <c r="J157" i="13"/>
  <c r="J153" i="13"/>
  <c r="J121" i="13"/>
  <c r="J135" i="13"/>
  <c r="J174" i="13"/>
  <c r="J132" i="13"/>
  <c r="J138" i="13"/>
  <c r="J136" i="13"/>
  <c r="J141" i="13"/>
  <c r="J125" i="13"/>
  <c r="J167" i="13"/>
  <c r="J155" i="13"/>
  <c r="J113" i="13"/>
  <c r="J111" i="13"/>
  <c r="J131" i="13"/>
  <c r="J129" i="13"/>
  <c r="M48" i="13"/>
  <c r="G49" i="13"/>
  <c r="M35" i="12"/>
  <c r="H36" i="12"/>
  <c r="M36" i="12" s="1"/>
  <c r="G47" i="12"/>
  <c r="M46" i="12"/>
  <c r="M56" i="16" l="1"/>
  <c r="G57" i="16"/>
  <c r="G59" i="15"/>
  <c r="M58" i="15"/>
  <c r="G49" i="14"/>
  <c r="M48" i="14"/>
  <c r="G50" i="13"/>
  <c r="M49" i="13"/>
  <c r="M47" i="12"/>
  <c r="G48" i="12"/>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7" i="11"/>
  <c r="K201" i="16" l="1"/>
  <c r="L200" i="16" s="1"/>
  <c r="K217" i="15"/>
  <c r="L216" i="15" s="1"/>
  <c r="K215" i="15"/>
  <c r="K210" i="15"/>
  <c r="K213" i="16"/>
  <c r="K212" i="15"/>
  <c r="K216" i="16"/>
  <c r="K214" i="16"/>
  <c r="K211" i="16"/>
  <c r="K213" i="15"/>
  <c r="L212" i="15" s="1"/>
  <c r="K211" i="15"/>
  <c r="K215" i="16"/>
  <c r="K210" i="16"/>
  <c r="L209" i="16" s="1"/>
  <c r="K214" i="15"/>
  <c r="K217" i="16"/>
  <c r="K212" i="16"/>
  <c r="K200" i="16"/>
  <c r="L199" i="16" s="1"/>
  <c r="K216" i="15"/>
  <c r="K201" i="15"/>
  <c r="K200" i="15"/>
  <c r="K213" i="14"/>
  <c r="K214" i="14"/>
  <c r="K212" i="14"/>
  <c r="K201" i="14"/>
  <c r="K200" i="14"/>
  <c r="K215" i="14"/>
  <c r="K211" i="14"/>
  <c r="K210" i="14"/>
  <c r="K216" i="14"/>
  <c r="K217" i="14"/>
  <c r="G58" i="16"/>
  <c r="M57" i="16"/>
  <c r="G60" i="15"/>
  <c r="M59" i="15"/>
  <c r="G50" i="14"/>
  <c r="M49" i="14"/>
  <c r="G51" i="13"/>
  <c r="M50" i="13"/>
  <c r="G49" i="12"/>
  <c r="M48" i="12"/>
  <c r="P216" i="3"/>
  <c r="J200" i="16" l="1"/>
  <c r="L216" i="14"/>
  <c r="L215" i="15"/>
  <c r="J216" i="15"/>
  <c r="L212" i="16"/>
  <c r="L210" i="14"/>
  <c r="L214" i="14"/>
  <c r="J210" i="14"/>
  <c r="L209" i="14"/>
  <c r="J214" i="14"/>
  <c r="L213" i="14"/>
  <c r="L216" i="16"/>
  <c r="J216" i="16" s="1"/>
  <c r="L200" i="14"/>
  <c r="L213" i="15"/>
  <c r="J213" i="15" s="1"/>
  <c r="L210" i="16"/>
  <c r="J210" i="16" s="1"/>
  <c r="L211" i="15"/>
  <c r="J212" i="15"/>
  <c r="L214" i="15"/>
  <c r="J214" i="15" s="1"/>
  <c r="J215" i="15"/>
  <c r="L215" i="16"/>
  <c r="J215" i="16" s="1"/>
  <c r="L199" i="15"/>
  <c r="L213" i="16"/>
  <c r="J213" i="16" s="1"/>
  <c r="J216" i="14"/>
  <c r="L215" i="14"/>
  <c r="J215" i="14" s="1"/>
  <c r="L212" i="14"/>
  <c r="J213" i="14"/>
  <c r="L200" i="15"/>
  <c r="J200" i="15" s="1"/>
  <c r="L210" i="15"/>
  <c r="J210" i="15" s="1"/>
  <c r="J211" i="15"/>
  <c r="L199" i="14"/>
  <c r="J200" i="14"/>
  <c r="J212" i="14"/>
  <c r="L211" i="14"/>
  <c r="J211" i="14" s="1"/>
  <c r="L211" i="16"/>
  <c r="J211" i="16" s="1"/>
  <c r="J212" i="16"/>
  <c r="L214" i="16"/>
  <c r="J214" i="16" s="1"/>
  <c r="L209" i="15"/>
  <c r="M58" i="16"/>
  <c r="G59" i="16"/>
  <c r="M60" i="15"/>
  <c r="G61" i="15"/>
  <c r="P207" i="3"/>
  <c r="P194" i="3"/>
  <c r="P210" i="3"/>
  <c r="P195" i="3"/>
  <c r="P192" i="3"/>
  <c r="P208" i="3"/>
  <c r="P189" i="3"/>
  <c r="P205" i="3"/>
  <c r="P217" i="3"/>
  <c r="P218" i="3"/>
  <c r="P214" i="3"/>
  <c r="P198" i="3"/>
  <c r="P183" i="3"/>
  <c r="P199" i="3"/>
  <c r="P196" i="3"/>
  <c r="P215" i="3"/>
  <c r="P193" i="3"/>
  <c r="P209" i="3"/>
  <c r="P212" i="3"/>
  <c r="P213" i="3"/>
  <c r="P190" i="3"/>
  <c r="P206" i="3"/>
  <c r="P191" i="3"/>
  <c r="P188" i="3"/>
  <c r="P204" i="3"/>
  <c r="P185" i="3"/>
  <c r="P201" i="3"/>
  <c r="P186" i="3"/>
  <c r="P202" i="3"/>
  <c r="P187" i="3"/>
  <c r="P203" i="3"/>
  <c r="P184" i="3"/>
  <c r="P200" i="3"/>
  <c r="P219" i="3"/>
  <c r="P197" i="3"/>
  <c r="G51" i="14"/>
  <c r="M50" i="14"/>
  <c r="G52" i="13"/>
  <c r="M51" i="13"/>
  <c r="G50" i="12"/>
  <c r="M49" i="12"/>
  <c r="G60" i="16" l="1"/>
  <c r="M59" i="16"/>
  <c r="G62" i="15"/>
  <c r="M61" i="15"/>
  <c r="P211" i="3"/>
  <c r="P220" i="3"/>
  <c r="M51" i="14"/>
  <c r="G52" i="14"/>
  <c r="M52" i="13"/>
  <c r="G53" i="13"/>
  <c r="M50" i="12"/>
  <c r="G51" i="12"/>
  <c r="A7" i="6"/>
  <c r="E963" i="7"/>
  <c r="E96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B8" i="1"/>
  <c r="C200" i="7"/>
  <c r="C207" i="7"/>
  <c r="C970" i="7" s="1"/>
  <c r="C258" i="7"/>
  <c r="C266" i="7"/>
  <c r="C290" i="7"/>
  <c r="C306" i="7"/>
  <c r="C318" i="7"/>
  <c r="C326" i="7"/>
  <c r="C977" i="7" s="1"/>
  <c r="C327" i="7"/>
  <c r="C978" i="7" s="1"/>
  <c r="C338" i="7"/>
  <c r="C340" i="7"/>
  <c r="C980" i="7" s="1"/>
  <c r="C354" i="7"/>
  <c r="C370" i="7"/>
  <c r="C386" i="7"/>
  <c r="C468" i="7"/>
  <c r="C496" i="7"/>
  <c r="C992" i="7" s="1"/>
  <c r="C512" i="7"/>
  <c r="C608" i="7"/>
  <c r="C704" i="7"/>
  <c r="C796" i="7"/>
  <c r="C833" i="7"/>
  <c r="C1003" i="7" s="1"/>
  <c r="C962" i="7"/>
  <c r="C1017" i="7" s="1"/>
  <c r="C963" i="7"/>
  <c r="C1018" i="7" s="1"/>
  <c r="K396" i="21" l="1"/>
  <c r="K395" i="19"/>
  <c r="L394" i="19" s="1"/>
  <c r="K396" i="18"/>
  <c r="L395" i="18" s="1"/>
  <c r="K396" i="20"/>
  <c r="L395" i="20" s="1"/>
  <c r="K404" i="21"/>
  <c r="L403" i="21" s="1"/>
  <c r="K403" i="21"/>
  <c r="K404" i="20"/>
  <c r="L403" i="20" s="1"/>
  <c r="K403" i="20"/>
  <c r="K403" i="19"/>
  <c r="L402" i="19" s="1"/>
  <c r="K402" i="3"/>
  <c r="L401" i="3" s="1"/>
  <c r="K404" i="18"/>
  <c r="L403" i="18" s="1"/>
  <c r="K403" i="18"/>
  <c r="K402" i="19"/>
  <c r="K400" i="21"/>
  <c r="K399" i="19"/>
  <c r="L398" i="19" s="1"/>
  <c r="K400" i="18"/>
  <c r="L399" i="18" s="1"/>
  <c r="K400" i="20"/>
  <c r="L399" i="20" s="1"/>
  <c r="K399" i="21"/>
  <c r="K399" i="20"/>
  <c r="L398" i="20" s="1"/>
  <c r="K399" i="18"/>
  <c r="L398" i="18" s="1"/>
  <c r="K398" i="19"/>
  <c r="L397" i="19" s="1"/>
  <c r="K398" i="21"/>
  <c r="L397" i="21" s="1"/>
  <c r="K397" i="19"/>
  <c r="L396" i="19" s="1"/>
  <c r="K398" i="18"/>
  <c r="L397" i="18" s="1"/>
  <c r="K398" i="20"/>
  <c r="L397" i="20" s="1"/>
  <c r="K397" i="21"/>
  <c r="L396" i="21" s="1"/>
  <c r="K397" i="20"/>
  <c r="L396" i="20" s="1"/>
  <c r="J396" i="20" s="1"/>
  <c r="K397" i="18"/>
  <c r="L396" i="18" s="1"/>
  <c r="J396" i="18" s="1"/>
  <c r="K396" i="19"/>
  <c r="L395" i="19" s="1"/>
  <c r="J395" i="19" s="1"/>
  <c r="K402" i="21"/>
  <c r="L400" i="21" s="1"/>
  <c r="K401" i="19"/>
  <c r="L399" i="19" s="1"/>
  <c r="J399" i="19" s="1"/>
  <c r="K402" i="18"/>
  <c r="L400" i="18" s="1"/>
  <c r="J400" i="18" s="1"/>
  <c r="K402" i="20"/>
  <c r="L400" i="20" s="1"/>
  <c r="J400" i="20" s="1"/>
  <c r="K301" i="21"/>
  <c r="K305" i="21"/>
  <c r="K313" i="21"/>
  <c r="K289" i="21"/>
  <c r="K309" i="21"/>
  <c r="K283" i="21"/>
  <c r="K284" i="21"/>
  <c r="K299" i="21"/>
  <c r="K318" i="21"/>
  <c r="K321" i="21"/>
  <c r="K292" i="21"/>
  <c r="K306" i="21"/>
  <c r="K290" i="21"/>
  <c r="K286" i="21"/>
  <c r="K307" i="21"/>
  <c r="K322" i="21"/>
  <c r="K291" i="21"/>
  <c r="K300" i="21"/>
  <c r="K319" i="21"/>
  <c r="K297" i="21"/>
  <c r="K280" i="21"/>
  <c r="K314" i="21"/>
  <c r="K285" i="21"/>
  <c r="K279" i="21"/>
  <c r="K304" i="21"/>
  <c r="K294" i="21"/>
  <c r="K288" i="21"/>
  <c r="K302" i="21"/>
  <c r="K287" i="21"/>
  <c r="K277" i="21"/>
  <c r="K296" i="21"/>
  <c r="K315" i="21"/>
  <c r="K311" i="21"/>
  <c r="K293" i="21"/>
  <c r="K310" i="21"/>
  <c r="K317" i="21"/>
  <c r="K312" i="21"/>
  <c r="K298" i="21"/>
  <c r="K281" i="21"/>
  <c r="K278" i="21"/>
  <c r="K316" i="21"/>
  <c r="K295" i="21"/>
  <c r="K308" i="21"/>
  <c r="K303" i="21"/>
  <c r="K282" i="21"/>
  <c r="K320" i="21"/>
  <c r="K315" i="20"/>
  <c r="K318" i="19"/>
  <c r="K316" i="19"/>
  <c r="K314" i="19"/>
  <c r="K307" i="19"/>
  <c r="K292" i="19"/>
  <c r="K321" i="18"/>
  <c r="K319" i="18"/>
  <c r="K317" i="18"/>
  <c r="K315" i="18"/>
  <c r="K308" i="18"/>
  <c r="K306" i="18"/>
  <c r="K297" i="18"/>
  <c r="K292" i="18"/>
  <c r="K278" i="18"/>
  <c r="K310" i="20"/>
  <c r="K312" i="19"/>
  <c r="K313" i="18"/>
  <c r="K277" i="18"/>
  <c r="K305" i="20"/>
  <c r="K298" i="20"/>
  <c r="K280" i="20"/>
  <c r="K308" i="19"/>
  <c r="K304" i="19"/>
  <c r="K299" i="19"/>
  <c r="K296" i="19"/>
  <c r="K293" i="19"/>
  <c r="K288" i="19"/>
  <c r="K283" i="19"/>
  <c r="K280" i="19"/>
  <c r="K277" i="19"/>
  <c r="K309" i="18"/>
  <c r="K301" i="18"/>
  <c r="K289" i="18"/>
  <c r="K285" i="18"/>
  <c r="K284" i="18"/>
  <c r="K317" i="20"/>
  <c r="K294" i="20"/>
  <c r="K309" i="19"/>
  <c r="K300" i="19"/>
  <c r="K291" i="19"/>
  <c r="K310" i="18"/>
  <c r="K300" i="18"/>
  <c r="K289" i="20"/>
  <c r="K282" i="20"/>
  <c r="K289" i="19"/>
  <c r="K307" i="18"/>
  <c r="K298" i="18"/>
  <c r="K293" i="18"/>
  <c r="K291" i="18"/>
  <c r="K319" i="20"/>
  <c r="K320" i="19"/>
  <c r="K305" i="19"/>
  <c r="K284" i="19"/>
  <c r="K276" i="19"/>
  <c r="K322" i="18"/>
  <c r="K299" i="20"/>
  <c r="K286" i="18"/>
  <c r="K316" i="18"/>
  <c r="K295" i="19"/>
  <c r="K321" i="19"/>
  <c r="K297" i="20"/>
  <c r="K313" i="20"/>
  <c r="K303" i="20"/>
  <c r="K314" i="18"/>
  <c r="K301" i="19"/>
  <c r="K317" i="19"/>
  <c r="K301" i="20"/>
  <c r="K322" i="20"/>
  <c r="K297" i="19"/>
  <c r="K281" i="18"/>
  <c r="K312" i="18"/>
  <c r="K311" i="19"/>
  <c r="K290" i="20"/>
  <c r="K309" i="20"/>
  <c r="K320" i="20"/>
  <c r="K282" i="18"/>
  <c r="K294" i="19"/>
  <c r="K306" i="20"/>
  <c r="K288" i="18"/>
  <c r="K279" i="19"/>
  <c r="K298" i="19"/>
  <c r="K279" i="20"/>
  <c r="K300" i="20"/>
  <c r="K321" i="20"/>
  <c r="K280" i="18"/>
  <c r="K318" i="18"/>
  <c r="K306" i="19"/>
  <c r="K319" i="19"/>
  <c r="K308" i="20"/>
  <c r="K290" i="18"/>
  <c r="K287" i="18"/>
  <c r="K286" i="19"/>
  <c r="K277" i="20"/>
  <c r="K293" i="20"/>
  <c r="K312" i="20"/>
  <c r="K295" i="18"/>
  <c r="K278" i="20"/>
  <c r="K279" i="18"/>
  <c r="K303" i="18"/>
  <c r="K282" i="19"/>
  <c r="K303" i="19"/>
  <c r="K285" i="20"/>
  <c r="K304" i="20"/>
  <c r="K278" i="19"/>
  <c r="K296" i="18"/>
  <c r="K320" i="18"/>
  <c r="K310" i="19"/>
  <c r="K286" i="20"/>
  <c r="K311" i="20"/>
  <c r="K302" i="18"/>
  <c r="K281" i="20"/>
  <c r="K294" i="18"/>
  <c r="K290" i="19"/>
  <c r="K283" i="20"/>
  <c r="K296" i="20"/>
  <c r="K316" i="20"/>
  <c r="K304" i="18"/>
  <c r="K287" i="19"/>
  <c r="K284" i="20"/>
  <c r="K295" i="20"/>
  <c r="K299" i="18"/>
  <c r="K318" i="20"/>
  <c r="K288" i="20"/>
  <c r="K315" i="19"/>
  <c r="K311" i="18"/>
  <c r="K314" i="20"/>
  <c r="K302" i="19"/>
  <c r="K307" i="20"/>
  <c r="K283" i="18"/>
  <c r="K292" i="20"/>
  <c r="K285" i="19"/>
  <c r="K281" i="19"/>
  <c r="K287" i="20"/>
  <c r="K305" i="18"/>
  <c r="K313" i="19"/>
  <c r="K291" i="20"/>
  <c r="K302" i="20"/>
  <c r="K280" i="3"/>
  <c r="K285" i="3"/>
  <c r="K301" i="3"/>
  <c r="K296" i="3"/>
  <c r="K286" i="3"/>
  <c r="K302" i="3"/>
  <c r="K279" i="3"/>
  <c r="K295" i="3"/>
  <c r="K292" i="3"/>
  <c r="K289" i="3"/>
  <c r="K305" i="3"/>
  <c r="K304" i="3"/>
  <c r="K290" i="3"/>
  <c r="K306" i="3"/>
  <c r="K283" i="3"/>
  <c r="K299" i="3"/>
  <c r="K277" i="3"/>
  <c r="K293" i="3"/>
  <c r="K276" i="3"/>
  <c r="K278" i="3"/>
  <c r="K294" i="3"/>
  <c r="K284" i="3"/>
  <c r="K287" i="3"/>
  <c r="K303" i="3"/>
  <c r="K281" i="3"/>
  <c r="K297" i="3"/>
  <c r="K288" i="3"/>
  <c r="K282" i="3"/>
  <c r="K298" i="3"/>
  <c r="K300" i="3"/>
  <c r="K291" i="3"/>
  <c r="K257" i="16"/>
  <c r="K249" i="16"/>
  <c r="K241" i="16"/>
  <c r="K234" i="15"/>
  <c r="K255" i="15"/>
  <c r="K239" i="15"/>
  <c r="K259" i="16"/>
  <c r="K251" i="16"/>
  <c r="K243" i="16"/>
  <c r="K235" i="16"/>
  <c r="K264" i="15"/>
  <c r="L263" i="15" s="1"/>
  <c r="K262" i="15"/>
  <c r="K260" i="15"/>
  <c r="K258" i="15"/>
  <c r="K256" i="15"/>
  <c r="K254" i="15"/>
  <c r="K252" i="15"/>
  <c r="K250" i="15"/>
  <c r="K248" i="15"/>
  <c r="K246" i="15"/>
  <c r="K244" i="15"/>
  <c r="K242" i="15"/>
  <c r="K240" i="15"/>
  <c r="K238" i="15"/>
  <c r="K236" i="15"/>
  <c r="K257" i="15"/>
  <c r="K251" i="15"/>
  <c r="K247" i="15"/>
  <c r="K243" i="15"/>
  <c r="K237" i="15"/>
  <c r="K261" i="16"/>
  <c r="K253" i="16"/>
  <c r="K245" i="16"/>
  <c r="K237" i="16"/>
  <c r="K263" i="16"/>
  <c r="K255" i="16"/>
  <c r="K247" i="16"/>
  <c r="K239" i="16"/>
  <c r="K263" i="15"/>
  <c r="K259" i="15"/>
  <c r="K253" i="15"/>
  <c r="K249" i="15"/>
  <c r="K245" i="15"/>
  <c r="K241" i="15"/>
  <c r="K235" i="15"/>
  <c r="K261" i="15"/>
  <c r="K244" i="16"/>
  <c r="K242" i="16"/>
  <c r="L241" i="16" s="1"/>
  <c r="P241" i="16" s="1"/>
  <c r="K240" i="16"/>
  <c r="K238" i="16"/>
  <c r="L237" i="16" s="1"/>
  <c r="P237" i="16" s="1"/>
  <c r="K252" i="16"/>
  <c r="K250" i="16"/>
  <c r="K248" i="16"/>
  <c r="K246" i="16"/>
  <c r="K260" i="16"/>
  <c r="K258" i="16"/>
  <c r="K256" i="16"/>
  <c r="K254" i="16"/>
  <c r="L253" i="16" s="1"/>
  <c r="K234" i="16"/>
  <c r="K236" i="16"/>
  <c r="K264" i="16"/>
  <c r="L263" i="16" s="1"/>
  <c r="K262" i="16"/>
  <c r="L261" i="16" s="1"/>
  <c r="K261" i="14"/>
  <c r="L260" i="14" s="1"/>
  <c r="K253" i="14"/>
  <c r="L252" i="14" s="1"/>
  <c r="K245" i="14"/>
  <c r="L244" i="14" s="1"/>
  <c r="K237" i="14"/>
  <c r="K235" i="14"/>
  <c r="K240" i="13"/>
  <c r="K261" i="12"/>
  <c r="K259" i="12"/>
  <c r="K255" i="12"/>
  <c r="K251" i="12"/>
  <c r="K247" i="12"/>
  <c r="K243" i="12"/>
  <c r="K239" i="12"/>
  <c r="K235" i="12"/>
  <c r="K263" i="14"/>
  <c r="L262" i="14" s="1"/>
  <c r="K255" i="14"/>
  <c r="L254" i="14" s="1"/>
  <c r="K247" i="14"/>
  <c r="L246" i="14" s="1"/>
  <c r="K264" i="13"/>
  <c r="L263" i="13" s="1"/>
  <c r="K262" i="13"/>
  <c r="K260" i="13"/>
  <c r="K258" i="13"/>
  <c r="K256" i="13"/>
  <c r="K254" i="13"/>
  <c r="K252" i="13"/>
  <c r="K250" i="13"/>
  <c r="K248" i="13"/>
  <c r="K246" i="13"/>
  <c r="K244" i="13"/>
  <c r="K242" i="13"/>
  <c r="K238" i="13"/>
  <c r="K236" i="13"/>
  <c r="K234" i="13"/>
  <c r="K263" i="12"/>
  <c r="K257" i="12"/>
  <c r="K253" i="12"/>
  <c r="K249" i="12"/>
  <c r="K245" i="12"/>
  <c r="K241" i="12"/>
  <c r="K237" i="12"/>
  <c r="K241" i="14"/>
  <c r="K238" i="14"/>
  <c r="L237" i="14" s="1"/>
  <c r="K235" i="13"/>
  <c r="K262" i="12"/>
  <c r="K258" i="12"/>
  <c r="K254" i="12"/>
  <c r="K250" i="12"/>
  <c r="K246" i="12"/>
  <c r="K242" i="12"/>
  <c r="K238" i="12"/>
  <c r="K234" i="12"/>
  <c r="K264" i="14"/>
  <c r="L263" i="14" s="1"/>
  <c r="J263" i="14" s="1"/>
  <c r="K259" i="14"/>
  <c r="L258" i="14" s="1"/>
  <c r="K256" i="14"/>
  <c r="L255" i="14" s="1"/>
  <c r="K251" i="14"/>
  <c r="L250" i="14" s="1"/>
  <c r="K248" i="14"/>
  <c r="L247" i="14" s="1"/>
  <c r="J247" i="14" s="1"/>
  <c r="K243" i="14"/>
  <c r="L242" i="14" s="1"/>
  <c r="K263" i="13"/>
  <c r="K261" i="13"/>
  <c r="K259" i="13"/>
  <c r="K257" i="13"/>
  <c r="K255" i="13"/>
  <c r="K253" i="13"/>
  <c r="L252" i="13" s="1"/>
  <c r="K251" i="13"/>
  <c r="K249" i="13"/>
  <c r="K247" i="13"/>
  <c r="K245" i="13"/>
  <c r="K243" i="13"/>
  <c r="K241" i="13"/>
  <c r="K239" i="13"/>
  <c r="K237" i="13"/>
  <c r="K264" i="12"/>
  <c r="L263" i="12" s="1"/>
  <c r="K260" i="12"/>
  <c r="K256" i="12"/>
  <c r="K252" i="12"/>
  <c r="K248" i="12"/>
  <c r="K244" i="12"/>
  <c r="K240" i="12"/>
  <c r="K236" i="12"/>
  <c r="K240" i="14"/>
  <c r="L239" i="14" s="1"/>
  <c r="K262" i="14"/>
  <c r="K252" i="14"/>
  <c r="L251" i="14" s="1"/>
  <c r="K242" i="14"/>
  <c r="L241" i="14" s="1"/>
  <c r="K236" i="14"/>
  <c r="K234" i="14"/>
  <c r="L233" i="14" s="1"/>
  <c r="K257" i="14"/>
  <c r="K250" i="14"/>
  <c r="L249" i="14" s="1"/>
  <c r="K246" i="14"/>
  <c r="K244" i="14"/>
  <c r="L243" i="14" s="1"/>
  <c r="J243" i="14" s="1"/>
  <c r="K260" i="14"/>
  <c r="L259" i="14" s="1"/>
  <c r="K258" i="14"/>
  <c r="L257" i="14" s="1"/>
  <c r="K254" i="14"/>
  <c r="K249" i="14"/>
  <c r="K239" i="14"/>
  <c r="K394" i="3"/>
  <c r="K363" i="15"/>
  <c r="L362" i="15" s="1"/>
  <c r="K363" i="16"/>
  <c r="L362" i="16" s="1"/>
  <c r="K400" i="3"/>
  <c r="L398" i="3" s="1"/>
  <c r="K368" i="15"/>
  <c r="L367" i="15" s="1"/>
  <c r="K368" i="16"/>
  <c r="L367" i="16" s="1"/>
  <c r="K401" i="3"/>
  <c r="K369" i="15"/>
  <c r="L368" i="15" s="1"/>
  <c r="K369" i="16"/>
  <c r="L368" i="16" s="1"/>
  <c r="K398" i="3"/>
  <c r="K367" i="15"/>
  <c r="L366" i="15" s="1"/>
  <c r="K367" i="16"/>
  <c r="L366" i="16" s="1"/>
  <c r="K397" i="3"/>
  <c r="K366" i="15"/>
  <c r="L365" i="15" s="1"/>
  <c r="K366" i="16"/>
  <c r="L365" i="16" s="1"/>
  <c r="K396" i="3"/>
  <c r="K365" i="16"/>
  <c r="L364" i="16" s="1"/>
  <c r="K365" i="15"/>
  <c r="L364" i="15" s="1"/>
  <c r="K395" i="3"/>
  <c r="L394" i="3" s="1"/>
  <c r="K364" i="15"/>
  <c r="L363" i="15" s="1"/>
  <c r="K364" i="16"/>
  <c r="L363" i="16" s="1"/>
  <c r="M60" i="16"/>
  <c r="G61" i="16"/>
  <c r="M62" i="15"/>
  <c r="G63" i="15"/>
  <c r="K368" i="14"/>
  <c r="K368" i="12"/>
  <c r="K368" i="13"/>
  <c r="L367" i="13" s="1"/>
  <c r="K369" i="14"/>
  <c r="K369" i="12"/>
  <c r="L368" i="12" s="1"/>
  <c r="K369" i="13"/>
  <c r="K367" i="12"/>
  <c r="L366" i="12" s="1"/>
  <c r="K367" i="14"/>
  <c r="L366" i="14" s="1"/>
  <c r="K367" i="13"/>
  <c r="K366" i="12"/>
  <c r="L365" i="12" s="1"/>
  <c r="K366" i="13"/>
  <c r="K366" i="14"/>
  <c r="K365" i="12"/>
  <c r="K365" i="13"/>
  <c r="L364" i="13" s="1"/>
  <c r="K365" i="14"/>
  <c r="L364" i="14" s="1"/>
  <c r="K364" i="12"/>
  <c r="L363" i="12" s="1"/>
  <c r="K364" i="13"/>
  <c r="K364" i="14"/>
  <c r="K363" i="14"/>
  <c r="L362" i="14" s="1"/>
  <c r="K363" i="12"/>
  <c r="K363" i="13"/>
  <c r="G53" i="14"/>
  <c r="M52" i="14"/>
  <c r="M53" i="13"/>
  <c r="G54" i="13"/>
  <c r="G52" i="12"/>
  <c r="M51" i="12"/>
  <c r="C330" i="7"/>
  <c r="C226" i="7"/>
  <c r="K41" i="1"/>
  <c r="C190" i="7"/>
  <c r="C250" i="7"/>
  <c r="C481" i="7"/>
  <c r="C210" i="7"/>
  <c r="C362" i="7"/>
  <c r="C544" i="7"/>
  <c r="C968" i="7"/>
  <c r="C195" i="7"/>
  <c r="C218" i="7"/>
  <c r="C298" i="7"/>
  <c r="C442" i="7"/>
  <c r="C672" i="7"/>
  <c r="C410" i="7"/>
  <c r="C282" i="7"/>
  <c r="C426" i="7"/>
  <c r="C234" i="7"/>
  <c r="C314" i="7"/>
  <c r="C394" i="7"/>
  <c r="C458" i="7"/>
  <c r="C893" i="7"/>
  <c r="C892" i="7"/>
  <c r="C1014" i="7" s="1"/>
  <c r="C958" i="7"/>
  <c r="C999" i="7" s="1"/>
  <c r="C961" i="7"/>
  <c r="C960" i="7"/>
  <c r="C959" i="7"/>
  <c r="C495" i="7"/>
  <c r="C494" i="7"/>
  <c r="C493" i="7"/>
  <c r="C991" i="7" s="1"/>
  <c r="C325" i="7"/>
  <c r="C321" i="7"/>
  <c r="C324" i="7"/>
  <c r="C320" i="7"/>
  <c r="C323" i="7"/>
  <c r="C319" i="7"/>
  <c r="C976" i="7" s="1"/>
  <c r="C1006" i="7"/>
  <c r="C1001" i="7"/>
  <c r="C579" i="7"/>
  <c r="C575" i="7"/>
  <c r="C571" i="7"/>
  <c r="C567" i="7"/>
  <c r="C563" i="7"/>
  <c r="C559" i="7"/>
  <c r="C555" i="7"/>
  <c r="C551" i="7"/>
  <c r="C994" i="7" s="1"/>
  <c r="C582" i="7"/>
  <c r="C578" i="7"/>
  <c r="C574" i="7"/>
  <c r="C570" i="7"/>
  <c r="C566" i="7"/>
  <c r="C562" i="7"/>
  <c r="C558" i="7"/>
  <c r="C554" i="7"/>
  <c r="C581" i="7"/>
  <c r="C577" i="7"/>
  <c r="C573" i="7"/>
  <c r="C569" i="7"/>
  <c r="C565" i="7"/>
  <c r="C561" i="7"/>
  <c r="C557" i="7"/>
  <c r="C553" i="7"/>
  <c r="C572" i="7"/>
  <c r="C556" i="7"/>
  <c r="C568" i="7"/>
  <c r="C552" i="7"/>
  <c r="C580" i="7"/>
  <c r="C564" i="7"/>
  <c r="C397" i="7"/>
  <c r="C985" i="7" s="1"/>
  <c r="C399" i="7"/>
  <c r="C205" i="7"/>
  <c r="C201" i="7"/>
  <c r="C197" i="7"/>
  <c r="C193" i="7"/>
  <c r="C189" i="7"/>
  <c r="C185" i="7"/>
  <c r="C969" i="7" s="1"/>
  <c r="C204" i="7"/>
  <c r="C186" i="7"/>
  <c r="C191" i="7"/>
  <c r="C196" i="7"/>
  <c r="C202" i="7"/>
  <c r="C222" i="7"/>
  <c r="C238" i="7"/>
  <c r="C254" i="7"/>
  <c r="C270" i="7"/>
  <c r="C286" i="7"/>
  <c r="C302" i="7"/>
  <c r="C334" i="7"/>
  <c r="C350" i="7"/>
  <c r="C366" i="7"/>
  <c r="C382" i="7"/>
  <c r="C398" i="7"/>
  <c r="C414" i="7"/>
  <c r="C430" i="7"/>
  <c r="C446" i="7"/>
  <c r="C462" i="7"/>
  <c r="C560" i="7"/>
  <c r="C624" i="7"/>
  <c r="C688" i="7"/>
  <c r="C187" i="7"/>
  <c r="C192" i="7"/>
  <c r="C198" i="7"/>
  <c r="C203" i="7"/>
  <c r="C211" i="7"/>
  <c r="C242" i="7"/>
  <c r="C274" i="7"/>
  <c r="C322" i="7"/>
  <c r="C402" i="7"/>
  <c r="C987" i="7" s="1"/>
  <c r="C418" i="7"/>
  <c r="C434" i="7"/>
  <c r="C450" i="7"/>
  <c r="C576" i="7"/>
  <c r="C640" i="7"/>
  <c r="C840" i="7"/>
  <c r="C836" i="7"/>
  <c r="C843" i="7"/>
  <c r="C839" i="7"/>
  <c r="C835" i="7"/>
  <c r="C842" i="7"/>
  <c r="C838" i="7"/>
  <c r="C834" i="7"/>
  <c r="C841" i="7"/>
  <c r="C837" i="7"/>
  <c r="C615" i="7"/>
  <c r="C611" i="7"/>
  <c r="C607" i="7"/>
  <c r="C603" i="7"/>
  <c r="C599" i="7"/>
  <c r="C595" i="7"/>
  <c r="C591" i="7"/>
  <c r="C587" i="7"/>
  <c r="C583" i="7"/>
  <c r="C995" i="7" s="1"/>
  <c r="C618" i="7"/>
  <c r="C614" i="7"/>
  <c r="C610" i="7"/>
  <c r="C606" i="7"/>
  <c r="C602" i="7"/>
  <c r="C598" i="7"/>
  <c r="C594" i="7"/>
  <c r="C590" i="7"/>
  <c r="C586" i="7"/>
  <c r="C617" i="7"/>
  <c r="C613" i="7"/>
  <c r="C609" i="7"/>
  <c r="C605" i="7"/>
  <c r="C601" i="7"/>
  <c r="C597" i="7"/>
  <c r="C593" i="7"/>
  <c r="C589" i="7"/>
  <c r="C585" i="7"/>
  <c r="C604" i="7"/>
  <c r="C588" i="7"/>
  <c r="C616" i="7"/>
  <c r="C600" i="7"/>
  <c r="C584" i="7"/>
  <c r="C612" i="7"/>
  <c r="C596" i="7"/>
  <c r="C487" i="7"/>
  <c r="C486" i="7"/>
  <c r="C485" i="7"/>
  <c r="C484" i="7"/>
  <c r="C988" i="7" s="1"/>
  <c r="C353" i="7"/>
  <c r="C349" i="7"/>
  <c r="C345" i="7"/>
  <c r="C341" i="7"/>
  <c r="C981" i="7" s="1"/>
  <c r="C352" i="7"/>
  <c r="C348" i="7"/>
  <c r="C344" i="7"/>
  <c r="C355" i="7"/>
  <c r="C351" i="7"/>
  <c r="C347" i="7"/>
  <c r="C343" i="7"/>
  <c r="C269" i="7"/>
  <c r="C265" i="7"/>
  <c r="C268" i="7"/>
  <c r="C264" i="7"/>
  <c r="C267" i="7"/>
  <c r="C263" i="7"/>
  <c r="C346" i="7"/>
  <c r="C1012" i="7"/>
  <c r="C883" i="7"/>
  <c r="C882" i="7"/>
  <c r="C881" i="7"/>
  <c r="C880" i="7"/>
  <c r="C1009" i="7" s="1"/>
  <c r="C832" i="7"/>
  <c r="C831" i="7"/>
  <c r="C1002" i="7" s="1"/>
  <c r="C823" i="7"/>
  <c r="C819" i="7"/>
  <c r="C815" i="7"/>
  <c r="C811" i="7"/>
  <c r="C807" i="7"/>
  <c r="C998" i="7" s="1"/>
  <c r="C826" i="7"/>
  <c r="C822" i="7"/>
  <c r="C818" i="7"/>
  <c r="C814" i="7"/>
  <c r="C810" i="7"/>
  <c r="C825" i="7"/>
  <c r="C821" i="7"/>
  <c r="C817" i="7"/>
  <c r="C813" i="7"/>
  <c r="C809" i="7"/>
  <c r="C824" i="7"/>
  <c r="C808" i="7"/>
  <c r="C820" i="7"/>
  <c r="C816" i="7"/>
  <c r="C812" i="7"/>
  <c r="C337" i="7"/>
  <c r="C333" i="7"/>
  <c r="C329" i="7"/>
  <c r="C336" i="7"/>
  <c r="C332" i="7"/>
  <c r="C328" i="7"/>
  <c r="C979" i="7" s="1"/>
  <c r="C339" i="7"/>
  <c r="C335" i="7"/>
  <c r="C331" i="7"/>
  <c r="C317" i="7"/>
  <c r="C316" i="7"/>
  <c r="C315" i="7"/>
  <c r="C975" i="7" s="1"/>
  <c r="C954" i="7"/>
  <c r="C950" i="7"/>
  <c r="C946" i="7"/>
  <c r="C942" i="7"/>
  <c r="C1016" i="7" s="1"/>
  <c r="C957" i="7"/>
  <c r="C953" i="7"/>
  <c r="C949" i="7"/>
  <c r="C945" i="7"/>
  <c r="C956" i="7"/>
  <c r="C952" i="7"/>
  <c r="C948" i="7"/>
  <c r="C944" i="7"/>
  <c r="C955" i="7"/>
  <c r="C951" i="7"/>
  <c r="C947" i="7"/>
  <c r="C943" i="7"/>
  <c r="C890" i="7"/>
  <c r="C886" i="7"/>
  <c r="C889" i="7"/>
  <c r="C885" i="7"/>
  <c r="C888" i="7"/>
  <c r="C884" i="7"/>
  <c r="C1013" i="7" s="1"/>
  <c r="C891" i="7"/>
  <c r="C887" i="7"/>
  <c r="C1011" i="7"/>
  <c r="C879" i="7"/>
  <c r="C875" i="7"/>
  <c r="C878" i="7"/>
  <c r="C874" i="7"/>
  <c r="C877" i="7"/>
  <c r="C873" i="7"/>
  <c r="C1008" i="7" s="1"/>
  <c r="C876" i="7"/>
  <c r="C872" i="7"/>
  <c r="C868" i="7"/>
  <c r="C864" i="7"/>
  <c r="C860" i="7"/>
  <c r="C856" i="7"/>
  <c r="C852" i="7"/>
  <c r="C848" i="7"/>
  <c r="C871" i="7"/>
  <c r="C867" i="7"/>
  <c r="C863" i="7"/>
  <c r="C859" i="7"/>
  <c r="C855" i="7"/>
  <c r="C851" i="7"/>
  <c r="C847" i="7"/>
  <c r="C1005" i="7" s="1"/>
  <c r="C870" i="7"/>
  <c r="C866" i="7"/>
  <c r="C862" i="7"/>
  <c r="C858" i="7"/>
  <c r="C854" i="7"/>
  <c r="C850" i="7"/>
  <c r="C861" i="7"/>
  <c r="C857" i="7"/>
  <c r="C869" i="7"/>
  <c r="C853" i="7"/>
  <c r="C865" i="7"/>
  <c r="C849" i="7"/>
  <c r="C803" i="7"/>
  <c r="C799" i="7"/>
  <c r="C795" i="7"/>
  <c r="C791" i="7"/>
  <c r="C787" i="7"/>
  <c r="C783" i="7"/>
  <c r="C779" i="7"/>
  <c r="C775" i="7"/>
  <c r="C771" i="7"/>
  <c r="C767" i="7"/>
  <c r="C763" i="7"/>
  <c r="C759" i="7"/>
  <c r="C755" i="7"/>
  <c r="C751" i="7"/>
  <c r="C747" i="7"/>
  <c r="C743" i="7"/>
  <c r="C739" i="7"/>
  <c r="C735" i="7"/>
  <c r="C731" i="7"/>
  <c r="C727" i="7"/>
  <c r="C723" i="7"/>
  <c r="C719" i="7"/>
  <c r="C806" i="7"/>
  <c r="C802" i="7"/>
  <c r="C798" i="7"/>
  <c r="C794" i="7"/>
  <c r="C790" i="7"/>
  <c r="C786" i="7"/>
  <c r="C782" i="7"/>
  <c r="C778" i="7"/>
  <c r="C774" i="7"/>
  <c r="C770" i="7"/>
  <c r="C766" i="7"/>
  <c r="C762" i="7"/>
  <c r="C758" i="7"/>
  <c r="C754" i="7"/>
  <c r="C750" i="7"/>
  <c r="C746" i="7"/>
  <c r="C742" i="7"/>
  <c r="C738" i="7"/>
  <c r="C734" i="7"/>
  <c r="C730" i="7"/>
  <c r="C726" i="7"/>
  <c r="C722" i="7"/>
  <c r="C718" i="7"/>
  <c r="C714" i="7"/>
  <c r="C805" i="7"/>
  <c r="C801" i="7"/>
  <c r="C797" i="7"/>
  <c r="C793" i="7"/>
  <c r="C789" i="7"/>
  <c r="C785" i="7"/>
  <c r="C781" i="7"/>
  <c r="C777" i="7"/>
  <c r="C773" i="7"/>
  <c r="C769" i="7"/>
  <c r="C765" i="7"/>
  <c r="C761" i="7"/>
  <c r="C757" i="7"/>
  <c r="C753" i="7"/>
  <c r="C749" i="7"/>
  <c r="C745" i="7"/>
  <c r="C741" i="7"/>
  <c r="C737" i="7"/>
  <c r="C733" i="7"/>
  <c r="C729" i="7"/>
  <c r="C725" i="7"/>
  <c r="C721" i="7"/>
  <c r="C792" i="7"/>
  <c r="C776" i="7"/>
  <c r="C760" i="7"/>
  <c r="C744" i="7"/>
  <c r="C728" i="7"/>
  <c r="C716" i="7"/>
  <c r="C711" i="7"/>
  <c r="C997" i="7" s="1"/>
  <c r="C804" i="7"/>
  <c r="C788" i="7"/>
  <c r="C772" i="7"/>
  <c r="C756" i="7"/>
  <c r="C740" i="7"/>
  <c r="C724" i="7"/>
  <c r="C715" i="7"/>
  <c r="C800" i="7"/>
  <c r="C784" i="7"/>
  <c r="C768" i="7"/>
  <c r="C752" i="7"/>
  <c r="C736" i="7"/>
  <c r="C720" i="7"/>
  <c r="C713" i="7"/>
  <c r="C780" i="7"/>
  <c r="C717" i="7"/>
  <c r="C764" i="7"/>
  <c r="C712" i="7"/>
  <c r="C748" i="7"/>
  <c r="C547" i="7"/>
  <c r="C543" i="7"/>
  <c r="C539" i="7"/>
  <c r="C535" i="7"/>
  <c r="C531" i="7"/>
  <c r="C527" i="7"/>
  <c r="C523" i="7"/>
  <c r="C519" i="7"/>
  <c r="C515" i="7"/>
  <c r="C511" i="7"/>
  <c r="C507" i="7"/>
  <c r="C503" i="7"/>
  <c r="C499" i="7"/>
  <c r="C993" i="7" s="1"/>
  <c r="C550" i="7"/>
  <c r="C546" i="7"/>
  <c r="C542" i="7"/>
  <c r="C538" i="7"/>
  <c r="C534" i="7"/>
  <c r="C530" i="7"/>
  <c r="C526" i="7"/>
  <c r="C522" i="7"/>
  <c r="C518" i="7"/>
  <c r="C514" i="7"/>
  <c r="C510" i="7"/>
  <c r="C506" i="7"/>
  <c r="C502" i="7"/>
  <c r="C549" i="7"/>
  <c r="C545" i="7"/>
  <c r="C541" i="7"/>
  <c r="C537" i="7"/>
  <c r="C533" i="7"/>
  <c r="C529" i="7"/>
  <c r="C525" i="7"/>
  <c r="C521" i="7"/>
  <c r="C517" i="7"/>
  <c r="C513" i="7"/>
  <c r="C509" i="7"/>
  <c r="C505" i="7"/>
  <c r="C501" i="7"/>
  <c r="C540" i="7"/>
  <c r="C524" i="7"/>
  <c r="C508" i="7"/>
  <c r="C536" i="7"/>
  <c r="C520" i="7"/>
  <c r="C504" i="7"/>
  <c r="C548" i="7"/>
  <c r="C532" i="7"/>
  <c r="C516" i="7"/>
  <c r="C500" i="7"/>
  <c r="C491" i="7"/>
  <c r="C990" i="7" s="1"/>
  <c r="C492" i="7"/>
  <c r="C483" i="7"/>
  <c r="C479" i="7"/>
  <c r="C475" i="7"/>
  <c r="C471" i="7"/>
  <c r="C467" i="7"/>
  <c r="C463" i="7"/>
  <c r="C482" i="7"/>
  <c r="C478" i="7"/>
  <c r="C474" i="7"/>
  <c r="C480" i="7"/>
  <c r="C472" i="7"/>
  <c r="C466" i="7"/>
  <c r="C461" i="7"/>
  <c r="C457" i="7"/>
  <c r="C453" i="7"/>
  <c r="C449" i="7"/>
  <c r="C445" i="7"/>
  <c r="C441" i="7"/>
  <c r="C437" i="7"/>
  <c r="C433" i="7"/>
  <c r="C429" i="7"/>
  <c r="C425" i="7"/>
  <c r="C421" i="7"/>
  <c r="C417" i="7"/>
  <c r="C413" i="7"/>
  <c r="C409" i="7"/>
  <c r="C405" i="7"/>
  <c r="C477" i="7"/>
  <c r="C470" i="7"/>
  <c r="C465" i="7"/>
  <c r="C460" i="7"/>
  <c r="C456" i="7"/>
  <c r="C452" i="7"/>
  <c r="C448" i="7"/>
  <c r="C444" i="7"/>
  <c r="C440" i="7"/>
  <c r="C436" i="7"/>
  <c r="C432" i="7"/>
  <c r="C428" i="7"/>
  <c r="C424" i="7"/>
  <c r="C420" i="7"/>
  <c r="C416" i="7"/>
  <c r="C412" i="7"/>
  <c r="C408" i="7"/>
  <c r="C404" i="7"/>
  <c r="C476" i="7"/>
  <c r="C469" i="7"/>
  <c r="C464" i="7"/>
  <c r="C459" i="7"/>
  <c r="C455" i="7"/>
  <c r="C451" i="7"/>
  <c r="C447" i="7"/>
  <c r="C443" i="7"/>
  <c r="C439" i="7"/>
  <c r="C435" i="7"/>
  <c r="C431" i="7"/>
  <c r="C427" i="7"/>
  <c r="C423" i="7"/>
  <c r="C419" i="7"/>
  <c r="C415" i="7"/>
  <c r="C411" i="7"/>
  <c r="C407" i="7"/>
  <c r="C403" i="7"/>
  <c r="C393" i="7"/>
  <c r="C389" i="7"/>
  <c r="C385" i="7"/>
  <c r="C381" i="7"/>
  <c r="C396" i="7"/>
  <c r="C392" i="7"/>
  <c r="C388" i="7"/>
  <c r="C384" i="7"/>
  <c r="C380" i="7"/>
  <c r="C395" i="7"/>
  <c r="C391" i="7"/>
  <c r="C387" i="7"/>
  <c r="C383" i="7"/>
  <c r="C379" i="7"/>
  <c r="C984" i="7" s="1"/>
  <c r="C313" i="7"/>
  <c r="C309" i="7"/>
  <c r="C305" i="7"/>
  <c r="C301" i="7"/>
  <c r="C312" i="7"/>
  <c r="C308" i="7"/>
  <c r="C304" i="7"/>
  <c r="C300" i="7"/>
  <c r="C311" i="7"/>
  <c r="C307" i="7"/>
  <c r="C303" i="7"/>
  <c r="C299" i="7"/>
  <c r="C974" i="7" s="1"/>
  <c r="C261" i="7"/>
  <c r="C257" i="7"/>
  <c r="C253" i="7"/>
  <c r="C249" i="7"/>
  <c r="C245" i="7"/>
  <c r="C241" i="7"/>
  <c r="C237" i="7"/>
  <c r="C233" i="7"/>
  <c r="C260" i="7"/>
  <c r="C256" i="7"/>
  <c r="C252" i="7"/>
  <c r="C248" i="7"/>
  <c r="C244" i="7"/>
  <c r="C240" i="7"/>
  <c r="C236" i="7"/>
  <c r="C232" i="7"/>
  <c r="C971" i="7" s="1"/>
  <c r="C259" i="7"/>
  <c r="C255" i="7"/>
  <c r="C251" i="7"/>
  <c r="C247" i="7"/>
  <c r="C243" i="7"/>
  <c r="C239" i="7"/>
  <c r="C235" i="7"/>
  <c r="C938" i="7"/>
  <c r="C934" i="7"/>
  <c r="C930" i="7"/>
  <c r="C926" i="7"/>
  <c r="C922" i="7"/>
  <c r="C918" i="7"/>
  <c r="C914" i="7"/>
  <c r="C910" i="7"/>
  <c r="C906" i="7"/>
  <c r="C902" i="7"/>
  <c r="C898" i="7"/>
  <c r="C894" i="7"/>
  <c r="C1015" i="7" s="1"/>
  <c r="C941" i="7"/>
  <c r="C937" i="7"/>
  <c r="C933" i="7"/>
  <c r="C929" i="7"/>
  <c r="C925" i="7"/>
  <c r="C921" i="7"/>
  <c r="C917" i="7"/>
  <c r="C913" i="7"/>
  <c r="C909" i="7"/>
  <c r="C905" i="7"/>
  <c r="C901" i="7"/>
  <c r="C897" i="7"/>
  <c r="C940" i="7"/>
  <c r="C936" i="7"/>
  <c r="C932" i="7"/>
  <c r="C928" i="7"/>
  <c r="C924" i="7"/>
  <c r="C920" i="7"/>
  <c r="C916" i="7"/>
  <c r="C912" i="7"/>
  <c r="C908" i="7"/>
  <c r="C904" i="7"/>
  <c r="C900" i="7"/>
  <c r="C896" i="7"/>
  <c r="C939" i="7"/>
  <c r="C923" i="7"/>
  <c r="C907" i="7"/>
  <c r="C935" i="7"/>
  <c r="C919" i="7"/>
  <c r="C903" i="7"/>
  <c r="C931" i="7"/>
  <c r="C915" i="7"/>
  <c r="C899" i="7"/>
  <c r="C927" i="7"/>
  <c r="C911" i="7"/>
  <c r="C1010" i="7"/>
  <c r="C1007" i="7"/>
  <c r="C844" i="7"/>
  <c r="C1004" i="7" s="1"/>
  <c r="C846" i="7"/>
  <c r="C845" i="7"/>
  <c r="C827" i="7"/>
  <c r="C1000" i="7" s="1"/>
  <c r="C830" i="7"/>
  <c r="C829" i="7"/>
  <c r="C828" i="7"/>
  <c r="C707" i="7"/>
  <c r="C703" i="7"/>
  <c r="C699" i="7"/>
  <c r="C695" i="7"/>
  <c r="C691" i="7"/>
  <c r="C687" i="7"/>
  <c r="C683" i="7"/>
  <c r="C679" i="7"/>
  <c r="C675" i="7"/>
  <c r="C671" i="7"/>
  <c r="C667" i="7"/>
  <c r="C663" i="7"/>
  <c r="C659" i="7"/>
  <c r="C655" i="7"/>
  <c r="C651" i="7"/>
  <c r="C647" i="7"/>
  <c r="C643" i="7"/>
  <c r="C639" i="7"/>
  <c r="C635" i="7"/>
  <c r="C631" i="7"/>
  <c r="C627" i="7"/>
  <c r="C623" i="7"/>
  <c r="C619" i="7"/>
  <c r="C996" i="7" s="1"/>
  <c r="C710" i="7"/>
  <c r="C706" i="7"/>
  <c r="C702" i="7"/>
  <c r="C698" i="7"/>
  <c r="C694" i="7"/>
  <c r="C690" i="7"/>
  <c r="C686" i="7"/>
  <c r="C682" i="7"/>
  <c r="C678" i="7"/>
  <c r="C674" i="7"/>
  <c r="C670" i="7"/>
  <c r="C666" i="7"/>
  <c r="C662" i="7"/>
  <c r="C658" i="7"/>
  <c r="C654" i="7"/>
  <c r="C650" i="7"/>
  <c r="C646" i="7"/>
  <c r="C642" i="7"/>
  <c r="C638" i="7"/>
  <c r="C634" i="7"/>
  <c r="C630" i="7"/>
  <c r="C626" i="7"/>
  <c r="C622" i="7"/>
  <c r="C709" i="7"/>
  <c r="C705" i="7"/>
  <c r="C701" i="7"/>
  <c r="C697" i="7"/>
  <c r="C693" i="7"/>
  <c r="C689" i="7"/>
  <c r="C685" i="7"/>
  <c r="C681" i="7"/>
  <c r="C677" i="7"/>
  <c r="C673" i="7"/>
  <c r="C669" i="7"/>
  <c r="C665" i="7"/>
  <c r="C661" i="7"/>
  <c r="C657" i="7"/>
  <c r="C653" i="7"/>
  <c r="C649" i="7"/>
  <c r="C645" i="7"/>
  <c r="C641" i="7"/>
  <c r="C637" i="7"/>
  <c r="C633" i="7"/>
  <c r="C629" i="7"/>
  <c r="C625" i="7"/>
  <c r="C621" i="7"/>
  <c r="C700" i="7"/>
  <c r="C684" i="7"/>
  <c r="C668" i="7"/>
  <c r="C652" i="7"/>
  <c r="C636" i="7"/>
  <c r="C620" i="7"/>
  <c r="C696" i="7"/>
  <c r="C680" i="7"/>
  <c r="C664" i="7"/>
  <c r="C648" i="7"/>
  <c r="C632" i="7"/>
  <c r="C708" i="7"/>
  <c r="C692" i="7"/>
  <c r="C676" i="7"/>
  <c r="C660" i="7"/>
  <c r="C644" i="7"/>
  <c r="C628" i="7"/>
  <c r="C498" i="7"/>
  <c r="C497" i="7"/>
  <c r="C490" i="7"/>
  <c r="C489" i="7"/>
  <c r="C488" i="7"/>
  <c r="C989" i="7" s="1"/>
  <c r="C401" i="7"/>
  <c r="C400" i="7"/>
  <c r="C986" i="7" s="1"/>
  <c r="C373" i="7"/>
  <c r="C369" i="7"/>
  <c r="C365" i="7"/>
  <c r="C361" i="7"/>
  <c r="C357" i="7"/>
  <c r="C372" i="7"/>
  <c r="C368" i="7"/>
  <c r="C364" i="7"/>
  <c r="C360" i="7"/>
  <c r="C356" i="7"/>
  <c r="C982" i="7" s="1"/>
  <c r="C375" i="7"/>
  <c r="C371" i="7"/>
  <c r="C367" i="7"/>
  <c r="C363" i="7"/>
  <c r="C359" i="7"/>
  <c r="C297" i="7"/>
  <c r="C293" i="7"/>
  <c r="C289" i="7"/>
  <c r="C285" i="7"/>
  <c r="C281" i="7"/>
  <c r="C277" i="7"/>
  <c r="C273" i="7"/>
  <c r="C296" i="7"/>
  <c r="C292" i="7"/>
  <c r="C288" i="7"/>
  <c r="C284" i="7"/>
  <c r="C280" i="7"/>
  <c r="C276" i="7"/>
  <c r="C272" i="7"/>
  <c r="C295" i="7"/>
  <c r="C291" i="7"/>
  <c r="C287" i="7"/>
  <c r="C283" i="7"/>
  <c r="C279" i="7"/>
  <c r="C275" i="7"/>
  <c r="C271" i="7"/>
  <c r="C973" i="7" s="1"/>
  <c r="C229" i="7"/>
  <c r="C225" i="7"/>
  <c r="C221" i="7"/>
  <c r="C217" i="7"/>
  <c r="C213" i="7"/>
  <c r="C209" i="7"/>
  <c r="C228" i="7"/>
  <c r="C224" i="7"/>
  <c r="C220" i="7"/>
  <c r="C216" i="7"/>
  <c r="C212" i="7"/>
  <c r="C208" i="7"/>
  <c r="C231" i="7"/>
  <c r="C227" i="7"/>
  <c r="C223" i="7"/>
  <c r="C219" i="7"/>
  <c r="C215" i="7"/>
  <c r="C188" i="7"/>
  <c r="C194" i="7"/>
  <c r="C199" i="7"/>
  <c r="C206" i="7"/>
  <c r="C214" i="7"/>
  <c r="C230" i="7"/>
  <c r="C246" i="7"/>
  <c r="C262" i="7"/>
  <c r="C972" i="7" s="1"/>
  <c r="C278" i="7"/>
  <c r="C294" i="7"/>
  <c r="C310" i="7"/>
  <c r="C342" i="7"/>
  <c r="C358" i="7"/>
  <c r="C374" i="7"/>
  <c r="C390" i="7"/>
  <c r="C406" i="7"/>
  <c r="C422" i="7"/>
  <c r="C438" i="7"/>
  <c r="C454" i="7"/>
  <c r="C473" i="7"/>
  <c r="C528" i="7"/>
  <c r="C592" i="7"/>
  <c r="C656" i="7"/>
  <c r="C732" i="7"/>
  <c r="C895" i="7"/>
  <c r="J397" i="18" l="1"/>
  <c r="J397" i="21"/>
  <c r="J398" i="18"/>
  <c r="L398" i="21"/>
  <c r="J398" i="21" s="1"/>
  <c r="J399" i="18"/>
  <c r="L399" i="21"/>
  <c r="J399" i="21" s="1"/>
  <c r="J400" i="21"/>
  <c r="L402" i="18"/>
  <c r="J402" i="18" s="1"/>
  <c r="J403" i="18"/>
  <c r="J403" i="20"/>
  <c r="L402" i="20"/>
  <c r="J402" i="20" s="1"/>
  <c r="L402" i="21"/>
  <c r="J402" i="21" s="1"/>
  <c r="J403" i="21"/>
  <c r="J397" i="20"/>
  <c r="J396" i="19"/>
  <c r="J397" i="19"/>
  <c r="J398" i="20"/>
  <c r="J399" i="20"/>
  <c r="J398" i="19"/>
  <c r="L401" i="19"/>
  <c r="J401" i="19" s="1"/>
  <c r="J402" i="19"/>
  <c r="L395" i="21"/>
  <c r="J396" i="21"/>
  <c r="J259" i="14"/>
  <c r="J251" i="14"/>
  <c r="J255" i="14"/>
  <c r="O303" i="21"/>
  <c r="L302" i="21"/>
  <c r="P302" i="21" s="1"/>
  <c r="O278" i="21"/>
  <c r="L277" i="21"/>
  <c r="P277" i="21" s="1"/>
  <c r="L316" i="21"/>
  <c r="P316" i="21" s="1"/>
  <c r="O317" i="21"/>
  <c r="L314" i="21"/>
  <c r="P314" i="21" s="1"/>
  <c r="O315" i="21"/>
  <c r="L301" i="21"/>
  <c r="P301" i="21" s="1"/>
  <c r="J302" i="21"/>
  <c r="O302" i="21"/>
  <c r="O279" i="21"/>
  <c r="L278" i="21"/>
  <c r="P278" i="21" s="1"/>
  <c r="L296" i="21"/>
  <c r="P296" i="21" s="1"/>
  <c r="O297" i="21"/>
  <c r="P322" i="21"/>
  <c r="J322" i="21"/>
  <c r="L321" i="21"/>
  <c r="P321" i="21" s="1"/>
  <c r="O322" i="21"/>
  <c r="L305" i="21"/>
  <c r="P305" i="21" s="1"/>
  <c r="O306" i="21"/>
  <c r="O299" i="21"/>
  <c r="L298" i="21"/>
  <c r="P298" i="21" s="1"/>
  <c r="O289" i="21"/>
  <c r="L288" i="21"/>
  <c r="P288" i="21" s="1"/>
  <c r="O308" i="21"/>
  <c r="L307" i="21"/>
  <c r="P307" i="21" s="1"/>
  <c r="L280" i="21"/>
  <c r="P280" i="21" s="1"/>
  <c r="O281" i="21"/>
  <c r="O310" i="21"/>
  <c r="L309" i="21"/>
  <c r="P309" i="21" s="1"/>
  <c r="J296" i="21"/>
  <c r="O296" i="21"/>
  <c r="L295" i="21"/>
  <c r="P295" i="21" s="1"/>
  <c r="O288" i="21"/>
  <c r="L287" i="21"/>
  <c r="P287" i="21" s="1"/>
  <c r="J288" i="21"/>
  <c r="O285" i="21"/>
  <c r="L284" i="21"/>
  <c r="P284" i="21" s="1"/>
  <c r="L318" i="21"/>
  <c r="P318" i="21" s="1"/>
  <c r="O319" i="21"/>
  <c r="O307" i="21"/>
  <c r="L306" i="21"/>
  <c r="P306" i="21" s="1"/>
  <c r="L291" i="21"/>
  <c r="P291" i="21" s="1"/>
  <c r="O292" i="21"/>
  <c r="L283" i="21"/>
  <c r="P283" i="21" s="1"/>
  <c r="O284" i="21"/>
  <c r="J284" i="21"/>
  <c r="L312" i="21"/>
  <c r="P312" i="21" s="1"/>
  <c r="O313" i="21"/>
  <c r="O320" i="21"/>
  <c r="L319" i="21"/>
  <c r="P319" i="21" s="1"/>
  <c r="L294" i="21"/>
  <c r="P294" i="21" s="1"/>
  <c r="O295" i="21"/>
  <c r="J295" i="21"/>
  <c r="J298" i="21"/>
  <c r="O298" i="21"/>
  <c r="L297" i="21"/>
  <c r="P297" i="21" s="1"/>
  <c r="L292" i="21"/>
  <c r="P292" i="21" s="1"/>
  <c r="O293" i="21"/>
  <c r="O277" i="21"/>
  <c r="J277" i="21"/>
  <c r="J294" i="21"/>
  <c r="L293" i="21"/>
  <c r="P293" i="21" s="1"/>
  <c r="O294" i="21"/>
  <c r="O314" i="21"/>
  <c r="L313" i="21"/>
  <c r="P313" i="21" s="1"/>
  <c r="J314" i="21"/>
  <c r="O300" i="21"/>
  <c r="L299" i="21"/>
  <c r="P299" i="21" s="1"/>
  <c r="L285" i="21"/>
  <c r="P285" i="21" s="1"/>
  <c r="O286" i="21"/>
  <c r="L320" i="21"/>
  <c r="P320" i="21" s="1"/>
  <c r="O321" i="21"/>
  <c r="J321" i="21"/>
  <c r="L282" i="21"/>
  <c r="P282" i="21" s="1"/>
  <c r="O283" i="21"/>
  <c r="J283" i="21"/>
  <c r="L304" i="21"/>
  <c r="P304" i="21" s="1"/>
  <c r="O305" i="21"/>
  <c r="J305" i="21"/>
  <c r="P261" i="16"/>
  <c r="P253" i="16"/>
  <c r="L281" i="21"/>
  <c r="P281" i="21" s="1"/>
  <c r="O282" i="21"/>
  <c r="J282" i="21"/>
  <c r="L315" i="21"/>
  <c r="P315" i="21" s="1"/>
  <c r="O316" i="21"/>
  <c r="J312" i="21"/>
  <c r="L311" i="21"/>
  <c r="P311" i="21" s="1"/>
  <c r="O312" i="21"/>
  <c r="O311" i="21"/>
  <c r="L310" i="21"/>
  <c r="P310" i="21" s="1"/>
  <c r="J311" i="21"/>
  <c r="O287" i="21"/>
  <c r="L286" i="21"/>
  <c r="P286" i="21" s="1"/>
  <c r="J287" i="21"/>
  <c r="L303" i="21"/>
  <c r="P303" i="21" s="1"/>
  <c r="O304" i="21"/>
  <c r="L279" i="21"/>
  <c r="P279" i="21" s="1"/>
  <c r="O280" i="21"/>
  <c r="J280" i="21"/>
  <c r="L290" i="21"/>
  <c r="P290" i="21" s="1"/>
  <c r="O291" i="21"/>
  <c r="J291" i="21"/>
  <c r="L289" i="21"/>
  <c r="P289" i="21" s="1"/>
  <c r="O290" i="21"/>
  <c r="O318" i="21"/>
  <c r="L317" i="21"/>
  <c r="P317" i="21" s="1"/>
  <c r="J318" i="21"/>
  <c r="O309" i="21"/>
  <c r="L308" i="21"/>
  <c r="P308" i="21" s="1"/>
  <c r="J309" i="21"/>
  <c r="O301" i="21"/>
  <c r="L300" i="21"/>
  <c r="P300" i="21" s="1"/>
  <c r="L255" i="12"/>
  <c r="L238" i="13"/>
  <c r="L246" i="13"/>
  <c r="J246" i="13" s="1"/>
  <c r="L254" i="13"/>
  <c r="L262" i="13"/>
  <c r="J262" i="13" s="1"/>
  <c r="J263" i="13"/>
  <c r="L237" i="12"/>
  <c r="L253" i="12"/>
  <c r="L244" i="12"/>
  <c r="L262" i="12"/>
  <c r="J263" i="12"/>
  <c r="L241" i="13"/>
  <c r="L249" i="13"/>
  <c r="J249" i="13" s="1"/>
  <c r="L257" i="13"/>
  <c r="L238" i="12"/>
  <c r="J238" i="12" s="1"/>
  <c r="L254" i="12"/>
  <c r="J254" i="12" s="1"/>
  <c r="J255" i="12"/>
  <c r="L234" i="14"/>
  <c r="J234" i="14" s="1"/>
  <c r="J260" i="14"/>
  <c r="L233" i="16"/>
  <c r="L259" i="16"/>
  <c r="P259" i="16" s="1"/>
  <c r="L251" i="16"/>
  <c r="P251" i="16" s="1"/>
  <c r="L243" i="16"/>
  <c r="P243" i="16" s="1"/>
  <c r="L244" i="15"/>
  <c r="P244" i="15" s="1"/>
  <c r="L262" i="15"/>
  <c r="P262" i="15" s="1"/>
  <c r="J263" i="15"/>
  <c r="L262" i="16"/>
  <c r="J263" i="16"/>
  <c r="J261" i="16"/>
  <c r="L260" i="16"/>
  <c r="P260" i="16" s="1"/>
  <c r="L250" i="15"/>
  <c r="P250" i="15" s="1"/>
  <c r="L239" i="15"/>
  <c r="P239" i="15" s="1"/>
  <c r="L247" i="15"/>
  <c r="P247" i="15" s="1"/>
  <c r="L255" i="15"/>
  <c r="P255" i="15" s="1"/>
  <c r="P263" i="15"/>
  <c r="L258" i="16"/>
  <c r="P258" i="16" s="1"/>
  <c r="J259" i="16"/>
  <c r="L240" i="16"/>
  <c r="P240" i="16" s="1"/>
  <c r="J241" i="16"/>
  <c r="O300" i="3"/>
  <c r="L299" i="3"/>
  <c r="P299" i="3" s="1"/>
  <c r="O297" i="3"/>
  <c r="L296" i="3"/>
  <c r="P296" i="3" s="1"/>
  <c r="O284" i="3"/>
  <c r="L283" i="3"/>
  <c r="P283" i="3" s="1"/>
  <c r="L292" i="3"/>
  <c r="P292" i="3" s="1"/>
  <c r="O293" i="3"/>
  <c r="L305" i="3"/>
  <c r="P305" i="3" s="1"/>
  <c r="O306" i="3"/>
  <c r="O289" i="3"/>
  <c r="L288" i="3"/>
  <c r="P288" i="3" s="1"/>
  <c r="O302" i="3"/>
  <c r="L301" i="3"/>
  <c r="P301" i="3" s="1"/>
  <c r="O285" i="3"/>
  <c r="L284" i="3"/>
  <c r="P284" i="3" s="1"/>
  <c r="O313" i="19"/>
  <c r="L312" i="19"/>
  <c r="P312" i="19" s="1"/>
  <c r="O285" i="19"/>
  <c r="L284" i="19"/>
  <c r="P284" i="19" s="1"/>
  <c r="L301" i="19"/>
  <c r="P301" i="19" s="1"/>
  <c r="O302" i="19"/>
  <c r="O288" i="20"/>
  <c r="L287" i="20"/>
  <c r="P287" i="20" s="1"/>
  <c r="L283" i="20"/>
  <c r="P283" i="20" s="1"/>
  <c r="O284" i="20"/>
  <c r="O296" i="20"/>
  <c r="L295" i="20"/>
  <c r="P295" i="20" s="1"/>
  <c r="L280" i="20"/>
  <c r="P280" i="20" s="1"/>
  <c r="O281" i="20"/>
  <c r="O310" i="19"/>
  <c r="L309" i="19"/>
  <c r="P309" i="19" s="1"/>
  <c r="O304" i="20"/>
  <c r="L303" i="20"/>
  <c r="P303" i="20" s="1"/>
  <c r="L302" i="18"/>
  <c r="P302" i="18" s="1"/>
  <c r="O303" i="18"/>
  <c r="O312" i="20"/>
  <c r="L311" i="20"/>
  <c r="P311" i="20" s="1"/>
  <c r="L286" i="18"/>
  <c r="P286" i="18" s="1"/>
  <c r="O287" i="18"/>
  <c r="O306" i="19"/>
  <c r="L305" i="19"/>
  <c r="P305" i="19" s="1"/>
  <c r="L299" i="20"/>
  <c r="P299" i="20" s="1"/>
  <c r="O300" i="20"/>
  <c r="L287" i="18"/>
  <c r="P287" i="18" s="1"/>
  <c r="O288" i="18"/>
  <c r="O320" i="20"/>
  <c r="L319" i="20"/>
  <c r="P319" i="20" s="1"/>
  <c r="L311" i="18"/>
  <c r="P311" i="18" s="1"/>
  <c r="O312" i="18"/>
  <c r="O301" i="20"/>
  <c r="L300" i="20"/>
  <c r="P300" i="20" s="1"/>
  <c r="O303" i="20"/>
  <c r="L302" i="20"/>
  <c r="P302" i="20" s="1"/>
  <c r="L294" i="19"/>
  <c r="P294" i="19" s="1"/>
  <c r="O295" i="19"/>
  <c r="L321" i="18"/>
  <c r="P321" i="18" s="1"/>
  <c r="O322" i="18"/>
  <c r="P322" i="18"/>
  <c r="J322" i="18"/>
  <c r="O320" i="19"/>
  <c r="L319" i="19"/>
  <c r="P319" i="19" s="1"/>
  <c r="L297" i="18"/>
  <c r="P297" i="18" s="1"/>
  <c r="O298" i="18"/>
  <c r="O289" i="20"/>
  <c r="L288" i="20"/>
  <c r="P288" i="20" s="1"/>
  <c r="O300" i="19"/>
  <c r="L299" i="19"/>
  <c r="P299" i="19" s="1"/>
  <c r="L283" i="18"/>
  <c r="P283" i="18" s="1"/>
  <c r="O284" i="18"/>
  <c r="L308" i="18"/>
  <c r="P308" i="18" s="1"/>
  <c r="O309" i="18"/>
  <c r="O288" i="19"/>
  <c r="L287" i="19"/>
  <c r="P287" i="19" s="1"/>
  <c r="L303" i="19"/>
  <c r="P303" i="19" s="1"/>
  <c r="O304" i="19"/>
  <c r="L304" i="20"/>
  <c r="P304" i="20" s="1"/>
  <c r="O305" i="20"/>
  <c r="L309" i="20"/>
  <c r="P309" i="20" s="1"/>
  <c r="O310" i="20"/>
  <c r="O306" i="18"/>
  <c r="L305" i="18"/>
  <c r="P305" i="18" s="1"/>
  <c r="L318" i="18"/>
  <c r="P318" i="18" s="1"/>
  <c r="O319" i="18"/>
  <c r="O314" i="19"/>
  <c r="L313" i="19"/>
  <c r="P313" i="19" s="1"/>
  <c r="L238" i="14"/>
  <c r="J238" i="14" s="1"/>
  <c r="J239" i="14"/>
  <c r="L239" i="12"/>
  <c r="J239" i="12" s="1"/>
  <c r="L248" i="14"/>
  <c r="J248" i="14" s="1"/>
  <c r="J249" i="14"/>
  <c r="J262" i="14"/>
  <c r="L261" i="14"/>
  <c r="J261" i="14" s="1"/>
  <c r="L243" i="12"/>
  <c r="J244" i="12"/>
  <c r="L259" i="12"/>
  <c r="J259" i="12" s="1"/>
  <c r="L240" i="13"/>
  <c r="J240" i="13" s="1"/>
  <c r="J241" i="13"/>
  <c r="L248" i="13"/>
  <c r="J248" i="13" s="1"/>
  <c r="L256" i="13"/>
  <c r="J256" i="13" s="1"/>
  <c r="J257" i="13"/>
  <c r="J242" i="14"/>
  <c r="J258" i="14"/>
  <c r="L241" i="12"/>
  <c r="J241" i="12" s="1"/>
  <c r="L257" i="12"/>
  <c r="L240" i="14"/>
  <c r="J240" i="14" s="1"/>
  <c r="J241" i="14"/>
  <c r="L248" i="12"/>
  <c r="J248" i="12" s="1"/>
  <c r="L233" i="13"/>
  <c r="L243" i="13"/>
  <c r="J243" i="13" s="1"/>
  <c r="L251" i="13"/>
  <c r="J252" i="13"/>
  <c r="L259" i="13"/>
  <c r="L242" i="12"/>
  <c r="J242" i="12" s="1"/>
  <c r="J243" i="12"/>
  <c r="L258" i="12"/>
  <c r="J258" i="12" s="1"/>
  <c r="L236" i="14"/>
  <c r="J237" i="14"/>
  <c r="L245" i="16"/>
  <c r="P245" i="16" s="1"/>
  <c r="L260" i="15"/>
  <c r="P260" i="15" s="1"/>
  <c r="L248" i="15"/>
  <c r="P248" i="15" s="1"/>
  <c r="L238" i="16"/>
  <c r="J237" i="16"/>
  <c r="L236" i="16"/>
  <c r="P236" i="16" s="1"/>
  <c r="L236" i="15"/>
  <c r="P236" i="15" s="1"/>
  <c r="L256" i="15"/>
  <c r="P256" i="15" s="1"/>
  <c r="L241" i="15"/>
  <c r="P241" i="15" s="1"/>
  <c r="L249" i="15"/>
  <c r="P249" i="15" s="1"/>
  <c r="L257" i="15"/>
  <c r="P257" i="15" s="1"/>
  <c r="L234" i="16"/>
  <c r="P234" i="16" s="1"/>
  <c r="L238" i="15"/>
  <c r="P238" i="15" s="1"/>
  <c r="J239" i="15"/>
  <c r="L248" i="16"/>
  <c r="P248" i="16" s="1"/>
  <c r="O298" i="3"/>
  <c r="L297" i="3"/>
  <c r="P297" i="3" s="1"/>
  <c r="O281" i="3"/>
  <c r="L280" i="3"/>
  <c r="P280" i="3" s="1"/>
  <c r="O294" i="3"/>
  <c r="L293" i="3"/>
  <c r="P293" i="3" s="1"/>
  <c r="L276" i="3"/>
  <c r="P276" i="3" s="1"/>
  <c r="O277" i="3"/>
  <c r="O290" i="3"/>
  <c r="L289" i="3"/>
  <c r="P289" i="3" s="1"/>
  <c r="O292" i="3"/>
  <c r="L291" i="3"/>
  <c r="P291" i="3" s="1"/>
  <c r="J292" i="3"/>
  <c r="O286" i="3"/>
  <c r="L285" i="3"/>
  <c r="P285" i="3" s="1"/>
  <c r="O280" i="3"/>
  <c r="L279" i="3"/>
  <c r="P279" i="3" s="1"/>
  <c r="L304" i="18"/>
  <c r="P304" i="18" s="1"/>
  <c r="O305" i="18"/>
  <c r="J305" i="18"/>
  <c r="O292" i="20"/>
  <c r="L291" i="20"/>
  <c r="P291" i="20" s="1"/>
  <c r="L313" i="20"/>
  <c r="P313" i="20" s="1"/>
  <c r="O314" i="20"/>
  <c r="O318" i="20"/>
  <c r="L317" i="20"/>
  <c r="P317" i="20" s="1"/>
  <c r="J287" i="19"/>
  <c r="L286" i="19"/>
  <c r="P286" i="19" s="1"/>
  <c r="O287" i="19"/>
  <c r="J283" i="20"/>
  <c r="L282" i="20"/>
  <c r="P282" i="20" s="1"/>
  <c r="O283" i="20"/>
  <c r="J302" i="18"/>
  <c r="L301" i="18"/>
  <c r="P301" i="18" s="1"/>
  <c r="O302" i="18"/>
  <c r="L319" i="18"/>
  <c r="P319" i="18" s="1"/>
  <c r="O320" i="18"/>
  <c r="L284" i="20"/>
  <c r="P284" i="20" s="1"/>
  <c r="O285" i="20"/>
  <c r="O279" i="18"/>
  <c r="L278" i="18"/>
  <c r="P278" i="18" s="1"/>
  <c r="L292" i="20"/>
  <c r="P292" i="20" s="1"/>
  <c r="O293" i="20"/>
  <c r="O290" i="18"/>
  <c r="L289" i="18"/>
  <c r="P289" i="18" s="1"/>
  <c r="L317" i="18"/>
  <c r="P317" i="18" s="1"/>
  <c r="O318" i="18"/>
  <c r="O279" i="20"/>
  <c r="L278" i="20"/>
  <c r="P278" i="20" s="1"/>
  <c r="O306" i="20"/>
  <c r="L305" i="20"/>
  <c r="P305" i="20" s="1"/>
  <c r="O309" i="20"/>
  <c r="J309" i="20"/>
  <c r="L308" i="20"/>
  <c r="P308" i="20" s="1"/>
  <c r="O281" i="18"/>
  <c r="L280" i="18"/>
  <c r="P280" i="18" s="1"/>
  <c r="L316" i="19"/>
  <c r="P316" i="19" s="1"/>
  <c r="O317" i="19"/>
  <c r="O313" i="20"/>
  <c r="L312" i="20"/>
  <c r="P312" i="20" s="1"/>
  <c r="L315" i="18"/>
  <c r="P315" i="18" s="1"/>
  <c r="O316" i="18"/>
  <c r="O276" i="19"/>
  <c r="L318" i="20"/>
  <c r="O319" i="20"/>
  <c r="O307" i="18"/>
  <c r="L306" i="18"/>
  <c r="P306" i="18" s="1"/>
  <c r="O300" i="18"/>
  <c r="L299" i="18"/>
  <c r="P299" i="18" s="1"/>
  <c r="O309" i="19"/>
  <c r="L308" i="19"/>
  <c r="P308" i="19" s="1"/>
  <c r="L284" i="18"/>
  <c r="P284" i="18" s="1"/>
  <c r="O285" i="18"/>
  <c r="O277" i="19"/>
  <c r="L276" i="19"/>
  <c r="P276" i="19" s="1"/>
  <c r="O293" i="19"/>
  <c r="L292" i="19"/>
  <c r="P292" i="19" s="1"/>
  <c r="L307" i="19"/>
  <c r="P307" i="19" s="1"/>
  <c r="O308" i="19"/>
  <c r="O277" i="18"/>
  <c r="O278" i="18"/>
  <c r="L277" i="18"/>
  <c r="P277" i="18" s="1"/>
  <c r="L307" i="18"/>
  <c r="P307" i="18" s="1"/>
  <c r="O308" i="18"/>
  <c r="O321" i="18"/>
  <c r="L320" i="18"/>
  <c r="P320" i="18" s="1"/>
  <c r="L315" i="19"/>
  <c r="P315" i="19" s="1"/>
  <c r="O316" i="19"/>
  <c r="L253" i="14"/>
  <c r="J253" i="14" s="1"/>
  <c r="J254" i="14"/>
  <c r="J246" i="14"/>
  <c r="L245" i="14"/>
  <c r="J245" i="14" s="1"/>
  <c r="L235" i="14"/>
  <c r="J235" i="14" s="1"/>
  <c r="J236" i="14"/>
  <c r="L247" i="12"/>
  <c r="J247" i="12" s="1"/>
  <c r="L242" i="13"/>
  <c r="J242" i="13" s="1"/>
  <c r="L250" i="13"/>
  <c r="J250" i="13" s="1"/>
  <c r="J251" i="13"/>
  <c r="L258" i="13"/>
  <c r="J258" i="13" s="1"/>
  <c r="J259" i="13"/>
  <c r="L245" i="12"/>
  <c r="J245" i="12" s="1"/>
  <c r="L261" i="12"/>
  <c r="J261" i="12" s="1"/>
  <c r="J262" i="12"/>
  <c r="L236" i="12"/>
  <c r="J237" i="12"/>
  <c r="L252" i="12"/>
  <c r="J253" i="12"/>
  <c r="L235" i="13"/>
  <c r="L245" i="13"/>
  <c r="J245" i="13" s="1"/>
  <c r="L253" i="13"/>
  <c r="J253" i="13" s="1"/>
  <c r="J254" i="13"/>
  <c r="L261" i="13"/>
  <c r="J261" i="13" s="1"/>
  <c r="L246" i="12"/>
  <c r="J246" i="12" s="1"/>
  <c r="L260" i="12"/>
  <c r="J260" i="12" s="1"/>
  <c r="J244" i="14"/>
  <c r="P263" i="16"/>
  <c r="L255" i="16"/>
  <c r="P255" i="16" s="1"/>
  <c r="L247" i="16"/>
  <c r="P247" i="16" s="1"/>
  <c r="L239" i="16"/>
  <c r="P239" i="16" s="1"/>
  <c r="J240" i="16"/>
  <c r="L234" i="15"/>
  <c r="P234" i="15" s="1"/>
  <c r="L252" i="15"/>
  <c r="P252" i="15" s="1"/>
  <c r="L246" i="16"/>
  <c r="P246" i="16" s="1"/>
  <c r="L244" i="16"/>
  <c r="P244" i="16" s="1"/>
  <c r="J245" i="16"/>
  <c r="L242" i="15"/>
  <c r="P242" i="15" s="1"/>
  <c r="L235" i="15"/>
  <c r="P235" i="15" s="1"/>
  <c r="J236" i="15"/>
  <c r="L243" i="15"/>
  <c r="P243" i="15" s="1"/>
  <c r="J244" i="15"/>
  <c r="L251" i="15"/>
  <c r="P251" i="15" s="1"/>
  <c r="L259" i="15"/>
  <c r="P259" i="15" s="1"/>
  <c r="L242" i="16"/>
  <c r="L254" i="15"/>
  <c r="P254" i="15" s="1"/>
  <c r="J255" i="15"/>
  <c r="L256" i="16"/>
  <c r="P256" i="16" s="1"/>
  <c r="L281" i="3"/>
  <c r="P281" i="3" s="1"/>
  <c r="O282" i="3"/>
  <c r="O303" i="3"/>
  <c r="L302" i="3"/>
  <c r="P302" i="3" s="1"/>
  <c r="O278" i="3"/>
  <c r="L277" i="3"/>
  <c r="P277" i="3" s="1"/>
  <c r="O299" i="3"/>
  <c r="L298" i="3"/>
  <c r="P298" i="3" s="1"/>
  <c r="O304" i="3"/>
  <c r="L303" i="3"/>
  <c r="P303" i="3" s="1"/>
  <c r="L294" i="3"/>
  <c r="P294" i="3" s="1"/>
  <c r="O295" i="3"/>
  <c r="O296" i="3"/>
  <c r="L295" i="3"/>
  <c r="P295" i="3" s="1"/>
  <c r="O302" i="20"/>
  <c r="L301" i="20"/>
  <c r="P301" i="20" s="1"/>
  <c r="L286" i="20"/>
  <c r="P286" i="20" s="1"/>
  <c r="O287" i="20"/>
  <c r="O283" i="18"/>
  <c r="L282" i="18"/>
  <c r="P282" i="18" s="1"/>
  <c r="L310" i="18"/>
  <c r="P310" i="18" s="1"/>
  <c r="O311" i="18"/>
  <c r="O299" i="18"/>
  <c r="L298" i="18"/>
  <c r="P298" i="18" s="1"/>
  <c r="O304" i="18"/>
  <c r="J304" i="18"/>
  <c r="L303" i="18"/>
  <c r="P303" i="18" s="1"/>
  <c r="O290" i="19"/>
  <c r="L289" i="19"/>
  <c r="P289" i="19" s="1"/>
  <c r="L310" i="20"/>
  <c r="P310" i="20" s="1"/>
  <c r="O311" i="20"/>
  <c r="O296" i="18"/>
  <c r="L295" i="18"/>
  <c r="P295" i="18" s="1"/>
  <c r="O303" i="19"/>
  <c r="L302" i="19"/>
  <c r="P302" i="19" s="1"/>
  <c r="L277" i="20"/>
  <c r="P277" i="20" s="1"/>
  <c r="O278" i="20"/>
  <c r="O277" i="20"/>
  <c r="J277" i="20"/>
  <c r="L307" i="20"/>
  <c r="P307" i="20" s="1"/>
  <c r="O308" i="20"/>
  <c r="O280" i="18"/>
  <c r="J280" i="18"/>
  <c r="L279" i="18"/>
  <c r="P279" i="18" s="1"/>
  <c r="L297" i="19"/>
  <c r="P297" i="19" s="1"/>
  <c r="O298" i="19"/>
  <c r="L293" i="19"/>
  <c r="P293" i="19" s="1"/>
  <c r="O294" i="19"/>
  <c r="O290" i="20"/>
  <c r="L289" i="20"/>
  <c r="P289" i="20" s="1"/>
  <c r="O297" i="19"/>
  <c r="L296" i="19"/>
  <c r="P296" i="19" s="1"/>
  <c r="J301" i="19"/>
  <c r="L300" i="19"/>
  <c r="P300" i="19" s="1"/>
  <c r="O301" i="19"/>
  <c r="O297" i="20"/>
  <c r="L296" i="20"/>
  <c r="P296" i="20" s="1"/>
  <c r="L285" i="18"/>
  <c r="P285" i="18" s="1"/>
  <c r="O286" i="18"/>
  <c r="J286" i="18"/>
  <c r="O284" i="19"/>
  <c r="L283" i="19"/>
  <c r="P283" i="19" s="1"/>
  <c r="J284" i="19"/>
  <c r="L290" i="18"/>
  <c r="P290" i="18" s="1"/>
  <c r="O291" i="18"/>
  <c r="L288" i="19"/>
  <c r="P288" i="19" s="1"/>
  <c r="O289" i="19"/>
  <c r="O310" i="18"/>
  <c r="L309" i="18"/>
  <c r="P309" i="18" s="1"/>
  <c r="O294" i="20"/>
  <c r="L293" i="20"/>
  <c r="P293" i="20" s="1"/>
  <c r="O289" i="18"/>
  <c r="L288" i="18"/>
  <c r="P288" i="18" s="1"/>
  <c r="O280" i="19"/>
  <c r="L279" i="19"/>
  <c r="P279" i="19" s="1"/>
  <c r="O296" i="19"/>
  <c r="L295" i="19"/>
  <c r="P295" i="19" s="1"/>
  <c r="L279" i="20"/>
  <c r="P279" i="20" s="1"/>
  <c r="O280" i="20"/>
  <c r="J280" i="20"/>
  <c r="O313" i="18"/>
  <c r="L312" i="18"/>
  <c r="P312" i="18" s="1"/>
  <c r="O292" i="18"/>
  <c r="L291" i="18"/>
  <c r="P291" i="18" s="1"/>
  <c r="L314" i="18"/>
  <c r="P314" i="18" s="1"/>
  <c r="O315" i="18"/>
  <c r="J315" i="18"/>
  <c r="O292" i="19"/>
  <c r="L291" i="19"/>
  <c r="P291" i="19" s="1"/>
  <c r="J292" i="19"/>
  <c r="L317" i="19"/>
  <c r="P317" i="19" s="1"/>
  <c r="O318" i="19"/>
  <c r="L256" i="14"/>
  <c r="J256" i="14" s="1"/>
  <c r="J257" i="14"/>
  <c r="L235" i="12"/>
  <c r="J235" i="12" s="1"/>
  <c r="J236" i="12"/>
  <c r="L251" i="12"/>
  <c r="J251" i="12" s="1"/>
  <c r="J252" i="12"/>
  <c r="L236" i="13"/>
  <c r="J236" i="13" s="1"/>
  <c r="L244" i="13"/>
  <c r="J244" i="13" s="1"/>
  <c r="L260" i="13"/>
  <c r="J260" i="13" s="1"/>
  <c r="J250" i="14"/>
  <c r="L233" i="12"/>
  <c r="L249" i="12"/>
  <c r="J249" i="12" s="1"/>
  <c r="L234" i="13"/>
  <c r="J234" i="13" s="1"/>
  <c r="J235" i="13"/>
  <c r="L240" i="12"/>
  <c r="J240" i="12" s="1"/>
  <c r="L256" i="12"/>
  <c r="J256" i="12" s="1"/>
  <c r="J257" i="12"/>
  <c r="L237" i="13"/>
  <c r="J237" i="13" s="1"/>
  <c r="J238" i="13"/>
  <c r="L247" i="13"/>
  <c r="J247" i="13" s="1"/>
  <c r="L255" i="13"/>
  <c r="J255" i="13" s="1"/>
  <c r="L234" i="12"/>
  <c r="J234" i="12" s="1"/>
  <c r="L250" i="12"/>
  <c r="J250" i="12" s="1"/>
  <c r="L239" i="13"/>
  <c r="J239" i="13" s="1"/>
  <c r="J252" i="14"/>
  <c r="L235" i="16"/>
  <c r="P235" i="16" s="1"/>
  <c r="J236" i="16"/>
  <c r="J258" i="16"/>
  <c r="L257" i="16"/>
  <c r="P257" i="16" s="1"/>
  <c r="L249" i="16"/>
  <c r="P249" i="16" s="1"/>
  <c r="L240" i="15"/>
  <c r="P240" i="15" s="1"/>
  <c r="J241" i="15"/>
  <c r="J259" i="15"/>
  <c r="L258" i="15"/>
  <c r="P258" i="15" s="1"/>
  <c r="L254" i="16"/>
  <c r="L252" i="16"/>
  <c r="P252" i="16" s="1"/>
  <c r="J253" i="16"/>
  <c r="L246" i="15"/>
  <c r="P246" i="15" s="1"/>
  <c r="J247" i="15"/>
  <c r="L237" i="15"/>
  <c r="P237" i="15" s="1"/>
  <c r="J238" i="15"/>
  <c r="L245" i="15"/>
  <c r="P245" i="15" s="1"/>
  <c r="L253" i="15"/>
  <c r="P253" i="15" s="1"/>
  <c r="L261" i="15"/>
  <c r="P261" i="15" s="1"/>
  <c r="L250" i="16"/>
  <c r="P250" i="16" s="1"/>
  <c r="J251" i="16"/>
  <c r="L233" i="15"/>
  <c r="J234" i="15"/>
  <c r="O291" i="3"/>
  <c r="L290" i="3"/>
  <c r="P290" i="3" s="1"/>
  <c r="O288" i="3"/>
  <c r="L287" i="3"/>
  <c r="P287" i="3" s="1"/>
  <c r="J288" i="3"/>
  <c r="L286" i="3"/>
  <c r="P286" i="3" s="1"/>
  <c r="O287" i="3"/>
  <c r="J287" i="3"/>
  <c r="J276" i="3"/>
  <c r="L275" i="3"/>
  <c r="O276" i="3"/>
  <c r="O283" i="3"/>
  <c r="L282" i="3"/>
  <c r="P282" i="3" s="1"/>
  <c r="O305" i="3"/>
  <c r="L304" i="3"/>
  <c r="P304" i="3" s="1"/>
  <c r="J305" i="3"/>
  <c r="O279" i="3"/>
  <c r="L278" i="3"/>
  <c r="P278" i="3" s="1"/>
  <c r="J279" i="3"/>
  <c r="L300" i="3"/>
  <c r="P300" i="3" s="1"/>
  <c r="O301" i="3"/>
  <c r="O291" i="20"/>
  <c r="J291" i="20"/>
  <c r="L290" i="20"/>
  <c r="P290" i="20" s="1"/>
  <c r="O281" i="19"/>
  <c r="L280" i="19"/>
  <c r="P280" i="19" s="1"/>
  <c r="O307" i="20"/>
  <c r="L306" i="20"/>
  <c r="P306" i="20" s="1"/>
  <c r="J315" i="19"/>
  <c r="O315" i="19"/>
  <c r="L314" i="19"/>
  <c r="P314" i="19" s="1"/>
  <c r="O295" i="20"/>
  <c r="L294" i="20"/>
  <c r="P294" i="20" s="1"/>
  <c r="O316" i="20"/>
  <c r="L315" i="20"/>
  <c r="P315" i="20" s="1"/>
  <c r="L293" i="18"/>
  <c r="P293" i="18" s="1"/>
  <c r="O294" i="18"/>
  <c r="O286" i="20"/>
  <c r="L285" i="20"/>
  <c r="P285" i="20" s="1"/>
  <c r="J286" i="20"/>
  <c r="L277" i="19"/>
  <c r="P277" i="19" s="1"/>
  <c r="O278" i="19"/>
  <c r="O282" i="19"/>
  <c r="L281" i="19"/>
  <c r="P281" i="19" s="1"/>
  <c r="O295" i="18"/>
  <c r="L294" i="18"/>
  <c r="P294" i="18" s="1"/>
  <c r="J295" i="18"/>
  <c r="L285" i="19"/>
  <c r="P285" i="19" s="1"/>
  <c r="O286" i="19"/>
  <c r="J286" i="19"/>
  <c r="J319" i="19"/>
  <c r="O319" i="19"/>
  <c r="L318" i="19"/>
  <c r="P318" i="19" s="1"/>
  <c r="L320" i="20"/>
  <c r="P320" i="20" s="1"/>
  <c r="O321" i="20"/>
  <c r="O279" i="19"/>
  <c r="L278" i="19"/>
  <c r="P278" i="19" s="1"/>
  <c r="J279" i="19"/>
  <c r="O282" i="18"/>
  <c r="L281" i="18"/>
  <c r="P281" i="18" s="1"/>
  <c r="L310" i="19"/>
  <c r="P310" i="19" s="1"/>
  <c r="O311" i="19"/>
  <c r="J322" i="20"/>
  <c r="O322" i="20"/>
  <c r="L321" i="20"/>
  <c r="P321" i="20" s="1"/>
  <c r="P322" i="20"/>
  <c r="J314" i="18"/>
  <c r="O314" i="18"/>
  <c r="L313" i="18"/>
  <c r="P313" i="18" s="1"/>
  <c r="O321" i="19"/>
  <c r="L320" i="19"/>
  <c r="P320" i="19" s="1"/>
  <c r="P321" i="19"/>
  <c r="J321" i="19"/>
  <c r="O299" i="20"/>
  <c r="L298" i="20"/>
  <c r="P298" i="20" s="1"/>
  <c r="J299" i="20"/>
  <c r="O305" i="19"/>
  <c r="L304" i="19"/>
  <c r="P304" i="19" s="1"/>
  <c r="O293" i="18"/>
  <c r="J293" i="18"/>
  <c r="L292" i="18"/>
  <c r="P292" i="18" s="1"/>
  <c r="L281" i="20"/>
  <c r="P281" i="20" s="1"/>
  <c r="O282" i="20"/>
  <c r="J282" i="20"/>
  <c r="O291" i="19"/>
  <c r="J291" i="19"/>
  <c r="L290" i="19"/>
  <c r="P290" i="19" s="1"/>
  <c r="O317" i="20"/>
  <c r="L316" i="20"/>
  <c r="P316" i="20" s="1"/>
  <c r="O301" i="18"/>
  <c r="J301" i="18"/>
  <c r="L300" i="18"/>
  <c r="P300" i="18" s="1"/>
  <c r="O283" i="19"/>
  <c r="J283" i="19"/>
  <c r="L282" i="19"/>
  <c r="P282" i="19" s="1"/>
  <c r="J299" i="19"/>
  <c r="L298" i="19"/>
  <c r="P298" i="19" s="1"/>
  <c r="O299" i="19"/>
  <c r="O298" i="20"/>
  <c r="L297" i="20"/>
  <c r="P297" i="20" s="1"/>
  <c r="L311" i="19"/>
  <c r="P311" i="19" s="1"/>
  <c r="O312" i="19"/>
  <c r="O297" i="18"/>
  <c r="L296" i="18"/>
  <c r="P296" i="18" s="1"/>
  <c r="J297" i="18"/>
  <c r="L316" i="18"/>
  <c r="P316" i="18" s="1"/>
  <c r="O317" i="18"/>
  <c r="J317" i="18"/>
  <c r="L306" i="19"/>
  <c r="P306" i="19" s="1"/>
  <c r="O307" i="19"/>
  <c r="O315" i="20"/>
  <c r="L314" i="20"/>
  <c r="J363" i="15"/>
  <c r="J365" i="16"/>
  <c r="J366" i="15"/>
  <c r="J367" i="16"/>
  <c r="J363" i="16"/>
  <c r="J368" i="15"/>
  <c r="J364" i="15"/>
  <c r="L400" i="3"/>
  <c r="J400" i="3" s="1"/>
  <c r="J365" i="15"/>
  <c r="L397" i="3"/>
  <c r="J397" i="3" s="1"/>
  <c r="J398" i="3"/>
  <c r="J367" i="15"/>
  <c r="J364" i="16"/>
  <c r="L396" i="3"/>
  <c r="J396" i="3" s="1"/>
  <c r="J368" i="16"/>
  <c r="L395" i="3"/>
  <c r="J395" i="3" s="1"/>
  <c r="J366" i="16"/>
  <c r="L393" i="3"/>
  <c r="J394" i="3"/>
  <c r="G62" i="16"/>
  <c r="M61" i="16"/>
  <c r="M63" i="15"/>
  <c r="G64" i="15"/>
  <c r="J366" i="12"/>
  <c r="L362" i="13"/>
  <c r="L363" i="13"/>
  <c r="J363" i="13" s="1"/>
  <c r="J364" i="13"/>
  <c r="J365" i="12"/>
  <c r="L364" i="12"/>
  <c r="J364" i="12" s="1"/>
  <c r="L366" i="13"/>
  <c r="J366" i="13" s="1"/>
  <c r="J367" i="13"/>
  <c r="L362" i="12"/>
  <c r="J363" i="12"/>
  <c r="J366" i="14"/>
  <c r="L365" i="14"/>
  <c r="J365" i="14" s="1"/>
  <c r="L368" i="14"/>
  <c r="J368" i="14" s="1"/>
  <c r="L365" i="13"/>
  <c r="J365" i="13" s="1"/>
  <c r="J368" i="12"/>
  <c r="L367" i="12"/>
  <c r="J367" i="12" s="1"/>
  <c r="L363" i="14"/>
  <c r="J363" i="14" s="1"/>
  <c r="J364" i="14"/>
  <c r="L368" i="13"/>
  <c r="J368" i="13" s="1"/>
  <c r="L367" i="14"/>
  <c r="J367" i="14" s="1"/>
  <c r="G54" i="14"/>
  <c r="M53" i="14"/>
  <c r="G55" i="13"/>
  <c r="M54" i="13"/>
  <c r="G53" i="12"/>
  <c r="M52" i="12"/>
  <c r="J312" i="19" l="1"/>
  <c r="J295" i="20"/>
  <c r="J307" i="20"/>
  <c r="J301" i="3"/>
  <c r="J262" i="15"/>
  <c r="J254" i="15"/>
  <c r="J289" i="19"/>
  <c r="J294" i="19"/>
  <c r="J278" i="20"/>
  <c r="J303" i="19"/>
  <c r="J311" i="20"/>
  <c r="J299" i="18"/>
  <c r="J283" i="18"/>
  <c r="J287" i="20"/>
  <c r="J302" i="20"/>
  <c r="J296" i="3"/>
  <c r="J243" i="16"/>
  <c r="J260" i="15"/>
  <c r="J308" i="18"/>
  <c r="J309" i="19"/>
  <c r="J319" i="20"/>
  <c r="J313" i="20"/>
  <c r="J303" i="20"/>
  <c r="J301" i="21"/>
  <c r="J316" i="21"/>
  <c r="J307" i="21"/>
  <c r="J296" i="19"/>
  <c r="J310" i="18"/>
  <c r="J295" i="3"/>
  <c r="J257" i="15"/>
  <c r="J290" i="21"/>
  <c r="J283" i="3"/>
  <c r="J291" i="3"/>
  <c r="J299" i="3"/>
  <c r="J294" i="18"/>
  <c r="J247" i="16"/>
  <c r="J277" i="18"/>
  <c r="J285" i="21"/>
  <c r="J281" i="21"/>
  <c r="J306" i="21"/>
  <c r="J315" i="21"/>
  <c r="J293" i="21"/>
  <c r="J313" i="21"/>
  <c r="J319" i="21"/>
  <c r="J308" i="21"/>
  <c r="J299" i="21"/>
  <c r="J303" i="21"/>
  <c r="J316" i="19"/>
  <c r="J304" i="21"/>
  <c r="J300" i="21"/>
  <c r="J289" i="21"/>
  <c r="J279" i="21"/>
  <c r="J278" i="21"/>
  <c r="J286" i="21"/>
  <c r="J320" i="21"/>
  <c r="J292" i="21"/>
  <c r="J310" i="21"/>
  <c r="J297" i="21"/>
  <c r="J317" i="21"/>
  <c r="J305" i="19"/>
  <c r="J297" i="19"/>
  <c r="J298" i="20"/>
  <c r="J321" i="20"/>
  <c r="J235" i="15"/>
  <c r="J284" i="18"/>
  <c r="J288" i="18"/>
  <c r="J278" i="19"/>
  <c r="J257" i="16"/>
  <c r="J306" i="18"/>
  <c r="J312" i="20"/>
  <c r="J276" i="19"/>
  <c r="J239" i="16"/>
  <c r="J302" i="3"/>
  <c r="J294" i="20"/>
  <c r="J285" i="18"/>
  <c r="J307" i="18"/>
  <c r="J284" i="3"/>
  <c r="J277" i="19"/>
  <c r="J292" i="20"/>
  <c r="J258" i="15"/>
  <c r="J242" i="15"/>
  <c r="J237" i="15"/>
  <c r="J261" i="15"/>
  <c r="J288" i="19"/>
  <c r="J289" i="20"/>
  <c r="J281" i="20"/>
  <c r="J302" i="19"/>
  <c r="J285" i="19"/>
  <c r="J262" i="16"/>
  <c r="P262" i="16"/>
  <c r="J250" i="16"/>
  <c r="J290" i="19"/>
  <c r="J303" i="3"/>
  <c r="J307" i="19"/>
  <c r="J317" i="20"/>
  <c r="J282" i="18"/>
  <c r="J282" i="19"/>
  <c r="J246" i="15"/>
  <c r="J255" i="16"/>
  <c r="J318" i="19"/>
  <c r="J291" i="18"/>
  <c r="J298" i="19"/>
  <c r="J311" i="18"/>
  <c r="J278" i="3"/>
  <c r="J243" i="15"/>
  <c r="J248" i="16"/>
  <c r="J278" i="18"/>
  <c r="J293" i="19"/>
  <c r="J300" i="18"/>
  <c r="J318" i="20"/>
  <c r="P318" i="20"/>
  <c r="J281" i="18"/>
  <c r="J318" i="18"/>
  <c r="J290" i="18"/>
  <c r="J293" i="20"/>
  <c r="J285" i="20"/>
  <c r="J286" i="3"/>
  <c r="J281" i="3"/>
  <c r="J238" i="16"/>
  <c r="P238" i="16"/>
  <c r="J319" i="18"/>
  <c r="J300" i="19"/>
  <c r="J295" i="19"/>
  <c r="J320" i="20"/>
  <c r="J287" i="18"/>
  <c r="J310" i="19"/>
  <c r="J288" i="20"/>
  <c r="J285" i="3"/>
  <c r="J256" i="15"/>
  <c r="J240" i="15"/>
  <c r="J244" i="16"/>
  <c r="J260" i="16"/>
  <c r="J314" i="20"/>
  <c r="P314" i="20"/>
  <c r="J311" i="19"/>
  <c r="J254" i="16"/>
  <c r="P254" i="16"/>
  <c r="J313" i="18"/>
  <c r="J289" i="18"/>
  <c r="J252" i="15"/>
  <c r="J253" i="15"/>
  <c r="J256" i="16"/>
  <c r="J308" i="19"/>
  <c r="J316" i="18"/>
  <c r="J317" i="19"/>
  <c r="J279" i="20"/>
  <c r="J279" i="18"/>
  <c r="J320" i="18"/>
  <c r="J280" i="3"/>
  <c r="J277" i="3"/>
  <c r="J294" i="3"/>
  <c r="J249" i="16"/>
  <c r="J235" i="16"/>
  <c r="J250" i="15"/>
  <c r="J249" i="15"/>
  <c r="J246" i="16"/>
  <c r="J305" i="20"/>
  <c r="J304" i="19"/>
  <c r="J320" i="19"/>
  <c r="J312" i="18"/>
  <c r="J306" i="19"/>
  <c r="J304" i="20"/>
  <c r="J284" i="20"/>
  <c r="J293" i="3"/>
  <c r="J297" i="3"/>
  <c r="J300" i="3"/>
  <c r="J315" i="20"/>
  <c r="J316" i="20"/>
  <c r="J281" i="19"/>
  <c r="J292" i="18"/>
  <c r="J280" i="19"/>
  <c r="J297" i="20"/>
  <c r="J290" i="20"/>
  <c r="J308" i="20"/>
  <c r="J296" i="18"/>
  <c r="J304" i="3"/>
  <c r="J282" i="3"/>
  <c r="J242" i="16"/>
  <c r="P242" i="16"/>
  <c r="J321" i="18"/>
  <c r="J306" i="20"/>
  <c r="J290" i="3"/>
  <c r="J298" i="3"/>
  <c r="J314" i="19"/>
  <c r="J310" i="20"/>
  <c r="J309" i="18"/>
  <c r="J298" i="18"/>
  <c r="J301" i="20"/>
  <c r="J300" i="20"/>
  <c r="J303" i="18"/>
  <c r="J296" i="20"/>
  <c r="J313" i="19"/>
  <c r="J289" i="3"/>
  <c r="J248" i="15"/>
  <c r="J251" i="15"/>
  <c r="J245" i="15"/>
  <c r="J252" i="16"/>
  <c r="J234" i="16"/>
  <c r="G63" i="16"/>
  <c r="M62" i="16"/>
  <c r="M64" i="15"/>
  <c r="G65" i="15"/>
  <c r="M54" i="14"/>
  <c r="G55" i="14"/>
  <c r="G56" i="13"/>
  <c r="M55" i="13"/>
  <c r="G54" i="12"/>
  <c r="M53" i="12"/>
  <c r="G64" i="16" l="1"/>
  <c r="M63" i="16"/>
  <c r="G66" i="15"/>
  <c r="M65" i="15"/>
  <c r="M55" i="14"/>
  <c r="G56" i="14"/>
  <c r="M56" i="13"/>
  <c r="G57" i="13"/>
  <c r="G55" i="12"/>
  <c r="M54" i="12"/>
  <c r="B165" i="11"/>
  <c r="B164" i="11"/>
  <c r="B163" i="11"/>
  <c r="B162"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02" i="11"/>
  <c r="B193" i="11"/>
  <c r="B192" i="11"/>
  <c r="B191" i="11"/>
  <c r="B190" i="11"/>
  <c r="B187" i="11"/>
  <c r="B186" i="11"/>
  <c r="B185" i="11"/>
  <c r="B184" i="11"/>
  <c r="B170" i="11"/>
  <c r="B109" i="11"/>
  <c r="B75" i="11"/>
  <c r="B153" i="11"/>
  <c r="B140" i="11"/>
  <c r="B127" i="11"/>
  <c r="B126" i="11"/>
  <c r="B104" i="11"/>
  <c r="B103" i="11"/>
  <c r="B100" i="11"/>
  <c r="B35" i="11"/>
  <c r="B205" i="11"/>
  <c r="B204" i="11"/>
  <c r="B203" i="11"/>
  <c r="B201" i="11"/>
  <c r="B200" i="11"/>
  <c r="B199" i="11"/>
  <c r="B198" i="11"/>
  <c r="B197" i="11"/>
  <c r="B196" i="11"/>
  <c r="B195" i="11"/>
  <c r="B194" i="11"/>
  <c r="B189" i="11"/>
  <c r="B188" i="11"/>
  <c r="B183" i="11"/>
  <c r="B182" i="11"/>
  <c r="B181" i="11"/>
  <c r="B180" i="11"/>
  <c r="B179" i="11"/>
  <c r="B178" i="11"/>
  <c r="B177" i="11"/>
  <c r="B176" i="11"/>
  <c r="B175" i="11"/>
  <c r="B174" i="11"/>
  <c r="B173" i="11"/>
  <c r="B172" i="11"/>
  <c r="B171" i="11"/>
  <c r="B169" i="11"/>
  <c r="B168" i="11"/>
  <c r="B167" i="11"/>
  <c r="B166" i="11"/>
  <c r="B161" i="11"/>
  <c r="B160" i="11"/>
  <c r="B159" i="11"/>
  <c r="B158" i="11"/>
  <c r="B157" i="11"/>
  <c r="B156" i="11"/>
  <c r="B155" i="11"/>
  <c r="B154" i="11"/>
  <c r="B152" i="11"/>
  <c r="B151" i="11"/>
  <c r="B150" i="11"/>
  <c r="B149" i="11"/>
  <c r="B148" i="11"/>
  <c r="B147" i="11"/>
  <c r="B146" i="11"/>
  <c r="B145" i="11"/>
  <c r="B144" i="11"/>
  <c r="B143" i="11"/>
  <c r="B142" i="11"/>
  <c r="B141" i="11"/>
  <c r="B139" i="11"/>
  <c r="B138" i="11"/>
  <c r="B137" i="11"/>
  <c r="B136" i="11"/>
  <c r="B135" i="11"/>
  <c r="B134" i="11"/>
  <c r="B133" i="11"/>
  <c r="B132" i="11"/>
  <c r="B131" i="11"/>
  <c r="B130" i="11"/>
  <c r="B129" i="11"/>
  <c r="B128" i="11"/>
  <c r="B125" i="11"/>
  <c r="B124" i="11"/>
  <c r="B123" i="11"/>
  <c r="B122" i="11"/>
  <c r="B121" i="11"/>
  <c r="B120" i="11"/>
  <c r="B119" i="11"/>
  <c r="B118" i="11"/>
  <c r="B117" i="11"/>
  <c r="B116" i="11"/>
  <c r="B115" i="11"/>
  <c r="B114" i="11"/>
  <c r="B113" i="11"/>
  <c r="B112" i="11"/>
  <c r="B111" i="11"/>
  <c r="B110" i="11"/>
  <c r="B108" i="11"/>
  <c r="B107" i="11"/>
  <c r="B106" i="11"/>
  <c r="B105" i="11"/>
  <c r="B102" i="11"/>
  <c r="B101" i="11"/>
  <c r="B99" i="11"/>
  <c r="B98" i="11"/>
  <c r="B97" i="11"/>
  <c r="B96" i="11"/>
  <c r="B95" i="11"/>
  <c r="B94" i="11"/>
  <c r="B93" i="11"/>
  <c r="B92" i="11"/>
  <c r="B91" i="11"/>
  <c r="B90" i="11"/>
  <c r="B89" i="11"/>
  <c r="B88" i="11"/>
  <c r="B87" i="11"/>
  <c r="B86" i="11"/>
  <c r="B85" i="11"/>
  <c r="B84" i="11"/>
  <c r="B83" i="11"/>
  <c r="B82" i="11"/>
  <c r="B81" i="11"/>
  <c r="B80" i="11"/>
  <c r="B79" i="11"/>
  <c r="B78" i="11"/>
  <c r="B77" i="11"/>
  <c r="B76"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K228" i="3" l="1"/>
  <c r="K186" i="13"/>
  <c r="L185" i="13" s="1"/>
  <c r="K186" i="14"/>
  <c r="K230" i="21"/>
  <c r="K230" i="20"/>
  <c r="K230" i="18"/>
  <c r="K229" i="19"/>
  <c r="K186" i="12"/>
  <c r="K186" i="15"/>
  <c r="L185" i="15" s="1"/>
  <c r="K186" i="16"/>
  <c r="K259" i="20"/>
  <c r="K215" i="12"/>
  <c r="K215" i="13"/>
  <c r="K259" i="21"/>
  <c r="K258" i="19"/>
  <c r="K259" i="18"/>
  <c r="K257" i="3"/>
  <c r="K245" i="18"/>
  <c r="K201" i="12"/>
  <c r="K201" i="13"/>
  <c r="K245" i="21"/>
  <c r="K244" i="19"/>
  <c r="K245" i="20"/>
  <c r="K243" i="3"/>
  <c r="K250" i="21"/>
  <c r="K206" i="12"/>
  <c r="L205" i="12" s="1"/>
  <c r="K206" i="15"/>
  <c r="K249" i="19"/>
  <c r="K250" i="20"/>
  <c r="K206" i="16"/>
  <c r="K250" i="18"/>
  <c r="K248" i="3"/>
  <c r="K206" i="13"/>
  <c r="K206" i="14"/>
  <c r="K251" i="21"/>
  <c r="K249" i="3"/>
  <c r="K207" i="13"/>
  <c r="K207" i="16"/>
  <c r="L206" i="16" s="1"/>
  <c r="K207" i="15"/>
  <c r="K207" i="12"/>
  <c r="K207" i="14"/>
  <c r="K251" i="18"/>
  <c r="K251" i="20"/>
  <c r="K250" i="19"/>
  <c r="K254" i="18"/>
  <c r="K210" i="13"/>
  <c r="K254" i="21"/>
  <c r="K254" i="20"/>
  <c r="K253" i="19"/>
  <c r="K252" i="3"/>
  <c r="K210" i="12"/>
  <c r="L209" i="12" s="1"/>
  <c r="K253" i="3"/>
  <c r="K211" i="13"/>
  <c r="K255" i="21"/>
  <c r="K255" i="18"/>
  <c r="K254" i="19"/>
  <c r="K255" i="20"/>
  <c r="K211" i="12"/>
  <c r="K227" i="13"/>
  <c r="K227" i="15"/>
  <c r="K271" i="18"/>
  <c r="K269" i="3"/>
  <c r="K227" i="16"/>
  <c r="L226" i="16" s="1"/>
  <c r="K271" i="21"/>
  <c r="K270" i="19"/>
  <c r="K271" i="20"/>
  <c r="K227" i="12"/>
  <c r="K227" i="14"/>
  <c r="K267" i="21"/>
  <c r="K266" i="19"/>
  <c r="K267" i="20"/>
  <c r="K223" i="15"/>
  <c r="K223" i="13"/>
  <c r="K223" i="14"/>
  <c r="K223" i="16"/>
  <c r="L222" i="16" s="1"/>
  <c r="K265" i="3"/>
  <c r="K267" i="18"/>
  <c r="K223" i="12"/>
  <c r="K261" i="19"/>
  <c r="K260" i="3"/>
  <c r="K262" i="18"/>
  <c r="K218" i="15"/>
  <c r="K218" i="13"/>
  <c r="K262" i="21"/>
  <c r="K262" i="20"/>
  <c r="K218" i="16"/>
  <c r="L217" i="16" s="1"/>
  <c r="J217" i="16" s="1"/>
  <c r="K218" i="14"/>
  <c r="K218" i="12"/>
  <c r="K259" i="3"/>
  <c r="K260" i="19"/>
  <c r="K261" i="18"/>
  <c r="K217" i="12"/>
  <c r="K261" i="21"/>
  <c r="K261" i="20"/>
  <c r="K217" i="13"/>
  <c r="K229" i="20"/>
  <c r="K229" i="21"/>
  <c r="K228" i="19"/>
  <c r="K229" i="18"/>
  <c r="K185" i="15"/>
  <c r="J185" i="15" s="1"/>
  <c r="K227" i="3"/>
  <c r="K185" i="16"/>
  <c r="K236" i="21"/>
  <c r="K235" i="19"/>
  <c r="K236" i="18"/>
  <c r="K236" i="20"/>
  <c r="K192" i="16"/>
  <c r="K192" i="15"/>
  <c r="K192" i="13"/>
  <c r="L191" i="13" s="1"/>
  <c r="K192" i="14"/>
  <c r="K192" i="12"/>
  <c r="L191" i="12" s="1"/>
  <c r="K234" i="3"/>
  <c r="K243" i="19"/>
  <c r="K244" i="20"/>
  <c r="K242" i="3"/>
  <c r="K244" i="18"/>
  <c r="K244" i="21"/>
  <c r="K200" i="12"/>
  <c r="L199" i="12" s="1"/>
  <c r="K200" i="13"/>
  <c r="L199" i="13" s="1"/>
  <c r="K249" i="21"/>
  <c r="K249" i="20"/>
  <c r="K247" i="3"/>
  <c r="K205" i="16"/>
  <c r="K205" i="15"/>
  <c r="L204" i="15" s="1"/>
  <c r="K205" i="13"/>
  <c r="K205" i="12"/>
  <c r="K249" i="18"/>
  <c r="K248" i="19"/>
  <c r="K205" i="14"/>
  <c r="K255" i="3"/>
  <c r="K257" i="21"/>
  <c r="K256" i="19"/>
  <c r="K213" i="12"/>
  <c r="K257" i="18"/>
  <c r="K257" i="20"/>
  <c r="K213" i="13"/>
  <c r="K263" i="18"/>
  <c r="K263" i="20"/>
  <c r="K219" i="16"/>
  <c r="K219" i="15"/>
  <c r="K262" i="19"/>
  <c r="K263" i="21"/>
  <c r="K261" i="3"/>
  <c r="K219" i="12"/>
  <c r="K219" i="14"/>
  <c r="K219" i="13"/>
  <c r="K231" i="21"/>
  <c r="K231" i="20"/>
  <c r="K229" i="3"/>
  <c r="K187" i="15"/>
  <c r="K187" i="13"/>
  <c r="K230" i="19"/>
  <c r="K231" i="18"/>
  <c r="K187" i="16"/>
  <c r="K187" i="14"/>
  <c r="K187" i="12"/>
  <c r="K234" i="21"/>
  <c r="K234" i="18"/>
  <c r="K190" i="15"/>
  <c r="L189" i="15" s="1"/>
  <c r="K190" i="16"/>
  <c r="K190" i="13"/>
  <c r="K234" i="20"/>
  <c r="K233" i="19"/>
  <c r="K232" i="3"/>
  <c r="K190" i="12"/>
  <c r="K190" i="14"/>
  <c r="K238" i="3"/>
  <c r="K239" i="19"/>
  <c r="K240" i="20"/>
  <c r="K196" i="12"/>
  <c r="L195" i="12" s="1"/>
  <c r="K196" i="16"/>
  <c r="K196" i="15"/>
  <c r="K240" i="21"/>
  <c r="K240" i="18"/>
  <c r="K196" i="13"/>
  <c r="K196" i="14"/>
  <c r="K241" i="21"/>
  <c r="K241" i="18"/>
  <c r="K197" i="13"/>
  <c r="K197" i="15"/>
  <c r="K197" i="14"/>
  <c r="K197" i="12"/>
  <c r="K241" i="20"/>
  <c r="K197" i="16"/>
  <c r="L196" i="16" s="1"/>
  <c r="K240" i="19"/>
  <c r="K239" i="3"/>
  <c r="K246" i="21"/>
  <c r="K245" i="19"/>
  <c r="K244" i="3"/>
  <c r="K246" i="18"/>
  <c r="K202" i="15"/>
  <c r="K202" i="13"/>
  <c r="L201" i="13" s="1"/>
  <c r="K246" i="20"/>
  <c r="K202" i="14"/>
  <c r="K202" i="16"/>
  <c r="L201" i="16" s="1"/>
  <c r="J201" i="16" s="1"/>
  <c r="K202" i="12"/>
  <c r="L201" i="12" s="1"/>
  <c r="K246" i="19"/>
  <c r="K247" i="20"/>
  <c r="K203" i="14"/>
  <c r="K203" i="13"/>
  <c r="K247" i="18"/>
  <c r="K245" i="3"/>
  <c r="K247" i="21"/>
  <c r="K203" i="16"/>
  <c r="K203" i="15"/>
  <c r="K203" i="12"/>
  <c r="K248" i="18"/>
  <c r="K247" i="19"/>
  <c r="K248" i="20"/>
  <c r="K246" i="3"/>
  <c r="K204" i="13"/>
  <c r="K204" i="14"/>
  <c r="K204" i="12"/>
  <c r="L203" i="12" s="1"/>
  <c r="K204" i="16"/>
  <c r="K204" i="15"/>
  <c r="K248" i="21"/>
  <c r="K253" i="20"/>
  <c r="K251" i="3"/>
  <c r="K209" i="16"/>
  <c r="K209" i="15"/>
  <c r="K209" i="12"/>
  <c r="K209" i="14"/>
  <c r="K252" i="19"/>
  <c r="K253" i="18"/>
  <c r="K253" i="21"/>
  <c r="K209" i="13"/>
  <c r="K256" i="18"/>
  <c r="K256" i="20"/>
  <c r="K256" i="21"/>
  <c r="K255" i="19"/>
  <c r="K212" i="13"/>
  <c r="K212" i="12"/>
  <c r="L211" i="12" s="1"/>
  <c r="K254" i="3"/>
  <c r="K265" i="19"/>
  <c r="K266" i="21"/>
  <c r="K222" i="15"/>
  <c r="K266" i="20"/>
  <c r="K264" i="3"/>
  <c r="K266" i="18"/>
  <c r="K222" i="14"/>
  <c r="K222" i="16"/>
  <c r="K222" i="13"/>
  <c r="K222" i="12"/>
  <c r="L221" i="12" s="1"/>
  <c r="K264" i="21"/>
  <c r="K263" i="19"/>
  <c r="K262" i="3"/>
  <c r="K220" i="14"/>
  <c r="K220" i="16"/>
  <c r="K264" i="20"/>
  <c r="K264" i="18"/>
  <c r="K220" i="12"/>
  <c r="K220" i="15"/>
  <c r="K220" i="13"/>
  <c r="K231" i="19"/>
  <c r="K232" i="18"/>
  <c r="K232" i="20"/>
  <c r="K188" i="15"/>
  <c r="K188" i="13"/>
  <c r="K188" i="14"/>
  <c r="K188" i="16"/>
  <c r="K232" i="21"/>
  <c r="K230" i="3"/>
  <c r="K188" i="12"/>
  <c r="K237" i="19"/>
  <c r="K236" i="3"/>
  <c r="K194" i="13"/>
  <c r="L193" i="13" s="1"/>
  <c r="K194" i="12"/>
  <c r="L193" i="12" s="1"/>
  <c r="K238" i="21"/>
  <c r="K238" i="18"/>
  <c r="K238" i="20"/>
  <c r="K194" i="15"/>
  <c r="K194" i="14"/>
  <c r="K194" i="16"/>
  <c r="L193" i="16" s="1"/>
  <c r="K264" i="19"/>
  <c r="K221" i="16"/>
  <c r="K265" i="18"/>
  <c r="K221" i="14"/>
  <c r="K221" i="15"/>
  <c r="L220" i="15" s="1"/>
  <c r="K265" i="21"/>
  <c r="K265" i="20"/>
  <c r="K263" i="3"/>
  <c r="K221" i="12"/>
  <c r="K221" i="13"/>
  <c r="K233" i="18"/>
  <c r="K233" i="20"/>
  <c r="K189" i="13"/>
  <c r="K189" i="15"/>
  <c r="K189" i="12"/>
  <c r="L188" i="12" s="1"/>
  <c r="K232" i="19"/>
  <c r="K231" i="3"/>
  <c r="K189" i="16"/>
  <c r="L188" i="16" s="1"/>
  <c r="K233" i="21"/>
  <c r="K189" i="14"/>
  <c r="K235" i="21"/>
  <c r="K234" i="19"/>
  <c r="K233" i="3"/>
  <c r="K235" i="20"/>
  <c r="K191" i="16"/>
  <c r="K191" i="15"/>
  <c r="K191" i="12"/>
  <c r="L190" i="12" s="1"/>
  <c r="K235" i="18"/>
  <c r="K191" i="13"/>
  <c r="K191" i="14"/>
  <c r="K239" i="18"/>
  <c r="K238" i="19"/>
  <c r="K237" i="3"/>
  <c r="K239" i="21"/>
  <c r="K195" i="13"/>
  <c r="K195" i="14"/>
  <c r="K239" i="20"/>
  <c r="K195" i="16"/>
  <c r="K195" i="15"/>
  <c r="K195" i="12"/>
  <c r="K242" i="18"/>
  <c r="K241" i="19"/>
  <c r="K240" i="3"/>
  <c r="K198" i="15"/>
  <c r="K198" i="12"/>
  <c r="L197" i="12" s="1"/>
  <c r="K198" i="14"/>
  <c r="K198" i="16"/>
  <c r="L197" i="16" s="1"/>
  <c r="J197" i="16" s="1"/>
  <c r="K242" i="20"/>
  <c r="K242" i="21"/>
  <c r="K198" i="13"/>
  <c r="K243" i="18"/>
  <c r="K242" i="19"/>
  <c r="K199" i="16"/>
  <c r="K199" i="12"/>
  <c r="K243" i="21"/>
  <c r="K243" i="20"/>
  <c r="K241" i="3"/>
  <c r="K199" i="13"/>
  <c r="K199" i="15"/>
  <c r="K199" i="14"/>
  <c r="K250" i="3"/>
  <c r="K252" i="21"/>
  <c r="K251" i="19"/>
  <c r="K252" i="18"/>
  <c r="K208" i="16"/>
  <c r="K208" i="14"/>
  <c r="K252" i="20"/>
  <c r="K208" i="15"/>
  <c r="K208" i="12"/>
  <c r="L207" i="12" s="1"/>
  <c r="K208" i="13"/>
  <c r="L207" i="13" s="1"/>
  <c r="K258" i="21"/>
  <c r="K257" i="19"/>
  <c r="K214" i="12"/>
  <c r="L213" i="12" s="1"/>
  <c r="K258" i="18"/>
  <c r="K258" i="20"/>
  <c r="K256" i="3"/>
  <c r="K214" i="13"/>
  <c r="K235" i="3"/>
  <c r="K237" i="21"/>
  <c r="K237" i="20"/>
  <c r="K237" i="18"/>
  <c r="K193" i="12"/>
  <c r="L192" i="12" s="1"/>
  <c r="J192" i="12" s="1"/>
  <c r="K193" i="14"/>
  <c r="K193" i="15"/>
  <c r="K236" i="19"/>
  <c r="K193" i="16"/>
  <c r="L192" i="16" s="1"/>
  <c r="K193" i="13"/>
  <c r="K273" i="21"/>
  <c r="L272" i="21" s="1"/>
  <c r="K273" i="18"/>
  <c r="L272" i="18" s="1"/>
  <c r="K273" i="20"/>
  <c r="L272" i="20" s="1"/>
  <c r="P272" i="20" s="1"/>
  <c r="K272" i="19"/>
  <c r="L271" i="19" s="1"/>
  <c r="K271" i="3"/>
  <c r="L270" i="3" s="1"/>
  <c r="K272" i="20"/>
  <c r="K271" i="19"/>
  <c r="K272" i="21"/>
  <c r="K270" i="3"/>
  <c r="K228" i="13"/>
  <c r="K228" i="12"/>
  <c r="K272" i="18"/>
  <c r="K228" i="16"/>
  <c r="K228" i="15"/>
  <c r="K228" i="14"/>
  <c r="K270" i="21"/>
  <c r="K268" i="19"/>
  <c r="K269" i="18"/>
  <c r="K269" i="19"/>
  <c r="K226" i="15"/>
  <c r="K225" i="15"/>
  <c r="L224" i="15" s="1"/>
  <c r="K226" i="14"/>
  <c r="K226" i="12"/>
  <c r="K225" i="14"/>
  <c r="K226" i="13"/>
  <c r="K225" i="13"/>
  <c r="K225" i="12"/>
  <c r="K225" i="16"/>
  <c r="K226" i="16"/>
  <c r="L225" i="16" s="1"/>
  <c r="K269" i="21"/>
  <c r="K267" i="3"/>
  <c r="K268" i="3"/>
  <c r="K270" i="18"/>
  <c r="K270" i="20"/>
  <c r="K269" i="20"/>
  <c r="K268" i="18"/>
  <c r="K268" i="21"/>
  <c r="K224" i="14"/>
  <c r="K224" i="12"/>
  <c r="L223" i="12" s="1"/>
  <c r="K224" i="13"/>
  <c r="K224" i="16"/>
  <c r="K267" i="19"/>
  <c r="K266" i="3"/>
  <c r="K224" i="15"/>
  <c r="K268" i="20"/>
  <c r="K258" i="3"/>
  <c r="K260" i="21"/>
  <c r="K259" i="19"/>
  <c r="K260" i="18"/>
  <c r="K260" i="20"/>
  <c r="K216" i="12"/>
  <c r="L215" i="12" s="1"/>
  <c r="K216" i="13"/>
  <c r="G65" i="16"/>
  <c r="M64" i="16"/>
  <c r="M66" i="15"/>
  <c r="G67" i="15"/>
  <c r="K185" i="13"/>
  <c r="J185" i="13" s="1"/>
  <c r="K185" i="12"/>
  <c r="K185" i="14"/>
  <c r="G57" i="14"/>
  <c r="M56" i="14"/>
  <c r="M57" i="13"/>
  <c r="G58" i="13"/>
  <c r="M55" i="12"/>
  <c r="G56" i="12"/>
  <c r="B15" i="3"/>
  <c r="B14" i="3"/>
  <c r="B13" i="3"/>
  <c r="B12" i="3"/>
  <c r="B11" i="3"/>
  <c r="B10" i="3"/>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958" i="7"/>
  <c r="E959" i="7"/>
  <c r="E960" i="7"/>
  <c r="E961"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7" i="7"/>
  <c r="A8" i="1"/>
  <c r="A9" i="1"/>
  <c r="A10" i="1"/>
  <c r="A11" i="1"/>
  <c r="A12" i="1"/>
  <c r="A13" i="1"/>
  <c r="A14" i="1"/>
  <c r="A15" i="1"/>
  <c r="A16" i="1"/>
  <c r="A17" i="1"/>
  <c r="A18" i="1"/>
  <c r="A19" i="1"/>
  <c r="A20" i="1"/>
  <c r="A21" i="1"/>
  <c r="A24" i="1"/>
  <c r="A25" i="1"/>
  <c r="A26" i="1"/>
  <c r="A27" i="1"/>
  <c r="A28" i="1"/>
  <c r="A30" i="1"/>
  <c r="A31" i="1"/>
  <c r="A32" i="1"/>
  <c r="A33" i="1"/>
  <c r="A35" i="1"/>
  <c r="A36" i="1"/>
  <c r="A37" i="1"/>
  <c r="A38" i="1"/>
  <c r="A39" i="1"/>
  <c r="A40" i="1"/>
  <c r="A41" i="1"/>
  <c r="A42" i="1"/>
  <c r="A43" i="1"/>
  <c r="A44" i="1"/>
  <c r="A45" i="1"/>
  <c r="A46" i="1"/>
  <c r="A47" i="1"/>
  <c r="A48" i="1"/>
  <c r="A49" i="1"/>
  <c r="A50" i="1"/>
  <c r="A51" i="1"/>
  <c r="A52" i="1"/>
  <c r="A54" i="1"/>
  <c r="A55" i="1"/>
  <c r="A56"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92" i="1"/>
  <c r="A310" i="1"/>
  <c r="A311" i="1"/>
  <c r="A312" i="1"/>
  <c r="A313" i="1"/>
  <c r="A314" i="1"/>
  <c r="A316" i="1"/>
  <c r="A317" i="1"/>
  <c r="A318" i="1"/>
  <c r="A319" i="1"/>
  <c r="A320" i="1"/>
  <c r="A321" i="1"/>
  <c r="A322" i="1"/>
  <c r="A323" i="1"/>
  <c r="A324" i="1"/>
  <c r="A325" i="1"/>
  <c r="A326" i="1"/>
  <c r="A327" i="1"/>
  <c r="A328" i="1"/>
  <c r="A7" i="1"/>
  <c r="B7" i="1"/>
  <c r="K263" i="1"/>
  <c r="K260" i="1"/>
  <c r="K233" i="1"/>
  <c r="K219" i="1"/>
  <c r="K243" i="1"/>
  <c r="K201" i="1"/>
  <c r="K262" i="1"/>
  <c r="K206" i="1"/>
  <c r="K207" i="1"/>
  <c r="K39" i="1"/>
  <c r="K44" i="1"/>
  <c r="K43" i="1"/>
  <c r="K42" i="1"/>
  <c r="K390" i="21" l="1"/>
  <c r="L389" i="21" s="1"/>
  <c r="K389" i="19"/>
  <c r="K390" i="18"/>
  <c r="L389" i="18" s="1"/>
  <c r="K390" i="20"/>
  <c r="L389" i="20" s="1"/>
  <c r="K384" i="21"/>
  <c r="L383" i="21" s="1"/>
  <c r="K383" i="19"/>
  <c r="L382" i="19" s="1"/>
  <c r="K384" i="18"/>
  <c r="L383" i="18" s="1"/>
  <c r="K384" i="20"/>
  <c r="L383" i="20" s="1"/>
  <c r="K377" i="21"/>
  <c r="K377" i="20"/>
  <c r="L376" i="20" s="1"/>
  <c r="K377" i="18"/>
  <c r="L376" i="18" s="1"/>
  <c r="K376" i="19"/>
  <c r="L375" i="19" s="1"/>
  <c r="K366" i="21"/>
  <c r="L365" i="21" s="1"/>
  <c r="K366" i="18"/>
  <c r="L365" i="18" s="1"/>
  <c r="K365" i="19"/>
  <c r="L364" i="19" s="1"/>
  <c r="K366" i="20"/>
  <c r="L365" i="20" s="1"/>
  <c r="K363" i="21"/>
  <c r="K363" i="20"/>
  <c r="L362" i="20" s="1"/>
  <c r="K363" i="18"/>
  <c r="L362" i="18" s="1"/>
  <c r="K362" i="19"/>
  <c r="L361" i="19" s="1"/>
  <c r="K361" i="21"/>
  <c r="K361" i="20"/>
  <c r="L360" i="20" s="1"/>
  <c r="K361" i="18"/>
  <c r="L360" i="18" s="1"/>
  <c r="K360" i="19"/>
  <c r="L359" i="19" s="1"/>
  <c r="K360" i="21"/>
  <c r="K359" i="19"/>
  <c r="L358" i="19" s="1"/>
  <c r="K360" i="18"/>
  <c r="L359" i="18" s="1"/>
  <c r="K360" i="20"/>
  <c r="L359" i="20" s="1"/>
  <c r="K356" i="21"/>
  <c r="K355" i="19"/>
  <c r="L354" i="19" s="1"/>
  <c r="K356" i="18"/>
  <c r="L355" i="18" s="1"/>
  <c r="K356" i="20"/>
  <c r="L355" i="20" s="1"/>
  <c r="K355" i="21"/>
  <c r="K355" i="20"/>
  <c r="L354" i="20" s="1"/>
  <c r="K355" i="18"/>
  <c r="L354" i="18" s="1"/>
  <c r="K354" i="19"/>
  <c r="L353" i="19" s="1"/>
  <c r="K354" i="21"/>
  <c r="L353" i="21" s="1"/>
  <c r="K353" i="19"/>
  <c r="L352" i="19" s="1"/>
  <c r="K354" i="18"/>
  <c r="L353" i="18" s="1"/>
  <c r="K354" i="20"/>
  <c r="K351" i="21"/>
  <c r="K351" i="20"/>
  <c r="L350" i="20" s="1"/>
  <c r="K351" i="18"/>
  <c r="L350" i="18" s="1"/>
  <c r="K350" i="19"/>
  <c r="L349" i="19" s="1"/>
  <c r="K348" i="21"/>
  <c r="K347" i="19"/>
  <c r="K348" i="18"/>
  <c r="L347" i="18" s="1"/>
  <c r="K348" i="20"/>
  <c r="L347" i="20" s="1"/>
  <c r="K346" i="21"/>
  <c r="L345" i="21" s="1"/>
  <c r="K345" i="19"/>
  <c r="L344" i="19" s="1"/>
  <c r="K346" i="18"/>
  <c r="L345" i="18" s="1"/>
  <c r="K346" i="20"/>
  <c r="L345" i="20" s="1"/>
  <c r="K345" i="21"/>
  <c r="L344" i="21" s="1"/>
  <c r="K345" i="20"/>
  <c r="L344" i="20" s="1"/>
  <c r="K345" i="18"/>
  <c r="L344" i="18" s="1"/>
  <c r="K344" i="19"/>
  <c r="L343" i="19" s="1"/>
  <c r="K343" i="21"/>
  <c r="L342" i="21" s="1"/>
  <c r="K343" i="20"/>
  <c r="L342" i="20" s="1"/>
  <c r="K343" i="18"/>
  <c r="L342" i="18" s="1"/>
  <c r="K342" i="19"/>
  <c r="L341" i="19" s="1"/>
  <c r="K340" i="21"/>
  <c r="L339" i="21" s="1"/>
  <c r="K339" i="19"/>
  <c r="L338" i="19" s="1"/>
  <c r="K340" i="18"/>
  <c r="L339" i="18" s="1"/>
  <c r="K340" i="20"/>
  <c r="L339" i="20" s="1"/>
  <c r="K339" i="21"/>
  <c r="L338" i="21" s="1"/>
  <c r="K339" i="20"/>
  <c r="L338" i="20" s="1"/>
  <c r="K339" i="18"/>
  <c r="L338" i="18" s="1"/>
  <c r="K338" i="19"/>
  <c r="L337" i="19" s="1"/>
  <c r="K335" i="21"/>
  <c r="L334" i="21" s="1"/>
  <c r="K335" i="20"/>
  <c r="L334" i="20" s="1"/>
  <c r="K335" i="18"/>
  <c r="L334" i="18" s="1"/>
  <c r="K334" i="19"/>
  <c r="L333" i="19" s="1"/>
  <c r="K334" i="21"/>
  <c r="L333" i="21" s="1"/>
  <c r="K334" i="18"/>
  <c r="L333" i="18" s="1"/>
  <c r="K333" i="19"/>
  <c r="L332" i="19" s="1"/>
  <c r="K334" i="20"/>
  <c r="L333" i="20" s="1"/>
  <c r="K395" i="21"/>
  <c r="K395" i="20"/>
  <c r="K395" i="18"/>
  <c r="K394" i="19"/>
  <c r="K392" i="21"/>
  <c r="K391" i="19"/>
  <c r="L390" i="19" s="1"/>
  <c r="K392" i="18"/>
  <c r="L391" i="18" s="1"/>
  <c r="K392" i="20"/>
  <c r="L391" i="20" s="1"/>
  <c r="K389" i="21"/>
  <c r="L388" i="21" s="1"/>
  <c r="K389" i="20"/>
  <c r="L388" i="20" s="1"/>
  <c r="K389" i="18"/>
  <c r="L388" i="18" s="1"/>
  <c r="K388" i="19"/>
  <c r="L387" i="19" s="1"/>
  <c r="K386" i="21"/>
  <c r="L385" i="21" s="1"/>
  <c r="K385" i="19"/>
  <c r="L384" i="19" s="1"/>
  <c r="K386" i="18"/>
  <c r="L385" i="18" s="1"/>
  <c r="K386" i="20"/>
  <c r="L385" i="20" s="1"/>
  <c r="K382" i="21"/>
  <c r="L381" i="21" s="1"/>
  <c r="K381" i="19"/>
  <c r="K382" i="18"/>
  <c r="L381" i="18" s="1"/>
  <c r="K382" i="20"/>
  <c r="L381" i="20" s="1"/>
  <c r="K380" i="21"/>
  <c r="L379" i="21" s="1"/>
  <c r="K379" i="19"/>
  <c r="L378" i="19" s="1"/>
  <c r="K380" i="18"/>
  <c r="L379" i="18" s="1"/>
  <c r="K380" i="20"/>
  <c r="L379" i="20" s="1"/>
  <c r="K328" i="21"/>
  <c r="K327" i="19"/>
  <c r="K328" i="18"/>
  <c r="K328" i="20"/>
  <c r="K394" i="21"/>
  <c r="L393" i="21" s="1"/>
  <c r="K393" i="19"/>
  <c r="L392" i="19" s="1"/>
  <c r="K394" i="18"/>
  <c r="L393" i="18" s="1"/>
  <c r="K394" i="20"/>
  <c r="L393" i="20" s="1"/>
  <c r="K393" i="21"/>
  <c r="L392" i="21" s="1"/>
  <c r="K393" i="20"/>
  <c r="L392" i="20" s="1"/>
  <c r="J392" i="20" s="1"/>
  <c r="K393" i="18"/>
  <c r="L392" i="18" s="1"/>
  <c r="J392" i="18" s="1"/>
  <c r="K392" i="19"/>
  <c r="L391" i="19" s="1"/>
  <c r="J391" i="19" s="1"/>
  <c r="K391" i="21"/>
  <c r="K391" i="20"/>
  <c r="L390" i="20" s="1"/>
  <c r="J390" i="20" s="1"/>
  <c r="K391" i="18"/>
  <c r="L390" i="18" s="1"/>
  <c r="J390" i="18" s="1"/>
  <c r="K390" i="19"/>
  <c r="L389" i="19" s="1"/>
  <c r="K388" i="21"/>
  <c r="K387" i="19"/>
  <c r="L386" i="19" s="1"/>
  <c r="K388" i="18"/>
  <c r="L387" i="18" s="1"/>
  <c r="K388" i="20"/>
  <c r="L387" i="20" s="1"/>
  <c r="K387" i="21"/>
  <c r="K387" i="20"/>
  <c r="L386" i="20" s="1"/>
  <c r="J386" i="20" s="1"/>
  <c r="K387" i="18"/>
  <c r="L386" i="18" s="1"/>
  <c r="J386" i="18" s="1"/>
  <c r="K386" i="19"/>
  <c r="L385" i="19" s="1"/>
  <c r="J385" i="19" s="1"/>
  <c r="K385" i="21"/>
  <c r="K385" i="20"/>
  <c r="L384" i="20" s="1"/>
  <c r="J384" i="20" s="1"/>
  <c r="K385" i="18"/>
  <c r="L384" i="18" s="1"/>
  <c r="J384" i="18" s="1"/>
  <c r="K384" i="19"/>
  <c r="L383" i="19" s="1"/>
  <c r="J383" i="19" s="1"/>
  <c r="K383" i="21"/>
  <c r="K383" i="20"/>
  <c r="L382" i="20" s="1"/>
  <c r="J382" i="20" s="1"/>
  <c r="K383" i="18"/>
  <c r="L382" i="18" s="1"/>
  <c r="J382" i="18" s="1"/>
  <c r="K382" i="19"/>
  <c r="L381" i="19" s="1"/>
  <c r="K381" i="21"/>
  <c r="K381" i="20"/>
  <c r="L380" i="20" s="1"/>
  <c r="J380" i="20" s="1"/>
  <c r="K381" i="18"/>
  <c r="L380" i="18" s="1"/>
  <c r="J380" i="18" s="1"/>
  <c r="K380" i="19"/>
  <c r="L379" i="19" s="1"/>
  <c r="J379" i="19" s="1"/>
  <c r="K379" i="21"/>
  <c r="K379" i="20"/>
  <c r="L378" i="20" s="1"/>
  <c r="K379" i="18"/>
  <c r="L378" i="18" s="1"/>
  <c r="K378" i="19"/>
  <c r="L377" i="19" s="1"/>
  <c r="K378" i="21"/>
  <c r="L377" i="21" s="1"/>
  <c r="K377" i="19"/>
  <c r="L376" i="19" s="1"/>
  <c r="J376" i="19" s="1"/>
  <c r="K378" i="18"/>
  <c r="L377" i="18" s="1"/>
  <c r="J377" i="18" s="1"/>
  <c r="K378" i="20"/>
  <c r="L377" i="20" s="1"/>
  <c r="J377" i="20" s="1"/>
  <c r="K376" i="21"/>
  <c r="L375" i="21" s="1"/>
  <c r="K375" i="19"/>
  <c r="L374" i="19" s="1"/>
  <c r="K376" i="18"/>
  <c r="L375" i="18" s="1"/>
  <c r="K376" i="20"/>
  <c r="L375" i="20" s="1"/>
  <c r="K375" i="21"/>
  <c r="K375" i="20"/>
  <c r="L374" i="20" s="1"/>
  <c r="K375" i="18"/>
  <c r="L374" i="18" s="1"/>
  <c r="K374" i="19"/>
  <c r="L373" i="19" s="1"/>
  <c r="K374" i="21"/>
  <c r="K374" i="18"/>
  <c r="K373" i="19"/>
  <c r="K374" i="20"/>
  <c r="K401" i="21"/>
  <c r="K401" i="20"/>
  <c r="K401" i="18"/>
  <c r="K400" i="19"/>
  <c r="K373" i="21"/>
  <c r="K373" i="20"/>
  <c r="L372" i="20" s="1"/>
  <c r="K373" i="18"/>
  <c r="L372" i="18" s="1"/>
  <c r="K372" i="19"/>
  <c r="L371" i="19" s="1"/>
  <c r="K372" i="21"/>
  <c r="L371" i="21" s="1"/>
  <c r="K371" i="19"/>
  <c r="L370" i="19" s="1"/>
  <c r="K372" i="18"/>
  <c r="L371" i="18" s="1"/>
  <c r="K372" i="20"/>
  <c r="L371" i="20" s="1"/>
  <c r="K371" i="21"/>
  <c r="K371" i="20"/>
  <c r="L370" i="20" s="1"/>
  <c r="K371" i="18"/>
  <c r="L370" i="18" s="1"/>
  <c r="J370" i="18" s="1"/>
  <c r="K370" i="19"/>
  <c r="L369" i="19" s="1"/>
  <c r="K369" i="3"/>
  <c r="K370" i="21"/>
  <c r="L369" i="21" s="1"/>
  <c r="K369" i="19"/>
  <c r="L368" i="19" s="1"/>
  <c r="K370" i="18"/>
  <c r="L369" i="18" s="1"/>
  <c r="K370" i="20"/>
  <c r="K369" i="21"/>
  <c r="K369" i="20"/>
  <c r="L368" i="20" s="1"/>
  <c r="K369" i="18"/>
  <c r="L368" i="18" s="1"/>
  <c r="K368" i="19"/>
  <c r="L367" i="19" s="1"/>
  <c r="K368" i="21"/>
  <c r="K367" i="19"/>
  <c r="L366" i="19" s="1"/>
  <c r="K368" i="18"/>
  <c r="L367" i="18" s="1"/>
  <c r="K368" i="20"/>
  <c r="L367" i="20" s="1"/>
  <c r="K367" i="21"/>
  <c r="K367" i="20"/>
  <c r="L366" i="20" s="1"/>
  <c r="J366" i="20" s="1"/>
  <c r="K367" i="18"/>
  <c r="L366" i="18" s="1"/>
  <c r="J366" i="18" s="1"/>
  <c r="K366" i="19"/>
  <c r="L365" i="19" s="1"/>
  <c r="J365" i="19" s="1"/>
  <c r="K365" i="21"/>
  <c r="K365" i="20"/>
  <c r="L364" i="20" s="1"/>
  <c r="K365" i="18"/>
  <c r="L364" i="18" s="1"/>
  <c r="K364" i="19"/>
  <c r="L363" i="19" s="1"/>
  <c r="K364" i="21"/>
  <c r="K363" i="19"/>
  <c r="L362" i="19" s="1"/>
  <c r="J362" i="19" s="1"/>
  <c r="K364" i="18"/>
  <c r="L363" i="18" s="1"/>
  <c r="J363" i="18" s="1"/>
  <c r="K364" i="20"/>
  <c r="L363" i="20" s="1"/>
  <c r="J363" i="20" s="1"/>
  <c r="K362" i="21"/>
  <c r="L361" i="21" s="1"/>
  <c r="K361" i="19"/>
  <c r="L360" i="19" s="1"/>
  <c r="J360" i="19" s="1"/>
  <c r="K362" i="18"/>
  <c r="L361" i="18" s="1"/>
  <c r="J361" i="18" s="1"/>
  <c r="K362" i="20"/>
  <c r="L361" i="20" s="1"/>
  <c r="J361" i="20" s="1"/>
  <c r="K359" i="21"/>
  <c r="K359" i="20"/>
  <c r="L358" i="20" s="1"/>
  <c r="K359" i="18"/>
  <c r="L358" i="18" s="1"/>
  <c r="K358" i="19"/>
  <c r="L357" i="19" s="1"/>
  <c r="J357" i="19" s="1"/>
  <c r="K358" i="21"/>
  <c r="L357" i="21" s="1"/>
  <c r="K358" i="18"/>
  <c r="L357" i="18" s="1"/>
  <c r="J357" i="18" s="1"/>
  <c r="K357" i="19"/>
  <c r="L356" i="19" s="1"/>
  <c r="K358" i="20"/>
  <c r="L357" i="20" s="1"/>
  <c r="K357" i="21"/>
  <c r="K357" i="20"/>
  <c r="L356" i="20" s="1"/>
  <c r="J356" i="20" s="1"/>
  <c r="K357" i="18"/>
  <c r="L356" i="18" s="1"/>
  <c r="J356" i="18" s="1"/>
  <c r="K356" i="19"/>
  <c r="L355" i="19" s="1"/>
  <c r="J355" i="19" s="1"/>
  <c r="K353" i="21"/>
  <c r="L352" i="21" s="1"/>
  <c r="K353" i="20"/>
  <c r="L352" i="20" s="1"/>
  <c r="K353" i="18"/>
  <c r="L352" i="18" s="1"/>
  <c r="K352" i="19"/>
  <c r="L351" i="19" s="1"/>
  <c r="K352" i="21"/>
  <c r="K351" i="19"/>
  <c r="L350" i="19" s="1"/>
  <c r="J350" i="19" s="1"/>
  <c r="K352" i="18"/>
  <c r="L351" i="18" s="1"/>
  <c r="J351" i="18" s="1"/>
  <c r="K352" i="20"/>
  <c r="L351" i="20" s="1"/>
  <c r="J351" i="20" s="1"/>
  <c r="K350" i="21"/>
  <c r="L349" i="21" s="1"/>
  <c r="K350" i="18"/>
  <c r="L349" i="18" s="1"/>
  <c r="J349" i="18" s="1"/>
  <c r="K349" i="19"/>
  <c r="L348" i="19" s="1"/>
  <c r="K350" i="20"/>
  <c r="L349" i="20" s="1"/>
  <c r="K349" i="21"/>
  <c r="K349" i="20"/>
  <c r="L348" i="20" s="1"/>
  <c r="J348" i="20" s="1"/>
  <c r="K349" i="18"/>
  <c r="L348" i="18" s="1"/>
  <c r="J348" i="18" s="1"/>
  <c r="K348" i="19"/>
  <c r="L347" i="19" s="1"/>
  <c r="K347" i="21"/>
  <c r="K347" i="20"/>
  <c r="L346" i="20" s="1"/>
  <c r="J346" i="20" s="1"/>
  <c r="K347" i="18"/>
  <c r="L346" i="18" s="1"/>
  <c r="J346" i="18" s="1"/>
  <c r="K346" i="19"/>
  <c r="L345" i="19" s="1"/>
  <c r="J345" i="19" s="1"/>
  <c r="K344" i="21"/>
  <c r="K343" i="19"/>
  <c r="L342" i="19" s="1"/>
  <c r="J342" i="19" s="1"/>
  <c r="K344" i="18"/>
  <c r="L343" i="18" s="1"/>
  <c r="J343" i="18" s="1"/>
  <c r="K344" i="20"/>
  <c r="L343" i="20" s="1"/>
  <c r="J343" i="20" s="1"/>
  <c r="K342" i="21"/>
  <c r="L341" i="21" s="1"/>
  <c r="K342" i="18"/>
  <c r="L341" i="18" s="1"/>
  <c r="J341" i="18" s="1"/>
  <c r="K341" i="19"/>
  <c r="L340" i="19" s="1"/>
  <c r="K342" i="20"/>
  <c r="L341" i="20" s="1"/>
  <c r="K341" i="21"/>
  <c r="L340" i="21" s="1"/>
  <c r="J340" i="21" s="1"/>
  <c r="K341" i="20"/>
  <c r="L340" i="20" s="1"/>
  <c r="J340" i="20" s="1"/>
  <c r="K341" i="18"/>
  <c r="L340" i="18" s="1"/>
  <c r="J340" i="18" s="1"/>
  <c r="K340" i="19"/>
  <c r="L339" i="19" s="1"/>
  <c r="J339" i="19" s="1"/>
  <c r="K338" i="21"/>
  <c r="L337" i="21" s="1"/>
  <c r="K337" i="19"/>
  <c r="L336" i="19" s="1"/>
  <c r="K338" i="18"/>
  <c r="L337" i="18" s="1"/>
  <c r="K338" i="20"/>
  <c r="K337" i="21"/>
  <c r="L336" i="21" s="1"/>
  <c r="K337" i="20"/>
  <c r="L336" i="20" s="1"/>
  <c r="K337" i="18"/>
  <c r="L336" i="18" s="1"/>
  <c r="K336" i="19"/>
  <c r="L335" i="19" s="1"/>
  <c r="K336" i="21"/>
  <c r="K335" i="19"/>
  <c r="L334" i="19" s="1"/>
  <c r="J334" i="19" s="1"/>
  <c r="K336" i="18"/>
  <c r="L335" i="18" s="1"/>
  <c r="J335" i="18" s="1"/>
  <c r="K336" i="20"/>
  <c r="L335" i="20" s="1"/>
  <c r="J335" i="20" s="1"/>
  <c r="K333" i="21"/>
  <c r="L332" i="21" s="1"/>
  <c r="K333" i="20"/>
  <c r="L332" i="20" s="1"/>
  <c r="K333" i="18"/>
  <c r="L332" i="18" s="1"/>
  <c r="K332" i="19"/>
  <c r="L331" i="19" s="1"/>
  <c r="K332" i="21"/>
  <c r="K331" i="19"/>
  <c r="L330" i="19" s="1"/>
  <c r="K332" i="18"/>
  <c r="L331" i="18" s="1"/>
  <c r="K332" i="20"/>
  <c r="L331" i="20" s="1"/>
  <c r="K331" i="21"/>
  <c r="L330" i="21" s="1"/>
  <c r="K331" i="20"/>
  <c r="L330" i="20" s="1"/>
  <c r="K331" i="18"/>
  <c r="L330" i="18" s="1"/>
  <c r="K330" i="19"/>
  <c r="L329" i="19" s="1"/>
  <c r="K330" i="21"/>
  <c r="L329" i="21" s="1"/>
  <c r="K329" i="19"/>
  <c r="L328" i="19" s="1"/>
  <c r="J328" i="19" s="1"/>
  <c r="K330" i="18"/>
  <c r="L329" i="18" s="1"/>
  <c r="K330" i="20"/>
  <c r="L329" i="20" s="1"/>
  <c r="K329" i="21"/>
  <c r="L328" i="21" s="1"/>
  <c r="J328" i="21" s="1"/>
  <c r="K329" i="18"/>
  <c r="L328" i="18" s="1"/>
  <c r="J328" i="18" s="1"/>
  <c r="K328" i="19"/>
  <c r="L327" i="19" s="1"/>
  <c r="J327" i="19" s="1"/>
  <c r="K329" i="20"/>
  <c r="P271" i="19"/>
  <c r="L215" i="13"/>
  <c r="L267" i="18"/>
  <c r="P267" i="18" s="1"/>
  <c r="O268" i="18"/>
  <c r="L225" i="15"/>
  <c r="J225" i="15" s="1"/>
  <c r="L192" i="13"/>
  <c r="J192" i="13" s="1"/>
  <c r="J193" i="13"/>
  <c r="O258" i="21"/>
  <c r="L257" i="21"/>
  <c r="P257" i="21" s="1"/>
  <c r="J199" i="15"/>
  <c r="L198" i="15"/>
  <c r="L242" i="18"/>
  <c r="P242" i="18" s="1"/>
  <c r="O243" i="18"/>
  <c r="L194" i="15"/>
  <c r="O233" i="21"/>
  <c r="L232" i="21"/>
  <c r="P232" i="21" s="1"/>
  <c r="O265" i="20"/>
  <c r="L264" i="20"/>
  <c r="P264" i="20" s="1"/>
  <c r="L237" i="21"/>
  <c r="P237" i="21" s="1"/>
  <c r="O238" i="21"/>
  <c r="O237" i="19"/>
  <c r="L236" i="19"/>
  <c r="P236" i="19" s="1"/>
  <c r="O264" i="21"/>
  <c r="L263" i="21"/>
  <c r="P263" i="21" s="1"/>
  <c r="L208" i="15"/>
  <c r="J209" i="15"/>
  <c r="L247" i="21"/>
  <c r="P247" i="21" s="1"/>
  <c r="O248" i="21"/>
  <c r="L203" i="14"/>
  <c r="L246" i="19"/>
  <c r="P246" i="19" s="1"/>
  <c r="O247" i="19"/>
  <c r="O245" i="19"/>
  <c r="L244" i="19"/>
  <c r="P244" i="19" s="1"/>
  <c r="L196" i="15"/>
  <c r="L195" i="14"/>
  <c r="L195" i="15"/>
  <c r="J195" i="15" s="1"/>
  <c r="J196" i="15"/>
  <c r="O239" i="19"/>
  <c r="L238" i="19"/>
  <c r="P238" i="19" s="1"/>
  <c r="O232" i="3"/>
  <c r="L231" i="3"/>
  <c r="L189" i="16"/>
  <c r="J189" i="16" s="1"/>
  <c r="L186" i="12"/>
  <c r="J186" i="12" s="1"/>
  <c r="O230" i="19"/>
  <c r="L229" i="19"/>
  <c r="P229" i="19" s="1"/>
  <c r="O231" i="20"/>
  <c r="L230" i="20"/>
  <c r="P230" i="20" s="1"/>
  <c r="L218" i="12"/>
  <c r="J218" i="12" s="1"/>
  <c r="L218" i="15"/>
  <c r="L212" i="13"/>
  <c r="O256" i="19"/>
  <c r="L255" i="19"/>
  <c r="O248" i="19"/>
  <c r="L247" i="19"/>
  <c r="P247" i="19" s="1"/>
  <c r="L248" i="21"/>
  <c r="P248" i="21" s="1"/>
  <c r="O249" i="21"/>
  <c r="L243" i="18"/>
  <c r="P243" i="18" s="1"/>
  <c r="O244" i="18"/>
  <c r="L233" i="3"/>
  <c r="P233" i="3" s="1"/>
  <c r="O234" i="3"/>
  <c r="L191" i="15"/>
  <c r="L234" i="19"/>
  <c r="P234" i="19" s="1"/>
  <c r="O235" i="19"/>
  <c r="O229" i="20"/>
  <c r="L216" i="12"/>
  <c r="J216" i="12" s="1"/>
  <c r="L217" i="12"/>
  <c r="J217" i="12" s="1"/>
  <c r="O262" i="21"/>
  <c r="L261" i="21"/>
  <c r="O260" i="3"/>
  <c r="L259" i="3"/>
  <c r="O265" i="3"/>
  <c r="L264" i="3"/>
  <c r="L222" i="15"/>
  <c r="L226" i="14"/>
  <c r="L270" i="21"/>
  <c r="P270" i="21" s="1"/>
  <c r="O271" i="21"/>
  <c r="L226" i="15"/>
  <c r="J226" i="15" s="1"/>
  <c r="O254" i="19"/>
  <c r="L253" i="19"/>
  <c r="P253" i="19" s="1"/>
  <c r="O253" i="3"/>
  <c r="L252" i="3"/>
  <c r="L253" i="20"/>
  <c r="P253" i="20" s="1"/>
  <c r="O254" i="20"/>
  <c r="O250" i="19"/>
  <c r="L249" i="19"/>
  <c r="P249" i="19" s="1"/>
  <c r="J207" i="12"/>
  <c r="L206" i="12"/>
  <c r="J206" i="12" s="1"/>
  <c r="O249" i="3"/>
  <c r="L248" i="3"/>
  <c r="O248" i="3"/>
  <c r="L247" i="3"/>
  <c r="O249" i="19"/>
  <c r="L248" i="19"/>
  <c r="P248" i="19" s="1"/>
  <c r="L242" i="3"/>
  <c r="P242" i="3" s="1"/>
  <c r="O243" i="3"/>
  <c r="L200" i="13"/>
  <c r="J200" i="13" s="1"/>
  <c r="J201" i="13"/>
  <c r="L258" i="18"/>
  <c r="P258" i="18" s="1"/>
  <c r="O259" i="18"/>
  <c r="L214" i="12"/>
  <c r="J214" i="12" s="1"/>
  <c r="J215" i="12"/>
  <c r="L185" i="12"/>
  <c r="L229" i="21"/>
  <c r="P229" i="21" s="1"/>
  <c r="O230" i="21"/>
  <c r="L223" i="15"/>
  <c r="J223" i="15" s="1"/>
  <c r="J224" i="15"/>
  <c r="L224" i="14"/>
  <c r="O272" i="21"/>
  <c r="L271" i="21"/>
  <c r="P271" i="21" s="1"/>
  <c r="J272" i="21"/>
  <c r="O258" i="20"/>
  <c r="L257" i="20"/>
  <c r="P257" i="20" s="1"/>
  <c r="L250" i="19"/>
  <c r="P250" i="19" s="1"/>
  <c r="O251" i="19"/>
  <c r="L242" i="21"/>
  <c r="O243" i="21"/>
  <c r="O240" i="3"/>
  <c r="L239" i="3"/>
  <c r="L193" i="14"/>
  <c r="L187" i="16"/>
  <c r="J188" i="16"/>
  <c r="L219" i="16"/>
  <c r="J219" i="16" s="1"/>
  <c r="J222" i="15"/>
  <c r="L221" i="15"/>
  <c r="J221" i="15" s="1"/>
  <c r="L252" i="18"/>
  <c r="P252" i="18" s="1"/>
  <c r="O253" i="18"/>
  <c r="L202" i="13"/>
  <c r="J202" i="13" s="1"/>
  <c r="O260" i="21"/>
  <c r="L259" i="21"/>
  <c r="P259" i="21" s="1"/>
  <c r="O266" i="3"/>
  <c r="L265" i="3"/>
  <c r="L268" i="20"/>
  <c r="P268" i="20" s="1"/>
  <c r="O269" i="20"/>
  <c r="L266" i="3"/>
  <c r="P266" i="3" s="1"/>
  <c r="O267" i="3"/>
  <c r="L224" i="12"/>
  <c r="J224" i="12" s="1"/>
  <c r="J225" i="12"/>
  <c r="L225" i="12"/>
  <c r="O269" i="19"/>
  <c r="L268" i="19"/>
  <c r="P268" i="19" s="1"/>
  <c r="J228" i="14"/>
  <c r="L227" i="14"/>
  <c r="J227" i="14" s="1"/>
  <c r="L227" i="12"/>
  <c r="J227" i="12" s="1"/>
  <c r="J228" i="12"/>
  <c r="O271" i="19"/>
  <c r="J271" i="19"/>
  <c r="L270" i="19"/>
  <c r="P270" i="19" s="1"/>
  <c r="L234" i="3"/>
  <c r="P234" i="3" s="1"/>
  <c r="O235" i="3"/>
  <c r="L257" i="18"/>
  <c r="P257" i="18" s="1"/>
  <c r="O258" i="18"/>
  <c r="L207" i="14"/>
  <c r="O252" i="21"/>
  <c r="L251" i="21"/>
  <c r="P251" i="21" s="1"/>
  <c r="L198" i="13"/>
  <c r="J198" i="13" s="1"/>
  <c r="J199" i="13"/>
  <c r="L198" i="12"/>
  <c r="J198" i="12" s="1"/>
  <c r="J199" i="12"/>
  <c r="L197" i="13"/>
  <c r="J197" i="13" s="1"/>
  <c r="L197" i="14"/>
  <c r="L240" i="19"/>
  <c r="P240" i="19" s="1"/>
  <c r="O241" i="19"/>
  <c r="L194" i="16"/>
  <c r="J194" i="16" s="1"/>
  <c r="O239" i="21"/>
  <c r="L238" i="21"/>
  <c r="P238" i="21" s="1"/>
  <c r="L190" i="14"/>
  <c r="L190" i="15"/>
  <c r="J190" i="15" s="1"/>
  <c r="J191" i="15"/>
  <c r="J234" i="19"/>
  <c r="L233" i="19"/>
  <c r="P233" i="19" s="1"/>
  <c r="O234" i="19"/>
  <c r="L188" i="15"/>
  <c r="J189" i="15"/>
  <c r="L220" i="13"/>
  <c r="O265" i="21"/>
  <c r="L264" i="21"/>
  <c r="P264" i="21" s="1"/>
  <c r="J265" i="21"/>
  <c r="L220" i="16"/>
  <c r="J220" i="16" s="1"/>
  <c r="L193" i="15"/>
  <c r="J194" i="15"/>
  <c r="J193" i="12"/>
  <c r="L187" i="12"/>
  <c r="J187" i="12" s="1"/>
  <c r="J188" i="12"/>
  <c r="L187" i="14"/>
  <c r="J187" i="14" s="1"/>
  <c r="L231" i="18"/>
  <c r="P231" i="18" s="1"/>
  <c r="O232" i="18"/>
  <c r="L219" i="12"/>
  <c r="J219" i="12" s="1"/>
  <c r="L219" i="14"/>
  <c r="O266" i="18"/>
  <c r="L265" i="18"/>
  <c r="P265" i="18" s="1"/>
  <c r="O266" i="21"/>
  <c r="L265" i="21"/>
  <c r="P265" i="21" s="1"/>
  <c r="L211" i="13"/>
  <c r="J212" i="13"/>
  <c r="O256" i="18"/>
  <c r="L255" i="18"/>
  <c r="P255" i="18" s="1"/>
  <c r="O252" i="19"/>
  <c r="L251" i="19"/>
  <c r="L208" i="16"/>
  <c r="J209" i="16"/>
  <c r="J204" i="15"/>
  <c r="L203" i="15"/>
  <c r="L203" i="13"/>
  <c r="J203" i="13" s="1"/>
  <c r="O248" i="18"/>
  <c r="L247" i="18"/>
  <c r="P247" i="18" s="1"/>
  <c r="L246" i="21"/>
  <c r="P246" i="21" s="1"/>
  <c r="O247" i="21"/>
  <c r="J247" i="21"/>
  <c r="L202" i="14"/>
  <c r="J203" i="14"/>
  <c r="L201" i="15"/>
  <c r="J201" i="15" s="1"/>
  <c r="O246" i="21"/>
  <c r="L245" i="21"/>
  <c r="P245" i="21" s="1"/>
  <c r="L240" i="20"/>
  <c r="P240" i="20" s="1"/>
  <c r="O241" i="20"/>
  <c r="L196" i="13"/>
  <c r="L195" i="13"/>
  <c r="J196" i="13"/>
  <c r="J196" i="16"/>
  <c r="L195" i="16"/>
  <c r="J195" i="16" s="1"/>
  <c r="L237" i="3"/>
  <c r="O238" i="3"/>
  <c r="O233" i="19"/>
  <c r="L232" i="19"/>
  <c r="P232" i="19" s="1"/>
  <c r="J233" i="19"/>
  <c r="L186" i="14"/>
  <c r="J186" i="14" s="1"/>
  <c r="L186" i="13"/>
  <c r="J186" i="13" s="1"/>
  <c r="L230" i="21"/>
  <c r="P230" i="21" s="1"/>
  <c r="O231" i="21"/>
  <c r="O261" i="3"/>
  <c r="L260" i="3"/>
  <c r="L218" i="16"/>
  <c r="J218" i="16" s="1"/>
  <c r="O257" i="20"/>
  <c r="J257" i="20"/>
  <c r="L256" i="20"/>
  <c r="P256" i="20" s="1"/>
  <c r="L256" i="21"/>
  <c r="P256" i="21" s="1"/>
  <c r="J257" i="21"/>
  <c r="O257" i="21"/>
  <c r="L248" i="18"/>
  <c r="P248" i="18" s="1"/>
  <c r="O249" i="18"/>
  <c r="L204" i="16"/>
  <c r="L241" i="3"/>
  <c r="O242" i="3"/>
  <c r="J242" i="3"/>
  <c r="J191" i="12"/>
  <c r="L191" i="16"/>
  <c r="J192" i="16"/>
  <c r="L235" i="21"/>
  <c r="P235" i="21" s="1"/>
  <c r="O236" i="21"/>
  <c r="O229" i="18"/>
  <c r="L216" i="13"/>
  <c r="J216" i="13" s="1"/>
  <c r="O261" i="18"/>
  <c r="L260" i="18"/>
  <c r="P260" i="18" s="1"/>
  <c r="L217" i="14"/>
  <c r="J217" i="14" s="1"/>
  <c r="L217" i="13"/>
  <c r="J217" i="13" s="1"/>
  <c r="L260" i="19"/>
  <c r="P260" i="19" s="1"/>
  <c r="O261" i="19"/>
  <c r="L266" i="20"/>
  <c r="P266" i="20" s="1"/>
  <c r="O267" i="20"/>
  <c r="L226" i="12"/>
  <c r="J226" i="12" s="1"/>
  <c r="J226" i="16"/>
  <c r="L226" i="13"/>
  <c r="O255" i="18"/>
  <c r="L254" i="18"/>
  <c r="P254" i="18" s="1"/>
  <c r="J255" i="18"/>
  <c r="O254" i="21"/>
  <c r="L253" i="21"/>
  <c r="P253" i="21" s="1"/>
  <c r="O251" i="20"/>
  <c r="L250" i="20"/>
  <c r="P250" i="20" s="1"/>
  <c r="L206" i="15"/>
  <c r="L250" i="21"/>
  <c r="P250" i="21" s="1"/>
  <c r="O251" i="21"/>
  <c r="J251" i="21"/>
  <c r="O250" i="18"/>
  <c r="L249" i="18"/>
  <c r="P249" i="18" s="1"/>
  <c r="L205" i="15"/>
  <c r="J205" i="15" s="1"/>
  <c r="J206" i="15"/>
  <c r="L244" i="20"/>
  <c r="P244" i="20" s="1"/>
  <c r="O245" i="20"/>
  <c r="L200" i="12"/>
  <c r="J200" i="12" s="1"/>
  <c r="J201" i="12"/>
  <c r="O258" i="19"/>
  <c r="L257" i="19"/>
  <c r="P257" i="19" s="1"/>
  <c r="O259" i="20"/>
  <c r="L258" i="20"/>
  <c r="P258" i="20" s="1"/>
  <c r="L228" i="19"/>
  <c r="P228" i="19" s="1"/>
  <c r="O229" i="19"/>
  <c r="J229" i="19"/>
  <c r="L185" i="14"/>
  <c r="J185" i="14" s="1"/>
  <c r="L258" i="19"/>
  <c r="P258" i="19" s="1"/>
  <c r="O259" i="19"/>
  <c r="O268" i="3"/>
  <c r="L267" i="3"/>
  <c r="O270" i="21"/>
  <c r="L269" i="21"/>
  <c r="J270" i="21"/>
  <c r="O237" i="21"/>
  <c r="J237" i="21"/>
  <c r="L236" i="21"/>
  <c r="P236" i="21" s="1"/>
  <c r="L194" i="13"/>
  <c r="J194" i="13" s="1"/>
  <c r="J195" i="13"/>
  <c r="O233" i="3"/>
  <c r="L232" i="3"/>
  <c r="J233" i="3"/>
  <c r="L232" i="18"/>
  <c r="P232" i="18" s="1"/>
  <c r="O233" i="18"/>
  <c r="L264" i="18"/>
  <c r="P264" i="18" s="1"/>
  <c r="J265" i="18"/>
  <c r="O265" i="18"/>
  <c r="L231" i="20"/>
  <c r="P231" i="20" s="1"/>
  <c r="O232" i="20"/>
  <c r="L219" i="15"/>
  <c r="J219" i="15" s="1"/>
  <c r="J220" i="15"/>
  <c r="L221" i="14"/>
  <c r="O256" i="20"/>
  <c r="L255" i="20"/>
  <c r="P255" i="20" s="1"/>
  <c r="J256" i="20"/>
  <c r="L202" i="16"/>
  <c r="J202" i="16" s="1"/>
  <c r="J185" i="12"/>
  <c r="L259" i="20"/>
  <c r="P259" i="20" s="1"/>
  <c r="O260" i="20"/>
  <c r="O258" i="3"/>
  <c r="L257" i="3"/>
  <c r="L266" i="19"/>
  <c r="P266" i="19" s="1"/>
  <c r="O267" i="19"/>
  <c r="L223" i="14"/>
  <c r="J224" i="14"/>
  <c r="O270" i="20"/>
  <c r="L269" i="20"/>
  <c r="P269" i="20" s="1"/>
  <c r="L268" i="21"/>
  <c r="P268" i="21" s="1"/>
  <c r="O269" i="21"/>
  <c r="L224" i="13"/>
  <c r="J226" i="14"/>
  <c r="L225" i="14"/>
  <c r="J225" i="14" s="1"/>
  <c r="O269" i="18"/>
  <c r="L268" i="18"/>
  <c r="P268" i="18" s="1"/>
  <c r="L227" i="15"/>
  <c r="J227" i="15" s="1"/>
  <c r="J228" i="15"/>
  <c r="L227" i="13"/>
  <c r="J227" i="13" s="1"/>
  <c r="J228" i="13"/>
  <c r="L271" i="20"/>
  <c r="P271" i="20" s="1"/>
  <c r="O272" i="20"/>
  <c r="J272" i="20"/>
  <c r="P272" i="18"/>
  <c r="J236" i="19"/>
  <c r="O236" i="19"/>
  <c r="L235" i="19"/>
  <c r="P235" i="19" s="1"/>
  <c r="L236" i="18"/>
  <c r="P236" i="18" s="1"/>
  <c r="O237" i="18"/>
  <c r="L213" i="13"/>
  <c r="J213" i="13" s="1"/>
  <c r="J208" i="16"/>
  <c r="L207" i="16"/>
  <c r="J207" i="16" s="1"/>
  <c r="O250" i="3"/>
  <c r="L249" i="3"/>
  <c r="O241" i="3"/>
  <c r="L240" i="3"/>
  <c r="L198" i="16"/>
  <c r="J198" i="16" s="1"/>
  <c r="J199" i="16"/>
  <c r="P242" i="21"/>
  <c r="J242" i="21"/>
  <c r="O242" i="21"/>
  <c r="L241" i="21"/>
  <c r="P241" i="21" s="1"/>
  <c r="L241" i="18"/>
  <c r="P241" i="18" s="1"/>
  <c r="O242" i="18"/>
  <c r="J242" i="18"/>
  <c r="L238" i="20"/>
  <c r="P238" i="20" s="1"/>
  <c r="O239" i="20"/>
  <c r="O237" i="3"/>
  <c r="L236" i="3"/>
  <c r="L190" i="13"/>
  <c r="J191" i="13"/>
  <c r="L190" i="16"/>
  <c r="J190" i="16" s="1"/>
  <c r="J191" i="16"/>
  <c r="O235" i="21"/>
  <c r="L234" i="21"/>
  <c r="P234" i="21" s="1"/>
  <c r="J235" i="21"/>
  <c r="L230" i="3"/>
  <c r="O231" i="3"/>
  <c r="L188" i="13"/>
  <c r="L220" i="12"/>
  <c r="J220" i="12" s="1"/>
  <c r="J221" i="12"/>
  <c r="O264" i="19"/>
  <c r="L263" i="19"/>
  <c r="O238" i="20"/>
  <c r="L237" i="20"/>
  <c r="P237" i="20" s="1"/>
  <c r="L229" i="3"/>
  <c r="O230" i="3"/>
  <c r="L187" i="13"/>
  <c r="J187" i="13" s="1"/>
  <c r="J188" i="13"/>
  <c r="L230" i="19"/>
  <c r="P230" i="19" s="1"/>
  <c r="O231" i="19"/>
  <c r="O264" i="18"/>
  <c r="L263" i="18"/>
  <c r="P263" i="18" s="1"/>
  <c r="O262" i="3"/>
  <c r="L261" i="3"/>
  <c r="L221" i="13"/>
  <c r="J221" i="13" s="1"/>
  <c r="L263" i="3"/>
  <c r="O264" i="3"/>
  <c r="L264" i="19"/>
  <c r="P264" i="19" s="1"/>
  <c r="O265" i="19"/>
  <c r="L254" i="19"/>
  <c r="P254" i="19" s="1"/>
  <c r="O255" i="19"/>
  <c r="L208" i="13"/>
  <c r="J208" i="13" s="1"/>
  <c r="L208" i="14"/>
  <c r="J208" i="14" s="1"/>
  <c r="J209" i="14"/>
  <c r="L250" i="3"/>
  <c r="P250" i="3" s="1"/>
  <c r="O251" i="3"/>
  <c r="J204" i="16"/>
  <c r="L203" i="16"/>
  <c r="J203" i="16" s="1"/>
  <c r="L245" i="3"/>
  <c r="O246" i="3"/>
  <c r="L202" i="12"/>
  <c r="J202" i="12" s="1"/>
  <c r="J203" i="12"/>
  <c r="O245" i="3"/>
  <c r="L244" i="3"/>
  <c r="L246" i="20"/>
  <c r="P246" i="20" s="1"/>
  <c r="O247" i="20"/>
  <c r="J202" i="14"/>
  <c r="L201" i="14"/>
  <c r="J201" i="14" s="1"/>
  <c r="O246" i="18"/>
  <c r="L245" i="18"/>
  <c r="P245" i="18" s="1"/>
  <c r="L238" i="3"/>
  <c r="O239" i="3"/>
  <c r="J197" i="12"/>
  <c r="L196" i="12"/>
  <c r="J196" i="12" s="1"/>
  <c r="O241" i="18"/>
  <c r="J241" i="18"/>
  <c r="L240" i="18"/>
  <c r="P240" i="18" s="1"/>
  <c r="O240" i="18"/>
  <c r="L239" i="18"/>
  <c r="P239" i="18" s="1"/>
  <c r="L189" i="14"/>
  <c r="J190" i="14"/>
  <c r="O234" i="20"/>
  <c r="L233" i="20"/>
  <c r="P233" i="20" s="1"/>
  <c r="O234" i="18"/>
  <c r="L233" i="18"/>
  <c r="P233" i="18" s="1"/>
  <c r="L186" i="16"/>
  <c r="J186" i="16" s="1"/>
  <c r="J187" i="16"/>
  <c r="L186" i="15"/>
  <c r="J186" i="15" s="1"/>
  <c r="L218" i="13"/>
  <c r="J218" i="13" s="1"/>
  <c r="L262" i="21"/>
  <c r="P262" i="21" s="1"/>
  <c r="O263" i="21"/>
  <c r="J263" i="21"/>
  <c r="L262" i="20"/>
  <c r="P262" i="20" s="1"/>
  <c r="O263" i="20"/>
  <c r="O257" i="18"/>
  <c r="L256" i="18"/>
  <c r="P256" i="18" s="1"/>
  <c r="J257" i="18"/>
  <c r="O255" i="3"/>
  <c r="L254" i="3"/>
  <c r="P254" i="3" s="1"/>
  <c r="J205" i="12"/>
  <c r="L204" i="12"/>
  <c r="J204" i="12" s="1"/>
  <c r="L246" i="3"/>
  <c r="P246" i="3" s="1"/>
  <c r="O247" i="3"/>
  <c r="O244" i="20"/>
  <c r="L243" i="20"/>
  <c r="P243" i="20" s="1"/>
  <c r="J244" i="20"/>
  <c r="L191" i="14"/>
  <c r="J191" i="14" s="1"/>
  <c r="J192" i="14"/>
  <c r="O236" i="20"/>
  <c r="L235" i="20"/>
  <c r="P235" i="20" s="1"/>
  <c r="O228" i="19"/>
  <c r="J228" i="19"/>
  <c r="O261" i="20"/>
  <c r="L260" i="20"/>
  <c r="P260" i="20" s="1"/>
  <c r="L259" i="19"/>
  <c r="P259" i="19" s="1"/>
  <c r="O260" i="19"/>
  <c r="J260" i="19"/>
  <c r="L217" i="15"/>
  <c r="J217" i="15" s="1"/>
  <c r="J218" i="15"/>
  <c r="L222" i="12"/>
  <c r="J222" i="12" s="1"/>
  <c r="J223" i="12"/>
  <c r="L222" i="14"/>
  <c r="J222" i="14" s="1"/>
  <c r="J223" i="14"/>
  <c r="O266" i="19"/>
  <c r="L265" i="19"/>
  <c r="P265" i="19" s="1"/>
  <c r="J266" i="19"/>
  <c r="O271" i="20"/>
  <c r="L270" i="20"/>
  <c r="P270" i="20" s="1"/>
  <c r="J271" i="20"/>
  <c r="O269" i="3"/>
  <c r="L268" i="3"/>
  <c r="J211" i="12"/>
  <c r="L210" i="12"/>
  <c r="J210" i="12" s="1"/>
  <c r="L254" i="21"/>
  <c r="P254" i="21" s="1"/>
  <c r="O255" i="21"/>
  <c r="O252" i="3"/>
  <c r="L251" i="3"/>
  <c r="L209" i="13"/>
  <c r="J209" i="13" s="1"/>
  <c r="O251" i="18"/>
  <c r="L250" i="18"/>
  <c r="P250" i="18" s="1"/>
  <c r="L205" i="14"/>
  <c r="L205" i="16"/>
  <c r="J205" i="16" s="1"/>
  <c r="J206" i="16"/>
  <c r="L243" i="19"/>
  <c r="P243" i="19" s="1"/>
  <c r="O244" i="19"/>
  <c r="J244" i="19"/>
  <c r="O245" i="18"/>
  <c r="L244" i="18"/>
  <c r="P244" i="18" s="1"/>
  <c r="J245" i="18"/>
  <c r="L258" i="21"/>
  <c r="P258" i="21" s="1"/>
  <c r="O259" i="21"/>
  <c r="J259" i="21"/>
  <c r="L185" i="16"/>
  <c r="J185" i="16" s="1"/>
  <c r="O230" i="18"/>
  <c r="L229" i="18"/>
  <c r="P229" i="18" s="1"/>
  <c r="L223" i="13"/>
  <c r="J224" i="13"/>
  <c r="J225" i="16"/>
  <c r="L224" i="16"/>
  <c r="J224" i="16" s="1"/>
  <c r="O272" i="18"/>
  <c r="L271" i="18"/>
  <c r="P271" i="18" s="1"/>
  <c r="J272" i="18"/>
  <c r="J193" i="14"/>
  <c r="L192" i="14"/>
  <c r="L251" i="20"/>
  <c r="P251" i="20" s="1"/>
  <c r="O252" i="20"/>
  <c r="L238" i="18"/>
  <c r="P238" i="18" s="1"/>
  <c r="O239" i="18"/>
  <c r="J239" i="18"/>
  <c r="L259" i="18"/>
  <c r="P259" i="18" s="1"/>
  <c r="J260" i="18"/>
  <c r="O260" i="18"/>
  <c r="O268" i="20"/>
  <c r="L267" i="20"/>
  <c r="P267" i="20" s="1"/>
  <c r="J268" i="20"/>
  <c r="L223" i="16"/>
  <c r="J223" i="16" s="1"/>
  <c r="O268" i="21"/>
  <c r="L267" i="21"/>
  <c r="P267" i="21" s="1"/>
  <c r="J268" i="21"/>
  <c r="O270" i="18"/>
  <c r="L269" i="18"/>
  <c r="P269" i="18" s="1"/>
  <c r="L225" i="13"/>
  <c r="J225" i="13" s="1"/>
  <c r="J226" i="13"/>
  <c r="O268" i="19"/>
  <c r="L267" i="19"/>
  <c r="J268" i="19"/>
  <c r="J228" i="16"/>
  <c r="L227" i="16"/>
  <c r="J227" i="16" s="1"/>
  <c r="O270" i="3"/>
  <c r="J270" i="3"/>
  <c r="L269" i="3"/>
  <c r="P270" i="3"/>
  <c r="P272" i="21"/>
  <c r="L192" i="15"/>
  <c r="J192" i="15" s="1"/>
  <c r="J193" i="15"/>
  <c r="L236" i="20"/>
  <c r="P236" i="20" s="1"/>
  <c r="O237" i="20"/>
  <c r="J237" i="20"/>
  <c r="O256" i="3"/>
  <c r="L255" i="3"/>
  <c r="J257" i="19"/>
  <c r="O257" i="19"/>
  <c r="L256" i="19"/>
  <c r="P256" i="19" s="1"/>
  <c r="L207" i="15"/>
  <c r="J207" i="15" s="1"/>
  <c r="J208" i="15"/>
  <c r="L251" i="18"/>
  <c r="P251" i="18" s="1"/>
  <c r="O252" i="18"/>
  <c r="J252" i="18"/>
  <c r="L198" i="14"/>
  <c r="J198" i="14" s="1"/>
  <c r="J199" i="14"/>
  <c r="L242" i="20"/>
  <c r="P242" i="20" s="1"/>
  <c r="J243" i="20"/>
  <c r="O243" i="20"/>
  <c r="O242" i="19"/>
  <c r="L241" i="19"/>
  <c r="P241" i="19" s="1"/>
  <c r="O242" i="20"/>
  <c r="L241" i="20"/>
  <c r="P241" i="20" s="1"/>
  <c r="J242" i="20"/>
  <c r="L197" i="15"/>
  <c r="J197" i="15" s="1"/>
  <c r="J198" i="15"/>
  <c r="L194" i="12"/>
  <c r="J194" i="12" s="1"/>
  <c r="J195" i="12"/>
  <c r="J195" i="14"/>
  <c r="L194" i="14"/>
  <c r="J194" i="14" s="1"/>
  <c r="L237" i="19"/>
  <c r="P237" i="19" s="1"/>
  <c r="O238" i="19"/>
  <c r="J238" i="19"/>
  <c r="L234" i="18"/>
  <c r="P234" i="18" s="1"/>
  <c r="O235" i="18"/>
  <c r="L234" i="20"/>
  <c r="P234" i="20" s="1"/>
  <c r="O235" i="20"/>
  <c r="J235" i="20"/>
  <c r="L188" i="14"/>
  <c r="J188" i="14" s="1"/>
  <c r="J189" i="14"/>
  <c r="L231" i="19"/>
  <c r="P231" i="19" s="1"/>
  <c r="O232" i="19"/>
  <c r="J232" i="19"/>
  <c r="J233" i="20"/>
  <c r="O233" i="20"/>
  <c r="L232" i="20"/>
  <c r="P232" i="20" s="1"/>
  <c r="O263" i="3"/>
  <c r="L262" i="3"/>
  <c r="L220" i="14"/>
  <c r="J220" i="14" s="1"/>
  <c r="J221" i="14"/>
  <c r="J193" i="16"/>
  <c r="L237" i="18"/>
  <c r="P237" i="18" s="1"/>
  <c r="O238" i="18"/>
  <c r="J238" i="18"/>
  <c r="O236" i="3"/>
  <c r="L235" i="3"/>
  <c r="O232" i="21"/>
  <c r="L231" i="21"/>
  <c r="P231" i="21" s="1"/>
  <c r="J232" i="21"/>
  <c r="L187" i="15"/>
  <c r="J187" i="15" s="1"/>
  <c r="J188" i="15"/>
  <c r="L219" i="13"/>
  <c r="J219" i="13" s="1"/>
  <c r="J220" i="13"/>
  <c r="O264" i="20"/>
  <c r="L263" i="20"/>
  <c r="P263" i="20" s="1"/>
  <c r="J264" i="20"/>
  <c r="L262" i="19"/>
  <c r="P262" i="19" s="1"/>
  <c r="O263" i="19"/>
  <c r="L221" i="16"/>
  <c r="J221" i="16" s="1"/>
  <c r="J222" i="16"/>
  <c r="O266" i="20"/>
  <c r="L265" i="20"/>
  <c r="J266" i="20"/>
  <c r="J254" i="3"/>
  <c r="L253" i="3"/>
  <c r="O254" i="3"/>
  <c r="O256" i="21"/>
  <c r="L255" i="21"/>
  <c r="P255" i="21" s="1"/>
  <c r="J256" i="21"/>
  <c r="J253" i="21"/>
  <c r="L252" i="21"/>
  <c r="P252" i="21" s="1"/>
  <c r="O253" i="21"/>
  <c r="L208" i="12"/>
  <c r="J208" i="12" s="1"/>
  <c r="J209" i="12"/>
  <c r="L252" i="20"/>
  <c r="P252" i="20" s="1"/>
  <c r="O253" i="20"/>
  <c r="J253" i="20"/>
  <c r="O248" i="20"/>
  <c r="L247" i="20"/>
  <c r="P247" i="20" s="1"/>
  <c r="L202" i="15"/>
  <c r="J202" i="15" s="1"/>
  <c r="J203" i="15"/>
  <c r="O247" i="18"/>
  <c r="L246" i="18"/>
  <c r="P246" i="18" s="1"/>
  <c r="J247" i="18"/>
  <c r="O246" i="19"/>
  <c r="L245" i="19"/>
  <c r="P245" i="19" s="1"/>
  <c r="J246" i="19"/>
  <c r="L245" i="20"/>
  <c r="P245" i="20" s="1"/>
  <c r="O246" i="20"/>
  <c r="J246" i="20"/>
  <c r="O244" i="3"/>
  <c r="L243" i="3"/>
  <c r="L239" i="19"/>
  <c r="P239" i="19" s="1"/>
  <c r="O240" i="19"/>
  <c r="J240" i="19"/>
  <c r="L196" i="14"/>
  <c r="J196" i="14" s="1"/>
  <c r="J197" i="14"/>
  <c r="O241" i="21"/>
  <c r="J241" i="21"/>
  <c r="L240" i="21"/>
  <c r="P240" i="21" s="1"/>
  <c r="O240" i="21"/>
  <c r="L239" i="21"/>
  <c r="P239" i="21" s="1"/>
  <c r="J240" i="21"/>
  <c r="L239" i="20"/>
  <c r="P239" i="20" s="1"/>
  <c r="O240" i="20"/>
  <c r="J240" i="20"/>
  <c r="L189" i="12"/>
  <c r="J189" i="12" s="1"/>
  <c r="J190" i="12"/>
  <c r="L189" i="13"/>
  <c r="J189" i="13" s="1"/>
  <c r="J190" i="13"/>
  <c r="O234" i="21"/>
  <c r="J234" i="21"/>
  <c r="L233" i="21"/>
  <c r="P233" i="21" s="1"/>
  <c r="J231" i="18"/>
  <c r="L230" i="18"/>
  <c r="P230" i="18" s="1"/>
  <c r="O231" i="18"/>
  <c r="O229" i="3"/>
  <c r="L228" i="3"/>
  <c r="P228" i="3" s="1"/>
  <c r="L218" i="14"/>
  <c r="J218" i="14" s="1"/>
  <c r="J219" i="14"/>
  <c r="L261" i="19"/>
  <c r="P261" i="19" s="1"/>
  <c r="O262" i="19"/>
  <c r="J262" i="19"/>
  <c r="O263" i="18"/>
  <c r="J263" i="18"/>
  <c r="L262" i="18"/>
  <c r="P262" i="18" s="1"/>
  <c r="L212" i="12"/>
  <c r="J212" i="12" s="1"/>
  <c r="J213" i="12"/>
  <c r="L204" i="14"/>
  <c r="J204" i="14" s="1"/>
  <c r="J205" i="14"/>
  <c r="L204" i="13"/>
  <c r="J204" i="13" s="1"/>
  <c r="O249" i="20"/>
  <c r="L248" i="20"/>
  <c r="P248" i="20" s="1"/>
  <c r="O244" i="21"/>
  <c r="L243" i="21"/>
  <c r="P243" i="21" s="1"/>
  <c r="O243" i="19"/>
  <c r="L242" i="19"/>
  <c r="P242" i="19" s="1"/>
  <c r="J243" i="19"/>
  <c r="L235" i="18"/>
  <c r="P235" i="18" s="1"/>
  <c r="O236" i="18"/>
  <c r="J236" i="18"/>
  <c r="O227" i="3"/>
  <c r="O229" i="21"/>
  <c r="J229" i="21"/>
  <c r="O261" i="21"/>
  <c r="L260" i="21"/>
  <c r="P260" i="21" s="1"/>
  <c r="O259" i="3"/>
  <c r="L258" i="3"/>
  <c r="O262" i="20"/>
  <c r="L261" i="20"/>
  <c r="J262" i="20"/>
  <c r="O262" i="18"/>
  <c r="J262" i="18"/>
  <c r="L261" i="18"/>
  <c r="P261" i="18" s="1"/>
  <c r="L266" i="18"/>
  <c r="P266" i="18" s="1"/>
  <c r="O267" i="18"/>
  <c r="J267" i="18"/>
  <c r="L222" i="13"/>
  <c r="J222" i="13" s="1"/>
  <c r="J223" i="13"/>
  <c r="L266" i="21"/>
  <c r="P266" i="21" s="1"/>
  <c r="O267" i="21"/>
  <c r="J267" i="21"/>
  <c r="O270" i="19"/>
  <c r="J270" i="19"/>
  <c r="L269" i="19"/>
  <c r="P269" i="19" s="1"/>
  <c r="L270" i="18"/>
  <c r="P270" i="18" s="1"/>
  <c r="O271" i="18"/>
  <c r="J271" i="18"/>
  <c r="O255" i="20"/>
  <c r="L254" i="20"/>
  <c r="P254" i="20" s="1"/>
  <c r="J255" i="20"/>
  <c r="L210" i="13"/>
  <c r="J210" i="13" s="1"/>
  <c r="J211" i="13"/>
  <c r="L252" i="19"/>
  <c r="P252" i="19" s="1"/>
  <c r="O253" i="19"/>
  <c r="J253" i="19"/>
  <c r="O254" i="18"/>
  <c r="L253" i="18"/>
  <c r="P253" i="18" s="1"/>
  <c r="J254" i="18"/>
  <c r="L206" i="14"/>
  <c r="J206" i="14" s="1"/>
  <c r="J207" i="14"/>
  <c r="L206" i="13"/>
  <c r="J207" i="13"/>
  <c r="L205" i="13"/>
  <c r="J205" i="13" s="1"/>
  <c r="J206" i="13"/>
  <c r="O250" i="20"/>
  <c r="L249" i="20"/>
  <c r="P249" i="20" s="1"/>
  <c r="J250" i="20"/>
  <c r="O250" i="21"/>
  <c r="J250" i="21"/>
  <c r="L249" i="21"/>
  <c r="P249" i="21" s="1"/>
  <c r="O245" i="21"/>
  <c r="L244" i="21"/>
  <c r="P244" i="21" s="1"/>
  <c r="J245" i="21"/>
  <c r="O257" i="3"/>
  <c r="L256" i="3"/>
  <c r="L214" i="13"/>
  <c r="J214" i="13" s="1"/>
  <c r="J215" i="13"/>
  <c r="J230" i="20"/>
  <c r="O230" i="20"/>
  <c r="L229" i="20"/>
  <c r="P229" i="20" s="1"/>
  <c r="O228" i="3"/>
  <c r="L227" i="3"/>
  <c r="P227" i="3" s="1"/>
  <c r="O97" i="21"/>
  <c r="O98" i="21"/>
  <c r="O97" i="20"/>
  <c r="O97" i="18"/>
  <c r="O97" i="19"/>
  <c r="O98" i="18"/>
  <c r="O98" i="19"/>
  <c r="O98" i="20"/>
  <c r="K99" i="21"/>
  <c r="K33" i="21"/>
  <c r="K26" i="21"/>
  <c r="K27" i="21"/>
  <c r="K24" i="21"/>
  <c r="K25" i="21"/>
  <c r="K32" i="21"/>
  <c r="K39" i="21"/>
  <c r="K28" i="21"/>
  <c r="K36" i="21"/>
  <c r="K96" i="21"/>
  <c r="K44" i="21"/>
  <c r="K37" i="21"/>
  <c r="K43" i="21"/>
  <c r="K40" i="21"/>
  <c r="K41" i="21"/>
  <c r="K42" i="21"/>
  <c r="K48" i="21"/>
  <c r="K49" i="21"/>
  <c r="K34" i="21"/>
  <c r="K35" i="21"/>
  <c r="K31" i="21"/>
  <c r="K45" i="21"/>
  <c r="K47" i="21"/>
  <c r="K38" i="21"/>
  <c r="K46" i="21"/>
  <c r="K29" i="21"/>
  <c r="K30"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28" i="20"/>
  <c r="K24" i="20"/>
  <c r="K43" i="18"/>
  <c r="K41" i="20"/>
  <c r="K25" i="20"/>
  <c r="K44" i="18"/>
  <c r="K40" i="18"/>
  <c r="K96" i="18"/>
  <c r="K26" i="20"/>
  <c r="K41" i="18"/>
  <c r="K37" i="20"/>
  <c r="K28" i="18"/>
  <c r="K42" i="20"/>
  <c r="K99" i="19"/>
  <c r="K28" i="19"/>
  <c r="K37" i="18"/>
  <c r="K32" i="19"/>
  <c r="K27" i="20"/>
  <c r="K39" i="18"/>
  <c r="K42" i="18"/>
  <c r="K40" i="19"/>
  <c r="K38" i="20"/>
  <c r="K43" i="20"/>
  <c r="K33" i="18"/>
  <c r="K34" i="18"/>
  <c r="K33" i="19"/>
  <c r="K25" i="19"/>
  <c r="K29" i="20"/>
  <c r="K27" i="18"/>
  <c r="K96" i="20"/>
  <c r="K45" i="18"/>
  <c r="K38" i="19"/>
  <c r="K32" i="20"/>
  <c r="K41" i="19"/>
  <c r="K44" i="19"/>
  <c r="K37" i="19"/>
  <c r="K40" i="20"/>
  <c r="K36" i="18"/>
  <c r="K24" i="18"/>
  <c r="K25" i="18"/>
  <c r="K99" i="18"/>
  <c r="K43" i="19"/>
  <c r="K44" i="20"/>
  <c r="K39" i="20"/>
  <c r="K27" i="19"/>
  <c r="K96" i="19"/>
  <c r="K99" i="20"/>
  <c r="K42" i="19"/>
  <c r="K24" i="19"/>
  <c r="K26" i="19"/>
  <c r="K32" i="18"/>
  <c r="K26" i="18"/>
  <c r="K33" i="20"/>
  <c r="K30" i="18"/>
  <c r="K34" i="19"/>
  <c r="K29" i="19"/>
  <c r="K46" i="18"/>
  <c r="K31" i="18"/>
  <c r="K36" i="19"/>
  <c r="K31" i="19"/>
  <c r="K30" i="19"/>
  <c r="K38" i="18"/>
  <c r="K35" i="19"/>
  <c r="K45" i="20"/>
  <c r="K47" i="18"/>
  <c r="K34" i="20"/>
  <c r="K46" i="20"/>
  <c r="K39" i="19"/>
  <c r="K45" i="19"/>
  <c r="K35" i="18"/>
  <c r="K30" i="20"/>
  <c r="K29" i="18"/>
  <c r="K31" i="20"/>
  <c r="K48" i="18"/>
  <c r="K35" i="20"/>
  <c r="K46" i="19"/>
  <c r="K47" i="20"/>
  <c r="K36" i="20"/>
  <c r="K48" i="20"/>
  <c r="K49" i="18"/>
  <c r="K47" i="19"/>
  <c r="K48" i="19"/>
  <c r="K49" i="20"/>
  <c r="K50" i="18"/>
  <c r="K50" i="20"/>
  <c r="K51" i="18"/>
  <c r="K49" i="19"/>
  <c r="K51" i="20"/>
  <c r="K50" i="19"/>
  <c r="K52" i="18"/>
  <c r="K51" i="19"/>
  <c r="K53" i="18"/>
  <c r="K52" i="20"/>
  <c r="K54" i="18"/>
  <c r="K52" i="19"/>
  <c r="K53" i="20"/>
  <c r="K55" i="18"/>
  <c r="K53" i="19"/>
  <c r="K54" i="20"/>
  <c r="K56" i="18"/>
  <c r="K54" i="19"/>
  <c r="K55" i="20"/>
  <c r="K55" i="19"/>
  <c r="K57" i="18"/>
  <c r="K56" i="20"/>
  <c r="K56" i="19"/>
  <c r="K58" i="18"/>
  <c r="K57" i="20"/>
  <c r="K58" i="20"/>
  <c r="K57" i="19"/>
  <c r="K59" i="18"/>
  <c r="K58" i="19"/>
  <c r="K60" i="18"/>
  <c r="K59" i="20"/>
  <c r="K61" i="18"/>
  <c r="K60" i="20"/>
  <c r="K59" i="19"/>
  <c r="K61" i="20"/>
  <c r="K62" i="18"/>
  <c r="K60" i="19"/>
  <c r="K63" i="18"/>
  <c r="K61" i="19"/>
  <c r="K62" i="20"/>
  <c r="K62" i="19"/>
  <c r="K63" i="20"/>
  <c r="K64" i="18"/>
  <c r="K65" i="18"/>
  <c r="K64" i="20"/>
  <c r="K63" i="19"/>
  <c r="K65" i="20"/>
  <c r="K64" i="19"/>
  <c r="K66" i="18"/>
  <c r="K67" i="18"/>
  <c r="K65" i="19"/>
  <c r="K66" i="20"/>
  <c r="K66" i="19"/>
  <c r="K68" i="18"/>
  <c r="K67" i="20"/>
  <c r="K69" i="18"/>
  <c r="K67" i="19"/>
  <c r="K68" i="20"/>
  <c r="K70" i="18"/>
  <c r="K68" i="19"/>
  <c r="K69" i="20"/>
  <c r="K69" i="19"/>
  <c r="K71" i="18"/>
  <c r="K70" i="20"/>
  <c r="K70" i="19"/>
  <c r="K71" i="20"/>
  <c r="K72" i="18"/>
  <c r="K73" i="18"/>
  <c r="K71" i="19"/>
  <c r="K72" i="20"/>
  <c r="K74" i="18"/>
  <c r="K72" i="19"/>
  <c r="K73" i="20"/>
  <c r="K74" i="20"/>
  <c r="K73" i="19"/>
  <c r="K75" i="18"/>
  <c r="K75" i="20"/>
  <c r="K74" i="19"/>
  <c r="K76" i="18"/>
  <c r="K75" i="19"/>
  <c r="K77" i="18"/>
  <c r="K76" i="20"/>
  <c r="K77" i="20"/>
  <c r="K78" i="18"/>
  <c r="K76" i="19"/>
  <c r="K77" i="19"/>
  <c r="K79" i="18"/>
  <c r="K78" i="20"/>
  <c r="K80" i="18"/>
  <c r="K78" i="19"/>
  <c r="K79" i="20"/>
  <c r="K80" i="20"/>
  <c r="K81" i="18"/>
  <c r="K79" i="19"/>
  <c r="K80" i="19"/>
  <c r="K81" i="20"/>
  <c r="K82" i="18"/>
  <c r="K82" i="20"/>
  <c r="K81" i="19"/>
  <c r="K83" i="18"/>
  <c r="K84" i="18"/>
  <c r="K82" i="19"/>
  <c r="K83" i="20"/>
  <c r="K85" i="18"/>
  <c r="K84" i="20"/>
  <c r="K83" i="19"/>
  <c r="K85" i="20"/>
  <c r="K86" i="18"/>
  <c r="K84" i="19"/>
  <c r="K87" i="18"/>
  <c r="K85" i="19"/>
  <c r="K86" i="20"/>
  <c r="K86" i="19"/>
  <c r="K88" i="18"/>
  <c r="K87" i="20"/>
  <c r="K88" i="20"/>
  <c r="K89" i="18"/>
  <c r="K87" i="19"/>
  <c r="K88" i="19"/>
  <c r="K90" i="18"/>
  <c r="K89" i="20"/>
  <c r="K91" i="18"/>
  <c r="K89" i="19"/>
  <c r="K90" i="20"/>
  <c r="K92" i="18"/>
  <c r="K91" i="20"/>
  <c r="K90" i="19"/>
  <c r="K92" i="20"/>
  <c r="K91" i="19"/>
  <c r="K93" i="18"/>
  <c r="K94" i="18"/>
  <c r="K95" i="18"/>
  <c r="K92" i="19"/>
  <c r="K93" i="20"/>
  <c r="K93" i="19"/>
  <c r="K94" i="20"/>
  <c r="K95" i="20"/>
  <c r="K95" i="3"/>
  <c r="L94" i="3" s="1"/>
  <c r="K95" i="19"/>
  <c r="K94" i="19"/>
  <c r="K319" i="3"/>
  <c r="K277" i="15"/>
  <c r="K277" i="12"/>
  <c r="K277" i="16"/>
  <c r="K277" i="14"/>
  <c r="K277" i="13"/>
  <c r="L276" i="13" s="1"/>
  <c r="K274" i="12"/>
  <c r="K316" i="3"/>
  <c r="O316" i="3" s="1"/>
  <c r="K274" i="16"/>
  <c r="L273" i="16" s="1"/>
  <c r="K274" i="13"/>
  <c r="K274" i="15"/>
  <c r="K274" i="14"/>
  <c r="L273" i="14" s="1"/>
  <c r="K314" i="3"/>
  <c r="K272" i="15"/>
  <c r="K272" i="16"/>
  <c r="K272" i="14"/>
  <c r="L271" i="14" s="1"/>
  <c r="K272" i="13"/>
  <c r="K272" i="12"/>
  <c r="K266" i="13"/>
  <c r="K266" i="15"/>
  <c r="K308" i="3"/>
  <c r="K266" i="16"/>
  <c r="K266" i="12"/>
  <c r="K266" i="14"/>
  <c r="L265" i="14" s="1"/>
  <c r="K265" i="14"/>
  <c r="K265" i="16"/>
  <c r="K265" i="15"/>
  <c r="K265" i="12"/>
  <c r="K307" i="3"/>
  <c r="K265" i="13"/>
  <c r="K318" i="3"/>
  <c r="O318" i="3" s="1"/>
  <c r="K276" i="15"/>
  <c r="K276" i="13"/>
  <c r="K276" i="14"/>
  <c r="L275" i="14" s="1"/>
  <c r="K276" i="16"/>
  <c r="K276" i="12"/>
  <c r="K271" i="12"/>
  <c r="K313" i="3"/>
  <c r="O313" i="3" s="1"/>
  <c r="K271" i="16"/>
  <c r="K271" i="13"/>
  <c r="K271" i="15"/>
  <c r="K271" i="14"/>
  <c r="L270" i="14" s="1"/>
  <c r="K269" i="15"/>
  <c r="K311" i="3"/>
  <c r="K269" i="12"/>
  <c r="K269" i="14"/>
  <c r="L268" i="14" s="1"/>
  <c r="K269" i="16"/>
  <c r="K269" i="13"/>
  <c r="K267" i="15"/>
  <c r="K267" i="12"/>
  <c r="K267" i="14"/>
  <c r="L266" i="14" s="1"/>
  <c r="K267" i="13"/>
  <c r="K309" i="3"/>
  <c r="K267" i="16"/>
  <c r="K275" i="12"/>
  <c r="K275" i="14"/>
  <c r="L274" i="14" s="1"/>
  <c r="J274" i="14" s="1"/>
  <c r="K317" i="3"/>
  <c r="O317" i="3" s="1"/>
  <c r="K275" i="15"/>
  <c r="K275" i="13"/>
  <c r="K275" i="16"/>
  <c r="O275" i="16" s="1"/>
  <c r="K320" i="3"/>
  <c r="K278" i="12"/>
  <c r="K278" i="15"/>
  <c r="K278" i="16"/>
  <c r="O278" i="16" s="1"/>
  <c r="K278" i="13"/>
  <c r="K278" i="14"/>
  <c r="K273" i="16"/>
  <c r="K315" i="3"/>
  <c r="K273" i="12"/>
  <c r="K273" i="14"/>
  <c r="K273" i="15"/>
  <c r="O273" i="15" s="1"/>
  <c r="K273" i="13"/>
  <c r="K270" i="16"/>
  <c r="L269" i="16" s="1"/>
  <c r="P269" i="16" s="1"/>
  <c r="K312" i="3"/>
  <c r="K270" i="13"/>
  <c r="K270" i="15"/>
  <c r="K270" i="12"/>
  <c r="K270" i="14"/>
  <c r="K268" i="15"/>
  <c r="O268" i="15" s="1"/>
  <c r="K268" i="16"/>
  <c r="K310" i="3"/>
  <c r="O310" i="3" s="1"/>
  <c r="K268" i="12"/>
  <c r="K268" i="13"/>
  <c r="K268" i="14"/>
  <c r="L267" i="14" s="1"/>
  <c r="J267" i="14" s="1"/>
  <c r="K275" i="3"/>
  <c r="O267" i="16"/>
  <c r="O262" i="16"/>
  <c r="O259" i="16"/>
  <c r="O234" i="16"/>
  <c r="O274" i="16"/>
  <c r="K233" i="15"/>
  <c r="O250" i="16"/>
  <c r="O246" i="16"/>
  <c r="K233" i="16"/>
  <c r="O243" i="15"/>
  <c r="O265" i="15"/>
  <c r="O235" i="15"/>
  <c r="O247" i="15"/>
  <c r="O238" i="16"/>
  <c r="O243" i="16"/>
  <c r="O234" i="15"/>
  <c r="O242" i="15"/>
  <c r="O250" i="15"/>
  <c r="O258" i="15"/>
  <c r="O266" i="15"/>
  <c r="O274" i="15"/>
  <c r="O241" i="15"/>
  <c r="O255" i="15"/>
  <c r="O236" i="16"/>
  <c r="O252" i="16"/>
  <c r="O277" i="16"/>
  <c r="O256" i="16"/>
  <c r="O249" i="16"/>
  <c r="O259" i="15"/>
  <c r="O267" i="15"/>
  <c r="O275" i="15"/>
  <c r="O239" i="15"/>
  <c r="O242" i="16"/>
  <c r="O247" i="16"/>
  <c r="O236" i="15"/>
  <c r="O244" i="15"/>
  <c r="O252" i="15"/>
  <c r="O260" i="15"/>
  <c r="O276" i="15"/>
  <c r="O258" i="16"/>
  <c r="O245" i="15"/>
  <c r="O257" i="15"/>
  <c r="O273" i="16"/>
  <c r="O245" i="16"/>
  <c r="O261" i="16"/>
  <c r="O248" i="16"/>
  <c r="O265" i="16"/>
  <c r="O241" i="16"/>
  <c r="O260" i="16"/>
  <c r="O268" i="16"/>
  <c r="O276" i="16"/>
  <c r="O261" i="15"/>
  <c r="O269" i="15"/>
  <c r="O277" i="15"/>
  <c r="O255" i="16"/>
  <c r="O251" i="15"/>
  <c r="O251" i="16"/>
  <c r="O238" i="15"/>
  <c r="O246" i="15"/>
  <c r="O254" i="15"/>
  <c r="O262" i="15"/>
  <c r="O270" i="15"/>
  <c r="O278" i="15"/>
  <c r="O249" i="15"/>
  <c r="O244" i="16"/>
  <c r="O240" i="16"/>
  <c r="O269" i="16"/>
  <c r="O263" i="15"/>
  <c r="O271" i="15"/>
  <c r="O235" i="16"/>
  <c r="O263" i="16"/>
  <c r="O239" i="16"/>
  <c r="O271" i="16"/>
  <c r="O240" i="15"/>
  <c r="O248" i="15"/>
  <c r="O256" i="15"/>
  <c r="O264" i="15"/>
  <c r="O272" i="15"/>
  <c r="O254" i="16"/>
  <c r="O266" i="16"/>
  <c r="O237" i="15"/>
  <c r="O253" i="15"/>
  <c r="O237" i="16"/>
  <c r="O253" i="16"/>
  <c r="O257" i="16"/>
  <c r="O264" i="16"/>
  <c r="O272" i="16"/>
  <c r="K233" i="12"/>
  <c r="J233" i="12" s="1"/>
  <c r="K233" i="14"/>
  <c r="J233" i="14" s="1"/>
  <c r="K233" i="13"/>
  <c r="J233" i="13" s="1"/>
  <c r="K368" i="3"/>
  <c r="K327" i="16"/>
  <c r="L326" i="16" s="1"/>
  <c r="K327" i="15"/>
  <c r="L326" i="15" s="1"/>
  <c r="K367" i="3"/>
  <c r="L366" i="3" s="1"/>
  <c r="K326" i="15"/>
  <c r="L325" i="15" s="1"/>
  <c r="K326" i="16"/>
  <c r="K366" i="3"/>
  <c r="L365" i="3" s="1"/>
  <c r="K325" i="15"/>
  <c r="L324" i="15" s="1"/>
  <c r="K325" i="16"/>
  <c r="L324" i="16" s="1"/>
  <c r="K365" i="3"/>
  <c r="L364" i="3" s="1"/>
  <c r="K324" i="15"/>
  <c r="L323" i="15" s="1"/>
  <c r="K324" i="16"/>
  <c r="K362" i="3"/>
  <c r="K321" i="15"/>
  <c r="L320" i="15" s="1"/>
  <c r="K321" i="16"/>
  <c r="L320" i="16" s="1"/>
  <c r="K357" i="3"/>
  <c r="L356" i="3" s="1"/>
  <c r="K316" i="15"/>
  <c r="L315" i="15" s="1"/>
  <c r="K316" i="16"/>
  <c r="K356" i="3"/>
  <c r="L355" i="3" s="1"/>
  <c r="K315" i="15"/>
  <c r="L314" i="15" s="1"/>
  <c r="K315" i="16"/>
  <c r="L314" i="16" s="1"/>
  <c r="K355" i="3"/>
  <c r="L354" i="3" s="1"/>
  <c r="K314" i="15"/>
  <c r="L313" i="15" s="1"/>
  <c r="K314" i="16"/>
  <c r="K350" i="3"/>
  <c r="L349" i="3" s="1"/>
  <c r="K309" i="15"/>
  <c r="L308" i="15" s="1"/>
  <c r="K309" i="16"/>
  <c r="L308" i="16" s="1"/>
  <c r="K348" i="3"/>
  <c r="L347" i="3" s="1"/>
  <c r="K307" i="15"/>
  <c r="L306" i="15" s="1"/>
  <c r="K307" i="16"/>
  <c r="L306" i="16" s="1"/>
  <c r="K347" i="3"/>
  <c r="L346" i="3" s="1"/>
  <c r="K306" i="15"/>
  <c r="L305" i="15" s="1"/>
  <c r="K306" i="16"/>
  <c r="K342" i="3"/>
  <c r="L341" i="3" s="1"/>
  <c r="K301" i="16"/>
  <c r="L300" i="16" s="1"/>
  <c r="K301" i="15"/>
  <c r="K340" i="3"/>
  <c r="L339" i="3" s="1"/>
  <c r="K299" i="15"/>
  <c r="L298" i="15" s="1"/>
  <c r="K299" i="16"/>
  <c r="L298" i="16" s="1"/>
  <c r="K339" i="3"/>
  <c r="L338" i="3" s="1"/>
  <c r="K298" i="15"/>
  <c r="K298" i="16"/>
  <c r="K335" i="3"/>
  <c r="L334" i="3" s="1"/>
  <c r="K294" i="15"/>
  <c r="L293" i="15" s="1"/>
  <c r="K294" i="16"/>
  <c r="K334" i="3"/>
  <c r="L333" i="3" s="1"/>
  <c r="K293" i="15"/>
  <c r="K293" i="16"/>
  <c r="K329" i="3"/>
  <c r="L328" i="3" s="1"/>
  <c r="K288" i="15"/>
  <c r="L287" i="15" s="1"/>
  <c r="K288" i="16"/>
  <c r="K386" i="3"/>
  <c r="L385" i="3" s="1"/>
  <c r="K350" i="15"/>
  <c r="L349" i="15" s="1"/>
  <c r="K350" i="16"/>
  <c r="L349" i="16" s="1"/>
  <c r="K375" i="3"/>
  <c r="L374" i="3" s="1"/>
  <c r="K336" i="15"/>
  <c r="L335" i="15" s="1"/>
  <c r="K336" i="16"/>
  <c r="K372" i="3"/>
  <c r="L371" i="3" s="1"/>
  <c r="K332" i="15"/>
  <c r="L331" i="15" s="1"/>
  <c r="K332" i="16"/>
  <c r="K371" i="3"/>
  <c r="L370" i="3" s="1"/>
  <c r="K330" i="15"/>
  <c r="L329" i="15" s="1"/>
  <c r="K330" i="16"/>
  <c r="K370" i="3"/>
  <c r="K329" i="15"/>
  <c r="L328" i="15" s="1"/>
  <c r="K329" i="16"/>
  <c r="L328" i="16" s="1"/>
  <c r="K326" i="3"/>
  <c r="K284" i="15"/>
  <c r="K284" i="16"/>
  <c r="K391" i="3"/>
  <c r="L390" i="3" s="1"/>
  <c r="K360" i="15"/>
  <c r="L359" i="15" s="1"/>
  <c r="K360" i="16"/>
  <c r="L359" i="16" s="1"/>
  <c r="K382" i="3"/>
  <c r="L381" i="3" s="1"/>
  <c r="K346" i="15"/>
  <c r="L345" i="15" s="1"/>
  <c r="K346" i="16"/>
  <c r="L345" i="16" s="1"/>
  <c r="K378" i="3"/>
  <c r="L377" i="3" s="1"/>
  <c r="K342" i="15"/>
  <c r="L341" i="15" s="1"/>
  <c r="K342" i="16"/>
  <c r="K376" i="3"/>
  <c r="L375" i="3" s="1"/>
  <c r="K337" i="15"/>
  <c r="L336" i="15" s="1"/>
  <c r="K337" i="16"/>
  <c r="L336" i="16" s="1"/>
  <c r="K373" i="3"/>
  <c r="L372" i="3" s="1"/>
  <c r="K334" i="15"/>
  <c r="L333" i="15" s="1"/>
  <c r="K334" i="16"/>
  <c r="K358" i="3"/>
  <c r="L357" i="3" s="1"/>
  <c r="K317" i="15"/>
  <c r="L316" i="15" s="1"/>
  <c r="K317" i="16"/>
  <c r="L316" i="16" s="1"/>
  <c r="K354" i="3"/>
  <c r="L353" i="3" s="1"/>
  <c r="K313" i="15"/>
  <c r="L312" i="15" s="1"/>
  <c r="K313" i="16"/>
  <c r="L312" i="16" s="1"/>
  <c r="K353" i="3"/>
  <c r="L352" i="3" s="1"/>
  <c r="K312" i="15"/>
  <c r="L311" i="15" s="1"/>
  <c r="K312" i="16"/>
  <c r="L311" i="16" s="1"/>
  <c r="K341" i="3"/>
  <c r="L340" i="3" s="1"/>
  <c r="K300" i="15"/>
  <c r="K300" i="16"/>
  <c r="K337" i="3"/>
  <c r="L336" i="3" s="1"/>
  <c r="K296" i="16"/>
  <c r="L295" i="16" s="1"/>
  <c r="K296" i="15"/>
  <c r="K333" i="3"/>
  <c r="K292" i="16"/>
  <c r="L291" i="16" s="1"/>
  <c r="K292" i="15"/>
  <c r="K388" i="3"/>
  <c r="K357" i="15"/>
  <c r="L356" i="15" s="1"/>
  <c r="K357" i="16"/>
  <c r="L356" i="16" s="1"/>
  <c r="K383" i="3"/>
  <c r="L382" i="3" s="1"/>
  <c r="K347" i="16"/>
  <c r="L346" i="16" s="1"/>
  <c r="J346" i="16" s="1"/>
  <c r="K347" i="15"/>
  <c r="L346" i="15" s="1"/>
  <c r="K399" i="3"/>
  <c r="K331" i="16"/>
  <c r="L330" i="16" s="1"/>
  <c r="K331" i="15"/>
  <c r="L330" i="15" s="1"/>
  <c r="K393" i="3"/>
  <c r="K362" i="15"/>
  <c r="K362" i="16"/>
  <c r="K390" i="3"/>
  <c r="K359" i="16"/>
  <c r="L358" i="16" s="1"/>
  <c r="K359" i="15"/>
  <c r="L358" i="15" s="1"/>
  <c r="K387" i="3"/>
  <c r="L386" i="3" s="1"/>
  <c r="K356" i="15"/>
  <c r="L355" i="15" s="1"/>
  <c r="K356" i="16"/>
  <c r="L355" i="16" s="1"/>
  <c r="K385" i="3"/>
  <c r="K349" i="16"/>
  <c r="L348" i="16" s="1"/>
  <c r="K349" i="15"/>
  <c r="L348" i="15" s="1"/>
  <c r="K381" i="3"/>
  <c r="L380" i="3" s="1"/>
  <c r="K345" i="15"/>
  <c r="L344" i="15" s="1"/>
  <c r="K345" i="16"/>
  <c r="L344" i="16" s="1"/>
  <c r="K377" i="3"/>
  <c r="L376" i="3" s="1"/>
  <c r="K341" i="15"/>
  <c r="L340" i="15" s="1"/>
  <c r="K341" i="16"/>
  <c r="L368" i="3"/>
  <c r="K328" i="15"/>
  <c r="L327" i="15" s="1"/>
  <c r="K328" i="16"/>
  <c r="K363" i="3"/>
  <c r="L362" i="3" s="1"/>
  <c r="K322" i="15"/>
  <c r="L321" i="15" s="1"/>
  <c r="K322" i="16"/>
  <c r="K360" i="3"/>
  <c r="K319" i="16"/>
  <c r="L318" i="16" s="1"/>
  <c r="K319" i="15"/>
  <c r="L318" i="15" s="1"/>
  <c r="K351" i="3"/>
  <c r="L350" i="3" s="1"/>
  <c r="K310" i="15"/>
  <c r="L309" i="15" s="1"/>
  <c r="K310" i="16"/>
  <c r="K345" i="3"/>
  <c r="L344" i="3" s="1"/>
  <c r="K304" i="15"/>
  <c r="L303" i="15" s="1"/>
  <c r="K304" i="16"/>
  <c r="L303" i="16" s="1"/>
  <c r="K336" i="3"/>
  <c r="L335" i="3" s="1"/>
  <c r="K295" i="15"/>
  <c r="L294" i="15" s="1"/>
  <c r="K295" i="16"/>
  <c r="L294" i="16" s="1"/>
  <c r="K331" i="3"/>
  <c r="L330" i="3" s="1"/>
  <c r="K290" i="15"/>
  <c r="K290" i="16"/>
  <c r="K330" i="3"/>
  <c r="K289" i="15"/>
  <c r="L288" i="15" s="1"/>
  <c r="K289" i="16"/>
  <c r="K328" i="3"/>
  <c r="L327" i="3" s="1"/>
  <c r="K287" i="15"/>
  <c r="L286" i="15" s="1"/>
  <c r="K287" i="16"/>
  <c r="K327" i="3"/>
  <c r="L326" i="3" s="1"/>
  <c r="K285" i="15"/>
  <c r="L284" i="15" s="1"/>
  <c r="K285" i="16"/>
  <c r="K379" i="3"/>
  <c r="K343" i="16"/>
  <c r="K343" i="15"/>
  <c r="L342" i="15" s="1"/>
  <c r="K392" i="3"/>
  <c r="K361" i="15"/>
  <c r="L360" i="15" s="1"/>
  <c r="K361" i="16"/>
  <c r="L360" i="16" s="1"/>
  <c r="K389" i="3"/>
  <c r="K358" i="15"/>
  <c r="L357" i="15" s="1"/>
  <c r="K358" i="16"/>
  <c r="L357" i="16" s="1"/>
  <c r="K384" i="3"/>
  <c r="K348" i="15"/>
  <c r="L347" i="15" s="1"/>
  <c r="K348" i="16"/>
  <c r="L347" i="16" s="1"/>
  <c r="K380" i="3"/>
  <c r="L379" i="3" s="1"/>
  <c r="K344" i="15"/>
  <c r="L343" i="15" s="1"/>
  <c r="K344" i="16"/>
  <c r="L343" i="16" s="1"/>
  <c r="K374" i="3"/>
  <c r="K335" i="15"/>
  <c r="L334" i="15" s="1"/>
  <c r="K335" i="16"/>
  <c r="L334" i="16" s="1"/>
  <c r="K364" i="3"/>
  <c r="L363" i="3" s="1"/>
  <c r="K323" i="16"/>
  <c r="L322" i="16" s="1"/>
  <c r="K323" i="15"/>
  <c r="L322" i="15" s="1"/>
  <c r="K361" i="3"/>
  <c r="L360" i="3" s="1"/>
  <c r="K320" i="15"/>
  <c r="L319" i="15" s="1"/>
  <c r="J319" i="15" s="1"/>
  <c r="K320" i="16"/>
  <c r="K359" i="3"/>
  <c r="L358" i="3" s="1"/>
  <c r="K318" i="15"/>
  <c r="L317" i="15" s="1"/>
  <c r="K318" i="16"/>
  <c r="K352" i="3"/>
  <c r="L351" i="3" s="1"/>
  <c r="J351" i="3" s="1"/>
  <c r="K311" i="16"/>
  <c r="L310" i="16" s="1"/>
  <c r="K311" i="15"/>
  <c r="L310" i="15" s="1"/>
  <c r="K349" i="3"/>
  <c r="L348" i="3" s="1"/>
  <c r="K308" i="15"/>
  <c r="L307" i="15" s="1"/>
  <c r="K308" i="16"/>
  <c r="K346" i="3"/>
  <c r="L345" i="3" s="1"/>
  <c r="K305" i="15"/>
  <c r="L304" i="15" s="1"/>
  <c r="K305" i="16"/>
  <c r="L304" i="16" s="1"/>
  <c r="K344" i="3"/>
  <c r="L343" i="3" s="1"/>
  <c r="K303" i="15"/>
  <c r="L302" i="15" s="1"/>
  <c r="K303" i="16"/>
  <c r="L302" i="16" s="1"/>
  <c r="K343" i="3"/>
  <c r="L342" i="3" s="1"/>
  <c r="K302" i="15"/>
  <c r="L301" i="15" s="1"/>
  <c r="K302" i="16"/>
  <c r="K338" i="3"/>
  <c r="L337" i="3" s="1"/>
  <c r="K297" i="15"/>
  <c r="K297" i="16"/>
  <c r="L296" i="16" s="1"/>
  <c r="K332" i="3"/>
  <c r="L331" i="3" s="1"/>
  <c r="K291" i="15"/>
  <c r="L290" i="15" s="1"/>
  <c r="K291" i="16"/>
  <c r="K65" i="15"/>
  <c r="O65" i="15" s="1"/>
  <c r="K96" i="3"/>
  <c r="K93" i="3"/>
  <c r="K89" i="3"/>
  <c r="K85" i="3"/>
  <c r="K81" i="3"/>
  <c r="K77" i="3"/>
  <c r="K73" i="3"/>
  <c r="K69" i="3"/>
  <c r="K65" i="3"/>
  <c r="K61" i="3"/>
  <c r="K57" i="3"/>
  <c r="K53" i="3"/>
  <c r="K49" i="3"/>
  <c r="K45" i="3"/>
  <c r="K41" i="3"/>
  <c r="K37" i="3"/>
  <c r="K33" i="3"/>
  <c r="K29" i="3"/>
  <c r="K25" i="3"/>
  <c r="K47" i="3"/>
  <c r="K31" i="3"/>
  <c r="K99" i="3"/>
  <c r="K90" i="3"/>
  <c r="K86" i="3"/>
  <c r="K78" i="3"/>
  <c r="K70" i="3"/>
  <c r="K58" i="3"/>
  <c r="K50" i="3"/>
  <c r="K42" i="3"/>
  <c r="K34" i="3"/>
  <c r="K26" i="3"/>
  <c r="K92" i="3"/>
  <c r="K88" i="3"/>
  <c r="K84" i="3"/>
  <c r="K80" i="3"/>
  <c r="K76" i="3"/>
  <c r="K72" i="3"/>
  <c r="K68" i="3"/>
  <c r="K64" i="3"/>
  <c r="K60" i="3"/>
  <c r="K56" i="3"/>
  <c r="K52" i="3"/>
  <c r="K48" i="3"/>
  <c r="K44" i="3"/>
  <c r="K40" i="3"/>
  <c r="K36" i="3"/>
  <c r="K32" i="3"/>
  <c r="K28" i="3"/>
  <c r="K24" i="3"/>
  <c r="K91" i="3"/>
  <c r="K87" i="3"/>
  <c r="K83" i="3"/>
  <c r="K79" i="3"/>
  <c r="K75" i="3"/>
  <c r="K71" i="3"/>
  <c r="K67" i="3"/>
  <c r="K63" i="3"/>
  <c r="K59" i="3"/>
  <c r="K55" i="3"/>
  <c r="K51" i="3"/>
  <c r="K43" i="3"/>
  <c r="K39" i="3"/>
  <c r="K35" i="3"/>
  <c r="K27" i="3"/>
  <c r="K94" i="3"/>
  <c r="K82" i="3"/>
  <c r="K74" i="3"/>
  <c r="K66" i="3"/>
  <c r="K62" i="3"/>
  <c r="K54" i="3"/>
  <c r="K46" i="3"/>
  <c r="K38" i="3"/>
  <c r="K30" i="3"/>
  <c r="K100" i="16"/>
  <c r="K39" i="16"/>
  <c r="K27" i="16"/>
  <c r="K24" i="16"/>
  <c r="K32" i="15"/>
  <c r="K26" i="16"/>
  <c r="K41" i="16"/>
  <c r="K35" i="16"/>
  <c r="K32" i="16"/>
  <c r="K28" i="16"/>
  <c r="K37" i="15"/>
  <c r="K33" i="15"/>
  <c r="K100" i="15"/>
  <c r="K97" i="15"/>
  <c r="K25" i="16"/>
  <c r="K40" i="16"/>
  <c r="K42" i="15"/>
  <c r="K38" i="15"/>
  <c r="K25" i="15"/>
  <c r="K42" i="16"/>
  <c r="K43" i="15"/>
  <c r="K34" i="16"/>
  <c r="K27" i="15"/>
  <c r="K28" i="15"/>
  <c r="K36" i="16"/>
  <c r="K40" i="15"/>
  <c r="K97" i="16"/>
  <c r="K26" i="15"/>
  <c r="K43" i="16"/>
  <c r="K39" i="15"/>
  <c r="K45" i="15"/>
  <c r="K37" i="16"/>
  <c r="K24" i="15"/>
  <c r="K44" i="15"/>
  <c r="K44" i="16"/>
  <c r="K41" i="15"/>
  <c r="K33" i="16"/>
  <c r="K30" i="15"/>
  <c r="K47" i="15"/>
  <c r="K35" i="15"/>
  <c r="K29" i="16"/>
  <c r="K31" i="15"/>
  <c r="K38" i="16"/>
  <c r="K29" i="15"/>
  <c r="K46" i="15"/>
  <c r="K36" i="15"/>
  <c r="K45" i="16"/>
  <c r="K34" i="15"/>
  <c r="K48" i="15"/>
  <c r="K31" i="16"/>
  <c r="K30" i="16"/>
  <c r="K46" i="16"/>
  <c r="K47" i="16"/>
  <c r="K49" i="15"/>
  <c r="K50" i="15"/>
  <c r="K48" i="16"/>
  <c r="K51" i="15"/>
  <c r="K49" i="16"/>
  <c r="K50" i="16"/>
  <c r="K52" i="15"/>
  <c r="K51" i="16"/>
  <c r="K53" i="15"/>
  <c r="K52" i="16"/>
  <c r="K44" i="14"/>
  <c r="K41" i="14"/>
  <c r="K33" i="13"/>
  <c r="K27" i="13"/>
  <c r="K25" i="13"/>
  <c r="K41" i="13"/>
  <c r="K54" i="15"/>
  <c r="K42" i="14"/>
  <c r="K100" i="12"/>
  <c r="K40" i="12"/>
  <c r="K25" i="14"/>
  <c r="K100" i="13"/>
  <c r="K40" i="13"/>
  <c r="K32" i="13"/>
  <c r="K28" i="13"/>
  <c r="K26" i="13"/>
  <c r="K24" i="13"/>
  <c r="K43" i="14"/>
  <c r="K27" i="14"/>
  <c r="K31" i="12"/>
  <c r="K32" i="12"/>
  <c r="K43" i="13"/>
  <c r="K97" i="14"/>
  <c r="K39" i="13"/>
  <c r="K28" i="12"/>
  <c r="K36" i="13"/>
  <c r="K32" i="14"/>
  <c r="K37" i="12"/>
  <c r="K29" i="12"/>
  <c r="K97" i="13"/>
  <c r="K33" i="14"/>
  <c r="K27" i="12"/>
  <c r="K97" i="12"/>
  <c r="K26" i="12"/>
  <c r="K29" i="14"/>
  <c r="K42" i="13"/>
  <c r="K38" i="12"/>
  <c r="K35" i="14"/>
  <c r="K100" i="14"/>
  <c r="K37" i="14"/>
  <c r="K33" i="12"/>
  <c r="K44" i="13"/>
  <c r="K34" i="14"/>
  <c r="K29" i="13"/>
  <c r="K34" i="12"/>
  <c r="K24" i="14"/>
  <c r="K36" i="14"/>
  <c r="K34" i="13"/>
  <c r="K41" i="12"/>
  <c r="K28" i="14"/>
  <c r="K37" i="13"/>
  <c r="K42" i="12"/>
  <c r="K39" i="14"/>
  <c r="K53" i="16"/>
  <c r="K45" i="14"/>
  <c r="K43" i="12"/>
  <c r="K40" i="14"/>
  <c r="K31" i="14"/>
  <c r="K44" i="12"/>
  <c r="K26" i="14"/>
  <c r="K55" i="15"/>
  <c r="K46" i="14"/>
  <c r="K24" i="12"/>
  <c r="K25" i="12"/>
  <c r="K30" i="13"/>
  <c r="K38" i="13"/>
  <c r="K45" i="12"/>
  <c r="K35" i="13"/>
  <c r="K47" i="13"/>
  <c r="K38" i="14"/>
  <c r="K46" i="13"/>
  <c r="K30" i="12"/>
  <c r="K30" i="14"/>
  <c r="K54" i="16"/>
  <c r="K56" i="15"/>
  <c r="K31" i="13"/>
  <c r="K45" i="13"/>
  <c r="K39" i="12"/>
  <c r="K57" i="15"/>
  <c r="K48" i="13"/>
  <c r="K35" i="12"/>
  <c r="K55" i="16"/>
  <c r="K47" i="14"/>
  <c r="K36" i="12"/>
  <c r="K46" i="12"/>
  <c r="K56" i="16"/>
  <c r="K58" i="15"/>
  <c r="K47" i="12"/>
  <c r="K49" i="13"/>
  <c r="K48" i="14"/>
  <c r="K57" i="16"/>
  <c r="K59" i="15"/>
  <c r="K50" i="13"/>
  <c r="K48" i="12"/>
  <c r="K49" i="14"/>
  <c r="K50" i="14"/>
  <c r="K49" i="12"/>
  <c r="K60" i="15"/>
  <c r="K51" i="13"/>
  <c r="K58" i="16"/>
  <c r="K52" i="13"/>
  <c r="K61" i="15"/>
  <c r="K50" i="12"/>
  <c r="K51" i="14"/>
  <c r="K59" i="16"/>
  <c r="K53" i="13"/>
  <c r="K52" i="14"/>
  <c r="K62" i="15"/>
  <c r="K60" i="16"/>
  <c r="K51" i="12"/>
  <c r="K54" i="13"/>
  <c r="K63" i="15"/>
  <c r="K52" i="12"/>
  <c r="K53" i="14"/>
  <c r="K61" i="16"/>
  <c r="K55" i="13"/>
  <c r="K64" i="15"/>
  <c r="K62" i="16"/>
  <c r="K54" i="14"/>
  <c r="K53" i="12"/>
  <c r="K56" i="14"/>
  <c r="O56" i="14" s="1"/>
  <c r="K64" i="16"/>
  <c r="L63" i="16" s="1"/>
  <c r="K56" i="13"/>
  <c r="O99" i="15"/>
  <c r="O98" i="16"/>
  <c r="O98" i="15"/>
  <c r="O99" i="16"/>
  <c r="O99" i="14"/>
  <c r="O99" i="13"/>
  <c r="O98" i="13"/>
  <c r="O98" i="14"/>
  <c r="O98" i="12"/>
  <c r="O97" i="3"/>
  <c r="O99" i="12"/>
  <c r="O98" i="3"/>
  <c r="K55" i="12"/>
  <c r="O55" i="12" s="1"/>
  <c r="K57" i="13"/>
  <c r="O57" i="13" s="1"/>
  <c r="K55" i="14"/>
  <c r="K66" i="15"/>
  <c r="O66" i="15" s="1"/>
  <c r="K63" i="16"/>
  <c r="K54" i="12"/>
  <c r="M65" i="16"/>
  <c r="K65" i="16" s="1"/>
  <c r="G66" i="16"/>
  <c r="G68" i="15"/>
  <c r="M67" i="15"/>
  <c r="K67" i="15" s="1"/>
  <c r="K361" i="12"/>
  <c r="L360" i="12" s="1"/>
  <c r="K361" i="13"/>
  <c r="K361" i="14"/>
  <c r="L360" i="14" s="1"/>
  <c r="K344" i="14"/>
  <c r="K344" i="12"/>
  <c r="K344" i="13"/>
  <c r="L343" i="13" s="1"/>
  <c r="K323" i="13"/>
  <c r="K323" i="12"/>
  <c r="K323" i="14"/>
  <c r="K320" i="14"/>
  <c r="K320" i="12"/>
  <c r="K320" i="13"/>
  <c r="L319" i="13" s="1"/>
  <c r="K311" i="13"/>
  <c r="K311" i="12"/>
  <c r="L310" i="12" s="1"/>
  <c r="K311" i="14"/>
  <c r="L310" i="14" s="1"/>
  <c r="K308" i="14"/>
  <c r="K308" i="12"/>
  <c r="L307" i="12" s="1"/>
  <c r="K308" i="13"/>
  <c r="K305" i="14"/>
  <c r="K305" i="12"/>
  <c r="L304" i="12" s="1"/>
  <c r="K305" i="13"/>
  <c r="K303" i="14"/>
  <c r="L302" i="14" s="1"/>
  <c r="K303" i="12"/>
  <c r="L302" i="12" s="1"/>
  <c r="K303" i="13"/>
  <c r="K302" i="12"/>
  <c r="K302" i="14"/>
  <c r="K302" i="13"/>
  <c r="K291" i="14"/>
  <c r="K291" i="13"/>
  <c r="L290" i="13" s="1"/>
  <c r="K291" i="12"/>
  <c r="K357" i="14"/>
  <c r="L356" i="14" s="1"/>
  <c r="K357" i="12"/>
  <c r="K357" i="13"/>
  <c r="L356" i="13" s="1"/>
  <c r="K350" i="12"/>
  <c r="L349" i="12" s="1"/>
  <c r="K350" i="14"/>
  <c r="K350" i="13"/>
  <c r="K347" i="14"/>
  <c r="K347" i="13"/>
  <c r="K347" i="12"/>
  <c r="K343" i="13"/>
  <c r="K343" i="12"/>
  <c r="L342" i="12" s="1"/>
  <c r="K343" i="14"/>
  <c r="L342" i="14" s="1"/>
  <c r="K336" i="14"/>
  <c r="K336" i="12"/>
  <c r="K336" i="13"/>
  <c r="L335" i="13" s="1"/>
  <c r="K332" i="12"/>
  <c r="L331" i="12" s="1"/>
  <c r="K332" i="13"/>
  <c r="K332" i="14"/>
  <c r="K331" i="14"/>
  <c r="L330" i="14" s="1"/>
  <c r="K331" i="12"/>
  <c r="K331" i="13"/>
  <c r="K330" i="12"/>
  <c r="K330" i="14"/>
  <c r="K330" i="13"/>
  <c r="L329" i="13" s="1"/>
  <c r="K329" i="12"/>
  <c r="L328" i="12" s="1"/>
  <c r="K329" i="13"/>
  <c r="K329" i="14"/>
  <c r="L328" i="14" s="1"/>
  <c r="K327" i="13"/>
  <c r="K327" i="12"/>
  <c r="L326" i="12" s="1"/>
  <c r="K327" i="14"/>
  <c r="L326" i="14" s="1"/>
  <c r="K326" i="14"/>
  <c r="K326" i="13"/>
  <c r="K326" i="12"/>
  <c r="L325" i="12" s="1"/>
  <c r="K325" i="14"/>
  <c r="L324" i="14" s="1"/>
  <c r="K325" i="12"/>
  <c r="K325" i="13"/>
  <c r="L324" i="13" s="1"/>
  <c r="K324" i="14"/>
  <c r="K324" i="12"/>
  <c r="L323" i="12" s="1"/>
  <c r="K324" i="13"/>
  <c r="K321" i="12"/>
  <c r="L320" i="12" s="1"/>
  <c r="K321" i="13"/>
  <c r="K321" i="14"/>
  <c r="K316" i="12"/>
  <c r="L315" i="12" s="1"/>
  <c r="K316" i="13"/>
  <c r="K316" i="14"/>
  <c r="K315" i="14"/>
  <c r="K315" i="13"/>
  <c r="K315" i="12"/>
  <c r="K314" i="12"/>
  <c r="K314" i="14"/>
  <c r="K314" i="13"/>
  <c r="L313" i="13" s="1"/>
  <c r="K309" i="14"/>
  <c r="L308" i="14" s="1"/>
  <c r="K309" i="12"/>
  <c r="K309" i="13"/>
  <c r="L308" i="13" s="1"/>
  <c r="K307" i="13"/>
  <c r="L306" i="13" s="1"/>
  <c r="K307" i="12"/>
  <c r="K307" i="14"/>
  <c r="L306" i="14" s="1"/>
  <c r="K306" i="13"/>
  <c r="L305" i="13" s="1"/>
  <c r="K306" i="12"/>
  <c r="L305" i="12" s="1"/>
  <c r="K306" i="14"/>
  <c r="K301" i="12"/>
  <c r="K301" i="13"/>
  <c r="K301" i="14"/>
  <c r="L300" i="14" s="1"/>
  <c r="K299" i="14"/>
  <c r="K299" i="12"/>
  <c r="K299" i="13"/>
  <c r="L298" i="13" s="1"/>
  <c r="K298" i="12"/>
  <c r="L297" i="12" s="1"/>
  <c r="K298" i="14"/>
  <c r="L297" i="14" s="1"/>
  <c r="K298" i="13"/>
  <c r="L297" i="13" s="1"/>
  <c r="K294" i="14"/>
  <c r="L293" i="14" s="1"/>
  <c r="K294" i="13"/>
  <c r="K294" i="12"/>
  <c r="K293" i="14"/>
  <c r="L292" i="14" s="1"/>
  <c r="K293" i="12"/>
  <c r="K293" i="13"/>
  <c r="K288" i="13"/>
  <c r="K288" i="12"/>
  <c r="K288" i="14"/>
  <c r="K358" i="14"/>
  <c r="K358" i="13"/>
  <c r="K358" i="12"/>
  <c r="L357" i="12" s="1"/>
  <c r="K348" i="12"/>
  <c r="L347" i="12" s="1"/>
  <c r="K348" i="13"/>
  <c r="K348" i="14"/>
  <c r="K335" i="14"/>
  <c r="L334" i="14" s="1"/>
  <c r="K335" i="12"/>
  <c r="L334" i="12" s="1"/>
  <c r="K335" i="13"/>
  <c r="K318" i="12"/>
  <c r="L317" i="12" s="1"/>
  <c r="K318" i="14"/>
  <c r="K318" i="13"/>
  <c r="K297" i="12"/>
  <c r="L296" i="12" s="1"/>
  <c r="K297" i="13"/>
  <c r="K297" i="14"/>
  <c r="L296" i="14" s="1"/>
  <c r="K284" i="12"/>
  <c r="K284" i="13"/>
  <c r="K284" i="14"/>
  <c r="K360" i="14"/>
  <c r="K360" i="12"/>
  <c r="K360" i="13"/>
  <c r="L359" i="13" s="1"/>
  <c r="K346" i="12"/>
  <c r="K346" i="14"/>
  <c r="K346" i="13"/>
  <c r="L345" i="13" s="1"/>
  <c r="K342" i="14"/>
  <c r="K342" i="13"/>
  <c r="K342" i="12"/>
  <c r="L341" i="12" s="1"/>
  <c r="K337" i="14"/>
  <c r="K337" i="12"/>
  <c r="L336" i="12" s="1"/>
  <c r="K337" i="13"/>
  <c r="K334" i="12"/>
  <c r="L333" i="12" s="1"/>
  <c r="K334" i="14"/>
  <c r="K334" i="13"/>
  <c r="K317" i="12"/>
  <c r="K317" i="13"/>
  <c r="L316" i="13" s="1"/>
  <c r="K317" i="14"/>
  <c r="L316" i="14" s="1"/>
  <c r="K313" i="12"/>
  <c r="L312" i="12" s="1"/>
  <c r="K313" i="13"/>
  <c r="K313" i="14"/>
  <c r="L312" i="14" s="1"/>
  <c r="K312" i="14"/>
  <c r="K312" i="12"/>
  <c r="K312" i="13"/>
  <c r="L311" i="13" s="1"/>
  <c r="K300" i="12"/>
  <c r="L299" i="12" s="1"/>
  <c r="K300" i="13"/>
  <c r="K300" i="14"/>
  <c r="K296" i="12"/>
  <c r="K296" i="14"/>
  <c r="K296" i="13"/>
  <c r="L295" i="13" s="1"/>
  <c r="K292" i="14"/>
  <c r="L291" i="14" s="1"/>
  <c r="K292" i="12"/>
  <c r="L291" i="12" s="1"/>
  <c r="K292" i="13"/>
  <c r="K362" i="12"/>
  <c r="K362" i="14"/>
  <c r="K362" i="13"/>
  <c r="K359" i="14"/>
  <c r="L358" i="14" s="1"/>
  <c r="K359" i="13"/>
  <c r="K359" i="12"/>
  <c r="L358" i="12" s="1"/>
  <c r="K356" i="14"/>
  <c r="K356" i="12"/>
  <c r="L355" i="12" s="1"/>
  <c r="K356" i="13"/>
  <c r="K349" i="12"/>
  <c r="K349" i="13"/>
  <c r="L348" i="13" s="1"/>
  <c r="K349" i="14"/>
  <c r="L348" i="14" s="1"/>
  <c r="K345" i="12"/>
  <c r="L344" i="12" s="1"/>
  <c r="K345" i="13"/>
  <c r="K345" i="14"/>
  <c r="L344" i="14" s="1"/>
  <c r="K341" i="14"/>
  <c r="L340" i="14" s="1"/>
  <c r="K341" i="12"/>
  <c r="K341" i="13"/>
  <c r="L340" i="13" s="1"/>
  <c r="K328" i="14"/>
  <c r="K328" i="12"/>
  <c r="K328" i="13"/>
  <c r="L327" i="13" s="1"/>
  <c r="K322" i="13"/>
  <c r="L321" i="13" s="1"/>
  <c r="K322" i="12"/>
  <c r="K322" i="14"/>
  <c r="K319" i="14"/>
  <c r="L318" i="14" s="1"/>
  <c r="K319" i="13"/>
  <c r="K319" i="12"/>
  <c r="L318" i="12" s="1"/>
  <c r="K310" i="14"/>
  <c r="K310" i="13"/>
  <c r="K310" i="12"/>
  <c r="K304" i="14"/>
  <c r="K304" i="12"/>
  <c r="K304" i="13"/>
  <c r="L303" i="13" s="1"/>
  <c r="K295" i="13"/>
  <c r="K295" i="12"/>
  <c r="L294" i="12" s="1"/>
  <c r="K295" i="14"/>
  <c r="K290" i="13"/>
  <c r="K290" i="14"/>
  <c r="K290" i="12"/>
  <c r="K289" i="14"/>
  <c r="K289" i="13"/>
  <c r="K289" i="12"/>
  <c r="K287" i="13"/>
  <c r="K287" i="14"/>
  <c r="K287" i="12"/>
  <c r="K285" i="13"/>
  <c r="K285" i="14"/>
  <c r="L284" i="14" s="1"/>
  <c r="K285" i="12"/>
  <c r="P182" i="3"/>
  <c r="G58" i="14"/>
  <c r="M57" i="14"/>
  <c r="K57" i="14" s="1"/>
  <c r="G59" i="13"/>
  <c r="M58" i="13"/>
  <c r="K58" i="13" s="1"/>
  <c r="G57" i="12"/>
  <c r="M56" i="12"/>
  <c r="K56" i="12" s="1"/>
  <c r="P97" i="3"/>
  <c r="C1019" i="7"/>
  <c r="C1020" i="7"/>
  <c r="K38" i="1"/>
  <c r="C183" i="7"/>
  <c r="C179" i="7"/>
  <c r="C175" i="7"/>
  <c r="C171" i="7"/>
  <c r="C167" i="7"/>
  <c r="C163" i="7"/>
  <c r="C184" i="7"/>
  <c r="C178" i="7"/>
  <c r="C173" i="7"/>
  <c r="C168"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81" i="7"/>
  <c r="C77" i="7"/>
  <c r="C73" i="7"/>
  <c r="C69" i="7"/>
  <c r="C65" i="7"/>
  <c r="C61" i="7"/>
  <c r="C57" i="7"/>
  <c r="C53" i="7"/>
  <c r="C49" i="7"/>
  <c r="C45" i="7"/>
  <c r="C41" i="7"/>
  <c r="C37" i="7"/>
  <c r="C33" i="7"/>
  <c r="C29" i="7"/>
  <c r="C25" i="7"/>
  <c r="C21" i="7"/>
  <c r="C17" i="7"/>
  <c r="C13" i="7"/>
  <c r="C9" i="7"/>
  <c r="C80" i="7"/>
  <c r="C72" i="7"/>
  <c r="C64" i="7"/>
  <c r="C56" i="7"/>
  <c r="C48" i="7"/>
  <c r="C40" i="7"/>
  <c r="C36" i="7"/>
  <c r="C28" i="7"/>
  <c r="C20" i="7"/>
  <c r="C8" i="7"/>
  <c r="C174" i="7"/>
  <c r="C169" i="7"/>
  <c r="C155" i="7"/>
  <c r="C143" i="7"/>
  <c r="C131" i="7"/>
  <c r="C127" i="7"/>
  <c r="C115" i="7"/>
  <c r="C103" i="7"/>
  <c r="C99" i="7"/>
  <c r="C87" i="7"/>
  <c r="C75" i="7"/>
  <c r="C67" i="7"/>
  <c r="C59" i="7"/>
  <c r="C47" i="7"/>
  <c r="C35" i="7"/>
  <c r="C27" i="7"/>
  <c r="C19" i="7"/>
  <c r="C11" i="7"/>
  <c r="C182" i="7"/>
  <c r="C177" i="7"/>
  <c r="C172" i="7"/>
  <c r="C166" i="7"/>
  <c r="C161" i="7"/>
  <c r="C157" i="7"/>
  <c r="C153" i="7"/>
  <c r="C149" i="7"/>
  <c r="C145" i="7"/>
  <c r="C141" i="7"/>
  <c r="C137" i="7"/>
  <c r="C133" i="7"/>
  <c r="C129" i="7"/>
  <c r="C125" i="7"/>
  <c r="C121" i="7"/>
  <c r="C117" i="7"/>
  <c r="C113" i="7"/>
  <c r="C109" i="7"/>
  <c r="C105" i="7"/>
  <c r="C101" i="7"/>
  <c r="C97" i="7"/>
  <c r="C93" i="7"/>
  <c r="C89" i="7"/>
  <c r="C85" i="7"/>
  <c r="C159" i="7"/>
  <c r="C147" i="7"/>
  <c r="C139" i="7"/>
  <c r="C123" i="7"/>
  <c r="C111" i="7"/>
  <c r="C91" i="7"/>
  <c r="C83" i="7"/>
  <c r="C71" i="7"/>
  <c r="C55" i="7"/>
  <c r="C43" i="7"/>
  <c r="C31" i="7"/>
  <c r="C23" i="7"/>
  <c r="C15" i="7"/>
  <c r="C7" i="7"/>
  <c r="C181" i="7"/>
  <c r="C176" i="7"/>
  <c r="C170" i="7"/>
  <c r="C165" i="7"/>
  <c r="C160" i="7"/>
  <c r="C156" i="7"/>
  <c r="C152" i="7"/>
  <c r="C148" i="7"/>
  <c r="C144" i="7"/>
  <c r="C140" i="7"/>
  <c r="C136" i="7"/>
  <c r="C132" i="7"/>
  <c r="C128" i="7"/>
  <c r="C124" i="7"/>
  <c r="C120" i="7"/>
  <c r="C116" i="7"/>
  <c r="C112" i="7"/>
  <c r="C108" i="7"/>
  <c r="C104" i="7"/>
  <c r="C100" i="7"/>
  <c r="C96" i="7"/>
  <c r="C92" i="7"/>
  <c r="C88" i="7"/>
  <c r="C84" i="7"/>
  <c r="C76" i="7"/>
  <c r="C68" i="7"/>
  <c r="C60" i="7"/>
  <c r="C52" i="7"/>
  <c r="C44" i="7"/>
  <c r="C32" i="7"/>
  <c r="C24" i="7"/>
  <c r="C16" i="7"/>
  <c r="C12" i="7"/>
  <c r="C180" i="7"/>
  <c r="C164" i="7"/>
  <c r="C151" i="7"/>
  <c r="C135" i="7"/>
  <c r="C119" i="7"/>
  <c r="C107" i="7"/>
  <c r="C95" i="7"/>
  <c r="C79" i="7"/>
  <c r="C63" i="7"/>
  <c r="C51" i="7"/>
  <c r="C39" i="7"/>
  <c r="P172" i="3"/>
  <c r="P152" i="3"/>
  <c r="K259" i="1"/>
  <c r="J373" i="19" l="1"/>
  <c r="J333" i="19"/>
  <c r="J329" i="18"/>
  <c r="J329" i="21"/>
  <c r="J330" i="18"/>
  <c r="J330" i="21"/>
  <c r="J331" i="18"/>
  <c r="L331" i="21"/>
  <c r="J331" i="21" s="1"/>
  <c r="J332" i="21"/>
  <c r="J332" i="18"/>
  <c r="J336" i="21"/>
  <c r="L335" i="21"/>
  <c r="J335" i="21" s="1"/>
  <c r="J336" i="18"/>
  <c r="J337" i="18"/>
  <c r="J337" i="21"/>
  <c r="J340" i="19"/>
  <c r="J341" i="21"/>
  <c r="J344" i="21"/>
  <c r="L343" i="21"/>
  <c r="J343" i="21" s="1"/>
  <c r="L346" i="21"/>
  <c r="J346" i="21" s="1"/>
  <c r="L348" i="21"/>
  <c r="J349" i="21"/>
  <c r="J348" i="19"/>
  <c r="L351" i="21"/>
  <c r="J352" i="21"/>
  <c r="J352" i="18"/>
  <c r="L356" i="21"/>
  <c r="J356" i="21" s="1"/>
  <c r="J357" i="21"/>
  <c r="J356" i="19"/>
  <c r="J358" i="18"/>
  <c r="L358" i="21"/>
  <c r="J358" i="21" s="1"/>
  <c r="L363" i="21"/>
  <c r="J364" i="18"/>
  <c r="L364" i="21"/>
  <c r="J364" i="21" s="1"/>
  <c r="J365" i="21"/>
  <c r="L366" i="21"/>
  <c r="J366" i="21" s="1"/>
  <c r="J367" i="18"/>
  <c r="L367" i="21"/>
  <c r="J367" i="21" s="1"/>
  <c r="J368" i="18"/>
  <c r="L368" i="21"/>
  <c r="J368" i="21" s="1"/>
  <c r="J369" i="21"/>
  <c r="J369" i="18"/>
  <c r="J369" i="19"/>
  <c r="J371" i="20"/>
  <c r="J370" i="19"/>
  <c r="J371" i="19"/>
  <c r="J372" i="20"/>
  <c r="L373" i="20"/>
  <c r="J373" i="20" s="1"/>
  <c r="L401" i="20"/>
  <c r="J401" i="20" s="1"/>
  <c r="L401" i="18"/>
  <c r="J401" i="18" s="1"/>
  <c r="L373" i="18"/>
  <c r="J373" i="18" s="1"/>
  <c r="J374" i="20"/>
  <c r="J375" i="20"/>
  <c r="J374" i="19"/>
  <c r="J377" i="19"/>
  <c r="J378" i="20"/>
  <c r="J387" i="20"/>
  <c r="J386" i="19"/>
  <c r="J393" i="20"/>
  <c r="J392" i="19"/>
  <c r="J379" i="20"/>
  <c r="J378" i="19"/>
  <c r="J381" i="20"/>
  <c r="J381" i="19"/>
  <c r="L380" i="19"/>
  <c r="J380" i="19" s="1"/>
  <c r="J385" i="20"/>
  <c r="J384" i="19"/>
  <c r="J387" i="19"/>
  <c r="J388" i="20"/>
  <c r="J391" i="20"/>
  <c r="J390" i="19"/>
  <c r="L393" i="19"/>
  <c r="J393" i="19" s="1"/>
  <c r="J394" i="19"/>
  <c r="L394" i="20"/>
  <c r="J394" i="20" s="1"/>
  <c r="J395" i="20"/>
  <c r="J333" i="20"/>
  <c r="J333" i="18"/>
  <c r="J334" i="20"/>
  <c r="J337" i="19"/>
  <c r="J339" i="20"/>
  <c r="J338" i="19"/>
  <c r="J341" i="19"/>
  <c r="J342" i="20"/>
  <c r="J343" i="19"/>
  <c r="J344" i="20"/>
  <c r="J345" i="20"/>
  <c r="J344" i="19"/>
  <c r="J347" i="20"/>
  <c r="L346" i="19"/>
  <c r="J346" i="19" s="1"/>
  <c r="J347" i="19"/>
  <c r="J349" i="19"/>
  <c r="J350" i="20"/>
  <c r="L353" i="20"/>
  <c r="J353" i="20" s="1"/>
  <c r="J354" i="20"/>
  <c r="J352" i="19"/>
  <c r="J353" i="19"/>
  <c r="J355" i="20"/>
  <c r="J354" i="19"/>
  <c r="J359" i="20"/>
  <c r="J358" i="19"/>
  <c r="J359" i="19"/>
  <c r="J360" i="20"/>
  <c r="J361" i="19"/>
  <c r="J362" i="20"/>
  <c r="J365" i="20"/>
  <c r="J365" i="18"/>
  <c r="J375" i="19"/>
  <c r="J376" i="20"/>
  <c r="J383" i="20"/>
  <c r="J382" i="19"/>
  <c r="J389" i="20"/>
  <c r="J389" i="19"/>
  <c r="L388" i="19"/>
  <c r="J388" i="19" s="1"/>
  <c r="L328" i="20"/>
  <c r="J328" i="20" s="1"/>
  <c r="J329" i="20"/>
  <c r="J329" i="19"/>
  <c r="J330" i="20"/>
  <c r="J331" i="20"/>
  <c r="J330" i="19"/>
  <c r="J331" i="19"/>
  <c r="J332" i="20"/>
  <c r="J335" i="19"/>
  <c r="J336" i="20"/>
  <c r="J338" i="20"/>
  <c r="L337" i="20"/>
  <c r="J337" i="20" s="1"/>
  <c r="J336" i="19"/>
  <c r="J341" i="20"/>
  <c r="J349" i="20"/>
  <c r="J351" i="19"/>
  <c r="J352" i="20"/>
  <c r="J357" i="20"/>
  <c r="J358" i="20"/>
  <c r="J363" i="19"/>
  <c r="J364" i="20"/>
  <c r="J367" i="20"/>
  <c r="J366" i="19"/>
  <c r="J367" i="19"/>
  <c r="J368" i="20"/>
  <c r="J370" i="20"/>
  <c r="L369" i="20"/>
  <c r="J369" i="20" s="1"/>
  <c r="J368" i="19"/>
  <c r="J371" i="21"/>
  <c r="L370" i="21"/>
  <c r="J370" i="21" s="1"/>
  <c r="J371" i="18"/>
  <c r="J372" i="18"/>
  <c r="L372" i="21"/>
  <c r="J372" i="21" s="1"/>
  <c r="L372" i="19"/>
  <c r="J372" i="19" s="1"/>
  <c r="L400" i="19"/>
  <c r="J400" i="19" s="1"/>
  <c r="L373" i="21"/>
  <c r="J373" i="21" s="1"/>
  <c r="L401" i="21"/>
  <c r="J401" i="21" s="1"/>
  <c r="J374" i="18"/>
  <c r="L374" i="21"/>
  <c r="J374" i="21" s="1"/>
  <c r="J375" i="21"/>
  <c r="J375" i="18"/>
  <c r="J378" i="18"/>
  <c r="L378" i="21"/>
  <c r="J378" i="21" s="1"/>
  <c r="J379" i="21"/>
  <c r="J381" i="21"/>
  <c r="L380" i="21"/>
  <c r="J380" i="21" s="1"/>
  <c r="L382" i="21"/>
  <c r="J382" i="21" s="1"/>
  <c r="J383" i="21"/>
  <c r="J385" i="21"/>
  <c r="L384" i="21"/>
  <c r="J384" i="21" s="1"/>
  <c r="L386" i="21"/>
  <c r="J386" i="21" s="1"/>
  <c r="J387" i="18"/>
  <c r="L387" i="21"/>
  <c r="J387" i="21" s="1"/>
  <c r="J388" i="21"/>
  <c r="L390" i="21"/>
  <c r="J390" i="21" s="1"/>
  <c r="J393" i="18"/>
  <c r="J393" i="21"/>
  <c r="J379" i="18"/>
  <c r="J381" i="18"/>
  <c r="J385" i="18"/>
  <c r="J388" i="18"/>
  <c r="J391" i="18"/>
  <c r="L391" i="21"/>
  <c r="J391" i="21" s="1"/>
  <c r="J392" i="21"/>
  <c r="L394" i="18"/>
  <c r="J394" i="18" s="1"/>
  <c r="J395" i="18"/>
  <c r="L394" i="21"/>
  <c r="J394" i="21" s="1"/>
  <c r="J395" i="21"/>
  <c r="J332" i="19"/>
  <c r="J333" i="21"/>
  <c r="J334" i="18"/>
  <c r="J334" i="21"/>
  <c r="J338" i="18"/>
  <c r="J338" i="21"/>
  <c r="J339" i="18"/>
  <c r="J339" i="21"/>
  <c r="J342" i="18"/>
  <c r="J342" i="21"/>
  <c r="J344" i="18"/>
  <c r="J345" i="18"/>
  <c r="J345" i="21"/>
  <c r="J347" i="18"/>
  <c r="L347" i="21"/>
  <c r="J347" i="21" s="1"/>
  <c r="J348" i="21"/>
  <c r="J350" i="18"/>
  <c r="L350" i="21"/>
  <c r="J350" i="21" s="1"/>
  <c r="J351" i="21"/>
  <c r="J353" i="18"/>
  <c r="J353" i="21"/>
  <c r="J354" i="18"/>
  <c r="L354" i="21"/>
  <c r="J354" i="21" s="1"/>
  <c r="J355" i="18"/>
  <c r="L355" i="21"/>
  <c r="J355" i="21" s="1"/>
  <c r="J359" i="18"/>
  <c r="L359" i="21"/>
  <c r="J359" i="21" s="1"/>
  <c r="J360" i="18"/>
  <c r="L360" i="21"/>
  <c r="J360" i="21" s="1"/>
  <c r="J361" i="21"/>
  <c r="J362" i="18"/>
  <c r="J363" i="21"/>
  <c r="L362" i="21"/>
  <c r="J362" i="21" s="1"/>
  <c r="J364" i="19"/>
  <c r="J376" i="18"/>
  <c r="J377" i="21"/>
  <c r="L376" i="21"/>
  <c r="J376" i="21" s="1"/>
  <c r="J383" i="18"/>
  <c r="J389" i="18"/>
  <c r="J389" i="21"/>
  <c r="J240" i="18"/>
  <c r="J258" i="19"/>
  <c r="J248" i="18"/>
  <c r="J248" i="20"/>
  <c r="J266" i="3"/>
  <c r="J250" i="3"/>
  <c r="J228" i="3"/>
  <c r="J246" i="3"/>
  <c r="J268" i="3"/>
  <c r="P268" i="3"/>
  <c r="J246" i="18"/>
  <c r="J244" i="3"/>
  <c r="P244" i="3"/>
  <c r="J261" i="3"/>
  <c r="P261" i="3"/>
  <c r="J263" i="19"/>
  <c r="P263" i="19"/>
  <c r="J269" i="18"/>
  <c r="J257" i="3"/>
  <c r="P257" i="3"/>
  <c r="J267" i="20"/>
  <c r="J229" i="18"/>
  <c r="J249" i="18"/>
  <c r="J237" i="3"/>
  <c r="P237" i="3"/>
  <c r="J256" i="18"/>
  <c r="J269" i="19"/>
  <c r="J269" i="20"/>
  <c r="J243" i="21"/>
  <c r="J230" i="21"/>
  <c r="J247" i="3"/>
  <c r="P247" i="3"/>
  <c r="J252" i="3"/>
  <c r="P252" i="3"/>
  <c r="J259" i="3"/>
  <c r="P259" i="3"/>
  <c r="J249" i="21"/>
  <c r="J256" i="19"/>
  <c r="J230" i="19"/>
  <c r="J264" i="21"/>
  <c r="J268" i="18"/>
  <c r="J249" i="20"/>
  <c r="J261" i="20"/>
  <c r="P261" i="20"/>
  <c r="J227" i="3"/>
  <c r="J244" i="21"/>
  <c r="J235" i="18"/>
  <c r="J267" i="19"/>
  <c r="P267" i="19"/>
  <c r="J270" i="18"/>
  <c r="J251" i="18"/>
  <c r="J251" i="3"/>
  <c r="P251" i="3"/>
  <c r="J234" i="20"/>
  <c r="J247" i="20"/>
  <c r="J263" i="3"/>
  <c r="P263" i="3"/>
  <c r="J231" i="19"/>
  <c r="J238" i="20"/>
  <c r="J239" i="20"/>
  <c r="J240" i="3"/>
  <c r="P240" i="3"/>
  <c r="J270" i="20"/>
  <c r="J233" i="18"/>
  <c r="J232" i="3"/>
  <c r="P232" i="3"/>
  <c r="J269" i="21"/>
  <c r="P269" i="21"/>
  <c r="J259" i="20"/>
  <c r="J245" i="20"/>
  <c r="J254" i="21"/>
  <c r="J236" i="21"/>
  <c r="J241" i="3"/>
  <c r="P241" i="3"/>
  <c r="J231" i="21"/>
  <c r="J252" i="19"/>
  <c r="J266" i="21"/>
  <c r="J239" i="21"/>
  <c r="J252" i="21"/>
  <c r="J260" i="21"/>
  <c r="J258" i="20"/>
  <c r="J249" i="19"/>
  <c r="J254" i="20"/>
  <c r="J229" i="20"/>
  <c r="J234" i="3"/>
  <c r="J248" i="19"/>
  <c r="J255" i="19"/>
  <c r="P255" i="19"/>
  <c r="J231" i="20"/>
  <c r="J247" i="19"/>
  <c r="J258" i="21"/>
  <c r="J265" i="20"/>
  <c r="P265" i="20"/>
  <c r="J235" i="3"/>
  <c r="P235" i="3"/>
  <c r="J262" i="3"/>
  <c r="P262" i="3"/>
  <c r="J242" i="19"/>
  <c r="J255" i="3"/>
  <c r="P255" i="3"/>
  <c r="J252" i="20"/>
  <c r="J263" i="20"/>
  <c r="J234" i="18"/>
  <c r="J245" i="3"/>
  <c r="P245" i="3"/>
  <c r="J265" i="19"/>
  <c r="J264" i="18"/>
  <c r="J237" i="18"/>
  <c r="J260" i="20"/>
  <c r="J250" i="18"/>
  <c r="J251" i="20"/>
  <c r="J261" i="18"/>
  <c r="J246" i="21"/>
  <c r="J251" i="19"/>
  <c r="P251" i="19"/>
  <c r="J266" i="18"/>
  <c r="J241" i="19"/>
  <c r="J258" i="18"/>
  <c r="J265" i="3"/>
  <c r="P265" i="3"/>
  <c r="J239" i="3"/>
  <c r="P239" i="3"/>
  <c r="J259" i="18"/>
  <c r="J248" i="3"/>
  <c r="P248" i="3"/>
  <c r="J250" i="19"/>
  <c r="J254" i="19"/>
  <c r="J264" i="3"/>
  <c r="P264" i="3"/>
  <c r="J262" i="21"/>
  <c r="J239" i="19"/>
  <c r="J245" i="19"/>
  <c r="J248" i="21"/>
  <c r="J237" i="19"/>
  <c r="J238" i="21"/>
  <c r="J233" i="21"/>
  <c r="J256" i="3"/>
  <c r="P256" i="3"/>
  <c r="J258" i="3"/>
  <c r="P258" i="3"/>
  <c r="J243" i="3"/>
  <c r="P243" i="3"/>
  <c r="J253" i="3"/>
  <c r="P253" i="3"/>
  <c r="J269" i="3"/>
  <c r="P269" i="3"/>
  <c r="J230" i="18"/>
  <c r="J255" i="21"/>
  <c r="J236" i="20"/>
  <c r="J238" i="3"/>
  <c r="P238" i="3"/>
  <c r="J229" i="3"/>
  <c r="P229" i="3"/>
  <c r="J264" i="19"/>
  <c r="J230" i="3"/>
  <c r="P230" i="3"/>
  <c r="J236" i="3"/>
  <c r="P236" i="3"/>
  <c r="J249" i="3"/>
  <c r="P249" i="3"/>
  <c r="J232" i="20"/>
  <c r="J267" i="3"/>
  <c r="P267" i="3"/>
  <c r="J259" i="19"/>
  <c r="J261" i="19"/>
  <c r="J260" i="3"/>
  <c r="P260" i="3"/>
  <c r="J241" i="20"/>
  <c r="J232" i="18"/>
  <c r="J253" i="18"/>
  <c r="J271" i="21"/>
  <c r="J261" i="21"/>
  <c r="P261" i="21"/>
  <c r="J235" i="19"/>
  <c r="J244" i="18"/>
  <c r="J231" i="3"/>
  <c r="P231" i="3"/>
  <c r="J243" i="18"/>
  <c r="L94" i="19"/>
  <c r="P94" i="19" s="1"/>
  <c r="O95" i="19"/>
  <c r="O93" i="19"/>
  <c r="L92" i="19"/>
  <c r="P92" i="19" s="1"/>
  <c r="L93" i="18"/>
  <c r="P93" i="18" s="1"/>
  <c r="O94" i="18"/>
  <c r="O90" i="19"/>
  <c r="L89" i="19"/>
  <c r="P89" i="19" s="1"/>
  <c r="O89" i="19"/>
  <c r="L88" i="19"/>
  <c r="P88" i="19" s="1"/>
  <c r="J89" i="19"/>
  <c r="L87" i="19"/>
  <c r="P87" i="19" s="1"/>
  <c r="O88" i="19"/>
  <c r="J88" i="19"/>
  <c r="O87" i="20"/>
  <c r="L86" i="20"/>
  <c r="P86" i="20" s="1"/>
  <c r="O85" i="19"/>
  <c r="L84" i="19"/>
  <c r="P84" i="19" s="1"/>
  <c r="L84" i="20"/>
  <c r="P84" i="20" s="1"/>
  <c r="O85" i="20"/>
  <c r="O83" i="20"/>
  <c r="L82" i="20"/>
  <c r="P82" i="20" s="1"/>
  <c r="O81" i="19"/>
  <c r="L80" i="19"/>
  <c r="P80" i="19" s="1"/>
  <c r="L79" i="19"/>
  <c r="P79" i="19" s="1"/>
  <c r="O80" i="19"/>
  <c r="J80" i="19"/>
  <c r="L78" i="20"/>
  <c r="P78" i="20" s="1"/>
  <c r="O79" i="20"/>
  <c r="O79" i="18"/>
  <c r="L78" i="18"/>
  <c r="P78" i="18" s="1"/>
  <c r="O77" i="20"/>
  <c r="L76" i="20"/>
  <c r="P76" i="20" s="1"/>
  <c r="L75" i="18"/>
  <c r="P75" i="18" s="1"/>
  <c r="O76" i="18"/>
  <c r="L72" i="19"/>
  <c r="P72" i="19" s="1"/>
  <c r="O73" i="19"/>
  <c r="L73" i="18"/>
  <c r="P73" i="18" s="1"/>
  <c r="O74" i="18"/>
  <c r="O72" i="18"/>
  <c r="L71" i="18"/>
  <c r="P71" i="18" s="1"/>
  <c r="O71" i="18"/>
  <c r="L70" i="18"/>
  <c r="P70" i="18" s="1"/>
  <c r="L69" i="18"/>
  <c r="P69" i="18" s="1"/>
  <c r="O70" i="18"/>
  <c r="O67" i="20"/>
  <c r="L66" i="20"/>
  <c r="P66" i="20" s="1"/>
  <c r="O65" i="19"/>
  <c r="L64" i="19"/>
  <c r="P64" i="19" s="1"/>
  <c r="L64" i="20"/>
  <c r="P64" i="20" s="1"/>
  <c r="O65" i="20"/>
  <c r="L63" i="18"/>
  <c r="P63" i="18" s="1"/>
  <c r="O64" i="18"/>
  <c r="O61" i="19"/>
  <c r="L60" i="19"/>
  <c r="P60" i="19" s="1"/>
  <c r="L60" i="20"/>
  <c r="P60" i="20" s="1"/>
  <c r="O61" i="20"/>
  <c r="O59" i="20"/>
  <c r="L58" i="20"/>
  <c r="P58" i="20" s="1"/>
  <c r="O57" i="19"/>
  <c r="L56" i="19"/>
  <c r="P56" i="19" s="1"/>
  <c r="O56" i="19"/>
  <c r="L55" i="19"/>
  <c r="P55" i="19" s="1"/>
  <c r="O55" i="20"/>
  <c r="L54" i="20"/>
  <c r="P54" i="20" s="1"/>
  <c r="O53" i="19"/>
  <c r="L52" i="19"/>
  <c r="P52" i="19" s="1"/>
  <c r="L53" i="18"/>
  <c r="P53" i="18" s="1"/>
  <c r="O54" i="18"/>
  <c r="O52" i="18"/>
  <c r="L51" i="18"/>
  <c r="P51" i="18" s="1"/>
  <c r="O51" i="18"/>
  <c r="L50" i="18"/>
  <c r="P50" i="18" s="1"/>
  <c r="L47" i="19"/>
  <c r="P47" i="19" s="1"/>
  <c r="O48" i="19"/>
  <c r="O36" i="20"/>
  <c r="L35" i="20"/>
  <c r="P35" i="20" s="1"/>
  <c r="L47" i="18"/>
  <c r="P47" i="18" s="1"/>
  <c r="O48" i="18"/>
  <c r="L34" i="18"/>
  <c r="P34" i="18" s="1"/>
  <c r="O35" i="18"/>
  <c r="O34" i="20"/>
  <c r="L33" i="20"/>
  <c r="P33" i="20" s="1"/>
  <c r="L37" i="18"/>
  <c r="P37" i="18" s="1"/>
  <c r="O38" i="18"/>
  <c r="O31" i="18"/>
  <c r="L30" i="18"/>
  <c r="P30" i="18" s="1"/>
  <c r="O30" i="18"/>
  <c r="L29" i="18"/>
  <c r="P29" i="18" s="1"/>
  <c r="O26" i="19"/>
  <c r="L25" i="19"/>
  <c r="P25" i="19" s="1"/>
  <c r="L95" i="19"/>
  <c r="P95" i="19" s="1"/>
  <c r="J96" i="19"/>
  <c r="O96" i="19"/>
  <c r="P96" i="19"/>
  <c r="O43" i="19"/>
  <c r="L42" i="19"/>
  <c r="P42" i="19" s="1"/>
  <c r="O36" i="18"/>
  <c r="L35" i="18"/>
  <c r="P35" i="18" s="1"/>
  <c r="L40" i="19"/>
  <c r="P40" i="19" s="1"/>
  <c r="O41" i="19"/>
  <c r="L95" i="20"/>
  <c r="P95" i="20" s="1"/>
  <c r="P96" i="20"/>
  <c r="O96" i="20"/>
  <c r="J96" i="20"/>
  <c r="O33" i="19"/>
  <c r="L32" i="19"/>
  <c r="P32" i="19" s="1"/>
  <c r="L37" i="20"/>
  <c r="P37" i="20" s="1"/>
  <c r="O38" i="20"/>
  <c r="O27" i="20"/>
  <c r="L26" i="20"/>
  <c r="P26" i="20" s="1"/>
  <c r="J99" i="19"/>
  <c r="L98" i="19"/>
  <c r="P99" i="19"/>
  <c r="O99" i="19"/>
  <c r="O41" i="18"/>
  <c r="L40" i="18"/>
  <c r="P40" i="18" s="1"/>
  <c r="O44" i="18"/>
  <c r="L43" i="18"/>
  <c r="P43" i="18" s="1"/>
  <c r="O24" i="20"/>
  <c r="O93" i="21"/>
  <c r="L92" i="21"/>
  <c r="P92" i="21" s="1"/>
  <c r="L88" i="21"/>
  <c r="P88" i="21" s="1"/>
  <c r="O89" i="21"/>
  <c r="L84" i="21"/>
  <c r="P84" i="21" s="1"/>
  <c r="O85" i="21"/>
  <c r="L80" i="21"/>
  <c r="P80" i="21" s="1"/>
  <c r="O81" i="21"/>
  <c r="O77" i="21"/>
  <c r="L76" i="21"/>
  <c r="P76" i="21" s="1"/>
  <c r="O73" i="21"/>
  <c r="L72" i="21"/>
  <c r="P72" i="21" s="1"/>
  <c r="O69" i="21"/>
  <c r="L68" i="21"/>
  <c r="P68" i="21" s="1"/>
  <c r="L64" i="21"/>
  <c r="P64" i="21" s="1"/>
  <c r="O65" i="21"/>
  <c r="L60" i="21"/>
  <c r="P60" i="21" s="1"/>
  <c r="O61" i="21"/>
  <c r="O57" i="21"/>
  <c r="L56" i="21"/>
  <c r="P56" i="21" s="1"/>
  <c r="L52" i="21"/>
  <c r="P52" i="21" s="1"/>
  <c r="O53" i="21"/>
  <c r="O30" i="21"/>
  <c r="L29" i="21"/>
  <c r="P29" i="21" s="1"/>
  <c r="L46" i="21"/>
  <c r="P46" i="21" s="1"/>
  <c r="O47" i="21"/>
  <c r="O34" i="21"/>
  <c r="L33" i="21"/>
  <c r="P33" i="21" s="1"/>
  <c r="O41" i="21"/>
  <c r="L40" i="21"/>
  <c r="P40" i="21" s="1"/>
  <c r="L43" i="21"/>
  <c r="P43" i="21" s="1"/>
  <c r="O44" i="21"/>
  <c r="O39" i="21"/>
  <c r="L38" i="21"/>
  <c r="P38" i="21" s="1"/>
  <c r="L26" i="21"/>
  <c r="P26" i="21" s="1"/>
  <c r="O27" i="21"/>
  <c r="O93" i="20"/>
  <c r="L92" i="20"/>
  <c r="P92" i="20" s="1"/>
  <c r="L92" i="18"/>
  <c r="P92" i="18" s="1"/>
  <c r="O93" i="18"/>
  <c r="J93" i="18"/>
  <c r="L90" i="20"/>
  <c r="P90" i="20" s="1"/>
  <c r="O91" i="20"/>
  <c r="L90" i="18"/>
  <c r="P90" i="18" s="1"/>
  <c r="O91" i="18"/>
  <c r="O87" i="19"/>
  <c r="L86" i="19"/>
  <c r="P86" i="19" s="1"/>
  <c r="J87" i="19"/>
  <c r="L87" i="18"/>
  <c r="P87" i="18" s="1"/>
  <c r="O88" i="18"/>
  <c r="O87" i="18"/>
  <c r="L86" i="18"/>
  <c r="P86" i="18" s="1"/>
  <c r="J87" i="18"/>
  <c r="O83" i="19"/>
  <c r="L82" i="19"/>
  <c r="P82" i="19" s="1"/>
  <c r="L81" i="19"/>
  <c r="P81" i="19" s="1"/>
  <c r="O82" i="19"/>
  <c r="J82" i="19"/>
  <c r="L81" i="20"/>
  <c r="P81" i="20" s="1"/>
  <c r="O82" i="20"/>
  <c r="J82" i="20"/>
  <c r="O79" i="19"/>
  <c r="L78" i="19"/>
  <c r="P78" i="19" s="1"/>
  <c r="J79" i="19"/>
  <c r="L77" i="19"/>
  <c r="P77" i="19" s="1"/>
  <c r="O78" i="19"/>
  <c r="J78" i="19"/>
  <c r="O77" i="19"/>
  <c r="L76" i="19"/>
  <c r="P76" i="19" s="1"/>
  <c r="O76" i="20"/>
  <c r="L75" i="20"/>
  <c r="P75" i="20" s="1"/>
  <c r="J76" i="20"/>
  <c r="L73" i="19"/>
  <c r="P73" i="19" s="1"/>
  <c r="O74" i="19"/>
  <c r="O74" i="20"/>
  <c r="L73" i="20"/>
  <c r="P73" i="20" s="1"/>
  <c r="L71" i="20"/>
  <c r="P71" i="20" s="1"/>
  <c r="O72" i="20"/>
  <c r="L70" i="20"/>
  <c r="P70" i="20" s="1"/>
  <c r="O71" i="20"/>
  <c r="O69" i="19"/>
  <c r="L68" i="19"/>
  <c r="P68" i="19" s="1"/>
  <c r="L67" i="20"/>
  <c r="P67" i="20" s="1"/>
  <c r="O68" i="20"/>
  <c r="L67" i="18"/>
  <c r="P67" i="18" s="1"/>
  <c r="O68" i="18"/>
  <c r="L66" i="18"/>
  <c r="P66" i="18" s="1"/>
  <c r="O67" i="18"/>
  <c r="O63" i="19"/>
  <c r="L62" i="19"/>
  <c r="P62" i="19" s="1"/>
  <c r="L62" i="20"/>
  <c r="P62" i="20" s="1"/>
  <c r="O63" i="20"/>
  <c r="L62" i="18"/>
  <c r="P62" i="18" s="1"/>
  <c r="O63" i="18"/>
  <c r="J63" i="18"/>
  <c r="O59" i="19"/>
  <c r="L58" i="19"/>
  <c r="P58" i="19" s="1"/>
  <c r="L59" i="18"/>
  <c r="P59" i="18" s="1"/>
  <c r="O60" i="18"/>
  <c r="L57" i="20"/>
  <c r="P57" i="20" s="1"/>
  <c r="O58" i="20"/>
  <c r="J58" i="20"/>
  <c r="L55" i="20"/>
  <c r="P55" i="20" s="1"/>
  <c r="O56" i="20"/>
  <c r="L53" i="19"/>
  <c r="P53" i="19" s="1"/>
  <c r="O54" i="19"/>
  <c r="L54" i="18"/>
  <c r="P54" i="18" s="1"/>
  <c r="O55" i="18"/>
  <c r="L51" i="20"/>
  <c r="P51" i="20" s="1"/>
  <c r="O52" i="20"/>
  <c r="L49" i="19"/>
  <c r="P49" i="19" s="1"/>
  <c r="O50" i="19"/>
  <c r="O50" i="20"/>
  <c r="L49" i="20"/>
  <c r="P49" i="20" s="1"/>
  <c r="L46" i="19"/>
  <c r="P46" i="19" s="1"/>
  <c r="O47" i="19"/>
  <c r="J47" i="19"/>
  <c r="O47" i="20"/>
  <c r="L46" i="20"/>
  <c r="P46" i="20" s="1"/>
  <c r="L30" i="20"/>
  <c r="P30" i="20" s="1"/>
  <c r="O31" i="20"/>
  <c r="O45" i="19"/>
  <c r="L44" i="19"/>
  <c r="P44" i="19" s="1"/>
  <c r="L46" i="18"/>
  <c r="P46" i="18" s="1"/>
  <c r="O47" i="18"/>
  <c r="J47" i="18"/>
  <c r="L29" i="19"/>
  <c r="P29" i="19" s="1"/>
  <c r="O30" i="19"/>
  <c r="O46" i="18"/>
  <c r="L45" i="18"/>
  <c r="P45" i="18" s="1"/>
  <c r="L32" i="20"/>
  <c r="P32" i="20" s="1"/>
  <c r="O33" i="20"/>
  <c r="J33" i="20"/>
  <c r="O24" i="19"/>
  <c r="O27" i="19"/>
  <c r="L26" i="19"/>
  <c r="P26" i="19" s="1"/>
  <c r="J99" i="18"/>
  <c r="P99" i="18"/>
  <c r="O99" i="18"/>
  <c r="L98" i="18"/>
  <c r="L39" i="20"/>
  <c r="P39" i="20" s="1"/>
  <c r="O40" i="20"/>
  <c r="O32" i="20"/>
  <c r="L31" i="20"/>
  <c r="P31" i="20" s="1"/>
  <c r="O27" i="18"/>
  <c r="L26" i="18"/>
  <c r="P26" i="18" s="1"/>
  <c r="O34" i="18"/>
  <c r="L33" i="18"/>
  <c r="P33" i="18" s="1"/>
  <c r="J34" i="18"/>
  <c r="O40" i="19"/>
  <c r="L39" i="19"/>
  <c r="P39" i="19" s="1"/>
  <c r="J40" i="19"/>
  <c r="O32" i="19"/>
  <c r="L31" i="19"/>
  <c r="P31" i="19" s="1"/>
  <c r="J32" i="19"/>
  <c r="O42" i="20"/>
  <c r="L41" i="20"/>
  <c r="P41" i="20" s="1"/>
  <c r="O26" i="20"/>
  <c r="L25" i="20"/>
  <c r="P25" i="20" s="1"/>
  <c r="J26" i="20"/>
  <c r="O25" i="20"/>
  <c r="L24" i="20"/>
  <c r="P24" i="20" s="1"/>
  <c r="J25" i="20"/>
  <c r="L27" i="20"/>
  <c r="P27" i="20" s="1"/>
  <c r="O28" i="20"/>
  <c r="O92" i="21"/>
  <c r="L91" i="21"/>
  <c r="P91" i="21" s="1"/>
  <c r="J92" i="21"/>
  <c r="O88" i="21"/>
  <c r="L87" i="21"/>
  <c r="P87" i="21" s="1"/>
  <c r="J88" i="21"/>
  <c r="L83" i="21"/>
  <c r="P83" i="21" s="1"/>
  <c r="O84" i="21"/>
  <c r="J84" i="21"/>
  <c r="L79" i="21"/>
  <c r="P79" i="21" s="1"/>
  <c r="O80" i="21"/>
  <c r="J80" i="21"/>
  <c r="L75" i="21"/>
  <c r="P75" i="21" s="1"/>
  <c r="O76" i="21"/>
  <c r="J76" i="21"/>
  <c r="L71" i="21"/>
  <c r="P71" i="21" s="1"/>
  <c r="O72" i="21"/>
  <c r="J72" i="21"/>
  <c r="O68" i="21"/>
  <c r="L67" i="21"/>
  <c r="P67" i="21" s="1"/>
  <c r="L63" i="21"/>
  <c r="P63" i="21" s="1"/>
  <c r="O64" i="21"/>
  <c r="J64" i="21"/>
  <c r="O60" i="21"/>
  <c r="L59" i="21"/>
  <c r="P59" i="21" s="1"/>
  <c r="J60" i="21"/>
  <c r="L55" i="21"/>
  <c r="P55" i="21" s="1"/>
  <c r="O56" i="21"/>
  <c r="J56" i="21"/>
  <c r="O52" i="21"/>
  <c r="L51" i="21"/>
  <c r="P51" i="21" s="1"/>
  <c r="J52" i="21"/>
  <c r="O29" i="21"/>
  <c r="L28" i="21"/>
  <c r="P28" i="21" s="1"/>
  <c r="J29" i="21"/>
  <c r="L44" i="21"/>
  <c r="P44" i="21" s="1"/>
  <c r="O45" i="21"/>
  <c r="O49" i="21"/>
  <c r="L48" i="21"/>
  <c r="P48" i="21" s="1"/>
  <c r="L39" i="21"/>
  <c r="P39" i="21" s="1"/>
  <c r="O40" i="21"/>
  <c r="J40" i="21"/>
  <c r="P96" i="21"/>
  <c r="J96" i="21"/>
  <c r="O96" i="21"/>
  <c r="L95" i="21"/>
  <c r="P95" i="21" s="1"/>
  <c r="O32" i="21"/>
  <c r="L31" i="21"/>
  <c r="P31" i="21" s="1"/>
  <c r="O26" i="21"/>
  <c r="L25" i="21"/>
  <c r="P25" i="21" s="1"/>
  <c r="J26" i="21"/>
  <c r="O95" i="20"/>
  <c r="L94" i="20"/>
  <c r="P94" i="20" s="1"/>
  <c r="O92" i="19"/>
  <c r="L91" i="19"/>
  <c r="P91" i="19" s="1"/>
  <c r="J92" i="19"/>
  <c r="O91" i="19"/>
  <c r="L90" i="19"/>
  <c r="P90" i="19" s="1"/>
  <c r="J91" i="19"/>
  <c r="L91" i="18"/>
  <c r="P91" i="18" s="1"/>
  <c r="O92" i="18"/>
  <c r="J92" i="18"/>
  <c r="O89" i="20"/>
  <c r="L88" i="20"/>
  <c r="P88" i="20" s="1"/>
  <c r="L88" i="18"/>
  <c r="P88" i="18" s="1"/>
  <c r="O89" i="18"/>
  <c r="O86" i="19"/>
  <c r="L85" i="19"/>
  <c r="P85" i="19" s="1"/>
  <c r="J86" i="19"/>
  <c r="O84" i="19"/>
  <c r="L83" i="19"/>
  <c r="P83" i="19" s="1"/>
  <c r="J84" i="19"/>
  <c r="O84" i="20"/>
  <c r="L83" i="20"/>
  <c r="P83" i="20" s="1"/>
  <c r="O84" i="18"/>
  <c r="L83" i="18"/>
  <c r="P83" i="18" s="1"/>
  <c r="O82" i="18"/>
  <c r="L81" i="18"/>
  <c r="P81" i="18" s="1"/>
  <c r="L80" i="18"/>
  <c r="P80" i="18" s="1"/>
  <c r="O81" i="18"/>
  <c r="O80" i="18"/>
  <c r="L79" i="18"/>
  <c r="P79" i="18" s="1"/>
  <c r="L75" i="19"/>
  <c r="P75" i="19" s="1"/>
  <c r="O76" i="19"/>
  <c r="J76" i="19"/>
  <c r="L76" i="18"/>
  <c r="P76" i="18" s="1"/>
  <c r="O77" i="18"/>
  <c r="L74" i="20"/>
  <c r="P74" i="20" s="1"/>
  <c r="O75" i="20"/>
  <c r="J75" i="20"/>
  <c r="L72" i="20"/>
  <c r="P72" i="20" s="1"/>
  <c r="O73" i="20"/>
  <c r="J73" i="20"/>
  <c r="O71" i="19"/>
  <c r="L70" i="19"/>
  <c r="P70" i="19" s="1"/>
  <c r="O70" i="19"/>
  <c r="L69" i="19"/>
  <c r="P69" i="19" s="1"/>
  <c r="L68" i="20"/>
  <c r="P68" i="20" s="1"/>
  <c r="O69" i="20"/>
  <c r="L66" i="19"/>
  <c r="P66" i="19" s="1"/>
  <c r="O67" i="19"/>
  <c r="O66" i="19"/>
  <c r="L65" i="19"/>
  <c r="P65" i="19" s="1"/>
  <c r="O66" i="18"/>
  <c r="L65" i="18"/>
  <c r="P65" i="18" s="1"/>
  <c r="J66" i="18"/>
  <c r="L63" i="20"/>
  <c r="P63" i="20" s="1"/>
  <c r="O64" i="20"/>
  <c r="J64" i="20"/>
  <c r="L61" i="19"/>
  <c r="P61" i="19" s="1"/>
  <c r="O62" i="19"/>
  <c r="O60" i="19"/>
  <c r="L59" i="19"/>
  <c r="P59" i="19" s="1"/>
  <c r="J60" i="19"/>
  <c r="L59" i="20"/>
  <c r="P59" i="20" s="1"/>
  <c r="O60" i="20"/>
  <c r="J60" i="20"/>
  <c r="O58" i="19"/>
  <c r="L57" i="19"/>
  <c r="P57" i="19" s="1"/>
  <c r="J58" i="19"/>
  <c r="O57" i="20"/>
  <c r="L56" i="20"/>
  <c r="P56" i="20" s="1"/>
  <c r="J57" i="20"/>
  <c r="O57" i="18"/>
  <c r="L56" i="18"/>
  <c r="P56" i="18" s="1"/>
  <c r="O56" i="18"/>
  <c r="L55" i="18"/>
  <c r="P55" i="18" s="1"/>
  <c r="L52" i="20"/>
  <c r="P52" i="20" s="1"/>
  <c r="O53" i="20"/>
  <c r="O53" i="18"/>
  <c r="L52" i="18"/>
  <c r="P52" i="18" s="1"/>
  <c r="J53" i="18"/>
  <c r="L50" i="20"/>
  <c r="P50" i="20" s="1"/>
  <c r="O51" i="20"/>
  <c r="J51" i="20"/>
  <c r="O50" i="18"/>
  <c r="L49" i="18"/>
  <c r="P49" i="18" s="1"/>
  <c r="J50" i="18"/>
  <c r="O49" i="18"/>
  <c r="L48" i="18"/>
  <c r="P48" i="18" s="1"/>
  <c r="J49" i="18"/>
  <c r="O46" i="19"/>
  <c r="L45" i="19"/>
  <c r="P45" i="19" s="1"/>
  <c r="J46" i="19"/>
  <c r="O29" i="18"/>
  <c r="L28" i="18"/>
  <c r="P28" i="18" s="1"/>
  <c r="J29" i="18"/>
  <c r="L38" i="19"/>
  <c r="P38" i="19" s="1"/>
  <c r="J39" i="19"/>
  <c r="O39" i="19"/>
  <c r="L44" i="20"/>
  <c r="P44" i="20" s="1"/>
  <c r="O45" i="20"/>
  <c r="O31" i="19"/>
  <c r="J31" i="19"/>
  <c r="L30" i="19"/>
  <c r="P30" i="19" s="1"/>
  <c r="O29" i="19"/>
  <c r="L28" i="19"/>
  <c r="P28" i="19" s="1"/>
  <c r="J29" i="19"/>
  <c r="O26" i="18"/>
  <c r="L25" i="18"/>
  <c r="P25" i="18" s="1"/>
  <c r="J26" i="18"/>
  <c r="L41" i="19"/>
  <c r="P41" i="19" s="1"/>
  <c r="O42" i="19"/>
  <c r="J42" i="19"/>
  <c r="O39" i="20"/>
  <c r="L38" i="20"/>
  <c r="P38" i="20" s="1"/>
  <c r="L24" i="18"/>
  <c r="P24" i="18" s="1"/>
  <c r="O25" i="18"/>
  <c r="L36" i="19"/>
  <c r="P36" i="19" s="1"/>
  <c r="O37" i="19"/>
  <c r="L37" i="19"/>
  <c r="P37" i="19" s="1"/>
  <c r="O38" i="19"/>
  <c r="L28" i="20"/>
  <c r="P28" i="20" s="1"/>
  <c r="O29" i="20"/>
  <c r="L32" i="18"/>
  <c r="P32" i="18" s="1"/>
  <c r="O33" i="18"/>
  <c r="J33" i="18"/>
  <c r="O42" i="18"/>
  <c r="L41" i="18"/>
  <c r="P41" i="18" s="1"/>
  <c r="O37" i="18"/>
  <c r="L36" i="18"/>
  <c r="P36" i="18" s="1"/>
  <c r="J37" i="18"/>
  <c r="O28" i="18"/>
  <c r="L27" i="18"/>
  <c r="P27" i="18" s="1"/>
  <c r="J28" i="18"/>
  <c r="P96" i="18"/>
  <c r="L95" i="18"/>
  <c r="P95" i="18" s="1"/>
  <c r="J96" i="18"/>
  <c r="O96" i="18"/>
  <c r="L40" i="20"/>
  <c r="P40" i="20" s="1"/>
  <c r="O41" i="20"/>
  <c r="J41" i="20"/>
  <c r="O95" i="21"/>
  <c r="L94" i="21"/>
  <c r="P94" i="21" s="1"/>
  <c r="L90" i="21"/>
  <c r="P90" i="21" s="1"/>
  <c r="O91" i="21"/>
  <c r="J91" i="21"/>
  <c r="L86" i="21"/>
  <c r="P86" i="21" s="1"/>
  <c r="O87" i="21"/>
  <c r="J87" i="21"/>
  <c r="O83" i="21"/>
  <c r="L82" i="21"/>
  <c r="P82" i="21" s="1"/>
  <c r="L78" i="21"/>
  <c r="P78" i="21" s="1"/>
  <c r="O79" i="21"/>
  <c r="J79" i="21"/>
  <c r="O75" i="21"/>
  <c r="L74" i="21"/>
  <c r="P74" i="21" s="1"/>
  <c r="J75" i="21"/>
  <c r="L70" i="21"/>
  <c r="P70" i="21" s="1"/>
  <c r="O71" i="21"/>
  <c r="J71" i="21"/>
  <c r="O67" i="21"/>
  <c r="L66" i="21"/>
  <c r="P66" i="21" s="1"/>
  <c r="J67" i="21"/>
  <c r="O63" i="21"/>
  <c r="L62" i="21"/>
  <c r="P62" i="21" s="1"/>
  <c r="J63" i="21"/>
  <c r="O59" i="21"/>
  <c r="L58" i="21"/>
  <c r="P58" i="21" s="1"/>
  <c r="J59" i="21"/>
  <c r="L54" i="21"/>
  <c r="P54" i="21" s="1"/>
  <c r="O55" i="21"/>
  <c r="J55" i="21"/>
  <c r="O51" i="21"/>
  <c r="L50" i="21"/>
  <c r="P50" i="21" s="1"/>
  <c r="J51" i="21"/>
  <c r="O46" i="21"/>
  <c r="L45" i="21"/>
  <c r="P45" i="21" s="1"/>
  <c r="J46" i="21"/>
  <c r="O31" i="21"/>
  <c r="L30" i="21"/>
  <c r="P30" i="21" s="1"/>
  <c r="J31" i="21"/>
  <c r="L47" i="21"/>
  <c r="P47" i="21" s="1"/>
  <c r="O48" i="21"/>
  <c r="J48" i="21"/>
  <c r="O43" i="21"/>
  <c r="L42" i="21"/>
  <c r="P42" i="21" s="1"/>
  <c r="J43" i="21"/>
  <c r="O36" i="21"/>
  <c r="L35" i="21"/>
  <c r="P35" i="21" s="1"/>
  <c r="L24" i="21"/>
  <c r="P24" i="21" s="1"/>
  <c r="O25" i="21"/>
  <c r="L32" i="21"/>
  <c r="P32" i="21" s="1"/>
  <c r="O33" i="21"/>
  <c r="J33" i="21"/>
  <c r="O94" i="19"/>
  <c r="L93" i="19"/>
  <c r="P93" i="19" s="1"/>
  <c r="J94" i="19"/>
  <c r="O94" i="20"/>
  <c r="L93" i="20"/>
  <c r="P93" i="20" s="1"/>
  <c r="L94" i="18"/>
  <c r="P94" i="18" s="1"/>
  <c r="O95" i="18"/>
  <c r="L91" i="20"/>
  <c r="P91" i="20" s="1"/>
  <c r="O92" i="20"/>
  <c r="O90" i="20"/>
  <c r="L89" i="20"/>
  <c r="P89" i="20" s="1"/>
  <c r="L89" i="18"/>
  <c r="P89" i="18" s="1"/>
  <c r="O90" i="18"/>
  <c r="J90" i="18"/>
  <c r="L87" i="20"/>
  <c r="P87" i="20" s="1"/>
  <c r="O88" i="20"/>
  <c r="J88" i="20"/>
  <c r="O86" i="20"/>
  <c r="L85" i="20"/>
  <c r="P85" i="20" s="1"/>
  <c r="J86" i="20"/>
  <c r="O86" i="18"/>
  <c r="L85" i="18"/>
  <c r="P85" i="18" s="1"/>
  <c r="J86" i="18"/>
  <c r="L84" i="18"/>
  <c r="P84" i="18" s="1"/>
  <c r="O85" i="18"/>
  <c r="J85" i="18"/>
  <c r="L82" i="18"/>
  <c r="P82" i="18" s="1"/>
  <c r="O83" i="18"/>
  <c r="O81" i="20"/>
  <c r="L80" i="20"/>
  <c r="P80" i="20" s="1"/>
  <c r="J81" i="20"/>
  <c r="O80" i="20"/>
  <c r="L79" i="20"/>
  <c r="P79" i="20" s="1"/>
  <c r="J80" i="20"/>
  <c r="L77" i="20"/>
  <c r="P77" i="20" s="1"/>
  <c r="O78" i="20"/>
  <c r="J78" i="20"/>
  <c r="L77" i="18"/>
  <c r="P77" i="18" s="1"/>
  <c r="O78" i="18"/>
  <c r="O75" i="19"/>
  <c r="L74" i="19"/>
  <c r="P74" i="19" s="1"/>
  <c r="L74" i="18"/>
  <c r="P74" i="18" s="1"/>
  <c r="O75" i="18"/>
  <c r="J75" i="18"/>
  <c r="L71" i="19"/>
  <c r="P71" i="19" s="1"/>
  <c r="O72" i="19"/>
  <c r="J72" i="19"/>
  <c r="L72" i="18"/>
  <c r="P72" i="18" s="1"/>
  <c r="O73" i="18"/>
  <c r="J73" i="18"/>
  <c r="L69" i="20"/>
  <c r="P69" i="20" s="1"/>
  <c r="O70" i="20"/>
  <c r="J70" i="20"/>
  <c r="O68" i="19"/>
  <c r="L67" i="19"/>
  <c r="P67" i="19" s="1"/>
  <c r="O69" i="18"/>
  <c r="L68" i="18"/>
  <c r="P68" i="18" s="1"/>
  <c r="J69" i="18"/>
  <c r="O66" i="20"/>
  <c r="L65" i="20"/>
  <c r="P65" i="20" s="1"/>
  <c r="J66" i="20"/>
  <c r="O64" i="19"/>
  <c r="L63" i="19"/>
  <c r="P63" i="19" s="1"/>
  <c r="O65" i="18"/>
  <c r="L64" i="18"/>
  <c r="P64" i="18" s="1"/>
  <c r="J65" i="18"/>
  <c r="L61" i="20"/>
  <c r="P61" i="20" s="1"/>
  <c r="O62" i="20"/>
  <c r="J62" i="20"/>
  <c r="L61" i="18"/>
  <c r="P61" i="18" s="1"/>
  <c r="O62" i="18"/>
  <c r="J62" i="18"/>
  <c r="L60" i="18"/>
  <c r="P60" i="18" s="1"/>
  <c r="O61" i="18"/>
  <c r="O59" i="18"/>
  <c r="L58" i="18"/>
  <c r="P58" i="18" s="1"/>
  <c r="O58" i="18"/>
  <c r="L57" i="18"/>
  <c r="P57" i="18" s="1"/>
  <c r="L54" i="19"/>
  <c r="P54" i="19" s="1"/>
  <c r="O55" i="19"/>
  <c r="J55" i="19"/>
  <c r="L53" i="20"/>
  <c r="P53" i="20" s="1"/>
  <c r="O54" i="20"/>
  <c r="J54" i="20"/>
  <c r="O52" i="19"/>
  <c r="L51" i="19"/>
  <c r="P51" i="19" s="1"/>
  <c r="J52" i="19"/>
  <c r="O51" i="19"/>
  <c r="L50" i="19"/>
  <c r="P50" i="19" s="1"/>
  <c r="J51" i="19"/>
  <c r="L48" i="19"/>
  <c r="P48" i="19" s="1"/>
  <c r="O49" i="19"/>
  <c r="J49" i="19"/>
  <c r="O49" i="20"/>
  <c r="L48" i="20"/>
  <c r="P48" i="20" s="1"/>
  <c r="O48" i="20"/>
  <c r="L47" i="20"/>
  <c r="P47" i="20" s="1"/>
  <c r="O35" i="20"/>
  <c r="J35" i="20"/>
  <c r="L34" i="20"/>
  <c r="P34" i="20" s="1"/>
  <c r="O30" i="20"/>
  <c r="L29" i="20"/>
  <c r="P29" i="20" s="1"/>
  <c r="J30" i="20"/>
  <c r="O46" i="20"/>
  <c r="L45" i="20"/>
  <c r="P45" i="20" s="1"/>
  <c r="J46" i="20"/>
  <c r="L34" i="19"/>
  <c r="P34" i="19" s="1"/>
  <c r="O35" i="19"/>
  <c r="J36" i="19"/>
  <c r="L35" i="19"/>
  <c r="P35" i="19" s="1"/>
  <c r="O36" i="19"/>
  <c r="L33" i="19"/>
  <c r="P33" i="19" s="1"/>
  <c r="O34" i="19"/>
  <c r="O32" i="18"/>
  <c r="J32" i="18"/>
  <c r="L31" i="18"/>
  <c r="P31" i="18" s="1"/>
  <c r="P99" i="20"/>
  <c r="J99" i="20"/>
  <c r="O99" i="20"/>
  <c r="L98" i="20"/>
  <c r="O44" i="20"/>
  <c r="L43" i="20"/>
  <c r="P43" i="20" s="1"/>
  <c r="J44" i="20"/>
  <c r="O24" i="18"/>
  <c r="L43" i="19"/>
  <c r="P43" i="19" s="1"/>
  <c r="O44" i="19"/>
  <c r="J44" i="19"/>
  <c r="O45" i="18"/>
  <c r="L44" i="18"/>
  <c r="P44" i="18" s="1"/>
  <c r="J45" i="18"/>
  <c r="O25" i="19"/>
  <c r="L24" i="19"/>
  <c r="P24" i="19" s="1"/>
  <c r="J25" i="19"/>
  <c r="L42" i="20"/>
  <c r="P42" i="20" s="1"/>
  <c r="O43" i="20"/>
  <c r="L38" i="18"/>
  <c r="P38" i="18" s="1"/>
  <c r="O39" i="18"/>
  <c r="L27" i="19"/>
  <c r="P27" i="19" s="1"/>
  <c r="O28" i="19"/>
  <c r="J28" i="19"/>
  <c r="O37" i="20"/>
  <c r="L36" i="20"/>
  <c r="P36" i="20" s="1"/>
  <c r="J37" i="20"/>
  <c r="O40" i="18"/>
  <c r="L39" i="18"/>
  <c r="P39" i="18" s="1"/>
  <c r="J40" i="18"/>
  <c r="O43" i="18"/>
  <c r="L42" i="18"/>
  <c r="P42" i="18" s="1"/>
  <c r="J43" i="18"/>
  <c r="O94" i="21"/>
  <c r="L93" i="21"/>
  <c r="P93" i="21" s="1"/>
  <c r="J94" i="21"/>
  <c r="L89" i="21"/>
  <c r="P89" i="21" s="1"/>
  <c r="O90" i="21"/>
  <c r="J90" i="21"/>
  <c r="L85" i="21"/>
  <c r="P85" i="21" s="1"/>
  <c r="O86" i="21"/>
  <c r="J86" i="21"/>
  <c r="L81" i="21"/>
  <c r="P81" i="21" s="1"/>
  <c r="O82" i="21"/>
  <c r="J82" i="21"/>
  <c r="O78" i="21"/>
  <c r="L77" i="21"/>
  <c r="P77" i="21" s="1"/>
  <c r="J78" i="21"/>
  <c r="L73" i="21"/>
  <c r="P73" i="21" s="1"/>
  <c r="O74" i="21"/>
  <c r="L69" i="21"/>
  <c r="P69" i="21" s="1"/>
  <c r="O70" i="21"/>
  <c r="J70" i="21"/>
  <c r="O66" i="21"/>
  <c r="L65" i="21"/>
  <c r="P65" i="21" s="1"/>
  <c r="J66" i="21"/>
  <c r="O62" i="21"/>
  <c r="L61" i="21"/>
  <c r="P61" i="21" s="1"/>
  <c r="J62" i="21"/>
  <c r="L57" i="21"/>
  <c r="P57" i="21" s="1"/>
  <c r="O58" i="21"/>
  <c r="O54" i="21"/>
  <c r="L53" i="21"/>
  <c r="P53" i="21" s="1"/>
  <c r="J54" i="21"/>
  <c r="O50" i="21"/>
  <c r="L49" i="21"/>
  <c r="P49" i="21" s="1"/>
  <c r="J50" i="21"/>
  <c r="O38" i="21"/>
  <c r="L37" i="21"/>
  <c r="J38" i="21"/>
  <c r="J35" i="21"/>
  <c r="L34" i="21"/>
  <c r="P34" i="21" s="1"/>
  <c r="O35" i="21"/>
  <c r="L41" i="21"/>
  <c r="P41" i="21" s="1"/>
  <c r="O42" i="21"/>
  <c r="J42" i="21"/>
  <c r="O37" i="21"/>
  <c r="L36" i="21"/>
  <c r="P36" i="21" s="1"/>
  <c r="O28" i="21"/>
  <c r="L27" i="21"/>
  <c r="P27" i="21" s="1"/>
  <c r="O24" i="21"/>
  <c r="J24" i="21"/>
  <c r="J99" i="21"/>
  <c r="L98" i="21"/>
  <c r="O99" i="21"/>
  <c r="P99" i="21"/>
  <c r="L314" i="3"/>
  <c r="O315" i="3"/>
  <c r="L310" i="3"/>
  <c r="P310" i="3" s="1"/>
  <c r="O311" i="3"/>
  <c r="L311" i="3"/>
  <c r="P311" i="3" s="1"/>
  <c r="O312" i="3"/>
  <c r="J275" i="3"/>
  <c r="O275" i="3"/>
  <c r="P275" i="3"/>
  <c r="O320" i="3"/>
  <c r="P320" i="3"/>
  <c r="L308" i="3"/>
  <c r="O309" i="3"/>
  <c r="L306" i="3"/>
  <c r="O307" i="3"/>
  <c r="L307" i="3"/>
  <c r="P307" i="3" s="1"/>
  <c r="O308" i="3"/>
  <c r="L313" i="3"/>
  <c r="P313" i="3" s="1"/>
  <c r="O314" i="3"/>
  <c r="L318" i="3"/>
  <c r="P318" i="3" s="1"/>
  <c r="O319" i="3"/>
  <c r="J348" i="3"/>
  <c r="J294" i="15"/>
  <c r="J335" i="3"/>
  <c r="J296" i="16"/>
  <c r="J343" i="15"/>
  <c r="J357" i="16"/>
  <c r="J288" i="15"/>
  <c r="J309" i="15"/>
  <c r="J307" i="15"/>
  <c r="J350" i="3"/>
  <c r="J330" i="15"/>
  <c r="C967" i="7"/>
  <c r="N53" i="1" s="1"/>
  <c r="E1018" i="7"/>
  <c r="J271" i="14"/>
  <c r="L267" i="16"/>
  <c r="P267" i="16" s="1"/>
  <c r="L269" i="15"/>
  <c r="P269" i="15" s="1"/>
  <c r="L272" i="13"/>
  <c r="J272" i="13" s="1"/>
  <c r="J278" i="16"/>
  <c r="L277" i="16"/>
  <c r="P277" i="16" s="1"/>
  <c r="P278" i="16"/>
  <c r="L274" i="16"/>
  <c r="L266" i="13"/>
  <c r="J266" i="13" s="1"/>
  <c r="L268" i="13"/>
  <c r="J268" i="13" s="1"/>
  <c r="L270" i="13"/>
  <c r="L275" i="12"/>
  <c r="J275" i="12" s="1"/>
  <c r="L275" i="15"/>
  <c r="P275" i="15" s="1"/>
  <c r="L264" i="12"/>
  <c r="J264" i="12" s="1"/>
  <c r="L265" i="15"/>
  <c r="P265" i="15" s="1"/>
  <c r="L315" i="3"/>
  <c r="L276" i="16"/>
  <c r="P276" i="16" s="1"/>
  <c r="J277" i="16"/>
  <c r="L267" i="13"/>
  <c r="J267" i="13" s="1"/>
  <c r="L267" i="15"/>
  <c r="P267" i="15" s="1"/>
  <c r="L269" i="13"/>
  <c r="J269" i="13" s="1"/>
  <c r="J270" i="13"/>
  <c r="L272" i="15"/>
  <c r="P272" i="15" s="1"/>
  <c r="L272" i="16"/>
  <c r="P272" i="16" s="1"/>
  <c r="J273" i="16"/>
  <c r="J278" i="15"/>
  <c r="L277" i="15"/>
  <c r="P277" i="15" s="1"/>
  <c r="P278" i="15"/>
  <c r="L274" i="13"/>
  <c r="L274" i="12"/>
  <c r="J274" i="12" s="1"/>
  <c r="J266" i="14"/>
  <c r="L268" i="16"/>
  <c r="P268" i="16" s="1"/>
  <c r="J269" i="16"/>
  <c r="L268" i="15"/>
  <c r="P268" i="15" s="1"/>
  <c r="J269" i="15"/>
  <c r="L270" i="16"/>
  <c r="L275" i="16"/>
  <c r="P275" i="16" s="1"/>
  <c r="J276" i="16"/>
  <c r="L317" i="3"/>
  <c r="P317" i="3" s="1"/>
  <c r="J265" i="15"/>
  <c r="L264" i="15"/>
  <c r="L265" i="12"/>
  <c r="J265" i="12" s="1"/>
  <c r="L265" i="13"/>
  <c r="J265" i="13" s="1"/>
  <c r="L271" i="16"/>
  <c r="P271" i="16" s="1"/>
  <c r="J272" i="16"/>
  <c r="L273" i="15"/>
  <c r="P273" i="15" s="1"/>
  <c r="L273" i="12"/>
  <c r="J273" i="12" s="1"/>
  <c r="L276" i="12"/>
  <c r="J276" i="12" s="1"/>
  <c r="O270" i="16"/>
  <c r="L267" i="12"/>
  <c r="L269" i="14"/>
  <c r="J269" i="14" s="1"/>
  <c r="J270" i="14"/>
  <c r="J311" i="3"/>
  <c r="L272" i="14"/>
  <c r="J272" i="14" s="1"/>
  <c r="J273" i="14"/>
  <c r="L277" i="14"/>
  <c r="J277" i="14" s="1"/>
  <c r="J278" i="14"/>
  <c r="L277" i="12"/>
  <c r="J277" i="12" s="1"/>
  <c r="J278" i="12"/>
  <c r="L274" i="15"/>
  <c r="P274" i="15" s="1"/>
  <c r="L266" i="16"/>
  <c r="P266" i="16" s="1"/>
  <c r="J267" i="16"/>
  <c r="L266" i="12"/>
  <c r="J266" i="12" s="1"/>
  <c r="J267" i="12"/>
  <c r="J268" i="14"/>
  <c r="L312" i="3"/>
  <c r="J275" i="14"/>
  <c r="L264" i="13"/>
  <c r="J264" i="13" s="1"/>
  <c r="L264" i="16"/>
  <c r="L265" i="16"/>
  <c r="P265" i="16" s="1"/>
  <c r="L271" i="12"/>
  <c r="J271" i="12" s="1"/>
  <c r="L271" i="15"/>
  <c r="P271" i="15" s="1"/>
  <c r="J272" i="15"/>
  <c r="L273" i="13"/>
  <c r="J273" i="13" s="1"/>
  <c r="J274" i="13"/>
  <c r="L276" i="15"/>
  <c r="P276" i="15" s="1"/>
  <c r="J277" i="15"/>
  <c r="J310" i="3"/>
  <c r="L309" i="3"/>
  <c r="L269" i="12"/>
  <c r="J269" i="12" s="1"/>
  <c r="L272" i="12"/>
  <c r="J272" i="12" s="1"/>
  <c r="L277" i="13"/>
  <c r="J277" i="13" s="1"/>
  <c r="J278" i="13"/>
  <c r="L319" i="3"/>
  <c r="J320" i="3"/>
  <c r="L316" i="3"/>
  <c r="L266" i="15"/>
  <c r="P266" i="15" s="1"/>
  <c r="L268" i="12"/>
  <c r="J268" i="12" s="1"/>
  <c r="L270" i="15"/>
  <c r="P270" i="15" s="1"/>
  <c r="J271" i="15"/>
  <c r="L270" i="12"/>
  <c r="J270" i="12" s="1"/>
  <c r="L275" i="13"/>
  <c r="J275" i="13" s="1"/>
  <c r="J276" i="13"/>
  <c r="J265" i="14"/>
  <c r="L264" i="14"/>
  <c r="J264" i="14" s="1"/>
  <c r="L271" i="13"/>
  <c r="J271" i="13" s="1"/>
  <c r="P273" i="16"/>
  <c r="L276" i="14"/>
  <c r="J276" i="14" s="1"/>
  <c r="J233" i="15"/>
  <c r="O233" i="15"/>
  <c r="P233" i="15"/>
  <c r="P233" i="16"/>
  <c r="O233" i="16"/>
  <c r="J233" i="16"/>
  <c r="J337" i="3"/>
  <c r="J304" i="15"/>
  <c r="J342" i="15"/>
  <c r="J284" i="15"/>
  <c r="J358" i="3"/>
  <c r="J360" i="16"/>
  <c r="J340" i="3"/>
  <c r="J316" i="15"/>
  <c r="J357" i="15"/>
  <c r="J336" i="15"/>
  <c r="J382" i="3"/>
  <c r="J321" i="15"/>
  <c r="J346" i="15"/>
  <c r="J331" i="3"/>
  <c r="J310" i="15"/>
  <c r="J317" i="15"/>
  <c r="J342" i="3"/>
  <c r="J304" i="16"/>
  <c r="J371" i="3"/>
  <c r="M109" i="1"/>
  <c r="E1020" i="7"/>
  <c r="I1020" i="7"/>
  <c r="G1020" i="7"/>
  <c r="E988" i="7"/>
  <c r="J329" i="15"/>
  <c r="J334" i="3"/>
  <c r="J363" i="3"/>
  <c r="J334" i="15"/>
  <c r="J347" i="16"/>
  <c r="J327" i="15"/>
  <c r="J355" i="3"/>
  <c r="J344" i="3"/>
  <c r="J318" i="15"/>
  <c r="J358" i="16"/>
  <c r="J356" i="15"/>
  <c r="J311" i="15"/>
  <c r="J353" i="3"/>
  <c r="J359" i="15"/>
  <c r="J326" i="3"/>
  <c r="J331" i="15"/>
  <c r="J349" i="16"/>
  <c r="J347" i="3"/>
  <c r="J314" i="15"/>
  <c r="J356" i="3"/>
  <c r="J324" i="15"/>
  <c r="J366" i="3"/>
  <c r="J302" i="15"/>
  <c r="J365" i="3"/>
  <c r="L323" i="16"/>
  <c r="J323" i="16" s="1"/>
  <c r="J324" i="16"/>
  <c r="L383" i="3"/>
  <c r="J383" i="3" s="1"/>
  <c r="L391" i="3"/>
  <c r="J391" i="3" s="1"/>
  <c r="L289" i="16"/>
  <c r="J289" i="16" s="1"/>
  <c r="L340" i="16"/>
  <c r="L384" i="3"/>
  <c r="J384" i="3" s="1"/>
  <c r="J385" i="3"/>
  <c r="J300" i="16"/>
  <c r="L299" i="16"/>
  <c r="J299" i="16" s="1"/>
  <c r="L333" i="16"/>
  <c r="J334" i="16"/>
  <c r="L292" i="16"/>
  <c r="J292" i="16" s="1"/>
  <c r="L300" i="15"/>
  <c r="J300" i="15" s="1"/>
  <c r="J301" i="15"/>
  <c r="J305" i="15"/>
  <c r="J314" i="16"/>
  <c r="L313" i="16"/>
  <c r="J313" i="16" s="1"/>
  <c r="J302" i="16"/>
  <c r="L301" i="16"/>
  <c r="J301" i="16" s="1"/>
  <c r="J345" i="3"/>
  <c r="L388" i="3"/>
  <c r="J388" i="3" s="1"/>
  <c r="L342" i="16"/>
  <c r="J342" i="16" s="1"/>
  <c r="J343" i="16"/>
  <c r="L288" i="16"/>
  <c r="J288" i="16" s="1"/>
  <c r="J290" i="15"/>
  <c r="L289" i="15"/>
  <c r="J289" i="15" s="1"/>
  <c r="J310" i="16"/>
  <c r="L309" i="16"/>
  <c r="J309" i="16" s="1"/>
  <c r="J380" i="3"/>
  <c r="L389" i="3"/>
  <c r="J389" i="3" s="1"/>
  <c r="J390" i="3"/>
  <c r="L387" i="3"/>
  <c r="J387" i="3" s="1"/>
  <c r="L295" i="15"/>
  <c r="J295" i="15" s="1"/>
  <c r="L299" i="15"/>
  <c r="J299" i="15" s="1"/>
  <c r="J352" i="3"/>
  <c r="J375" i="3"/>
  <c r="J345" i="16"/>
  <c r="L399" i="3"/>
  <c r="J399" i="3" s="1"/>
  <c r="J349" i="15"/>
  <c r="L287" i="16"/>
  <c r="J287" i="16" s="1"/>
  <c r="L292" i="15"/>
  <c r="J292" i="15" s="1"/>
  <c r="J293" i="15"/>
  <c r="J346" i="3"/>
  <c r="J313" i="15"/>
  <c r="J323" i="15"/>
  <c r="J326" i="15"/>
  <c r="L317" i="16"/>
  <c r="J317" i="16" s="1"/>
  <c r="J318" i="16"/>
  <c r="J344" i="15"/>
  <c r="L392" i="3"/>
  <c r="J392" i="3" s="1"/>
  <c r="J393" i="3"/>
  <c r="L332" i="3"/>
  <c r="J332" i="3" s="1"/>
  <c r="J333" i="3"/>
  <c r="L329" i="16"/>
  <c r="J329" i="16" s="1"/>
  <c r="J330" i="16"/>
  <c r="J338" i="3"/>
  <c r="J343" i="3"/>
  <c r="L307" i="16"/>
  <c r="J307" i="16" s="1"/>
  <c r="J308" i="16"/>
  <c r="J322" i="15"/>
  <c r="J379" i="3"/>
  <c r="L378" i="3"/>
  <c r="J378" i="3" s="1"/>
  <c r="L286" i="16"/>
  <c r="J303" i="16"/>
  <c r="L359" i="3"/>
  <c r="J359" i="3" s="1"/>
  <c r="J360" i="3"/>
  <c r="L327" i="16"/>
  <c r="J327" i="16" s="1"/>
  <c r="J328" i="16"/>
  <c r="J377" i="3"/>
  <c r="J348" i="15"/>
  <c r="L361" i="16"/>
  <c r="J361" i="16" s="1"/>
  <c r="J362" i="16"/>
  <c r="L291" i="15"/>
  <c r="J291" i="15" s="1"/>
  <c r="J295" i="16"/>
  <c r="J312" i="16"/>
  <c r="L341" i="16"/>
  <c r="J341" i="16" s="1"/>
  <c r="J345" i="15"/>
  <c r="J328" i="15"/>
  <c r="L335" i="16"/>
  <c r="J335" i="16" s="1"/>
  <c r="J336" i="16"/>
  <c r="J287" i="15"/>
  <c r="L297" i="16"/>
  <c r="J297" i="16" s="1"/>
  <c r="J298" i="16"/>
  <c r="J341" i="3"/>
  <c r="J308" i="15"/>
  <c r="J354" i="3"/>
  <c r="J316" i="16"/>
  <c r="L315" i="16"/>
  <c r="J315" i="16" s="1"/>
  <c r="J320" i="15"/>
  <c r="J364" i="3"/>
  <c r="J326" i="16"/>
  <c r="L325" i="16"/>
  <c r="J325" i="16" s="1"/>
  <c r="L290" i="16"/>
  <c r="J290" i="16" s="1"/>
  <c r="J291" i="16"/>
  <c r="L296" i="15"/>
  <c r="J296" i="15" s="1"/>
  <c r="J320" i="16"/>
  <c r="L319" i="16"/>
  <c r="J319" i="16" s="1"/>
  <c r="L373" i="3"/>
  <c r="J373" i="3" s="1"/>
  <c r="J374" i="3"/>
  <c r="J347" i="15"/>
  <c r="J360" i="15"/>
  <c r="L284" i="16"/>
  <c r="J284" i="16" s="1"/>
  <c r="L329" i="3"/>
  <c r="J329" i="3" s="1"/>
  <c r="J330" i="3"/>
  <c r="J303" i="15"/>
  <c r="J322" i="16"/>
  <c r="L321" i="16"/>
  <c r="J321" i="16" s="1"/>
  <c r="J344" i="16"/>
  <c r="J348" i="16"/>
  <c r="J358" i="15"/>
  <c r="L361" i="15"/>
  <c r="J361" i="15" s="1"/>
  <c r="J362" i="15"/>
  <c r="J356" i="16"/>
  <c r="J336" i="3"/>
  <c r="J311" i="16"/>
  <c r="J312" i="15"/>
  <c r="J357" i="3"/>
  <c r="J341" i="15"/>
  <c r="J381" i="3"/>
  <c r="J359" i="16"/>
  <c r="L369" i="3"/>
  <c r="J369" i="3" s="1"/>
  <c r="J370" i="3"/>
  <c r="L331" i="16"/>
  <c r="J331" i="16" s="1"/>
  <c r="J335" i="15"/>
  <c r="J328" i="3"/>
  <c r="L293" i="16"/>
  <c r="J293" i="16" s="1"/>
  <c r="J294" i="16"/>
  <c r="L297" i="15"/>
  <c r="J297" i="15" s="1"/>
  <c r="J298" i="15"/>
  <c r="J339" i="3"/>
  <c r="J306" i="16"/>
  <c r="L305" i="16"/>
  <c r="J305" i="16" s="1"/>
  <c r="J306" i="15"/>
  <c r="J349" i="3"/>
  <c r="J315" i="15"/>
  <c r="J362" i="3"/>
  <c r="L361" i="3"/>
  <c r="J361" i="3" s="1"/>
  <c r="J325" i="15"/>
  <c r="L367" i="3"/>
  <c r="J367" i="3" s="1"/>
  <c r="J368" i="3"/>
  <c r="L54" i="12"/>
  <c r="P54" i="12" s="1"/>
  <c r="O64" i="16"/>
  <c r="L56" i="13"/>
  <c r="P56" i="13" s="1"/>
  <c r="L55" i="14"/>
  <c r="P55" i="14" s="1"/>
  <c r="J305" i="12"/>
  <c r="L64" i="15"/>
  <c r="L65" i="15"/>
  <c r="J65" i="15" s="1"/>
  <c r="O63" i="16"/>
  <c r="L62" i="16"/>
  <c r="P62" i="16" s="1"/>
  <c r="O53" i="12"/>
  <c r="L52" i="12"/>
  <c r="P52" i="12" s="1"/>
  <c r="O55" i="13"/>
  <c r="L54" i="13"/>
  <c r="P54" i="13" s="1"/>
  <c r="L62" i="15"/>
  <c r="P62" i="15" s="1"/>
  <c r="O63" i="15"/>
  <c r="O62" i="15"/>
  <c r="L61" i="15"/>
  <c r="P61" i="15" s="1"/>
  <c r="O51" i="14"/>
  <c r="L50" i="14"/>
  <c r="P50" i="14" s="1"/>
  <c r="L57" i="16"/>
  <c r="P57" i="16" s="1"/>
  <c r="O58" i="16"/>
  <c r="O50" i="14"/>
  <c r="L49" i="14"/>
  <c r="P49" i="14" s="1"/>
  <c r="L58" i="15"/>
  <c r="P58" i="15" s="1"/>
  <c r="O59" i="15"/>
  <c r="L46" i="12"/>
  <c r="P46" i="12" s="1"/>
  <c r="O47" i="12"/>
  <c r="O36" i="12"/>
  <c r="L35" i="12"/>
  <c r="P35" i="12" s="1"/>
  <c r="L47" i="13"/>
  <c r="P47" i="13" s="1"/>
  <c r="O48" i="13"/>
  <c r="L30" i="13"/>
  <c r="P30" i="13" s="1"/>
  <c r="O31" i="13"/>
  <c r="L29" i="12"/>
  <c r="P29" i="12" s="1"/>
  <c r="O30" i="12"/>
  <c r="L34" i="13"/>
  <c r="P34" i="13" s="1"/>
  <c r="O35" i="13"/>
  <c r="O25" i="12"/>
  <c r="L24" i="12"/>
  <c r="P24" i="12" s="1"/>
  <c r="L25" i="14"/>
  <c r="P25" i="14" s="1"/>
  <c r="O26" i="14"/>
  <c r="O43" i="12"/>
  <c r="L42" i="12"/>
  <c r="P42" i="12" s="1"/>
  <c r="O42" i="12"/>
  <c r="L41" i="12"/>
  <c r="P41" i="12" s="1"/>
  <c r="O34" i="13"/>
  <c r="L33" i="13"/>
  <c r="P33" i="13" s="1"/>
  <c r="O29" i="13"/>
  <c r="L28" i="13"/>
  <c r="P28" i="13" s="1"/>
  <c r="O37" i="14"/>
  <c r="L36" i="14"/>
  <c r="P36" i="14" s="1"/>
  <c r="O42" i="13"/>
  <c r="L41" i="13"/>
  <c r="P41" i="13" s="1"/>
  <c r="O27" i="12"/>
  <c r="L26" i="12"/>
  <c r="P26" i="12" s="1"/>
  <c r="L36" i="12"/>
  <c r="P36" i="12" s="1"/>
  <c r="O37" i="12"/>
  <c r="O39" i="13"/>
  <c r="L38" i="13"/>
  <c r="P38" i="13" s="1"/>
  <c r="L30" i="12"/>
  <c r="P30" i="12" s="1"/>
  <c r="O31" i="12"/>
  <c r="L25" i="13"/>
  <c r="P25" i="13" s="1"/>
  <c r="O26" i="13"/>
  <c r="J100" i="13"/>
  <c r="L99" i="13"/>
  <c r="O100" i="13"/>
  <c r="P100" i="13"/>
  <c r="L41" i="14"/>
  <c r="P41" i="14" s="1"/>
  <c r="O42" i="14"/>
  <c r="O27" i="13"/>
  <c r="L26" i="13"/>
  <c r="P26" i="13" s="1"/>
  <c r="O52" i="16"/>
  <c r="L51" i="16"/>
  <c r="P51" i="16" s="1"/>
  <c r="O50" i="16"/>
  <c r="L49" i="16"/>
  <c r="P49" i="16" s="1"/>
  <c r="O50" i="15"/>
  <c r="L49" i="15"/>
  <c r="P49" i="15" s="1"/>
  <c r="L29" i="16"/>
  <c r="P29" i="16" s="1"/>
  <c r="O30" i="16"/>
  <c r="O45" i="16"/>
  <c r="L44" i="16"/>
  <c r="P44" i="16" s="1"/>
  <c r="L37" i="16"/>
  <c r="P37" i="16" s="1"/>
  <c r="O38" i="16"/>
  <c r="L46" i="15"/>
  <c r="P46" i="15" s="1"/>
  <c r="O47" i="15"/>
  <c r="L43" i="16"/>
  <c r="P43" i="16" s="1"/>
  <c r="O44" i="16"/>
  <c r="L44" i="15"/>
  <c r="P44" i="15" s="1"/>
  <c r="O45" i="15"/>
  <c r="J97" i="16"/>
  <c r="P97" i="16"/>
  <c r="O97" i="16"/>
  <c r="L96" i="16"/>
  <c r="O27" i="15"/>
  <c r="L26" i="15"/>
  <c r="P26" i="15" s="1"/>
  <c r="L24" i="15"/>
  <c r="P24" i="15" s="1"/>
  <c r="O25" i="15"/>
  <c r="O25" i="16"/>
  <c r="L24" i="16"/>
  <c r="P24" i="16" s="1"/>
  <c r="O37" i="15"/>
  <c r="L36" i="15"/>
  <c r="P36" i="15" s="1"/>
  <c r="O41" i="16"/>
  <c r="L40" i="16"/>
  <c r="P40" i="16" s="1"/>
  <c r="O27" i="16"/>
  <c r="L26" i="16"/>
  <c r="P26" i="16" s="1"/>
  <c r="L37" i="3"/>
  <c r="J37" i="3" s="1"/>
  <c r="O38" i="3"/>
  <c r="L65" i="3"/>
  <c r="J65" i="3" s="1"/>
  <c r="O66" i="3"/>
  <c r="L26" i="3"/>
  <c r="J26" i="3" s="1"/>
  <c r="O27" i="3"/>
  <c r="L50" i="3"/>
  <c r="J50" i="3" s="1"/>
  <c r="O51" i="3"/>
  <c r="L66" i="3"/>
  <c r="J66" i="3" s="1"/>
  <c r="O67" i="3"/>
  <c r="L82" i="3"/>
  <c r="J82" i="3" s="1"/>
  <c r="O83" i="3"/>
  <c r="O24" i="3"/>
  <c r="L39" i="3"/>
  <c r="J39" i="3" s="1"/>
  <c r="O40" i="3"/>
  <c r="L55" i="3"/>
  <c r="J55" i="3" s="1"/>
  <c r="O56" i="3"/>
  <c r="L71" i="3"/>
  <c r="J71" i="3" s="1"/>
  <c r="O72" i="3"/>
  <c r="L87" i="3"/>
  <c r="J87" i="3" s="1"/>
  <c r="O88" i="3"/>
  <c r="L33" i="3"/>
  <c r="J33" i="3" s="1"/>
  <c r="O34" i="3"/>
  <c r="L69" i="3"/>
  <c r="J69" i="3" s="1"/>
  <c r="O70" i="3"/>
  <c r="J99" i="3"/>
  <c r="L98" i="3"/>
  <c r="J98" i="3" s="1"/>
  <c r="O99" i="3"/>
  <c r="L28" i="3"/>
  <c r="J28" i="3" s="1"/>
  <c r="O29" i="3"/>
  <c r="L44" i="3"/>
  <c r="J44" i="3" s="1"/>
  <c r="O45" i="3"/>
  <c r="L60" i="3"/>
  <c r="J60" i="3" s="1"/>
  <c r="O61" i="3"/>
  <c r="L76" i="3"/>
  <c r="J76" i="3" s="1"/>
  <c r="O77" i="3"/>
  <c r="L92" i="3"/>
  <c r="J92" i="3" s="1"/>
  <c r="O93" i="3"/>
  <c r="L55" i="13"/>
  <c r="O56" i="13"/>
  <c r="L53" i="14"/>
  <c r="P53" i="14" s="1"/>
  <c r="O54" i="14"/>
  <c r="L60" i="16"/>
  <c r="P60" i="16" s="1"/>
  <c r="O61" i="16"/>
  <c r="L53" i="13"/>
  <c r="P53" i="13" s="1"/>
  <c r="O54" i="13"/>
  <c r="L51" i="14"/>
  <c r="P51" i="14" s="1"/>
  <c r="O52" i="14"/>
  <c r="L49" i="12"/>
  <c r="P49" i="12" s="1"/>
  <c r="O50" i="12"/>
  <c r="L50" i="13"/>
  <c r="P50" i="13" s="1"/>
  <c r="O51" i="13"/>
  <c r="L48" i="14"/>
  <c r="P48" i="14" s="1"/>
  <c r="O49" i="14"/>
  <c r="L56" i="16"/>
  <c r="P56" i="16" s="1"/>
  <c r="O57" i="16"/>
  <c r="L57" i="15"/>
  <c r="P57" i="15" s="1"/>
  <c r="O58" i="15"/>
  <c r="L46" i="14"/>
  <c r="P46" i="14" s="1"/>
  <c r="O47" i="14"/>
  <c r="O57" i="15"/>
  <c r="L56" i="15"/>
  <c r="P56" i="15" s="1"/>
  <c r="O56" i="15"/>
  <c r="L55" i="15"/>
  <c r="P55" i="15" s="1"/>
  <c r="O46" i="13"/>
  <c r="L45" i="13"/>
  <c r="P45" i="13" s="1"/>
  <c r="O45" i="12"/>
  <c r="L44" i="12"/>
  <c r="P44" i="12" s="1"/>
  <c r="O24" i="12"/>
  <c r="O44" i="12"/>
  <c r="L43" i="12"/>
  <c r="P43" i="12" s="1"/>
  <c r="J44" i="12"/>
  <c r="O45" i="14"/>
  <c r="L44" i="14"/>
  <c r="P44" i="14" s="1"/>
  <c r="O37" i="13"/>
  <c r="L36" i="13"/>
  <c r="P36" i="13" s="1"/>
  <c r="O36" i="14"/>
  <c r="L35" i="14"/>
  <c r="P35" i="14" s="1"/>
  <c r="O34" i="14"/>
  <c r="L33" i="14"/>
  <c r="P33" i="14" s="1"/>
  <c r="O100" i="14"/>
  <c r="L99" i="14"/>
  <c r="P100" i="14"/>
  <c r="J100" i="14"/>
  <c r="L28" i="14"/>
  <c r="P28" i="14" s="1"/>
  <c r="O29" i="14"/>
  <c r="O33" i="14"/>
  <c r="L32" i="14"/>
  <c r="P32" i="14" s="1"/>
  <c r="O32" i="14"/>
  <c r="L31" i="14"/>
  <c r="P31" i="14" s="1"/>
  <c r="O97" i="14"/>
  <c r="L96" i="14"/>
  <c r="J97" i="14"/>
  <c r="P97" i="14"/>
  <c r="L26" i="14"/>
  <c r="P26" i="14" s="1"/>
  <c r="O27" i="14"/>
  <c r="O28" i="13"/>
  <c r="L27" i="13"/>
  <c r="P27" i="13" s="1"/>
  <c r="L24" i="14"/>
  <c r="P24" i="14" s="1"/>
  <c r="O25" i="14"/>
  <c r="L53" i="15"/>
  <c r="P53" i="15" s="1"/>
  <c r="O54" i="15"/>
  <c r="L32" i="13"/>
  <c r="P32" i="13" s="1"/>
  <c r="O33" i="13"/>
  <c r="O53" i="15"/>
  <c r="L52" i="15"/>
  <c r="P52" i="15" s="1"/>
  <c r="O49" i="16"/>
  <c r="L48" i="16"/>
  <c r="P48" i="16" s="1"/>
  <c r="O49" i="15"/>
  <c r="L48" i="15"/>
  <c r="P48" i="15" s="1"/>
  <c r="O31" i="16"/>
  <c r="L30" i="16"/>
  <c r="P30" i="16" s="1"/>
  <c r="O36" i="15"/>
  <c r="L35" i="15"/>
  <c r="P35" i="15" s="1"/>
  <c r="L30" i="15"/>
  <c r="P30" i="15" s="1"/>
  <c r="O31" i="15"/>
  <c r="L29" i="15"/>
  <c r="P29" i="15" s="1"/>
  <c r="O30" i="15"/>
  <c r="J30" i="15"/>
  <c r="L43" i="15"/>
  <c r="P43" i="15" s="1"/>
  <c r="O44" i="15"/>
  <c r="L38" i="15"/>
  <c r="P38" i="15" s="1"/>
  <c r="O39" i="15"/>
  <c r="L39" i="15"/>
  <c r="P39" i="15" s="1"/>
  <c r="O40" i="15"/>
  <c r="O34" i="16"/>
  <c r="L33" i="16"/>
  <c r="P33" i="16" s="1"/>
  <c r="L37" i="15"/>
  <c r="P37" i="15" s="1"/>
  <c r="O38" i="15"/>
  <c r="O97" i="15"/>
  <c r="J97" i="15"/>
  <c r="L96" i="15"/>
  <c r="P97" i="15"/>
  <c r="O28" i="16"/>
  <c r="L27" i="16"/>
  <c r="P27" i="16" s="1"/>
  <c r="L25" i="16"/>
  <c r="P25" i="16" s="1"/>
  <c r="O26" i="16"/>
  <c r="L38" i="16"/>
  <c r="P38" i="16" s="1"/>
  <c r="O39" i="16"/>
  <c r="L45" i="3"/>
  <c r="J45" i="3" s="1"/>
  <c r="O46" i="3"/>
  <c r="L73" i="3"/>
  <c r="J73" i="3" s="1"/>
  <c r="O74" i="3"/>
  <c r="L34" i="3"/>
  <c r="J34" i="3" s="1"/>
  <c r="O35" i="3"/>
  <c r="L54" i="3"/>
  <c r="J54" i="3" s="1"/>
  <c r="O55" i="3"/>
  <c r="L70" i="3"/>
  <c r="J70" i="3" s="1"/>
  <c r="O71" i="3"/>
  <c r="L86" i="3"/>
  <c r="J86" i="3" s="1"/>
  <c r="O87" i="3"/>
  <c r="L27" i="3"/>
  <c r="J27" i="3" s="1"/>
  <c r="O28" i="3"/>
  <c r="L43" i="3"/>
  <c r="J43" i="3" s="1"/>
  <c r="O44" i="3"/>
  <c r="L59" i="3"/>
  <c r="J59" i="3" s="1"/>
  <c r="O60" i="3"/>
  <c r="L75" i="3"/>
  <c r="J75" i="3" s="1"/>
  <c r="O76" i="3"/>
  <c r="L91" i="3"/>
  <c r="J91" i="3" s="1"/>
  <c r="O92" i="3"/>
  <c r="L41" i="3"/>
  <c r="J41" i="3" s="1"/>
  <c r="O42" i="3"/>
  <c r="L77" i="3"/>
  <c r="J77" i="3" s="1"/>
  <c r="O78" i="3"/>
  <c r="L30" i="3"/>
  <c r="J30" i="3" s="1"/>
  <c r="O31" i="3"/>
  <c r="L32" i="3"/>
  <c r="J32" i="3" s="1"/>
  <c r="O33" i="3"/>
  <c r="L48" i="3"/>
  <c r="J48" i="3" s="1"/>
  <c r="O49" i="3"/>
  <c r="L64" i="3"/>
  <c r="J64" i="3" s="1"/>
  <c r="O65" i="3"/>
  <c r="L80" i="3"/>
  <c r="J80" i="3" s="1"/>
  <c r="O81" i="3"/>
  <c r="L95" i="3"/>
  <c r="J95" i="3" s="1"/>
  <c r="J96" i="3"/>
  <c r="O96" i="3"/>
  <c r="L54" i="14"/>
  <c r="O55" i="14"/>
  <c r="O62" i="16"/>
  <c r="L61" i="16"/>
  <c r="P61" i="16" s="1"/>
  <c r="O53" i="14"/>
  <c r="L52" i="14"/>
  <c r="P52" i="14" s="1"/>
  <c r="O51" i="12"/>
  <c r="L50" i="12"/>
  <c r="P50" i="12" s="1"/>
  <c r="O53" i="13"/>
  <c r="L52" i="13"/>
  <c r="P52" i="13" s="1"/>
  <c r="L60" i="15"/>
  <c r="P60" i="15" s="1"/>
  <c r="O61" i="15"/>
  <c r="L59" i="15"/>
  <c r="P59" i="15" s="1"/>
  <c r="O60" i="15"/>
  <c r="O48" i="12"/>
  <c r="L47" i="12"/>
  <c r="P47" i="12" s="1"/>
  <c r="O48" i="14"/>
  <c r="L47" i="14"/>
  <c r="P47" i="14" s="1"/>
  <c r="L55" i="16"/>
  <c r="P55" i="16" s="1"/>
  <c r="O56" i="16"/>
  <c r="L54" i="16"/>
  <c r="P54" i="16" s="1"/>
  <c r="O55" i="16"/>
  <c r="L38" i="12"/>
  <c r="P38" i="12" s="1"/>
  <c r="O39" i="12"/>
  <c r="O54" i="16"/>
  <c r="L53" i="16"/>
  <c r="P53" i="16" s="1"/>
  <c r="L37" i="14"/>
  <c r="P37" i="14" s="1"/>
  <c r="O38" i="14"/>
  <c r="O38" i="13"/>
  <c r="L37" i="13"/>
  <c r="P37" i="13" s="1"/>
  <c r="L45" i="14"/>
  <c r="P45" i="14" s="1"/>
  <c r="O46" i="14"/>
  <c r="L30" i="14"/>
  <c r="P30" i="14" s="1"/>
  <c r="O31" i="14"/>
  <c r="L52" i="16"/>
  <c r="P52" i="16" s="1"/>
  <c r="O53" i="16"/>
  <c r="L27" i="14"/>
  <c r="P27" i="14" s="1"/>
  <c r="O28" i="14"/>
  <c r="O24" i="14"/>
  <c r="L43" i="13"/>
  <c r="P43" i="13" s="1"/>
  <c r="O44" i="13"/>
  <c r="L34" i="14"/>
  <c r="P34" i="14" s="1"/>
  <c r="O35" i="14"/>
  <c r="L25" i="12"/>
  <c r="P25" i="12" s="1"/>
  <c r="O26" i="12"/>
  <c r="J97" i="13"/>
  <c r="P97" i="13"/>
  <c r="O97" i="13"/>
  <c r="L96" i="13"/>
  <c r="L35" i="13"/>
  <c r="P35" i="13" s="1"/>
  <c r="O36" i="13"/>
  <c r="L42" i="13"/>
  <c r="P42" i="13" s="1"/>
  <c r="O43" i="13"/>
  <c r="L42" i="14"/>
  <c r="P42" i="14" s="1"/>
  <c r="O43" i="14"/>
  <c r="L31" i="13"/>
  <c r="P31" i="13" s="1"/>
  <c r="O32" i="13"/>
  <c r="O40" i="12"/>
  <c r="L39" i="12"/>
  <c r="P39" i="12" s="1"/>
  <c r="O41" i="13"/>
  <c r="L40" i="13"/>
  <c r="P40" i="13" s="1"/>
  <c r="O41" i="14"/>
  <c r="L40" i="14"/>
  <c r="P40" i="14" s="1"/>
  <c r="L50" i="16"/>
  <c r="P50" i="16" s="1"/>
  <c r="O51" i="16"/>
  <c r="O51" i="15"/>
  <c r="L50" i="15"/>
  <c r="P50" i="15" s="1"/>
  <c r="L46" i="16"/>
  <c r="P46" i="16" s="1"/>
  <c r="O47" i="16"/>
  <c r="L47" i="15"/>
  <c r="P47" i="15" s="1"/>
  <c r="O48" i="15"/>
  <c r="O46" i="15"/>
  <c r="L45" i="15"/>
  <c r="P45" i="15" s="1"/>
  <c r="L28" i="16"/>
  <c r="P28" i="16" s="1"/>
  <c r="O29" i="16"/>
  <c r="L32" i="16"/>
  <c r="P32" i="16" s="1"/>
  <c r="O33" i="16"/>
  <c r="O24" i="15"/>
  <c r="L42" i="16"/>
  <c r="P42" i="16" s="1"/>
  <c r="O43" i="16"/>
  <c r="L35" i="16"/>
  <c r="P35" i="16" s="1"/>
  <c r="O36" i="16"/>
  <c r="L42" i="15"/>
  <c r="P42" i="15" s="1"/>
  <c r="O43" i="15"/>
  <c r="L41" i="15"/>
  <c r="P41" i="15" s="1"/>
  <c r="O42" i="15"/>
  <c r="P100" i="15"/>
  <c r="J100" i="15"/>
  <c r="L99" i="15"/>
  <c r="O100" i="15"/>
  <c r="L31" i="16"/>
  <c r="P31" i="16" s="1"/>
  <c r="O32" i="16"/>
  <c r="O32" i="15"/>
  <c r="L31" i="15"/>
  <c r="P31" i="15" s="1"/>
  <c r="O100" i="16"/>
  <c r="J100" i="16"/>
  <c r="P100" i="16"/>
  <c r="L99" i="16"/>
  <c r="L53" i="3"/>
  <c r="J53" i="3" s="1"/>
  <c r="O54" i="3"/>
  <c r="L81" i="3"/>
  <c r="J81" i="3" s="1"/>
  <c r="O82" i="3"/>
  <c r="L38" i="3"/>
  <c r="J38" i="3" s="1"/>
  <c r="O39" i="3"/>
  <c r="L58" i="3"/>
  <c r="J58" i="3" s="1"/>
  <c r="O59" i="3"/>
  <c r="L74" i="3"/>
  <c r="J74" i="3" s="1"/>
  <c r="O75" i="3"/>
  <c r="L90" i="3"/>
  <c r="J90" i="3" s="1"/>
  <c r="O91" i="3"/>
  <c r="L31" i="3"/>
  <c r="J31" i="3" s="1"/>
  <c r="O32" i="3"/>
  <c r="L47" i="3"/>
  <c r="J47" i="3" s="1"/>
  <c r="O48" i="3"/>
  <c r="L63" i="3"/>
  <c r="J63" i="3" s="1"/>
  <c r="O64" i="3"/>
  <c r="L79" i="3"/>
  <c r="J79" i="3" s="1"/>
  <c r="O80" i="3"/>
  <c r="O95" i="3"/>
  <c r="L49" i="3"/>
  <c r="J49" i="3" s="1"/>
  <c r="O50" i="3"/>
  <c r="L85" i="3"/>
  <c r="J85" i="3" s="1"/>
  <c r="O86" i="3"/>
  <c r="L46" i="3"/>
  <c r="J46" i="3" s="1"/>
  <c r="O47" i="3"/>
  <c r="L36" i="3"/>
  <c r="J36" i="3" s="1"/>
  <c r="O37" i="3"/>
  <c r="L52" i="3"/>
  <c r="J52" i="3" s="1"/>
  <c r="O53" i="3"/>
  <c r="L68" i="3"/>
  <c r="J68" i="3" s="1"/>
  <c r="O69" i="3"/>
  <c r="L84" i="3"/>
  <c r="J84" i="3" s="1"/>
  <c r="O85" i="3"/>
  <c r="O54" i="12"/>
  <c r="L53" i="12"/>
  <c r="L63" i="15"/>
  <c r="P63" i="15" s="1"/>
  <c r="O64" i="15"/>
  <c r="O52" i="12"/>
  <c r="L51" i="12"/>
  <c r="P51" i="12" s="1"/>
  <c r="L59" i="16"/>
  <c r="P59" i="16" s="1"/>
  <c r="O60" i="16"/>
  <c r="L58" i="16"/>
  <c r="P58" i="16" s="1"/>
  <c r="O59" i="16"/>
  <c r="L51" i="13"/>
  <c r="P51" i="13" s="1"/>
  <c r="O52" i="13"/>
  <c r="L48" i="12"/>
  <c r="P48" i="12" s="1"/>
  <c r="O49" i="12"/>
  <c r="O50" i="13"/>
  <c r="L49" i="13"/>
  <c r="P49" i="13" s="1"/>
  <c r="L48" i="13"/>
  <c r="P48" i="13" s="1"/>
  <c r="O49" i="13"/>
  <c r="L45" i="12"/>
  <c r="P45" i="12" s="1"/>
  <c r="O46" i="12"/>
  <c r="O35" i="12"/>
  <c r="L34" i="12"/>
  <c r="P34" i="12" s="1"/>
  <c r="L44" i="13"/>
  <c r="P44" i="13" s="1"/>
  <c r="O45" i="13"/>
  <c r="O30" i="14"/>
  <c r="L29" i="14"/>
  <c r="P29" i="14" s="1"/>
  <c r="L46" i="13"/>
  <c r="P46" i="13" s="1"/>
  <c r="O47" i="13"/>
  <c r="O30" i="13"/>
  <c r="L29" i="13"/>
  <c r="P29" i="13" s="1"/>
  <c r="L54" i="15"/>
  <c r="P54" i="15" s="1"/>
  <c r="O55" i="15"/>
  <c r="O40" i="14"/>
  <c r="L39" i="14"/>
  <c r="P39" i="14" s="1"/>
  <c r="O39" i="14"/>
  <c r="L38" i="14"/>
  <c r="P38" i="14" s="1"/>
  <c r="O41" i="12"/>
  <c r="L40" i="12"/>
  <c r="P40" i="12" s="1"/>
  <c r="O34" i="12"/>
  <c r="L33" i="12"/>
  <c r="P33" i="12" s="1"/>
  <c r="L32" i="12"/>
  <c r="P32" i="12" s="1"/>
  <c r="O33" i="12"/>
  <c r="L37" i="12"/>
  <c r="P37" i="12" s="1"/>
  <c r="O38" i="12"/>
  <c r="P97" i="12"/>
  <c r="O97" i="12"/>
  <c r="J97" i="12"/>
  <c r="L96" i="12"/>
  <c r="L28" i="12"/>
  <c r="P28" i="12" s="1"/>
  <c r="O29" i="12"/>
  <c r="O28" i="12"/>
  <c r="L27" i="12"/>
  <c r="P27" i="12" s="1"/>
  <c r="L31" i="12"/>
  <c r="P31" i="12" s="1"/>
  <c r="O32" i="12"/>
  <c r="O24" i="13"/>
  <c r="O40" i="13"/>
  <c r="L39" i="13"/>
  <c r="P39" i="13" s="1"/>
  <c r="O100" i="12"/>
  <c r="J100" i="12"/>
  <c r="P100" i="12"/>
  <c r="L99" i="12"/>
  <c r="L24" i="13"/>
  <c r="P24" i="13" s="1"/>
  <c r="O25" i="13"/>
  <c r="O44" i="14"/>
  <c r="L43" i="14"/>
  <c r="P43" i="14" s="1"/>
  <c r="O52" i="15"/>
  <c r="L51" i="15"/>
  <c r="P51" i="15" s="1"/>
  <c r="L47" i="16"/>
  <c r="P47" i="16" s="1"/>
  <c r="O48" i="16"/>
  <c r="O46" i="16"/>
  <c r="L45" i="16"/>
  <c r="P45" i="16" s="1"/>
  <c r="O34" i="15"/>
  <c r="L33" i="15"/>
  <c r="P33" i="15" s="1"/>
  <c r="O29" i="15"/>
  <c r="L28" i="15"/>
  <c r="P28" i="15" s="1"/>
  <c r="L34" i="15"/>
  <c r="P34" i="15" s="1"/>
  <c r="O35" i="15"/>
  <c r="O41" i="15"/>
  <c r="L40" i="15"/>
  <c r="P40" i="15" s="1"/>
  <c r="L36" i="16"/>
  <c r="P36" i="16" s="1"/>
  <c r="O37" i="16"/>
  <c r="O26" i="15"/>
  <c r="L25" i="15"/>
  <c r="P25" i="15" s="1"/>
  <c r="O28" i="15"/>
  <c r="L27" i="15"/>
  <c r="P27" i="15" s="1"/>
  <c r="L41" i="16"/>
  <c r="P41" i="16" s="1"/>
  <c r="O42" i="16"/>
  <c r="L39" i="16"/>
  <c r="P39" i="16" s="1"/>
  <c r="O40" i="16"/>
  <c r="O33" i="15"/>
  <c r="L32" i="15"/>
  <c r="P32" i="15" s="1"/>
  <c r="O35" i="16"/>
  <c r="L34" i="16"/>
  <c r="P34" i="16" s="1"/>
  <c r="O24" i="16"/>
  <c r="L29" i="3"/>
  <c r="J29" i="3" s="1"/>
  <c r="O30" i="3"/>
  <c r="L61" i="3"/>
  <c r="J61" i="3" s="1"/>
  <c r="O62" i="3"/>
  <c r="L93" i="3"/>
  <c r="J93" i="3" s="1"/>
  <c r="O94" i="3"/>
  <c r="L42" i="3"/>
  <c r="J42" i="3" s="1"/>
  <c r="O43" i="3"/>
  <c r="L62" i="3"/>
  <c r="J62" i="3" s="1"/>
  <c r="O63" i="3"/>
  <c r="L78" i="3"/>
  <c r="J78" i="3" s="1"/>
  <c r="O79" i="3"/>
  <c r="J94" i="3"/>
  <c r="L35" i="3"/>
  <c r="J35" i="3" s="1"/>
  <c r="O36" i="3"/>
  <c r="L51" i="3"/>
  <c r="J51" i="3" s="1"/>
  <c r="O52" i="3"/>
  <c r="L67" i="3"/>
  <c r="J67" i="3" s="1"/>
  <c r="O68" i="3"/>
  <c r="L83" i="3"/>
  <c r="J83" i="3" s="1"/>
  <c r="O84" i="3"/>
  <c r="L25" i="3"/>
  <c r="J25" i="3" s="1"/>
  <c r="O26" i="3"/>
  <c r="L57" i="3"/>
  <c r="J57" i="3" s="1"/>
  <c r="O58" i="3"/>
  <c r="L89" i="3"/>
  <c r="J89" i="3" s="1"/>
  <c r="O90" i="3"/>
  <c r="L24" i="3"/>
  <c r="J24" i="3" s="1"/>
  <c r="O25" i="3"/>
  <c r="L40" i="3"/>
  <c r="J40" i="3" s="1"/>
  <c r="O41" i="3"/>
  <c r="L56" i="3"/>
  <c r="J56" i="3" s="1"/>
  <c r="O57" i="3"/>
  <c r="L72" i="3"/>
  <c r="J72" i="3" s="1"/>
  <c r="O73" i="3"/>
  <c r="L88" i="3"/>
  <c r="J88" i="3" s="1"/>
  <c r="O89" i="3"/>
  <c r="P110" i="3"/>
  <c r="P136" i="3"/>
  <c r="P174" i="3"/>
  <c r="P175" i="3"/>
  <c r="P105" i="3"/>
  <c r="P143" i="3"/>
  <c r="P125" i="3"/>
  <c r="P141" i="3"/>
  <c r="P157" i="3"/>
  <c r="P112" i="3"/>
  <c r="P109" i="3"/>
  <c r="P147" i="3"/>
  <c r="P169" i="3"/>
  <c r="P165" i="3"/>
  <c r="P153" i="3"/>
  <c r="P173" i="3"/>
  <c r="P164" i="3"/>
  <c r="P114" i="3"/>
  <c r="P108" i="3"/>
  <c r="P151" i="3"/>
  <c r="P115" i="3"/>
  <c r="P145" i="3"/>
  <c r="P161" i="3"/>
  <c r="P139" i="3"/>
  <c r="P155" i="3"/>
  <c r="P137" i="3"/>
  <c r="P129" i="3"/>
  <c r="P171" i="3"/>
  <c r="P163" i="3"/>
  <c r="P117" i="3"/>
  <c r="P144" i="3"/>
  <c r="P116" i="3"/>
  <c r="P159" i="3"/>
  <c r="P133" i="3"/>
  <c r="P149" i="3"/>
  <c r="P168" i="3"/>
  <c r="O105" i="3"/>
  <c r="P123" i="3"/>
  <c r="P128" i="3"/>
  <c r="P106" i="3"/>
  <c r="P167" i="3"/>
  <c r="P131" i="3"/>
  <c r="P107" i="3"/>
  <c r="P121" i="3"/>
  <c r="P124" i="3"/>
  <c r="P118" i="3"/>
  <c r="P135" i="3"/>
  <c r="G67" i="16"/>
  <c r="M66" i="16"/>
  <c r="K66" i="16" s="1"/>
  <c r="P63" i="16"/>
  <c r="J63" i="16"/>
  <c r="O65" i="16"/>
  <c r="L64" i="16"/>
  <c r="L66" i="15"/>
  <c r="O67" i="15"/>
  <c r="M68" i="15"/>
  <c r="K68" i="15" s="1"/>
  <c r="G69" i="15"/>
  <c r="J318" i="12"/>
  <c r="J358" i="12"/>
  <c r="L284" i="13"/>
  <c r="J284" i="13" s="1"/>
  <c r="L288" i="12"/>
  <c r="J288" i="12" s="1"/>
  <c r="L289" i="14"/>
  <c r="J289" i="14" s="1"/>
  <c r="L294" i="13"/>
  <c r="J294" i="13" s="1"/>
  <c r="J295" i="13"/>
  <c r="J310" i="12"/>
  <c r="L309" i="12"/>
  <c r="J309" i="12" s="1"/>
  <c r="L318" i="13"/>
  <c r="J318" i="13" s="1"/>
  <c r="J319" i="13"/>
  <c r="J341" i="12"/>
  <c r="L340" i="12"/>
  <c r="L358" i="13"/>
  <c r="J358" i="13" s="1"/>
  <c r="J359" i="13"/>
  <c r="L361" i="12"/>
  <c r="J361" i="12" s="1"/>
  <c r="J362" i="12"/>
  <c r="L299" i="13"/>
  <c r="J299" i="13" s="1"/>
  <c r="L311" i="14"/>
  <c r="J311" i="14" s="1"/>
  <c r="J312" i="14"/>
  <c r="L333" i="14"/>
  <c r="J334" i="14"/>
  <c r="L336" i="14"/>
  <c r="J336" i="14" s="1"/>
  <c r="J360" i="14"/>
  <c r="L359" i="14"/>
  <c r="J359" i="14" s="1"/>
  <c r="L317" i="14"/>
  <c r="J317" i="14" s="1"/>
  <c r="J318" i="14"/>
  <c r="L287" i="13"/>
  <c r="J287" i="13" s="1"/>
  <c r="J294" i="12"/>
  <c r="L293" i="12"/>
  <c r="J293" i="12" s="1"/>
  <c r="J297" i="14"/>
  <c r="L298" i="14"/>
  <c r="J298" i="14" s="1"/>
  <c r="L305" i="14"/>
  <c r="J305" i="14" s="1"/>
  <c r="J306" i="14"/>
  <c r="L306" i="12"/>
  <c r="J306" i="12" s="1"/>
  <c r="J307" i="12"/>
  <c r="J315" i="12"/>
  <c r="L314" i="12"/>
  <c r="J314" i="12" s="1"/>
  <c r="J316" i="13"/>
  <c r="L315" i="13"/>
  <c r="J315" i="13" s="1"/>
  <c r="L325" i="13"/>
  <c r="J325" i="13" s="1"/>
  <c r="L326" i="13"/>
  <c r="J326" i="13" s="1"/>
  <c r="J327" i="13"/>
  <c r="L330" i="12"/>
  <c r="J330" i="12" s="1"/>
  <c r="J331" i="12"/>
  <c r="L342" i="13"/>
  <c r="J342" i="13" s="1"/>
  <c r="J343" i="13"/>
  <c r="L349" i="13"/>
  <c r="J349" i="13" s="1"/>
  <c r="L301" i="13"/>
  <c r="J301" i="13" s="1"/>
  <c r="L304" i="14"/>
  <c r="J304" i="14" s="1"/>
  <c r="L319" i="12"/>
  <c r="J319" i="12" s="1"/>
  <c r="J320" i="12"/>
  <c r="L322" i="13"/>
  <c r="J322" i="13" s="1"/>
  <c r="L286" i="12"/>
  <c r="L288" i="13"/>
  <c r="J288" i="13" s="1"/>
  <c r="J290" i="13"/>
  <c r="L289" i="13"/>
  <c r="J289" i="13" s="1"/>
  <c r="L309" i="13"/>
  <c r="J309" i="13" s="1"/>
  <c r="L291" i="13"/>
  <c r="J291" i="13" s="1"/>
  <c r="J296" i="14"/>
  <c r="L295" i="14"/>
  <c r="J295" i="14" s="1"/>
  <c r="L345" i="14"/>
  <c r="J345" i="14" s="1"/>
  <c r="J284" i="14"/>
  <c r="J297" i="13"/>
  <c r="L296" i="13"/>
  <c r="J296" i="13" s="1"/>
  <c r="J348" i="14"/>
  <c r="L347" i="14"/>
  <c r="J347" i="14" s="1"/>
  <c r="L357" i="13"/>
  <c r="J357" i="13" s="1"/>
  <c r="L292" i="13"/>
  <c r="J292" i="13" s="1"/>
  <c r="L293" i="13"/>
  <c r="J293" i="13" s="1"/>
  <c r="J297" i="12"/>
  <c r="J306" i="13"/>
  <c r="L314" i="13"/>
  <c r="J314" i="13" s="1"/>
  <c r="L323" i="13"/>
  <c r="J323" i="13" s="1"/>
  <c r="J324" i="13"/>
  <c r="L324" i="12"/>
  <c r="J324" i="12" s="1"/>
  <c r="J325" i="12"/>
  <c r="J326" i="14"/>
  <c r="L325" i="14"/>
  <c r="J325" i="14" s="1"/>
  <c r="L329" i="14"/>
  <c r="J329" i="14" s="1"/>
  <c r="J330" i="14"/>
  <c r="J336" i="12"/>
  <c r="L335" i="12"/>
  <c r="J335" i="12" s="1"/>
  <c r="J347" i="12"/>
  <c r="L346" i="12"/>
  <c r="J346" i="12" s="1"/>
  <c r="L349" i="14"/>
  <c r="J349" i="14" s="1"/>
  <c r="L290" i="12"/>
  <c r="J290" i="12" s="1"/>
  <c r="J291" i="12"/>
  <c r="L301" i="14"/>
  <c r="J301" i="14" s="1"/>
  <c r="J302" i="14"/>
  <c r="L307" i="13"/>
  <c r="J307" i="13" s="1"/>
  <c r="J308" i="13"/>
  <c r="L319" i="14"/>
  <c r="J319" i="14" s="1"/>
  <c r="J344" i="12"/>
  <c r="L343" i="12"/>
  <c r="J343" i="12" s="1"/>
  <c r="L284" i="12"/>
  <c r="J284" i="12" s="1"/>
  <c r="L286" i="14"/>
  <c r="L288" i="14"/>
  <c r="J288" i="14" s="1"/>
  <c r="L294" i="14"/>
  <c r="J294" i="14" s="1"/>
  <c r="J304" i="12"/>
  <c r="L303" i="12"/>
  <c r="J303" i="12" s="1"/>
  <c r="L309" i="14"/>
  <c r="J309" i="14" s="1"/>
  <c r="J310" i="14"/>
  <c r="L321" i="14"/>
  <c r="J321" i="14" s="1"/>
  <c r="L327" i="12"/>
  <c r="J327" i="12" s="1"/>
  <c r="J328" i="12"/>
  <c r="L355" i="14"/>
  <c r="J356" i="14"/>
  <c r="L361" i="13"/>
  <c r="J361" i="13" s="1"/>
  <c r="J362" i="13"/>
  <c r="L295" i="12"/>
  <c r="J295" i="12" s="1"/>
  <c r="J296" i="12"/>
  <c r="L312" i="13"/>
  <c r="J312" i="13" s="1"/>
  <c r="J313" i="13"/>
  <c r="L316" i="12"/>
  <c r="J316" i="12" s="1"/>
  <c r="J317" i="12"/>
  <c r="L336" i="13"/>
  <c r="J336" i="13" s="1"/>
  <c r="L341" i="13"/>
  <c r="J341" i="13" s="1"/>
  <c r="L345" i="12"/>
  <c r="J345" i="12" s="1"/>
  <c r="L334" i="13"/>
  <c r="J334" i="13" s="1"/>
  <c r="J335" i="13"/>
  <c r="J348" i="13"/>
  <c r="L347" i="13"/>
  <c r="J347" i="13" s="1"/>
  <c r="L357" i="14"/>
  <c r="J357" i="14" s="1"/>
  <c r="J358" i="14"/>
  <c r="L287" i="14"/>
  <c r="J287" i="14" s="1"/>
  <c r="L292" i="12"/>
  <c r="J292" i="12" s="1"/>
  <c r="J293" i="14"/>
  <c r="J298" i="13"/>
  <c r="L300" i="13"/>
  <c r="J300" i="13" s="1"/>
  <c r="L313" i="14"/>
  <c r="J313" i="14" s="1"/>
  <c r="L314" i="14"/>
  <c r="J314" i="14" s="1"/>
  <c r="L320" i="14"/>
  <c r="J320" i="14" s="1"/>
  <c r="J329" i="13"/>
  <c r="L328" i="13"/>
  <c r="J328" i="13" s="1"/>
  <c r="L329" i="12"/>
  <c r="J329" i="12" s="1"/>
  <c r="L331" i="14"/>
  <c r="J331" i="14" s="1"/>
  <c r="L335" i="14"/>
  <c r="J335" i="14" s="1"/>
  <c r="L346" i="13"/>
  <c r="J346" i="13" s="1"/>
  <c r="J302" i="12"/>
  <c r="L301" i="12"/>
  <c r="J301" i="12" s="1"/>
  <c r="L304" i="13"/>
  <c r="J304" i="13" s="1"/>
  <c r="J305" i="13"/>
  <c r="J311" i="13"/>
  <c r="L310" i="13"/>
  <c r="J310" i="13" s="1"/>
  <c r="L322" i="14"/>
  <c r="J322" i="14" s="1"/>
  <c r="L343" i="14"/>
  <c r="J343" i="14" s="1"/>
  <c r="J344" i="14"/>
  <c r="L360" i="13"/>
  <c r="J360" i="13" s="1"/>
  <c r="L286" i="13"/>
  <c r="L289" i="12"/>
  <c r="J289" i="12" s="1"/>
  <c r="L303" i="14"/>
  <c r="J303" i="14" s="1"/>
  <c r="L321" i="12"/>
  <c r="J321" i="12" s="1"/>
  <c r="L327" i="14"/>
  <c r="J327" i="14" s="1"/>
  <c r="J328" i="14"/>
  <c r="J345" i="13"/>
  <c r="L344" i="13"/>
  <c r="J344" i="13" s="1"/>
  <c r="L348" i="12"/>
  <c r="J348" i="12" s="1"/>
  <c r="J349" i="12"/>
  <c r="J356" i="13"/>
  <c r="L355" i="13"/>
  <c r="L361" i="14"/>
  <c r="J361" i="14" s="1"/>
  <c r="J362" i="14"/>
  <c r="L299" i="14"/>
  <c r="J299" i="14" s="1"/>
  <c r="J300" i="14"/>
  <c r="L311" i="12"/>
  <c r="J311" i="12" s="1"/>
  <c r="J312" i="12"/>
  <c r="L333" i="13"/>
  <c r="L341" i="14"/>
  <c r="J341" i="14" s="1"/>
  <c r="J342" i="14"/>
  <c r="L359" i="12"/>
  <c r="J359" i="12" s="1"/>
  <c r="J360" i="12"/>
  <c r="L317" i="13"/>
  <c r="J317" i="13" s="1"/>
  <c r="J334" i="12"/>
  <c r="L287" i="12"/>
  <c r="J287" i="12" s="1"/>
  <c r="J292" i="14"/>
  <c r="L298" i="12"/>
  <c r="J298" i="12" s="1"/>
  <c r="J299" i="12"/>
  <c r="L300" i="12"/>
  <c r="J300" i="12" s="1"/>
  <c r="L308" i="12"/>
  <c r="J308" i="12" s="1"/>
  <c r="L313" i="12"/>
  <c r="J313" i="12" s="1"/>
  <c r="J316" i="14"/>
  <c r="L315" i="14"/>
  <c r="J315" i="14" s="1"/>
  <c r="L320" i="13"/>
  <c r="J320" i="13" s="1"/>
  <c r="J321" i="13"/>
  <c r="L323" i="14"/>
  <c r="J323" i="14" s="1"/>
  <c r="J324" i="14"/>
  <c r="J326" i="12"/>
  <c r="L330" i="13"/>
  <c r="J330" i="13" s="1"/>
  <c r="L331" i="13"/>
  <c r="J331" i="13" s="1"/>
  <c r="J342" i="12"/>
  <c r="L346" i="14"/>
  <c r="J346" i="14" s="1"/>
  <c r="L356" i="12"/>
  <c r="J356" i="12" s="1"/>
  <c r="J357" i="12"/>
  <c r="L290" i="14"/>
  <c r="J290" i="14" s="1"/>
  <c r="J291" i="14"/>
  <c r="L302" i="13"/>
  <c r="J302" i="13" s="1"/>
  <c r="J303" i="13"/>
  <c r="L307" i="14"/>
  <c r="J307" i="14" s="1"/>
  <c r="J308" i="14"/>
  <c r="L322" i="12"/>
  <c r="J322" i="12" s="1"/>
  <c r="J323" i="12"/>
  <c r="L56" i="14"/>
  <c r="O57" i="14"/>
  <c r="G59" i="14"/>
  <c r="M58" i="14"/>
  <c r="K58" i="14" s="1"/>
  <c r="L57" i="13"/>
  <c r="O58" i="13"/>
  <c r="G60" i="13"/>
  <c r="M59" i="13"/>
  <c r="K59" i="13" s="1"/>
  <c r="O56" i="12"/>
  <c r="L55" i="12"/>
  <c r="G58" i="12"/>
  <c r="M57" i="12"/>
  <c r="K57" i="12" s="1"/>
  <c r="P96" i="3"/>
  <c r="P99" i="3"/>
  <c r="G988" i="7"/>
  <c r="I1007" i="7"/>
  <c r="I1000" i="7"/>
  <c r="I996" i="7"/>
  <c r="I992" i="7"/>
  <c r="G990" i="7"/>
  <c r="I987" i="7"/>
  <c r="I984" i="7"/>
  <c r="G982" i="7"/>
  <c r="I979" i="7"/>
  <c r="I976" i="7"/>
  <c r="G974" i="7"/>
  <c r="I971" i="7"/>
  <c r="G1013" i="7"/>
  <c r="G1005" i="7"/>
  <c r="I999" i="7"/>
  <c r="I995" i="7"/>
  <c r="I1011" i="7"/>
  <c r="I1003" i="7"/>
  <c r="I998" i="7"/>
  <c r="I994" i="7"/>
  <c r="I991" i="7"/>
  <c r="I988" i="7"/>
  <c r="G986" i="7"/>
  <c r="I983" i="7"/>
  <c r="I980" i="7"/>
  <c r="G978" i="7"/>
  <c r="I975" i="7"/>
  <c r="I972" i="7"/>
  <c r="G970" i="7"/>
  <c r="I967" i="7"/>
  <c r="G985" i="7"/>
  <c r="I982" i="7"/>
  <c r="G980" i="7"/>
  <c r="G977" i="7"/>
  <c r="I974" i="7"/>
  <c r="G972" i="7"/>
  <c r="G969" i="7"/>
  <c r="I968" i="7"/>
  <c r="G992" i="7"/>
  <c r="G989" i="7"/>
  <c r="I986" i="7"/>
  <c r="G984" i="7"/>
  <c r="G981" i="7"/>
  <c r="I978" i="7"/>
  <c r="G976" i="7"/>
  <c r="G973" i="7"/>
  <c r="I970" i="7"/>
  <c r="G968" i="7"/>
  <c r="G1009" i="7"/>
  <c r="G1001" i="7"/>
  <c r="G997" i="7"/>
  <c r="G993" i="7"/>
  <c r="I990" i="7"/>
  <c r="E1019" i="7"/>
  <c r="I1019" i="7"/>
  <c r="I1018" i="7"/>
  <c r="G1019" i="7"/>
  <c r="G1018" i="7"/>
  <c r="G1017" i="7"/>
  <c r="I1015" i="7"/>
  <c r="E1015" i="7"/>
  <c r="G1016" i="7"/>
  <c r="I1014" i="7"/>
  <c r="E1014" i="7"/>
  <c r="G1012" i="7"/>
  <c r="I1010" i="7"/>
  <c r="E1010" i="7"/>
  <c r="G1008" i="7"/>
  <c r="I1006" i="7"/>
  <c r="E1006" i="7"/>
  <c r="G1004" i="7"/>
  <c r="I1002" i="7"/>
  <c r="E1002" i="7"/>
  <c r="G1000" i="7"/>
  <c r="E998" i="7"/>
  <c r="G996" i="7"/>
  <c r="I1017" i="7"/>
  <c r="E1017" i="7"/>
  <c r="G1015" i="7"/>
  <c r="I1013" i="7"/>
  <c r="E1013" i="7"/>
  <c r="G1011" i="7"/>
  <c r="I1009" i="7"/>
  <c r="E1009" i="7"/>
  <c r="G1007" i="7"/>
  <c r="I1005" i="7"/>
  <c r="E1005" i="7"/>
  <c r="G1003" i="7"/>
  <c r="I1001" i="7"/>
  <c r="E1001" i="7"/>
  <c r="G999" i="7"/>
  <c r="I997" i="7"/>
  <c r="E997" i="7"/>
  <c r="G995" i="7"/>
  <c r="I993" i="7"/>
  <c r="E993" i="7"/>
  <c r="G991" i="7"/>
  <c r="I989" i="7"/>
  <c r="E989" i="7"/>
  <c r="G987" i="7"/>
  <c r="I985" i="7"/>
  <c r="E985" i="7"/>
  <c r="G983" i="7"/>
  <c r="I981" i="7"/>
  <c r="E981" i="7"/>
  <c r="G979" i="7"/>
  <c r="I977" i="7"/>
  <c r="E977" i="7"/>
  <c r="G975" i="7"/>
  <c r="I973" i="7"/>
  <c r="E973" i="7"/>
  <c r="G971" i="7"/>
  <c r="I969" i="7"/>
  <c r="E969" i="7"/>
  <c r="I1016" i="7"/>
  <c r="E1016" i="7"/>
  <c r="G1014" i="7"/>
  <c r="I1012" i="7"/>
  <c r="E1012" i="7"/>
  <c r="G1010" i="7"/>
  <c r="I1008" i="7"/>
  <c r="G1006" i="7"/>
  <c r="E1004" i="7"/>
  <c r="G1002" i="7"/>
  <c r="E1000" i="7"/>
  <c r="G998" i="7"/>
  <c r="E1008" i="7"/>
  <c r="I1004" i="7"/>
  <c r="E996" i="7"/>
  <c r="G994" i="7"/>
  <c r="E1003" i="7"/>
  <c r="E980" i="7"/>
  <c r="E979" i="7"/>
  <c r="E978" i="7"/>
  <c r="E994" i="7"/>
  <c r="E984" i="7"/>
  <c r="E983" i="7"/>
  <c r="E982" i="7"/>
  <c r="E968" i="7"/>
  <c r="E1011" i="7"/>
  <c r="E999" i="7"/>
  <c r="E995" i="7"/>
  <c r="E987" i="7"/>
  <c r="E986" i="7"/>
  <c r="E972" i="7"/>
  <c r="E971" i="7"/>
  <c r="E970" i="7"/>
  <c r="E1007" i="7"/>
  <c r="E992" i="7"/>
  <c r="E991" i="7"/>
  <c r="E990" i="7"/>
  <c r="E976" i="7"/>
  <c r="E975" i="7"/>
  <c r="E974" i="7"/>
  <c r="G967" i="7"/>
  <c r="E967" i="7"/>
  <c r="J267" i="15" l="1"/>
  <c r="N148" i="1"/>
  <c r="M310" i="1"/>
  <c r="M207" i="1"/>
  <c r="M133" i="1"/>
  <c r="M167" i="1"/>
  <c r="M184" i="1"/>
  <c r="N109" i="1"/>
  <c r="M210" i="1"/>
  <c r="M203" i="1"/>
  <c r="N275" i="1"/>
  <c r="M110" i="1"/>
  <c r="N294" i="1"/>
  <c r="N276" i="1"/>
  <c r="J34" i="19"/>
  <c r="J32" i="20"/>
  <c r="J46" i="18"/>
  <c r="J70" i="18"/>
  <c r="J48" i="20"/>
  <c r="J58" i="18"/>
  <c r="J61" i="18"/>
  <c r="J40" i="16"/>
  <c r="J28" i="21"/>
  <c r="J58" i="21"/>
  <c r="J74" i="21"/>
  <c r="J24" i="18"/>
  <c r="J78" i="18"/>
  <c r="J83" i="18"/>
  <c r="J25" i="21"/>
  <c r="J83" i="21"/>
  <c r="J39" i="20"/>
  <c r="J56" i="18"/>
  <c r="J70" i="19"/>
  <c r="J95" i="20"/>
  <c r="J30" i="18"/>
  <c r="J56" i="19"/>
  <c r="J43" i="20"/>
  <c r="J49" i="20"/>
  <c r="J64" i="19"/>
  <c r="J75" i="19"/>
  <c r="J92" i="20"/>
  <c r="J25" i="18"/>
  <c r="J62" i="19"/>
  <c r="J84" i="20"/>
  <c r="J68" i="21"/>
  <c r="J51" i="18"/>
  <c r="N135" i="1"/>
  <c r="M214" i="1"/>
  <c r="N263" i="1"/>
  <c r="N326" i="1"/>
  <c r="J35" i="19"/>
  <c r="J59" i="18"/>
  <c r="J68" i="19"/>
  <c r="J90" i="20"/>
  <c r="J94" i="20"/>
  <c r="J95" i="21"/>
  <c r="J37" i="19"/>
  <c r="J81" i="18"/>
  <c r="J71" i="18"/>
  <c r="N107" i="1"/>
  <c r="M272" i="1"/>
  <c r="M275" i="1"/>
  <c r="M235" i="1"/>
  <c r="M183" i="1"/>
  <c r="M153" i="1"/>
  <c r="M186" i="1"/>
  <c r="N192" i="1"/>
  <c r="N327" i="1"/>
  <c r="N169" i="1"/>
  <c r="M41" i="1"/>
  <c r="M198" i="1"/>
  <c r="N304" i="1"/>
  <c r="N265" i="1"/>
  <c r="N302" i="1"/>
  <c r="M281" i="1"/>
  <c r="M314" i="1"/>
  <c r="N121" i="1"/>
  <c r="M156" i="1"/>
  <c r="J39" i="18"/>
  <c r="P98" i="20"/>
  <c r="J98" i="20"/>
  <c r="J29" i="20"/>
  <c r="J45" i="20"/>
  <c r="J67" i="19"/>
  <c r="J80" i="18"/>
  <c r="J89" i="20"/>
  <c r="J49" i="21"/>
  <c r="J42" i="20"/>
  <c r="J98" i="18"/>
  <c r="P98" i="18"/>
  <c r="J27" i="19"/>
  <c r="J31" i="20"/>
  <c r="J50" i="19"/>
  <c r="J56" i="20"/>
  <c r="J68" i="18"/>
  <c r="J72" i="20"/>
  <c r="J77" i="19"/>
  <c r="J93" i="20"/>
  <c r="J41" i="21"/>
  <c r="J53" i="21"/>
  <c r="J69" i="21"/>
  <c r="J85" i="21"/>
  <c r="J38" i="20"/>
  <c r="J48" i="19"/>
  <c r="J53" i="19"/>
  <c r="J59" i="20"/>
  <c r="J65" i="20"/>
  <c r="J76" i="18"/>
  <c r="J85" i="19"/>
  <c r="J90" i="19"/>
  <c r="M151" i="1"/>
  <c r="M107" i="1"/>
  <c r="M286" i="1"/>
  <c r="N300" i="1"/>
  <c r="M251" i="1"/>
  <c r="N209" i="1"/>
  <c r="N270" i="1"/>
  <c r="M213" i="1"/>
  <c r="M236" i="1"/>
  <c r="N283" i="1"/>
  <c r="N152" i="1"/>
  <c r="M327" i="1"/>
  <c r="N248" i="1"/>
  <c r="N158" i="1"/>
  <c r="N284" i="1"/>
  <c r="M282" i="1"/>
  <c r="N200" i="1"/>
  <c r="M209" i="1"/>
  <c r="M261" i="1"/>
  <c r="J57" i="18"/>
  <c r="J66" i="19"/>
  <c r="J71" i="19"/>
  <c r="J84" i="18"/>
  <c r="J89" i="18"/>
  <c r="J30" i="19"/>
  <c r="J45" i="19"/>
  <c r="J50" i="20"/>
  <c r="J54" i="19"/>
  <c r="J59" i="19"/>
  <c r="J67" i="18"/>
  <c r="J71" i="20"/>
  <c r="J88" i="18"/>
  <c r="J27" i="21"/>
  <c r="J44" i="21"/>
  <c r="J65" i="21"/>
  <c r="J81" i="21"/>
  <c r="J24" i="20"/>
  <c r="J36" i="18"/>
  <c r="J43" i="19"/>
  <c r="J31" i="18"/>
  <c r="J48" i="18"/>
  <c r="J54" i="18"/>
  <c r="J57" i="19"/>
  <c r="J64" i="18"/>
  <c r="J73" i="19"/>
  <c r="J79" i="20"/>
  <c r="J85" i="20"/>
  <c r="N207" i="1"/>
  <c r="N155" i="1"/>
  <c r="N123" i="1"/>
  <c r="M36" i="1"/>
  <c r="N228" i="1"/>
  <c r="N298" i="1"/>
  <c r="M96" i="1"/>
  <c r="N114" i="1"/>
  <c r="M297" i="1"/>
  <c r="N118" i="1"/>
  <c r="N204" i="1"/>
  <c r="N219" i="1"/>
  <c r="M301" i="1"/>
  <c r="M9" i="1"/>
  <c r="M135" i="1"/>
  <c r="M161" i="1"/>
  <c r="N146" i="1"/>
  <c r="M126" i="1"/>
  <c r="M266" i="1"/>
  <c r="P98" i="21"/>
  <c r="J98" i="21"/>
  <c r="J37" i="21"/>
  <c r="P37" i="21"/>
  <c r="J36" i="21"/>
  <c r="J42" i="18"/>
  <c r="J77" i="18"/>
  <c r="J82" i="18"/>
  <c r="J32" i="21"/>
  <c r="J28" i="20"/>
  <c r="J55" i="18"/>
  <c r="J60" i="18"/>
  <c r="J63" i="19"/>
  <c r="J69" i="19"/>
  <c r="J74" i="19"/>
  <c r="J91" i="20"/>
  <c r="J39" i="21"/>
  <c r="J47" i="21"/>
  <c r="J61" i="21"/>
  <c r="J77" i="21"/>
  <c r="J93" i="21"/>
  <c r="J41" i="18"/>
  <c r="J27" i="20"/>
  <c r="J41" i="19"/>
  <c r="J38" i="18"/>
  <c r="J35" i="18"/>
  <c r="J36" i="20"/>
  <c r="J52" i="18"/>
  <c r="J61" i="19"/>
  <c r="J67" i="20"/>
  <c r="J74" i="18"/>
  <c r="J79" i="18"/>
  <c r="J83" i="20"/>
  <c r="J93" i="19"/>
  <c r="J95" i="19"/>
  <c r="J95" i="18"/>
  <c r="J38" i="19"/>
  <c r="J53" i="20"/>
  <c r="J69" i="20"/>
  <c r="J45" i="21"/>
  <c r="J27" i="18"/>
  <c r="J40" i="20"/>
  <c r="J24" i="19"/>
  <c r="J47" i="20"/>
  <c r="J52" i="20"/>
  <c r="J63" i="20"/>
  <c r="J68" i="20"/>
  <c r="J74" i="20"/>
  <c r="J83" i="19"/>
  <c r="J91" i="18"/>
  <c r="J34" i="21"/>
  <c r="J30" i="21"/>
  <c r="J57" i="21"/>
  <c r="J73" i="21"/>
  <c r="J89" i="21"/>
  <c r="J44" i="18"/>
  <c r="P98" i="19"/>
  <c r="J98" i="19"/>
  <c r="J33" i="19"/>
  <c r="J26" i="19"/>
  <c r="J34" i="20"/>
  <c r="J55" i="20"/>
  <c r="J61" i="20"/>
  <c r="J65" i="19"/>
  <c r="J72" i="18"/>
  <c r="J77" i="20"/>
  <c r="J81" i="19"/>
  <c r="J87" i="20"/>
  <c r="J94" i="18"/>
  <c r="J318" i="3"/>
  <c r="J307" i="3"/>
  <c r="J317" i="3"/>
  <c r="J313" i="3"/>
  <c r="J319" i="3"/>
  <c r="P319" i="3"/>
  <c r="J308" i="3"/>
  <c r="P308" i="3"/>
  <c r="J316" i="3"/>
  <c r="P316" i="3"/>
  <c r="J312" i="3"/>
  <c r="P312" i="3"/>
  <c r="J309" i="3"/>
  <c r="P309" i="3"/>
  <c r="J315" i="3"/>
  <c r="P315" i="3"/>
  <c r="J306" i="3"/>
  <c r="P306" i="3"/>
  <c r="J314" i="3"/>
  <c r="P314" i="3"/>
  <c r="J265" i="16"/>
  <c r="M115" i="1"/>
  <c r="N163" i="1"/>
  <c r="N227" i="1"/>
  <c r="N292" i="1"/>
  <c r="M317" i="1"/>
  <c r="N119" i="1"/>
  <c r="N167" i="1"/>
  <c r="M227" i="1"/>
  <c r="M292" i="1"/>
  <c r="N36" i="1"/>
  <c r="M131" i="1"/>
  <c r="N183" i="1"/>
  <c r="N251" i="1"/>
  <c r="N324" i="1"/>
  <c r="N103" i="1"/>
  <c r="N151" i="1"/>
  <c r="M199" i="1"/>
  <c r="M267" i="1"/>
  <c r="N264" i="1"/>
  <c r="M117" i="1"/>
  <c r="N165" i="1"/>
  <c r="N233" i="1"/>
  <c r="M313" i="1"/>
  <c r="N126" i="1"/>
  <c r="N210" i="1"/>
  <c r="M299" i="1"/>
  <c r="N108" i="1"/>
  <c r="N160" i="1"/>
  <c r="M200" i="1"/>
  <c r="N245" i="1"/>
  <c r="M146" i="1"/>
  <c r="N246" i="1"/>
  <c r="M308" i="1"/>
  <c r="N256" i="1"/>
  <c r="M309" i="1"/>
  <c r="M121" i="1"/>
  <c r="N193" i="1"/>
  <c r="M298" i="1"/>
  <c r="N134" i="1"/>
  <c r="N254" i="1"/>
  <c r="N100" i="1"/>
  <c r="M160" i="1"/>
  <c r="M197" i="1"/>
  <c r="N322" i="1"/>
  <c r="N230" i="1"/>
  <c r="N187" i="1"/>
  <c r="N231" i="1"/>
  <c r="N271" i="1"/>
  <c r="N320" i="1"/>
  <c r="M256" i="1"/>
  <c r="N312" i="1"/>
  <c r="N149" i="1"/>
  <c r="M283" i="1"/>
  <c r="N178" i="1"/>
  <c r="N104" i="1"/>
  <c r="N196" i="1"/>
  <c r="M322" i="1"/>
  <c r="N295" i="1"/>
  <c r="M147" i="1"/>
  <c r="M211" i="1"/>
  <c r="M311" i="1"/>
  <c r="M312" i="1"/>
  <c r="N173" i="1"/>
  <c r="N142" i="1"/>
  <c r="M104" i="1"/>
  <c r="M208" i="1"/>
  <c r="M238" i="1"/>
  <c r="N301" i="1"/>
  <c r="M129" i="1"/>
  <c r="M273" i="1"/>
  <c r="N170" i="1"/>
  <c r="M323" i="1"/>
  <c r="M188" i="1"/>
  <c r="M11" i="1"/>
  <c r="M284" i="1"/>
  <c r="N26" i="1"/>
  <c r="N127" i="1"/>
  <c r="N175" i="1"/>
  <c r="N243" i="1"/>
  <c r="N308" i="1"/>
  <c r="M26" i="1"/>
  <c r="N131" i="1"/>
  <c r="M175" i="1"/>
  <c r="M243" i="1"/>
  <c r="N316" i="1"/>
  <c r="M99" i="1"/>
  <c r="N147" i="1"/>
  <c r="N199" i="1"/>
  <c r="N267" i="1"/>
  <c r="M252" i="1"/>
  <c r="N115" i="1"/>
  <c r="M159" i="1"/>
  <c r="M215" i="1"/>
  <c r="M285" i="1"/>
  <c r="M305" i="1"/>
  <c r="N129" i="1"/>
  <c r="N177" i="1"/>
  <c r="M249" i="1"/>
  <c r="N35" i="1"/>
  <c r="N150" i="1"/>
  <c r="M226" i="1"/>
  <c r="N323" i="1"/>
  <c r="N120" i="1"/>
  <c r="M168" i="1"/>
  <c r="N212" i="1"/>
  <c r="N269" i="1"/>
  <c r="N174" i="1"/>
  <c r="N280" i="1"/>
  <c r="M324" i="1"/>
  <c r="M264" i="1"/>
  <c r="M321" i="1"/>
  <c r="M145" i="1"/>
  <c r="N217" i="1"/>
  <c r="N318" i="1"/>
  <c r="M170" i="1"/>
  <c r="M270" i="1"/>
  <c r="N112" i="1"/>
  <c r="N184" i="1"/>
  <c r="N229" i="1"/>
  <c r="M114" i="1"/>
  <c r="M280" i="1"/>
  <c r="N195" i="1"/>
  <c r="N239" i="1"/>
  <c r="N289" i="1"/>
  <c r="N328" i="1"/>
  <c r="M268" i="1"/>
  <c r="N93" i="1"/>
  <c r="N185" i="1"/>
  <c r="M94" i="1"/>
  <c r="N242" i="1"/>
  <c r="N144" i="1"/>
  <c r="N205" i="1"/>
  <c r="M182" i="1"/>
  <c r="M103" i="1"/>
  <c r="M171" i="1"/>
  <c r="M247" i="1"/>
  <c r="M232" i="1"/>
  <c r="M325" i="1"/>
  <c r="N249" i="1"/>
  <c r="M202" i="1"/>
  <c r="N116" i="1"/>
  <c r="N261" i="1"/>
  <c r="M295" i="1"/>
  <c r="N309" i="1"/>
  <c r="M165" i="1"/>
  <c r="M318" i="1"/>
  <c r="N186" i="1"/>
  <c r="M116" i="1"/>
  <c r="M212" i="1"/>
  <c r="M130" i="1"/>
  <c r="M22" i="1"/>
  <c r="N95" i="1"/>
  <c r="N143" i="1"/>
  <c r="N191" i="1"/>
  <c r="N259" i="1"/>
  <c r="N236" i="1"/>
  <c r="N99" i="1"/>
  <c r="M143" i="1"/>
  <c r="M191" i="1"/>
  <c r="M259" i="1"/>
  <c r="N244" i="1"/>
  <c r="N111" i="1"/>
  <c r="N159" i="1"/>
  <c r="N215" i="1"/>
  <c r="N285" i="1"/>
  <c r="N297" i="1"/>
  <c r="M123" i="1"/>
  <c r="N171" i="1"/>
  <c r="N235" i="1"/>
  <c r="M300" i="1"/>
  <c r="N97" i="1"/>
  <c r="N145" i="1"/>
  <c r="M189" i="1"/>
  <c r="N273" i="1"/>
  <c r="N102" i="1"/>
  <c r="M162" i="1"/>
  <c r="N250" i="1"/>
  <c r="N41" i="1"/>
  <c r="M128" i="1"/>
  <c r="N180" i="1"/>
  <c r="N197" i="1"/>
  <c r="M287" i="1"/>
  <c r="N198" i="1"/>
  <c r="N303" i="1"/>
  <c r="M228" i="1"/>
  <c r="M276" i="1"/>
  <c r="N101" i="1"/>
  <c r="N157" i="1"/>
  <c r="M233" i="1"/>
  <c r="M102" i="1"/>
  <c r="N194" i="1"/>
  <c r="N310" i="1"/>
  <c r="N132" i="1"/>
  <c r="M192" i="1"/>
  <c r="N253" i="1"/>
  <c r="N182" i="1"/>
  <c r="N307" i="1"/>
  <c r="N203" i="1"/>
  <c r="N255" i="1"/>
  <c r="N296" i="1"/>
  <c r="N232" i="1"/>
  <c r="M290" i="1"/>
  <c r="M101" i="1"/>
  <c r="N201" i="1"/>
  <c r="N106" i="1"/>
  <c r="M254" i="1"/>
  <c r="M152" i="1"/>
  <c r="N237" i="1"/>
  <c r="N206" i="1"/>
  <c r="M111" i="1"/>
  <c r="M179" i="1"/>
  <c r="M271" i="1"/>
  <c r="M240" i="1"/>
  <c r="M125" i="1"/>
  <c r="N313" i="1"/>
  <c r="N226" i="1"/>
  <c r="N168" i="1"/>
  <c r="N11" i="1"/>
  <c r="N319" i="1"/>
  <c r="M97" i="1"/>
  <c r="M193" i="1"/>
  <c r="M35" i="1"/>
  <c r="M250" i="1"/>
  <c r="M148" i="1"/>
  <c r="M181" i="1"/>
  <c r="M206" i="1"/>
  <c r="M239" i="1"/>
  <c r="M304" i="1"/>
  <c r="N272" i="1"/>
  <c r="N117" i="1"/>
  <c r="N225" i="1"/>
  <c r="M122" i="1"/>
  <c r="N299" i="1"/>
  <c r="N156" i="1"/>
  <c r="M237" i="1"/>
  <c r="N214" i="1"/>
  <c r="N268" i="1"/>
  <c r="N14" i="1"/>
  <c r="M157" i="1"/>
  <c r="M257" i="1"/>
  <c r="M118" i="1"/>
  <c r="M234" i="1"/>
  <c r="M108" i="1"/>
  <c r="M180" i="1"/>
  <c r="M245" i="1"/>
  <c r="M190" i="1"/>
  <c r="N22" i="1"/>
  <c r="N113" i="1"/>
  <c r="N161" i="1"/>
  <c r="M217" i="1"/>
  <c r="N306" i="1"/>
  <c r="N122" i="1"/>
  <c r="M194" i="1"/>
  <c r="N274" i="1"/>
  <c r="M112" i="1"/>
  <c r="N164" i="1"/>
  <c r="N208" i="1"/>
  <c r="M253" i="1"/>
  <c r="N130" i="1"/>
  <c r="N238" i="1"/>
  <c r="M307" i="1"/>
  <c r="M119" i="1"/>
  <c r="M155" i="1"/>
  <c r="M187" i="1"/>
  <c r="M219" i="1"/>
  <c r="M255" i="1"/>
  <c r="M289" i="1"/>
  <c r="M320" i="1"/>
  <c r="M248" i="1"/>
  <c r="M293" i="1"/>
  <c r="M93" i="1"/>
  <c r="N141" i="1"/>
  <c r="N189" i="1"/>
  <c r="M265" i="1"/>
  <c r="N98" i="1"/>
  <c r="N162" i="1"/>
  <c r="M242" i="1"/>
  <c r="N27" i="1"/>
  <c r="N128" i="1"/>
  <c r="M176" i="1"/>
  <c r="N181" i="1"/>
  <c r="N287" i="1"/>
  <c r="M166" i="1"/>
  <c r="N266" i="1"/>
  <c r="N252" i="1"/>
  <c r="N286" i="1"/>
  <c r="N317" i="1"/>
  <c r="N105" i="1"/>
  <c r="M141" i="1"/>
  <c r="M173" i="1"/>
  <c r="M225" i="1"/>
  <c r="M291" i="1"/>
  <c r="M98" i="1"/>
  <c r="M142" i="1"/>
  <c r="N202" i="1"/>
  <c r="M262" i="1"/>
  <c r="M27" i="1"/>
  <c r="M124" i="1"/>
  <c r="M164" i="1"/>
  <c r="M196" i="1"/>
  <c r="M205" i="1"/>
  <c r="M277" i="1"/>
  <c r="N154" i="1"/>
  <c r="M230" i="1"/>
  <c r="M303" i="1"/>
  <c r="M53" i="1"/>
  <c r="M288" i="1"/>
  <c r="M316" i="1"/>
  <c r="M244" i="1"/>
  <c r="N290" i="1"/>
  <c r="M14" i="1"/>
  <c r="N133" i="1"/>
  <c r="M177" i="1"/>
  <c r="N257" i="1"/>
  <c r="N94" i="1"/>
  <c r="M150" i="1"/>
  <c r="N234" i="1"/>
  <c r="N9" i="1"/>
  <c r="M120" i="1"/>
  <c r="N172" i="1"/>
  <c r="N216" i="1"/>
  <c r="M269" i="1"/>
  <c r="M154" i="1"/>
  <c r="N258" i="1"/>
  <c r="N179" i="1"/>
  <c r="N211" i="1"/>
  <c r="N247" i="1"/>
  <c r="N281" i="1"/>
  <c r="N311" i="1"/>
  <c r="N240" i="1"/>
  <c r="N282" i="1"/>
  <c r="N321" i="1"/>
  <c r="N125" i="1"/>
  <c r="M169" i="1"/>
  <c r="N241" i="1"/>
  <c r="M326" i="1"/>
  <c r="M134" i="1"/>
  <c r="M218" i="1"/>
  <c r="N314" i="1"/>
  <c r="N124" i="1"/>
  <c r="N176" i="1"/>
  <c r="M216" i="1"/>
  <c r="N277" i="1"/>
  <c r="N166" i="1"/>
  <c r="M258" i="1"/>
  <c r="M95" i="1"/>
  <c r="M127" i="1"/>
  <c r="M163" i="1"/>
  <c r="M195" i="1"/>
  <c r="M231" i="1"/>
  <c r="M263" i="1"/>
  <c r="M296" i="1"/>
  <c r="M328" i="1"/>
  <c r="M260" i="1"/>
  <c r="N305" i="1"/>
  <c r="M105" i="1"/>
  <c r="N153" i="1"/>
  <c r="M201" i="1"/>
  <c r="N291" i="1"/>
  <c r="N110" i="1"/>
  <c r="M178" i="1"/>
  <c r="N262" i="1"/>
  <c r="N96" i="1"/>
  <c r="M144" i="1"/>
  <c r="N188" i="1"/>
  <c r="N213" i="1"/>
  <c r="M302" i="1"/>
  <c r="N190" i="1"/>
  <c r="N288" i="1"/>
  <c r="N260" i="1"/>
  <c r="N293" i="1"/>
  <c r="N325" i="1"/>
  <c r="M113" i="1"/>
  <c r="M149" i="1"/>
  <c r="M185" i="1"/>
  <c r="M241" i="1"/>
  <c r="M306" i="1"/>
  <c r="M106" i="1"/>
  <c r="M158" i="1"/>
  <c r="N218" i="1"/>
  <c r="M274" i="1"/>
  <c r="M100" i="1"/>
  <c r="M132" i="1"/>
  <c r="M172" i="1"/>
  <c r="M204" i="1"/>
  <c r="M229" i="1"/>
  <c r="M294" i="1"/>
  <c r="M174" i="1"/>
  <c r="M246" i="1"/>
  <c r="M319" i="1"/>
  <c r="J275" i="15"/>
  <c r="J274" i="15"/>
  <c r="J266" i="16"/>
  <c r="J271" i="16"/>
  <c r="P264" i="16"/>
  <c r="J264" i="16"/>
  <c r="J270" i="16"/>
  <c r="P270" i="16"/>
  <c r="J270" i="15"/>
  <c r="P264" i="15"/>
  <c r="J264" i="15"/>
  <c r="J275" i="16"/>
  <c r="J274" i="16"/>
  <c r="P274" i="16"/>
  <c r="J268" i="16"/>
  <c r="J273" i="15"/>
  <c r="J268" i="15"/>
  <c r="J266" i="15"/>
  <c r="J276" i="15"/>
  <c r="P24" i="3"/>
  <c r="P65" i="15"/>
  <c r="J54" i="12"/>
  <c r="J61" i="15"/>
  <c r="J54" i="13"/>
  <c r="J35" i="16"/>
  <c r="J25" i="13"/>
  <c r="J47" i="13"/>
  <c r="J29" i="12"/>
  <c r="J46" i="12"/>
  <c r="J52" i="12"/>
  <c r="J56" i="13"/>
  <c r="J1020" i="7"/>
  <c r="J26" i="15"/>
  <c r="K1020" i="7"/>
  <c r="F1020" i="7"/>
  <c r="H1020" i="7"/>
  <c r="H967" i="7"/>
  <c r="J37" i="16"/>
  <c r="J29" i="16"/>
  <c r="J55" i="14"/>
  <c r="J42" i="16"/>
  <c r="J42" i="15"/>
  <c r="J26" i="12"/>
  <c r="J38" i="13"/>
  <c r="J36" i="14"/>
  <c r="J43" i="15"/>
  <c r="J62" i="15"/>
  <c r="J52" i="15"/>
  <c r="J40" i="13"/>
  <c r="J30" i="13"/>
  <c r="J46" i="15"/>
  <c r="J41" i="14"/>
  <c r="J25" i="14"/>
  <c r="J58" i="15"/>
  <c r="J62" i="16"/>
  <c r="J24" i="15"/>
  <c r="J39" i="14"/>
  <c r="J49" i="13"/>
  <c r="J50" i="13"/>
  <c r="J28" i="13"/>
  <c r="J56" i="15"/>
  <c r="J40" i="14"/>
  <c r="J41" i="15"/>
  <c r="J41" i="13"/>
  <c r="J43" i="16"/>
  <c r="J46" i="14"/>
  <c r="J28" i="14"/>
  <c r="J53" i="13"/>
  <c r="J45" i="13"/>
  <c r="J24" i="16"/>
  <c r="J35" i="15"/>
  <c r="J29" i="15"/>
  <c r="J46" i="16"/>
  <c r="J38" i="12"/>
  <c r="J59" i="16"/>
  <c r="J24" i="14"/>
  <c r="J48" i="14"/>
  <c r="J33" i="12"/>
  <c r="J60" i="16"/>
  <c r="J48" i="15"/>
  <c r="J48" i="16"/>
  <c r="J55" i="15"/>
  <c r="J52" i="13"/>
  <c r="J35" i="14"/>
  <c r="J31" i="14"/>
  <c r="J57" i="15"/>
  <c r="J34" i="12"/>
  <c r="J49" i="12"/>
  <c r="J44" i="14"/>
  <c r="J54" i="16"/>
  <c r="J34" i="15"/>
  <c r="J51" i="16"/>
  <c r="J36" i="15"/>
  <c r="J49" i="15"/>
  <c r="J33" i="15"/>
  <c r="J41" i="12"/>
  <c r="J30" i="14"/>
  <c r="J35" i="12"/>
  <c r="J33" i="16"/>
  <c r="J36" i="13"/>
  <c r="J53" i="16"/>
  <c r="J38" i="15"/>
  <c r="J26" i="16"/>
  <c r="J53" i="15"/>
  <c r="J42" i="12"/>
  <c r="J50" i="14"/>
  <c r="J28" i="12"/>
  <c r="J39" i="12"/>
  <c r="J28" i="16"/>
  <c r="J31" i="16"/>
  <c r="J32" i="14"/>
  <c r="J45" i="14"/>
  <c r="J61" i="16"/>
  <c r="J26" i="13"/>
  <c r="J47" i="14"/>
  <c r="J27" i="16"/>
  <c r="J28" i="15"/>
  <c r="J39" i="15"/>
  <c r="J36" i="12"/>
  <c r="P64" i="15"/>
  <c r="J64" i="15"/>
  <c r="P99" i="12"/>
  <c r="J99" i="12"/>
  <c r="P53" i="12"/>
  <c r="J53" i="12"/>
  <c r="P99" i="15"/>
  <c r="J99" i="15"/>
  <c r="J51" i="15"/>
  <c r="J40" i="12"/>
  <c r="P54" i="14"/>
  <c r="J54" i="14"/>
  <c r="J29" i="14"/>
  <c r="J34" i="14"/>
  <c r="J45" i="12"/>
  <c r="J46" i="13"/>
  <c r="J51" i="13"/>
  <c r="J25" i="15"/>
  <c r="J27" i="15"/>
  <c r="J47" i="15"/>
  <c r="J50" i="15"/>
  <c r="J37" i="12"/>
  <c r="J29" i="13"/>
  <c r="J59" i="15"/>
  <c r="J32" i="12"/>
  <c r="J99" i="16"/>
  <c r="P99" i="16"/>
  <c r="J32" i="15"/>
  <c r="J32" i="16"/>
  <c r="J36" i="16"/>
  <c r="J47" i="16"/>
  <c r="J43" i="13"/>
  <c r="J44" i="13"/>
  <c r="J56" i="16"/>
  <c r="J40" i="15"/>
  <c r="J49" i="16"/>
  <c r="J33" i="13"/>
  <c r="J33" i="14"/>
  <c r="J99" i="14"/>
  <c r="P99" i="14"/>
  <c r="J37" i="13"/>
  <c r="J49" i="14"/>
  <c r="J25" i="16"/>
  <c r="J44" i="16"/>
  <c r="J30" i="16"/>
  <c r="J27" i="13"/>
  <c r="J42" i="14"/>
  <c r="P99" i="13"/>
  <c r="J99" i="13"/>
  <c r="J39" i="13"/>
  <c r="J37" i="14"/>
  <c r="J43" i="12"/>
  <c r="J30" i="12"/>
  <c r="J47" i="12"/>
  <c r="J51" i="14"/>
  <c r="J43" i="14"/>
  <c r="J38" i="14"/>
  <c r="J55" i="16"/>
  <c r="J60" i="15"/>
  <c r="J53" i="14"/>
  <c r="J39" i="16"/>
  <c r="J34" i="16"/>
  <c r="J54" i="15"/>
  <c r="J24" i="12"/>
  <c r="J57" i="16"/>
  <c r="J52" i="14"/>
  <c r="P55" i="13"/>
  <c r="J55" i="13"/>
  <c r="J37" i="15"/>
  <c r="J45" i="15"/>
  <c r="J45" i="16"/>
  <c r="J52" i="16"/>
  <c r="J31" i="12"/>
  <c r="J42" i="13"/>
  <c r="J26" i="14"/>
  <c r="J35" i="13"/>
  <c r="J31" i="13"/>
  <c r="J58" i="16"/>
  <c r="J24" i="13"/>
  <c r="J32" i="13"/>
  <c r="J48" i="12"/>
  <c r="J51" i="12"/>
  <c r="J44" i="15"/>
  <c r="J31" i="15"/>
  <c r="J27" i="14"/>
  <c r="J50" i="12"/>
  <c r="J41" i="16"/>
  <c r="J38" i="16"/>
  <c r="J50" i="16"/>
  <c r="J27" i="12"/>
  <c r="J34" i="13"/>
  <c r="J25" i="12"/>
  <c r="J48" i="13"/>
  <c r="J63" i="15"/>
  <c r="P126" i="3"/>
  <c r="P154" i="3"/>
  <c r="P142" i="3"/>
  <c r="P146" i="3"/>
  <c r="P134" i="3"/>
  <c r="P120" i="3"/>
  <c r="P122" i="3"/>
  <c r="P148" i="3"/>
  <c r="P166" i="3"/>
  <c r="P113" i="3"/>
  <c r="P170" i="3"/>
  <c r="P158" i="3"/>
  <c r="P140" i="3"/>
  <c r="P127" i="3"/>
  <c r="P150" i="3"/>
  <c r="P130" i="3"/>
  <c r="P138" i="3"/>
  <c r="P162" i="3"/>
  <c r="P132" i="3"/>
  <c r="P156" i="3"/>
  <c r="P111" i="3"/>
  <c r="P119" i="3"/>
  <c r="P160" i="3"/>
  <c r="P64" i="16"/>
  <c r="J64" i="16"/>
  <c r="O66" i="16"/>
  <c r="L65" i="16"/>
  <c r="G68" i="16"/>
  <c r="M67" i="16"/>
  <c r="K67" i="16" s="1"/>
  <c r="J1018" i="7"/>
  <c r="K1018" i="7"/>
  <c r="K1004" i="7"/>
  <c r="J1002" i="7"/>
  <c r="J1010" i="7"/>
  <c r="J971" i="7"/>
  <c r="M13" i="1" s="1"/>
  <c r="K981" i="7"/>
  <c r="N28" i="1" s="1"/>
  <c r="J987" i="7"/>
  <c r="K997" i="7"/>
  <c r="J1003" i="7"/>
  <c r="K1013" i="7"/>
  <c r="J996" i="7"/>
  <c r="K1002" i="7"/>
  <c r="J1008" i="7"/>
  <c r="K1015" i="7"/>
  <c r="K990" i="7"/>
  <c r="J1009" i="7"/>
  <c r="J976" i="7"/>
  <c r="M19" i="1" s="1"/>
  <c r="K986" i="7"/>
  <c r="J969" i="7"/>
  <c r="M10" i="1" s="1"/>
  <c r="J980" i="7"/>
  <c r="M25" i="1" s="1"/>
  <c r="J970" i="7"/>
  <c r="M12" i="1" s="1"/>
  <c r="K980" i="7"/>
  <c r="N25" i="1" s="1"/>
  <c r="K991" i="7"/>
  <c r="K1011" i="7"/>
  <c r="J1013" i="7"/>
  <c r="K979" i="7"/>
  <c r="J990" i="7"/>
  <c r="K1007" i="7"/>
  <c r="K1016" i="7"/>
  <c r="K977" i="7"/>
  <c r="N20" i="1" s="1"/>
  <c r="J983" i="7"/>
  <c r="M34" i="1" s="1"/>
  <c r="K993" i="7"/>
  <c r="J999" i="7"/>
  <c r="K1009" i="7"/>
  <c r="J1015" i="7"/>
  <c r="J1004" i="7"/>
  <c r="K1014" i="7"/>
  <c r="J1017" i="7"/>
  <c r="M220" i="1" s="1"/>
  <c r="K1019" i="7"/>
  <c r="J993" i="7"/>
  <c r="J968" i="7"/>
  <c r="M8" i="1" s="1"/>
  <c r="K978" i="7"/>
  <c r="N21" i="1" s="1"/>
  <c r="J989" i="7"/>
  <c r="J972" i="7"/>
  <c r="M15" i="1" s="1"/>
  <c r="K982" i="7"/>
  <c r="N29" i="1" s="1"/>
  <c r="K972" i="7"/>
  <c r="N15" i="1" s="1"/>
  <c r="K983" i="7"/>
  <c r="K994" i="7"/>
  <c r="K995" i="7"/>
  <c r="K971" i="7"/>
  <c r="N13" i="1" s="1"/>
  <c r="J982" i="7"/>
  <c r="M29" i="1" s="1"/>
  <c r="K992" i="7"/>
  <c r="J988" i="7"/>
  <c r="J998" i="7"/>
  <c r="J1006" i="7"/>
  <c r="K1012" i="7"/>
  <c r="K973" i="7"/>
  <c r="N16" i="1" s="1"/>
  <c r="J979" i="7"/>
  <c r="K989" i="7"/>
  <c r="J995" i="7"/>
  <c r="K1005" i="7"/>
  <c r="J1011" i="7"/>
  <c r="J1000" i="7"/>
  <c r="K1010" i="7"/>
  <c r="N83" i="1" s="1"/>
  <c r="J1016" i="7"/>
  <c r="J997" i="7"/>
  <c r="M60" i="1" s="1"/>
  <c r="K970" i="7"/>
  <c r="N12" i="1" s="1"/>
  <c r="J981" i="7"/>
  <c r="M28" i="1" s="1"/>
  <c r="J992" i="7"/>
  <c r="K974" i="7"/>
  <c r="N17" i="1" s="1"/>
  <c r="J985" i="7"/>
  <c r="K975" i="7"/>
  <c r="N18" i="1" s="1"/>
  <c r="J986" i="7"/>
  <c r="K998" i="7"/>
  <c r="K999" i="7"/>
  <c r="J974" i="7"/>
  <c r="K984" i="7"/>
  <c r="K996" i="7"/>
  <c r="J994" i="7"/>
  <c r="J967" i="7"/>
  <c r="K1008" i="7"/>
  <c r="J1014" i="7"/>
  <c r="K969" i="7"/>
  <c r="N10" i="1" s="1"/>
  <c r="J975" i="7"/>
  <c r="M18" i="1" s="1"/>
  <c r="K985" i="7"/>
  <c r="J991" i="7"/>
  <c r="K1001" i="7"/>
  <c r="J1007" i="7"/>
  <c r="K1017" i="7"/>
  <c r="N220" i="1" s="1"/>
  <c r="K1006" i="7"/>
  <c r="J1012" i="7"/>
  <c r="M85" i="1" s="1"/>
  <c r="J1019" i="7"/>
  <c r="Q135" i="15" s="1"/>
  <c r="J1001" i="7"/>
  <c r="J973" i="7"/>
  <c r="M16" i="1" s="1"/>
  <c r="J984" i="7"/>
  <c r="M33" i="1" s="1"/>
  <c r="K968" i="7"/>
  <c r="N8" i="1" s="1"/>
  <c r="J977" i="7"/>
  <c r="M20" i="1" s="1"/>
  <c r="K967" i="7"/>
  <c r="J978" i="7"/>
  <c r="M21" i="1" s="1"/>
  <c r="K988" i="7"/>
  <c r="K1003" i="7"/>
  <c r="J1005" i="7"/>
  <c r="K976" i="7"/>
  <c r="N19" i="1" s="1"/>
  <c r="K987" i="7"/>
  <c r="K1000" i="7"/>
  <c r="G70" i="15"/>
  <c r="M69" i="15"/>
  <c r="K69" i="15" s="1"/>
  <c r="P66" i="15"/>
  <c r="J66" i="15"/>
  <c r="L67" i="15"/>
  <c r="O68" i="15"/>
  <c r="P56" i="14"/>
  <c r="J56" i="14"/>
  <c r="O58" i="14"/>
  <c r="L57" i="14"/>
  <c r="G60" i="14"/>
  <c r="M59" i="14"/>
  <c r="K59" i="14" s="1"/>
  <c r="P57" i="13"/>
  <c r="J57" i="13"/>
  <c r="L58" i="13"/>
  <c r="O59" i="13"/>
  <c r="G61" i="13"/>
  <c r="M60" i="13"/>
  <c r="K60" i="13" s="1"/>
  <c r="O57" i="12"/>
  <c r="L56" i="12"/>
  <c r="P55" i="12"/>
  <c r="J55" i="12"/>
  <c r="G59" i="12"/>
  <c r="M58" i="12"/>
  <c r="K58" i="12" s="1"/>
  <c r="P98" i="3"/>
  <c r="F1018" i="7"/>
  <c r="H1019" i="7"/>
  <c r="F1019" i="7"/>
  <c r="H1018" i="7"/>
  <c r="H974" i="7"/>
  <c r="F974" i="7"/>
  <c r="H975" i="7"/>
  <c r="F975" i="7"/>
  <c r="F992" i="7"/>
  <c r="H992" i="7"/>
  <c r="F972" i="7"/>
  <c r="H972" i="7"/>
  <c r="F995" i="7"/>
  <c r="H995" i="7"/>
  <c r="H982" i="7"/>
  <c r="F982" i="7"/>
  <c r="H978" i="7"/>
  <c r="F978" i="7"/>
  <c r="F969" i="7"/>
  <c r="H969" i="7"/>
  <c r="F985" i="7"/>
  <c r="H985" i="7"/>
  <c r="F1001" i="7"/>
  <c r="H1001" i="7"/>
  <c r="F1017" i="7"/>
  <c r="H1017" i="7"/>
  <c r="H1006" i="7"/>
  <c r="F1006" i="7"/>
  <c r="F976" i="7"/>
  <c r="H976" i="7"/>
  <c r="H1007" i="7"/>
  <c r="F1007" i="7"/>
  <c r="H986" i="7"/>
  <c r="F986" i="7"/>
  <c r="H999" i="7"/>
  <c r="F999" i="7"/>
  <c r="F983" i="7"/>
  <c r="H983" i="7"/>
  <c r="H979" i="7"/>
  <c r="F979" i="7"/>
  <c r="F996" i="7"/>
  <c r="H996" i="7"/>
  <c r="F1000" i="7"/>
  <c r="H1000" i="7"/>
  <c r="F981" i="7"/>
  <c r="H981" i="7"/>
  <c r="F997" i="7"/>
  <c r="H997" i="7"/>
  <c r="F1013" i="7"/>
  <c r="H1013" i="7"/>
  <c r="H1002" i="7"/>
  <c r="F1002" i="7"/>
  <c r="H1015" i="7"/>
  <c r="F1015" i="7"/>
  <c r="H990" i="7"/>
  <c r="F990" i="7"/>
  <c r="H970" i="7"/>
  <c r="F970" i="7"/>
  <c r="H987" i="7"/>
  <c r="F987" i="7"/>
  <c r="H1011" i="7"/>
  <c r="F1011" i="7"/>
  <c r="F984" i="7"/>
  <c r="H984" i="7"/>
  <c r="F980" i="7"/>
  <c r="H980" i="7"/>
  <c r="H1016" i="7"/>
  <c r="F1016" i="7"/>
  <c r="H977" i="7"/>
  <c r="F977" i="7"/>
  <c r="H993" i="7"/>
  <c r="F993" i="7"/>
  <c r="F1009" i="7"/>
  <c r="H1009" i="7"/>
  <c r="F1014" i="7"/>
  <c r="H1014" i="7"/>
  <c r="H991" i="7"/>
  <c r="F991" i="7"/>
  <c r="H971" i="7"/>
  <c r="F971" i="7"/>
  <c r="F988" i="7"/>
  <c r="H988" i="7"/>
  <c r="F968" i="7"/>
  <c r="H968" i="7"/>
  <c r="H994" i="7"/>
  <c r="F994" i="7"/>
  <c r="H1003" i="7"/>
  <c r="F1003" i="7"/>
  <c r="F1008" i="7"/>
  <c r="H1008" i="7"/>
  <c r="F1004" i="7"/>
  <c r="H1004" i="7"/>
  <c r="F1012" i="7"/>
  <c r="H1012" i="7"/>
  <c r="H973" i="7"/>
  <c r="F973" i="7"/>
  <c r="H989" i="7"/>
  <c r="F989" i="7"/>
  <c r="F1005" i="7"/>
  <c r="H1005" i="7"/>
  <c r="H998" i="7"/>
  <c r="F998" i="7"/>
  <c r="H1010" i="7"/>
  <c r="F1010" i="7"/>
  <c r="F967" i="7"/>
  <c r="R30" i="21" l="1"/>
  <c r="R40" i="21"/>
  <c r="R27" i="21"/>
  <c r="R97" i="21"/>
  <c r="R96" i="21"/>
  <c r="R99" i="21"/>
  <c r="R24" i="21"/>
  <c r="R37" i="21"/>
  <c r="R42" i="21"/>
  <c r="R29" i="21"/>
  <c r="R35" i="21"/>
  <c r="R39" i="21"/>
  <c r="R31" i="21"/>
  <c r="R32" i="21"/>
  <c r="R41" i="21"/>
  <c r="R36" i="21"/>
  <c r="R25" i="21"/>
  <c r="R43" i="21"/>
  <c r="R98" i="21"/>
  <c r="R26" i="21"/>
  <c r="R48" i="21"/>
  <c r="R47" i="21"/>
  <c r="R33" i="21"/>
  <c r="R38" i="21"/>
  <c r="R46" i="21"/>
  <c r="R34" i="21"/>
  <c r="R44" i="21"/>
  <c r="R45" i="21"/>
  <c r="R2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4" i="21"/>
  <c r="R95" i="21"/>
  <c r="R93" i="21"/>
  <c r="R97" i="20"/>
  <c r="R27" i="20"/>
  <c r="R30" i="20"/>
  <c r="R32" i="20"/>
  <c r="R43" i="20"/>
  <c r="R36" i="18"/>
  <c r="R99" i="20"/>
  <c r="R42" i="20"/>
  <c r="R37" i="20"/>
  <c r="R38" i="20"/>
  <c r="R40" i="20"/>
  <c r="R96" i="20"/>
  <c r="R97" i="18"/>
  <c r="R96" i="19"/>
  <c r="R99" i="18"/>
  <c r="R96" i="18"/>
  <c r="R26" i="19"/>
  <c r="R43" i="19"/>
  <c r="R25" i="18"/>
  <c r="R27" i="18"/>
  <c r="R97" i="19"/>
  <c r="R99" i="19"/>
  <c r="R44" i="19"/>
  <c r="R32" i="18"/>
  <c r="R24" i="18"/>
  <c r="R38" i="18"/>
  <c r="R33" i="18"/>
  <c r="R40" i="18"/>
  <c r="R28" i="20"/>
  <c r="R39" i="20"/>
  <c r="R45" i="20"/>
  <c r="R36" i="20"/>
  <c r="R38" i="19"/>
  <c r="R39" i="19"/>
  <c r="R24" i="19"/>
  <c r="R42" i="18"/>
  <c r="R41" i="18"/>
  <c r="R34" i="18"/>
  <c r="R29" i="20"/>
  <c r="R31" i="20"/>
  <c r="R26" i="20"/>
  <c r="R24" i="20"/>
  <c r="R31" i="19"/>
  <c r="R41" i="19"/>
  <c r="R25" i="19"/>
  <c r="R30" i="18"/>
  <c r="R40" i="19"/>
  <c r="R43" i="18"/>
  <c r="R33" i="20"/>
  <c r="R37" i="19"/>
  <c r="R32" i="19"/>
  <c r="R42" i="19"/>
  <c r="R35" i="18"/>
  <c r="R39" i="18"/>
  <c r="R28" i="18"/>
  <c r="R29" i="18"/>
  <c r="R44" i="18"/>
  <c r="R25" i="20"/>
  <c r="R41" i="20"/>
  <c r="R98" i="20"/>
  <c r="R30" i="19"/>
  <c r="R98" i="19"/>
  <c r="R36" i="19"/>
  <c r="R27" i="19"/>
  <c r="R26" i="18"/>
  <c r="R98" i="18"/>
  <c r="R37" i="18"/>
  <c r="R31" i="18"/>
  <c r="R34" i="19"/>
  <c r="R44" i="20"/>
  <c r="R35" i="19"/>
  <c r="R46" i="18"/>
  <c r="R29" i="19"/>
  <c r="R35" i="20"/>
  <c r="R28" i="19"/>
  <c r="R33" i="19"/>
  <c r="R45" i="18"/>
  <c r="R47" i="18"/>
  <c r="R46" i="20"/>
  <c r="R45" i="19"/>
  <c r="R34" i="20"/>
  <c r="R47" i="20"/>
  <c r="R46" i="19"/>
  <c r="R48" i="18"/>
  <c r="R48" i="20"/>
  <c r="R49" i="18"/>
  <c r="R47" i="19"/>
  <c r="R48" i="19"/>
  <c r="R49" i="20"/>
  <c r="R50" i="18"/>
  <c r="R49" i="19"/>
  <c r="R50" i="20"/>
  <c r="R51" i="18"/>
  <c r="R50" i="19"/>
  <c r="R51" i="20"/>
  <c r="R52" i="18"/>
  <c r="R53" i="18"/>
  <c r="R52" i="20"/>
  <c r="R51" i="19"/>
  <c r="R52" i="19"/>
  <c r="R54" i="18"/>
  <c r="R53" i="20"/>
  <c r="R54" i="20"/>
  <c r="R55" i="18"/>
  <c r="R53" i="19"/>
  <c r="R56" i="18"/>
  <c r="R54" i="19"/>
  <c r="R55" i="20"/>
  <c r="R55" i="19"/>
  <c r="R56" i="20"/>
  <c r="R57" i="18"/>
  <c r="R57" i="20"/>
  <c r="R56" i="19"/>
  <c r="R58" i="18"/>
  <c r="R59" i="18"/>
  <c r="R58" i="20"/>
  <c r="R57" i="19"/>
  <c r="R59" i="20"/>
  <c r="R58" i="19"/>
  <c r="R60" i="18"/>
  <c r="R61" i="18"/>
  <c r="R59" i="19"/>
  <c r="R60" i="20"/>
  <c r="R61" i="20"/>
  <c r="R60" i="19"/>
  <c r="R62" i="18"/>
  <c r="R63" i="18"/>
  <c r="R62" i="20"/>
  <c r="R61" i="19"/>
  <c r="R63" i="20"/>
  <c r="R62" i="19"/>
  <c r="R64" i="18"/>
  <c r="R64" i="20"/>
  <c r="R65" i="18"/>
  <c r="R63" i="19"/>
  <c r="R65" i="20"/>
  <c r="R64" i="19"/>
  <c r="R66" i="18"/>
  <c r="R65" i="19"/>
  <c r="R67" i="18"/>
  <c r="R66" i="20"/>
  <c r="R68" i="18"/>
  <c r="R67" i="20"/>
  <c r="R66" i="19"/>
  <c r="R67" i="19"/>
  <c r="R69" i="18"/>
  <c r="R68" i="20"/>
  <c r="R69" i="20"/>
  <c r="R70" i="18"/>
  <c r="R68" i="19"/>
  <c r="R69" i="19"/>
  <c r="R71" i="18"/>
  <c r="R70" i="20"/>
  <c r="R70" i="19"/>
  <c r="R71" i="20"/>
  <c r="R72" i="18"/>
  <c r="R71" i="19"/>
  <c r="R73" i="18"/>
  <c r="R72" i="20"/>
  <c r="R72" i="19"/>
  <c r="R74" i="18"/>
  <c r="R73" i="20"/>
  <c r="R73" i="19"/>
  <c r="R74" i="20"/>
  <c r="R75" i="18"/>
  <c r="R75" i="20"/>
  <c r="R74" i="19"/>
  <c r="R76" i="18"/>
  <c r="R76" i="20"/>
  <c r="R77" i="18"/>
  <c r="R75" i="19"/>
  <c r="R77" i="20"/>
  <c r="R78" i="18"/>
  <c r="R76" i="19"/>
  <c r="R77" i="19"/>
  <c r="R78" i="20"/>
  <c r="R79" i="18"/>
  <c r="R79" i="20"/>
  <c r="R78" i="19"/>
  <c r="R80" i="18"/>
  <c r="R81" i="18"/>
  <c r="R80" i="20"/>
  <c r="R79" i="19"/>
  <c r="R82" i="18"/>
  <c r="R80" i="19"/>
  <c r="R81" i="20"/>
  <c r="R82" i="20"/>
  <c r="R83" i="18"/>
  <c r="R81" i="19"/>
  <c r="R84" i="18"/>
  <c r="R83" i="20"/>
  <c r="R82" i="19"/>
  <c r="R85" i="18"/>
  <c r="R84" i="20"/>
  <c r="R83" i="19"/>
  <c r="R84" i="19"/>
  <c r="R85" i="20"/>
  <c r="R86" i="18"/>
  <c r="R87" i="18"/>
  <c r="R86" i="20"/>
  <c r="R85" i="19"/>
  <c r="R88" i="18"/>
  <c r="R86" i="19"/>
  <c r="R87" i="20"/>
  <c r="R88" i="20"/>
  <c r="R89" i="18"/>
  <c r="R87" i="19"/>
  <c r="R88" i="19"/>
  <c r="R89" i="20"/>
  <c r="R90" i="18"/>
  <c r="R91" i="18"/>
  <c r="R90" i="20"/>
  <c r="R89" i="19"/>
  <c r="R91" i="20"/>
  <c r="R92" i="18"/>
  <c r="R95" i="18"/>
  <c r="R90" i="19"/>
  <c r="R94" i="18"/>
  <c r="R92" i="20"/>
  <c r="R91" i="19"/>
  <c r="R94" i="20"/>
  <c r="R95" i="20"/>
  <c r="R93" i="18"/>
  <c r="R95" i="19"/>
  <c r="R93" i="20"/>
  <c r="R92" i="19"/>
  <c r="R94" i="19"/>
  <c r="R93" i="19"/>
  <c r="R151" i="18"/>
  <c r="R155" i="18"/>
  <c r="R152" i="21"/>
  <c r="R122" i="18"/>
  <c r="R121" i="21"/>
  <c r="R142" i="18"/>
  <c r="R117" i="18"/>
  <c r="R132" i="18"/>
  <c r="R138" i="18"/>
  <c r="R113" i="18"/>
  <c r="R150" i="18"/>
  <c r="R130" i="21"/>
  <c r="R139" i="21"/>
  <c r="R169" i="21"/>
  <c r="R132" i="21"/>
  <c r="R105" i="18"/>
  <c r="R157" i="18"/>
  <c r="R168" i="18"/>
  <c r="R175" i="18"/>
  <c r="R145" i="21"/>
  <c r="R110" i="18"/>
  <c r="R162" i="18"/>
  <c r="R112" i="18"/>
  <c r="R174" i="21"/>
  <c r="R116" i="18"/>
  <c r="R166" i="18"/>
  <c r="R163" i="18"/>
  <c r="R154" i="21"/>
  <c r="R162" i="21"/>
  <c r="R173" i="18"/>
  <c r="R156" i="18"/>
  <c r="R168" i="21"/>
  <c r="R150" i="21"/>
  <c r="R125" i="18"/>
  <c r="R127" i="18"/>
  <c r="R126" i="21"/>
  <c r="R144" i="21"/>
  <c r="R134" i="18"/>
  <c r="R130" i="18"/>
  <c r="R114" i="18"/>
  <c r="R161" i="18"/>
  <c r="R134" i="21"/>
  <c r="R173" i="21"/>
  <c r="R109" i="21"/>
  <c r="R105" i="21"/>
  <c r="R155" i="21"/>
  <c r="R174" i="18"/>
  <c r="R163" i="21"/>
  <c r="R171" i="21"/>
  <c r="R127" i="21"/>
  <c r="R151" i="21"/>
  <c r="R126" i="18"/>
  <c r="R108" i="18"/>
  <c r="R171" i="18"/>
  <c r="R128" i="18"/>
  <c r="R140" i="21"/>
  <c r="R146" i="21"/>
  <c r="R114" i="21"/>
  <c r="R124" i="18"/>
  <c r="R170" i="18"/>
  <c r="R172" i="18"/>
  <c r="R118" i="21"/>
  <c r="R107" i="21"/>
  <c r="R107" i="18"/>
  <c r="R136" i="18"/>
  <c r="R131" i="21"/>
  <c r="R170" i="21"/>
  <c r="R119" i="21"/>
  <c r="R161" i="21"/>
  <c r="R166" i="21"/>
  <c r="R160" i="21"/>
  <c r="R123" i="21"/>
  <c r="R135" i="21"/>
  <c r="R149" i="21"/>
  <c r="R140" i="18"/>
  <c r="R143" i="21"/>
  <c r="R141" i="21"/>
  <c r="R143" i="18"/>
  <c r="R167" i="18"/>
  <c r="R115" i="21"/>
  <c r="R138" i="21"/>
  <c r="R113" i="21"/>
  <c r="R129" i="21"/>
  <c r="R106" i="18"/>
  <c r="R120" i="21"/>
  <c r="R115" i="18"/>
  <c r="R175" i="21"/>
  <c r="R131" i="18"/>
  <c r="R153" i="18"/>
  <c r="R145" i="18"/>
  <c r="R154" i="18"/>
  <c r="R147" i="18"/>
  <c r="R172" i="21"/>
  <c r="R137" i="21"/>
  <c r="R122" i="21"/>
  <c r="R165" i="18"/>
  <c r="R146" i="18"/>
  <c r="R117" i="21"/>
  <c r="R167" i="21"/>
  <c r="R136" i="21"/>
  <c r="R158" i="21"/>
  <c r="R147" i="21"/>
  <c r="R119" i="18"/>
  <c r="R148" i="21"/>
  <c r="R109" i="18"/>
  <c r="R128" i="21"/>
  <c r="R157" i="21"/>
  <c r="R159" i="21"/>
  <c r="R120" i="18"/>
  <c r="R106" i="21"/>
  <c r="R156" i="21"/>
  <c r="R124" i="21"/>
  <c r="R116" i="21"/>
  <c r="R129" i="18"/>
  <c r="R125" i="21"/>
  <c r="R139" i="18"/>
  <c r="R152" i="18"/>
  <c r="R142" i="21"/>
  <c r="R137" i="18"/>
  <c r="R160" i="18"/>
  <c r="R133" i="21"/>
  <c r="R123" i="18"/>
  <c r="R111" i="18"/>
  <c r="R153" i="21"/>
  <c r="R176" i="18"/>
  <c r="R144" i="18"/>
  <c r="R133" i="18"/>
  <c r="R111" i="21"/>
  <c r="R108" i="21"/>
  <c r="R149" i="18"/>
  <c r="R165" i="21"/>
  <c r="R148" i="18"/>
  <c r="R164" i="18"/>
  <c r="R112" i="21"/>
  <c r="R118" i="18"/>
  <c r="R135" i="18"/>
  <c r="R159" i="18"/>
  <c r="R110" i="21"/>
  <c r="R176" i="21"/>
  <c r="R158" i="18"/>
  <c r="R121" i="18"/>
  <c r="R164" i="21"/>
  <c r="R141" i="18"/>
  <c r="R169" i="18"/>
  <c r="Q27" i="21"/>
  <c r="Q25" i="21"/>
  <c r="Q96" i="21"/>
  <c r="Q24" i="21"/>
  <c r="Q40" i="21"/>
  <c r="Q99" i="21"/>
  <c r="Q97" i="21"/>
  <c r="Q36" i="21"/>
  <c r="Q46" i="21"/>
  <c r="Q48" i="21"/>
  <c r="Q47" i="21"/>
  <c r="Q35" i="21"/>
  <c r="Q37" i="21"/>
  <c r="Q33" i="21"/>
  <c r="Q39" i="21"/>
  <c r="Q38" i="21"/>
  <c r="Q31" i="21"/>
  <c r="Q26" i="21"/>
  <c r="Q30" i="21"/>
  <c r="Q43" i="21"/>
  <c r="Q98" i="21"/>
  <c r="Q32" i="21"/>
  <c r="Q41" i="21"/>
  <c r="Q42" i="21"/>
  <c r="Q45" i="21"/>
  <c r="Q29" i="21"/>
  <c r="Q28" i="21"/>
  <c r="Q34" i="21"/>
  <c r="Q44" i="21"/>
  <c r="Q49" i="21"/>
  <c r="Q50" i="21"/>
  <c r="Q51" i="21"/>
  <c r="Q52" i="21"/>
  <c r="Q53" i="21"/>
  <c r="Q54" i="21"/>
  <c r="Q55" i="21"/>
  <c r="Q56" i="21"/>
  <c r="Q57" i="21"/>
  <c r="Q58" i="21"/>
  <c r="Q59" i="21"/>
  <c r="Q60" i="21"/>
  <c r="Q61" i="21"/>
  <c r="Q62" i="21"/>
  <c r="Q63" i="21"/>
  <c r="Q64" i="21"/>
  <c r="Q65" i="21"/>
  <c r="Q66" i="21"/>
  <c r="Q67" i="21"/>
  <c r="Q68" i="21"/>
  <c r="Q69" i="21"/>
  <c r="Q70" i="21"/>
  <c r="Q71" i="21"/>
  <c r="Q72" i="21"/>
  <c r="Q73" i="21"/>
  <c r="Q74" i="21"/>
  <c r="Q75" i="21"/>
  <c r="Q76" i="21"/>
  <c r="Q77" i="21"/>
  <c r="Q78" i="21"/>
  <c r="Q79" i="21"/>
  <c r="Q80" i="21"/>
  <c r="Q81" i="21"/>
  <c r="Q82" i="21"/>
  <c r="Q83" i="21"/>
  <c r="Q84" i="21"/>
  <c r="Q85" i="21"/>
  <c r="Q86" i="21"/>
  <c r="Q87" i="21"/>
  <c r="Q88" i="21"/>
  <c r="Q89" i="21"/>
  <c r="Q90" i="21"/>
  <c r="Q91" i="21"/>
  <c r="Q95" i="21"/>
  <c r="Q94" i="21"/>
  <c r="Q92" i="21"/>
  <c r="Q93" i="21"/>
  <c r="Q97" i="18"/>
  <c r="Q32" i="18"/>
  <c r="Q32" i="20"/>
  <c r="Q99" i="20"/>
  <c r="Q96" i="19"/>
  <c r="Q37" i="20"/>
  <c r="Q27" i="20"/>
  <c r="Q97" i="19"/>
  <c r="Q40" i="20"/>
  <c r="Q96" i="20"/>
  <c r="Q97" i="20"/>
  <c r="Q40" i="19"/>
  <c r="Q43" i="19"/>
  <c r="Q35" i="18"/>
  <c r="Q96" i="18"/>
  <c r="Q24" i="18"/>
  <c r="Q30" i="18"/>
  <c r="Q27" i="18"/>
  <c r="Q42" i="20"/>
  <c r="Q38" i="20"/>
  <c r="Q26" i="18"/>
  <c r="Q36" i="18"/>
  <c r="Q29" i="18"/>
  <c r="Q43" i="20"/>
  <c r="Q26" i="19"/>
  <c r="Q99" i="19"/>
  <c r="Q38" i="18"/>
  <c r="Q99" i="18"/>
  <c r="Q43" i="18"/>
  <c r="Q24" i="20"/>
  <c r="Q26" i="20"/>
  <c r="Q41" i="20"/>
  <c r="Q98" i="20"/>
  <c r="Q39" i="20"/>
  <c r="Q44" i="19"/>
  <c r="Q25" i="19"/>
  <c r="Q24" i="19"/>
  <c r="Q27" i="19"/>
  <c r="Q98" i="19"/>
  <c r="Q36" i="19"/>
  <c r="Q39" i="18"/>
  <c r="Q98" i="18"/>
  <c r="Q37" i="18"/>
  <c r="Q34" i="18"/>
  <c r="Q28" i="18"/>
  <c r="Q33" i="20"/>
  <c r="Q36" i="20"/>
  <c r="Q39" i="19"/>
  <c r="Q40" i="18"/>
  <c r="Q44" i="18"/>
  <c r="Q25" i="18"/>
  <c r="Q30" i="20"/>
  <c r="Q29" i="20"/>
  <c r="Q45" i="20"/>
  <c r="Q31" i="20"/>
  <c r="Q31" i="19"/>
  <c r="Q41" i="19"/>
  <c r="Q30" i="19"/>
  <c r="Q46" i="18"/>
  <c r="Q42" i="18"/>
  <c r="Q32" i="19"/>
  <c r="Q25" i="20"/>
  <c r="Q28" i="20"/>
  <c r="Q37" i="19"/>
  <c r="Q42" i="19"/>
  <c r="Q38" i="19"/>
  <c r="Q31" i="18"/>
  <c r="Q33" i="18"/>
  <c r="Q41" i="18"/>
  <c r="Q44" i="20"/>
  <c r="Q33" i="19"/>
  <c r="Q34" i="19"/>
  <c r="Q29" i="19"/>
  <c r="Q28" i="19"/>
  <c r="Q45" i="18"/>
  <c r="Q35" i="20"/>
  <c r="Q35" i="19"/>
  <c r="Q45" i="19"/>
  <c r="Q46" i="20"/>
  <c r="Q34" i="20"/>
  <c r="Q47" i="18"/>
  <c r="Q46" i="19"/>
  <c r="Q47" i="20"/>
  <c r="Q48" i="18"/>
  <c r="Q47" i="19"/>
  <c r="Q48" i="20"/>
  <c r="Q49" i="18"/>
  <c r="Q49" i="20"/>
  <c r="Q50" i="18"/>
  <c r="Q48" i="19"/>
  <c r="Q50" i="20"/>
  <c r="Q51" i="18"/>
  <c r="Q49" i="19"/>
  <c r="Q51" i="20"/>
  <c r="Q50" i="19"/>
  <c r="Q52" i="18"/>
  <c r="Q51" i="19"/>
  <c r="Q53" i="18"/>
  <c r="Q52" i="20"/>
  <c r="Q53" i="20"/>
  <c r="Q54" i="18"/>
  <c r="Q52" i="19"/>
  <c r="Q54" i="20"/>
  <c r="Q55" i="18"/>
  <c r="Q53" i="19"/>
  <c r="Q55" i="20"/>
  <c r="Q54" i="19"/>
  <c r="Q56" i="18"/>
  <c r="Q57" i="18"/>
  <c r="Q56" i="20"/>
  <c r="Q55" i="19"/>
  <c r="Q56" i="19"/>
  <c r="Q57" i="20"/>
  <c r="Q58" i="18"/>
  <c r="Q59" i="18"/>
  <c r="Q57" i="19"/>
  <c r="Q58" i="20"/>
  <c r="Q58" i="19"/>
  <c r="Q60" i="18"/>
  <c r="Q59" i="20"/>
  <c r="Q61" i="18"/>
  <c r="Q60" i="20"/>
  <c r="Q59" i="19"/>
  <c r="Q60" i="19"/>
  <c r="Q62" i="18"/>
  <c r="Q61" i="20"/>
  <c r="Q62" i="20"/>
  <c r="Q61" i="19"/>
  <c r="Q63" i="18"/>
  <c r="Q63" i="20"/>
  <c r="Q64" i="18"/>
  <c r="Q62" i="19"/>
  <c r="Q63" i="19"/>
  <c r="Q64" i="20"/>
  <c r="Q65" i="18"/>
  <c r="Q64" i="19"/>
  <c r="Q66" i="18"/>
  <c r="Q65" i="20"/>
  <c r="Q66" i="20"/>
  <c r="Q67" i="18"/>
  <c r="Q65" i="19"/>
  <c r="Q67" i="20"/>
  <c r="Q66" i="19"/>
  <c r="Q68" i="18"/>
  <c r="Q67" i="19"/>
  <c r="Q68" i="20"/>
  <c r="Q69" i="18"/>
  <c r="Q70" i="18"/>
  <c r="Q68" i="19"/>
  <c r="Q69" i="20"/>
  <c r="Q70" i="20"/>
  <c r="Q71" i="18"/>
  <c r="Q69" i="19"/>
  <c r="Q70" i="19"/>
  <c r="Q71" i="20"/>
  <c r="Q72" i="18"/>
  <c r="Q72" i="20"/>
  <c r="Q73" i="18"/>
  <c r="Q71" i="19"/>
  <c r="Q72" i="19"/>
  <c r="Q73" i="20"/>
  <c r="Q74" i="18"/>
  <c r="Q75" i="18"/>
  <c r="Q74" i="20"/>
  <c r="Q73" i="19"/>
  <c r="Q75" i="20"/>
  <c r="Q74" i="19"/>
  <c r="Q76" i="18"/>
  <c r="Q75" i="19"/>
  <c r="Q77" i="18"/>
  <c r="Q76" i="20"/>
  <c r="Q76" i="19"/>
  <c r="Q77" i="20"/>
  <c r="Q78" i="18"/>
  <c r="Q79" i="18"/>
  <c r="Q78" i="20"/>
  <c r="Q77" i="19"/>
  <c r="Q80" i="18"/>
  <c r="Q79" i="20"/>
  <c r="Q78" i="19"/>
  <c r="Q79" i="19"/>
  <c r="Q80" i="20"/>
  <c r="Q81" i="18"/>
  <c r="Q82" i="18"/>
  <c r="Q81" i="20"/>
  <c r="Q80" i="19"/>
  <c r="Q82" i="20"/>
  <c r="Q83" i="18"/>
  <c r="Q81" i="19"/>
  <c r="Q82" i="19"/>
  <c r="Q84" i="18"/>
  <c r="Q83" i="20"/>
  <c r="Q85" i="18"/>
  <c r="Q83" i="19"/>
  <c r="Q84" i="20"/>
  <c r="Q84" i="19"/>
  <c r="Q85" i="20"/>
  <c r="Q86" i="18"/>
  <c r="Q85" i="19"/>
  <c r="Q87" i="18"/>
  <c r="Q86" i="20"/>
  <c r="Q87" i="20"/>
  <c r="Q86" i="19"/>
  <c r="Q88" i="18"/>
  <c r="Q87" i="19"/>
  <c r="Q89" i="18"/>
  <c r="Q88" i="20"/>
  <c r="Q90" i="18"/>
  <c r="Q89" i="20"/>
  <c r="Q88" i="19"/>
  <c r="Q91" i="18"/>
  <c r="Q90" i="20"/>
  <c r="Q89" i="19"/>
  <c r="Q90" i="19"/>
  <c r="Q95" i="18"/>
  <c r="Q92" i="18"/>
  <c r="Q91" i="20"/>
  <c r="Q95" i="20"/>
  <c r="Q91" i="19"/>
  <c r="Q94" i="18"/>
  <c r="Q94" i="20"/>
  <c r="Q93" i="18"/>
  <c r="Q92" i="20"/>
  <c r="Q93" i="20"/>
  <c r="Q92" i="19"/>
  <c r="Q95" i="19"/>
  <c r="Q93" i="19"/>
  <c r="Q94" i="19"/>
  <c r="Q151" i="18"/>
  <c r="Q136" i="18"/>
  <c r="Q127" i="18"/>
  <c r="Q170" i="18"/>
  <c r="Q119" i="21"/>
  <c r="Q126" i="21"/>
  <c r="Q123" i="21"/>
  <c r="Q135" i="21"/>
  <c r="Q116" i="18"/>
  <c r="Q119" i="18"/>
  <c r="Q130" i="18"/>
  <c r="Q113" i="18"/>
  <c r="Q131" i="18"/>
  <c r="Q114" i="18"/>
  <c r="Q108" i="21"/>
  <c r="Q143" i="21"/>
  <c r="Q117" i="21"/>
  <c r="Q154" i="21"/>
  <c r="Q109" i="21"/>
  <c r="Q173" i="18"/>
  <c r="Q106" i="21"/>
  <c r="Q150" i="21"/>
  <c r="Q122" i="18"/>
  <c r="Q124" i="18"/>
  <c r="Q164" i="18"/>
  <c r="Q147" i="21"/>
  <c r="Q134" i="18"/>
  <c r="Q138" i="18"/>
  <c r="Q155" i="21"/>
  <c r="Q168" i="18"/>
  <c r="Q161" i="21"/>
  <c r="Q160" i="21"/>
  <c r="Q138" i="21"/>
  <c r="Q149" i="21"/>
  <c r="Q172" i="18"/>
  <c r="Q150" i="18"/>
  <c r="Q166" i="18"/>
  <c r="Q140" i="18"/>
  <c r="Q149" i="18"/>
  <c r="Q113" i="21"/>
  <c r="Q107" i="21"/>
  <c r="Q129" i="21"/>
  <c r="Q156" i="21"/>
  <c r="Q152" i="21"/>
  <c r="Q137" i="21"/>
  <c r="Q111" i="21"/>
  <c r="Q162" i="21"/>
  <c r="Q105" i="18"/>
  <c r="Q167" i="18"/>
  <c r="Q156" i="18"/>
  <c r="Q155" i="18"/>
  <c r="Q168" i="21"/>
  <c r="Q121" i="21"/>
  <c r="Q144" i="21"/>
  <c r="Q142" i="18"/>
  <c r="Q132" i="18"/>
  <c r="Q163" i="18"/>
  <c r="Q161" i="18"/>
  <c r="Q134" i="21"/>
  <c r="Q118" i="21"/>
  <c r="Q173" i="21"/>
  <c r="Q176" i="18"/>
  <c r="Q165" i="21"/>
  <c r="Q130" i="21"/>
  <c r="Q105" i="21"/>
  <c r="Q125" i="21"/>
  <c r="Q110" i="18"/>
  <c r="Q145" i="21"/>
  <c r="Q147" i="18"/>
  <c r="Q115" i="18"/>
  <c r="Q151" i="21"/>
  <c r="Q143" i="18"/>
  <c r="Q129" i="18"/>
  <c r="Q135" i="18"/>
  <c r="Q112" i="21"/>
  <c r="Q128" i="21"/>
  <c r="Q136" i="21"/>
  <c r="Q158" i="21"/>
  <c r="Q148" i="18"/>
  <c r="Q120" i="18"/>
  <c r="Q123" i="18"/>
  <c r="Q111" i="18"/>
  <c r="Q170" i="21"/>
  <c r="Q162" i="18"/>
  <c r="Q160" i="18"/>
  <c r="Q153" i="18"/>
  <c r="Q141" i="21"/>
  <c r="Q145" i="18"/>
  <c r="Q121" i="18"/>
  <c r="Q165" i="18"/>
  <c r="Q127" i="21"/>
  <c r="Q172" i="21"/>
  <c r="Q144" i="18"/>
  <c r="Q164" i="21"/>
  <c r="Q167" i="21"/>
  <c r="Q140" i="21"/>
  <c r="Q141" i="18"/>
  <c r="Q125" i="18"/>
  <c r="Q116" i="21"/>
  <c r="Q171" i="21"/>
  <c r="Q176" i="21"/>
  <c r="Q146" i="18"/>
  <c r="Q110" i="21"/>
  <c r="Q174" i="21"/>
  <c r="Q115" i="21"/>
  <c r="Q112" i="18"/>
  <c r="Q107" i="18"/>
  <c r="Q118" i="18"/>
  <c r="Q137" i="18"/>
  <c r="Q158" i="18"/>
  <c r="Q117" i="18"/>
  <c r="Q126" i="18"/>
  <c r="Q148" i="21"/>
  <c r="Q139" i="21"/>
  <c r="Q174" i="18"/>
  <c r="Q106" i="18"/>
  <c r="Q142" i="21"/>
  <c r="Q159" i="21"/>
  <c r="Q139" i="18"/>
  <c r="Q109" i="18"/>
  <c r="Q120" i="21"/>
  <c r="Q157" i="21"/>
  <c r="Q154" i="18"/>
  <c r="Q166" i="21"/>
  <c r="Q128" i="18"/>
  <c r="Q157" i="18"/>
  <c r="Q108" i="18"/>
  <c r="Q153" i="21"/>
  <c r="Q133" i="18"/>
  <c r="Q114" i="21"/>
  <c r="Q175" i="18"/>
  <c r="Q171" i="18"/>
  <c r="Q175" i="21"/>
  <c r="Q122" i="21"/>
  <c r="Q131" i="21"/>
  <c r="Q169" i="18"/>
  <c r="Q133" i="21"/>
  <c r="Q124" i="21"/>
  <c r="Q146" i="21"/>
  <c r="Q159" i="18"/>
  <c r="Q132" i="21"/>
  <c r="Q163" i="21"/>
  <c r="Q169" i="21"/>
  <c r="Q152" i="18"/>
  <c r="K376" i="15"/>
  <c r="K374" i="16"/>
  <c r="K371" i="15"/>
  <c r="K370" i="16"/>
  <c r="K371" i="13"/>
  <c r="L370" i="13" s="1"/>
  <c r="K370" i="12"/>
  <c r="L369" i="12" s="1"/>
  <c r="J369" i="12" s="1"/>
  <c r="K375" i="12"/>
  <c r="L374" i="12" s="1"/>
  <c r="K376" i="14"/>
  <c r="K376" i="16"/>
  <c r="K372" i="15"/>
  <c r="L371" i="15" s="1"/>
  <c r="K371" i="16"/>
  <c r="K373" i="15"/>
  <c r="K372" i="14"/>
  <c r="L371" i="14" s="1"/>
  <c r="K371" i="12"/>
  <c r="K370" i="14"/>
  <c r="L369" i="14" s="1"/>
  <c r="J369" i="14" s="1"/>
  <c r="K373" i="14"/>
  <c r="L372" i="14" s="1"/>
  <c r="K374" i="14"/>
  <c r="L373" i="14" s="1"/>
  <c r="K372" i="16"/>
  <c r="L371" i="16" s="1"/>
  <c r="J401" i="3"/>
  <c r="K375" i="15"/>
  <c r="L374" i="15" s="1"/>
  <c r="K373" i="16"/>
  <c r="K372" i="12"/>
  <c r="L371" i="12" s="1"/>
  <c r="K371" i="14"/>
  <c r="L370" i="14" s="1"/>
  <c r="K375" i="14"/>
  <c r="L374" i="14" s="1"/>
  <c r="K373" i="12"/>
  <c r="K376" i="12"/>
  <c r="K374" i="13"/>
  <c r="L373" i="13" s="1"/>
  <c r="K374" i="15"/>
  <c r="K370" i="15"/>
  <c r="K375" i="16"/>
  <c r="L374" i="16" s="1"/>
  <c r="K372" i="13"/>
  <c r="L371" i="13" s="1"/>
  <c r="K370" i="13"/>
  <c r="L369" i="13" s="1"/>
  <c r="J369" i="13" s="1"/>
  <c r="K375" i="13"/>
  <c r="L374" i="13" s="1"/>
  <c r="K373" i="13"/>
  <c r="L372" i="13" s="1"/>
  <c r="K376" i="13"/>
  <c r="K374" i="12"/>
  <c r="L373" i="12" s="1"/>
  <c r="K286" i="16"/>
  <c r="K355" i="16"/>
  <c r="J386" i="3"/>
  <c r="K352" i="14"/>
  <c r="L351" i="14" s="1"/>
  <c r="K351" i="13"/>
  <c r="K355" i="12"/>
  <c r="K340" i="12"/>
  <c r="K286" i="14"/>
  <c r="K354" i="14"/>
  <c r="L353" i="14" s="1"/>
  <c r="K333" i="16"/>
  <c r="K352" i="15"/>
  <c r="K352" i="13"/>
  <c r="L351" i="13" s="1"/>
  <c r="K338" i="12"/>
  <c r="L337" i="12" s="1"/>
  <c r="J337" i="12" s="1"/>
  <c r="K333" i="13"/>
  <c r="K353" i="13"/>
  <c r="K354" i="13"/>
  <c r="L353" i="13" s="1"/>
  <c r="K286" i="15"/>
  <c r="K340" i="15"/>
  <c r="K353" i="15"/>
  <c r="K339" i="15"/>
  <c r="K333" i="15"/>
  <c r="K351" i="16"/>
  <c r="K352" i="12"/>
  <c r="K351" i="12"/>
  <c r="L350" i="12" s="1"/>
  <c r="J350" i="12" s="1"/>
  <c r="K338" i="13"/>
  <c r="L337" i="13" s="1"/>
  <c r="J337" i="13" s="1"/>
  <c r="K355" i="14"/>
  <c r="K340" i="13"/>
  <c r="K333" i="12"/>
  <c r="K286" i="12"/>
  <c r="K354" i="12"/>
  <c r="L353" i="12" s="1"/>
  <c r="K353" i="12"/>
  <c r="L352" i="12" s="1"/>
  <c r="K339" i="13"/>
  <c r="L338" i="13" s="1"/>
  <c r="K340" i="16"/>
  <c r="K354" i="15"/>
  <c r="K353" i="16"/>
  <c r="K339" i="16"/>
  <c r="L338" i="16" s="1"/>
  <c r="K351" i="15"/>
  <c r="K338" i="15"/>
  <c r="K339" i="12"/>
  <c r="K339" i="14"/>
  <c r="L338" i="14" s="1"/>
  <c r="K355" i="15"/>
  <c r="K354" i="16"/>
  <c r="K352" i="16"/>
  <c r="K338" i="16"/>
  <c r="L337" i="16" s="1"/>
  <c r="J337" i="16" s="1"/>
  <c r="K351" i="14"/>
  <c r="L350" i="14" s="1"/>
  <c r="J350" i="14" s="1"/>
  <c r="K338" i="14"/>
  <c r="L337" i="14" s="1"/>
  <c r="J337" i="14" s="1"/>
  <c r="K355" i="13"/>
  <c r="K340" i="14"/>
  <c r="K333" i="14"/>
  <c r="K286" i="13"/>
  <c r="K353" i="14"/>
  <c r="L352" i="14" s="1"/>
  <c r="M136" i="1"/>
  <c r="M92" i="1"/>
  <c r="N136" i="1"/>
  <c r="N92" i="1"/>
  <c r="M64" i="1"/>
  <c r="M63" i="1"/>
  <c r="N64" i="1"/>
  <c r="N63" i="1"/>
  <c r="M79" i="1"/>
  <c r="M61" i="1"/>
  <c r="N33" i="1"/>
  <c r="M62" i="1"/>
  <c r="N62" i="1"/>
  <c r="N32" i="1"/>
  <c r="N34" i="1"/>
  <c r="M91" i="1"/>
  <c r="N91" i="1"/>
  <c r="N49" i="1"/>
  <c r="N85" i="1"/>
  <c r="R129" i="14"/>
  <c r="M56" i="1"/>
  <c r="N54" i="1"/>
  <c r="M49" i="1"/>
  <c r="M24" i="1"/>
  <c r="M23" i="1"/>
  <c r="N24" i="1"/>
  <c r="N23" i="1"/>
  <c r="N70" i="1"/>
  <c r="N69" i="1"/>
  <c r="M66" i="1"/>
  <c r="M65" i="1"/>
  <c r="M31" i="1"/>
  <c r="M38" i="1"/>
  <c r="M37" i="1"/>
  <c r="M52" i="1"/>
  <c r="N59" i="1"/>
  <c r="M84" i="1"/>
  <c r="M222" i="1"/>
  <c r="M221" i="1"/>
  <c r="N43" i="1"/>
  <c r="N42" i="1"/>
  <c r="N66" i="1"/>
  <c r="N65" i="1"/>
  <c r="M70" i="1"/>
  <c r="M69" i="1"/>
  <c r="N222" i="1"/>
  <c r="N221" i="1"/>
  <c r="N38" i="1"/>
  <c r="N37" i="1"/>
  <c r="M43" i="1"/>
  <c r="M42" i="1"/>
  <c r="M138" i="1"/>
  <c r="M137" i="1"/>
  <c r="N138" i="1"/>
  <c r="N137" i="1"/>
  <c r="N84" i="1"/>
  <c r="N80" i="1"/>
  <c r="M32" i="1"/>
  <c r="M76" i="1"/>
  <c r="N30" i="1"/>
  <c r="N76" i="1"/>
  <c r="N31" i="1"/>
  <c r="M80" i="1"/>
  <c r="M30" i="1"/>
  <c r="M73" i="1"/>
  <c r="M59" i="1"/>
  <c r="N74" i="1"/>
  <c r="N56" i="1"/>
  <c r="R166" i="14"/>
  <c r="N48" i="1"/>
  <c r="M58" i="1"/>
  <c r="N79" i="1"/>
  <c r="N73" i="1"/>
  <c r="N47" i="1"/>
  <c r="N46" i="1"/>
  <c r="N87" i="1"/>
  <c r="N86" i="1"/>
  <c r="M55" i="1"/>
  <c r="M75" i="1"/>
  <c r="N55" i="1"/>
  <c r="M82" i="1"/>
  <c r="M81" i="1"/>
  <c r="N60" i="1"/>
  <c r="M83" i="1"/>
  <c r="M87" i="1"/>
  <c r="M86" i="1"/>
  <c r="N72" i="1"/>
  <c r="N71" i="1"/>
  <c r="M40" i="1"/>
  <c r="M39" i="1"/>
  <c r="M68" i="1"/>
  <c r="M67" i="1"/>
  <c r="M78" i="1"/>
  <c r="M77" i="1"/>
  <c r="M51" i="1"/>
  <c r="M50" i="1"/>
  <c r="N52" i="1"/>
  <c r="N51" i="1"/>
  <c r="N50" i="1"/>
  <c r="M47" i="1"/>
  <c r="M46" i="1"/>
  <c r="N78" i="1"/>
  <c r="N77" i="1"/>
  <c r="M90" i="1"/>
  <c r="N61" i="1"/>
  <c r="M224" i="1"/>
  <c r="M223" i="1"/>
  <c r="N82" i="1"/>
  <c r="N81" i="1"/>
  <c r="N45" i="1"/>
  <c r="N44" i="1"/>
  <c r="N89" i="1"/>
  <c r="N88" i="1"/>
  <c r="N75" i="1"/>
  <c r="N68" i="1"/>
  <c r="N67" i="1"/>
  <c r="M72" i="1"/>
  <c r="M71" i="1"/>
  <c r="N224" i="1"/>
  <c r="N223" i="1"/>
  <c r="N40" i="1"/>
  <c r="N39" i="1"/>
  <c r="M45" i="1"/>
  <c r="M44" i="1"/>
  <c r="M54" i="1"/>
  <c r="M140" i="1"/>
  <c r="M139" i="1"/>
  <c r="M48" i="1"/>
  <c r="N58" i="1"/>
  <c r="N90" i="1"/>
  <c r="N140" i="1"/>
  <c r="N139" i="1"/>
  <c r="M89" i="1"/>
  <c r="M88" i="1"/>
  <c r="M74" i="1"/>
  <c r="R162" i="14"/>
  <c r="R144" i="14"/>
  <c r="Q26" i="14"/>
  <c r="R128" i="14"/>
  <c r="R171" i="14"/>
  <c r="R137" i="14"/>
  <c r="R117" i="14"/>
  <c r="R122" i="14"/>
  <c r="R141" i="14"/>
  <c r="R109" i="14"/>
  <c r="R176" i="14"/>
  <c r="R140" i="14"/>
  <c r="R145" i="14"/>
  <c r="R163" i="14"/>
  <c r="R120" i="14"/>
  <c r="R119" i="14"/>
  <c r="R178" i="14"/>
  <c r="R108" i="14"/>
  <c r="R153" i="14"/>
  <c r="R170" i="14"/>
  <c r="R112" i="14"/>
  <c r="R155" i="14"/>
  <c r="R111" i="14"/>
  <c r="R130" i="3"/>
  <c r="R131" i="14"/>
  <c r="R152" i="14"/>
  <c r="Q47" i="12"/>
  <c r="R125" i="14"/>
  <c r="R124" i="14"/>
  <c r="R149" i="14"/>
  <c r="R121" i="14"/>
  <c r="R134" i="14"/>
  <c r="R165" i="14"/>
  <c r="R126" i="14"/>
  <c r="R114" i="14"/>
  <c r="R158" i="14"/>
  <c r="R151" i="3"/>
  <c r="R133" i="3"/>
  <c r="R173" i="3"/>
  <c r="Q26" i="12"/>
  <c r="Q54" i="13"/>
  <c r="Q44" i="12"/>
  <c r="R164" i="14"/>
  <c r="R139" i="14"/>
  <c r="R144" i="3"/>
  <c r="Q35" i="12"/>
  <c r="R171" i="3"/>
  <c r="R111" i="3"/>
  <c r="R132" i="14"/>
  <c r="R148" i="14"/>
  <c r="R113" i="14"/>
  <c r="R107" i="14"/>
  <c r="R150" i="14"/>
  <c r="R167" i="14"/>
  <c r="R175" i="14"/>
  <c r="R106" i="14"/>
  <c r="R142" i="14"/>
  <c r="R123" i="14"/>
  <c r="R161" i="14"/>
  <c r="R173" i="14"/>
  <c r="R130" i="14"/>
  <c r="R143" i="14"/>
  <c r="R136" i="14"/>
  <c r="R159" i="3"/>
  <c r="R174" i="3"/>
  <c r="R148" i="3"/>
  <c r="R117" i="3"/>
  <c r="R149" i="3"/>
  <c r="R146" i="3"/>
  <c r="R107" i="3"/>
  <c r="Q30" i="12"/>
  <c r="R157" i="14"/>
  <c r="R151" i="14"/>
  <c r="R172" i="14"/>
  <c r="R168" i="14"/>
  <c r="R159" i="14"/>
  <c r="R133" i="14"/>
  <c r="R127" i="14"/>
  <c r="R169" i="14"/>
  <c r="R118" i="14"/>
  <c r="R174" i="14"/>
  <c r="R138" i="14"/>
  <c r="R154" i="14"/>
  <c r="R110" i="14"/>
  <c r="R115" i="14"/>
  <c r="R177" i="14"/>
  <c r="R160" i="14"/>
  <c r="R105" i="14"/>
  <c r="R135" i="14"/>
  <c r="R116" i="14"/>
  <c r="R127" i="3"/>
  <c r="R164" i="3"/>
  <c r="R132" i="3"/>
  <c r="R139" i="3"/>
  <c r="R116" i="3"/>
  <c r="R146" i="14"/>
  <c r="R147" i="14"/>
  <c r="R156" i="14"/>
  <c r="R167" i="3"/>
  <c r="R119" i="3"/>
  <c r="R160" i="3"/>
  <c r="R128" i="3"/>
  <c r="R165" i="3"/>
  <c r="R162" i="3"/>
  <c r="R24" i="12"/>
  <c r="R160" i="15"/>
  <c r="R135" i="3"/>
  <c r="R175" i="3"/>
  <c r="R168" i="3"/>
  <c r="R152" i="3"/>
  <c r="R136" i="3"/>
  <c r="R120" i="3"/>
  <c r="R155" i="3"/>
  <c r="R123" i="3"/>
  <c r="R157" i="3"/>
  <c r="R141" i="3"/>
  <c r="R125" i="3"/>
  <c r="R170" i="3"/>
  <c r="R154" i="3"/>
  <c r="R138" i="3"/>
  <c r="R122" i="3"/>
  <c r="R113" i="3"/>
  <c r="R109" i="3"/>
  <c r="R105" i="3"/>
  <c r="R49" i="14"/>
  <c r="R27" i="14"/>
  <c r="R147" i="3"/>
  <c r="R169" i="3"/>
  <c r="R153" i="3"/>
  <c r="R137" i="3"/>
  <c r="R121" i="3"/>
  <c r="R166" i="3"/>
  <c r="R150" i="3"/>
  <c r="R134" i="3"/>
  <c r="R118" i="3"/>
  <c r="R112" i="3"/>
  <c r="R108" i="3"/>
  <c r="R29" i="14"/>
  <c r="Q64" i="16"/>
  <c r="R143" i="3"/>
  <c r="R172" i="3"/>
  <c r="R156" i="3"/>
  <c r="R140" i="3"/>
  <c r="R124" i="3"/>
  <c r="R163" i="3"/>
  <c r="R131" i="3"/>
  <c r="R161" i="3"/>
  <c r="R145" i="3"/>
  <c r="R129" i="3"/>
  <c r="R115" i="3"/>
  <c r="R158" i="3"/>
  <c r="R142" i="3"/>
  <c r="R126" i="3"/>
  <c r="R114" i="3"/>
  <c r="R110" i="3"/>
  <c r="R106" i="3"/>
  <c r="R53" i="12"/>
  <c r="Q55" i="12"/>
  <c r="Q52" i="14"/>
  <c r="Q46" i="14"/>
  <c r="Q38" i="13"/>
  <c r="Q33" i="12"/>
  <c r="Q31" i="12"/>
  <c r="Q41" i="14"/>
  <c r="Q34" i="14"/>
  <c r="R53" i="14"/>
  <c r="R47" i="14"/>
  <c r="R31" i="12"/>
  <c r="R98" i="14"/>
  <c r="R33" i="16"/>
  <c r="R100" i="16"/>
  <c r="R26" i="16"/>
  <c r="R25" i="16"/>
  <c r="R97" i="16"/>
  <c r="R98" i="16"/>
  <c r="R27" i="16"/>
  <c r="R41" i="16"/>
  <c r="R35" i="16"/>
  <c r="R43" i="16"/>
  <c r="R32" i="16"/>
  <c r="R24" i="16"/>
  <c r="R36" i="16"/>
  <c r="R42" i="16"/>
  <c r="R99" i="16"/>
  <c r="R39" i="16"/>
  <c r="R34" i="16"/>
  <c r="R40" i="16"/>
  <c r="R38" i="16"/>
  <c r="R44" i="16"/>
  <c r="R31" i="16"/>
  <c r="R37" i="16"/>
  <c r="R30" i="16"/>
  <c r="R28" i="16"/>
  <c r="R29" i="16"/>
  <c r="R45" i="16"/>
  <c r="R46" i="16"/>
  <c r="R47" i="16"/>
  <c r="R48" i="16"/>
  <c r="R49" i="16"/>
  <c r="R50" i="16"/>
  <c r="R51" i="16"/>
  <c r="R52" i="16"/>
  <c r="R53" i="16"/>
  <c r="R54" i="16"/>
  <c r="R55" i="16"/>
  <c r="R56" i="16"/>
  <c r="R57" i="16"/>
  <c r="R58" i="16"/>
  <c r="R59" i="16"/>
  <c r="R60" i="16"/>
  <c r="R61" i="16"/>
  <c r="R62" i="16"/>
  <c r="R63" i="16"/>
  <c r="R64" i="16"/>
  <c r="Q44" i="13"/>
  <c r="Q42" i="13"/>
  <c r="Q43" i="14"/>
  <c r="Q99" i="13"/>
  <c r="M7" i="1"/>
  <c r="R50" i="12"/>
  <c r="R34" i="12"/>
  <c r="R36" i="14"/>
  <c r="R33" i="13"/>
  <c r="R171" i="16"/>
  <c r="R129" i="16"/>
  <c r="R144" i="16"/>
  <c r="R105" i="16"/>
  <c r="R107" i="16"/>
  <c r="R121" i="16"/>
  <c r="R123" i="16"/>
  <c r="R165" i="16"/>
  <c r="R168" i="16"/>
  <c r="R118" i="16"/>
  <c r="R134" i="16"/>
  <c r="R158" i="16"/>
  <c r="R166" i="16"/>
  <c r="R164" i="16"/>
  <c r="R176" i="16"/>
  <c r="R114" i="16"/>
  <c r="R150" i="16"/>
  <c r="R149" i="16"/>
  <c r="R145" i="16"/>
  <c r="R108" i="16"/>
  <c r="R133" i="16"/>
  <c r="R112" i="16"/>
  <c r="R137" i="16"/>
  <c r="R169" i="16"/>
  <c r="R152" i="16"/>
  <c r="R155" i="16"/>
  <c r="R106" i="16"/>
  <c r="R122" i="16"/>
  <c r="R146" i="16"/>
  <c r="R172" i="16"/>
  <c r="R174" i="16"/>
  <c r="R173" i="16"/>
  <c r="R157" i="16"/>
  <c r="R120" i="16"/>
  <c r="R130" i="16"/>
  <c r="R117" i="16"/>
  <c r="R153" i="16"/>
  <c r="R113" i="16"/>
  <c r="R109" i="16"/>
  <c r="R111" i="16"/>
  <c r="R125" i="16"/>
  <c r="R141" i="16"/>
  <c r="R128" i="16"/>
  <c r="R156" i="16"/>
  <c r="R135" i="16"/>
  <c r="R110" i="16"/>
  <c r="R126" i="16"/>
  <c r="R138" i="16"/>
  <c r="R154" i="16"/>
  <c r="R162" i="16"/>
  <c r="R177" i="16"/>
  <c r="R161" i="16"/>
  <c r="R124" i="16"/>
  <c r="R178" i="16"/>
  <c r="R142" i="16"/>
  <c r="R170" i="16"/>
  <c r="R143" i="16"/>
  <c r="R148" i="16"/>
  <c r="R116" i="16"/>
  <c r="R163" i="16"/>
  <c r="R127" i="16"/>
  <c r="R139" i="16"/>
  <c r="R160" i="16"/>
  <c r="R115" i="16"/>
  <c r="R167" i="16"/>
  <c r="R131" i="16"/>
  <c r="R147" i="16"/>
  <c r="R151" i="16"/>
  <c r="R159" i="16"/>
  <c r="R140" i="16"/>
  <c r="R119" i="16"/>
  <c r="R175" i="16"/>
  <c r="R132" i="16"/>
  <c r="R136" i="16"/>
  <c r="Q35" i="16"/>
  <c r="Q43" i="16"/>
  <c r="Q32" i="16"/>
  <c r="Q97" i="16"/>
  <c r="Q100" i="16"/>
  <c r="Q98" i="16"/>
  <c r="Q34" i="16"/>
  <c r="Q24" i="16"/>
  <c r="Q25" i="16"/>
  <c r="Q33" i="16"/>
  <c r="Q41" i="16"/>
  <c r="Q26" i="16"/>
  <c r="Q38" i="16"/>
  <c r="Q42" i="16"/>
  <c r="Q36" i="16"/>
  <c r="Q27" i="16"/>
  <c r="Q40" i="16"/>
  <c r="Q39" i="16"/>
  <c r="Q99" i="16"/>
  <c r="Q31" i="16"/>
  <c r="Q37" i="16"/>
  <c r="Q28" i="16"/>
  <c r="Q30" i="16"/>
  <c r="Q44" i="16"/>
  <c r="Q29" i="16"/>
  <c r="Q45" i="16"/>
  <c r="Q46" i="16"/>
  <c r="Q47" i="16"/>
  <c r="Q48" i="16"/>
  <c r="Q49" i="16"/>
  <c r="Q50" i="16"/>
  <c r="Q51" i="16"/>
  <c r="Q52" i="16"/>
  <c r="Q53" i="16"/>
  <c r="Q54" i="16"/>
  <c r="Q55" i="16"/>
  <c r="Q56" i="16"/>
  <c r="Q57" i="16"/>
  <c r="Q58" i="16"/>
  <c r="Q59" i="16"/>
  <c r="Q60" i="16"/>
  <c r="Q61" i="16"/>
  <c r="Q62" i="16"/>
  <c r="Q63" i="16"/>
  <c r="Q98" i="3"/>
  <c r="Q49" i="12"/>
  <c r="Q42" i="12"/>
  <c r="Q57" i="13"/>
  <c r="Q53" i="12"/>
  <c r="Q48" i="12"/>
  <c r="Q29" i="13"/>
  <c r="Q28" i="14"/>
  <c r="Q99" i="14"/>
  <c r="Q98" i="13"/>
  <c r="Q33" i="13"/>
  <c r="R55" i="14"/>
  <c r="R51" i="13"/>
  <c r="R36" i="12"/>
  <c r="R40" i="12"/>
  <c r="Q166" i="16"/>
  <c r="Q158" i="16"/>
  <c r="Q150" i="16"/>
  <c r="Q162" i="16"/>
  <c r="Q154" i="16"/>
  <c r="Q146" i="16"/>
  <c r="Q128" i="16"/>
  <c r="Q117" i="16"/>
  <c r="Q112" i="16"/>
  <c r="Q138" i="16"/>
  <c r="Q106" i="16"/>
  <c r="Q165" i="16"/>
  <c r="Q152" i="16"/>
  <c r="Q164" i="16"/>
  <c r="Q178" i="16"/>
  <c r="Q170" i="16"/>
  <c r="Q172" i="16"/>
  <c r="Q119" i="16"/>
  <c r="Q124" i="16"/>
  <c r="Q111" i="16"/>
  <c r="Q105" i="16"/>
  <c r="Q133" i="16"/>
  <c r="Q114" i="16"/>
  <c r="Q149" i="16"/>
  <c r="Q145" i="16"/>
  <c r="Q108" i="16"/>
  <c r="Q113" i="16"/>
  <c r="Q109" i="16"/>
  <c r="Q125" i="16"/>
  <c r="Q123" i="16"/>
  <c r="Q137" i="16"/>
  <c r="Q169" i="16"/>
  <c r="Q173" i="16"/>
  <c r="Q168" i="16"/>
  <c r="Q135" i="16"/>
  <c r="Q151" i="16"/>
  <c r="Q130" i="16"/>
  <c r="Q161" i="16"/>
  <c r="Q121" i="16"/>
  <c r="Q160" i="16"/>
  <c r="Q120" i="16"/>
  <c r="Q134" i="16"/>
  <c r="Q142" i="16"/>
  <c r="Q153" i="16"/>
  <c r="Q122" i="16"/>
  <c r="Q141" i="16"/>
  <c r="Q156" i="16"/>
  <c r="Q171" i="16"/>
  <c r="Q176" i="16"/>
  <c r="Q167" i="16"/>
  <c r="Q174" i="16"/>
  <c r="Q157" i="16"/>
  <c r="Q129" i="16"/>
  <c r="Q116" i="16"/>
  <c r="Q144" i="16"/>
  <c r="Q131" i="16"/>
  <c r="Q139" i="16"/>
  <c r="Q127" i="16"/>
  <c r="Q163" i="16"/>
  <c r="Q126" i="16"/>
  <c r="Q143" i="16"/>
  <c r="Q140" i="16"/>
  <c r="Q110" i="16"/>
  <c r="Q115" i="16"/>
  <c r="Q175" i="16"/>
  <c r="Q132" i="16"/>
  <c r="Q147" i="16"/>
  <c r="Q155" i="16"/>
  <c r="Q148" i="16"/>
  <c r="Q118" i="16"/>
  <c r="Q136" i="16"/>
  <c r="Q107" i="16"/>
  <c r="Q159" i="16"/>
  <c r="Q177" i="16"/>
  <c r="L66" i="16"/>
  <c r="O67" i="16"/>
  <c r="P65" i="16"/>
  <c r="Q65" i="16"/>
  <c r="J65" i="16"/>
  <c r="R65" i="16"/>
  <c r="G69" i="16"/>
  <c r="M68" i="16"/>
  <c r="K68" i="16" s="1"/>
  <c r="R55" i="12"/>
  <c r="Q53" i="14"/>
  <c r="Q51" i="13"/>
  <c r="Q50" i="13"/>
  <c r="Q47" i="14"/>
  <c r="Q34" i="12"/>
  <c r="Q38" i="12"/>
  <c r="Q29" i="14"/>
  <c r="Q34" i="13"/>
  <c r="Q35" i="14"/>
  <c r="Q27" i="12"/>
  <c r="Q45" i="14"/>
  <c r="Q99" i="12"/>
  <c r="Q25" i="12"/>
  <c r="Q40" i="13"/>
  <c r="Q36" i="14"/>
  <c r="Q40" i="12"/>
  <c r="Q31" i="13"/>
  <c r="Q33" i="14"/>
  <c r="Q100" i="14"/>
  <c r="Q39" i="13"/>
  <c r="Q97" i="12"/>
  <c r="Q97" i="13"/>
  <c r="Q26" i="13"/>
  <c r="Q98" i="14"/>
  <c r="Q97" i="3"/>
  <c r="R54" i="12"/>
  <c r="R54" i="14"/>
  <c r="R52" i="14"/>
  <c r="R52" i="13"/>
  <c r="R49" i="12"/>
  <c r="R47" i="12"/>
  <c r="R46" i="12"/>
  <c r="R35" i="12"/>
  <c r="R37" i="14"/>
  <c r="R44" i="13"/>
  <c r="R31" i="13"/>
  <c r="R40" i="14"/>
  <c r="R28" i="12"/>
  <c r="R35" i="14"/>
  <c r="R97" i="13"/>
  <c r="R97" i="3"/>
  <c r="R24" i="3"/>
  <c r="Q54" i="14"/>
  <c r="Q50" i="12"/>
  <c r="Q26" i="3"/>
  <c r="Q24" i="3"/>
  <c r="R57" i="13"/>
  <c r="R56" i="14"/>
  <c r="R56" i="13"/>
  <c r="Q55" i="13"/>
  <c r="Q53" i="13"/>
  <c r="Q52" i="13"/>
  <c r="Q50" i="14"/>
  <c r="Q49" i="13"/>
  <c r="Q46" i="12"/>
  <c r="Q47" i="13"/>
  <c r="Q45" i="13"/>
  <c r="Q36" i="12"/>
  <c r="Q30" i="13"/>
  <c r="Q38" i="14"/>
  <c r="Q35" i="13"/>
  <c r="Q30" i="14"/>
  <c r="Q32" i="12"/>
  <c r="Q24" i="12"/>
  <c r="Q25" i="13"/>
  <c r="Q31" i="14"/>
  <c r="Q28" i="12"/>
  <c r="Q36" i="13"/>
  <c r="Q39" i="14"/>
  <c r="Q100" i="12"/>
  <c r="Q27" i="14"/>
  <c r="Q28" i="13"/>
  <c r="Q41" i="13"/>
  <c r="Q32" i="14"/>
  <c r="Q44" i="14"/>
  <c r="Q96" i="3"/>
  <c r="R54" i="13"/>
  <c r="R51" i="12"/>
  <c r="R51" i="14"/>
  <c r="R48" i="12"/>
  <c r="R48" i="14"/>
  <c r="R48" i="13"/>
  <c r="R46" i="14"/>
  <c r="R45" i="13"/>
  <c r="R29" i="13"/>
  <c r="R46" i="13"/>
  <c r="R25" i="13"/>
  <c r="R33" i="14"/>
  <c r="R26" i="13"/>
  <c r="R24" i="13"/>
  <c r="Q56" i="13"/>
  <c r="R98" i="3"/>
  <c r="Q56" i="14"/>
  <c r="Q99" i="3"/>
  <c r="Q52" i="12"/>
  <c r="Q51" i="12"/>
  <c r="Q51" i="14"/>
  <c r="Q49" i="14"/>
  <c r="Q48" i="14"/>
  <c r="Q48" i="13"/>
  <c r="Q45" i="12"/>
  <c r="Q37" i="13"/>
  <c r="Q37" i="14"/>
  <c r="Q46" i="13"/>
  <c r="Q40" i="14"/>
  <c r="Q32" i="13"/>
  <c r="Q25" i="14"/>
  <c r="Q39" i="12"/>
  <c r="Q41" i="12"/>
  <c r="Q24" i="13"/>
  <c r="Q43" i="12"/>
  <c r="Q37" i="12"/>
  <c r="Q27" i="13"/>
  <c r="Q97" i="14"/>
  <c r="Q29" i="12"/>
  <c r="Q98" i="12"/>
  <c r="Q100" i="13"/>
  <c r="Q43" i="13"/>
  <c r="Q24" i="14"/>
  <c r="Q42" i="14"/>
  <c r="R99" i="3"/>
  <c r="R55" i="13"/>
  <c r="R52" i="12"/>
  <c r="R53" i="13"/>
  <c r="R50" i="14"/>
  <c r="R50" i="13"/>
  <c r="R49" i="13"/>
  <c r="R47" i="13"/>
  <c r="R38" i="12"/>
  <c r="R37" i="13"/>
  <c r="R32" i="12"/>
  <c r="R43" i="13"/>
  <c r="R42" i="12"/>
  <c r="R41" i="13"/>
  <c r="R44" i="14"/>
  <c r="R100" i="12"/>
  <c r="R31" i="14"/>
  <c r="R42" i="13"/>
  <c r="R99" i="14"/>
  <c r="R26" i="14"/>
  <c r="R32" i="13"/>
  <c r="R41" i="14"/>
  <c r="R35" i="13"/>
  <c r="R37" i="12"/>
  <c r="R25" i="12"/>
  <c r="R24" i="14"/>
  <c r="R98" i="13"/>
  <c r="R41" i="12"/>
  <c r="Q55" i="14"/>
  <c r="R45" i="12"/>
  <c r="R34" i="13"/>
  <c r="R30" i="13"/>
  <c r="R39" i="12"/>
  <c r="R36" i="13"/>
  <c r="R30" i="14"/>
  <c r="R43" i="12"/>
  <c r="R29" i="12"/>
  <c r="R38" i="13"/>
  <c r="R45" i="14"/>
  <c r="R33" i="12"/>
  <c r="R39" i="14"/>
  <c r="R30" i="12"/>
  <c r="R28" i="13"/>
  <c r="R97" i="14"/>
  <c r="R32" i="14"/>
  <c r="R39" i="13"/>
  <c r="R98" i="12"/>
  <c r="R27" i="13"/>
  <c r="R42" i="14"/>
  <c r="Q54" i="12"/>
  <c r="R66" i="15"/>
  <c r="M17" i="1"/>
  <c r="R26" i="12"/>
  <c r="R99" i="12"/>
  <c r="R40" i="13"/>
  <c r="R38" i="14"/>
  <c r="R44" i="12"/>
  <c r="R43" i="14"/>
  <c r="R27" i="12"/>
  <c r="R28" i="14"/>
  <c r="R100" i="13"/>
  <c r="R25" i="14"/>
  <c r="R97" i="12"/>
  <c r="R34" i="14"/>
  <c r="R99" i="13"/>
  <c r="R100" i="14"/>
  <c r="Q43" i="15"/>
  <c r="Q97" i="15"/>
  <c r="Q42" i="15"/>
  <c r="Q98" i="15"/>
  <c r="Q100" i="15"/>
  <c r="Q38" i="15"/>
  <c r="Q37" i="15"/>
  <c r="Q32" i="15"/>
  <c r="Q41" i="15"/>
  <c r="Q31" i="15"/>
  <c r="Q27" i="15"/>
  <c r="Q25" i="15"/>
  <c r="Q34" i="15"/>
  <c r="Q44" i="15"/>
  <c r="Q99" i="15"/>
  <c r="Q40" i="15"/>
  <c r="Q24" i="15"/>
  <c r="Q39" i="15"/>
  <c r="Q26" i="15"/>
  <c r="Q36" i="15"/>
  <c r="Q45" i="15"/>
  <c r="Q33" i="15"/>
  <c r="Q29" i="15"/>
  <c r="Q28" i="15"/>
  <c r="Q35" i="15"/>
  <c r="Q30" i="15"/>
  <c r="Q46" i="15"/>
  <c r="Q47" i="15"/>
  <c r="Q48" i="15"/>
  <c r="Q49" i="15"/>
  <c r="Q50" i="15"/>
  <c r="Q51" i="15"/>
  <c r="Q52" i="15"/>
  <c r="Q53" i="15"/>
  <c r="Q54" i="15"/>
  <c r="Q55" i="15"/>
  <c r="Q56" i="15"/>
  <c r="Q57" i="15"/>
  <c r="Q58" i="15"/>
  <c r="Q59" i="15"/>
  <c r="Q60" i="15"/>
  <c r="Q61" i="15"/>
  <c r="Q62" i="15"/>
  <c r="Q63" i="15"/>
  <c r="Q64" i="15"/>
  <c r="Q65" i="15"/>
  <c r="Q166" i="15"/>
  <c r="Q149" i="15"/>
  <c r="Q109" i="15"/>
  <c r="Q155" i="15"/>
  <c r="Q118" i="15"/>
  <c r="Q156" i="15"/>
  <c r="Q168" i="15"/>
  <c r="Q120" i="15"/>
  <c r="Q137" i="15"/>
  <c r="Q113" i="15"/>
  <c r="Q132" i="15"/>
  <c r="Q169" i="15"/>
  <c r="Q111" i="15"/>
  <c r="Q152" i="15"/>
  <c r="Q144" i="15"/>
  <c r="Q105" i="15"/>
  <c r="Q151" i="15"/>
  <c r="Q108" i="15"/>
  <c r="R158" i="15"/>
  <c r="R122" i="15"/>
  <c r="R114" i="15"/>
  <c r="R169" i="15"/>
  <c r="R135" i="15"/>
  <c r="R150" i="15"/>
  <c r="R174" i="15"/>
  <c r="R151" i="15"/>
  <c r="R116" i="15"/>
  <c r="R168" i="15"/>
  <c r="R118" i="15"/>
  <c r="R161" i="15"/>
  <c r="R175" i="15"/>
  <c r="R144" i="15"/>
  <c r="R140" i="15"/>
  <c r="R120" i="15"/>
  <c r="R125" i="15"/>
  <c r="R163" i="15"/>
  <c r="R131" i="15"/>
  <c r="Q150" i="15"/>
  <c r="Q110" i="15"/>
  <c r="Q146" i="15"/>
  <c r="Q133" i="15"/>
  <c r="Q174" i="15"/>
  <c r="Q158" i="15"/>
  <c r="Q129" i="15"/>
  <c r="Q163" i="15"/>
  <c r="Q130" i="15"/>
  <c r="Q127" i="15"/>
  <c r="Q167" i="15"/>
  <c r="Q161" i="15"/>
  <c r="Q153" i="15"/>
  <c r="Q148" i="15"/>
  <c r="Q147" i="15"/>
  <c r="Q128" i="15"/>
  <c r="Q123" i="15"/>
  <c r="Q119" i="15"/>
  <c r="Q124" i="15"/>
  <c r="R107" i="15"/>
  <c r="R110" i="15"/>
  <c r="R146" i="15"/>
  <c r="R105" i="15"/>
  <c r="R139" i="15"/>
  <c r="R149" i="15"/>
  <c r="R172" i="15"/>
  <c r="R112" i="15"/>
  <c r="R132" i="15"/>
  <c r="R136" i="15"/>
  <c r="R165" i="15"/>
  <c r="R145" i="15"/>
  <c r="R154" i="15"/>
  <c r="R130" i="15"/>
  <c r="R178" i="15"/>
  <c r="R173" i="15"/>
  <c r="R109" i="15"/>
  <c r="R156" i="15"/>
  <c r="R108" i="15"/>
  <c r="R96" i="3"/>
  <c r="Q66" i="15"/>
  <c r="R100" i="15"/>
  <c r="R38" i="15"/>
  <c r="R37" i="15"/>
  <c r="R42" i="15"/>
  <c r="R97" i="15"/>
  <c r="R98" i="15"/>
  <c r="R27" i="15"/>
  <c r="R40" i="15"/>
  <c r="R43" i="15"/>
  <c r="R29" i="15"/>
  <c r="R44" i="15"/>
  <c r="R39" i="15"/>
  <c r="R31" i="15"/>
  <c r="R36" i="15"/>
  <c r="R26" i="15"/>
  <c r="R24" i="15"/>
  <c r="R30" i="15"/>
  <c r="R99" i="15"/>
  <c r="R32" i="15"/>
  <c r="R34" i="15"/>
  <c r="R41" i="15"/>
  <c r="R25" i="15"/>
  <c r="R46" i="15"/>
  <c r="R33" i="15"/>
  <c r="R45" i="15"/>
  <c r="R35" i="15"/>
  <c r="R28" i="15"/>
  <c r="R47" i="15"/>
  <c r="R48" i="15"/>
  <c r="R49" i="15"/>
  <c r="R50" i="15"/>
  <c r="R51" i="15"/>
  <c r="N7" i="1"/>
  <c r="R52" i="15"/>
  <c r="R53" i="15"/>
  <c r="R54" i="15"/>
  <c r="R55" i="15"/>
  <c r="R56" i="15"/>
  <c r="R57" i="15"/>
  <c r="R58" i="15"/>
  <c r="R59" i="15"/>
  <c r="R60" i="15"/>
  <c r="R61" i="15"/>
  <c r="R62" i="15"/>
  <c r="R63" i="15"/>
  <c r="R64" i="15"/>
  <c r="R65" i="15"/>
  <c r="Q142" i="15"/>
  <c r="Q125" i="15"/>
  <c r="Q134" i="15"/>
  <c r="Q131" i="15"/>
  <c r="Q117" i="15"/>
  <c r="Q173" i="15"/>
  <c r="Q140" i="15"/>
  <c r="Q154" i="15"/>
  <c r="Q114" i="15"/>
  <c r="Q171" i="15"/>
  <c r="Q106" i="15"/>
  <c r="Q121" i="15"/>
  <c r="Q112" i="15"/>
  <c r="Q160" i="15"/>
  <c r="Q138" i="15"/>
  <c r="Q159" i="15"/>
  <c r="Q177" i="15"/>
  <c r="Q164" i="15"/>
  <c r="Q143" i="15"/>
  <c r="R155" i="15"/>
  <c r="R142" i="15"/>
  <c r="R126" i="15"/>
  <c r="R170" i="15"/>
  <c r="R124" i="15"/>
  <c r="R117" i="15"/>
  <c r="R147" i="15"/>
  <c r="R115" i="15"/>
  <c r="R153" i="15"/>
  <c r="R119" i="15"/>
  <c r="R133" i="15"/>
  <c r="R129" i="15"/>
  <c r="R152" i="15"/>
  <c r="R128" i="15"/>
  <c r="R137" i="15"/>
  <c r="R157" i="15"/>
  <c r="R127" i="15"/>
  <c r="R176" i="15"/>
  <c r="Q165" i="15"/>
  <c r="Q157" i="15"/>
  <c r="Q115" i="15"/>
  <c r="Q107" i="15"/>
  <c r="Q141" i="15"/>
  <c r="Q122" i="15"/>
  <c r="Q178" i="15"/>
  <c r="Q136" i="15"/>
  <c r="Q139" i="15"/>
  <c r="Q145" i="15"/>
  <c r="Q176" i="15"/>
  <c r="Q172" i="15"/>
  <c r="Q175" i="15"/>
  <c r="Q170" i="15"/>
  <c r="Q162" i="15"/>
  <c r="Q126" i="15"/>
  <c r="Q116" i="15"/>
  <c r="R134" i="15"/>
  <c r="R162" i="15"/>
  <c r="R166" i="15"/>
  <c r="R159" i="15"/>
  <c r="R171" i="15"/>
  <c r="R106" i="15"/>
  <c r="R167" i="15"/>
  <c r="R164" i="15"/>
  <c r="R121" i="15"/>
  <c r="R148" i="15"/>
  <c r="R177" i="15"/>
  <c r="R113" i="15"/>
  <c r="R143" i="15"/>
  <c r="R123" i="15"/>
  <c r="R138" i="15"/>
  <c r="R141" i="15"/>
  <c r="R111" i="15"/>
  <c r="P67" i="15"/>
  <c r="R67" i="15"/>
  <c r="J67" i="15"/>
  <c r="Q67" i="15"/>
  <c r="L68" i="15"/>
  <c r="O69" i="15"/>
  <c r="M70" i="15"/>
  <c r="K70" i="15" s="1"/>
  <c r="G71" i="15"/>
  <c r="Q112" i="3"/>
  <c r="Q115" i="3"/>
  <c r="Q116" i="3"/>
  <c r="Q117" i="3"/>
  <c r="Q118" i="3"/>
  <c r="Q120" i="3"/>
  <c r="Q122" i="3"/>
  <c r="Q125" i="3"/>
  <c r="Q126" i="3"/>
  <c r="Q129" i="3"/>
  <c r="Q130" i="3"/>
  <c r="Q132" i="3"/>
  <c r="Q134" i="3"/>
  <c r="Q136" i="3"/>
  <c r="Q138" i="3"/>
  <c r="Q140" i="3"/>
  <c r="Q142" i="3"/>
  <c r="Q145" i="3"/>
  <c r="Q147" i="3"/>
  <c r="Q148" i="3"/>
  <c r="Q150" i="3"/>
  <c r="Q151" i="3"/>
  <c r="Q152" i="3"/>
  <c r="Q153" i="3"/>
  <c r="Q155" i="3"/>
  <c r="Q105" i="3"/>
  <c r="Q106" i="3"/>
  <c r="Q107" i="3"/>
  <c r="Q108" i="3"/>
  <c r="Q109" i="3"/>
  <c r="Q110" i="3"/>
  <c r="Q111" i="3"/>
  <c r="Q113" i="3"/>
  <c r="Q114" i="3"/>
  <c r="Q119" i="3"/>
  <c r="Q121" i="3"/>
  <c r="Q123" i="3"/>
  <c r="Q124" i="3"/>
  <c r="Q127" i="3"/>
  <c r="Q128" i="3"/>
  <c r="Q131" i="3"/>
  <c r="Q133" i="3"/>
  <c r="Q135" i="3"/>
  <c r="Q137" i="3"/>
  <c r="Q139" i="3"/>
  <c r="Q141" i="3"/>
  <c r="Q143" i="3"/>
  <c r="Q144" i="3"/>
  <c r="Q146" i="3"/>
  <c r="Q149" i="3"/>
  <c r="Q154" i="3"/>
  <c r="Q156" i="3"/>
  <c r="Q157" i="3"/>
  <c r="Q158" i="3"/>
  <c r="Q159" i="3"/>
  <c r="Q160" i="3"/>
  <c r="Q161" i="3"/>
  <c r="Q162" i="3"/>
  <c r="Q163" i="3"/>
  <c r="Q164" i="3"/>
  <c r="Q165" i="3"/>
  <c r="Q166" i="3"/>
  <c r="Q167" i="3"/>
  <c r="Q168" i="3"/>
  <c r="Q169" i="3"/>
  <c r="Q170" i="3"/>
  <c r="Q171" i="3"/>
  <c r="Q172" i="3"/>
  <c r="Q173" i="3"/>
  <c r="Q174" i="3"/>
  <c r="Q175" i="3"/>
  <c r="Q112" i="14"/>
  <c r="Q148" i="14"/>
  <c r="Q106" i="14"/>
  <c r="Q122" i="14"/>
  <c r="Q138" i="14"/>
  <c r="Q169" i="14"/>
  <c r="Q120" i="14"/>
  <c r="Q118" i="14"/>
  <c r="Q134" i="14"/>
  <c r="Q165" i="14"/>
  <c r="Q178" i="14"/>
  <c r="Q151" i="14"/>
  <c r="Q155" i="14"/>
  <c r="Q156" i="14"/>
  <c r="Q115" i="14"/>
  <c r="Q147" i="14"/>
  <c r="Q110" i="14"/>
  <c r="Q126" i="14"/>
  <c r="Q142" i="14"/>
  <c r="Q160" i="14"/>
  <c r="Q154" i="14"/>
  <c r="Q158" i="14"/>
  <c r="Q172" i="14"/>
  <c r="Q108" i="14"/>
  <c r="Q113" i="14"/>
  <c r="Q123" i="14"/>
  <c r="Q143" i="14"/>
  <c r="Q173" i="14"/>
  <c r="Q129" i="14"/>
  <c r="Q128" i="14"/>
  <c r="Q146" i="14"/>
  <c r="Q162" i="14"/>
  <c r="Q161" i="14"/>
  <c r="Q139" i="14"/>
  <c r="Q117" i="14"/>
  <c r="Q166" i="14"/>
  <c r="Q130" i="14"/>
  <c r="Q119" i="14"/>
  <c r="Q114" i="14"/>
  <c r="Q105" i="14"/>
  <c r="Q153" i="14"/>
  <c r="Q152" i="14"/>
  <c r="Q125" i="14"/>
  <c r="Q177" i="14"/>
  <c r="Q170" i="14"/>
  <c r="Q135" i="14"/>
  <c r="Q107" i="14"/>
  <c r="Q167" i="14"/>
  <c r="Q140" i="14"/>
  <c r="Q157" i="14"/>
  <c r="Q136" i="14"/>
  <c r="Q175" i="14"/>
  <c r="Q150" i="14"/>
  <c r="Q145" i="14"/>
  <c r="Q131" i="14"/>
  <c r="Q163" i="14"/>
  <c r="Q132" i="14"/>
  <c r="Q133" i="14"/>
  <c r="Q176" i="14"/>
  <c r="Q174" i="14"/>
  <c r="Q127" i="14"/>
  <c r="Q116" i="14"/>
  <c r="Q121" i="14"/>
  <c r="Q124" i="14"/>
  <c r="Q159" i="14"/>
  <c r="Q141" i="14"/>
  <c r="Q137" i="14"/>
  <c r="Q164" i="14"/>
  <c r="Q171" i="14"/>
  <c r="Q149" i="14"/>
  <c r="Q109" i="14"/>
  <c r="Q168" i="14"/>
  <c r="Q111" i="14"/>
  <c r="Q144" i="14"/>
  <c r="L58" i="14"/>
  <c r="O59" i="14"/>
  <c r="P57" i="14"/>
  <c r="Q57" i="14"/>
  <c r="R57" i="14"/>
  <c r="J57" i="14"/>
  <c r="G61" i="14"/>
  <c r="M60" i="14"/>
  <c r="K60" i="14" s="1"/>
  <c r="O60" i="13"/>
  <c r="L59" i="13"/>
  <c r="P58" i="13"/>
  <c r="R58" i="13"/>
  <c r="J58" i="13"/>
  <c r="Q58" i="13"/>
  <c r="M61" i="13"/>
  <c r="K61" i="13" s="1"/>
  <c r="G62" i="13"/>
  <c r="P56" i="12"/>
  <c r="Q56" i="12"/>
  <c r="R56" i="12"/>
  <c r="J56" i="12"/>
  <c r="L57" i="12"/>
  <c r="O58" i="12"/>
  <c r="G60" i="12"/>
  <c r="M59" i="12"/>
  <c r="K59" i="12" s="1"/>
  <c r="R26" i="3"/>
  <c r="Q25" i="3"/>
  <c r="R25" i="3"/>
  <c r="P26" i="3"/>
  <c r="P25" i="3"/>
  <c r="J374" i="14" l="1"/>
  <c r="J374" i="13"/>
  <c r="J352" i="14"/>
  <c r="J371" i="13"/>
  <c r="J353" i="12"/>
  <c r="J373" i="13"/>
  <c r="J372" i="14"/>
  <c r="J338" i="14"/>
  <c r="J338" i="16"/>
  <c r="J351" i="14"/>
  <c r="L332" i="14"/>
  <c r="J332" i="14" s="1"/>
  <c r="J333" i="14"/>
  <c r="L354" i="15"/>
  <c r="J355" i="15"/>
  <c r="L337" i="15"/>
  <c r="J337" i="15" s="1"/>
  <c r="L353" i="15"/>
  <c r="J353" i="15" s="1"/>
  <c r="J354" i="15"/>
  <c r="L339" i="13"/>
  <c r="J339" i="13" s="1"/>
  <c r="J340" i="13"/>
  <c r="L351" i="12"/>
  <c r="J351" i="12" s="1"/>
  <c r="J352" i="12"/>
  <c r="L332" i="15"/>
  <c r="J332" i="15" s="1"/>
  <c r="J333" i="15"/>
  <c r="L339" i="15"/>
  <c r="J339" i="15" s="1"/>
  <c r="J340" i="15"/>
  <c r="L332" i="13"/>
  <c r="J332" i="13" s="1"/>
  <c r="J333" i="13"/>
  <c r="L332" i="16"/>
  <c r="J332" i="16" s="1"/>
  <c r="J333" i="16"/>
  <c r="J355" i="12"/>
  <c r="L354" i="12"/>
  <c r="J354" i="12" s="1"/>
  <c r="J372" i="3"/>
  <c r="L354" i="16"/>
  <c r="J354" i="16" s="1"/>
  <c r="J355" i="16"/>
  <c r="J372" i="13"/>
  <c r="J373" i="14"/>
  <c r="J371" i="14"/>
  <c r="L370" i="15"/>
  <c r="J371" i="15"/>
  <c r="L339" i="14"/>
  <c r="J339" i="14" s="1"/>
  <c r="J340" i="14"/>
  <c r="J327" i="3"/>
  <c r="L350" i="15"/>
  <c r="J350" i="15" s="1"/>
  <c r="L339" i="16"/>
  <c r="J339" i="16" s="1"/>
  <c r="J340" i="16"/>
  <c r="L354" i="14"/>
  <c r="J354" i="14" s="1"/>
  <c r="J355" i="14"/>
  <c r="J376" i="3"/>
  <c r="L338" i="15"/>
  <c r="J338" i="15" s="1"/>
  <c r="L285" i="15"/>
  <c r="J285" i="15" s="1"/>
  <c r="J286" i="15"/>
  <c r="J353" i="14"/>
  <c r="J351" i="13"/>
  <c r="L350" i="13"/>
  <c r="J350" i="13" s="1"/>
  <c r="L285" i="16"/>
  <c r="J285" i="16" s="1"/>
  <c r="J286" i="16"/>
  <c r="L369" i="15"/>
  <c r="J369" i="15" s="1"/>
  <c r="J370" i="15"/>
  <c r="J370" i="14"/>
  <c r="L372" i="15"/>
  <c r="J372" i="15" s="1"/>
  <c r="L375" i="16"/>
  <c r="J375" i="16" s="1"/>
  <c r="J376" i="16"/>
  <c r="J370" i="13"/>
  <c r="L354" i="13"/>
  <c r="J354" i="13" s="1"/>
  <c r="J355" i="13"/>
  <c r="L351" i="16"/>
  <c r="J351" i="16" s="1"/>
  <c r="L285" i="12"/>
  <c r="J285" i="12" s="1"/>
  <c r="J286" i="12"/>
  <c r="L350" i="16"/>
  <c r="J350" i="16" s="1"/>
  <c r="L352" i="15"/>
  <c r="J352" i="15" s="1"/>
  <c r="L285" i="14"/>
  <c r="J285" i="14" s="1"/>
  <c r="J286" i="14"/>
  <c r="L375" i="12"/>
  <c r="J375" i="12" s="1"/>
  <c r="J376" i="12"/>
  <c r="J376" i="14"/>
  <c r="L375" i="14"/>
  <c r="J375" i="14" s="1"/>
  <c r="L373" i="16"/>
  <c r="J374" i="16"/>
  <c r="L285" i="13"/>
  <c r="J285" i="13" s="1"/>
  <c r="J286" i="13"/>
  <c r="L353" i="16"/>
  <c r="L338" i="12"/>
  <c r="J338" i="12" s="1"/>
  <c r="L352" i="16"/>
  <c r="J352" i="16" s="1"/>
  <c r="J353" i="16"/>
  <c r="J338" i="13"/>
  <c r="L332" i="12"/>
  <c r="J332" i="12" s="1"/>
  <c r="J333" i="12"/>
  <c r="L352" i="13"/>
  <c r="J352" i="13" s="1"/>
  <c r="J353" i="13"/>
  <c r="L351" i="15"/>
  <c r="J351" i="15" s="1"/>
  <c r="L339" i="12"/>
  <c r="J339" i="12" s="1"/>
  <c r="J340" i="12"/>
  <c r="L375" i="13"/>
  <c r="J375" i="13" s="1"/>
  <c r="J376" i="13"/>
  <c r="L373" i="15"/>
  <c r="J373" i="15" s="1"/>
  <c r="J374" i="15"/>
  <c r="J373" i="12"/>
  <c r="L372" i="12"/>
  <c r="J372" i="12" s="1"/>
  <c r="L372" i="16"/>
  <c r="J372" i="16" s="1"/>
  <c r="J373" i="16"/>
  <c r="J371" i="12"/>
  <c r="L370" i="12"/>
  <c r="J370" i="12" s="1"/>
  <c r="L370" i="16"/>
  <c r="J371" i="16"/>
  <c r="J374" i="12"/>
  <c r="L369" i="16"/>
  <c r="J369" i="16" s="1"/>
  <c r="J370" i="16"/>
  <c r="L375" i="15"/>
  <c r="J375" i="15" s="1"/>
  <c r="J376" i="15"/>
  <c r="P66" i="16"/>
  <c r="Q66" i="16"/>
  <c r="J66" i="16"/>
  <c r="R66" i="16"/>
  <c r="O68" i="16"/>
  <c r="L67" i="16"/>
  <c r="M69" i="16"/>
  <c r="K69" i="16" s="1"/>
  <c r="G70" i="16"/>
  <c r="O70" i="15"/>
  <c r="L69" i="15"/>
  <c r="M71" i="15"/>
  <c r="K71" i="15" s="1"/>
  <c r="G72" i="15"/>
  <c r="P68" i="15"/>
  <c r="R68" i="15"/>
  <c r="J68" i="15"/>
  <c r="Q68" i="15"/>
  <c r="M61" i="14"/>
  <c r="K61" i="14" s="1"/>
  <c r="G62" i="14"/>
  <c r="P58" i="14"/>
  <c r="Q58" i="14"/>
  <c r="R58" i="14"/>
  <c r="J58" i="14"/>
  <c r="O60" i="14"/>
  <c r="L59" i="14"/>
  <c r="P59" i="13"/>
  <c r="Q59" i="13"/>
  <c r="J59" i="13"/>
  <c r="R59" i="13"/>
  <c r="O61" i="13"/>
  <c r="L60" i="13"/>
  <c r="G63" i="13"/>
  <c r="M62" i="13"/>
  <c r="K62" i="13" s="1"/>
  <c r="P57" i="12"/>
  <c r="R57" i="12"/>
  <c r="J57" i="12"/>
  <c r="Q57" i="12"/>
  <c r="O59" i="12"/>
  <c r="L58" i="12"/>
  <c r="G61" i="12"/>
  <c r="M60" i="12"/>
  <c r="K60" i="12" s="1"/>
  <c r="P27" i="3"/>
  <c r="O69" i="16" l="1"/>
  <c r="L68" i="16"/>
  <c r="G71" i="16"/>
  <c r="M70" i="16"/>
  <c r="K70" i="16" s="1"/>
  <c r="P67" i="16"/>
  <c r="Q67" i="16"/>
  <c r="R67" i="16"/>
  <c r="J67" i="16"/>
  <c r="O71" i="15"/>
  <c r="L70" i="15"/>
  <c r="P69" i="15"/>
  <c r="R69" i="15"/>
  <c r="Q69" i="15"/>
  <c r="J69" i="15"/>
  <c r="M72" i="15"/>
  <c r="K72" i="15" s="1"/>
  <c r="G73" i="15"/>
  <c r="P59" i="14"/>
  <c r="Q59" i="14"/>
  <c r="J59" i="14"/>
  <c r="R59" i="14"/>
  <c r="G63" i="14"/>
  <c r="M62" i="14"/>
  <c r="K62" i="14" s="1"/>
  <c r="O61" i="14"/>
  <c r="L60" i="14"/>
  <c r="L61" i="13"/>
  <c r="O62" i="13"/>
  <c r="P60" i="13"/>
  <c r="Q60" i="13"/>
  <c r="J60" i="13"/>
  <c r="R60" i="13"/>
  <c r="M63" i="13"/>
  <c r="K63" i="13" s="1"/>
  <c r="G64" i="13"/>
  <c r="L59" i="12"/>
  <c r="O60" i="12"/>
  <c r="P58" i="12"/>
  <c r="Q58" i="12"/>
  <c r="R58" i="12"/>
  <c r="J58" i="12"/>
  <c r="G62" i="12"/>
  <c r="M61" i="12"/>
  <c r="K61" i="12" s="1"/>
  <c r="R27" i="3"/>
  <c r="Q27" i="3"/>
  <c r="G72" i="16" l="1"/>
  <c r="M71" i="16"/>
  <c r="K71" i="16" s="1"/>
  <c r="P68" i="16"/>
  <c r="R68" i="16"/>
  <c r="Q68" i="16"/>
  <c r="J68" i="16"/>
  <c r="O70" i="16"/>
  <c r="L69" i="16"/>
  <c r="P70" i="15"/>
  <c r="R70" i="15"/>
  <c r="Q70" i="15"/>
  <c r="J70" i="15"/>
  <c r="O72" i="15"/>
  <c r="L71" i="15"/>
  <c r="G74" i="15"/>
  <c r="M73" i="15"/>
  <c r="K73" i="15" s="1"/>
  <c r="P60" i="14"/>
  <c r="Q60" i="14"/>
  <c r="R60" i="14"/>
  <c r="J60" i="14"/>
  <c r="L61" i="14"/>
  <c r="O62" i="14"/>
  <c r="M63" i="14"/>
  <c r="K63" i="14" s="1"/>
  <c r="G64" i="14"/>
  <c r="G65" i="13"/>
  <c r="M64" i="13"/>
  <c r="K64" i="13" s="1"/>
  <c r="P61" i="13"/>
  <c r="R61" i="13"/>
  <c r="Q61" i="13"/>
  <c r="J61" i="13"/>
  <c r="O63" i="13"/>
  <c r="L62" i="13"/>
  <c r="L60" i="12"/>
  <c r="O61" i="12"/>
  <c r="M62" i="12"/>
  <c r="K62" i="12" s="1"/>
  <c r="G63" i="12"/>
  <c r="P59" i="12"/>
  <c r="Q59" i="12"/>
  <c r="J59" i="12"/>
  <c r="R59" i="12"/>
  <c r="R28" i="3"/>
  <c r="Q28" i="3"/>
  <c r="P29" i="3"/>
  <c r="P28" i="3"/>
  <c r="P69" i="16" l="1"/>
  <c r="Q69" i="16"/>
  <c r="R69" i="16"/>
  <c r="J69" i="16"/>
  <c r="L70" i="16"/>
  <c r="O71" i="16"/>
  <c r="G73" i="16"/>
  <c r="M72" i="16"/>
  <c r="K72" i="16" s="1"/>
  <c r="O73" i="15"/>
  <c r="L72" i="15"/>
  <c r="M74" i="15"/>
  <c r="K74" i="15" s="1"/>
  <c r="G75" i="15"/>
  <c r="P71" i="15"/>
  <c r="J71" i="15"/>
  <c r="Q71" i="15"/>
  <c r="R71" i="15"/>
  <c r="M64" i="14"/>
  <c r="K64" i="14" s="1"/>
  <c r="G65" i="14"/>
  <c r="P61" i="14"/>
  <c r="J61" i="14"/>
  <c r="R61" i="14"/>
  <c r="Q61" i="14"/>
  <c r="L62" i="14"/>
  <c r="O63" i="14"/>
  <c r="P62" i="13"/>
  <c r="Q62" i="13"/>
  <c r="R62" i="13"/>
  <c r="J62" i="13"/>
  <c r="O64" i="13"/>
  <c r="L63" i="13"/>
  <c r="M65" i="13"/>
  <c r="K65" i="13" s="1"/>
  <c r="G66" i="13"/>
  <c r="G64" i="12"/>
  <c r="M63" i="12"/>
  <c r="K63" i="12" s="1"/>
  <c r="O62" i="12"/>
  <c r="L61" i="12"/>
  <c r="P60" i="12"/>
  <c r="Q60" i="12"/>
  <c r="J60" i="12"/>
  <c r="R60" i="12"/>
  <c r="Q29" i="3"/>
  <c r="R29" i="3"/>
  <c r="P30" i="3"/>
  <c r="O72" i="16" l="1"/>
  <c r="L71" i="16"/>
  <c r="M73" i="16"/>
  <c r="K73" i="16" s="1"/>
  <c r="G74" i="16"/>
  <c r="P70" i="16"/>
  <c r="Q70" i="16"/>
  <c r="J70" i="16"/>
  <c r="R70" i="16"/>
  <c r="P72" i="15"/>
  <c r="R72" i="15"/>
  <c r="J72" i="15"/>
  <c r="Q72" i="15"/>
  <c r="L73" i="15"/>
  <c r="O74" i="15"/>
  <c r="G76" i="15"/>
  <c r="M75" i="15"/>
  <c r="K75" i="15" s="1"/>
  <c r="P62" i="14"/>
  <c r="Q62" i="14"/>
  <c r="J62" i="14"/>
  <c r="R62" i="14"/>
  <c r="M65" i="14"/>
  <c r="K65" i="14" s="1"/>
  <c r="G66" i="14"/>
  <c r="L63" i="14"/>
  <c r="O64" i="14"/>
  <c r="L64" i="13"/>
  <c r="O65" i="13"/>
  <c r="P63" i="13"/>
  <c r="R63" i="13"/>
  <c r="Q63" i="13"/>
  <c r="J63" i="13"/>
  <c r="G67" i="13"/>
  <c r="M66" i="13"/>
  <c r="K66" i="13" s="1"/>
  <c r="P61" i="12"/>
  <c r="R61" i="12"/>
  <c r="J61" i="12"/>
  <c r="Q61" i="12"/>
  <c r="O63" i="12"/>
  <c r="L62" i="12"/>
  <c r="M64" i="12"/>
  <c r="K64" i="12" s="1"/>
  <c r="G65" i="12"/>
  <c r="Q30" i="3"/>
  <c r="R30" i="3"/>
  <c r="P31" i="3"/>
  <c r="G75" i="16" l="1"/>
  <c r="M74" i="16"/>
  <c r="K74" i="16" s="1"/>
  <c r="P71" i="16"/>
  <c r="Q71" i="16"/>
  <c r="R71" i="16"/>
  <c r="J71" i="16"/>
  <c r="O73" i="16"/>
  <c r="L72" i="16"/>
  <c r="L74" i="15"/>
  <c r="O75" i="15"/>
  <c r="P73" i="15"/>
  <c r="Q73" i="15"/>
  <c r="R73" i="15"/>
  <c r="J73" i="15"/>
  <c r="M76" i="15"/>
  <c r="K76" i="15" s="1"/>
  <c r="G77" i="15"/>
  <c r="P63" i="14"/>
  <c r="R63" i="14"/>
  <c r="J63" i="14"/>
  <c r="Q63" i="14"/>
  <c r="G67" i="14"/>
  <c r="M66" i="14"/>
  <c r="K66" i="14" s="1"/>
  <c r="L64" i="14"/>
  <c r="O65" i="14"/>
  <c r="P64" i="13"/>
  <c r="Q64" i="13"/>
  <c r="J64" i="13"/>
  <c r="R64" i="13"/>
  <c r="L65" i="13"/>
  <c r="O66" i="13"/>
  <c r="M67" i="13"/>
  <c r="K67" i="13" s="1"/>
  <c r="G68" i="13"/>
  <c r="G66" i="12"/>
  <c r="M65" i="12"/>
  <c r="K65" i="12" s="1"/>
  <c r="O64" i="12"/>
  <c r="L63" i="12"/>
  <c r="P62" i="12"/>
  <c r="J62" i="12"/>
  <c r="Q62" i="12"/>
  <c r="R62" i="12"/>
  <c r="Q31" i="3"/>
  <c r="R31" i="3"/>
  <c r="P32" i="3"/>
  <c r="P72" i="16" l="1"/>
  <c r="J72" i="16"/>
  <c r="R72" i="16"/>
  <c r="Q72" i="16"/>
  <c r="O74" i="16"/>
  <c r="L73" i="16"/>
  <c r="M75" i="16"/>
  <c r="K75" i="16" s="1"/>
  <c r="G76" i="16"/>
  <c r="P74" i="15"/>
  <c r="R74" i="15"/>
  <c r="Q74" i="15"/>
  <c r="J74" i="15"/>
  <c r="L75" i="15"/>
  <c r="O76" i="15"/>
  <c r="G78" i="15"/>
  <c r="M77" i="15"/>
  <c r="K77" i="15" s="1"/>
  <c r="P64" i="14"/>
  <c r="R64" i="14"/>
  <c r="J64" i="14"/>
  <c r="Q64" i="14"/>
  <c r="L65" i="14"/>
  <c r="O66" i="14"/>
  <c r="M67" i="14"/>
  <c r="K67" i="14" s="1"/>
  <c r="G68" i="14"/>
  <c r="G69" i="13"/>
  <c r="M68" i="13"/>
  <c r="K68" i="13" s="1"/>
  <c r="P65" i="13"/>
  <c r="R65" i="13"/>
  <c r="J65" i="13"/>
  <c r="Q65" i="13"/>
  <c r="O67" i="13"/>
  <c r="L66" i="13"/>
  <c r="P63" i="12"/>
  <c r="R63" i="12"/>
  <c r="Q63" i="12"/>
  <c r="J63" i="12"/>
  <c r="O65" i="12"/>
  <c r="L64" i="12"/>
  <c r="M66" i="12"/>
  <c r="K66" i="12" s="1"/>
  <c r="G67" i="12"/>
  <c r="Q32" i="3"/>
  <c r="R32" i="3"/>
  <c r="P33" i="3"/>
  <c r="O75" i="16" l="1"/>
  <c r="L74" i="16"/>
  <c r="G77" i="16"/>
  <c r="M76" i="16"/>
  <c r="K76" i="16" s="1"/>
  <c r="P73" i="16"/>
  <c r="Q73" i="16"/>
  <c r="J73" i="16"/>
  <c r="R73" i="16"/>
  <c r="O77" i="15"/>
  <c r="L76" i="15"/>
  <c r="M78" i="15"/>
  <c r="K78" i="15" s="1"/>
  <c r="G79" i="15"/>
  <c r="P75" i="15"/>
  <c r="R75" i="15"/>
  <c r="Q75" i="15"/>
  <c r="J75" i="15"/>
  <c r="O67" i="14"/>
  <c r="L66" i="14"/>
  <c r="M68" i="14"/>
  <c r="K68" i="14" s="1"/>
  <c r="G69" i="14"/>
  <c r="P65" i="14"/>
  <c r="Q65" i="14"/>
  <c r="R65" i="14"/>
  <c r="J65" i="14"/>
  <c r="P66" i="13"/>
  <c r="Q66" i="13"/>
  <c r="J66" i="13"/>
  <c r="R66" i="13"/>
  <c r="O68" i="13"/>
  <c r="L67" i="13"/>
  <c r="M69" i="13"/>
  <c r="K69" i="13" s="1"/>
  <c r="G70" i="13"/>
  <c r="G68" i="12"/>
  <c r="M67" i="12"/>
  <c r="K67" i="12" s="1"/>
  <c r="L65" i="12"/>
  <c r="O66" i="12"/>
  <c r="P64" i="12"/>
  <c r="Q64" i="12"/>
  <c r="J64" i="12"/>
  <c r="R64" i="12"/>
  <c r="Q33" i="3"/>
  <c r="R33" i="3"/>
  <c r="P74" i="16" l="1"/>
  <c r="Q74" i="16"/>
  <c r="R74" i="16"/>
  <c r="J74" i="16"/>
  <c r="O76" i="16"/>
  <c r="L75" i="16"/>
  <c r="M77" i="16"/>
  <c r="K77" i="16" s="1"/>
  <c r="G78" i="16"/>
  <c r="M79" i="15"/>
  <c r="K79" i="15" s="1"/>
  <c r="G80" i="15"/>
  <c r="O78" i="15"/>
  <c r="L77" i="15"/>
  <c r="P76" i="15"/>
  <c r="R76" i="15"/>
  <c r="J76" i="15"/>
  <c r="Q76" i="15"/>
  <c r="O68" i="14"/>
  <c r="L67" i="14"/>
  <c r="M69" i="14"/>
  <c r="K69" i="14" s="1"/>
  <c r="G70" i="14"/>
  <c r="P66" i="14"/>
  <c r="Q66" i="14"/>
  <c r="R66" i="14"/>
  <c r="J66" i="14"/>
  <c r="G71" i="13"/>
  <c r="M70" i="13"/>
  <c r="K70" i="13" s="1"/>
  <c r="P67" i="13"/>
  <c r="Q67" i="13"/>
  <c r="R67" i="13"/>
  <c r="J67" i="13"/>
  <c r="L68" i="13"/>
  <c r="O69" i="13"/>
  <c r="P65" i="12"/>
  <c r="Q65" i="12"/>
  <c r="J65" i="12"/>
  <c r="R65" i="12"/>
  <c r="L66" i="12"/>
  <c r="O67" i="12"/>
  <c r="M68" i="12"/>
  <c r="K68" i="12" s="1"/>
  <c r="G69" i="12"/>
  <c r="P34" i="3"/>
  <c r="Q34" i="3"/>
  <c r="R34" i="3"/>
  <c r="P35" i="3"/>
  <c r="Q36" i="3"/>
  <c r="G79" i="16" l="1"/>
  <c r="M78" i="16"/>
  <c r="K78" i="16" s="1"/>
  <c r="P75" i="16"/>
  <c r="R75" i="16"/>
  <c r="J75" i="16"/>
  <c r="Q75" i="16"/>
  <c r="O77" i="16"/>
  <c r="L76" i="16"/>
  <c r="P77" i="15"/>
  <c r="Q77" i="15"/>
  <c r="R77" i="15"/>
  <c r="J77" i="15"/>
  <c r="G81" i="15"/>
  <c r="M80" i="15"/>
  <c r="K80" i="15" s="1"/>
  <c r="O79" i="15"/>
  <c r="L78" i="15"/>
  <c r="P67" i="14"/>
  <c r="R67" i="14"/>
  <c r="Q67" i="14"/>
  <c r="J67" i="14"/>
  <c r="G71" i="14"/>
  <c r="M70" i="14"/>
  <c r="K70" i="14" s="1"/>
  <c r="O69" i="14"/>
  <c r="L68" i="14"/>
  <c r="L69" i="13"/>
  <c r="O70" i="13"/>
  <c r="P68" i="13"/>
  <c r="R68" i="13"/>
  <c r="J68" i="13"/>
  <c r="Q68" i="13"/>
  <c r="M71" i="13"/>
  <c r="K71" i="13" s="1"/>
  <c r="G72" i="13"/>
  <c r="G70" i="12"/>
  <c r="M69" i="12"/>
  <c r="K69" i="12" s="1"/>
  <c r="P66" i="12"/>
  <c r="J66" i="12"/>
  <c r="Q66" i="12"/>
  <c r="R66" i="12"/>
  <c r="L67" i="12"/>
  <c r="O68" i="12"/>
  <c r="R36" i="3"/>
  <c r="Q35" i="3"/>
  <c r="R35" i="3"/>
  <c r="P36" i="3"/>
  <c r="P76" i="16" l="1"/>
  <c r="Q76" i="16"/>
  <c r="J76" i="16"/>
  <c r="R76" i="16"/>
  <c r="O78" i="16"/>
  <c r="L77" i="16"/>
  <c r="M79" i="16"/>
  <c r="K79" i="16" s="1"/>
  <c r="G80" i="16"/>
  <c r="P78" i="15"/>
  <c r="Q78" i="15"/>
  <c r="J78" i="15"/>
  <c r="R78" i="15"/>
  <c r="O80" i="15"/>
  <c r="L79" i="15"/>
  <c r="G82" i="15"/>
  <c r="M81" i="15"/>
  <c r="K81" i="15" s="1"/>
  <c r="L69" i="14"/>
  <c r="O70" i="14"/>
  <c r="P68" i="14"/>
  <c r="Q68" i="14"/>
  <c r="J68" i="14"/>
  <c r="R68" i="14"/>
  <c r="M71" i="14"/>
  <c r="K71" i="14" s="1"/>
  <c r="G72" i="14"/>
  <c r="G73" i="13"/>
  <c r="M72" i="13"/>
  <c r="K72" i="13" s="1"/>
  <c r="O71" i="13"/>
  <c r="L70" i="13"/>
  <c r="P69" i="13"/>
  <c r="J69" i="13"/>
  <c r="R69" i="13"/>
  <c r="Q69" i="13"/>
  <c r="P67" i="12"/>
  <c r="R67" i="12"/>
  <c r="Q67" i="12"/>
  <c r="J67" i="12"/>
  <c r="L68" i="12"/>
  <c r="O69" i="12"/>
  <c r="M70" i="12"/>
  <c r="K70" i="12" s="1"/>
  <c r="G71" i="12"/>
  <c r="Q37" i="3"/>
  <c r="R37" i="3"/>
  <c r="P37" i="3"/>
  <c r="P77" i="16" l="1"/>
  <c r="J77" i="16"/>
  <c r="R77" i="16"/>
  <c r="Q77" i="16"/>
  <c r="G81" i="16"/>
  <c r="M80" i="16"/>
  <c r="K80" i="16" s="1"/>
  <c r="O79" i="16"/>
  <c r="L78" i="16"/>
  <c r="L80" i="15"/>
  <c r="O81" i="15"/>
  <c r="G83" i="15"/>
  <c r="M82" i="15"/>
  <c r="K82" i="15" s="1"/>
  <c r="P79" i="15"/>
  <c r="R79" i="15"/>
  <c r="Q79" i="15"/>
  <c r="J79" i="15"/>
  <c r="P69" i="14"/>
  <c r="Q69" i="14"/>
  <c r="R69" i="14"/>
  <c r="J69" i="14"/>
  <c r="O71" i="14"/>
  <c r="L70" i="14"/>
  <c r="G73" i="14"/>
  <c r="M72" i="14"/>
  <c r="K72" i="14" s="1"/>
  <c r="P70" i="13"/>
  <c r="R70" i="13"/>
  <c r="Q70" i="13"/>
  <c r="J70" i="13"/>
  <c r="O72" i="13"/>
  <c r="L71" i="13"/>
  <c r="M73" i="13"/>
  <c r="K73" i="13" s="1"/>
  <c r="G74" i="13"/>
  <c r="G72" i="12"/>
  <c r="M71" i="12"/>
  <c r="K71" i="12" s="1"/>
  <c r="O70" i="12"/>
  <c r="L69" i="12"/>
  <c r="P68" i="12"/>
  <c r="R68" i="12"/>
  <c r="J68" i="12"/>
  <c r="Q68" i="12"/>
  <c r="Q38" i="3"/>
  <c r="R38" i="3"/>
  <c r="P38" i="3"/>
  <c r="P78" i="16" l="1"/>
  <c r="Q78" i="16"/>
  <c r="J78" i="16"/>
  <c r="R78" i="16"/>
  <c r="L79" i="16"/>
  <c r="O80" i="16"/>
  <c r="G82" i="16"/>
  <c r="M81" i="16"/>
  <c r="K81" i="16" s="1"/>
  <c r="P80" i="15"/>
  <c r="J80" i="15"/>
  <c r="R80" i="15"/>
  <c r="Q80" i="15"/>
  <c r="O82" i="15"/>
  <c r="L81" i="15"/>
  <c r="M83" i="15"/>
  <c r="K83" i="15" s="1"/>
  <c r="G84" i="15"/>
  <c r="L71" i="14"/>
  <c r="O72" i="14"/>
  <c r="M73" i="14"/>
  <c r="K73" i="14" s="1"/>
  <c r="G74" i="14"/>
  <c r="P70" i="14"/>
  <c r="Q70" i="14"/>
  <c r="J70" i="14"/>
  <c r="R70" i="14"/>
  <c r="G75" i="13"/>
  <c r="M74" i="13"/>
  <c r="K74" i="13" s="1"/>
  <c r="L72" i="13"/>
  <c r="O73" i="13"/>
  <c r="P71" i="13"/>
  <c r="Q71" i="13"/>
  <c r="J71" i="13"/>
  <c r="R71" i="13"/>
  <c r="O71" i="12"/>
  <c r="L70" i="12"/>
  <c r="P69" i="12"/>
  <c r="J69" i="12"/>
  <c r="R69" i="12"/>
  <c r="Q69" i="12"/>
  <c r="M72" i="12"/>
  <c r="K72" i="12" s="1"/>
  <c r="G73" i="12"/>
  <c r="Q39" i="3"/>
  <c r="R39" i="3"/>
  <c r="P39" i="3"/>
  <c r="O81" i="16" l="1"/>
  <c r="L80" i="16"/>
  <c r="G83" i="16"/>
  <c r="M82" i="16"/>
  <c r="K82" i="16" s="1"/>
  <c r="P79" i="16"/>
  <c r="J79" i="16"/>
  <c r="R79" i="16"/>
  <c r="Q79" i="16"/>
  <c r="O83" i="15"/>
  <c r="L82" i="15"/>
  <c r="M84" i="15"/>
  <c r="K84" i="15" s="1"/>
  <c r="G85" i="15"/>
  <c r="P81" i="15"/>
  <c r="Q81" i="15"/>
  <c r="R81" i="15"/>
  <c r="J81" i="15"/>
  <c r="P71" i="14"/>
  <c r="R71" i="14"/>
  <c r="Q71" i="14"/>
  <c r="J71" i="14"/>
  <c r="G75" i="14"/>
  <c r="M74" i="14"/>
  <c r="K74" i="14" s="1"/>
  <c r="L72" i="14"/>
  <c r="O73" i="14"/>
  <c r="L73" i="13"/>
  <c r="O74" i="13"/>
  <c r="P72" i="13"/>
  <c r="R72" i="13"/>
  <c r="J72" i="13"/>
  <c r="Q72" i="13"/>
  <c r="M75" i="13"/>
  <c r="K75" i="13" s="1"/>
  <c r="G76" i="13"/>
  <c r="G74" i="12"/>
  <c r="M73" i="12"/>
  <c r="K73" i="12" s="1"/>
  <c r="O72" i="12"/>
  <c r="L71" i="12"/>
  <c r="P70" i="12"/>
  <c r="J70" i="12"/>
  <c r="R70" i="12"/>
  <c r="Q70" i="12"/>
  <c r="Q40" i="3"/>
  <c r="R40" i="3"/>
  <c r="P40" i="3"/>
  <c r="O82" i="16" l="1"/>
  <c r="L81" i="16"/>
  <c r="P80" i="16"/>
  <c r="Q80" i="16"/>
  <c r="R80" i="16"/>
  <c r="J80" i="16"/>
  <c r="G84" i="16"/>
  <c r="M83" i="16"/>
  <c r="K83" i="16" s="1"/>
  <c r="O84" i="15"/>
  <c r="L83" i="15"/>
  <c r="M85" i="15"/>
  <c r="K85" i="15" s="1"/>
  <c r="G86" i="15"/>
  <c r="P82" i="15"/>
  <c r="Q82" i="15"/>
  <c r="R82" i="15"/>
  <c r="J82" i="15"/>
  <c r="P72" i="14"/>
  <c r="R72" i="14"/>
  <c r="J72" i="14"/>
  <c r="Q72" i="14"/>
  <c r="L73" i="14"/>
  <c r="O74" i="14"/>
  <c r="M75" i="14"/>
  <c r="K75" i="14" s="1"/>
  <c r="G76" i="14"/>
  <c r="P73" i="13"/>
  <c r="Q73" i="13"/>
  <c r="J73" i="13"/>
  <c r="R73" i="13"/>
  <c r="G77" i="13"/>
  <c r="M76" i="13"/>
  <c r="K76" i="13" s="1"/>
  <c r="O75" i="13"/>
  <c r="L74" i="13"/>
  <c r="P71" i="12"/>
  <c r="R71" i="12"/>
  <c r="Q71" i="12"/>
  <c r="J71" i="12"/>
  <c r="O73" i="12"/>
  <c r="L72" i="12"/>
  <c r="M74" i="12"/>
  <c r="K74" i="12" s="1"/>
  <c r="G75" i="12"/>
  <c r="Q41" i="3"/>
  <c r="R41" i="3"/>
  <c r="P41" i="3"/>
  <c r="P81" i="16" l="1"/>
  <c r="J81" i="16"/>
  <c r="R81" i="16"/>
  <c r="Q81" i="16"/>
  <c r="L82" i="16"/>
  <c r="O83" i="16"/>
  <c r="M84" i="16"/>
  <c r="K84" i="16" s="1"/>
  <c r="G85" i="16"/>
  <c r="G87" i="15"/>
  <c r="M86" i="15"/>
  <c r="K86" i="15" s="1"/>
  <c r="P83" i="15"/>
  <c r="R83" i="15"/>
  <c r="J83" i="15"/>
  <c r="Q83" i="15"/>
  <c r="O85" i="15"/>
  <c r="L84" i="15"/>
  <c r="O75" i="14"/>
  <c r="L74" i="14"/>
  <c r="M76" i="14"/>
  <c r="K76" i="14" s="1"/>
  <c r="G77" i="14"/>
  <c r="P73" i="14"/>
  <c r="Q73" i="14"/>
  <c r="R73" i="14"/>
  <c r="J73" i="14"/>
  <c r="O76" i="13"/>
  <c r="L75" i="13"/>
  <c r="P74" i="13"/>
  <c r="Q74" i="13"/>
  <c r="J74" i="13"/>
  <c r="R74" i="13"/>
  <c r="G78" i="13"/>
  <c r="M77" i="13"/>
  <c r="K77" i="13" s="1"/>
  <c r="G76" i="12"/>
  <c r="M75" i="12"/>
  <c r="K75" i="12" s="1"/>
  <c r="O74" i="12"/>
  <c r="L73" i="12"/>
  <c r="P72" i="12"/>
  <c r="Q72" i="12"/>
  <c r="J72" i="12"/>
  <c r="R72" i="12"/>
  <c r="Q42" i="3"/>
  <c r="R42" i="3"/>
  <c r="P42" i="3"/>
  <c r="O84" i="16" l="1"/>
  <c r="L83" i="16"/>
  <c r="G86" i="16"/>
  <c r="M85" i="16"/>
  <c r="K85" i="16" s="1"/>
  <c r="P82" i="16"/>
  <c r="Q82" i="16"/>
  <c r="R82" i="16"/>
  <c r="J82" i="16"/>
  <c r="P84" i="15"/>
  <c r="Q84" i="15"/>
  <c r="R84" i="15"/>
  <c r="J84" i="15"/>
  <c r="L85" i="15"/>
  <c r="O86" i="15"/>
  <c r="G88" i="15"/>
  <c r="M87" i="15"/>
  <c r="K87" i="15" s="1"/>
  <c r="O76" i="14"/>
  <c r="L75" i="14"/>
  <c r="M77" i="14"/>
  <c r="K77" i="14" s="1"/>
  <c r="G78" i="14"/>
  <c r="P74" i="14"/>
  <c r="J74" i="14"/>
  <c r="Q74" i="14"/>
  <c r="R74" i="14"/>
  <c r="O77" i="13"/>
  <c r="L76" i="13"/>
  <c r="M78" i="13"/>
  <c r="K78" i="13" s="1"/>
  <c r="G79" i="13"/>
  <c r="P75" i="13"/>
  <c r="R75" i="13"/>
  <c r="J75" i="13"/>
  <c r="Q75" i="13"/>
  <c r="P73" i="12"/>
  <c r="R73" i="12"/>
  <c r="J73" i="12"/>
  <c r="Q73" i="12"/>
  <c r="O75" i="12"/>
  <c r="L74" i="12"/>
  <c r="M76" i="12"/>
  <c r="K76" i="12" s="1"/>
  <c r="G77" i="12"/>
  <c r="Q43" i="3"/>
  <c r="R43" i="3"/>
  <c r="P43" i="3"/>
  <c r="O85" i="16" l="1"/>
  <c r="L84" i="16"/>
  <c r="P83" i="16"/>
  <c r="Q83" i="16"/>
  <c r="J83" i="16"/>
  <c r="R83" i="16"/>
  <c r="G87" i="16"/>
  <c r="M86" i="16"/>
  <c r="K86" i="16" s="1"/>
  <c r="O87" i="15"/>
  <c r="L86" i="15"/>
  <c r="G89" i="15"/>
  <c r="M88" i="15"/>
  <c r="K88" i="15" s="1"/>
  <c r="P85" i="15"/>
  <c r="R85" i="15"/>
  <c r="J85" i="15"/>
  <c r="Q85" i="15"/>
  <c r="P75" i="14"/>
  <c r="R75" i="14"/>
  <c r="Q75" i="14"/>
  <c r="J75" i="14"/>
  <c r="M78" i="14"/>
  <c r="K78" i="14" s="1"/>
  <c r="G79" i="14"/>
  <c r="L76" i="14"/>
  <c r="O77" i="14"/>
  <c r="P76" i="13"/>
  <c r="Q76" i="13"/>
  <c r="J76" i="13"/>
  <c r="R76" i="13"/>
  <c r="G80" i="13"/>
  <c r="M79" i="13"/>
  <c r="K79" i="13" s="1"/>
  <c r="L77" i="13"/>
  <c r="O78" i="13"/>
  <c r="G78" i="12"/>
  <c r="M77" i="12"/>
  <c r="K77" i="12" s="1"/>
  <c r="L75" i="12"/>
  <c r="O76" i="12"/>
  <c r="P74" i="12"/>
  <c r="J74" i="12"/>
  <c r="R74" i="12"/>
  <c r="Q74" i="12"/>
  <c r="Q44" i="3"/>
  <c r="R44" i="3"/>
  <c r="P44" i="3"/>
  <c r="P84" i="16" l="1"/>
  <c r="R84" i="16"/>
  <c r="J84" i="16"/>
  <c r="Q84" i="16"/>
  <c r="O86" i="16"/>
  <c r="L85" i="16"/>
  <c r="G88" i="16"/>
  <c r="M87" i="16"/>
  <c r="K87" i="16" s="1"/>
  <c r="P86" i="15"/>
  <c r="Q86" i="15"/>
  <c r="R86" i="15"/>
  <c r="J86" i="15"/>
  <c r="L87" i="15"/>
  <c r="O88" i="15"/>
  <c r="G90" i="15"/>
  <c r="M89" i="15"/>
  <c r="K89" i="15" s="1"/>
  <c r="P76" i="14"/>
  <c r="Q76" i="14"/>
  <c r="R76" i="14"/>
  <c r="J76" i="14"/>
  <c r="M79" i="14"/>
  <c r="K79" i="14" s="1"/>
  <c r="G80" i="14"/>
  <c r="O78" i="14"/>
  <c r="L77" i="14"/>
  <c r="O79" i="13"/>
  <c r="L78" i="13"/>
  <c r="P77" i="13"/>
  <c r="J77" i="13"/>
  <c r="Q77" i="13"/>
  <c r="R77" i="13"/>
  <c r="M80" i="13"/>
  <c r="K80" i="13" s="1"/>
  <c r="G81" i="13"/>
  <c r="L76" i="12"/>
  <c r="O77" i="12"/>
  <c r="P75" i="12"/>
  <c r="Q75" i="12"/>
  <c r="J75" i="12"/>
  <c r="R75" i="12"/>
  <c r="M78" i="12"/>
  <c r="K78" i="12" s="1"/>
  <c r="G79" i="12"/>
  <c r="Q45" i="3"/>
  <c r="R45" i="3"/>
  <c r="P45" i="3"/>
  <c r="O87" i="16" l="1"/>
  <c r="L86" i="16"/>
  <c r="G89" i="16"/>
  <c r="M88" i="16"/>
  <c r="K88" i="16" s="1"/>
  <c r="P85" i="16"/>
  <c r="J85" i="16"/>
  <c r="R85" i="16"/>
  <c r="Q85" i="16"/>
  <c r="O89" i="15"/>
  <c r="L88" i="15"/>
  <c r="M90" i="15"/>
  <c r="K90" i="15" s="1"/>
  <c r="G91" i="15"/>
  <c r="P87" i="15"/>
  <c r="J87" i="15"/>
  <c r="R87" i="15"/>
  <c r="Q87" i="15"/>
  <c r="P77" i="14"/>
  <c r="Q77" i="14"/>
  <c r="R77" i="14"/>
  <c r="J77" i="14"/>
  <c r="G81" i="14"/>
  <c r="M80" i="14"/>
  <c r="K80" i="14" s="1"/>
  <c r="L78" i="14"/>
  <c r="O79" i="14"/>
  <c r="G82" i="13"/>
  <c r="M81" i="13"/>
  <c r="K81" i="13" s="1"/>
  <c r="P78" i="13"/>
  <c r="Q78" i="13"/>
  <c r="J78" i="13"/>
  <c r="R78" i="13"/>
  <c r="O80" i="13"/>
  <c r="L79" i="13"/>
  <c r="P76" i="12"/>
  <c r="J76" i="12"/>
  <c r="Q76" i="12"/>
  <c r="R76" i="12"/>
  <c r="G80" i="12"/>
  <c r="M79" i="12"/>
  <c r="K79" i="12" s="1"/>
  <c r="L77" i="12"/>
  <c r="O78" i="12"/>
  <c r="Q46" i="3"/>
  <c r="R46" i="3"/>
  <c r="P46" i="3"/>
  <c r="P86" i="16" l="1"/>
  <c r="J86" i="16"/>
  <c r="Q86" i="16"/>
  <c r="R86" i="16"/>
  <c r="L87" i="16"/>
  <c r="O88" i="16"/>
  <c r="G90" i="16"/>
  <c r="M89" i="16"/>
  <c r="K89" i="16" s="1"/>
  <c r="G92" i="15"/>
  <c r="M91" i="15"/>
  <c r="K91" i="15" s="1"/>
  <c r="P88" i="15"/>
  <c r="Q88" i="15"/>
  <c r="R88" i="15"/>
  <c r="J88" i="15"/>
  <c r="O90" i="15"/>
  <c r="L89" i="15"/>
  <c r="P78" i="14"/>
  <c r="R78" i="14"/>
  <c r="Q78" i="14"/>
  <c r="J78" i="14"/>
  <c r="L79" i="14"/>
  <c r="O80" i="14"/>
  <c r="G82" i="14"/>
  <c r="M81" i="14"/>
  <c r="K81" i="14" s="1"/>
  <c r="O81" i="13"/>
  <c r="L80" i="13"/>
  <c r="P79" i="13"/>
  <c r="J79" i="13"/>
  <c r="Q79" i="13"/>
  <c r="R79" i="13"/>
  <c r="G83" i="13"/>
  <c r="M82" i="13"/>
  <c r="K82" i="13" s="1"/>
  <c r="P77" i="12"/>
  <c r="R77" i="12"/>
  <c r="Q77" i="12"/>
  <c r="J77" i="12"/>
  <c r="L78" i="12"/>
  <c r="O79" i="12"/>
  <c r="G81" i="12"/>
  <c r="M80" i="12"/>
  <c r="K80" i="12" s="1"/>
  <c r="Q47" i="3"/>
  <c r="R47" i="3"/>
  <c r="P47" i="3"/>
  <c r="O89" i="16" l="1"/>
  <c r="L88" i="16"/>
  <c r="G91" i="16"/>
  <c r="M90" i="16"/>
  <c r="K90" i="16" s="1"/>
  <c r="P87" i="16"/>
  <c r="R87" i="16"/>
  <c r="Q87" i="16"/>
  <c r="J87" i="16"/>
  <c r="P89" i="15"/>
  <c r="R89" i="15"/>
  <c r="J89" i="15"/>
  <c r="Q89" i="15"/>
  <c r="O91" i="15"/>
  <c r="L90" i="15"/>
  <c r="M92" i="15"/>
  <c r="K92" i="15" s="1"/>
  <c r="G93" i="15"/>
  <c r="O81" i="14"/>
  <c r="L80" i="14"/>
  <c r="G83" i="14"/>
  <c r="M82" i="14"/>
  <c r="K82" i="14" s="1"/>
  <c r="P79" i="14"/>
  <c r="J79" i="14"/>
  <c r="Q79" i="14"/>
  <c r="R79" i="14"/>
  <c r="O82" i="13"/>
  <c r="L81" i="13"/>
  <c r="M83" i="13"/>
  <c r="K83" i="13" s="1"/>
  <c r="G84" i="13"/>
  <c r="P80" i="13"/>
  <c r="R80" i="13"/>
  <c r="J80" i="13"/>
  <c r="Q80" i="13"/>
  <c r="O80" i="12"/>
  <c r="L79" i="12"/>
  <c r="G82" i="12"/>
  <c r="M81" i="12"/>
  <c r="K81" i="12" s="1"/>
  <c r="P78" i="12"/>
  <c r="Q78" i="12"/>
  <c r="J78" i="12"/>
  <c r="R78" i="12"/>
  <c r="Q48" i="3"/>
  <c r="R48" i="3"/>
  <c r="P48" i="3"/>
  <c r="O90" i="16" l="1"/>
  <c r="L89" i="16"/>
  <c r="P88" i="16"/>
  <c r="Q88" i="16"/>
  <c r="J88" i="16"/>
  <c r="R88" i="16"/>
  <c r="G92" i="16"/>
  <c r="M91" i="16"/>
  <c r="K91" i="16" s="1"/>
  <c r="M93" i="15"/>
  <c r="K93" i="15" s="1"/>
  <c r="G94" i="15"/>
  <c r="P90" i="15"/>
  <c r="R90" i="15"/>
  <c r="J90" i="15"/>
  <c r="Q90" i="15"/>
  <c r="O92" i="15"/>
  <c r="L91" i="15"/>
  <c r="O82" i="14"/>
  <c r="L81" i="14"/>
  <c r="P80" i="14"/>
  <c r="Q80" i="14"/>
  <c r="R80" i="14"/>
  <c r="J80" i="14"/>
  <c r="G84" i="14"/>
  <c r="M83" i="14"/>
  <c r="K83" i="14" s="1"/>
  <c r="P81" i="13"/>
  <c r="Q81" i="13"/>
  <c r="J81" i="13"/>
  <c r="R81" i="13"/>
  <c r="G85" i="13"/>
  <c r="M84" i="13"/>
  <c r="K84" i="13" s="1"/>
  <c r="L82" i="13"/>
  <c r="O83" i="13"/>
  <c r="O81" i="12"/>
  <c r="L80" i="12"/>
  <c r="P79" i="12"/>
  <c r="Q79" i="12"/>
  <c r="R79" i="12"/>
  <c r="J79" i="12"/>
  <c r="G83" i="12"/>
  <c r="M82" i="12"/>
  <c r="K82" i="12" s="1"/>
  <c r="Q49" i="3"/>
  <c r="R49" i="3"/>
  <c r="P49" i="3"/>
  <c r="P89" i="16" l="1"/>
  <c r="Q89" i="16"/>
  <c r="R89" i="16"/>
  <c r="J89" i="16"/>
  <c r="O91" i="16"/>
  <c r="L90" i="16"/>
  <c r="M92" i="16"/>
  <c r="K92" i="16" s="1"/>
  <c r="G93" i="16"/>
  <c r="P91" i="15"/>
  <c r="Q91" i="15"/>
  <c r="J91" i="15"/>
  <c r="R91" i="15"/>
  <c r="G95" i="15"/>
  <c r="M94" i="15"/>
  <c r="K94" i="15" s="1"/>
  <c r="O93" i="15"/>
  <c r="L92" i="15"/>
  <c r="L82" i="14"/>
  <c r="O83" i="14"/>
  <c r="M84" i="14"/>
  <c r="K84" i="14" s="1"/>
  <c r="G85" i="14"/>
  <c r="P81" i="14"/>
  <c r="J81" i="14"/>
  <c r="R81" i="14"/>
  <c r="Q81" i="14"/>
  <c r="P82" i="13"/>
  <c r="J82" i="13"/>
  <c r="Q82" i="13"/>
  <c r="R82" i="13"/>
  <c r="L83" i="13"/>
  <c r="O84" i="13"/>
  <c r="M85" i="13"/>
  <c r="K85" i="13" s="1"/>
  <c r="G86" i="13"/>
  <c r="P80" i="12"/>
  <c r="R80" i="12"/>
  <c r="J80" i="12"/>
  <c r="Q80" i="12"/>
  <c r="M83" i="12"/>
  <c r="K83" i="12" s="1"/>
  <c r="G84" i="12"/>
  <c r="O82" i="12"/>
  <c r="L81" i="12"/>
  <c r="Q50" i="3"/>
  <c r="R50" i="3"/>
  <c r="P50" i="3"/>
  <c r="M93" i="16" l="1"/>
  <c r="K93" i="16" s="1"/>
  <c r="G94" i="16"/>
  <c r="P90" i="16"/>
  <c r="Q90" i="16"/>
  <c r="R90" i="16"/>
  <c r="J90" i="16"/>
  <c r="L91" i="16"/>
  <c r="O92" i="16"/>
  <c r="P92" i="15"/>
  <c r="R92" i="15"/>
  <c r="J92" i="15"/>
  <c r="Q92" i="15"/>
  <c r="O94" i="15"/>
  <c r="L93" i="15"/>
  <c r="M95" i="15"/>
  <c r="K95" i="15" s="1"/>
  <c r="G96" i="15"/>
  <c r="M96" i="15" s="1"/>
  <c r="K96" i="15" s="1"/>
  <c r="M85" i="14"/>
  <c r="K85" i="14" s="1"/>
  <c r="G86" i="14"/>
  <c r="O84" i="14"/>
  <c r="L83" i="14"/>
  <c r="P82" i="14"/>
  <c r="Q82" i="14"/>
  <c r="R82" i="14"/>
  <c r="J82" i="14"/>
  <c r="O85" i="13"/>
  <c r="L84" i="13"/>
  <c r="G87" i="13"/>
  <c r="M86" i="13"/>
  <c r="K86" i="13" s="1"/>
  <c r="P83" i="13"/>
  <c r="J83" i="13"/>
  <c r="R83" i="13"/>
  <c r="Q83" i="13"/>
  <c r="G85" i="12"/>
  <c r="M84" i="12"/>
  <c r="K84" i="12" s="1"/>
  <c r="P81" i="12"/>
  <c r="Q81" i="12"/>
  <c r="R81" i="12"/>
  <c r="J81" i="12"/>
  <c r="O83" i="12"/>
  <c r="L82" i="12"/>
  <c r="Q51" i="3"/>
  <c r="R51" i="3"/>
  <c r="P51" i="3"/>
  <c r="P91" i="16" l="1"/>
  <c r="Q91" i="16"/>
  <c r="J91" i="16"/>
  <c r="R91" i="16"/>
  <c r="G95" i="16"/>
  <c r="M94" i="16"/>
  <c r="K94" i="16" s="1"/>
  <c r="O93" i="16"/>
  <c r="L92" i="16"/>
  <c r="Q96" i="15"/>
  <c r="R96" i="15"/>
  <c r="O96" i="15"/>
  <c r="L95" i="15"/>
  <c r="P95" i="15" s="1"/>
  <c r="J96" i="15"/>
  <c r="P96" i="15"/>
  <c r="P93" i="15"/>
  <c r="J93" i="15"/>
  <c r="R93" i="15"/>
  <c r="Q93" i="15"/>
  <c r="O95" i="15"/>
  <c r="L94" i="15"/>
  <c r="P83" i="14"/>
  <c r="Q83" i="14"/>
  <c r="J83" i="14"/>
  <c r="R83" i="14"/>
  <c r="G87" i="14"/>
  <c r="M86" i="14"/>
  <c r="K86" i="14" s="1"/>
  <c r="L84" i="14"/>
  <c r="O85" i="14"/>
  <c r="G88" i="13"/>
  <c r="M87" i="13"/>
  <c r="K87" i="13" s="1"/>
  <c r="P84" i="13"/>
  <c r="J84" i="13"/>
  <c r="R84" i="13"/>
  <c r="Q84" i="13"/>
  <c r="O86" i="13"/>
  <c r="L85" i="13"/>
  <c r="P82" i="12"/>
  <c r="Q82" i="12"/>
  <c r="J82" i="12"/>
  <c r="R82" i="12"/>
  <c r="L83" i="12"/>
  <c r="O84" i="12"/>
  <c r="M85" i="12"/>
  <c r="K85" i="12" s="1"/>
  <c r="G86" i="12"/>
  <c r="Q52" i="3"/>
  <c r="R52" i="3"/>
  <c r="P52" i="3"/>
  <c r="Q95" i="15" l="1"/>
  <c r="J95" i="15"/>
  <c r="O94" i="16"/>
  <c r="L93" i="16"/>
  <c r="P92" i="16"/>
  <c r="Q92" i="16"/>
  <c r="J92" i="16"/>
  <c r="R92" i="16"/>
  <c r="M95" i="16"/>
  <c r="K95" i="16" s="1"/>
  <c r="G96" i="16"/>
  <c r="M96" i="16" s="1"/>
  <c r="K96" i="16" s="1"/>
  <c r="P94" i="15"/>
  <c r="Q94" i="15"/>
  <c r="J94" i="15"/>
  <c r="R94" i="15"/>
  <c r="R95" i="15"/>
  <c r="P84" i="14"/>
  <c r="R84" i="14"/>
  <c r="J84" i="14"/>
  <c r="Q84" i="14"/>
  <c r="O86" i="14"/>
  <c r="L85" i="14"/>
  <c r="G88" i="14"/>
  <c r="M87" i="14"/>
  <c r="K87" i="14" s="1"/>
  <c r="P85" i="13"/>
  <c r="R85" i="13"/>
  <c r="J85" i="13"/>
  <c r="Q85" i="13"/>
  <c r="O87" i="13"/>
  <c r="L86" i="13"/>
  <c r="G89" i="13"/>
  <c r="M88" i="13"/>
  <c r="K88" i="13" s="1"/>
  <c r="M86" i="12"/>
  <c r="K86" i="12" s="1"/>
  <c r="G87" i="12"/>
  <c r="O85" i="12"/>
  <c r="L84" i="12"/>
  <c r="P83" i="12"/>
  <c r="R83" i="12"/>
  <c r="J83" i="12"/>
  <c r="Q83" i="12"/>
  <c r="Q53" i="3"/>
  <c r="R53" i="3"/>
  <c r="P53" i="3"/>
  <c r="P93" i="16" l="1"/>
  <c r="R93" i="16"/>
  <c r="Q93" i="16"/>
  <c r="J93" i="16"/>
  <c r="O95" i="16"/>
  <c r="L94" i="16"/>
  <c r="Q96" i="16"/>
  <c r="J96" i="16"/>
  <c r="R96" i="16"/>
  <c r="O96" i="16"/>
  <c r="L95" i="16"/>
  <c r="P95" i="16" s="1"/>
  <c r="P96" i="16"/>
  <c r="L86" i="14"/>
  <c r="O87" i="14"/>
  <c r="G89" i="14"/>
  <c r="M88" i="14"/>
  <c r="K88" i="14" s="1"/>
  <c r="P85" i="14"/>
  <c r="R85" i="14"/>
  <c r="Q85" i="14"/>
  <c r="J85" i="14"/>
  <c r="O88" i="13"/>
  <c r="L87" i="13"/>
  <c r="P86" i="13"/>
  <c r="Q86" i="13"/>
  <c r="J86" i="13"/>
  <c r="R86" i="13"/>
  <c r="G90" i="13"/>
  <c r="M89" i="13"/>
  <c r="K89" i="13" s="1"/>
  <c r="P84" i="12"/>
  <c r="Q84" i="12"/>
  <c r="R84" i="12"/>
  <c r="J84" i="12"/>
  <c r="G88" i="12"/>
  <c r="M87" i="12"/>
  <c r="K87" i="12" s="1"/>
  <c r="O86" i="12"/>
  <c r="L85" i="12"/>
  <c r="Q54" i="3"/>
  <c r="R54" i="3"/>
  <c r="P54" i="3"/>
  <c r="Q95" i="16" l="1"/>
  <c r="P94" i="16"/>
  <c r="J94" i="16"/>
  <c r="R94" i="16"/>
  <c r="Q94" i="16"/>
  <c r="J95" i="16"/>
  <c r="R95" i="16"/>
  <c r="O88" i="14"/>
  <c r="L87" i="14"/>
  <c r="M89" i="14"/>
  <c r="K89" i="14" s="1"/>
  <c r="G90" i="14"/>
  <c r="P86" i="14"/>
  <c r="J86" i="14"/>
  <c r="Q86" i="14"/>
  <c r="R86" i="14"/>
  <c r="O89" i="13"/>
  <c r="L88" i="13"/>
  <c r="G91" i="13"/>
  <c r="M90" i="13"/>
  <c r="K90" i="13" s="1"/>
  <c r="P87" i="13"/>
  <c r="R87" i="13"/>
  <c r="J87" i="13"/>
  <c r="Q87" i="13"/>
  <c r="O87" i="12"/>
  <c r="L86" i="12"/>
  <c r="P85" i="12"/>
  <c r="Q85" i="12"/>
  <c r="R85" i="12"/>
  <c r="J85" i="12"/>
  <c r="M88" i="12"/>
  <c r="K88" i="12" s="1"/>
  <c r="G89" i="12"/>
  <c r="Q55" i="3"/>
  <c r="R55" i="3"/>
  <c r="P55" i="3"/>
  <c r="G91" i="14" l="1"/>
  <c r="M90" i="14"/>
  <c r="K90" i="14" s="1"/>
  <c r="P87" i="14"/>
  <c r="Q87" i="14"/>
  <c r="R87" i="14"/>
  <c r="J87" i="14"/>
  <c r="O89" i="14"/>
  <c r="L88" i="14"/>
  <c r="L89" i="13"/>
  <c r="O90" i="13"/>
  <c r="P88" i="13"/>
  <c r="Q88" i="13"/>
  <c r="R88" i="13"/>
  <c r="J88" i="13"/>
  <c r="G92" i="13"/>
  <c r="M91" i="13"/>
  <c r="K91" i="13" s="1"/>
  <c r="P86" i="12"/>
  <c r="Q86" i="12"/>
  <c r="R86" i="12"/>
  <c r="J86" i="12"/>
  <c r="O88" i="12"/>
  <c r="L87" i="12"/>
  <c r="G90" i="12"/>
  <c r="M89" i="12"/>
  <c r="K89" i="12" s="1"/>
  <c r="Q56" i="3"/>
  <c r="R56" i="3"/>
  <c r="P56" i="3"/>
  <c r="P88" i="14" l="1"/>
  <c r="J88" i="14"/>
  <c r="Q88" i="14"/>
  <c r="R88" i="14"/>
  <c r="O90" i="14"/>
  <c r="L89" i="14"/>
  <c r="M91" i="14"/>
  <c r="K91" i="14" s="1"/>
  <c r="G92" i="14"/>
  <c r="M92" i="13"/>
  <c r="K92" i="13" s="1"/>
  <c r="G93" i="13"/>
  <c r="P89" i="13"/>
  <c r="J89" i="13"/>
  <c r="R89" i="13"/>
  <c r="Q89" i="13"/>
  <c r="O91" i="13"/>
  <c r="L90" i="13"/>
  <c r="O89" i="12"/>
  <c r="L88" i="12"/>
  <c r="G91" i="12"/>
  <c r="M90" i="12"/>
  <c r="K90" i="12" s="1"/>
  <c r="P87" i="12"/>
  <c r="R87" i="12"/>
  <c r="J87" i="12"/>
  <c r="Q87" i="12"/>
  <c r="Q57" i="3"/>
  <c r="R57" i="3"/>
  <c r="P57" i="3"/>
  <c r="O91" i="14" l="1"/>
  <c r="L90" i="14"/>
  <c r="M92" i="14"/>
  <c r="K92" i="14" s="1"/>
  <c r="G93" i="14"/>
  <c r="P89" i="14"/>
  <c r="Q89" i="14"/>
  <c r="R89" i="14"/>
  <c r="J89" i="14"/>
  <c r="P90" i="13"/>
  <c r="Q90" i="13"/>
  <c r="R90" i="13"/>
  <c r="J90" i="13"/>
  <c r="G94" i="13"/>
  <c r="M93" i="13"/>
  <c r="K93" i="13" s="1"/>
  <c r="O92" i="13"/>
  <c r="L91" i="13"/>
  <c r="L89" i="12"/>
  <c r="O90" i="12"/>
  <c r="P88" i="12"/>
  <c r="Q88" i="12"/>
  <c r="R88" i="12"/>
  <c r="J88" i="12"/>
  <c r="G92" i="12"/>
  <c r="M91" i="12"/>
  <c r="K91" i="12" s="1"/>
  <c r="Q58" i="3"/>
  <c r="R58" i="3"/>
  <c r="P58" i="3"/>
  <c r="P90" i="14" l="1"/>
  <c r="Q90" i="14"/>
  <c r="R90" i="14"/>
  <c r="J90" i="14"/>
  <c r="M93" i="14"/>
  <c r="K93" i="14" s="1"/>
  <c r="G94" i="14"/>
  <c r="L91" i="14"/>
  <c r="O92" i="14"/>
  <c r="P91" i="13"/>
  <c r="R91" i="13"/>
  <c r="Q91" i="13"/>
  <c r="J91" i="13"/>
  <c r="O93" i="13"/>
  <c r="L92" i="13"/>
  <c r="G95" i="13"/>
  <c r="M94" i="13"/>
  <c r="K94" i="13" s="1"/>
  <c r="M92" i="12"/>
  <c r="K92" i="12" s="1"/>
  <c r="G93" i="12"/>
  <c r="P89" i="12"/>
  <c r="J89" i="12"/>
  <c r="R89" i="12"/>
  <c r="Q89" i="12"/>
  <c r="O91" i="12"/>
  <c r="L90" i="12"/>
  <c r="Q59" i="3"/>
  <c r="R59" i="3"/>
  <c r="P59" i="3"/>
  <c r="P91" i="14" l="1"/>
  <c r="Q91" i="14"/>
  <c r="R91" i="14"/>
  <c r="J91" i="14"/>
  <c r="M94" i="14"/>
  <c r="K94" i="14" s="1"/>
  <c r="G95" i="14"/>
  <c r="L92" i="14"/>
  <c r="O93" i="14"/>
  <c r="O94" i="13"/>
  <c r="L93" i="13"/>
  <c r="P92" i="13"/>
  <c r="J92" i="13"/>
  <c r="Q92" i="13"/>
  <c r="R92" i="13"/>
  <c r="M95" i="13"/>
  <c r="K95" i="13" s="1"/>
  <c r="G96" i="13"/>
  <c r="M96" i="13" s="1"/>
  <c r="K96" i="13" s="1"/>
  <c r="M93" i="12"/>
  <c r="K93" i="12" s="1"/>
  <c r="G94" i="12"/>
  <c r="P90" i="12"/>
  <c r="Q90" i="12"/>
  <c r="J90" i="12"/>
  <c r="R90" i="12"/>
  <c r="O92" i="12"/>
  <c r="L91" i="12"/>
  <c r="Q60" i="3"/>
  <c r="R60" i="3"/>
  <c r="P60" i="3"/>
  <c r="M95" i="14" l="1"/>
  <c r="K95" i="14" s="1"/>
  <c r="G96" i="14"/>
  <c r="M96" i="14" s="1"/>
  <c r="K96" i="14" s="1"/>
  <c r="P92" i="14"/>
  <c r="R92" i="14"/>
  <c r="J92" i="14"/>
  <c r="Q92" i="14"/>
  <c r="O94" i="14"/>
  <c r="L93" i="14"/>
  <c r="Q96" i="13"/>
  <c r="J96" i="13"/>
  <c r="R96" i="13"/>
  <c r="O96" i="13"/>
  <c r="L95" i="13"/>
  <c r="P95" i="13" s="1"/>
  <c r="P96" i="13"/>
  <c r="O95" i="13"/>
  <c r="L94" i="13"/>
  <c r="J95" i="13"/>
  <c r="P93" i="13"/>
  <c r="Q93" i="13"/>
  <c r="R93" i="13"/>
  <c r="J93" i="13"/>
  <c r="P91" i="12"/>
  <c r="R91" i="12"/>
  <c r="Q91" i="12"/>
  <c r="J91" i="12"/>
  <c r="G95" i="12"/>
  <c r="M94" i="12"/>
  <c r="K94" i="12" s="1"/>
  <c r="O93" i="12"/>
  <c r="L92" i="12"/>
  <c r="Q61" i="3"/>
  <c r="R61" i="3"/>
  <c r="P61" i="3"/>
  <c r="R95" i="13" l="1"/>
  <c r="P93" i="14"/>
  <c r="Q93" i="14"/>
  <c r="R93" i="14"/>
  <c r="J93" i="14"/>
  <c r="L95" i="14"/>
  <c r="P95" i="14" s="1"/>
  <c r="O96" i="14"/>
  <c r="J96" i="14"/>
  <c r="R96" i="14"/>
  <c r="Q96" i="14"/>
  <c r="P96" i="14"/>
  <c r="L94" i="14"/>
  <c r="R95" i="14"/>
  <c r="O95" i="14"/>
  <c r="P94" i="13"/>
  <c r="J94" i="13"/>
  <c r="R94" i="13"/>
  <c r="Q94" i="13"/>
  <c r="Q95" i="13"/>
  <c r="O94" i="12"/>
  <c r="L93" i="12"/>
  <c r="P92" i="12"/>
  <c r="R92" i="12"/>
  <c r="Q92" i="12"/>
  <c r="J92" i="12"/>
  <c r="M95" i="12"/>
  <c r="K95" i="12" s="1"/>
  <c r="G96" i="12"/>
  <c r="M96" i="12" s="1"/>
  <c r="K96" i="12" s="1"/>
  <c r="Q62" i="3"/>
  <c r="R62" i="3"/>
  <c r="P62" i="3"/>
  <c r="J95" i="14" l="1"/>
  <c r="Q95" i="14"/>
  <c r="P94" i="14"/>
  <c r="R94" i="14"/>
  <c r="Q94" i="14"/>
  <c r="J94" i="14"/>
  <c r="O95" i="12"/>
  <c r="L94" i="12"/>
  <c r="Q96" i="12"/>
  <c r="J96" i="12"/>
  <c r="O96" i="12"/>
  <c r="L95" i="12"/>
  <c r="P95" i="12" s="1"/>
  <c r="R96" i="12"/>
  <c r="P96" i="12"/>
  <c r="P93" i="12"/>
  <c r="R93" i="12"/>
  <c r="Q93" i="12"/>
  <c r="J93" i="12"/>
  <c r="Q63" i="3"/>
  <c r="R63" i="3"/>
  <c r="P63" i="3"/>
  <c r="J95" i="12" l="1"/>
  <c r="P94" i="12"/>
  <c r="J94" i="12"/>
  <c r="R94" i="12"/>
  <c r="Q94" i="12"/>
  <c r="Q95" i="12"/>
  <c r="R95" i="12"/>
  <c r="Q64" i="3"/>
  <c r="R64" i="3"/>
  <c r="P64" i="3"/>
  <c r="Q65" i="3" l="1"/>
  <c r="R65" i="3"/>
  <c r="P65" i="3"/>
  <c r="Q66" i="3" l="1"/>
  <c r="R66" i="3"/>
  <c r="P66" i="3"/>
  <c r="Q67" i="3" l="1"/>
  <c r="R67" i="3"/>
  <c r="P67" i="3"/>
  <c r="Q68" i="3" l="1"/>
  <c r="R68" i="3"/>
  <c r="P68" i="3"/>
  <c r="Q69" i="3" l="1"/>
  <c r="R69" i="3"/>
  <c r="P69" i="3"/>
  <c r="Q70" i="3" l="1"/>
  <c r="R70" i="3"/>
  <c r="P70" i="3"/>
  <c r="Q71" i="3" l="1"/>
  <c r="R71" i="3"/>
  <c r="P71" i="3"/>
  <c r="Q72" i="3" l="1"/>
  <c r="R72" i="3"/>
  <c r="P72" i="3"/>
  <c r="Q73" i="3" l="1"/>
  <c r="R73" i="3"/>
  <c r="P73" i="3"/>
  <c r="Q74" i="3" l="1"/>
  <c r="R74" i="3"/>
  <c r="P74" i="3"/>
  <c r="Q75" i="3" l="1"/>
  <c r="R75" i="3"/>
  <c r="P75" i="3"/>
  <c r="Q76" i="3" l="1"/>
  <c r="R76" i="3"/>
  <c r="P76" i="3"/>
  <c r="Q77" i="3" l="1"/>
  <c r="R77" i="3"/>
  <c r="P77" i="3"/>
  <c r="Q78" i="3" l="1"/>
  <c r="R78" i="3"/>
  <c r="P78" i="3"/>
  <c r="Q79" i="3" l="1"/>
  <c r="R79" i="3"/>
  <c r="P79" i="3"/>
  <c r="Q80" i="3" l="1"/>
  <c r="R80" i="3"/>
  <c r="P80" i="3"/>
  <c r="Q81" i="3" l="1"/>
  <c r="R81" i="3"/>
  <c r="P81" i="3"/>
  <c r="Q82" i="3" l="1"/>
  <c r="R82" i="3"/>
  <c r="P82" i="3"/>
  <c r="Q83" i="3" l="1"/>
  <c r="R83" i="3"/>
  <c r="P83" i="3"/>
  <c r="Q84" i="3" l="1"/>
  <c r="R84" i="3"/>
  <c r="P84" i="3"/>
  <c r="Q85" i="3" l="1"/>
  <c r="R85" i="3"/>
  <c r="P85" i="3"/>
  <c r="Q86" i="3" l="1"/>
  <c r="R86" i="3"/>
  <c r="P86" i="3"/>
  <c r="Q87" i="3" l="1"/>
  <c r="R87" i="3"/>
  <c r="P87" i="3"/>
  <c r="Q90" i="3" l="1"/>
  <c r="R90" i="3"/>
  <c r="Q88" i="3"/>
  <c r="R88" i="3"/>
  <c r="P88" i="3"/>
  <c r="P90" i="3"/>
  <c r="Q89" i="3" l="1"/>
  <c r="R89" i="3"/>
  <c r="P89" i="3"/>
  <c r="Q91" i="3" l="1"/>
  <c r="R91" i="3"/>
  <c r="P91" i="3"/>
  <c r="Q92" i="3" l="1"/>
  <c r="R92" i="3"/>
  <c r="P92" i="3"/>
  <c r="Q95" i="3" l="1"/>
  <c r="R95" i="3"/>
  <c r="Q93" i="3"/>
  <c r="R93" i="3"/>
  <c r="P95" i="3"/>
  <c r="P93" i="3"/>
  <c r="Q94" i="3" l="1"/>
  <c r="R94" i="3"/>
  <c r="P94" i="3"/>
</calcChain>
</file>

<file path=xl/comments1.xml><?xml version="1.0" encoding="utf-8"?>
<comments xmlns="http://schemas.openxmlformats.org/spreadsheetml/2006/main">
  <authors>
    <author>tc={CD754916-21B6-4568-B83E-D334E3EE11BC}</author>
    <author>tc={568AA66E-356E-46D6-8B95-787BB81207AB}</author>
  </authors>
  <commentList>
    <comment ref="B63" authorId="0" shapeId="0">
      <text>
        <r>
          <rPr>
            <sz val="10"/>
            <color theme="1"/>
            <rFont val="Meiryo UI"/>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数式変更</t>
        </r>
      </text>
    </comment>
    <comment ref="B292" authorId="1" shapeId="0">
      <text>
        <r>
          <rPr>
            <sz val="10"/>
            <color theme="1"/>
            <rFont val="Meiryo UI"/>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数式変更</t>
        </r>
      </text>
    </comment>
  </commentList>
</comments>
</file>

<file path=xl/sharedStrings.xml><?xml version="1.0" encoding="utf-8"?>
<sst xmlns="http://schemas.openxmlformats.org/spreadsheetml/2006/main" count="47882" uniqueCount="3866">
  <si>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</si>
  <si>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</si>
  <si>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</si>
  <si>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</si>
  <si>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</si>
  <si>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
No</t>
    <rPh sb="0" eb="2">
      <t>タイサク</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</si>
  <si>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</si>
  <si>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</si>
  <si>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</si>
  <si>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</si>
  <si>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</si>
  <si>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</si>
  <si>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</si>
  <si>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</si>
  <si>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</si>
  <si>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主要設備における高効率型の導入</t>
    <rPh sb="0" eb="2">
      <t>シュヨウ</t>
    </rPh>
    <rPh sb="2" eb="4">
      <t>セツビ</t>
    </rPh>
    <rPh sb="8" eb="11">
      <t>コウコウリツ</t>
    </rPh>
    <rPh sb="11" eb="12">
      <t>ガタ</t>
    </rPh>
    <rPh sb="13" eb="15">
      <t>ドウニュウ</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</si>
  <si>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</si>
  <si>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</si>
  <si>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</si>
  <si>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</si>
  <si>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</si>
  <si>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</si>
  <si>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</si>
  <si>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</si>
  <si>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</si>
  <si>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</si>
  <si>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</si>
  <si>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</si>
  <si>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</si>
  <si>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</si>
  <si>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</si>
  <si>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</si>
  <si>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</si>
  <si>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</si>
  <si>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</si>
  <si>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</si>
  <si>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</si>
  <si>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</si>
  <si>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</si>
  <si>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</si>
  <si>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</si>
  <si>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</si>
  <si>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</si>
  <si>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</si>
  <si>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</si>
  <si>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</si>
  <si>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</si>
  <si>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</si>
  <si>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</si>
  <si>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</si>
  <si>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</si>
  <si>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</si>
  <si>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</si>
  <si>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</si>
  <si>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</si>
  <si>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自然冷媒（ＣＯ2）や新冷媒（R32等）を用い、電動ヒートポンプサイクルにより高温沸き上げが可能である、高効率な給湯機。ヒートポンプユニットと給湯ユニットで構成される。</t>
    <rPh sb="51" eb="54">
      <t>コウコウリツ</t>
    </rPh>
    <rPh sb="55" eb="57">
      <t>キュウトウ</t>
    </rPh>
    <rPh sb="57" eb="58">
      <t>キ</t>
    </rPh>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</si>
  <si>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</si>
  <si>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</si>
  <si>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</si>
  <si>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</si>
  <si>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</si>
  <si>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</si>
  <si>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</si>
  <si>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</si>
  <si>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</si>
  <si>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</si>
  <si>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</si>
  <si>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</si>
  <si>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</si>
  <si>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発光ダイオード（ＬＥＤ）を光源に使用した照明器具。小型、長寿命でありLED以外の従来型照明器具の代替として有効。</t>
    <phoneticPr fontId="5"/>
  </si>
  <si>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</si>
  <si>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</si>
  <si>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</si>
  <si>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</si>
  <si>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</si>
  <si>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</si>
  <si>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</si>
  <si>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</si>
  <si>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</si>
  <si>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</si>
  <si>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</si>
  <si>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燃料の燃焼を熱源として加熱する方式の炉。高い排熱回収率を持つ蓄熱式熱回収装置やセラミックファイバー等の軽量・低熱伝導断熱材等により効率を高めたもの。</t>
    <rPh sb="11" eb="13">
      <t>カネツ</t>
    </rPh>
    <rPh sb="15" eb="17">
      <t>ホウシキ</t>
    </rPh>
    <rPh sb="18" eb="19">
      <t>ロ</t>
    </rPh>
    <rPh sb="53" eb="56">
      <t>ダンネツセイ</t>
    </rPh>
    <rPh sb="57" eb="58">
      <t>タカ</t>
    </rPh>
    <rPh sb="61" eb="62">
      <t>ナド</t>
    </rPh>
    <rPh sb="65" eb="67">
      <t>コウリツ</t>
    </rPh>
    <rPh sb="68" eb="69">
      <t>タカ</t>
    </rPh>
    <phoneticPr fontId="5"/>
  </si>
  <si>
    <t>熱利用設備</t>
    <phoneticPr fontId="8"/>
  </si>
  <si>
    <t>高効率抵抗加熱式工業炉の導入</t>
    <rPh sb="3" eb="5">
      <t>テイコウ</t>
    </rPh>
    <rPh sb="5" eb="7">
      <t>カネツ</t>
    </rPh>
    <rPh sb="7" eb="8">
      <t>シキ</t>
    </rPh>
    <rPh sb="8" eb="10">
      <t>コウギョウ</t>
    </rPh>
    <rPh sb="10" eb="11">
      <t>ロ</t>
    </rPh>
    <phoneticPr fontId="4"/>
  </si>
  <si>
    <t>各種抵抗線（発熱体）に電流を流し発生するジュール熱による加熱する方式の炉。セラミックファイバー等の軽量・低熱伝導断熱材等により効率を高めたもの。</t>
    <rPh sb="32" eb="34">
      <t>ホウシキ</t>
    </rPh>
    <rPh sb="35" eb="36">
      <t>ロ</t>
    </rPh>
    <rPh sb="59" eb="60">
      <t>ナド</t>
    </rPh>
    <rPh sb="63" eb="65">
      <t>コウリツ</t>
    </rPh>
    <rPh sb="66" eb="67">
      <t>タカ</t>
    </rPh>
    <phoneticPr fontId="5"/>
  </si>
  <si>
    <t>高効率誘導加熱式工業炉の導入</t>
    <rPh sb="3" eb="5">
      <t>ユウドウ</t>
    </rPh>
    <rPh sb="5" eb="7">
      <t>カネツ</t>
    </rPh>
    <rPh sb="7" eb="8">
      <t>シキ</t>
    </rPh>
    <rPh sb="8" eb="10">
      <t>コウギョウ</t>
    </rPh>
    <rPh sb="10" eb="11">
      <t>ロ</t>
    </rPh>
    <phoneticPr fontId="4"/>
  </si>
  <si>
    <t>電磁誘導を利用して加熱する方式の炉。受電端における力率改善や加熱用の電源にインバータ方式（絶縁ゲート型バイポーラトランジスタ又は酸化膜半導体電界効果トランジスタを使用したもの）を使用して電力制御を行う等により、効率を高めたもの。</t>
    <rPh sb="13" eb="15">
      <t>ホウシキ</t>
    </rPh>
    <rPh sb="16" eb="17">
      <t>ロ</t>
    </rPh>
    <rPh sb="100" eb="101">
      <t>ナド</t>
    </rPh>
    <rPh sb="105" eb="107">
      <t>コウリツ</t>
    </rPh>
    <rPh sb="108" eb="109">
      <t>タカ</t>
    </rPh>
    <phoneticPr fontId="5"/>
  </si>
  <si>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</si>
  <si>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</si>
  <si>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</si>
  <si>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</si>
  <si>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</si>
  <si>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</si>
  <si>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</si>
  <si>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</si>
  <si>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</si>
  <si>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</si>
  <si>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</si>
  <si>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</si>
  <si>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</si>
  <si>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</si>
  <si>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</si>
  <si>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</si>
  <si>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</si>
  <si>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</si>
  <si>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</si>
  <si>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</si>
  <si>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</si>
  <si>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</si>
  <si>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</si>
  <si>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</si>
  <si>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</si>
  <si>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</si>
  <si>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</si>
  <si>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</si>
  <si>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</si>
  <si>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</si>
  <si>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</si>
  <si>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</si>
  <si>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</si>
  <si>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</si>
  <si>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</si>
  <si>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</si>
  <si>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</si>
  <si>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</si>
  <si>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</si>
  <si>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</si>
  <si>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</si>
  <si>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phoneticPr fontId="5"/>
  </si>
  <si>
    <t>熱回収式ねじ容積形圧縮機</t>
  </si>
  <si>
    <t>電気加熱設備</t>
  </si>
  <si>
    <t>高性能アーク炉の導入</t>
  </si>
  <si>
    <t>高感応答アーク炉、ＵＨＰアーク炉、直流アーク炉、排ガスによる原料予熱装置付きアーク炉、炉体旋回式アーク炉。</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</si>
  <si>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</si>
  <si>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</si>
  <si>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</si>
  <si>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</si>
  <si>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</si>
  <si>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</si>
  <si>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</si>
  <si>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</si>
  <si>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庫内の高断熱化、高機密化と高効率冷却器、ＬＥＤ照明等の採用により、冷却・加熱装置等の消費電力を削減した自動販売機。</t>
    <rPh sb="51" eb="53">
      <t>ジドウ</t>
    </rPh>
    <rPh sb="53" eb="56">
      <t>ハンバイキ</t>
    </rPh>
    <phoneticPr fontId="5"/>
  </si>
  <si>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</si>
  <si>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</si>
  <si>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業務用冷凍冷蔵庫</t>
  </si>
  <si>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</si>
  <si>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</si>
  <si>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</si>
  <si>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</si>
  <si>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インバーター方式又は5段階以上の容量制御が可能であり、、高効率化が図られた冷凍冷蔵ユニット。</t>
    <rPh sb="37" eb="39">
      <t>レイトウ</t>
    </rPh>
    <rPh sb="39" eb="41">
      <t>レイゾウ</t>
    </rPh>
    <phoneticPr fontId="5"/>
  </si>
  <si>
    <t>空気冷媒方式冷凍機の導入</t>
    <phoneticPr fontId="5"/>
  </si>
  <si>
    <t>空気の断熱膨張における温度低下により、マイナス50～100℃の空気を得る冷凍機。</t>
  </si>
  <si>
    <t>L-001353</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</si>
  <si>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</si>
  <si>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</si>
  <si>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</si>
  <si>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</si>
  <si>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L-001354</t>
  </si>
  <si>
    <t>冷凍冷蔵倉庫用自然冷媒冷凍機（アンモニア/CO2二次冷媒システム）</t>
  </si>
  <si>
    <t>低温用自然冷媒冷凍機（アンモニア/CO2二次冷媒システム）の導入</t>
    <rPh sb="30" eb="32">
      <t>ドウニュウ</t>
    </rPh>
    <phoneticPr fontId="5"/>
  </si>
  <si>
    <t>一次冷媒（アンモニア）を用いた冷凍装置で二次冷媒（CO2)を低温まで冷却し、食品等を凍結装置するフリーザー装置などに供給する冷凍機。</t>
    <rPh sb="62" eb="65">
      <t>レイトウキ</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</si>
  <si>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</si>
  <si>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</si>
  <si>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</si>
  <si>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サーバ用電子計算機</t>
  </si>
  <si>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</si>
  <si>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</si>
  <si>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</si>
  <si>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</si>
  <si>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</si>
  <si>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</si>
  <si>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</si>
  <si>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</si>
  <si>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</si>
  <si>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</si>
  <si>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</si>
  <si>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</si>
  <si>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</si>
  <si>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</si>
  <si>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</si>
  <si>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</si>
  <si>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</si>
  <si>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</si>
  <si>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</si>
  <si>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</si>
  <si>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</si>
  <si>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</si>
  <si>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</si>
  <si>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</si>
  <si>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</si>
  <si>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</si>
  <si>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</si>
  <si>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</si>
  <si>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</si>
  <si>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</si>
  <si>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</si>
  <si>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</si>
  <si>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</si>
  <si>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</si>
  <si>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</si>
  <si>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</si>
  <si>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</si>
  <si>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</si>
  <si>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</si>
  <si>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</si>
  <si>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</si>
  <si>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</si>
  <si>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木材や植物残さ等のバイオマス（再生可能な生物資源）を原料として発電を行うシステム。バイオメタンガスを燃料としたガスエンジンを主機関とする発電システムや、バイオマスディーゼル燃料を利用したディーゼルエンジンを主機関とする発電システムなど。</t>
    <rPh sb="62" eb="63">
      <t>シュ</t>
    </rPh>
    <rPh sb="63" eb="65">
      <t>キカン</t>
    </rPh>
    <rPh sb="68" eb="70">
      <t>ハツデン</t>
    </rPh>
    <rPh sb="89" eb="91">
      <t>リヨウ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</si>
  <si>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</si>
  <si>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</si>
  <si>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</si>
  <si>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</si>
  <si>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</si>
  <si>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</si>
  <si>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</si>
  <si>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</si>
  <si>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</si>
  <si>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</si>
  <si>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大温度差のとれる熱源機、熱交換器等により空気調和の熱媒体（水又は空気）の循環温度差を拡大することにより搬送動力を低減させるシステム。また、負荷に応じた変流量制御装直（ＶＡＶ制御装置、ＶＷＶ制御装置）を組み合わせるとより有効。</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</si>
  <si>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</si>
  <si>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</si>
  <si>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</si>
  <si>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</si>
  <si>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</si>
  <si>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</si>
  <si>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</si>
  <si>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</si>
  <si>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</si>
  <si>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</si>
  <si>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</si>
  <si>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</si>
  <si>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</si>
  <si>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</si>
  <si>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</si>
  <si>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</si>
  <si>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</si>
  <si>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</si>
  <si>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</si>
  <si>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</si>
  <si>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</si>
  <si>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</si>
  <si>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</si>
  <si>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</si>
  <si>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冷房時期の日の出前に内外温度を比較し、外気導入する。朝の立ち上がり負荷が抑えられ、夜間のＯＡ負荷が多いビルに有効。</t>
  </si>
  <si>
    <t>外気導入量の適正化制御の導入</t>
  </si>
  <si>
    <t>室内ＣＯ2センサーにより外気導入量を適切に制御すること。</t>
  </si>
  <si>
    <t>冷温水送水設定温度の最適設定制御の導入</t>
  </si>
  <si>
    <t>冷凍機及び温水機からの冷温水送水温度を負荷及び搬送動力に合わせて最適に設定変更すること。成績係数（ＣＯＰ）向上に有効。</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</si>
  <si>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</si>
  <si>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</si>
  <si>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</si>
  <si>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</si>
  <si>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</si>
  <si>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作業エリアの局所クリーン化を行うため、クリーンルーム全体のクリーン度の適正化とともにクリーンエア循環ファンの電力消費量を低減する技術（ＳＭＩＦ）。</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</si>
  <si>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</si>
  <si>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</si>
  <si>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</si>
  <si>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</si>
  <si>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</si>
  <si>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</si>
  <si>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</si>
  <si>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</si>
  <si>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</si>
  <si>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</si>
  <si>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</si>
  <si>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</si>
  <si>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</si>
  <si>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</si>
  <si>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</si>
  <si>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水和物スラリー空調システム（ＶＣＳ）の導入</t>
  </si>
  <si>
    <t>水和物と水溶液の混相媒体を熱搬送材として使用し、高密度で冷潜熱搬送を行い、搬送動力を低減させるシステム。</t>
  </si>
  <si>
    <t>空気調和関係その他</t>
    <phoneticPr fontId="8"/>
  </si>
  <si>
    <t>空調ゾーニングの細分化の導入</t>
    <phoneticPr fontId="5"/>
  </si>
  <si>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</si>
  <si>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</si>
  <si>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</si>
  <si>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</si>
  <si>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</si>
  <si>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</si>
  <si>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</si>
  <si>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</si>
  <si>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</si>
  <si>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</si>
  <si>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</si>
  <si>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</si>
  <si>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</si>
  <si>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</si>
  <si>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</si>
  <si>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</si>
  <si>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</si>
  <si>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</si>
  <si>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</si>
  <si>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</si>
  <si>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</si>
  <si>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</si>
  <si>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</si>
  <si>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</si>
  <si>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ＣＯ2又はＣＯ濃度による換気制御システムの導入</t>
  </si>
  <si>
    <t>ＣＯ2又はＣＯ濃度を計測し換気ファンの台数や回転数を制御し、設定されたＣＯ2又はＣＯ濃度になるよう換気量を制御するシステムで、駐車場等の換気に有効である。</t>
  </si>
  <si>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</si>
  <si>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</si>
  <si>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</si>
  <si>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</si>
  <si>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</si>
  <si>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</si>
  <si>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</si>
  <si>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</si>
  <si>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</si>
  <si>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</si>
  <si>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</si>
  <si>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</si>
  <si>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</si>
  <si>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LEDを光源に使用した誘導灯・非常灯.</t>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</si>
  <si>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</si>
  <si>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</si>
  <si>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</si>
  <si>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</si>
  <si>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</si>
  <si>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</si>
  <si>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</si>
  <si>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</si>
  <si>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</si>
  <si>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</si>
  <si>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</si>
  <si>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</si>
  <si>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</si>
  <si>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</si>
  <si>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永久磁石（ＰＭ）式同期モータを組み込んだギヤレス巻上機で、加速･減速がなめらかで騒音も少なく、エネルギー変換効率に優れている。</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</si>
  <si>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</si>
  <si>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</si>
  <si>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</si>
  <si>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</si>
  <si>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</si>
  <si>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</si>
  <si>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</si>
  <si>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</si>
  <si>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</si>
  <si>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</si>
  <si>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</si>
  <si>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</si>
  <si>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</si>
  <si>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</si>
  <si>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</si>
  <si>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</si>
  <si>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ボイラー、各種工業炉、その他燃焼装置の排ガス成分（Ｏ2、ＣＯ2、ＣＯ等）を分析し、燃焼管理する携帯用分析計。</t>
  </si>
  <si>
    <t>熱効率の向上</t>
    <rPh sb="0" eb="1">
      <t>ネツ</t>
    </rPh>
    <rPh sb="1" eb="3">
      <t>コウリツ</t>
    </rPh>
    <rPh sb="4" eb="6">
      <t>コウジョウ</t>
    </rPh>
    <phoneticPr fontId="8"/>
  </si>
  <si>
    <t>多管型熱交換式、プレート型熱交換式、ヒートパイプ型熱交換式等又は蓄熱式熱回収装置で廃熱を回収し、燃焼用空気を予熱するもの。</t>
  </si>
  <si>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</si>
  <si>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</si>
  <si>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</si>
  <si>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</si>
  <si>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</si>
  <si>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</si>
  <si>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</si>
  <si>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</si>
  <si>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</si>
  <si>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</si>
  <si>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</si>
  <si>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</si>
  <si>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</si>
  <si>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</si>
  <si>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</si>
  <si>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</si>
  <si>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</si>
  <si>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</si>
  <si>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</si>
  <si>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</si>
  <si>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</si>
  <si>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</si>
  <si>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</si>
  <si>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</si>
  <si>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</si>
  <si>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</si>
  <si>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圧力スウィング吸着（ＰＳＡ）式酸素発生装置、分離膜式酸素発生装置、深冷分離式酸素発生装置。</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</si>
  <si>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</si>
  <si>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</si>
  <si>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</si>
  <si>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</si>
  <si>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</si>
  <si>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</si>
  <si>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</si>
  <si>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</si>
  <si>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</si>
  <si>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</si>
  <si>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</si>
  <si>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</si>
  <si>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</si>
  <si>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</si>
  <si>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</si>
  <si>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</si>
  <si>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</si>
  <si>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</si>
  <si>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</si>
  <si>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</si>
  <si>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</si>
  <si>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</si>
  <si>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</si>
  <si>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</si>
  <si>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</si>
  <si>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</si>
  <si>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２缶以上のボイラーが分散設置されている場合に工場の負荷に応じて運転台数や燃焼負荷調整をコンピュータにより最適運用するシステム。</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</si>
  <si>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</si>
  <si>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</si>
  <si>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</si>
  <si>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</si>
  <si>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</si>
  <si>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</si>
  <si>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</si>
  <si>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</si>
  <si>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</si>
  <si>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</si>
  <si>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</si>
  <si>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</si>
  <si>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</si>
  <si>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</si>
  <si>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</si>
  <si>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</si>
  <si>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</si>
  <si>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蒸気配管・継ぎ手・バルブ・スチームトラップ等の蒸気配管系について、ＪＩＳ－Ａ9501の規格以上で施工される保温。</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</si>
  <si>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</si>
  <si>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</si>
  <si>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</si>
  <si>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</si>
  <si>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</si>
  <si>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</si>
  <si>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</si>
  <si>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</si>
  <si>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</si>
  <si>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</si>
  <si>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</si>
  <si>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</si>
  <si>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</si>
  <si>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</si>
  <si>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</si>
  <si>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</si>
  <si>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</si>
  <si>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</si>
  <si>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</si>
  <si>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</si>
  <si>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</si>
  <si>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処理材に直接電流を流して加熱するもの。また、２次電流回路による誘導電流型加熱方式も有効。</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</si>
  <si>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</si>
  <si>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</si>
  <si>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</si>
  <si>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</si>
  <si>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</si>
  <si>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</si>
  <si>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</si>
  <si>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</si>
  <si>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</si>
  <si>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</si>
  <si>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</si>
  <si>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</si>
  <si>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</si>
  <si>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</si>
  <si>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</si>
  <si>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</si>
  <si>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</si>
  <si>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</si>
  <si>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</si>
  <si>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</si>
  <si>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</si>
  <si>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</si>
  <si>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</si>
  <si>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</si>
  <si>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</si>
  <si>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</si>
  <si>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</si>
  <si>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</si>
  <si>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</si>
  <si>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</si>
  <si>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</si>
  <si>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</si>
  <si>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</si>
  <si>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</si>
  <si>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</si>
  <si>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</si>
  <si>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</si>
  <si>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</si>
  <si>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</si>
  <si>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</si>
  <si>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</si>
  <si>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</si>
  <si>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ウェットオン塗装により、従来の塗装方法に比べエネルギー消費原単位の向上及びＶＯＣ排出量の削減を可能にする塗装方式。</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</si>
  <si>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</si>
  <si>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</si>
  <si>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</si>
  <si>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</si>
  <si>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</si>
  <si>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L-001395</t>
  </si>
  <si>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</si>
  <si>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</si>
  <si>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</si>
  <si>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</si>
  <si>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</si>
  <si>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</si>
  <si>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</si>
  <si>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</si>
  <si>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</si>
  <si>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</si>
  <si>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</si>
  <si>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</si>
  <si>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</si>
  <si>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</si>
  <si>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</si>
  <si>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</si>
  <si>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</si>
  <si>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</si>
  <si>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</si>
  <si>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</si>
  <si>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</si>
  <si>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</si>
  <si>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</si>
  <si>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</si>
  <si>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</si>
  <si>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</si>
  <si>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ボイラー停止時（ＯＮ/ＯＦＦ制御の場合）に燃焼用空気ダクトのダンパーを閉める。ドラフトによる炉内空気の拡散防止を図るもの。</t>
  </si>
  <si>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</si>
  <si>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</si>
  <si>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</si>
  <si>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</si>
  <si>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</si>
  <si>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</si>
  <si>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</si>
  <si>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</si>
  <si>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</si>
  <si>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</si>
  <si>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</si>
  <si>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</si>
  <si>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</si>
  <si>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</si>
  <si>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</si>
  <si>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</si>
  <si>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</si>
  <si>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</si>
  <si>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</si>
  <si>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熱利用工場で余剰に発生した熱を、高性能の蓄熱材料に蓄熱し、自動車、車両、船舶等で熱の需要先に運び利用するもの。</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</si>
  <si>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</si>
  <si>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</si>
  <si>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</si>
  <si>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</si>
  <si>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</si>
  <si>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</si>
  <si>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</si>
  <si>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</si>
  <si>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</si>
  <si>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</si>
  <si>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</si>
  <si>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</si>
  <si>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</si>
  <si>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</si>
  <si>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</si>
  <si>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</si>
  <si>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</si>
  <si>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</si>
  <si>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リジェネ式脱臭装置（２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</si>
  <si>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</si>
  <si>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</si>
  <si>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</si>
  <si>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</si>
  <si>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</si>
  <si>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</si>
  <si>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</si>
  <si>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</si>
  <si>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</si>
  <si>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</si>
  <si>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</si>
  <si>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</si>
  <si>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</si>
  <si>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</si>
  <si>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</si>
  <si>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</si>
  <si>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</si>
  <si>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２又は３つの異なる圧力の蒸気を抽出する機構を有するもの。</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</si>
  <si>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</si>
  <si>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</si>
  <si>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</si>
  <si>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</si>
  <si>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</si>
  <si>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</si>
  <si>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</si>
  <si>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</si>
  <si>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</si>
  <si>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</si>
  <si>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</si>
  <si>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</si>
  <si>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</si>
  <si>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</si>
  <si>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</si>
  <si>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</si>
  <si>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</si>
  <si>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</si>
  <si>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工場低圧動力装置、空気調和、衛生動力機器、エレベータ電源、照明負荷等に対する電気供給のための配線設備で、400ボルト級の三相４線式配線方式のもの。</t>
  </si>
  <si>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</si>
  <si>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</si>
  <si>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</si>
  <si>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</si>
  <si>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</si>
  <si>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</si>
  <si>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</si>
  <si>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</si>
  <si>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</si>
  <si>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</si>
  <si>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</si>
  <si>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</si>
  <si>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</si>
  <si>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</si>
  <si>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モータの極数を切り替えることにより回転数を段階状に切り替えることができるもの。速度変換要求が固定２、３段でよい負荷のある場合に有効。</t>
  </si>
  <si>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</si>
  <si>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</si>
  <si>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</si>
  <si>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</si>
  <si>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</si>
  <si>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</si>
  <si>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</si>
  <si>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</si>
  <si>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</si>
  <si>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</si>
  <si>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</si>
  <si>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</si>
  <si>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</si>
  <si>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</si>
  <si>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</si>
  <si>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</si>
  <si>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</si>
  <si>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</si>
  <si>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</si>
  <si>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</si>
  <si>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</si>
  <si>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</si>
  <si>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</si>
  <si>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</si>
  <si>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</si>
  <si>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</si>
  <si>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</si>
  <si>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</si>
  <si>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</si>
  <si>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</si>
  <si>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</si>
  <si>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</si>
  <si>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</si>
  <si>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</si>
  <si>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</si>
  <si>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</si>
  <si>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</si>
  <si>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</si>
  <si>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</si>
  <si>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</si>
  <si>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</si>
  <si>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</si>
  <si>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</si>
  <si>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</si>
  <si>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</si>
  <si>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</si>
  <si>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</si>
  <si>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</si>
  <si>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</si>
  <si>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</si>
  <si>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</si>
  <si>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</si>
  <si>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</si>
  <si>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</si>
  <si>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</si>
  <si>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</si>
  <si>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余剰蒸気活用設備</t>
    <rPh sb="4" eb="6">
      <t>カツヨウ</t>
    </rPh>
    <rPh sb="6" eb="8">
      <t>セツビ</t>
    </rPh>
    <phoneticPr fontId="5"/>
  </si>
  <si>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</si>
  <si>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</si>
  <si>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</si>
  <si>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</si>
  <si>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プロセス側で圧力の異なった蒸気が発生する場合にタービンの途中段から別の外部蒸気を混入させ、１台の蒸気タービンで動力の変換を行えるもの。</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</si>
  <si>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</si>
  <si>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</si>
  <si>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</si>
  <si>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</si>
  <si>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</si>
  <si>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</si>
  <si>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</si>
  <si>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</si>
  <si>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</si>
  <si>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</si>
  <si>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</si>
  <si>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</si>
  <si>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</si>
  <si>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</si>
  <si>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</si>
  <si>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</si>
  <si>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</si>
  <si>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</si>
  <si>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自社内で発生する廃プラスチック、廃油、廃材等のリサイクル等による事業活動で発生する廃棄物の削減</t>
    <rPh sb="28" eb="29">
      <t>ナド</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</si>
  <si>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</si>
  <si>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</si>
  <si>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</si>
  <si>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</si>
  <si>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</si>
  <si>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</si>
  <si>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Scope1</t>
    <phoneticPr fontId="5"/>
  </si>
  <si>
    <t>事業者が所有又は管理※する排出源（施設・設備、車両）から発生する温室効果ガスの直接排出（燃料の燃焼、工業プロセス、移動・輸送、漏出等）※リース資産も含む</t>
    <rPh sb="17" eb="19">
      <t>シセツ</t>
    </rPh>
    <rPh sb="20" eb="22">
      <t>セツビ</t>
    </rPh>
    <rPh sb="23" eb="25">
      <t>シャリョウ</t>
    </rPh>
    <rPh sb="71" eb="73">
      <t>シサン</t>
    </rPh>
    <rPh sb="74" eb="75">
      <t>フク</t>
    </rPh>
    <phoneticPr fontId="5"/>
  </si>
  <si>
    <t>供給された電気、蒸気、熱の使用に伴う温室効果ガスの間接排出</t>
    <phoneticPr fontId="5"/>
  </si>
  <si>
    <t>Scope2を除く、事業者の上流と下流の活動からの間接排出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</si>
  <si>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</si>
  <si>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</si>
  <si>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</si>
  <si>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</si>
  <si>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</si>
  <si>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</si>
  <si>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</si>
  <si>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</si>
  <si>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</si>
  <si>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</si>
  <si>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</si>
  <si>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</si>
  <si>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</si>
  <si>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</si>
  <si>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</si>
  <si>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</si>
  <si>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</si>
  <si>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</si>
  <si>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</si>
  <si>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</si>
  <si>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</si>
  <si>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</si>
  <si>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Scope3
Category2</t>
    <phoneticPr fontId="5"/>
  </si>
  <si>
    <t>Scope3
Category5</t>
    <phoneticPr fontId="5"/>
  </si>
  <si>
    <t>Scope3
Category6・７</t>
    <phoneticPr fontId="5"/>
  </si>
  <si>
    <t>Scope3
Category10・15</t>
    <phoneticPr fontId="5"/>
  </si>
  <si>
    <t>Scope3
Category11～13</t>
    <phoneticPr fontId="5"/>
  </si>
  <si>
    <t>効率水準値
情報の有無</t>
    <rPh sb="0" eb="2">
      <t>コウリツ</t>
    </rPh>
    <rPh sb="2" eb="4">
      <t>スイジュン</t>
    </rPh>
    <rPh sb="4" eb="5">
      <t>アタイ</t>
    </rPh>
    <rPh sb="6" eb="8">
      <t>ジョウホウ</t>
    </rPh>
    <rPh sb="9" eb="11">
      <t>ウム</t>
    </rPh>
    <phoneticPr fontId="8"/>
  </si>
  <si>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</si>
  <si>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</si>
  <si>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バリューチェーンの下流流側の排出削減</t>
    <rPh sb="9" eb="11">
      <t>カリュウ</t>
    </rPh>
    <rPh sb="12" eb="13">
      <t>ガワ</t>
    </rPh>
    <rPh sb="14" eb="16">
      <t>ハイシュツ</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</si>
  <si>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</si>
  <si>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</si>
  <si>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</si>
  <si>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</si>
  <si>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</si>
  <si>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</si>
  <si>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</si>
  <si>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</si>
  <si>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</si>
  <si>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</si>
  <si>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</si>
  <si>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</si>
  <si>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</si>
  <si>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</si>
  <si>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</si>
  <si>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トラクター等の農業機械への自動操舵システムの導入</t>
    <phoneticPr fontId="5"/>
  </si>
  <si>
    <t>営農型太陽光発電の導入</t>
    <rPh sb="0" eb="3">
      <t>エイノウガタ</t>
    </rPh>
    <rPh sb="3" eb="6">
      <t>タイヨウコウ</t>
    </rPh>
    <rPh sb="6" eb="8">
      <t>ハツデン</t>
    </rPh>
    <rPh sb="9" eb="11">
      <t>ドウニュウ</t>
    </rPh>
    <phoneticPr fontId="5"/>
  </si>
  <si>
    <t>バイオガス発電の導入及び副産物である消化液の液肥利用</t>
    <rPh sb="8" eb="10">
      <t>ドウニュウ</t>
    </rPh>
    <rPh sb="10" eb="11">
      <t>オヨ</t>
    </rPh>
    <phoneticPr fontId="5"/>
  </si>
  <si>
    <t>施設園芸</t>
    <rPh sb="0" eb="2">
      <t>シセツ</t>
    </rPh>
    <rPh sb="2" eb="4">
      <t>エンゲイ</t>
    </rPh>
    <phoneticPr fontId="5"/>
  </si>
  <si>
    <t>加温設備</t>
    <rPh sb="0" eb="2">
      <t>カオン</t>
    </rPh>
    <rPh sb="2" eb="4">
      <t>セツビ</t>
    </rPh>
    <phoneticPr fontId="5"/>
  </si>
  <si>
    <t>施設園芸用ヒートポンプの導入</t>
    <rPh sb="0" eb="2">
      <t>シセツ</t>
    </rPh>
    <rPh sb="2" eb="5">
      <t>エンゲイヨウ</t>
    </rPh>
    <rPh sb="12" eb="14">
      <t>ドウニュウ</t>
    </rPh>
    <phoneticPr fontId="5"/>
  </si>
  <si>
    <t>木質バイオマス利用加温装置の導入</t>
    <rPh sb="14" eb="16">
      <t>ドウニュウ</t>
    </rPh>
    <phoneticPr fontId="5"/>
  </si>
  <si>
    <t>ハウス内温度段階的コントロール装置（多段式サーモ）の導入</t>
    <rPh sb="18" eb="20">
      <t>タダン</t>
    </rPh>
    <rPh sb="20" eb="21">
      <t>シキ</t>
    </rPh>
    <rPh sb="26" eb="28">
      <t>ドウニュウ</t>
    </rPh>
    <phoneticPr fontId="5"/>
  </si>
  <si>
    <t>その他</t>
    <rPh sb="2" eb="3">
      <t>ホカ</t>
    </rPh>
    <phoneticPr fontId="5"/>
  </si>
  <si>
    <t>循環扇、ハウス用カーテン等の省エネ設備の導入</t>
    <rPh sb="0" eb="2">
      <t>ジュンカン</t>
    </rPh>
    <rPh sb="2" eb="3">
      <t>オウギ</t>
    </rPh>
    <rPh sb="7" eb="8">
      <t>ヨウ</t>
    </rPh>
    <rPh sb="12" eb="13">
      <t>ナド</t>
    </rPh>
    <rPh sb="14" eb="15">
      <t>ショウ</t>
    </rPh>
    <rPh sb="17" eb="19">
      <t>セツビ</t>
    </rPh>
    <rPh sb="20" eb="22">
      <t>ドウニュウ</t>
    </rPh>
    <phoneticPr fontId="5"/>
  </si>
  <si>
    <t>漁業</t>
    <rPh sb="0" eb="2">
      <t>ギョギョウ</t>
    </rPh>
    <phoneticPr fontId="5"/>
  </si>
  <si>
    <t>漁船</t>
    <rPh sb="0" eb="2">
      <t>ギョセン</t>
    </rPh>
    <phoneticPr fontId="5"/>
  </si>
  <si>
    <t>省エネ型漁船の導入</t>
    <rPh sb="3" eb="4">
      <t>ガタ</t>
    </rPh>
    <rPh sb="7" eb="9">
      <t>ドウニュウ</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</si>
  <si>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</si>
  <si>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</si>
  <si>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</si>
  <si>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</si>
  <si>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</si>
  <si>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</si>
  <si>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</si>
  <si>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</si>
  <si>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</si>
  <si>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</si>
  <si>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</si>
  <si>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</si>
  <si>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</si>
  <si>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</si>
  <si>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</si>
  <si>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省エネ型建設機械の導入</t>
    <rPh sb="0" eb="1">
      <t>ショウ</t>
    </rPh>
    <rPh sb="3" eb="4">
      <t>ガタ</t>
    </rPh>
    <rPh sb="4" eb="6">
      <t>ケンセツ</t>
    </rPh>
    <rPh sb="6" eb="8">
      <t>キカイ</t>
    </rPh>
    <rPh sb="9" eb="11">
      <t>ドウニュウ</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</si>
  <si>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</si>
  <si>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</si>
  <si>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</si>
  <si>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</si>
  <si>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</si>
  <si>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</si>
  <si>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</si>
  <si>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</si>
  <si>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</si>
  <si>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</si>
  <si>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</si>
  <si>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</si>
  <si>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</si>
  <si>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</si>
  <si>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ＴＰＭ排熱の回収</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</si>
  <si>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</si>
  <si>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</si>
  <si>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</si>
  <si>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</si>
  <si>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</si>
  <si>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共通工程</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</si>
  <si>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</si>
  <si>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</si>
  <si>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</si>
  <si>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</si>
  <si>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</si>
  <si>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</si>
  <si>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仕上げ工程</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</si>
  <si>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</si>
  <si>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</si>
  <si>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</si>
  <si>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</si>
  <si>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</si>
  <si>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</si>
  <si>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</si>
  <si>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</si>
  <si>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</si>
  <si>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</si>
  <si>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</si>
  <si>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</si>
  <si>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</si>
  <si>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</si>
  <si>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</si>
  <si>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</si>
  <si>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</si>
  <si>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</si>
  <si>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</si>
  <si>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</si>
  <si>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</si>
  <si>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</si>
  <si>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</si>
  <si>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</si>
  <si>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</si>
  <si>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</si>
  <si>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</si>
  <si>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コークス自動燃焼設備</t>
  </si>
  <si>
    <t>溶銑鍋放熱防止</t>
  </si>
  <si>
    <t>微粉炭吹き込み（ＰＣＩ）</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</si>
  <si>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</si>
  <si>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</si>
  <si>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</si>
  <si>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</si>
  <si>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</si>
  <si>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</si>
  <si>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</si>
  <si>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</si>
  <si>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</si>
  <si>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</si>
  <si>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</si>
  <si>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</si>
  <si>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高性能面圧脱水装置</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</si>
  <si>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</si>
  <si>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</si>
  <si>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</si>
  <si>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</si>
  <si>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</si>
  <si>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</si>
  <si>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</si>
  <si>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</si>
  <si>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</si>
  <si>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</si>
  <si>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排熱ボイラー付ＮＳＰ（又はＳＰ）方式クリンカー焼成設備</t>
  </si>
  <si>
    <t>予備粉砕機付仕上げミル</t>
  </si>
  <si>
    <t>焼結高効率点火炉バーナー</t>
  </si>
  <si>
    <t>コークス炉炉蓋断熱強化</t>
  </si>
  <si>
    <t>コークス燃焼排ガス顕熱回収</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</si>
  <si>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</si>
  <si>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</si>
  <si>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</si>
  <si>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</si>
  <si>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</si>
  <si>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</si>
  <si>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</si>
  <si>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</si>
  <si>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</si>
  <si>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</si>
  <si>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</si>
  <si>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</si>
  <si>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高効率デスパーザー（ニ一ダー）</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</si>
  <si>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</si>
  <si>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</si>
  <si>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</si>
  <si>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</si>
  <si>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</si>
  <si>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</si>
  <si>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</si>
  <si>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</si>
  <si>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</si>
  <si>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</si>
  <si>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</si>
  <si>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熱風炉燃焼制御</t>
  </si>
  <si>
    <t>その他放熱防止装置</t>
  </si>
  <si>
    <t>コークス炉ガス顕熱回収</t>
  </si>
  <si>
    <t>高温予熱炭装入設備</t>
  </si>
  <si>
    <t>焼結偏析装入</t>
  </si>
  <si>
    <t>電炉用原料バケット式予熱装置</t>
  </si>
  <si>
    <t>高性能高周波溶解炉（別表１に掲げる基準を満たすもの）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</si>
  <si>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</si>
  <si>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</si>
  <si>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</si>
  <si>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</si>
  <si>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</si>
  <si>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</si>
  <si>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</si>
  <si>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</si>
  <si>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</si>
  <si>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</si>
  <si>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</si>
  <si>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</si>
  <si>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</si>
  <si>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</si>
  <si>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</si>
  <si>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</si>
  <si>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</si>
  <si>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焼結クーラー廃熱回収</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</si>
  <si>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</si>
  <si>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</si>
  <si>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</si>
  <si>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</si>
  <si>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</si>
  <si>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</si>
  <si>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</si>
  <si>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</si>
  <si>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</si>
  <si>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</si>
  <si>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焼結主排廃熱回収</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</si>
  <si>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</si>
  <si>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</si>
  <si>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</si>
  <si>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</si>
  <si>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</si>
  <si>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</si>
  <si>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高炉乾式炉頂圧発電設備</t>
  </si>
  <si>
    <t>加熱装置付きタンディッシュ</t>
  </si>
  <si>
    <t>熱間自動耐火物補修機</t>
  </si>
  <si>
    <t>インライン熱処理設備</t>
  </si>
  <si>
    <t>省エネミキサー</t>
  </si>
  <si>
    <t>高性能熱風乾燥装置</t>
  </si>
  <si>
    <t>間接式黒液ヒータ</t>
  </si>
  <si>
    <t>高炉炉頂均圧ガス回収</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</si>
  <si>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</si>
  <si>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</si>
  <si>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</si>
  <si>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</si>
  <si>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</si>
  <si>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</si>
  <si>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</si>
  <si>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</si>
  <si>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高炉スラグ顕熱回収</t>
  </si>
  <si>
    <t>熱片装入（ＤＨＣＲ、ＨＣＲ）</t>
  </si>
  <si>
    <t>キュポラ燃焼用空気除湿装置</t>
  </si>
  <si>
    <t>スキッドシフト</t>
  </si>
  <si>
    <t>高露点ドライヤーフード</t>
  </si>
  <si>
    <t>高性能自動カッター</t>
  </si>
  <si>
    <t>高炉用除湿送風装置</t>
  </si>
  <si>
    <t>直送圧延</t>
  </si>
  <si>
    <t>抄紙機用バキュームフォイル</t>
  </si>
  <si>
    <t>熱風炉廃熱回収設備</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</si>
  <si>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</si>
  <si>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</si>
  <si>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</si>
  <si>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</si>
  <si>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</si>
  <si>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</si>
  <si>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</si>
  <si>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</si>
  <si>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</si>
  <si>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廃タイヤ、廃プラスチック、ＲＤＦ、紙類（ＲＰＦ）及び木くず等の利用設備の導入</t>
    <phoneticPr fontId="5"/>
  </si>
  <si>
    <t>廃油、副生油等その他廃棄物燃料の利用設備の導入</t>
    <phoneticPr fontId="5"/>
  </si>
  <si>
    <t>ナフサ分解過酷度の自動制御化（分解生成物自動連続分析装置の導入）</t>
    <rPh sb="29" eb="31">
      <t>ドウニュウ</t>
    </rPh>
    <phoneticPr fontId="5"/>
  </si>
  <si>
    <t>高効率インターナル（トレイ、充填物）や低圧損インターナル（充填物）による蒸留塔及び水冷塔の高効率化</t>
    <phoneticPr fontId="5"/>
  </si>
  <si>
    <t>運転の高度制御技術（モデル予測制御技術、動的応答予測制御技術、オンライン最適化制御技術等）の導入</t>
    <rPh sb="13" eb="15">
      <t>ヨソク</t>
    </rPh>
    <rPh sb="15" eb="17">
      <t>セイギョ</t>
    </rPh>
    <rPh sb="17" eb="19">
      <t>ギジュツ</t>
    </rPh>
    <rPh sb="43" eb="44">
      <t>ナド</t>
    </rPh>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</si>
  <si>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</si>
  <si>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</si>
  <si>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高効率熱交換器（伝熱促進インターナル、伝熱促進のための表面処理伝熱管等）の導入</t>
    <rPh sb="37" eb="39">
      <t>ドウニュウ</t>
    </rPh>
    <phoneticPr fontId="5"/>
  </si>
  <si>
    <t>蒸気噴霧型ガスタービンの導入</t>
    <rPh sb="12" eb="14">
      <t>ドウニュウ</t>
    </rPh>
    <phoneticPr fontId="5"/>
  </si>
  <si>
    <t>超高温高圧（ＵＳＣ）蒸気タービン、再熱式蒸気タービン、多段抽気タービンなどの導入</t>
    <rPh sb="38" eb="40">
      <t>ドウニュウ</t>
    </rPh>
    <phoneticPr fontId="5"/>
  </si>
  <si>
    <t>発電機直結サイリスタ励磁装置、静止型サイリスタ励磁装置等の導入</t>
    <rPh sb="27" eb="28">
      <t>ナド</t>
    </rPh>
    <rPh sb="29" eb="31">
      <t>ドウニュウ</t>
    </rPh>
    <phoneticPr fontId="5"/>
  </si>
  <si>
    <t>ＬＮＧ地下・地上式タンクヒータ用加熱装置（スチーム、温水、電気ヒータ等）、ＬＮＧ受入サンプリング用気化器加熱装置（スチーム、温水、工水、電気ヒータ等）等の導入</t>
    <rPh sb="77" eb="79">
      <t>ドウニュウ</t>
    </rPh>
    <phoneticPr fontId="5"/>
  </si>
  <si>
    <t>電動力応用設備の小型化、分散化（受入配管用ＬＮＧ冷却ポンプ等の小容量、低揚程化）</t>
    <phoneticPr fontId="5"/>
  </si>
  <si>
    <t>ＬＮＧ気化器等のフィン式、二重管式伝熱管の採用</t>
    <rPh sb="21" eb="23">
      <t>サイヨウ</t>
    </rPh>
    <phoneticPr fontId="5"/>
  </si>
  <si>
    <t>熱利用設備の小型化、分散化（ガスラインヒータ熱源等の分散化）</t>
    <phoneticPr fontId="5"/>
  </si>
  <si>
    <t>液／液熱量調整設備、液／ガス熱量調整設備の導入（低温熱源の活用）</t>
    <rPh sb="21" eb="23">
      <t>ドウニュウ</t>
    </rPh>
    <phoneticPr fontId="5"/>
  </si>
  <si>
    <t>ＬＮＧ冷熱利用設備（冷熱発電設備、ＢＯＧ（ボイルオフガス）再液化設備等）の導入</t>
    <rPh sb="37" eb="39">
      <t>ドウニュウ</t>
    </rPh>
    <phoneticPr fontId="5"/>
  </si>
  <si>
    <t>圧力回収設備（膨張タービン）の導入</t>
    <rPh sb="15" eb="17">
      <t>ドウニュウ</t>
    </rPh>
    <phoneticPr fontId="5"/>
  </si>
  <si>
    <t>坑内排水量の低減（新しい坑内充填方法の導入、湧水箇所の止水工事）</t>
    <phoneticPr fontId="5"/>
  </si>
  <si>
    <t>油圧式削孔機の導入</t>
    <rPh sb="7" eb="9">
      <t>ドウニュウ</t>
    </rPh>
    <phoneticPr fontId="5"/>
  </si>
  <si>
    <t>高効率切削機械の導入</t>
    <phoneticPr fontId="5"/>
  </si>
  <si>
    <t>パルプ化工程（クラフトパルプ（ＫＰ））</t>
  </si>
  <si>
    <t>パルプ化工程（クラフトパルプ（ＫＰ））</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</si>
  <si>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</si>
  <si>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</si>
  <si>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</si>
  <si>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</si>
  <si>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</si>
  <si>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</si>
  <si>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</si>
  <si>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</si>
  <si>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</si>
  <si>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</si>
  <si>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</si>
  <si>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</si>
  <si>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</si>
  <si>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</si>
  <si>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</si>
  <si>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</si>
  <si>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</si>
  <si>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</si>
  <si>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</si>
  <si>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</si>
  <si>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</si>
  <si>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</si>
  <si>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</si>
  <si>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</si>
  <si>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</si>
  <si>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</si>
  <si>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</si>
  <si>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</si>
  <si>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</si>
  <si>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</si>
  <si>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</si>
  <si>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</si>
  <si>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</si>
  <si>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</si>
  <si>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</si>
  <si>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仕上げ工程</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</si>
  <si>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</si>
  <si>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</si>
  <si>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</si>
  <si>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</si>
  <si>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</si>
  <si>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</si>
  <si>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</si>
  <si>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</si>
  <si>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</si>
  <si>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</si>
  <si>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</si>
  <si>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</si>
  <si>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</si>
  <si>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</si>
  <si>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</si>
  <si>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</si>
  <si>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</si>
  <si>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</si>
  <si>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自営転換の推進</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</si>
  <si>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</si>
  <si>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</si>
  <si>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</si>
  <si>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</si>
  <si>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</si>
  <si>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</si>
  <si>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</si>
  <si>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</si>
  <si>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</si>
  <si>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</si>
  <si>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</si>
  <si>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</si>
  <si>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</si>
  <si>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</si>
  <si>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</si>
  <si>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</si>
  <si>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</si>
  <si>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</si>
  <si>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</si>
  <si>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</si>
  <si>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</si>
  <si>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</si>
  <si>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</si>
  <si>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</si>
  <si>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</si>
  <si>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</si>
  <si>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</si>
  <si>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</si>
  <si>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</si>
  <si>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</si>
  <si>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</si>
  <si>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</si>
  <si>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</si>
  <si>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</si>
  <si>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</si>
  <si>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</si>
  <si>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</si>
  <si>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</si>
  <si>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</si>
  <si>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</si>
  <si>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</si>
  <si>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</si>
  <si>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</si>
  <si>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</si>
  <si>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</si>
  <si>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</si>
  <si>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</si>
  <si>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</si>
  <si>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</si>
  <si>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</si>
  <si>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</si>
  <si>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</si>
  <si>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</si>
  <si>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</si>
  <si>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</si>
  <si>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</si>
  <si>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</si>
  <si>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航空機　</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</si>
  <si>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</si>
  <si>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</si>
  <si>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</si>
  <si>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</si>
  <si>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</si>
  <si>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</si>
  <si>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</si>
  <si>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</si>
  <si>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</si>
  <si>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</si>
  <si>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</si>
  <si>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</si>
  <si>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</si>
  <si>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</si>
  <si>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</si>
  <si>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</si>
  <si>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</si>
  <si>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</si>
  <si>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</si>
  <si>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</si>
  <si>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</si>
  <si>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</si>
  <si>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</si>
  <si>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</si>
  <si>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</si>
  <si>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</si>
  <si>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</si>
  <si>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</si>
  <si>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</si>
  <si>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</si>
  <si>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</si>
  <si>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</si>
  <si>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</si>
  <si>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</si>
  <si>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</si>
  <si>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</si>
  <si>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</si>
  <si>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</si>
  <si>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</si>
  <si>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</si>
  <si>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</si>
  <si>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</si>
  <si>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</si>
  <si>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保有車両および関連部品（タイヤ・バッテリー等）のリユース・リサイクル</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</si>
  <si>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</si>
  <si>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</si>
  <si>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</si>
  <si>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</si>
  <si>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</si>
  <si>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</si>
  <si>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</si>
  <si>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</si>
  <si>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</si>
  <si>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</si>
  <si>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</si>
  <si>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</si>
  <si>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</si>
  <si>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</si>
  <si>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</si>
  <si>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</si>
  <si>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</si>
  <si>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</si>
  <si>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高度GPS-AVMシステム・スマートフォン等のGPSを利用した位置取得の導入などによる効率的な配車　（タクシーのみ該当）</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</si>
  <si>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</si>
  <si>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</si>
  <si>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</si>
  <si>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</si>
  <si>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</si>
  <si>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</si>
  <si>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</si>
  <si>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</si>
  <si>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</si>
  <si>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排出原単位の低い輸送手段として、利用者へのアピール　（バスのみ該当）</t>
  </si>
  <si>
    <t>ICカードシステムの導入、バスロケの導入、乗り継ぎ施設の整備・改善、バスの利用促進　（バスのみ該当）</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</si>
  <si>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</si>
  <si>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</si>
  <si>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</si>
  <si>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</si>
  <si>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</si>
  <si>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</si>
  <si>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</si>
  <si>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</si>
  <si>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</si>
  <si>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</si>
  <si>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</si>
  <si>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</si>
  <si>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</si>
  <si>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L-001301</t>
  </si>
  <si>
    <t>L-001305</t>
  </si>
  <si>
    <t>L-001315</t>
  </si>
  <si>
    <t>L-001324</t>
  </si>
  <si>
    <t>L-001323</t>
  </si>
  <si>
    <t>L-001405</t>
  </si>
  <si>
    <t>L-001336</t>
  </si>
  <si>
    <t>L-001338</t>
  </si>
  <si>
    <t>L-001340</t>
  </si>
  <si>
    <t>L-001356</t>
  </si>
  <si>
    <t>L-001341</t>
  </si>
  <si>
    <t>L-001346</t>
  </si>
  <si>
    <t>L-001308</t>
  </si>
  <si>
    <t>L-001309</t>
  </si>
  <si>
    <t>L-001333</t>
  </si>
  <si>
    <t>L-001442</t>
  </si>
  <si>
    <t>L-001396</t>
  </si>
  <si>
    <t>L-001334</t>
  </si>
  <si>
    <t>L-001347</t>
  </si>
  <si>
    <t>L-001348</t>
  </si>
  <si>
    <t>L-001349</t>
  </si>
  <si>
    <t>L-001359</t>
  </si>
  <si>
    <t>L-001360</t>
  </si>
  <si>
    <t>L-001371</t>
  </si>
  <si>
    <t>L-001372</t>
  </si>
  <si>
    <t>L-001430</t>
  </si>
  <si>
    <t>L-001355</t>
  </si>
  <si>
    <t>L-001310</t>
  </si>
  <si>
    <t>L-001311</t>
  </si>
  <si>
    <t>L-001302</t>
  </si>
  <si>
    <t>L-001303</t>
  </si>
  <si>
    <t>L-001304</t>
  </si>
  <si>
    <t>L-001316</t>
  </si>
  <si>
    <t>L-001317</t>
  </si>
  <si>
    <t>L-001318</t>
  </si>
  <si>
    <t>L-001319</t>
  </si>
  <si>
    <t>L-001342</t>
  </si>
  <si>
    <t>L-001343</t>
  </si>
  <si>
    <t>L-001344</t>
  </si>
  <si>
    <t>L-001345</t>
  </si>
  <si>
    <t>L-001325</t>
  </si>
  <si>
    <t>L-001326</t>
  </si>
  <si>
    <t>L-001327</t>
  </si>
  <si>
    <t>L-001328</t>
  </si>
  <si>
    <t>L-001329</t>
  </si>
  <si>
    <t>L-001330</t>
  </si>
  <si>
    <t>L-001331</t>
  </si>
  <si>
    <t>L-001332</t>
  </si>
  <si>
    <t>L-001385</t>
  </si>
  <si>
    <t>L-001386</t>
  </si>
  <si>
    <t>L-001387</t>
  </si>
  <si>
    <t>L-001388</t>
  </si>
  <si>
    <t>L-001389</t>
  </si>
  <si>
    <t>L-001390</t>
  </si>
  <si>
    <t>L-001391</t>
  </si>
  <si>
    <t>L-001392</t>
  </si>
  <si>
    <t>L-001393</t>
  </si>
  <si>
    <t>L-001394</t>
  </si>
  <si>
    <t>L-001546</t>
  </si>
  <si>
    <t>L-001547</t>
  </si>
  <si>
    <t>L-001551</t>
  </si>
  <si>
    <t>L-001552</t>
  </si>
  <si>
    <t>L-001555</t>
  </si>
  <si>
    <t>L-001556</t>
  </si>
  <si>
    <t>L-001361</t>
  </si>
  <si>
    <t>L-001362</t>
  </si>
  <si>
    <t>対策名称</t>
    <rPh sb="0" eb="2">
      <t>タイサク</t>
    </rPh>
    <rPh sb="2" eb="4">
      <t>メイショウ</t>
    </rPh>
    <phoneticPr fontId="1"/>
  </si>
  <si>
    <t>クラス</t>
  </si>
  <si>
    <t>効率水準</t>
    <rPh sb="0" eb="2">
      <t>コウリツ</t>
    </rPh>
    <rPh sb="2" eb="4">
      <t>スイジュン</t>
    </rPh>
    <phoneticPr fontId="1"/>
  </si>
  <si>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</si>
  <si>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</si>
  <si>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</si>
  <si>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</si>
  <si>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</si>
  <si>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</si>
  <si>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</si>
  <si>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</si>
  <si>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</si>
  <si>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</si>
  <si>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</si>
  <si>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</si>
  <si>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</si>
  <si>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S-005901</t>
  </si>
  <si>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</si>
  <si>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</si>
  <si>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</si>
  <si>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</si>
  <si>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</si>
  <si>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</si>
  <si>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</si>
  <si>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</si>
  <si>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</si>
  <si>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</si>
  <si>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</si>
  <si>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S-005902</t>
  </si>
  <si>
    <t>7.5HP超10HP以下</t>
  </si>
  <si>
    <t>JRA4067:2015またはJISB8627:2006に準拠。ただし、電源の周波数は、50Hzとする。</t>
  </si>
  <si>
    <t>S-005903</t>
  </si>
  <si>
    <t>10HP超16HP以下</t>
  </si>
  <si>
    <t>S-005904</t>
  </si>
  <si>
    <t>16HP超25HP以下</t>
  </si>
  <si>
    <t>S-005905</t>
  </si>
  <si>
    <t>25HP超</t>
  </si>
  <si>
    <t>S-005906</t>
  </si>
  <si>
    <t>期間成績係数（APFp）</t>
  </si>
  <si>
    <t>JISB8627:2015</t>
  </si>
  <si>
    <t>ガスヒートポンプ冷暖房機</t>
  </si>
  <si>
    <t>JISB8627:2015に準拠</t>
  </si>
  <si>
    <t>S-005907</t>
  </si>
  <si>
    <t>S-005908</t>
  </si>
  <si>
    <t>S-005909</t>
  </si>
  <si>
    <t>S-005910</t>
  </si>
  <si>
    <t>S-005911</t>
  </si>
  <si>
    <t>寒冷地仕様</t>
  </si>
  <si>
    <t>S-005912</t>
  </si>
  <si>
    <t>S-005913</t>
  </si>
  <si>
    <t>S-005914</t>
  </si>
  <si>
    <t>S-005915</t>
  </si>
  <si>
    <t>S-005916</t>
  </si>
  <si>
    <t>S-005917</t>
  </si>
  <si>
    <t>S-005918</t>
  </si>
  <si>
    <t>S-005919</t>
  </si>
  <si>
    <t>S-005920</t>
  </si>
  <si>
    <t>S-005921</t>
  </si>
  <si>
    <t>発電機付</t>
  </si>
  <si>
    <t>S-005922</t>
  </si>
  <si>
    <t>S-005923</t>
  </si>
  <si>
    <t>S-005924</t>
  </si>
  <si>
    <t>S-005925</t>
  </si>
  <si>
    <t>S-005926</t>
  </si>
  <si>
    <t>S-005927</t>
  </si>
  <si>
    <t>S-005928</t>
  </si>
  <si>
    <t>S-005929</t>
  </si>
  <si>
    <t>S-005930</t>
  </si>
  <si>
    <t>S-005931</t>
  </si>
  <si>
    <t>パッケージエアコン(店舗･オフィス用)</t>
  </si>
  <si>
    <t>冷房能力</t>
  </si>
  <si>
    <t>4.0kW以下</t>
  </si>
  <si>
    <t>通年エネルギー消費効率（APF）</t>
  </si>
  <si>
    <t>JISB8616:2015</t>
  </si>
  <si>
    <t>パッケージエアコンディショナ</t>
  </si>
  <si>
    <t>JISB8616:2015に準拠</t>
  </si>
  <si>
    <t>S-005932</t>
  </si>
  <si>
    <t>4.0kW超 5.0kW以下</t>
  </si>
  <si>
    <t>S-005933</t>
  </si>
  <si>
    <t>5.0kW超 6.3kW以下</t>
  </si>
  <si>
    <t>S-005934</t>
  </si>
  <si>
    <t>6.3kW超 11.2kW以下</t>
  </si>
  <si>
    <t>S-005935</t>
  </si>
  <si>
    <t>11.2kW超 16.0kW以下</t>
  </si>
  <si>
    <t>S-005936</t>
  </si>
  <si>
    <t>16.0kW超</t>
  </si>
  <si>
    <t>S-005937</t>
  </si>
  <si>
    <t>パッケージエアコン(設備用)</t>
  </si>
  <si>
    <t>28kW以下</t>
  </si>
  <si>
    <t>S-005938</t>
  </si>
  <si>
    <t>28kW超 45kW以下</t>
  </si>
  <si>
    <t>S-005939</t>
  </si>
  <si>
    <t>45kW超 56kW以下</t>
  </si>
  <si>
    <t>S-005940</t>
  </si>
  <si>
    <t>56kW超 80kW以下</t>
  </si>
  <si>
    <t>S-005941</t>
  </si>
  <si>
    <t>80kW超 112kW以下</t>
  </si>
  <si>
    <t>S-005942</t>
  </si>
  <si>
    <t>112kW超 140kW以下</t>
  </si>
  <si>
    <t>S-005943</t>
  </si>
  <si>
    <t>140kW超</t>
  </si>
  <si>
    <t>S-005944</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</si>
  <si>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</si>
  <si>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</si>
  <si>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</si>
  <si>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</si>
  <si>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</si>
  <si>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</si>
  <si>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</si>
  <si>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S-005945</t>
  </si>
  <si>
    <t>パッケージエアコン(ビル用マルチ)</t>
  </si>
  <si>
    <t>14.0kW以下</t>
  </si>
  <si>
    <t>S-005946</t>
  </si>
  <si>
    <t>14.0kW超 16.0kW以下</t>
  </si>
  <si>
    <t>S-005947</t>
  </si>
  <si>
    <t>16.0kW超 22.4kW以下</t>
  </si>
  <si>
    <t>S-005948</t>
  </si>
  <si>
    <t>22.4kW超 28.0kW以下</t>
  </si>
  <si>
    <t>S-005949</t>
  </si>
  <si>
    <t>28.0kW超 33.5kW以下</t>
  </si>
  <si>
    <t>S-005950</t>
  </si>
  <si>
    <t>33.5kW超 40.0kW以下</t>
  </si>
  <si>
    <t>S-005951</t>
  </si>
  <si>
    <t>40.0kW超 56.0kW以下</t>
  </si>
  <si>
    <t>S-005952</t>
  </si>
  <si>
    <t>56.0kW超 69.0kW以下</t>
  </si>
  <si>
    <t>S-005953</t>
  </si>
  <si>
    <t>69.0kW超 80.0kW以下</t>
  </si>
  <si>
    <t>S-005954</t>
  </si>
  <si>
    <t>80.0kW超 90.0kW以下</t>
  </si>
  <si>
    <t>S-005955</t>
  </si>
  <si>
    <t>90.0kW超</t>
  </si>
  <si>
    <t>S-005956</t>
  </si>
  <si>
    <t>氷蓄熱式パッケージエアコン</t>
  </si>
  <si>
    <t>蓄熱利用冷房能力</t>
  </si>
  <si>
    <t>日量蓄熱利用冷房効率</t>
  </si>
  <si>
    <t>JRA4053:2007</t>
  </si>
  <si>
    <t>氷蓄熱式パッケージエアコンディショナ</t>
  </si>
  <si>
    <t>JRA4053:2007に準拠</t>
  </si>
  <si>
    <t>S-005957</t>
  </si>
  <si>
    <t>14.0kW超16.0kW以下</t>
  </si>
  <si>
    <t>S-005958</t>
  </si>
  <si>
    <t>16.0kW超22.4kW以下</t>
  </si>
  <si>
    <t>S-005959</t>
  </si>
  <si>
    <t>22.4kW超28.0kW以下</t>
  </si>
  <si>
    <t>S-005960</t>
  </si>
  <si>
    <t>28.0kW超45.0kW以下</t>
  </si>
  <si>
    <t>S-005961</t>
  </si>
  <si>
    <t>45.0kW超56.0kW以下</t>
  </si>
  <si>
    <t>S-005962</t>
  </si>
  <si>
    <t>56.0kW超80.0kW以下</t>
  </si>
  <si>
    <t>S-005963</t>
  </si>
  <si>
    <t>80.0kW超112.0kW以下</t>
  </si>
  <si>
    <t>S-005964</t>
  </si>
  <si>
    <t>112.0kW超</t>
  </si>
  <si>
    <t>S-005965</t>
  </si>
  <si>
    <t>フロン類等冷媒ターボ冷凍機</t>
  </si>
  <si>
    <t>冷却能力</t>
  </si>
  <si>
    <t>200RT未満</t>
  </si>
  <si>
    <t>期間成績係数（IPLV）</t>
  </si>
  <si>
    <t>JISB8621:2011</t>
  </si>
  <si>
    <t>遠心冷凍機</t>
  </si>
  <si>
    <t>JISB8621:2011に準拠</t>
  </si>
  <si>
    <t>S-005966</t>
  </si>
  <si>
    <t>200RT以上250RT未満</t>
  </si>
  <si>
    <t>S-005967</t>
  </si>
  <si>
    <t>250RT以上300RT未満</t>
  </si>
  <si>
    <t>S-005968</t>
  </si>
  <si>
    <t>300RT以上350RT未満</t>
  </si>
  <si>
    <t>S-005969</t>
  </si>
  <si>
    <t>350RT以上400RT未満</t>
  </si>
  <si>
    <t>S-005970</t>
  </si>
  <si>
    <t>400RT以上500RT未満</t>
  </si>
  <si>
    <t>S-005971</t>
  </si>
  <si>
    <t>500RT以上600RT未満</t>
  </si>
  <si>
    <t>S-005972</t>
  </si>
  <si>
    <t>600RT以上700RT未満</t>
  </si>
  <si>
    <t>S-005973</t>
  </si>
  <si>
    <t>700RT以上1000RT未満</t>
  </si>
  <si>
    <t>S-005974</t>
  </si>
  <si>
    <t>1000RT以上1500RT未満</t>
  </si>
  <si>
    <t>S-005975</t>
  </si>
  <si>
    <t>1500RT以上</t>
  </si>
  <si>
    <t>S-005976</t>
  </si>
  <si>
    <t>S-005977</t>
  </si>
  <si>
    <t>S-005978</t>
  </si>
  <si>
    <t>S-005979</t>
  </si>
  <si>
    <t>S-005980</t>
  </si>
  <si>
    <t>S-005981</t>
  </si>
  <si>
    <t>S-005982</t>
  </si>
  <si>
    <t>S-005983</t>
  </si>
  <si>
    <t>S-005984</t>
  </si>
  <si>
    <t>S-005985</t>
  </si>
  <si>
    <t>S-005986</t>
  </si>
  <si>
    <t>S-005987</t>
  </si>
  <si>
    <t>自然冷媒ターボ冷凍機</t>
  </si>
  <si>
    <t>S-005988</t>
  </si>
  <si>
    <t>300RT以上400RT未満</t>
  </si>
  <si>
    <t>S-005989</t>
  </si>
  <si>
    <t>水冷ヒートポンプチラー</t>
  </si>
  <si>
    <t>40.0kW以下</t>
  </si>
  <si>
    <t>JISB8613:1994またはJRA4066:2014</t>
  </si>
  <si>
    <t>いずれもウォータチリングユニット</t>
  </si>
  <si>
    <t>JISB8613:1994またはJRA4066:2014に準拠</t>
  </si>
  <si>
    <t>S-005990</t>
  </si>
  <si>
    <t>40.0kW超80.0kW以下</t>
  </si>
  <si>
    <t>S-005991</t>
  </si>
  <si>
    <t>80.0kW超118.0kW以下</t>
  </si>
  <si>
    <t>S-005992</t>
  </si>
  <si>
    <t>118.0kW超180.0kW以下</t>
  </si>
  <si>
    <t>S-005993</t>
  </si>
  <si>
    <t>180.0kW超500.0kW以下</t>
  </si>
  <si>
    <t>S-005994</t>
  </si>
  <si>
    <t>500.0kW超1000.0kW以下</t>
  </si>
  <si>
    <t>S-005995</t>
  </si>
  <si>
    <t>1000.0kW超1500.0kW以下</t>
  </si>
  <si>
    <t>S-005996</t>
  </si>
  <si>
    <t>ブライン仕様、ブライン入口温度3℃、ブライン出口温度0℃</t>
  </si>
  <si>
    <t>JISB8613:1994またはJRA4066:2014に準拠。ただし、ブライン入口温度については3℃、ブライン出口温度については0℃とする。</t>
  </si>
  <si>
    <t>S-005997</t>
  </si>
  <si>
    <t>S-005998</t>
  </si>
  <si>
    <t>S-005999</t>
  </si>
  <si>
    <t>S-006000</t>
  </si>
  <si>
    <t>S-006001</t>
  </si>
  <si>
    <t>S-006002</t>
  </si>
  <si>
    <t>S-006003</t>
  </si>
  <si>
    <t>ブライン仕様、ブライン入口温度-3℃、ブライン出口温度-7℃</t>
  </si>
  <si>
    <t>JISB8613:1994またはJRA4066:2014に準拠。ただし、ブライン入口温度については-3℃、ブライン出口温度については-7℃とする。</t>
  </si>
  <si>
    <t>S-006004</t>
  </si>
  <si>
    <t>S-006005</t>
  </si>
  <si>
    <t>S-006006</t>
  </si>
  <si>
    <t>S-006007</t>
  </si>
  <si>
    <t>S-006008</t>
  </si>
  <si>
    <t>S-006009</t>
  </si>
  <si>
    <t>S-006010</t>
  </si>
  <si>
    <t>ブライン仕様、ブライン入口温度0℃、ブライン出口温度-5℃</t>
  </si>
  <si>
    <t>JISB8613:1994またはJRA4066:2014に準拠。ただし、ブライン入口温度については0℃、ブライン出口温度については-5℃とする。</t>
  </si>
  <si>
    <t>S-006011</t>
  </si>
  <si>
    <t>S-006012</t>
  </si>
  <si>
    <t>S-006013</t>
  </si>
  <si>
    <t>S-006014</t>
  </si>
  <si>
    <t>S-006015</t>
  </si>
  <si>
    <t>S-006016</t>
  </si>
  <si>
    <t>S-006017</t>
  </si>
  <si>
    <t>空冷ヒートポンプチラー</t>
  </si>
  <si>
    <t>19.0kW以下</t>
  </si>
  <si>
    <t>JRA4066:2017</t>
  </si>
  <si>
    <t>ウォータチリングユニット</t>
  </si>
  <si>
    <t>JRA4066:2017に準拠</t>
  </si>
  <si>
    <t>S-006018</t>
  </si>
  <si>
    <t>19.0kW超25.0kW以下</t>
  </si>
  <si>
    <t>S-006019</t>
  </si>
  <si>
    <t>25.0kW超37.5kW以下</t>
  </si>
  <si>
    <t>S-006020</t>
  </si>
  <si>
    <t>37.5kW超50.0kW以下</t>
  </si>
  <si>
    <t>S-006021</t>
  </si>
  <si>
    <t>50.0kW超60.0kW以下</t>
  </si>
  <si>
    <t>S-006022</t>
  </si>
  <si>
    <t>60.0kW超90.0kW以下</t>
  </si>
  <si>
    <t>S-006023</t>
  </si>
  <si>
    <t>90.0kW超120.0kW以下</t>
  </si>
  <si>
    <t>S-006024</t>
  </si>
  <si>
    <t>120.0kW超160.0kW以下</t>
  </si>
  <si>
    <t>S-006025</t>
  </si>
  <si>
    <t>160.0kW超190.0kW以下</t>
  </si>
  <si>
    <t>S-007201</t>
  </si>
  <si>
    <t>190.0kW超</t>
  </si>
  <si>
    <t>S-006026</t>
  </si>
  <si>
    <t>60.0kW以下</t>
  </si>
  <si>
    <t>JISB8613:2019またはJRA4066:2017</t>
  </si>
  <si>
    <t>JISB8613:2019またはJRA4066:2017に準拠</t>
  </si>
  <si>
    <t>S-006027</t>
  </si>
  <si>
    <t>S-006028</t>
  </si>
  <si>
    <t>S-006029</t>
  </si>
  <si>
    <t>S-006030</t>
  </si>
  <si>
    <t>160.0kW超</t>
  </si>
  <si>
    <t>S-006031</t>
  </si>
  <si>
    <t>出口温度60℃</t>
  </si>
  <si>
    <t>加熱能力</t>
  </si>
  <si>
    <t>標準条件による評価</t>
  </si>
  <si>
    <t>JISB8613:2019またはJRA4066:2017に準拠。ただし、出口温度は60℃とする。</t>
  </si>
  <si>
    <t>S-006032</t>
  </si>
  <si>
    <t>S-006033</t>
  </si>
  <si>
    <t>S-006034</t>
  </si>
  <si>
    <t>S-006035</t>
  </si>
  <si>
    <t>S-006036</t>
  </si>
  <si>
    <t>JISB8613:2019またはJRA4066:2017に準拠。ただし、ブライン入口温度については0℃、ブライン出口温度については-5℃とする。</t>
  </si>
  <si>
    <t>S-006037</t>
  </si>
  <si>
    <t>S-006038</t>
  </si>
  <si>
    <t>S-006039</t>
  </si>
  <si>
    <t>S-006040</t>
  </si>
  <si>
    <t>S-006041</t>
  </si>
  <si>
    <t>ブライン仕様、ブライン入口温度0℃、ブライン出口温度-5℃、散水式</t>
  </si>
  <si>
    <t>S-006042</t>
  </si>
  <si>
    <t>S-006043</t>
  </si>
  <si>
    <t>S-006044</t>
  </si>
  <si>
    <t>S-006045</t>
  </si>
  <si>
    <t>S-006046</t>
  </si>
  <si>
    <t>ブライン仕様、ブライン入口温度-2℃、ブライン出口温度-5℃</t>
  </si>
  <si>
    <t>JISB8613:2019またはJRA4066:2017に準拠。ただし、ブライン入口温度については-2℃、ブライン出口温度については-5℃とする。</t>
  </si>
  <si>
    <t>S-006047</t>
  </si>
  <si>
    <t>S-006048</t>
  </si>
  <si>
    <t>S-006049</t>
  </si>
  <si>
    <t>S-006050</t>
  </si>
  <si>
    <t>S-006051</t>
  </si>
  <si>
    <t>JISB8613:2019またはJRA4066:2017に準拠。ただし、ブライン入口温度については3℃、ブライン出口温度については0℃とする。</t>
  </si>
  <si>
    <t>S-006052</t>
  </si>
  <si>
    <t>S-006053</t>
  </si>
  <si>
    <t>S-006054</t>
  </si>
  <si>
    <t>S-006055</t>
  </si>
  <si>
    <t>S-006056</t>
  </si>
  <si>
    <t>JISB8613:2019またはJRA4066:2017に準拠。ただし、ブライン入口温度については-3℃、ブライン出口温度については-7℃とする。</t>
  </si>
  <si>
    <t>S-006057</t>
  </si>
  <si>
    <t>S-006058</t>
  </si>
  <si>
    <t>S-006059</t>
  </si>
  <si>
    <t>S-006060</t>
  </si>
  <si>
    <t>S-006061</t>
  </si>
  <si>
    <t>S-006062</t>
  </si>
  <si>
    <t>S-006063</t>
  </si>
  <si>
    <t>S-006064</t>
  </si>
  <si>
    <t>S-006065</t>
  </si>
  <si>
    <t>S-006066</t>
  </si>
  <si>
    <t>S-006067</t>
  </si>
  <si>
    <t>S-006068</t>
  </si>
  <si>
    <t>S-006069</t>
  </si>
  <si>
    <t>S-006070</t>
  </si>
  <si>
    <t>S-006071</t>
  </si>
  <si>
    <t>出口温度60℃　寒冷地仕様</t>
  </si>
  <si>
    <t>S-006072</t>
  </si>
  <si>
    <t>S-006073</t>
  </si>
  <si>
    <t>S-006074</t>
  </si>
  <si>
    <t>S-006075</t>
  </si>
  <si>
    <t>S-006076</t>
  </si>
  <si>
    <t>寒冷地仕様、散水式</t>
  </si>
  <si>
    <t>S-006077</t>
  </si>
  <si>
    <t>S-006078</t>
  </si>
  <si>
    <t>S-006079</t>
  </si>
  <si>
    <t>S-006080</t>
  </si>
  <si>
    <t>S-006081</t>
  </si>
  <si>
    <t>S-006082</t>
  </si>
  <si>
    <t>S-006083</t>
  </si>
  <si>
    <t>S-006084</t>
  </si>
  <si>
    <t>S-006085</t>
  </si>
  <si>
    <t>S-006086</t>
  </si>
  <si>
    <t>散水式</t>
  </si>
  <si>
    <t>S-006087</t>
  </si>
  <si>
    <t>S-006088</t>
  </si>
  <si>
    <t>S-006089</t>
  </si>
  <si>
    <t>S-006090</t>
  </si>
  <si>
    <t>S-006091</t>
  </si>
  <si>
    <t>S-006092</t>
  </si>
  <si>
    <t>S-006093</t>
  </si>
  <si>
    <t>S-006094</t>
  </si>
  <si>
    <t>S-006095</t>
  </si>
  <si>
    <t>S-006096</t>
  </si>
  <si>
    <t>散水式、冷水出入口温度差7℃</t>
  </si>
  <si>
    <t>JISB8613:2019またはJRA4066:2017に準拠。ただし、冷水出入口温度差については7℃とする。</t>
  </si>
  <si>
    <t>S-006097</t>
  </si>
  <si>
    <t>60.0kW超 90.0kW以下</t>
  </si>
  <si>
    <t>S-006098</t>
  </si>
  <si>
    <t>90.0kW超 120.0kW以下</t>
  </si>
  <si>
    <t>S-006099</t>
  </si>
  <si>
    <t>120.0kW超 160.0kW以下</t>
  </si>
  <si>
    <t>S-006100</t>
  </si>
  <si>
    <t>S-006101</t>
  </si>
  <si>
    <t>S-006102</t>
  </si>
  <si>
    <t>S-006103</t>
  </si>
  <si>
    <t>S-006104</t>
  </si>
  <si>
    <t>S-006105</t>
  </si>
  <si>
    <t>S-006106</t>
  </si>
  <si>
    <t>冷水出入口温度差7℃</t>
  </si>
  <si>
    <t>JRA4066:2014に準拠。ただし、冷水出入口温度差については7℃とする。</t>
  </si>
  <si>
    <t>S-006107</t>
  </si>
  <si>
    <t>S-006108</t>
  </si>
  <si>
    <t>S-006109</t>
  </si>
  <si>
    <t>S-006110</t>
  </si>
  <si>
    <t>S-006111</t>
  </si>
  <si>
    <t>S-006112</t>
  </si>
  <si>
    <t>S-006113</t>
  </si>
  <si>
    <t>S-006114</t>
  </si>
  <si>
    <t>S-006115</t>
  </si>
  <si>
    <t>S-006116</t>
  </si>
  <si>
    <t>冷房専用</t>
  </si>
  <si>
    <t>JISB8613:2019またはJRA4066:2017に準拠。</t>
  </si>
  <si>
    <t>S-006117</t>
  </si>
  <si>
    <t>S-006118</t>
  </si>
  <si>
    <t>S-006119</t>
  </si>
  <si>
    <t>S-006120</t>
  </si>
  <si>
    <t>S-006121</t>
  </si>
  <si>
    <t>S-006122</t>
  </si>
  <si>
    <t>S-006123</t>
  </si>
  <si>
    <t>S-006124</t>
  </si>
  <si>
    <t>S-007202</t>
  </si>
  <si>
    <t>S-006125</t>
  </si>
  <si>
    <t>S-006126</t>
  </si>
  <si>
    <t>S-006127</t>
  </si>
  <si>
    <t>S-006128</t>
  </si>
  <si>
    <t>S-006129</t>
  </si>
  <si>
    <t>S-006130</t>
  </si>
  <si>
    <t>冷房専用、ブライン仕様、ブライン入口温度-2℃、ブライン出口温度-5℃</t>
  </si>
  <si>
    <t>S-006131</t>
  </si>
  <si>
    <t>S-006132</t>
  </si>
  <si>
    <t>S-006133</t>
  </si>
  <si>
    <t>S-006134</t>
  </si>
  <si>
    <t>S-006135</t>
  </si>
  <si>
    <t>冷房専用、散水式</t>
  </si>
  <si>
    <t>S-006136</t>
  </si>
  <si>
    <t>S-006137</t>
  </si>
  <si>
    <t>S-006138</t>
  </si>
  <si>
    <t>S-006139</t>
  </si>
  <si>
    <t>S-006140</t>
  </si>
  <si>
    <t>S-006141</t>
  </si>
  <si>
    <t>S-006142</t>
  </si>
  <si>
    <t>S-006143</t>
  </si>
  <si>
    <t>S-006144</t>
  </si>
  <si>
    <t>S-006145</t>
  </si>
  <si>
    <t>冷房専用、冷水出入口温度差7℃</t>
  </si>
  <si>
    <t>S-006146</t>
  </si>
  <si>
    <t>S-006147</t>
  </si>
  <si>
    <t>S-006148</t>
  </si>
  <si>
    <t>S-006149</t>
  </si>
  <si>
    <t>S-006150</t>
  </si>
  <si>
    <t>S-006151</t>
  </si>
  <si>
    <t>S-006152</t>
  </si>
  <si>
    <t>S-006153</t>
  </si>
  <si>
    <t>S-006154</t>
  </si>
  <si>
    <t>S-006155</t>
  </si>
  <si>
    <t>冷房専用、冷水出入口温度差7℃、散水式</t>
  </si>
  <si>
    <t>S-006156</t>
  </si>
  <si>
    <t>S-006157</t>
  </si>
  <si>
    <t>S-006158</t>
  </si>
  <si>
    <t>S-006159</t>
  </si>
  <si>
    <t>S-006160</t>
  </si>
  <si>
    <t>S-006161</t>
  </si>
  <si>
    <t>S-006162</t>
  </si>
  <si>
    <t>S-006163</t>
  </si>
  <si>
    <t>S-006164</t>
  </si>
  <si>
    <t>氷蓄熱ユニット</t>
  </si>
  <si>
    <t>S-006171</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</si>
  <si>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</si>
  <si>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</si>
  <si>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</si>
  <si>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</si>
  <si>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</si>
  <si>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</si>
  <si>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</si>
  <si>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S-006172</t>
  </si>
  <si>
    <t>S-006173</t>
  </si>
  <si>
    <t>S-006174</t>
  </si>
  <si>
    <t>S-006175</t>
  </si>
  <si>
    <t>28.0kW超33.5kW以下</t>
  </si>
  <si>
    <t>S-006176</t>
  </si>
  <si>
    <t>33.5kW超40.0kW以下</t>
  </si>
  <si>
    <t>S-006177</t>
  </si>
  <si>
    <t>40.0kW超60.0kW以下</t>
  </si>
  <si>
    <t>S-006178</t>
  </si>
  <si>
    <t>60.0kW超80.0kW以下</t>
  </si>
  <si>
    <t>S-006179</t>
  </si>
  <si>
    <t>80.0kW超100.0kW以下</t>
  </si>
  <si>
    <t>S-006180</t>
  </si>
  <si>
    <t>100.0kW超120.0kW以下</t>
  </si>
  <si>
    <t>S-006181</t>
  </si>
  <si>
    <t>120.0kW超140.0kW以下</t>
  </si>
  <si>
    <t>S-006182</t>
  </si>
  <si>
    <t>140.0kW超160.0kW以下</t>
  </si>
  <si>
    <t>S-006183</t>
  </si>
  <si>
    <t>160.0kW超200.0kW以下</t>
  </si>
  <si>
    <t>S-006184</t>
  </si>
  <si>
    <t>200.0kW超240.0kW以下</t>
  </si>
  <si>
    <t>S-006185</t>
  </si>
  <si>
    <t>240.0kW超280.0kW以下</t>
  </si>
  <si>
    <t>S-006186</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</si>
  <si>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</si>
  <si>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</si>
  <si>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</si>
  <si>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</si>
  <si>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S-006187</t>
  </si>
  <si>
    <t>S-006188</t>
  </si>
  <si>
    <t>S-006189</t>
  </si>
  <si>
    <t>S-006190</t>
  </si>
  <si>
    <t>S-006191</t>
  </si>
  <si>
    <t>S-006192</t>
  </si>
  <si>
    <t>S-006193</t>
  </si>
  <si>
    <t>S-006194</t>
  </si>
  <si>
    <t>S-006195</t>
  </si>
  <si>
    <t>S-006196</t>
  </si>
  <si>
    <t>S-006197</t>
  </si>
  <si>
    <t>S-006198</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</si>
  <si>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</si>
  <si>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S-006199</t>
  </si>
  <si>
    <t>吸収冷温水機（二重効用）</t>
  </si>
  <si>
    <t>節電型(冷却水量原単位0.7m3/h、RT以下)、冷水入口温度15℃、冷水出口温度7℃</t>
  </si>
  <si>
    <t>80RT以下</t>
  </si>
  <si>
    <t>JISB8622:2009またはJISB8622:2016</t>
  </si>
  <si>
    <t>JISB8622:2009またはJISB8622:2016に準拠</t>
  </si>
  <si>
    <t>S-006200</t>
  </si>
  <si>
    <t>80RT超1000RT以下</t>
  </si>
  <si>
    <t>S-006201</t>
  </si>
  <si>
    <t>1000RT超</t>
  </si>
  <si>
    <t>S-006202</t>
  </si>
  <si>
    <t>冷水入口温度12℃、冷水出口温度7℃</t>
  </si>
  <si>
    <t>S-006203</t>
  </si>
  <si>
    <t>S-006204</t>
  </si>
  <si>
    <t>S-006205</t>
  </si>
  <si>
    <t>吸収冷温水機（三重効用）/廃熱投入型吸収冷温水機（三重効用）</t>
  </si>
  <si>
    <t>S-006206</t>
  </si>
  <si>
    <t>一重二重併用形吸収冷温水機</t>
  </si>
  <si>
    <t>S-006207</t>
  </si>
  <si>
    <t>S-006208</t>
  </si>
  <si>
    <t>S-006209</t>
  </si>
  <si>
    <t>S-006210</t>
  </si>
  <si>
    <t>S-006211</t>
  </si>
  <si>
    <t>S-006212</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</si>
  <si>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</si>
  <si>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</si>
  <si>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</si>
  <si>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</si>
  <si>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</si>
  <si>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S-006213</t>
  </si>
  <si>
    <t>S-006214</t>
  </si>
  <si>
    <t>S-006215</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</si>
  <si>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</si>
  <si>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</si>
  <si>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</si>
  <si>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</si>
  <si>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S-006216</t>
  </si>
  <si>
    <t>8.2kW</t>
  </si>
  <si>
    <t>S-006217</t>
  </si>
  <si>
    <t>10.9kW</t>
  </si>
  <si>
    <t>S-006218</t>
  </si>
  <si>
    <t>12.8kW</t>
  </si>
  <si>
    <t>S-006219</t>
  </si>
  <si>
    <t>21.9kW</t>
  </si>
  <si>
    <t>S-006220</t>
  </si>
  <si>
    <t>29.2kW</t>
  </si>
  <si>
    <t>S-006221</t>
  </si>
  <si>
    <t>36.5kW</t>
  </si>
  <si>
    <t>S-006222</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</si>
  <si>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</si>
  <si>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</si>
  <si>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</si>
  <si>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</si>
  <si>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</si>
  <si>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S-006223</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</si>
  <si>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</si>
  <si>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</si>
  <si>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</si>
  <si>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</si>
  <si>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S-006224</t>
  </si>
  <si>
    <t>25kW以上50kW未満</t>
  </si>
  <si>
    <t>S-006225</t>
  </si>
  <si>
    <t>50kW以上</t>
  </si>
  <si>
    <t>S-006226</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</si>
  <si>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</si>
  <si>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</si>
  <si>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</si>
  <si>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</si>
  <si>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S-006227</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</si>
  <si>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</si>
  <si>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</si>
  <si>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S-006228</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</si>
  <si>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</si>
  <si>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</si>
  <si>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S-006229</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</si>
  <si>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</si>
  <si>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</si>
  <si>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S-006230</t>
  </si>
  <si>
    <t>高温水ヒートポンプ(空気熱源･一過式)</t>
  </si>
  <si>
    <t>年間標準貯湯加熱エネルギー消費効率</t>
  </si>
  <si>
    <t>JRA4060:2014</t>
  </si>
  <si>
    <t>業務用ヒートポンプ給湯機</t>
  </si>
  <si>
    <t>JRA4060:2014に準拠</t>
  </si>
  <si>
    <t>S-006231</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</si>
  <si>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</si>
  <si>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</si>
  <si>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</si>
  <si>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</si>
  <si>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</si>
  <si>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S-006232</t>
  </si>
  <si>
    <t>270kW超350kW以下</t>
  </si>
  <si>
    <t>S-006233</t>
  </si>
  <si>
    <t>350kW超540kW以下</t>
  </si>
  <si>
    <t>S-006234</t>
  </si>
  <si>
    <t>540kW超</t>
  </si>
  <si>
    <t>S-006235</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</si>
  <si>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</si>
  <si>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</si>
  <si>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S-006236</t>
  </si>
  <si>
    <t>S-006237</t>
  </si>
  <si>
    <t>S-006238</t>
  </si>
  <si>
    <t>S-006239</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</si>
  <si>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</si>
  <si>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</si>
  <si>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S-006240</t>
  </si>
  <si>
    <t>S-006241</t>
  </si>
  <si>
    <t>S-006242</t>
  </si>
  <si>
    <t>S-006243</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</si>
  <si>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</si>
  <si>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</si>
  <si>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S-006244</t>
  </si>
  <si>
    <t>S-006245</t>
  </si>
  <si>
    <t>S-006246</t>
  </si>
  <si>
    <t>S-006247</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</si>
  <si>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</si>
  <si>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</si>
  <si>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S-006248</t>
  </si>
  <si>
    <t>S-006249</t>
  </si>
  <si>
    <t>S-006250</t>
  </si>
  <si>
    <t>S-006251</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</si>
  <si>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</si>
  <si>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</si>
  <si>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S-006252</t>
  </si>
  <si>
    <t>S-006253</t>
  </si>
  <si>
    <t>S-006254</t>
  </si>
  <si>
    <t>S-006255</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</si>
  <si>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</si>
  <si>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</si>
  <si>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S-006256</t>
  </si>
  <si>
    <t>S-006257</t>
  </si>
  <si>
    <t>S-006258</t>
  </si>
  <si>
    <t>S-006259</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</si>
  <si>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</si>
  <si>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</si>
  <si>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S-006260</t>
  </si>
  <si>
    <t>S-006261</t>
  </si>
  <si>
    <t>S-006262</t>
  </si>
  <si>
    <t>S-006263</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</si>
  <si>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</si>
  <si>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</si>
  <si>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S-006264</t>
  </si>
  <si>
    <t>S-006265</t>
  </si>
  <si>
    <t>S-006266</t>
  </si>
  <si>
    <t>S-006267</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</si>
  <si>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</si>
  <si>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</si>
  <si>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S-006268</t>
  </si>
  <si>
    <t>S-006269</t>
  </si>
  <si>
    <t>S-006270</t>
  </si>
  <si>
    <t>S-006271</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</si>
  <si>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</si>
  <si>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</si>
  <si>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S-006272</t>
  </si>
  <si>
    <t>S-006273</t>
  </si>
  <si>
    <t>S-006274</t>
  </si>
  <si>
    <t>S-006275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</si>
  <si>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</si>
  <si>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</si>
  <si>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S-006276</t>
  </si>
  <si>
    <t>S-006277</t>
  </si>
  <si>
    <t>S-006278</t>
  </si>
  <si>
    <t>S-006279</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</si>
  <si>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</si>
  <si>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</si>
  <si>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S-006280</t>
  </si>
  <si>
    <t>S-006281</t>
  </si>
  <si>
    <t>S-006282</t>
  </si>
  <si>
    <t>S-006283</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</si>
  <si>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</si>
  <si>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</si>
  <si>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S-006284</t>
  </si>
  <si>
    <t>S-006285</t>
  </si>
  <si>
    <t>S-006286</t>
  </si>
  <si>
    <t>S-006287</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</si>
  <si>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</si>
  <si>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</si>
  <si>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S-006288</t>
  </si>
  <si>
    <t>S-006289</t>
  </si>
  <si>
    <t>S-006290</t>
  </si>
  <si>
    <t>S-006291</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</si>
  <si>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</si>
  <si>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</si>
  <si>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S-006292</t>
  </si>
  <si>
    <t>S-006293</t>
  </si>
  <si>
    <t>S-006294</t>
  </si>
  <si>
    <t>S-006295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</si>
  <si>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</si>
  <si>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</si>
  <si>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S-006296</t>
  </si>
  <si>
    <t>S-006297</t>
  </si>
  <si>
    <t>S-006298</t>
  </si>
  <si>
    <t>S-006299</t>
  </si>
  <si>
    <t>高温水ヒートポンプ(水熱源･一過式)</t>
  </si>
  <si>
    <t>S-006300</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</si>
  <si>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</si>
  <si>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</si>
  <si>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S-006301</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</si>
  <si>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</si>
  <si>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</si>
  <si>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S-006302</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</si>
  <si>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</si>
  <si>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</si>
  <si>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S-006303</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</si>
  <si>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</si>
  <si>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</si>
  <si>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</si>
  <si>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S-006304</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</si>
  <si>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</si>
  <si>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</si>
  <si>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S-006305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</si>
  <si>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</si>
  <si>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</si>
  <si>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S-006306</t>
  </si>
  <si>
    <t>高温水ヒートポンプ(水空気熱源･一過式)</t>
  </si>
  <si>
    <t>空気熱源運転</t>
  </si>
  <si>
    <t>S-006307</t>
  </si>
  <si>
    <t>水熱源運転</t>
  </si>
  <si>
    <t>S-006308</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</si>
  <si>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</si>
  <si>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</si>
  <si>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S-006309</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</si>
  <si>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</si>
  <si>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</si>
  <si>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</si>
  <si>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S-006310</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</si>
  <si>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</si>
  <si>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</si>
  <si>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S-006311</t>
  </si>
  <si>
    <t>S-006312</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</si>
  <si>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</si>
  <si>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</si>
  <si>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</si>
  <si>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S-006313</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</si>
  <si>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</si>
  <si>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</si>
  <si>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S-006314</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</si>
  <si>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</si>
  <si>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</si>
  <si>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S-006315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</si>
  <si>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</si>
  <si>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</si>
  <si>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</si>
  <si>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</si>
  <si>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</si>
  <si>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</si>
  <si>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S-006316</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</si>
  <si>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</si>
  <si>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</si>
  <si>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S-006317</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</si>
  <si>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</si>
  <si>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</si>
  <si>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S-006318</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</si>
  <si>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</si>
  <si>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</si>
  <si>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</si>
  <si>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</si>
  <si>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</si>
  <si>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</si>
  <si>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</si>
  <si>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S-006321</t>
  </si>
  <si>
    <t>ヒートポンプ給湯機(空気熱源)</t>
  </si>
  <si>
    <t>10kW以下</t>
  </si>
  <si>
    <t>S-006322</t>
  </si>
  <si>
    <t>10kW超20kW以下</t>
  </si>
  <si>
    <t>S-006323</t>
  </si>
  <si>
    <t>20kW超30kW以下</t>
  </si>
  <si>
    <t>S-006324</t>
  </si>
  <si>
    <t>30kW超40kW以下</t>
  </si>
  <si>
    <t>S-006325</t>
  </si>
  <si>
    <t>40kW超50kW以下</t>
  </si>
  <si>
    <t>S-006326</t>
  </si>
  <si>
    <t>50kW超</t>
  </si>
  <si>
    <t>S-006327</t>
  </si>
  <si>
    <t>寒冷地年間標準貯湯加熱エネルギー消費効率</t>
  </si>
  <si>
    <t>S-006328</t>
  </si>
  <si>
    <t>S-006329</t>
  </si>
  <si>
    <t>S-006330</t>
  </si>
  <si>
    <t>S-006331</t>
  </si>
  <si>
    <t>S-006332</t>
  </si>
  <si>
    <t>S-006333</t>
  </si>
  <si>
    <t>JISS2109:2010R</t>
  </si>
  <si>
    <t>家庭用ガス温水機器</t>
  </si>
  <si>
    <t>JISS2109:2010Rに準拠</t>
  </si>
  <si>
    <t>S-006334</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</si>
  <si>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</si>
  <si>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</si>
  <si>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</si>
  <si>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</si>
  <si>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</si>
  <si>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</si>
  <si>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</si>
  <si>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S-006335</t>
  </si>
  <si>
    <t>1000kW以上2000kW未満</t>
  </si>
  <si>
    <t>S-006336</t>
  </si>
  <si>
    <t>2000kW以上</t>
  </si>
  <si>
    <t>S-006337</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</si>
  <si>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</si>
  <si>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</si>
  <si>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</si>
  <si>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</si>
  <si>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S-006338</t>
  </si>
  <si>
    <t>S-006339</t>
  </si>
  <si>
    <t>S-006340</t>
  </si>
  <si>
    <t>潜熱回収型、都市ガス13A焚き</t>
  </si>
  <si>
    <t>S-006341</t>
  </si>
  <si>
    <t>JISB8222-1993、JISB8417:2000、またはJSB8418:2000に準拠（あるいは、HA-035:2017またはHA-036:2017に準拠）</t>
  </si>
  <si>
    <t>S-006342</t>
  </si>
  <si>
    <t>S-006343</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</si>
  <si>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</si>
  <si>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</si>
  <si>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</si>
  <si>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</si>
  <si>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</si>
  <si>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</si>
  <si>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</si>
  <si>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</si>
  <si>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S-006344</t>
  </si>
  <si>
    <t>200kW以上300kW未満</t>
  </si>
  <si>
    <t>S-006345</t>
  </si>
  <si>
    <t>300kW以上400kW未満</t>
  </si>
  <si>
    <t>S-006346</t>
  </si>
  <si>
    <t>400kW以上500kW未満</t>
  </si>
  <si>
    <t>S-006347</t>
  </si>
  <si>
    <t>500kW以上600kW未満</t>
  </si>
  <si>
    <t>S-006348</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</si>
  <si>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</si>
  <si>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</si>
  <si>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</si>
  <si>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</si>
  <si>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</si>
  <si>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</si>
  <si>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S-006349</t>
  </si>
  <si>
    <t>S-006350</t>
  </si>
  <si>
    <t>200kW以上400kW未満</t>
  </si>
  <si>
    <t>S-006351</t>
  </si>
  <si>
    <t>400kW以上</t>
  </si>
  <si>
    <t>S-006352</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</si>
  <si>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</si>
  <si>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</si>
  <si>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</si>
  <si>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</si>
  <si>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</si>
  <si>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</si>
  <si>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</si>
  <si>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</si>
  <si>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</si>
  <si>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S-006353</t>
  </si>
  <si>
    <t>1500kg/h以上3000kg/h未満</t>
  </si>
  <si>
    <t>S-006354</t>
  </si>
  <si>
    <t>3000kg/h以上</t>
  </si>
  <si>
    <t>S-006355</t>
  </si>
  <si>
    <t>潜熱回収型</t>
  </si>
  <si>
    <t>3000kg/h未満</t>
  </si>
  <si>
    <t>S-006356</t>
  </si>
  <si>
    <t>S-006357</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</si>
  <si>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</si>
  <si>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</si>
  <si>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</si>
  <si>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</si>
  <si>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S-006358</t>
  </si>
  <si>
    <t>JISB8222-1993 に準拠</t>
  </si>
  <si>
    <t>S-006359</t>
  </si>
  <si>
    <t>蒸気ボイラ(炉筒煙管ボイラ)</t>
  </si>
  <si>
    <t>S-006360</t>
  </si>
  <si>
    <t>S-006361</t>
  </si>
  <si>
    <t>3000kg/h以上7200kg/h未満</t>
  </si>
  <si>
    <t>S-006362</t>
  </si>
  <si>
    <t>7200kg/h以上19200kg/h未満</t>
  </si>
  <si>
    <t>S-006363</t>
  </si>
  <si>
    <t>19200kg/h以上</t>
  </si>
  <si>
    <t>S-006364</t>
  </si>
  <si>
    <t>S-006365</t>
  </si>
  <si>
    <t>S-006366</t>
  </si>
  <si>
    <t>S-006367</t>
  </si>
  <si>
    <t>蒸気ボイラ(水管ボイラ)</t>
  </si>
  <si>
    <t>S-006368</t>
  </si>
  <si>
    <t>S-006369</t>
  </si>
  <si>
    <t>S-006370</t>
  </si>
  <si>
    <t>S-006371</t>
  </si>
  <si>
    <t>S-006372</t>
  </si>
  <si>
    <t>水素ボイラ(貫流ボイラ)</t>
  </si>
  <si>
    <t>S-006373</t>
  </si>
  <si>
    <t>1500kg/h以上3000kg/h</t>
  </si>
  <si>
    <t>S-006374</t>
  </si>
  <si>
    <t>S-006375</t>
  </si>
  <si>
    <t>熱媒ボイラ</t>
  </si>
  <si>
    <t>S-006376</t>
  </si>
  <si>
    <t>S-006377</t>
  </si>
  <si>
    <t>S-006378</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</si>
  <si>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</si>
  <si>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</si>
  <si>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</si>
  <si>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</si>
  <si>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</si>
  <si>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</si>
  <si>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</si>
  <si>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</si>
  <si>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</si>
  <si>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</si>
  <si>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</si>
  <si>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S-006379</t>
  </si>
  <si>
    <t>5kW超10kW以下</t>
  </si>
  <si>
    <t>S-006380</t>
  </si>
  <si>
    <t>10kW超25kW以下</t>
  </si>
  <si>
    <t>S-006381</t>
  </si>
  <si>
    <t>25kW超35kW以下</t>
  </si>
  <si>
    <t>S-006382</t>
  </si>
  <si>
    <t>35kW超250kW以下</t>
  </si>
  <si>
    <t>S-006383</t>
  </si>
  <si>
    <t>250kW超500kW以下</t>
  </si>
  <si>
    <t>S-006384</t>
  </si>
  <si>
    <t>500kW超750kW以下</t>
  </si>
  <si>
    <t>S-006385</t>
  </si>
  <si>
    <t>750kW超1000kW以下</t>
  </si>
  <si>
    <t>S-006386</t>
  </si>
  <si>
    <t>3000kW超</t>
  </si>
  <si>
    <t>S-006387</t>
  </si>
  <si>
    <t>発電効率</t>
  </si>
  <si>
    <t>S-006388</t>
  </si>
  <si>
    <t>S-006389</t>
  </si>
  <si>
    <t>S-006390</t>
  </si>
  <si>
    <t>S-006391</t>
  </si>
  <si>
    <t>S-006392</t>
  </si>
  <si>
    <t>S-006393</t>
  </si>
  <si>
    <t>S-006394</t>
  </si>
  <si>
    <t>S-006395</t>
  </si>
  <si>
    <t>S-006396</t>
  </si>
  <si>
    <t>50Hz、高速エンジン（1000rpm以上）</t>
  </si>
  <si>
    <t>1000kW超2000kW以下</t>
  </si>
  <si>
    <t>S-006397</t>
  </si>
  <si>
    <t>2000kW超3000kW以下</t>
  </si>
  <si>
    <t>S-006398</t>
  </si>
  <si>
    <t>S-006399</t>
  </si>
  <si>
    <t>S-006400</t>
  </si>
  <si>
    <t>50Hz、中速エンジン（1000rpm未満）</t>
  </si>
  <si>
    <t>S-006401</t>
  </si>
  <si>
    <t>S-006402</t>
  </si>
  <si>
    <t>S-006403</t>
  </si>
  <si>
    <t>S-006404</t>
  </si>
  <si>
    <t>60Hz</t>
  </si>
  <si>
    <t>S-006405</t>
  </si>
  <si>
    <t>S-006406</t>
  </si>
  <si>
    <t>S-006407</t>
  </si>
  <si>
    <t>S-006408</t>
  </si>
  <si>
    <t>S-006409</t>
  </si>
  <si>
    <t>S-006410</t>
  </si>
  <si>
    <t>S-006411</t>
  </si>
  <si>
    <t>S-006412</t>
  </si>
  <si>
    <t>S-006413</t>
  </si>
  <si>
    <t>S-006414</t>
  </si>
  <si>
    <t>S-006415</t>
  </si>
  <si>
    <t>S-006416</t>
  </si>
  <si>
    <t>S-006417</t>
  </si>
  <si>
    <t>S-006418</t>
  </si>
  <si>
    <t>S-006419</t>
  </si>
  <si>
    <t>S-006420</t>
  </si>
  <si>
    <t>S-006421</t>
  </si>
  <si>
    <t>S-006422</t>
  </si>
  <si>
    <t>60Hz、高速エンジン（1000rpm以上）</t>
  </si>
  <si>
    <t>S-006423</t>
  </si>
  <si>
    <t>S-006424</t>
  </si>
  <si>
    <t>S-006425</t>
  </si>
  <si>
    <t>S-006426</t>
  </si>
  <si>
    <t>60Hz、中速エンジン（1000rpm未満）</t>
  </si>
  <si>
    <t>S-006427</t>
  </si>
  <si>
    <t>S-006428</t>
  </si>
  <si>
    <t>S-006429</t>
  </si>
  <si>
    <t>S-006430</t>
  </si>
  <si>
    <t>ガスタービンコージェネレーション</t>
  </si>
  <si>
    <t>1000kW以下</t>
  </si>
  <si>
    <t>S-006431</t>
  </si>
  <si>
    <t>S-006432</t>
  </si>
  <si>
    <t>S-006433</t>
  </si>
  <si>
    <t>3000kW超5000kW以下</t>
  </si>
  <si>
    <t>S-006434</t>
  </si>
  <si>
    <t>5000kW超7000kW以下</t>
  </si>
  <si>
    <t>S-006435</t>
  </si>
  <si>
    <t>7000kW超10000kW以下</t>
  </si>
  <si>
    <t>S-006436</t>
  </si>
  <si>
    <t>10000kW超40000kW以下</t>
  </si>
  <si>
    <t>S-006437</t>
  </si>
  <si>
    <t>40000kW超</t>
  </si>
  <si>
    <t>S-006438</t>
  </si>
  <si>
    <t>S-006439</t>
  </si>
  <si>
    <t>S-006440</t>
  </si>
  <si>
    <t>S-006441</t>
  </si>
  <si>
    <t>S-006442</t>
  </si>
  <si>
    <t>S-006443</t>
  </si>
  <si>
    <t>S-006444</t>
  </si>
  <si>
    <t>S-006445</t>
  </si>
  <si>
    <t>S-006446</t>
  </si>
  <si>
    <t>S-006447</t>
  </si>
  <si>
    <t>S-006448</t>
  </si>
  <si>
    <t>S-006449</t>
  </si>
  <si>
    <t>S-006450</t>
  </si>
  <si>
    <t>S-006451</t>
  </si>
  <si>
    <t>S-006452</t>
  </si>
  <si>
    <t>S-006453</t>
  </si>
  <si>
    <t>S-006454</t>
  </si>
  <si>
    <t>S-006455</t>
  </si>
  <si>
    <t>S-006456</t>
  </si>
  <si>
    <t>S-006457</t>
  </si>
  <si>
    <t>S-006458</t>
  </si>
  <si>
    <t>S-006459</t>
  </si>
  <si>
    <t>S-006460</t>
  </si>
  <si>
    <t>S-006461</t>
  </si>
  <si>
    <t>S-006462</t>
  </si>
  <si>
    <t>燃料電池コージェネレーション</t>
  </si>
  <si>
    <t>50Hz　燃料ガスの種類：純水素</t>
  </si>
  <si>
    <t>75kW以下</t>
  </si>
  <si>
    <t>JISC8801:2009</t>
  </si>
  <si>
    <t>りん酸形燃料電池発電システム通則</t>
  </si>
  <si>
    <t>JISC8801：2009に準拠</t>
  </si>
  <si>
    <t>JISC8801:2009に準拠</t>
  </si>
  <si>
    <t>S-006463</t>
  </si>
  <si>
    <t>75kW超150kW以下</t>
  </si>
  <si>
    <t>S-006464</t>
  </si>
  <si>
    <t>150kW超</t>
  </si>
  <si>
    <t>S-006465</t>
  </si>
  <si>
    <t>S-006466</t>
  </si>
  <si>
    <t>S-006467</t>
  </si>
  <si>
    <t>S-006468</t>
  </si>
  <si>
    <t>50Hz　燃料ガスの種類：都市ガス</t>
  </si>
  <si>
    <t>S-006469</t>
  </si>
  <si>
    <t>S-006470</t>
  </si>
  <si>
    <t>S-006471</t>
  </si>
  <si>
    <t>S-006472</t>
  </si>
  <si>
    <t>S-006473</t>
  </si>
  <si>
    <t>S-006474</t>
  </si>
  <si>
    <t>50Hz　燃料ガスの種類：バイオガス</t>
  </si>
  <si>
    <t>S-006475</t>
  </si>
  <si>
    <t>S-006476</t>
  </si>
  <si>
    <t>S-006477</t>
  </si>
  <si>
    <t>S-006478</t>
  </si>
  <si>
    <t>S-006479</t>
  </si>
  <si>
    <t>S-006480</t>
  </si>
  <si>
    <t>60Hz　燃料ガスの種類：純水素</t>
  </si>
  <si>
    <t>S-006481</t>
  </si>
  <si>
    <t>S-006482</t>
  </si>
  <si>
    <t>S-006483</t>
  </si>
  <si>
    <t>S-006484</t>
  </si>
  <si>
    <t>S-006485</t>
  </si>
  <si>
    <t>S-006486</t>
  </si>
  <si>
    <t>60Hz　燃料ガスの種類：都市ガス</t>
  </si>
  <si>
    <t>S-006487</t>
  </si>
  <si>
    <t>S-006488</t>
  </si>
  <si>
    <t>S-006489</t>
  </si>
  <si>
    <t>S-006490</t>
  </si>
  <si>
    <t>S-006491</t>
  </si>
  <si>
    <t>S-006492</t>
  </si>
  <si>
    <t>60Hz　燃料ガスの種類：バイオガス</t>
  </si>
  <si>
    <t>S-006493</t>
  </si>
  <si>
    <t>S-006494</t>
  </si>
  <si>
    <t>S-006495</t>
  </si>
  <si>
    <t>S-006496</t>
  </si>
  <si>
    <t>S-006497</t>
  </si>
  <si>
    <t>容量</t>
  </si>
  <si>
    <t>S-006521</t>
  </si>
  <si>
    <t>庫腹量（有効容積）1300m3規模</t>
  </si>
  <si>
    <t>成績係数(COP)の算出にあたっては、庫内温度を次のとおり設定することを条件とする。なお、附属する機器動力も加味した定格消費エネルギーを用いる。庫内温度：-60℃</t>
  </si>
  <si>
    <t>S-006522</t>
  </si>
  <si>
    <t>庫腹量（有効容積）2600m3規模</t>
  </si>
  <si>
    <t>S-006523</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</si>
  <si>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</si>
  <si>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</si>
  <si>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</si>
  <si>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</si>
  <si>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</si>
  <si>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S-006524</t>
  </si>
  <si>
    <t>100kW超 200kW以下</t>
  </si>
  <si>
    <t>S-006525</t>
  </si>
  <si>
    <t>200kW超</t>
  </si>
  <si>
    <t>S-006526</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</si>
  <si>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</si>
  <si>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</si>
  <si>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</si>
  <si>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S-006527</t>
  </si>
  <si>
    <t>S-006528</t>
  </si>
  <si>
    <t>庫内温度：-20℃超10℃以下、CO2温度：-17℃超-5℃以下、吸込空気温度：32℃</t>
  </si>
  <si>
    <t>成績係数(COP)の算出にあたっては、CO2温度、吸込空気温度をそれぞれ以下のとおり設定することを条件とする。 CO2温度：-17℃超-5℃以下、吸込空気温度：32℃</t>
  </si>
  <si>
    <t>S-006529</t>
  </si>
  <si>
    <t>S-006530</t>
  </si>
  <si>
    <t>庫内温度-40℃超-20℃以下</t>
  </si>
  <si>
    <t>成績係数(COP)の算出にあたっては、CO2温度、冷却水入り口温度をそれぞれ次のとおり設定することを条件とする。CO2温度：-37℃超-27℃以下、冷却水入り口温度：32℃</t>
  </si>
  <si>
    <t>S-006531</t>
  </si>
  <si>
    <t>50kW超 150kW以下</t>
  </si>
  <si>
    <t>S-006532</t>
  </si>
  <si>
    <t>150kW超 250kW以下</t>
  </si>
  <si>
    <t>S-006533</t>
  </si>
  <si>
    <t>250kW超</t>
  </si>
  <si>
    <t>S-006534</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</si>
  <si>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</si>
  <si>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</si>
  <si>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</si>
  <si>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</si>
  <si>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</si>
  <si>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</si>
  <si>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</si>
  <si>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S-006535</t>
  </si>
  <si>
    <t>16.0kW超24.0kW以下</t>
  </si>
  <si>
    <t>S-006536</t>
  </si>
  <si>
    <t>24.0kW超36.0kW以下</t>
  </si>
  <si>
    <t>S-006537</t>
  </si>
  <si>
    <t>36.0kW超</t>
  </si>
  <si>
    <t>S-006538</t>
  </si>
  <si>
    <t>低温用（吸込み圧力飽和温度-40℃）、吸込ガス過熱度10K　周囲温度32℃</t>
  </si>
  <si>
    <t>8.0kW以下</t>
  </si>
  <si>
    <t>S-006539</t>
  </si>
  <si>
    <t>8.0kW超12.0kW以下</t>
  </si>
  <si>
    <t>S-006540</t>
  </si>
  <si>
    <t>12.0kW超18.0kW以下</t>
  </si>
  <si>
    <t>S-006541</t>
  </si>
  <si>
    <t>18.0kW超</t>
  </si>
  <si>
    <t>S-006542</t>
  </si>
  <si>
    <t>中温用(吸込み圧力飽和温度-10℃）、吸込ガス温度18℃、空冷式の凝縮器、凝縮器に流入空気温度32℃、周囲温度32℃</t>
  </si>
  <si>
    <t>JRA 4019:2014</t>
  </si>
  <si>
    <t>S-006543</t>
  </si>
  <si>
    <t>8.0kW超16.0kW以下</t>
  </si>
  <si>
    <t>S-006544</t>
  </si>
  <si>
    <t>S-006545</t>
  </si>
  <si>
    <t>S-006546</t>
  </si>
  <si>
    <t>S-006547</t>
  </si>
  <si>
    <t>低温用（吸込み圧力飽和温度-40℃）、吸込ガス温度18℃、空冷式の凝縮器、凝縮器に流入空気温度32℃、周囲温度32℃</t>
  </si>
  <si>
    <t>S-006548</t>
  </si>
  <si>
    <t>4.0kW超8.0kW以下</t>
  </si>
  <si>
    <t>S-006549</t>
  </si>
  <si>
    <t>S-006550</t>
  </si>
  <si>
    <t>S-006551</t>
  </si>
  <si>
    <t>S-006552</t>
  </si>
  <si>
    <t>中温用(吸込み圧力飽和温度-10℃）、吸込ガス温度18℃、水冷式の凝縮器、凝縮器の冷却水温度32℃、周囲温度32℃</t>
  </si>
  <si>
    <t>JRA4019:2014</t>
  </si>
  <si>
    <t>S-006553</t>
  </si>
  <si>
    <t>S-006554</t>
  </si>
  <si>
    <t>S-006555</t>
  </si>
  <si>
    <t>S-006556</t>
  </si>
  <si>
    <t>低温用（吸込み圧力飽和温度-40℃）、吸込ガス温度18℃、水冷式の凝縮器、凝縮器の冷却水温度32℃、周囲温度32℃</t>
  </si>
  <si>
    <t>S-006557</t>
  </si>
  <si>
    <t>S-006558</t>
  </si>
  <si>
    <t>S-006559</t>
  </si>
  <si>
    <t>S-006560</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</si>
  <si>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</si>
  <si>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</si>
  <si>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</si>
  <si>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</si>
  <si>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</si>
  <si>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</si>
  <si>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</si>
  <si>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S-006561</t>
  </si>
  <si>
    <t>ダウンライト型、温白色、電球色、配光角30°超60°以下</t>
  </si>
  <si>
    <t>S-006562</t>
  </si>
  <si>
    <t>ダウンライト型、温白色、電球色、配光角60°超</t>
  </si>
  <si>
    <t>S-006563</t>
  </si>
  <si>
    <t>ダウンライト型、昼光色、昼白色、白色、配光角30°以下</t>
  </si>
  <si>
    <t>S-006564</t>
  </si>
  <si>
    <t>ダウンライト型、昼光色、昼白色、白色、配光角30°超60°以下</t>
  </si>
  <si>
    <t>S-006565</t>
  </si>
  <si>
    <t>ダウンライト型、昼光色、昼白色、白色、配光角60°超</t>
  </si>
  <si>
    <t>S-006566</t>
  </si>
  <si>
    <t>高天井用形状、温白色、電球色、配光角30°以下</t>
  </si>
  <si>
    <t>S-006567</t>
  </si>
  <si>
    <t>高天井用形状、温白色、電球色、配光角30°超60°以下</t>
  </si>
  <si>
    <t>S-006568</t>
  </si>
  <si>
    <t>高天井用形状、温白色、電球色、配光角60°超</t>
  </si>
  <si>
    <t>S-006569</t>
  </si>
  <si>
    <t>高天井用形状、昼光色、昼白色、白色、配光角30°以下</t>
  </si>
  <si>
    <t>JISC8105-3:2011、JISC8105-5:2011及び、JISZ8113:1998</t>
  </si>
  <si>
    <t>S-006570</t>
  </si>
  <si>
    <t>高天井用形状、昼光色、昼白色、白色、配光角30°超60°以下</t>
  </si>
  <si>
    <t>S-006571</t>
  </si>
  <si>
    <t>高天井用形状、昼光色、昼白色、白色、配光角60°超</t>
  </si>
  <si>
    <t>S-006572</t>
  </si>
  <si>
    <t>ベースライト型(スクエア)</t>
  </si>
  <si>
    <t>32W蛍光灯相当スクエアサイズ</t>
  </si>
  <si>
    <t>S-006573</t>
  </si>
  <si>
    <t>45W蛍光灯相当スクエアサイズ</t>
  </si>
  <si>
    <t>S-006574</t>
  </si>
  <si>
    <t>ベースライト型(ストレート)</t>
  </si>
  <si>
    <t>プリンタ</t>
  </si>
  <si>
    <t>複合機</t>
  </si>
  <si>
    <t>S-006579</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</si>
  <si>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</si>
  <si>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</si>
  <si>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</si>
  <si>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</si>
  <si>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</si>
  <si>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</si>
  <si>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</si>
  <si>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</si>
  <si>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S-006580</t>
  </si>
  <si>
    <t>0.75kW超1.1kW以下</t>
  </si>
  <si>
    <t>S-006581</t>
  </si>
  <si>
    <t>1.1kW超1.5kW以下</t>
  </si>
  <si>
    <t>S-006582</t>
  </si>
  <si>
    <t>1.5kW超2.2kW以下</t>
  </si>
  <si>
    <t>S-006583</t>
  </si>
  <si>
    <t>2.2kW超3.0kW以下</t>
  </si>
  <si>
    <t>S-006584</t>
  </si>
  <si>
    <t>3.0kW超3.7kW以下</t>
  </si>
  <si>
    <t>S-006585</t>
  </si>
  <si>
    <t>3.7kW超4.0kW以下</t>
  </si>
  <si>
    <t>S-006586</t>
  </si>
  <si>
    <t>4.0kW超5.5kW以下</t>
  </si>
  <si>
    <t>S-006587</t>
  </si>
  <si>
    <t>5.5kW超7.5kW以下</t>
  </si>
  <si>
    <t>S-006588</t>
  </si>
  <si>
    <t>7.5kW超11.0kW以下</t>
  </si>
  <si>
    <t>S-006589</t>
  </si>
  <si>
    <t>11.0kW超15.0kW以下</t>
  </si>
  <si>
    <t>S-006590</t>
  </si>
  <si>
    <t>15.0kW超18.5kW以下</t>
  </si>
  <si>
    <t>S-006591</t>
  </si>
  <si>
    <t>18.5kW超22.0kW以下</t>
  </si>
  <si>
    <t>S-006592</t>
  </si>
  <si>
    <t>22.0kW超30.0kW以下</t>
  </si>
  <si>
    <t>S-006593</t>
  </si>
  <si>
    <t>30.0kW超37.0kW以下</t>
  </si>
  <si>
    <t>S-006594</t>
  </si>
  <si>
    <t>37.0kW超</t>
  </si>
  <si>
    <t>S-006595</t>
  </si>
  <si>
    <t>50Hz、200V、極数4</t>
  </si>
  <si>
    <t>S-006596</t>
  </si>
  <si>
    <t>S-006597</t>
  </si>
  <si>
    <t>S-006598</t>
  </si>
  <si>
    <t>S-006599</t>
  </si>
  <si>
    <t>S-006600</t>
  </si>
  <si>
    <t>S-006601</t>
  </si>
  <si>
    <t>S-006602</t>
  </si>
  <si>
    <t>S-006603</t>
  </si>
  <si>
    <t>S-006604</t>
  </si>
  <si>
    <t>S-006605</t>
  </si>
  <si>
    <t>S-006606</t>
  </si>
  <si>
    <t>S-006607</t>
  </si>
  <si>
    <t>S-006608</t>
  </si>
  <si>
    <t>S-006609</t>
  </si>
  <si>
    <t>S-006610</t>
  </si>
  <si>
    <t>S-006611</t>
  </si>
  <si>
    <t>50Hz、200V、極数6</t>
  </si>
  <si>
    <t>S-006612</t>
  </si>
  <si>
    <t>S-006613</t>
  </si>
  <si>
    <t>S-006614</t>
  </si>
  <si>
    <t>S-006615</t>
  </si>
  <si>
    <t>S-006616</t>
  </si>
  <si>
    <t>S-006617</t>
  </si>
  <si>
    <t>S-006618</t>
  </si>
  <si>
    <t>S-006619</t>
  </si>
  <si>
    <t>S-006620</t>
  </si>
  <si>
    <t>S-006621</t>
  </si>
  <si>
    <t>S-006622</t>
  </si>
  <si>
    <t>S-006623</t>
  </si>
  <si>
    <t>S-006624</t>
  </si>
  <si>
    <t>S-006625</t>
  </si>
  <si>
    <t>S-006626</t>
  </si>
  <si>
    <t>S-006627</t>
  </si>
  <si>
    <t>60Hz、220V、極数2</t>
  </si>
  <si>
    <t>S-006628</t>
  </si>
  <si>
    <t>S-006629</t>
  </si>
  <si>
    <t>S-006630</t>
  </si>
  <si>
    <t>S-006631</t>
  </si>
  <si>
    <t>S-006632</t>
  </si>
  <si>
    <t>JIS C 4034-2-1:2011またはJIS C 4213:2014に準拠。ただし、負荷を100％と する。</t>
  </si>
  <si>
    <t>S-006633</t>
  </si>
  <si>
    <t>S-006634</t>
  </si>
  <si>
    <t>S-006635</t>
  </si>
  <si>
    <t>S-006636</t>
  </si>
  <si>
    <t>S-006637</t>
  </si>
  <si>
    <t>S-006638</t>
  </si>
  <si>
    <t>S-006639</t>
  </si>
  <si>
    <t>S-006640</t>
  </si>
  <si>
    <t>S-006641</t>
  </si>
  <si>
    <t>S-006642</t>
  </si>
  <si>
    <t>S-006643</t>
  </si>
  <si>
    <t>60Hz、220V、極数4</t>
  </si>
  <si>
    <t>S-006644</t>
  </si>
  <si>
    <t>S-006645</t>
  </si>
  <si>
    <t>S-006646</t>
  </si>
  <si>
    <t>S-006647</t>
  </si>
  <si>
    <t>S-006648</t>
  </si>
  <si>
    <t>S-006649</t>
  </si>
  <si>
    <t>S-006650</t>
  </si>
  <si>
    <t>S-006651</t>
  </si>
  <si>
    <t>S-006652</t>
  </si>
  <si>
    <t>S-006653</t>
  </si>
  <si>
    <t>S-006654</t>
  </si>
  <si>
    <t>S-006655</t>
  </si>
  <si>
    <t>S-006656</t>
  </si>
  <si>
    <t>S-006657</t>
  </si>
  <si>
    <t>S-006658</t>
  </si>
  <si>
    <t>S-006659</t>
  </si>
  <si>
    <t>60Hz、220V、極数6</t>
  </si>
  <si>
    <t>S-006660</t>
  </si>
  <si>
    <t>S-006661</t>
  </si>
  <si>
    <t>S-006662</t>
  </si>
  <si>
    <t>S-006663</t>
  </si>
  <si>
    <t>S-006664</t>
  </si>
  <si>
    <t>S-006665</t>
  </si>
  <si>
    <t>S-006666</t>
  </si>
  <si>
    <t>S-006667</t>
  </si>
  <si>
    <t>S-006668</t>
  </si>
  <si>
    <t>S-006669</t>
  </si>
  <si>
    <t>S-006670</t>
  </si>
  <si>
    <t>S-006671</t>
  </si>
  <si>
    <t>S-006672</t>
  </si>
  <si>
    <t>S-006673</t>
  </si>
  <si>
    <t>S-006674</t>
  </si>
  <si>
    <t>S-006675</t>
  </si>
  <si>
    <t>JISC4034-2-1:2011</t>
  </si>
  <si>
    <t>回転電気機械－第２－１部：単一速度三相かご形誘導電動機の損失及び効率の算定方法</t>
  </si>
  <si>
    <t>JISC4034-2-1:2011に準拠</t>
  </si>
  <si>
    <t>S-006676</t>
  </si>
  <si>
    <t>0.75kW超1.5kW以下</t>
  </si>
  <si>
    <t>S-006677</t>
  </si>
  <si>
    <t>S-006678</t>
  </si>
  <si>
    <t>2.2kW超3.7kW以下</t>
  </si>
  <si>
    <t>S-006679</t>
  </si>
  <si>
    <t>3.7kW超5.5kW以下</t>
  </si>
  <si>
    <t>S-006680</t>
  </si>
  <si>
    <t>S-006681</t>
  </si>
  <si>
    <t>7.5kW超11kW以下</t>
  </si>
  <si>
    <t>S-006682</t>
  </si>
  <si>
    <t>11kW超15kW以下</t>
  </si>
  <si>
    <t>S-006683</t>
  </si>
  <si>
    <t>15kW超18.5kW以下</t>
  </si>
  <si>
    <t>S-006684</t>
  </si>
  <si>
    <t>18.5kW超22kW以下</t>
  </si>
  <si>
    <t>S-006685</t>
  </si>
  <si>
    <t>22kW超30kW以下</t>
  </si>
  <si>
    <t>S-006686</t>
  </si>
  <si>
    <t>30kW超37kW以下</t>
  </si>
  <si>
    <t>S-006687</t>
  </si>
  <si>
    <t>37kW超45kW以下</t>
  </si>
  <si>
    <t>S-006688</t>
  </si>
  <si>
    <t>45kW超55kW以下</t>
  </si>
  <si>
    <t>S-006689</t>
  </si>
  <si>
    <t>55kW超75kW以下</t>
  </si>
  <si>
    <t>S-006690</t>
  </si>
  <si>
    <t>75kW超90kW以下</t>
  </si>
  <si>
    <t>S-006691</t>
  </si>
  <si>
    <t>90kW超110kW以下</t>
  </si>
  <si>
    <t>S-006692</t>
  </si>
  <si>
    <t>110kW超132kW以下</t>
  </si>
  <si>
    <t>S-006693</t>
  </si>
  <si>
    <t>132kW超160kW以下</t>
  </si>
  <si>
    <t>S-006694</t>
  </si>
  <si>
    <t>160kW超</t>
  </si>
  <si>
    <t>S-006695</t>
  </si>
  <si>
    <t>油入変圧器</t>
  </si>
  <si>
    <t>油入変圧器、三相、50Hz</t>
  </si>
  <si>
    <t>定格容量</t>
  </si>
  <si>
    <t>20kVA以下</t>
  </si>
  <si>
    <t>全損失</t>
  </si>
  <si>
    <t>W</t>
  </si>
  <si>
    <t>JISC4304:2013</t>
  </si>
  <si>
    <t>配電用 6 kV油入変圧器</t>
  </si>
  <si>
    <t>JISC4304:2013に準拠</t>
  </si>
  <si>
    <t>S-006696</t>
  </si>
  <si>
    <t>20kVA超30kVA以下</t>
  </si>
  <si>
    <t>S-006697</t>
  </si>
  <si>
    <t>30kVA超50kVA以下</t>
  </si>
  <si>
    <t>S-006698</t>
  </si>
  <si>
    <t>50kVA超75kVA以下</t>
  </si>
  <si>
    <t>S-006699</t>
  </si>
  <si>
    <t>75kVA超100kVA以下</t>
  </si>
  <si>
    <t>S-006700</t>
  </si>
  <si>
    <t>100kVA超150kVA以下</t>
  </si>
  <si>
    <t>S-006701</t>
  </si>
  <si>
    <t>150kVA超200kVA以下</t>
  </si>
  <si>
    <t>S-006702</t>
  </si>
  <si>
    <t>200kVA超300kVA以下</t>
  </si>
  <si>
    <t>S-006703</t>
  </si>
  <si>
    <t>300kVA超500kVA以下</t>
  </si>
  <si>
    <t>S-006704</t>
  </si>
  <si>
    <t>500kVA超750kVA以下</t>
  </si>
  <si>
    <t>S-006705</t>
  </si>
  <si>
    <t>750kVA超1000kVA以下</t>
  </si>
  <si>
    <t>S-006706</t>
  </si>
  <si>
    <t>1000kVA超1500kVA以下</t>
  </si>
  <si>
    <t>S-006707</t>
  </si>
  <si>
    <t>1500kVA超2000kVA以下</t>
  </si>
  <si>
    <t>S-006708</t>
  </si>
  <si>
    <t>油入変圧器、三相、60Hz</t>
  </si>
  <si>
    <t>S-006709</t>
  </si>
  <si>
    <t>S-006710</t>
  </si>
  <si>
    <t>S-006711</t>
  </si>
  <si>
    <t>S-006712</t>
  </si>
  <si>
    <t>S-006713</t>
  </si>
  <si>
    <t>S-006714</t>
  </si>
  <si>
    <t>S-006715</t>
  </si>
  <si>
    <t>S-006716</t>
  </si>
  <si>
    <t>S-006717</t>
  </si>
  <si>
    <t>S-006718</t>
  </si>
  <si>
    <t>S-006719</t>
  </si>
  <si>
    <t>S-006720</t>
  </si>
  <si>
    <t>S-006721</t>
  </si>
  <si>
    <t>油入変圧器、単相、50Hz</t>
  </si>
  <si>
    <t>10kVA以下</t>
  </si>
  <si>
    <t>S-006722</t>
  </si>
  <si>
    <t>10kVA超20kVA以下</t>
  </si>
  <si>
    <t>S-006723</t>
  </si>
  <si>
    <t>S-006724</t>
  </si>
  <si>
    <t>S-006725</t>
  </si>
  <si>
    <t>S-006726</t>
  </si>
  <si>
    <t>S-006727</t>
  </si>
  <si>
    <t>S-006728</t>
  </si>
  <si>
    <t>S-006729</t>
  </si>
  <si>
    <t>S-006730</t>
  </si>
  <si>
    <t>S-006731</t>
  </si>
  <si>
    <t>油入変圧器、単相、60Hz</t>
  </si>
  <si>
    <t>S-006732</t>
  </si>
  <si>
    <t>S-006733</t>
  </si>
  <si>
    <t>S-006734</t>
  </si>
  <si>
    <t>S-006735</t>
  </si>
  <si>
    <t>S-006736</t>
  </si>
  <si>
    <t>S-006737</t>
  </si>
  <si>
    <t>S-006738</t>
  </si>
  <si>
    <t>S-006739</t>
  </si>
  <si>
    <t>S-006740</t>
  </si>
  <si>
    <t>S-006741</t>
  </si>
  <si>
    <t>モールド変圧器</t>
  </si>
  <si>
    <t>モールド変圧器、三相、50Hz</t>
  </si>
  <si>
    <t>JISC4306:2013</t>
  </si>
  <si>
    <t>配電用 6 kV モールド変圧器</t>
  </si>
  <si>
    <t>JISC4306:2013に準拠</t>
  </si>
  <si>
    <t>S-006742</t>
  </si>
  <si>
    <t>S-006743</t>
  </si>
  <si>
    <t>S-006744</t>
  </si>
  <si>
    <t>S-006745</t>
  </si>
  <si>
    <t>S-006746</t>
  </si>
  <si>
    <t>S-006747</t>
  </si>
  <si>
    <t>S-006748</t>
  </si>
  <si>
    <t>S-006749</t>
  </si>
  <si>
    <t>S-006750</t>
  </si>
  <si>
    <t>S-006751</t>
  </si>
  <si>
    <t>S-006752</t>
  </si>
  <si>
    <t>S-006753</t>
  </si>
  <si>
    <t>S-006754</t>
  </si>
  <si>
    <t>モールド変圧器、三相、60Hz</t>
  </si>
  <si>
    <t>S-006755</t>
  </si>
  <si>
    <t>S-006756</t>
  </si>
  <si>
    <t>S-006757</t>
  </si>
  <si>
    <t>S-006758</t>
  </si>
  <si>
    <t>S-006759</t>
  </si>
  <si>
    <t>S-006760</t>
  </si>
  <si>
    <t>S-006761</t>
  </si>
  <si>
    <t>S-006762</t>
  </si>
  <si>
    <t>S-006763</t>
  </si>
  <si>
    <t>S-006764</t>
  </si>
  <si>
    <t>S-006765</t>
  </si>
  <si>
    <t>S-006766</t>
  </si>
  <si>
    <t>S-006767</t>
  </si>
  <si>
    <t>モールド変圧器、単相、50Hz</t>
  </si>
  <si>
    <t>S-006768</t>
  </si>
  <si>
    <t>S-006769</t>
  </si>
  <si>
    <t>S-006770</t>
  </si>
  <si>
    <t>S-006771</t>
  </si>
  <si>
    <t>S-006772</t>
  </si>
  <si>
    <t>S-006773</t>
  </si>
  <si>
    <t>S-006774</t>
  </si>
  <si>
    <t>S-006775</t>
  </si>
  <si>
    <t>S-006776</t>
  </si>
  <si>
    <t>S-006777</t>
  </si>
  <si>
    <t>モールド変圧器、単相、60Hz</t>
  </si>
  <si>
    <t>S-006778</t>
  </si>
  <si>
    <t>S-006779</t>
  </si>
  <si>
    <t>S-006780</t>
  </si>
  <si>
    <t>S-006781</t>
  </si>
  <si>
    <t>S-006782</t>
  </si>
  <si>
    <t>S-006783</t>
  </si>
  <si>
    <t>S-006784</t>
  </si>
  <si>
    <t>S-006785</t>
  </si>
  <si>
    <t>S-006786</t>
  </si>
  <si>
    <t>S-006787</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</si>
  <si>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</si>
  <si>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</si>
  <si>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</si>
  <si>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</si>
  <si>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</si>
  <si>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</si>
  <si>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</si>
  <si>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</si>
  <si>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S-006788</t>
  </si>
  <si>
    <t>55kW、106kg/h</t>
  </si>
  <si>
    <t>S-006789</t>
  </si>
  <si>
    <t>75kW、178kg/h</t>
  </si>
  <si>
    <t>S-006790</t>
  </si>
  <si>
    <t>高圧蒸気仕様</t>
  </si>
  <si>
    <t>75kW、247kg/h</t>
  </si>
  <si>
    <t>S-006791</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</si>
  <si>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</si>
  <si>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</si>
  <si>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</si>
  <si>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</si>
  <si>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</si>
  <si>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</si>
  <si>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S-006792</t>
  </si>
  <si>
    <t>75kW、60kW</t>
  </si>
  <si>
    <t>S-006793</t>
  </si>
  <si>
    <t>オイルフリー式</t>
  </si>
  <si>
    <t>S-006794</t>
  </si>
  <si>
    <t>S-006795</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</si>
  <si>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</si>
  <si>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</si>
  <si>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</si>
  <si>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</si>
  <si>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</si>
  <si>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</si>
  <si>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</si>
  <si>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</si>
  <si>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S-006796</t>
  </si>
  <si>
    <t>三層Low-E複層ガラス</t>
  </si>
  <si>
    <t>JISR3107:2019及びJISR3209:2018に準拠。 ただし、L2-Tech水準は、LE3+Ar11+FL3+Ar11+LE3のガラス構成における数値を示す。</t>
  </si>
  <si>
    <t>S-006797</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</si>
  <si>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</si>
  <si>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</si>
  <si>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</si>
  <si>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</si>
  <si>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</si>
  <si>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S-006798</t>
  </si>
  <si>
    <t>アタッチメント付きLow-E複層ガラス</t>
  </si>
  <si>
    <t>リフォーム用</t>
  </si>
  <si>
    <t>JISR3107:2019及びJISR3209:2018に準拠。 ただし、L2-Tech水準は、LE3+Ar4+FL3（アタッチメント付き）のガラス構成における数値を示す。</t>
  </si>
  <si>
    <t>S-006799</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</si>
  <si>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</si>
  <si>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</si>
  <si>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S-006800</t>
  </si>
  <si>
    <t>現場施工型後付けLow-E複層ガラス</t>
  </si>
  <si>
    <t>JISR3107:2019及びJISR3209:2018に準拠。 ただし、L2-Tech水準は、FL6+A12+LE5のガラス構成における数値を示す。</t>
  </si>
  <si>
    <t>S-006801</t>
  </si>
  <si>
    <t>薄型Low-E複層ガラス</t>
  </si>
  <si>
    <t>JISR3107:2019及びJISR3209:2018に準拠。 ただし、L2-Tech水準は、LE3+Kr2.5+FL3のガラス構成における数値を示す。</t>
  </si>
  <si>
    <t>S-006802</t>
  </si>
  <si>
    <t>断熱材(押出法ポリスチレンフォーム)</t>
  </si>
  <si>
    <t>熱伝導率</t>
  </si>
  <si>
    <t>W/m・K</t>
  </si>
  <si>
    <t>JISA9511:2006RまたはJISA9521:2014</t>
  </si>
  <si>
    <t>発泡プラスチック保温材または建築用断熱材</t>
  </si>
  <si>
    <t>JISA9511:2006RまたはJISA9521:2014に準拠</t>
  </si>
  <si>
    <t>S-006803</t>
  </si>
  <si>
    <t>断熱材(グラスウール)</t>
  </si>
  <si>
    <t>天井用</t>
  </si>
  <si>
    <t>JISA9521:2014</t>
  </si>
  <si>
    <t>建築用断熱材</t>
  </si>
  <si>
    <t>JISA9521:2014に準拠</t>
  </si>
  <si>
    <t>S-006804</t>
  </si>
  <si>
    <t>壁用</t>
  </si>
  <si>
    <t>S-006805</t>
  </si>
  <si>
    <t>真空断熱材</t>
  </si>
  <si>
    <t>JISA1412:2016</t>
  </si>
  <si>
    <t>熱絶縁材の熱抵抗及び熱伝導率の測定方法</t>
  </si>
  <si>
    <t>JISA1412:2016に準拠</t>
  </si>
  <si>
    <t>S-006806</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</si>
  <si>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</si>
  <si>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</si>
  <si>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</si>
  <si>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</si>
  <si>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</si>
  <si>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</si>
  <si>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S-006807</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</si>
  <si>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</si>
  <si>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</si>
  <si>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</si>
  <si>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</si>
  <si>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</si>
  <si>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</si>
  <si>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</si>
  <si>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S-006808</t>
  </si>
  <si>
    <t>300L/h</t>
  </si>
  <si>
    <t>S-006809</t>
  </si>
  <si>
    <t>750L/h</t>
  </si>
  <si>
    <t>S-006813</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</si>
  <si>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</si>
  <si>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</si>
  <si>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</si>
  <si>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</si>
  <si>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農業等暖房用温水発生機</t>
  </si>
  <si>
    <t>油圧ショベル（内燃機関型）</t>
  </si>
  <si>
    <t>ブルドーザ（内燃機関型）</t>
  </si>
  <si>
    <t>ホイールローダ（内燃機関型）</t>
  </si>
  <si>
    <t>油圧ショベル (ハイブリッド型)</t>
  </si>
  <si>
    <t>油圧ショベル (電動型)</t>
  </si>
  <si>
    <t>ブルドーザ(電動型)</t>
  </si>
  <si>
    <t>S-006869</t>
  </si>
  <si>
    <t>装置内温度-42℃超-25℃未満</t>
  </si>
  <si>
    <t>成績係数(COP)の算出にあたっては、CO2温度、凝縮温度をそれぞれ次のとおり設定することを条件とする。CO2温度：-42℃超-27℃以下、冷却水入口温度：32℃</t>
  </si>
  <si>
    <t>S-006870</t>
  </si>
  <si>
    <t>100kW超150kW以下</t>
  </si>
  <si>
    <t>S-006871</t>
  </si>
  <si>
    <t>S-006910</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</si>
  <si>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</si>
  <si>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</si>
  <si>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</si>
  <si>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</si>
  <si>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S-006911</t>
  </si>
  <si>
    <t>ヒーター形式：水平管式</t>
  </si>
  <si>
    <t>加熱面での蒸気温度：76℃、加熱側圧力：39.3kPaA、圧縮機圧縮温度：6℃</t>
  </si>
  <si>
    <t>ガソリン・ディーゼル車（乗用車）</t>
  </si>
  <si>
    <t>ディーゼル・天然ガス車（商用車・重量車）</t>
  </si>
  <si>
    <t>ハイブリット自動車（乗用車）</t>
  </si>
  <si>
    <t>ハイブリット自動車（商用車・重量車）</t>
  </si>
  <si>
    <t>電気自動車（乗用車）</t>
  </si>
  <si>
    <t>L-001534</t>
  </si>
  <si>
    <t>S-007119</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</si>
  <si>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</si>
  <si>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</si>
  <si>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</si>
  <si>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</si>
  <si>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</si>
  <si>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</si>
  <si>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</si>
  <si>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</si>
  <si>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S-007120</t>
  </si>
  <si>
    <t>モジュール変換効率</t>
  </si>
  <si>
    <t>JISC8914:2005</t>
  </si>
  <si>
    <t>JISC8914:2005に準拠</t>
  </si>
  <si>
    <t>L-001535</t>
  </si>
  <si>
    <t>S-007121</t>
  </si>
  <si>
    <t>太陽電池(シリコン系・多結晶)</t>
  </si>
  <si>
    <t>L-001536</t>
  </si>
  <si>
    <t>S-007122</t>
  </si>
  <si>
    <t>太陽電池(化合物系)</t>
  </si>
  <si>
    <t>JISC8939:2013</t>
  </si>
  <si>
    <t>薄膜太陽電池モジュール</t>
  </si>
  <si>
    <t>JISC8939:2013に準拠</t>
  </si>
  <si>
    <t>L-001537</t>
  </si>
  <si>
    <t>S-007123</t>
  </si>
  <si>
    <t>太陽電池（薄膜シリコン）</t>
  </si>
  <si>
    <t>JISC8935:2005</t>
  </si>
  <si>
    <t>アモルファス太陽電池モジュール出力測定方法</t>
  </si>
  <si>
    <t>JISC8935：2005に準拠</t>
  </si>
  <si>
    <t>L-001538</t>
  </si>
  <si>
    <t>S-007124</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</si>
  <si>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</si>
  <si>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</si>
  <si>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</si>
  <si>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</si>
  <si>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</si>
  <si>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</si>
  <si>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</si>
  <si>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S-007125</t>
  </si>
  <si>
    <t>10kW以上</t>
  </si>
  <si>
    <t>L-001539</t>
  </si>
  <si>
    <t>S-007126</t>
  </si>
  <si>
    <t>高周波変圧器絶縁方式パワーコンディショナ（太陽光発電用）</t>
  </si>
  <si>
    <t>S-007127</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</si>
  <si>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</si>
  <si>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</si>
  <si>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</si>
  <si>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</si>
  <si>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</si>
  <si>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</si>
  <si>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</si>
  <si>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S-007128</t>
  </si>
  <si>
    <t>フランシス水車（小水力発電用）</t>
  </si>
  <si>
    <t>η＝（1,000×P）÷（g×ρ×Q×H）、η：水車効率[%]、Ｐ：水車出力[kW]、ｇ：重力加速度[m/s2]、ρ：水の密度[kg/m3]、Q：流量[m3/s]、H：有効落差[m]</t>
  </si>
  <si>
    <t>S-007129</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</si>
  <si>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</si>
  <si>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</si>
  <si>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</si>
  <si>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</si>
  <si>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</si>
  <si>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</si>
  <si>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</si>
  <si>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S-007130</t>
  </si>
  <si>
    <t>3.0kW以上6.5kW未満</t>
  </si>
  <si>
    <t>S-007131</t>
  </si>
  <si>
    <t>6.5kW以上45kW未満</t>
  </si>
  <si>
    <t>S-007132</t>
  </si>
  <si>
    <t>45kW以上100kW未満</t>
  </si>
  <si>
    <t>S-007133</t>
  </si>
  <si>
    <t>S-007134</t>
  </si>
  <si>
    <t>S-007135</t>
  </si>
  <si>
    <t>100℃未満、400V/440V</t>
  </si>
  <si>
    <t>S-007136</t>
  </si>
  <si>
    <t>S-007137</t>
  </si>
  <si>
    <t>S-007138</t>
  </si>
  <si>
    <t>S-007139</t>
  </si>
  <si>
    <t>S-007140</t>
  </si>
  <si>
    <t>S-007141</t>
  </si>
  <si>
    <t>100℃以上120℃未満、200V/220V</t>
  </si>
  <si>
    <t>S-007142</t>
  </si>
  <si>
    <t>S-007143</t>
  </si>
  <si>
    <t>S-007144</t>
  </si>
  <si>
    <t>S-007145</t>
  </si>
  <si>
    <t>S-007146</t>
  </si>
  <si>
    <t>S-007147</t>
  </si>
  <si>
    <t>100℃以上120℃未満、400V/440V</t>
  </si>
  <si>
    <t>送電端発電効率の算出にあたっては、温水入口温度、冷却水入口温度を次のとおり設定することを条件とする。温水入口温度：115℃以下、冷却水入口温度：20℃以上</t>
  </si>
  <si>
    <t>S-007148</t>
  </si>
  <si>
    <t>S-007149</t>
  </si>
  <si>
    <t>S-007150</t>
  </si>
  <si>
    <t>S-007151</t>
  </si>
  <si>
    <t>S-007152</t>
  </si>
  <si>
    <t>S-007153</t>
  </si>
  <si>
    <t>120℃以上250℃未満、200V/220V</t>
  </si>
  <si>
    <t>送電端発電効率の算出にあたっては、温水入口温度、冷却水入口温度を次のとおり設定することを条件とする。温水入口温度：245℃以下、冷却水入口温度：20℃以上</t>
  </si>
  <si>
    <t>S-007154</t>
  </si>
  <si>
    <t>S-007155</t>
  </si>
  <si>
    <t>S-007156</t>
  </si>
  <si>
    <t>S-007157</t>
  </si>
  <si>
    <t>S-007158</t>
  </si>
  <si>
    <t>S-007159</t>
  </si>
  <si>
    <t>120℃以上250℃未満、400V/440V</t>
  </si>
  <si>
    <t>S-007160</t>
  </si>
  <si>
    <t>S-007161</t>
  </si>
  <si>
    <t>S-007162</t>
  </si>
  <si>
    <t>S-007163</t>
  </si>
  <si>
    <t>S-007164</t>
  </si>
  <si>
    <t>S-007165</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</si>
  <si>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</si>
  <si>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</si>
  <si>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</si>
  <si>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S-007166</t>
  </si>
  <si>
    <t>S-007167</t>
  </si>
  <si>
    <t>S-007168</t>
  </si>
  <si>
    <t>S-007169</t>
  </si>
  <si>
    <t>S-007170</t>
  </si>
  <si>
    <t>S-007171</t>
  </si>
  <si>
    <t>400V/440V</t>
  </si>
  <si>
    <t>S-007172</t>
  </si>
  <si>
    <t>S-007173</t>
  </si>
  <si>
    <t>S-007174</t>
  </si>
  <si>
    <t>S-007175</t>
  </si>
  <si>
    <t>S-007176</t>
  </si>
  <si>
    <t>S-007177</t>
  </si>
  <si>
    <t>ガスエンジン発電設備（メタン発酵発電用）</t>
  </si>
  <si>
    <t>JIS8122:2009</t>
  </si>
  <si>
    <t>ηt.out=ηout+ηh（発電端）、ηt.out：発電端総合効率[%]、ηout:発電効率[%]、ηh：熱出力効率[%]</t>
  </si>
  <si>
    <t>JIS8122:2009に準拠、メタン濃度は60％を試験条件とする。</t>
  </si>
  <si>
    <t>S-007178</t>
  </si>
  <si>
    <t>100kW以上1000kW未満</t>
  </si>
  <si>
    <t>S-007179</t>
  </si>
  <si>
    <t>ηout=（3.6×Pout）÷（Hf×Ff）×100 ηout:発電効率[%] Pout:発電出力（発電端）[kW] HfI:燃料の低位発熱量[MJ/m3N] Ff：燃料消費量[m3N/h]</t>
  </si>
  <si>
    <t>JIS8122:2009に準拠 メタン濃度は60％を試験条件とする。</t>
  </si>
  <si>
    <t>S-007180</t>
  </si>
  <si>
    <t>S-007181</t>
  </si>
  <si>
    <t>S-007182</t>
  </si>
  <si>
    <t>S-007183</t>
  </si>
  <si>
    <t>S-007184</t>
  </si>
  <si>
    <t>S-007185</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</si>
  <si>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</si>
  <si>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</si>
  <si>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</si>
  <si>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</si>
  <si>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</si>
  <si>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</si>
  <si>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S-007186</t>
  </si>
  <si>
    <t>22kW以上74kW未満（25kVA以上80kVA未満）</t>
  </si>
  <si>
    <t>S-007187</t>
  </si>
  <si>
    <t>74kW以上368kW未満（80kVA以上400kVA未満）</t>
  </si>
  <si>
    <t>S-007188</t>
  </si>
  <si>
    <t>368kW以上（400kVA以上）</t>
  </si>
  <si>
    <t>S-007189</t>
  </si>
  <si>
    <t>60Hz、燃料の種類：バイオマスディーゼル燃料</t>
  </si>
  <si>
    <t>S-007190</t>
  </si>
  <si>
    <t>S-007191</t>
  </si>
  <si>
    <t>S-007192</t>
  </si>
  <si>
    <t>1.2(1)①</t>
  </si>
  <si>
    <t>1.2(1)②</t>
  </si>
  <si>
    <t>利用可能な
最高水準</t>
    <rPh sb="0" eb="2">
      <t>リヨウ</t>
    </rPh>
    <rPh sb="2" eb="4">
      <t>カノウ</t>
    </rPh>
    <rPh sb="6" eb="8">
      <t>サイコウ</t>
    </rPh>
    <rPh sb="8" eb="10">
      <t>スイジュン</t>
    </rPh>
    <phoneticPr fontId="1"/>
  </si>
  <si>
    <t>1.2(1)①</t>
    <phoneticPr fontId="5"/>
  </si>
  <si>
    <t>平均的な
水準の目安</t>
    <rPh sb="0" eb="3">
      <t>ヘイキンテキ</t>
    </rPh>
    <rPh sb="5" eb="7">
      <t>スイジュン</t>
    </rPh>
    <rPh sb="8" eb="10">
      <t>メヤス</t>
    </rPh>
    <phoneticPr fontId="1"/>
  </si>
  <si>
    <t>農業</t>
    <rPh sb="0" eb="2">
      <t>ノウギョウ</t>
    </rPh>
    <phoneticPr fontId="5"/>
  </si>
  <si>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</si>
  <si>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</si>
  <si>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</si>
  <si>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</si>
  <si>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</si>
  <si>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</si>
  <si>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具体的な取組内容（例）</t>
  </si>
  <si>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</si>
  <si>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</si>
  <si>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</si>
  <si>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</si>
  <si>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</si>
  <si>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</si>
  <si>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</si>
  <si>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</si>
  <si>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</si>
  <si>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自社、またはバリューチェーン排出量の算定や排出削減目標の設定、排出削減計画の策定をすることで、排出起源や排出量を明確にし、目標や計画実行に向けて脱炭素につながる高効率な設備の導入や運用改善を促進することができる。</t>
    <phoneticPr fontId="8"/>
  </si>
  <si>
    <t>Step1</t>
  </si>
  <si>
    <t>事業に影響を与える気候関連リスク・機会の把握</t>
  </si>
  <si>
    <t>・経営課題或いはビジネス拡大機会として気候変動やGHG削減に関する重要性の理解</t>
    <phoneticPr fontId="8"/>
  </si>
  <si>
    <r>
      <t>・TCFD提言に沿ったリスク・機会を織り込むシナリオ分析の実施</t>
    </r>
    <r>
      <rPr>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※上記取組は、特に事業活動において気候変動が重要である事業者において求められる</t>
    </r>
    <phoneticPr fontId="8"/>
  </si>
  <si>
    <t>【先進事業者】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</si>
  <si>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Step2</t>
  </si>
  <si>
    <t>排出量の算定</t>
    <phoneticPr fontId="8"/>
  </si>
  <si>
    <t>・エネルギー料金使用明細等に基づく、事業所全体でのScope1,2排出量の算定</t>
    <phoneticPr fontId="8"/>
  </si>
  <si>
    <t>・自社が保有する設備の性能・能力や運用実態、エネルギー種別の消費量等の把握
・上記に基づく設備別のScope1、2排出量（自社における燃料の燃焼や他者から供給された電気・熱の使用に伴う排出量）の算定</t>
    <phoneticPr fontId="8"/>
  </si>
  <si>
    <r>
      <t>・左記に加え、排出活動や内容を踏まえ、排出量算定方法や排出原単位データベース等に基づく、Scope3排出量（自社以外のバリューチェーンにおける排出量）まで含めた算定</t>
    </r>
    <r>
      <rPr>
        <vertAlign val="superscript"/>
        <sz val="12"/>
        <color rgb="FF000000"/>
        <rFont val="Meiryo UI"/>
        <family val="3"/>
        <charset val="128"/>
      </rPr>
      <t xml:space="preserve">※
</t>
    </r>
    <r>
      <rPr>
        <sz val="12"/>
        <color rgb="FF000000"/>
        <rFont val="Meiryo UI"/>
        <family val="3"/>
        <charset val="128"/>
      </rPr>
      <t xml:space="preserve">
</t>
    </r>
    <r>
      <rPr>
        <sz val="11"/>
        <color rgb="FF000000"/>
        <rFont val="Meiryo UI"/>
        <family val="3"/>
        <charset val="128"/>
      </rPr>
      <t>※上記取組は、特に事業活動においてScope3が重大なリスクと認識される事業者に求められる</t>
    </r>
    <phoneticPr fontId="8"/>
  </si>
  <si>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</si>
  <si>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自社、またはバリューチェーン排出量の算定や排出削減目標の設定、_x000B_排出削減計画の策定をすることで、排出起源や排出量を明確にし、_x000B_目標や計画実行に向けて脱炭素につながる高効率な設備の導入や_x000B_運用改善を促進することができる。</t>
    <phoneticPr fontId="8"/>
  </si>
  <si>
    <t>Step3</t>
    <phoneticPr fontId="8"/>
  </si>
  <si>
    <t>削減対策の検討/削減計画の策定</t>
    <phoneticPr fontId="8"/>
  </si>
  <si>
    <t>・外部機関（環境省の診断事業等）を活用した主要な排出源や削減ポテンシャルが大きい設備等の把握
・上記外部機関による助言の他、他社事例、「②個別対策」で掲げる具体的な対策リスト等に基づく、上記設備にかかる削減対策の検討/削減計画の策定</t>
    <phoneticPr fontId="8"/>
  </si>
  <si>
    <t>・左記に加え、Scope3における排出削減対策の洗い出し・検討、削減計画の検討・策定、計画の定期的なアップデート
✓バリューチェーン上の関係主体との排出削減等に関する取り決め（LCCO2を意識した原料調達等）
✓GHG排出の少ない代替原料・素材への転換等の抜本的な対策</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</si>
  <si>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</si>
  <si>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自社、またはバリューチェーン排出量の算定や排出削減目標の設定、_x000B_排出削減計画の策定をすることで、_x000B_主要な排出源や排出量を明確にし、_x000B_目標や計画実行に向けて脱炭素につながる高効率な設備の導入や_x000B_運用改善を促進することができる。</t>
    <phoneticPr fontId="8"/>
  </si>
  <si>
    <t>Step4</t>
    <phoneticPr fontId="8"/>
  </si>
  <si>
    <t>削減対策の実行</t>
    <phoneticPr fontId="8"/>
  </si>
  <si>
    <t>・左記に加え、インターナルカーボンプライシングに基づく投資判断や設備投資の実施</t>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</si>
  <si>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</si>
  <si>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</si>
  <si>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</si>
  <si>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r>
      <rPr>
        <u/>
        <sz val="12"/>
        <color rgb="FF000000"/>
        <rFont val="Meiryo UI"/>
        <family val="3"/>
        <charset val="128"/>
      </rPr>
      <t>大規模・先進事業者</t>
    </r>
    <r>
      <rPr>
        <sz val="12"/>
        <color rgb="FF000000"/>
        <rFont val="Meiryo UI"/>
        <family val="3"/>
        <charset val="128"/>
      </rPr>
      <t xml:space="preserve">
・左記に加え、グリーンボンド/ローン、トランジションボンド/ローン等による資金調達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</si>
  <si>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</si>
  <si>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</si>
  <si>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</si>
  <si>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・SBT認定取得・認定コミット等を通じたGHG排出削減目標や進捗状況の開示
・RE100、Re Actionへの参画等を通じた再エネ導入目標や取組状況の開示</t>
    <phoneticPr fontId="8"/>
  </si>
  <si>
    <r>
      <t>・TCFD提言に沿った公式な企業報告書や財務報告書での情報開示</t>
    </r>
    <r>
      <rPr>
        <vertAlign val="superscript"/>
        <sz val="12"/>
        <color rgb="FF000000"/>
        <rFont val="Meiryo UI"/>
        <family val="3"/>
        <charset val="128"/>
      </rPr>
      <t>※</t>
    </r>
    <r>
      <rPr>
        <sz val="12"/>
        <color rgb="FF000000"/>
        <rFont val="Meiryo UI"/>
        <family val="3"/>
        <charset val="128"/>
      </rPr>
      <t xml:space="preserve">
・（質問書が送付された場合）CDP質問書への回答による情報開示
</t>
    </r>
    <r>
      <rPr>
        <sz val="11"/>
        <color rgb="FF000000"/>
        <rFont val="Meiryo UI"/>
        <family val="3"/>
        <charset val="128"/>
      </rPr>
      <t>※プライム市場上場企業については、TCFD又はそれと同等の枠組みに基づく開示が実質義務化されている。</t>
    </r>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</si>
  <si>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</si>
  <si>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</si>
  <si>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</si>
  <si>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</si>
  <si>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</si>
  <si>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</si>
  <si>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</si>
  <si>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</si>
  <si>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</si>
  <si>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</si>
  <si>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</si>
  <si>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</si>
  <si>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</si>
  <si>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</si>
  <si>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</si>
  <si>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</si>
  <si>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リストNo</t>
    <phoneticPr fontId="5"/>
  </si>
  <si>
    <t>水準表
情報No.</t>
    <phoneticPr fontId="5"/>
  </si>
  <si>
    <t>効率水準に関する補足情報</t>
    <rPh sb="0" eb="2">
      <t>コウリツ</t>
    </rPh>
    <rPh sb="2" eb="4">
      <t>スイジュン</t>
    </rPh>
    <rPh sb="5" eb="6">
      <t>カン</t>
    </rPh>
    <rPh sb="8" eb="10">
      <t>ホソク</t>
    </rPh>
    <rPh sb="10" eb="12">
      <t>ジョウホウ</t>
    </rPh>
    <phoneticPr fontId="5"/>
  </si>
  <si>
    <t>L2-Tech
（2020年度版）との対応</t>
    <rPh sb="13" eb="15">
      <t>ネンド</t>
    </rPh>
    <rPh sb="15" eb="16">
      <t>バン</t>
    </rPh>
    <rPh sb="19" eb="21">
      <t>タイオウ</t>
    </rPh>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</si>
  <si>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</si>
  <si>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</si>
  <si>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</si>
  <si>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</si>
  <si>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</si>
  <si>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</si>
  <si>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</si>
  <si>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 ポンプ吸込圧力の有効利用、流量の平準化に伴う管路抵抗の軽減による運転の効率化</t>
  </si>
  <si>
    <t> 運転時間・運転間隔の調整による運転の効率化</t>
  </si>
  <si>
    <t> 上下流の水位差による運転制御</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</si>
  <si>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</si>
  <si>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</si>
  <si>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</si>
  <si>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 原水の質に応じた運転時間・運転間隔の調整によるスラッジ掻寄機の運転の効率化</t>
  </si>
  <si>
    <t>排泥制御装置・圧力水噴射装置・界面計・濃度計の導入による排泥設備の運転の効率化</t>
  </si>
  <si>
    <t> 洗浄の頻度・時間等の見直し及びろ抗（ろ過抵抗）到達洗浄等による洗浄の効率化</t>
  </si>
  <si>
    <t> 洗浄速度・圧力の適正化</t>
  </si>
  <si>
    <t>自己逆流洗浄型自然平衡形ろ過池の導入</t>
  </si>
  <si>
    <t>台数制御システム・可動羽根制御システム・インバーター等を利用した回転速度制御システム等の導入によるポンプ運転制御方式の改善</t>
  </si>
  <si>
    <t> 頻度・時間等の見直しによる膜洗浄の効率化</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</si>
  <si>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</si>
  <si>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</si>
  <si>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</si>
  <si>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</si>
  <si>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</si>
  <si>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</si>
  <si>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</si>
  <si>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</si>
  <si>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 オゾン注入量の制御によるオゾン発生装置の運転の効率化</t>
  </si>
  <si>
    <t>高効率オゾン発生装置の導入</t>
  </si>
  <si>
    <t>排オゾン処理設備における排熱回収</t>
  </si>
  <si>
    <t>空気源ブロワ吐出熱の回収</t>
  </si>
  <si>
    <t> 洗浄頻度・時間等の見直しによる洗浄の効率化</t>
  </si>
  <si>
    <t> 紫外線照射強度・照射時間の制御による紫外線処理の効率化</t>
  </si>
  <si>
    <t>エネルギー消費効率の高いモーターの導入</t>
  </si>
  <si>
    <t>脱水の効率化に適した駆動方式の選定、脱水の効率化のための排熱利用による濃縮汚泥の加温</t>
  </si>
  <si>
    <t> 運転時間・運転間隔の調整による脱水の効率化、天日乾燥及び脱水機の使用による脱水の効率化</t>
  </si>
  <si>
    <t> 脱水機に連動した搬送設備の制御</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</si>
  <si>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</si>
  <si>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</si>
  <si>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</si>
  <si>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</si>
  <si>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 送水・配水施設における末端圧制御・送水系統の流量制御等によるポンプ制御の適正化</t>
  </si>
  <si>
    <t> 漏水防止対策の推進</t>
  </si>
  <si>
    <t> 送水・配水管路の分離による圧力管理の適正化</t>
  </si>
  <si>
    <t> 大・小容量ポンプの組合せによる幅広い需要量への対応</t>
  </si>
  <si>
    <t> 適正な配水池容量の確保による定量送水</t>
  </si>
  <si>
    <t>位置エネルギーを利用した施設の整備</t>
  </si>
  <si>
    <t> 取水・導水・送水・配水工程等における自然流下系統の有効利用</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</si>
  <si>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</si>
  <si>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</si>
  <si>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</si>
  <si>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</si>
  <si>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 xml:space="preserve">配水管網への水圧監視システムの導入 </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</si>
  <si>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</si>
  <si>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</si>
  <si>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</si>
  <si>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</si>
  <si>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</si>
  <si>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</si>
  <si>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</si>
  <si>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</si>
  <si>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</si>
  <si>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</si>
  <si>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</si>
  <si>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</si>
  <si>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</si>
  <si>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</si>
  <si>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</si>
  <si>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</si>
  <si>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</si>
  <si>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</si>
  <si>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省エネ法中長期計画作成指針</t>
    <rPh sb="0" eb="1">
      <t>ショウ</t>
    </rPh>
    <rPh sb="3" eb="4">
      <t>ホウ</t>
    </rPh>
    <rPh sb="4" eb="7">
      <t>チュウチョウキ</t>
    </rPh>
    <rPh sb="7" eb="9">
      <t>ケイカク</t>
    </rPh>
    <rPh sb="9" eb="11">
      <t>サクセイ</t>
    </rPh>
    <rPh sb="11" eb="13">
      <t>シシン</t>
    </rPh>
    <phoneticPr fontId="5"/>
  </si>
  <si>
    <t>現行指針</t>
    <rPh sb="0" eb="2">
      <t>ゲンコウ</t>
    </rPh>
    <rPh sb="2" eb="4">
      <t>シシン</t>
    </rPh>
    <phoneticPr fontId="5"/>
  </si>
  <si>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</si>
  <si>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</si>
  <si>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</si>
  <si>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</si>
  <si>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</si>
  <si>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</si>
  <si>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</si>
  <si>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</si>
  <si>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</si>
  <si>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</si>
  <si>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</si>
  <si>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</si>
  <si>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</si>
  <si>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</si>
  <si>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燃焼設備電気使用設備</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</si>
  <si>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</si>
  <si>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</si>
  <si>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</si>
  <si>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</si>
  <si>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</si>
  <si>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</si>
  <si>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主ポンプ設備における台数制御システム・高水位運転制御システム・イバーター等による回転数制御システムの導入</t>
  </si>
  <si>
    <t>管渠・調整池を利用した主ポンプ揚水量の平準化</t>
  </si>
  <si>
    <t>高効率ポンプ・エネルギー消費効率の高い電動機の導入</t>
  </si>
  <si>
    <t>ポンプの台数及び設備容量の適正化</t>
  </si>
  <si>
    <t>沈砂池設備，主ポンプ設備における高効率揚砂装置の導入</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</si>
  <si>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</si>
  <si>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</si>
  <si>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</si>
  <si>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</si>
  <si>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流入水量比例制御システム・ＭＬＳＳ（ばっ気槽混合液中の活性汚泥浮遊物）制御システム・DO（溶存酸素量）制御システム・ORP（酸化還元電位）制御システムの導入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</si>
  <si>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</si>
  <si>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散気装置の目詰まり防止対策による圧力損失の低減及び酸素溶解効率の回復</t>
  </si>
  <si>
    <t>ターボブロワにおける台数制御システム・インレットベーンによる風量制御システム・インバーター等による回転数制御システムの導入</t>
  </si>
  <si>
    <t>ルーツブロワの台数制御システム・インバーター等による回転数制御システムの導入</t>
  </si>
  <si>
    <t>高効率反応タンク攪拌機の導入，高効率ばっ気機の導入，水中攪拌機・ばっ気機のインバーター等による回転数制御システムの導入</t>
  </si>
  <si>
    <t>水中攪拌機・ばっ気機の間欠運転</t>
  </si>
  <si>
    <t>間欠散水等による消泡水量の適正化</t>
  </si>
  <si>
    <t>高効率ブロワの導入，エネルギー消費効率の高い電動機の導入</t>
  </si>
  <si>
    <t>ブロワの台数及び設備容量の適正化</t>
  </si>
  <si>
    <t>計時装置（タイマー）の使用・汚泥界面の計測等による掻寄機の間欠運</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</si>
  <si>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</si>
  <si>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</si>
  <si>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</si>
  <si>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</si>
  <si>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</si>
  <si>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硝化液循環ポンプにおける流量制御システム・台数制御システム・回転数制御システムの導入，アリフトポンプの導入</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</si>
  <si>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</si>
  <si>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</si>
  <si>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</si>
  <si>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</si>
  <si>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</si>
  <si>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</si>
  <si>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</si>
  <si>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</si>
  <si>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</si>
  <si>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</si>
  <si>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</si>
  <si>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</si>
  <si>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</si>
  <si>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</si>
  <si>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</si>
  <si>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</si>
  <si>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</si>
  <si>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</si>
  <si>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</si>
  <si>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</si>
  <si>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</si>
  <si>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</si>
  <si>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</si>
  <si>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</si>
  <si>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流動ブロワ・誘引ファンにおける回転数制御システムの導入</t>
  </si>
  <si>
    <t>汚泥サイロへの汚泥搬送の動力低減</t>
  </si>
  <si>
    <t>低動力型流動ブロワ等導入による動力低減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</si>
  <si>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</si>
  <si>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</si>
  <si>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</si>
  <si>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</si>
  <si>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</si>
  <si>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</si>
  <si>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</si>
  <si>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</si>
  <si>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</si>
  <si>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</si>
  <si>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</si>
  <si>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</si>
  <si>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</si>
  <si>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</si>
  <si>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</si>
  <si>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</si>
  <si>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</si>
  <si>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</si>
  <si>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</si>
  <si>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</si>
  <si>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</si>
  <si>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</si>
  <si>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254
255</t>
    <phoneticPr fontId="5"/>
  </si>
  <si>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</si>
  <si>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</si>
  <si>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</si>
  <si>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</si>
  <si>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</si>
  <si>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</si>
  <si>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</si>
  <si>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</si>
  <si>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</si>
  <si>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</si>
  <si>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</si>
  <si>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</si>
  <si>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</si>
  <si>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</si>
  <si>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</si>
  <si>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</si>
  <si>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</si>
  <si>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</si>
  <si>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</si>
  <si>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</si>
  <si>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</si>
  <si>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</si>
  <si>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</si>
  <si>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</si>
  <si>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</si>
  <si>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</si>
  <si>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</si>
  <si>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施設・工程等</t>
    <rPh sb="0" eb="2">
      <t>シセツ</t>
    </rPh>
    <rPh sb="3" eb="5">
      <t>コウテイ</t>
    </rPh>
    <rPh sb="5" eb="6">
      <t>ナド</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</si>
  <si>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</si>
  <si>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</si>
  <si>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</si>
  <si>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</si>
  <si>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</si>
  <si>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</si>
  <si>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</si>
  <si>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</si>
  <si>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</si>
  <si>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</si>
  <si>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</si>
  <si>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</si>
  <si>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</si>
  <si>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</si>
  <si>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</si>
  <si>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</si>
  <si>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</si>
  <si>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</si>
  <si>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</si>
  <si>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</si>
  <si>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</si>
  <si>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</si>
  <si>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</si>
  <si>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</si>
  <si>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</si>
  <si>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</si>
  <si>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</si>
  <si>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送風機及び誘引通風機のインバータ化又は機械式による回転数制御方式の導入</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</si>
  <si>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</si>
  <si>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</si>
  <si>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</si>
  <si>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</si>
  <si>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</si>
  <si>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</si>
  <si>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</si>
  <si>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</si>
  <si>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</si>
  <si>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コンベヤ搬送速度調整のインバータ制御システムの導入</t>
  </si>
  <si>
    <t>混練機駆動のインバータ制御システムの導入</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</si>
  <si>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</si>
  <si>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</si>
  <si>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</si>
  <si>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</si>
  <si>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</si>
  <si>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</si>
  <si>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</si>
  <si>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</si>
  <si>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</si>
  <si>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</si>
  <si>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</si>
  <si>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</si>
  <si>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</si>
  <si>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</si>
  <si>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</si>
  <si>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</si>
  <si>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</si>
  <si>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</si>
  <si>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</si>
  <si>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</si>
  <si>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</si>
  <si>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</si>
  <si>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</si>
  <si>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</si>
  <si>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</si>
  <si>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</si>
  <si>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</si>
  <si>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</si>
  <si>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</si>
  <si>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</si>
  <si>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</si>
  <si>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</si>
  <si>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</si>
  <si>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</si>
  <si>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ばっ気ブロワ風量・ポンプ流量調整のインバータ制御システムの導入</t>
  </si>
  <si>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</si>
  <si>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</si>
  <si>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</si>
  <si>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</si>
  <si>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</si>
  <si>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</si>
  <si>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</si>
  <si>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</si>
  <si>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</si>
  <si>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</si>
  <si>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</si>
  <si>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</si>
  <si>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スートブロワ実施回数の適正化</t>
    <phoneticPr fontId="5"/>
  </si>
  <si>
    <t>廃棄物系バイオマスの利活用のための設備</t>
    <phoneticPr fontId="5"/>
  </si>
  <si>
    <t>夾(きょう)雑物破砕除去装置・貯留槽攪拌(かくはん)装置における液位・流量等の自動計測制御システムの導入</t>
  </si>
  <si>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</si>
  <si>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</si>
  <si>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</si>
  <si>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</si>
  <si>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</si>
  <si>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</si>
  <si>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</si>
  <si>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</si>
  <si>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</si>
  <si>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</si>
  <si>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</si>
  <si>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</si>
  <si>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</si>
  <si>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</si>
  <si>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</si>
  <si>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</si>
  <si>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</si>
  <si>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</si>
  <si>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</si>
  <si>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</si>
  <si>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</si>
  <si>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</si>
  <si>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</si>
  <si>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出所</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</si>
  <si>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</si>
  <si>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</si>
  <si>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</si>
  <si>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NH3、N2O</t>
    <phoneticPr fontId="5"/>
  </si>
  <si>
    <t>NH3</t>
    <phoneticPr fontId="5"/>
  </si>
  <si>
    <t>水管理としての中干し期間の延長の実施</t>
    <phoneticPr fontId="5"/>
  </si>
  <si>
    <t>施肥設計の見直し等による施肥量の低減</t>
    <phoneticPr fontId="5"/>
  </si>
  <si>
    <t>温対計画
別表No</t>
    <rPh sb="0" eb="1">
      <t>オン</t>
    </rPh>
    <rPh sb="1" eb="2">
      <t>タイ</t>
    </rPh>
    <rPh sb="2" eb="4">
      <t>ケイカク</t>
    </rPh>
    <rPh sb="5" eb="7">
      <t>ベッピョウ</t>
    </rPh>
    <phoneticPr fontId="5"/>
  </si>
  <si>
    <t>高効率チリングユニットの導入</t>
  </si>
  <si>
    <t>氷蓄熱型ユニットの導入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</si>
  <si>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</si>
  <si>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</si>
  <si>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</si>
  <si>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</si>
  <si>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</si>
  <si>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</si>
  <si>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</si>
  <si>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</si>
  <si>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</si>
  <si>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</si>
  <si>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</si>
  <si>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</si>
  <si>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</si>
  <si>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</si>
  <si>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</si>
  <si>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</si>
  <si>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</si>
  <si>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</si>
  <si>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</si>
  <si>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蒸気駆動圧縮機の導入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</si>
  <si>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</si>
  <si>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</si>
  <si>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</si>
  <si>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</si>
  <si>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</si>
  <si>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</si>
  <si>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</si>
  <si>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低燃費ガソリン・ディーゼル車の導入</t>
  </si>
  <si>
    <t>天然ガス車の導入</t>
  </si>
  <si>
    <t>電気自動車、プラグインハイブリッド自動車、燃料電池自動車等の導入</t>
  </si>
  <si>
    <t>太陽熱利用システムの導入</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</si>
  <si>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</si>
  <si>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</si>
  <si>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</si>
  <si>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</si>
  <si>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</si>
  <si>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</si>
  <si>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</si>
  <si>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</si>
  <si>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ー（業界団体情報提供）</t>
    <rPh sb="2" eb="4">
      <t>ギョウカイ</t>
    </rPh>
    <rPh sb="4" eb="6">
      <t>ダンタイ</t>
    </rPh>
    <rPh sb="6" eb="8">
      <t>ジョウホウ</t>
    </rPh>
    <rPh sb="8" eb="10">
      <t>テイキョウ</t>
    </rPh>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</si>
  <si>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</si>
  <si>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</si>
  <si>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</si>
  <si>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</si>
  <si>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</si>
  <si>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</si>
  <si>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</si>
  <si>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</si>
  <si>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</si>
  <si>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</si>
  <si>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</si>
  <si>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</si>
  <si>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</si>
  <si>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</si>
  <si>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</si>
  <si>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</si>
  <si>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</si>
  <si>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</si>
  <si>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</si>
  <si>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</si>
  <si>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</si>
  <si>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</si>
  <si>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</si>
  <si>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</si>
  <si>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</si>
  <si>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</si>
  <si>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</si>
  <si>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</si>
  <si>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</si>
  <si>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</si>
  <si>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</si>
  <si>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</si>
  <si>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</si>
  <si>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</si>
  <si>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</si>
  <si>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</si>
  <si>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</si>
  <si>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</si>
  <si>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</si>
  <si>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</si>
  <si>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</si>
  <si>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</si>
  <si>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燃焼設備電気使用設備</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</si>
  <si>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</si>
  <si>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</si>
  <si>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</si>
  <si>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</si>
  <si>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</si>
  <si>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</si>
  <si>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</si>
  <si>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</si>
  <si>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</si>
  <si>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</si>
  <si>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</si>
  <si>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</si>
  <si>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</si>
  <si>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</si>
  <si>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</si>
  <si>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</si>
  <si>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</si>
  <si>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</si>
  <si>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</si>
  <si>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rPh sb="18" eb="20">
      <t>ブモン</t>
    </rPh>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</si>
  <si>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</si>
  <si>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</si>
  <si>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r>
      <t>・Step3で検討した削減対策の実行に活用可能な補助制度・資金調達手法に関する情報収集</t>
    </r>
    <r>
      <rPr>
        <vertAlign val="superscript"/>
        <sz val="12"/>
        <color rgb="FF000000"/>
        <rFont val="Meiryo UI"/>
        <family val="3"/>
        <charset val="128"/>
      </rPr>
      <t>※1</t>
    </r>
    <r>
      <rPr>
        <sz val="12"/>
        <color rgb="FF000000"/>
        <rFont val="Meiryo UI"/>
        <family val="3"/>
        <charset val="128"/>
      </rPr>
      <t xml:space="preserve">
・上記も踏まえた上での設備導入・更新</t>
    </r>
    <r>
      <rPr>
        <vertAlign val="superscript"/>
        <sz val="12"/>
        <color rgb="FF000000"/>
        <rFont val="Meiryo UI"/>
        <family val="3"/>
        <charset val="128"/>
      </rPr>
      <t>※2</t>
    </r>
    <r>
      <rPr>
        <sz val="12"/>
        <color rgb="FF000000"/>
        <rFont val="Meiryo UI"/>
        <family val="3"/>
        <charset val="128"/>
      </rPr>
      <t>や運用改善の実施
・オフサイト（敷地外）も含めた再生可能エネルギー（電気・熱）の調達
・対象となる削減対策が、他のSDGs目標を毀損していないかどうかの確認
※1 本取組は内容としては全事業者で共通だが、_x000B_ 事業者の規模等に応じて活用される補助制度・_x000B_資金調達手段には差が生じると想定される。
※2 設備導入・更新時には、単純に高効率型を選択するだけでなく、適正な容量を選択する（過度な安全率等を見込まない）という観点も考慮。</t>
    </r>
    <phoneticPr fontId="8"/>
  </si>
  <si>
    <r>
      <t>・Scope1, 2排出の削減対策の洗い出し・検討
✓短中期的な観点での削減対策（運用改善、更新時期にある設備の更新）
✓長期的な観点での削減対策（電化、燃料転換等）
✓再生可能エネルギー（電気・熱）の調達
・洗い出した削減対策の効果、難易度、コスト、導入課題等を踏まえたScope1,2排出に係る削減計画の検討・策定</t>
    </r>
    <r>
      <rPr>
        <vertAlign val="superscript"/>
        <sz val="12"/>
        <color rgb="FF000000"/>
        <rFont val="Meiryo UI"/>
        <family val="3"/>
        <charset val="128"/>
      </rPr>
      <t>※</t>
    </r>
    <r>
      <rPr>
        <sz val="12"/>
        <color rgb="FF000000"/>
        <rFont val="Meiryo UI"/>
        <family val="3"/>
        <charset val="128"/>
      </rPr>
      <t xml:space="preserve">
・計画策定後の実際の対策実施状況等に応じた計画の定期的なアップデート
※検討・策定においては以下の観点も考慮
✓長期的な視点での費用対効果評価等に基づく設備・対策の選定
✓既存の設備・インフラの状況も踏まえた上での設備・対策の選定
✓中長期的に見てロックイン効果をもたらすことがないような設備・対策の選定（特に経過措置的な対策の場合には留意が必要）
✓他のSDGs目標を毀損していない設備・対策の選定</t>
    </r>
    <rPh sb="281" eb="285">
      <t>チュウチョウキテキ</t>
    </rPh>
    <rPh sb="286" eb="287">
      <t>ミ</t>
    </rPh>
    <rPh sb="317" eb="318">
      <t>トク</t>
    </rPh>
    <rPh sb="328" eb="330">
      <t>バアイ</t>
    </rPh>
    <rPh sb="332" eb="334">
      <t>リュウイ</t>
    </rPh>
    <rPh sb="335" eb="337">
      <t>ヒツヨウ</t>
    </rPh>
    <phoneticPr fontId="8"/>
  </si>
  <si>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</si>
  <si>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</si>
  <si>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</si>
  <si>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</si>
  <si>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</si>
  <si>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</si>
  <si>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</si>
  <si>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</si>
  <si>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</si>
  <si>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</si>
  <si>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</si>
  <si>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</si>
  <si>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</si>
  <si>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液中燃焼バーナーの導入</t>
    <phoneticPr fontId="5"/>
  </si>
  <si>
    <t>スチームアキュムレータの導入</t>
    <phoneticPr fontId="5"/>
  </si>
  <si>
    <t>自動燃焼制御装置の導入</t>
    <phoneticPr fontId="5"/>
  </si>
  <si>
    <t>主要設備における高効率型の導入</t>
  </si>
  <si>
    <t>対策数</t>
    <rPh sb="0" eb="2">
      <t>タイサク</t>
    </rPh>
    <rPh sb="2" eb="3">
      <t>スウ</t>
    </rPh>
    <phoneticPr fontId="5"/>
  </si>
  <si>
    <t>高効率施設園芸用温水発生機の導入</t>
  </si>
  <si>
    <t>省エネ型建設機械の導入</t>
  </si>
  <si>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</si>
  <si>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</si>
  <si>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</si>
  <si>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効率
水準有</t>
    <rPh sb="0" eb="2">
      <t>コウリツ</t>
    </rPh>
    <rPh sb="3" eb="5">
      <t>スイジュン</t>
    </rPh>
    <rPh sb="5" eb="6">
      <t>アリ</t>
    </rPh>
    <phoneticPr fontId="5"/>
  </si>
  <si>
    <t>コスト
水準有</t>
    <rPh sb="4" eb="6">
      <t>スイジュン</t>
    </rPh>
    <rPh sb="6" eb="7">
      <t>アリ</t>
    </rPh>
    <phoneticPr fontId="5"/>
  </si>
  <si>
    <t>蒸気噴霧型ガスタービンの導入</t>
  </si>
  <si>
    <t>トラクター等の農業機械への自動操舵システムの導入</t>
  </si>
  <si>
    <t>施設園芸用ヒートポンプの導入</t>
  </si>
  <si>
    <t>省エネ型漁船の導入</t>
  </si>
  <si>
    <t>油圧式削孔機の導入</t>
  </si>
  <si>
    <t>高効率切削機械の導入</t>
  </si>
  <si>
    <t>超臨界圧、超々臨界圧ボイラーの導入</t>
    <rPh sb="0" eb="3">
      <t>チョウリンカイ</t>
    </rPh>
    <rPh sb="3" eb="4">
      <t>アツ</t>
    </rPh>
    <phoneticPr fontId="5"/>
  </si>
  <si>
    <t>超高温高圧（ＵＳＣ）蒸気タービン、再熱式蒸気タービン、多段抽気タービンなどの導入</t>
  </si>
  <si>
    <t>発電機直結サイリスタ励磁装置、静止型サイリスタ励磁装置等の導入</t>
  </si>
  <si>
    <t>ＬＮＧ地下・地上式タンクヒータ用加熱装置（スチーム、温水、電気ヒータ等）、ＬＮＧ受入サンプリング用気化器加熱装置（スチーム、温水、工水、電気ヒータ等）等の導入</t>
  </si>
  <si>
    <t>電動力応用設備の操業条件に応じた運転制御システム（リタ－ンガスブロワー等の回転数制御、ＬＮＧタンク圧力に応じたＢＯＧ（ボイルオフガス）圧縮機の稼動台数制御など）の導入</t>
  </si>
  <si>
    <t>ＬＮＧ気化器等のフィン式、二重管式伝熱管の採用</t>
  </si>
  <si>
    <t>ＬＮＧ冷熱利用設備（冷熱発電設備、ＢＯＧ（ボイルオフガス）再液化設備等）の導入</t>
  </si>
  <si>
    <t>営農型太陽光発電の導入</t>
  </si>
  <si>
    <t>循環扇、ハウス用カーテン等の省エネ設備の導入</t>
  </si>
  <si>
    <t>農業用水等の流水の熱エネルギー利用熱交換器の導入</t>
  </si>
  <si>
    <t>雪冷熱・産業廃熱利用の作物栽培・陸上養殖システムの導入</t>
  </si>
  <si>
    <t>坑内排水量の低減（新しい坑内充填方法の導入、湧水箇所の止水工事）</t>
  </si>
  <si>
    <t>掘削、積込、運搬用車両系機械の大型化等による高効率化</t>
  </si>
  <si>
    <t>掘削、積込、運搬用車両系機械の大型化、ハイブリッド化等による高効率化</t>
  </si>
  <si>
    <t>コークス乾式消火設備（ＣＤＱ）</t>
  </si>
  <si>
    <t>高速型酸素吹き込み装置</t>
  </si>
  <si>
    <t>バイオ漂白システム</t>
  </si>
  <si>
    <t>高濃度漂白装置</t>
  </si>
  <si>
    <t>ＴＰＭ排熱の回収</t>
  </si>
  <si>
    <t>高効率インターナル（トレイ、充填物）や低圧損インターナル（充填物）等による蒸留塔の高効率化</t>
  </si>
  <si>
    <t>混合セメント利用設備</t>
  </si>
  <si>
    <t>廃タイヤ、廃プラスチック、ＲＤＦ、紙類（ＲＰＦ）及び木くず等の利用設備の導入</t>
  </si>
  <si>
    <t>未利用エネルギー・
再生可能エネルギー設備</t>
    <phoneticPr fontId="5"/>
  </si>
  <si>
    <t>パルプ化工程
（クラフトパルプ（ＫＰ））</t>
    <phoneticPr fontId="5"/>
  </si>
  <si>
    <t>製銑工程
（コークス工程、焼結工程、高炉工程）</t>
    <phoneticPr fontId="5"/>
  </si>
  <si>
    <t>下水の温度差エネルギーの利用</t>
  </si>
  <si>
    <t>下水の温度差エネルギーの利用</t>
    <phoneticPr fontId="5"/>
  </si>
  <si>
    <t>適正な集排水管敷設・集水ピットの設置・竪型ガス抜き設備の設置等による準好気性埋立構造の導入</t>
  </si>
  <si>
    <t>廃棄物焼却施設
（ガス化溶融施設を含む）</t>
    <rPh sb="5" eb="7">
      <t>シセツ</t>
    </rPh>
    <rPh sb="14" eb="16">
      <t>シセツ</t>
    </rPh>
    <phoneticPr fontId="5"/>
  </si>
  <si>
    <t>未利用エネルギー・
再生可能エネルギー設備</t>
    <rPh sb="19" eb="21">
      <t>セツビ</t>
    </rPh>
    <phoneticPr fontId="5"/>
  </si>
  <si>
    <t>工程</t>
    <rPh sb="0" eb="2">
      <t>コウテイ</t>
    </rPh>
    <phoneticPr fontId="5"/>
  </si>
  <si>
    <t>対策名</t>
    <rPh sb="0" eb="2">
      <t>タイサク</t>
    </rPh>
    <rPh sb="2" eb="3">
      <t>メイ</t>
    </rPh>
    <phoneticPr fontId="5"/>
  </si>
  <si>
    <t>対策
リスト
No</t>
    <rPh sb="0" eb="2">
      <t>タイサク</t>
    </rPh>
    <phoneticPr fontId="5"/>
  </si>
  <si>
    <t>エネルギー
転換・
産業・
業務</t>
    <phoneticPr fontId="5"/>
  </si>
  <si>
    <t>対策
リスト名</t>
    <rPh sb="0" eb="2">
      <t>タイサク</t>
    </rPh>
    <rPh sb="6" eb="7">
      <t>メイ</t>
    </rPh>
    <phoneticPr fontId="5"/>
  </si>
  <si>
    <t>産業</t>
    <rPh sb="0" eb="2">
      <t>サンギョウ</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</si>
  <si>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</si>
  <si>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</si>
  <si>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</si>
  <si>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</si>
  <si>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</si>
  <si>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</si>
  <si>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</si>
  <si>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</si>
  <si>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</si>
  <si>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</si>
  <si>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</si>
  <si>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</si>
  <si>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</si>
  <si>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</si>
  <si>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</si>
  <si>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</si>
  <si>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</si>
  <si>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</si>
  <si>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動力工程
（重油、石炭、都市ガス、固形燃料等）</t>
    <phoneticPr fontId="5"/>
  </si>
  <si>
    <t>その他燃焼設備のコンピュータ等による高度燃焼管理</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</si>
  <si>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</si>
  <si>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</si>
  <si>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</si>
  <si>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</si>
  <si>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</si>
  <si>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</si>
  <si>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</si>
  <si>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</si>
  <si>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</si>
  <si>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</si>
  <si>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</si>
  <si>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</si>
  <si>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</si>
  <si>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</si>
  <si>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</si>
  <si>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</si>
  <si>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</si>
  <si>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</si>
  <si>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</si>
  <si>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</si>
  <si>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</si>
  <si>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</si>
  <si>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</si>
  <si>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</si>
  <si>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</si>
  <si>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</si>
  <si>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</si>
  <si>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</si>
  <si>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</si>
  <si>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</si>
  <si>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</si>
  <si>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</si>
  <si>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</si>
  <si>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</si>
  <si>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</si>
  <si>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</si>
  <si>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</si>
  <si>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</si>
  <si>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</si>
  <si>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</si>
  <si>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</si>
  <si>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</si>
  <si>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</si>
  <si>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</si>
  <si>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</si>
  <si>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</si>
  <si>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</si>
  <si>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</si>
  <si>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</si>
  <si>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</si>
  <si>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</si>
  <si>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</si>
  <si>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</si>
  <si>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</si>
  <si>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</si>
  <si>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</si>
  <si>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</si>
  <si>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</si>
  <si>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</si>
  <si>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</si>
  <si>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</si>
  <si>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</si>
  <si>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</si>
  <si>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ＮＣ型鋼切断用バンドソー</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</si>
  <si>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</si>
  <si>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</si>
  <si>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</si>
  <si>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</si>
  <si>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</si>
  <si>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</si>
  <si>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</si>
  <si>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</si>
  <si>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</si>
  <si>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</si>
  <si>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</si>
  <si>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</si>
  <si>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</si>
  <si>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</si>
  <si>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</si>
  <si>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</si>
  <si>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高性能ＮＣ放電加工機</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</si>
  <si>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</si>
  <si>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</si>
  <si>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</si>
  <si>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</si>
  <si>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</si>
  <si>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</si>
  <si>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</si>
  <si>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</si>
  <si>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</si>
  <si>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</si>
  <si>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</si>
  <si>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</si>
  <si>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</si>
  <si>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</si>
  <si>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</si>
  <si>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</si>
  <si>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</si>
  <si>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</si>
  <si>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</si>
  <si>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</si>
  <si>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</si>
  <si>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</si>
  <si>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</si>
  <si>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</si>
  <si>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</si>
  <si>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</si>
  <si>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</si>
  <si>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</si>
  <si>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</si>
  <si>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</si>
  <si>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15</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</si>
  <si>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</si>
  <si>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</si>
  <si>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</si>
  <si>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</si>
  <si>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</si>
  <si>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</si>
  <si>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</si>
  <si>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</si>
  <si>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</si>
  <si>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</si>
  <si>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</si>
  <si>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</si>
  <si>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</si>
  <si>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</si>
  <si>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</si>
  <si>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</si>
  <si>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</si>
  <si>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</si>
  <si>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</si>
  <si>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</si>
  <si>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</si>
  <si>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</si>
  <si>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</si>
  <si>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</si>
  <si>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</si>
  <si>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</si>
  <si>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</si>
  <si>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</si>
  <si>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</si>
  <si>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</si>
  <si>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</si>
  <si>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</si>
  <si>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</si>
  <si>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</si>
  <si>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</si>
  <si>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</si>
  <si>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</si>
  <si>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</si>
  <si>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</si>
  <si>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</si>
  <si>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</si>
  <si>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</si>
  <si>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</si>
  <si>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</si>
  <si>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</si>
  <si>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</si>
  <si>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</si>
  <si>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</si>
  <si>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</si>
  <si>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</si>
  <si>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</si>
  <si>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</si>
  <si>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</si>
  <si>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</si>
  <si>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</si>
  <si>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</si>
  <si>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</si>
  <si>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</si>
  <si>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</si>
  <si>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</si>
  <si>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</si>
  <si>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</si>
  <si>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</si>
  <si>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</si>
  <si>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</si>
  <si>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</si>
  <si>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</si>
  <si>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</si>
  <si>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</si>
  <si>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</si>
  <si>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</si>
  <si>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</si>
  <si>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</si>
  <si>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</si>
  <si>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</si>
  <si>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</si>
  <si>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</si>
  <si>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</si>
  <si>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</si>
  <si>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</si>
  <si>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</si>
  <si>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</si>
  <si>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</si>
  <si>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</si>
  <si>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</si>
  <si>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</si>
  <si>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</si>
  <si>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</si>
  <si>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</si>
  <si>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</si>
  <si>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</si>
  <si>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</si>
  <si>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</si>
  <si>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</si>
  <si>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</si>
  <si>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</si>
  <si>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</si>
  <si>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113</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</si>
  <si>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</si>
  <si>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</si>
  <si>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</si>
  <si>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</si>
  <si>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</si>
  <si>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</si>
  <si>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</si>
  <si>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代替フロン等４ガス（HFCs、PFCs、SF6、NF3）</t>
    <phoneticPr fontId="5"/>
  </si>
  <si>
    <t>ー</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</si>
  <si>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</si>
  <si>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</si>
  <si>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空気調和設備</t>
    <phoneticPr fontId="5"/>
  </si>
  <si>
    <t>給湯設備</t>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</si>
  <si>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</si>
  <si>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※内部確認用</t>
    <rPh sb="1" eb="3">
      <t>ナイブ</t>
    </rPh>
    <rPh sb="3" eb="6">
      <t>カクニンヨウ</t>
    </rPh>
    <phoneticPr fontId="5"/>
  </si>
  <si>
    <t>出所</t>
    <rPh sb="0" eb="2">
      <t>シュッショ</t>
    </rPh>
    <phoneticPr fontId="5"/>
  </si>
  <si>
    <t>効率水準</t>
    <rPh sb="0" eb="2">
      <t>コウリツ</t>
    </rPh>
    <rPh sb="2" eb="4">
      <t>スイジュン</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</si>
  <si>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</si>
  <si>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</si>
  <si>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</si>
  <si>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r>
      <t>環境省ASSET事業（先進対策の効率的実施によるCO2排出量大幅削減事業設備補助事業（</t>
    </r>
    <r>
      <rPr>
        <u/>
        <sz val="10"/>
        <color theme="1"/>
        <rFont val="Meiryo UI"/>
        <family val="3"/>
        <charset val="128"/>
      </rPr>
      <t>A</t>
    </r>
    <r>
      <rPr>
        <sz val="10"/>
        <color theme="1"/>
        <rFont val="Meiryo UI"/>
        <family val="2"/>
        <charset val="128"/>
      </rPr>
      <t xml:space="preserve">dvanced technologies promotion </t>
    </r>
    <r>
      <rPr>
        <u/>
        <sz val="10"/>
        <color theme="1"/>
        <rFont val="Meiryo UI"/>
        <family val="3"/>
        <charset val="128"/>
      </rPr>
      <t>S</t>
    </r>
    <r>
      <rPr>
        <sz val="10"/>
        <color theme="1"/>
        <rFont val="Meiryo UI"/>
        <family val="2"/>
        <charset val="128"/>
      </rPr>
      <t xml:space="preserve">ubsidy </t>
    </r>
    <r>
      <rPr>
        <u/>
        <sz val="10"/>
        <color theme="1"/>
        <rFont val="Meiryo UI"/>
        <family val="3"/>
        <charset val="128"/>
      </rPr>
      <t>S</t>
    </r>
    <r>
      <rPr>
        <sz val="10"/>
        <color theme="1"/>
        <rFont val="Meiryo UI"/>
        <family val="2"/>
        <charset val="128"/>
      </rPr>
      <t xml:space="preserve">cheme with </t>
    </r>
    <r>
      <rPr>
        <u/>
        <sz val="10"/>
        <color theme="1"/>
        <rFont val="Meiryo UI"/>
        <family val="3"/>
        <charset val="128"/>
      </rPr>
      <t>E</t>
    </r>
    <r>
      <rPr>
        <sz val="10"/>
        <color theme="1"/>
        <rFont val="Meiryo UI"/>
        <family val="2"/>
        <charset val="128"/>
      </rPr>
      <t xml:space="preserve">mission reduction </t>
    </r>
    <r>
      <rPr>
        <u/>
        <sz val="10"/>
        <color theme="1"/>
        <rFont val="Meiryo UI"/>
        <family val="3"/>
        <charset val="128"/>
      </rPr>
      <t>T</t>
    </r>
    <r>
      <rPr>
        <sz val="10"/>
        <color theme="1"/>
        <rFont val="Meiryo UI"/>
        <family val="2"/>
        <charset val="128"/>
      </rPr>
      <t>argets））の採択案件の情報</t>
    </r>
    <rPh sb="0" eb="3">
      <t>カンキョウショウ</t>
    </rPh>
    <rPh sb="124" eb="126">
      <t>サイタク</t>
    </rPh>
    <rPh sb="126" eb="128">
      <t>アンケン</t>
    </rPh>
    <rPh sb="129" eb="131">
      <t>ジョウホウ</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</si>
  <si>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</si>
  <si>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</si>
  <si>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</si>
  <si>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コージェネレーション設備</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</si>
  <si>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</si>
  <si>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</si>
  <si>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</si>
  <si>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</si>
  <si>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</si>
  <si>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</si>
  <si>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</si>
  <si>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</si>
  <si>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</si>
  <si>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</si>
  <si>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高効率分割壁蒸留塔の導入</t>
    <rPh sb="0" eb="3">
      <t>コウコウリツ</t>
    </rPh>
    <rPh sb="3" eb="5">
      <t>ブンカツ</t>
    </rPh>
    <rPh sb="5" eb="6">
      <t>ヘキ</t>
    </rPh>
    <rPh sb="6" eb="8">
      <t>ジョウリュウ</t>
    </rPh>
    <rPh sb="8" eb="9">
      <t>トウ</t>
    </rPh>
    <rPh sb="10" eb="12">
      <t>ドウニュウ</t>
    </rPh>
    <phoneticPr fontId="5"/>
  </si>
  <si>
    <t>その他の主要エネルギー消費設備</t>
    <phoneticPr fontId="5"/>
  </si>
  <si>
    <t>熱回収式スチームエゼクターの導入</t>
    <rPh sb="3" eb="4">
      <t>シキ</t>
    </rPh>
    <rPh sb="14" eb="16">
      <t>ドウニュウ</t>
    </rPh>
    <phoneticPr fontId="5"/>
  </si>
  <si>
    <t>内部熱交換式蒸留塔（HIDIC）の導入</t>
    <rPh sb="17" eb="19">
      <t>ドウニュウ</t>
    </rPh>
    <phoneticPr fontId="5"/>
  </si>
  <si>
    <t>高効率吸着分離装置の導入</t>
    <rPh sb="0" eb="3">
      <t>コウコウリツ</t>
    </rPh>
    <rPh sb="3" eb="5">
      <t>キュウチャク</t>
    </rPh>
    <rPh sb="5" eb="7">
      <t>ブンリ</t>
    </rPh>
    <rPh sb="7" eb="9">
      <t>ソウチ</t>
    </rPh>
    <rPh sb="10" eb="12">
      <t>ドウニュウ</t>
    </rPh>
    <phoneticPr fontId="5"/>
  </si>
  <si>
    <t>主要設備における高効率型・脱炭素型の導入</t>
    <rPh sb="13" eb="14">
      <t>ダツ</t>
    </rPh>
    <rPh sb="14" eb="16">
      <t>タンソ</t>
    </rPh>
    <rPh sb="16" eb="17">
      <t>ガタ</t>
    </rPh>
    <phoneticPr fontId="5"/>
  </si>
  <si>
    <r>
      <t>Scope</t>
    </r>
    <r>
      <rPr>
        <sz val="10"/>
        <color rgb="FFFF0000"/>
        <rFont val="Meiryo UI"/>
        <family val="3"/>
        <charset val="128"/>
      </rPr>
      <t>1～</t>
    </r>
    <r>
      <rPr>
        <sz val="10"/>
        <rFont val="Meiryo UI"/>
        <family val="3"/>
        <charset val="128"/>
      </rPr>
      <t>3
（Scope3はCategory1）</t>
    </r>
    <phoneticPr fontId="5"/>
  </si>
  <si>
    <r>
      <t>Scope</t>
    </r>
    <r>
      <rPr>
        <sz val="10"/>
        <color rgb="FFFF0000"/>
        <rFont val="Meiryo UI"/>
        <family val="3"/>
        <charset val="128"/>
      </rPr>
      <t>1～</t>
    </r>
    <r>
      <rPr>
        <sz val="10"/>
        <rFont val="Meiryo UI"/>
        <family val="3"/>
        <charset val="128"/>
      </rPr>
      <t>3
（Scope3はCategory3）</t>
    </r>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</si>
  <si>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</si>
  <si>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</si>
  <si>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</si>
  <si>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</si>
  <si>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高効率圧縮機の導入</t>
    <rPh sb="0" eb="3">
      <t>コウコウリツ</t>
    </rPh>
    <rPh sb="3" eb="6">
      <t>アッシュクキ</t>
    </rPh>
    <rPh sb="7" eb="9">
      <t>ドウニュウ</t>
    </rPh>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</si>
  <si>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</si>
  <si>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変圧器設備容量の適正化</t>
    <phoneticPr fontId="5"/>
  </si>
  <si>
    <t>上流工程も含めて排出の少ない原材料・部品等（持続可能な調達がなされた木材、バイオマスプラスチック等）の選択、原材料・部品等の必要量の低減（消耗品の削減等）</t>
    <rPh sb="22" eb="24">
      <t>ジゾク</t>
    </rPh>
    <rPh sb="24" eb="26">
      <t>カノウ</t>
    </rPh>
    <rPh sb="27" eb="29">
      <t>チョウタツ</t>
    </rPh>
    <rPh sb="34" eb="36">
      <t>モクザイ</t>
    </rPh>
    <rPh sb="48" eb="49">
      <t>ナド</t>
    </rPh>
    <rPh sb="54" eb="57">
      <t>ゲンザイリョウ</t>
    </rPh>
    <rPh sb="58" eb="60">
      <t>ブヒン</t>
    </rPh>
    <rPh sb="60" eb="61">
      <t>ナド</t>
    </rPh>
    <rPh sb="62" eb="64">
      <t>ヒツヨウ</t>
    </rPh>
    <rPh sb="64" eb="65">
      <t>リョウ</t>
    </rPh>
    <rPh sb="66" eb="68">
      <t>テイゲン</t>
    </rPh>
    <rPh sb="69" eb="71">
      <t>ショウモウ</t>
    </rPh>
    <rPh sb="71" eb="72">
      <t>ヒン</t>
    </rPh>
    <rPh sb="73" eb="75">
      <t>サクゲン</t>
    </rPh>
    <rPh sb="75" eb="76">
      <t>ナド</t>
    </rPh>
    <phoneticPr fontId="5"/>
  </si>
  <si>
    <t>超臨界ボイラー（※系統容量等の制約により大規模な発電プラントを導入できない地域の場合）、超々臨界圧ボイラーの導入</t>
    <rPh sb="0" eb="3">
      <t>チョウリンカイ</t>
    </rPh>
    <rPh sb="15" eb="17">
      <t>セイヤク</t>
    </rPh>
    <rPh sb="37" eb="39">
      <t>チイキ</t>
    </rPh>
    <rPh sb="40" eb="42">
      <t>バアイ</t>
    </rPh>
    <rPh sb="54" eb="56">
      <t>ドウニュウ</t>
    </rPh>
    <phoneticPr fontId="5"/>
  </si>
  <si>
    <t>電動力応用設備の操業条件に応じた運転制御システム（リタ－ンガスブロワー等の回転数制御、ＬＮＧタンク圧力に応じたＢＯＧ（ボイルオフガス）圧縮機の稼動台数制御、BOG圧縮機の吐出圧力低減化など）の導入</t>
    <rPh sb="96" eb="98">
      <t>ドウニュウ</t>
    </rPh>
    <phoneticPr fontId="5"/>
  </si>
  <si>
    <t>高性能面圧脱水装置（高性能シュープレス）</t>
    <phoneticPr fontId="5"/>
  </si>
  <si>
    <t>混合材の使用量の拡大</t>
  </si>
  <si>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</si>
  <si>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未利用エネルギー・再生可能エネルギー設備等</t>
    <rPh sb="18" eb="20">
      <t>セツビ</t>
    </rPh>
    <rPh sb="20" eb="21">
      <t>ナド</t>
    </rPh>
    <phoneticPr fontId="5"/>
  </si>
  <si>
    <t>対策例</t>
    <rPh sb="0" eb="2">
      <t>タイサク</t>
    </rPh>
    <rPh sb="2" eb="3">
      <t>レイ</t>
    </rPh>
    <phoneticPr fontId="5"/>
  </si>
  <si>
    <t>超臨界ボイラー（※系統容量等の制約により大規模な発電プラントを導入できない地域の場合）、超々臨界圧ボイラーの導入</t>
  </si>
  <si>
    <t>電動力応用設備の操業条件に応じた運転制御システム（リタ－ンガスブロワー等の回転数制御、ＬＮＧタンク圧力に応じたＢＯＧ（ボイルオフガス）圧縮機の稼動台数制御、BOG圧縮機の吐出圧力低減化など）の導入</t>
  </si>
  <si>
    <t>高性能面圧脱水装置（高性能シュープレス）</t>
  </si>
  <si>
    <t>鋳造工程
（造型、中子、注湯、調砂、型バラシ）</t>
    <phoneticPr fontId="5"/>
  </si>
  <si>
    <t>鉄鋼業（つづき）</t>
    <rPh sb="0" eb="2">
      <t>テッコウ</t>
    </rPh>
    <rPh sb="2" eb="3">
      <t>ギョウ</t>
    </rPh>
    <phoneticPr fontId="5"/>
  </si>
  <si>
    <t>パルプ製造業及び紙製造業（つづき）</t>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</si>
  <si>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</si>
  <si>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</si>
  <si>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</si>
  <si>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</si>
  <si>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t>エネルギー
転換
・産業
・業務</t>
    <phoneticPr fontId="5"/>
  </si>
  <si>
    <t>電動農機の導入</t>
    <rPh sb="0" eb="2">
      <t>デンドウ</t>
    </rPh>
    <rPh sb="2" eb="4">
      <t>ノウキ</t>
    </rPh>
    <rPh sb="5" eb="7">
      <t>ドウニュウ</t>
    </rPh>
    <phoneticPr fontId="5"/>
  </si>
  <si>
    <t>CH4</t>
    <phoneticPr fontId="5"/>
  </si>
  <si>
    <t>関係者・取引先（例：製造業の場合は下請企業等、金融機関であれば投融資先等）におけるScope1, 2排出量の削減に資する対策の実施の推奨</t>
    <phoneticPr fontId="5"/>
  </si>
  <si>
    <t>参考資料１</t>
    <rPh sb="0" eb="2">
      <t>サンコウ</t>
    </rPh>
    <rPh sb="2" eb="4">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</si>
</sst>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12"/>
      <name val="Arial"/>
      <family val="2"/>
    </font>
    <font>
      <sz val="9"/>
      <color rgb="FF000000"/>
      <name val="Meiryo UI"/>
      <family val="3"/>
      <charset val="128"/>
    </font>
    <font>
      <vertAlign val="superscript"/>
      <sz val="12"/>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0"/>
      <color rgb="FFFF0000"/>
      <name val="Meiryo UI"/>
      <family val="3"/>
      <charset val="128"/>
    </font>
    <font>
      <sz val="9"/>
      <color indexed="8"/>
      <name val="Meiryo UI"/>
      <family val="3"/>
      <charset val="128"/>
    </font>
    <font>
      <sz val="16"/>
      <name val="Meiryo UI"/>
      <family val="3"/>
      <charset val="128"/>
    </font>
    <font>
      <u/>
      <sz val="10"/>
      <color theme="1"/>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rgb="FFA6A6A6"/>
        <bgColor indexed="64"/>
      </patternFill>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cellStyleXfs>
  <cellXfs count="515">
    <xf numFmtId="0" fontId="0" fillId="0" borderId="0" xfId="0">
      <alignment vertical="center"/>
    </xf>
    <xf numFmtId="0" fontId="1" fillId="0" borderId="0" xfId="3" applyAlignment="1">
      <alignment horizontal="center" vertical="center"/>
    </xf>
    <xf numFmtId="0" fontId="1" fillId="0" borderId="0" xfId="3">
      <alignment vertical="center"/>
    </xf>
    <xf numFmtId="0" fontId="7" fillId="0" borderId="0" xfId="3" applyFont="1">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1" fillId="0" borderId="0" xfId="3" applyAlignment="1">
      <alignment vertical="top" wrapText="1"/>
    </xf>
    <xf numFmtId="0" fontId="1" fillId="0" borderId="0" xfId="3"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5" xfId="3" applyFont="1" applyBorder="1" applyAlignment="1">
      <alignment vertical="center" wrapText="1"/>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0"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4" fillId="0" borderId="5" xfId="3" applyFont="1" applyBorder="1" applyAlignment="1">
      <alignment horizontal="center" vertical="center" wrapText="1"/>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0" fillId="0" borderId="5" xfId="0" applyFill="1" applyBorder="1">
      <alignment vertical="center"/>
    </xf>
    <xf numFmtId="0" fontId="14" fillId="0" borderId="11" xfId="3" applyFont="1" applyBorder="1" applyAlignment="1">
      <alignment vertical="top" wrapText="1"/>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center" vertical="center"/>
    </xf>
    <xf numFmtId="0" fontId="2" fillId="0" borderId="0" xfId="3" applyFont="1" applyAlignment="1">
      <alignment horizontal="left" vertical="top" wrapText="1"/>
    </xf>
    <xf numFmtId="0" fontId="2" fillId="0" borderId="0" xfId="3" applyFont="1" applyAlignment="1">
      <alignment vertical="top" wrapText="1"/>
    </xf>
    <xf numFmtId="0" fontId="0" fillId="0" borderId="5" xfId="0" applyBorder="1" applyAlignment="1">
      <alignment vertical="center"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0" fillId="2" borderId="5" xfId="0" applyFill="1" applyBorder="1" applyAlignment="1">
      <alignment horizontal="center" vertical="center" wrapText="1"/>
    </xf>
    <xf numFmtId="0" fontId="0" fillId="0" borderId="0" xfId="0" applyFont="1" applyFill="1" applyBorder="1" applyAlignment="1">
      <alignment horizontal="left" vertical="top"/>
    </xf>
    <xf numFmtId="0" fontId="0" fillId="2" borderId="5" xfId="0" applyFill="1" applyBorder="1" applyAlignment="1">
      <alignment vertical="center" wrapText="1"/>
    </xf>
    <xf numFmtId="0" fontId="0" fillId="0" borderId="5" xfId="0" applyFont="1" applyFill="1" applyBorder="1" applyAlignment="1">
      <alignment horizontal="left" vertical="top" wrapText="1"/>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9" fillId="2" borderId="5" xfId="0" applyFont="1" applyFill="1" applyBorder="1" applyAlignment="1">
      <alignment horizontal="center" vertical="center"/>
    </xf>
    <xf numFmtId="0" fontId="4" fillId="0" borderId="11" xfId="0" applyFont="1" applyBorder="1">
      <alignment vertical="center"/>
    </xf>
    <xf numFmtId="0" fontId="4" fillId="0" borderId="0" xfId="0" applyFont="1" applyBorder="1">
      <alignment vertical="center"/>
    </xf>
    <xf numFmtId="0" fontId="4" fillId="0" borderId="0" xfId="0" applyFont="1" applyAlignme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9" xfId="3" applyFont="1" applyBorder="1" applyAlignment="1">
      <alignment vertical="top" wrapText="1"/>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4" fillId="2" borderId="4" xfId="3" applyFont="1" applyFill="1" applyBorder="1" applyAlignment="1">
      <alignment vertical="center" wrapText="1"/>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6"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0" borderId="5" xfId="1" applyFont="1" applyBorder="1" applyAlignment="1">
      <alignment vertical="center" wrapText="1"/>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17" fillId="4" borderId="21" xfId="0" applyFont="1" applyFill="1" applyBorder="1" applyAlignment="1">
      <alignment horizontal="center" vertical="center" wrapText="1" readingOrder="1"/>
    </xf>
    <xf numFmtId="0" fontId="17" fillId="4" borderId="21" xfId="0" applyFont="1" applyFill="1" applyBorder="1" applyAlignment="1">
      <alignment horizontal="left" vertical="center" wrapText="1" readingOrder="1"/>
    </xf>
    <xf numFmtId="0" fontId="20" fillId="2" borderId="21" xfId="0" applyFont="1" applyFill="1" applyBorder="1" applyAlignment="1">
      <alignment horizontal="left" vertical="center" wrapText="1" readingOrder="1"/>
    </xf>
    <xf numFmtId="0" fontId="18" fillId="2" borderId="21" xfId="0" applyFont="1" applyFill="1" applyBorder="1" applyAlignment="1">
      <alignment horizontal="left" vertical="center" wrapText="1" readingOrder="1"/>
    </xf>
    <xf numFmtId="0" fontId="20" fillId="2" borderId="24" xfId="0" applyFont="1" applyFill="1" applyBorder="1" applyAlignment="1">
      <alignment horizontal="left" vertical="center" wrapText="1" readingOrder="1"/>
    </xf>
    <xf numFmtId="0" fontId="18" fillId="2" borderId="24" xfId="0" applyFont="1" applyFill="1" applyBorder="1" applyAlignment="1">
      <alignment horizontal="left" vertical="center" wrapText="1" readingOrder="1"/>
    </xf>
    <xf numFmtId="0" fontId="26" fillId="5" borderId="32" xfId="0" applyFont="1" applyFill="1" applyBorder="1">
      <alignment vertical="center"/>
    </xf>
    <xf numFmtId="0" fontId="26" fillId="5" borderId="0" xfId="0" applyFont="1" applyFill="1" applyBorder="1">
      <alignment vertical="center"/>
    </xf>
    <xf numFmtId="0" fontId="26" fillId="5" borderId="33" xfId="0" applyFont="1" applyFill="1" applyBorder="1">
      <alignment vertical="center"/>
    </xf>
    <xf numFmtId="0" fontId="26" fillId="5" borderId="34" xfId="0" applyFont="1" applyFill="1" applyBorder="1">
      <alignment vertical="center"/>
    </xf>
    <xf numFmtId="0" fontId="26" fillId="5" borderId="35" xfId="0" applyFont="1" applyFill="1" applyBorder="1">
      <alignment vertical="center"/>
    </xf>
    <xf numFmtId="0" fontId="26" fillId="5" borderId="36" xfId="0" applyFont="1" applyFill="1" applyBorder="1">
      <alignment vertical="center"/>
    </xf>
    <xf numFmtId="0" fontId="26" fillId="5" borderId="0" xfId="0" applyFont="1" applyFill="1" applyBorder="1" applyAlignment="1">
      <alignment horizontal="left" vertical="center"/>
    </xf>
    <xf numFmtId="0" fontId="26" fillId="5" borderId="35" xfId="0" applyFont="1" applyFill="1" applyBorder="1" applyAlignment="1">
      <alignment horizontal="left" vertical="center"/>
    </xf>
    <xf numFmtId="0" fontId="0" fillId="0" borderId="0" xfId="0" applyAlignment="1">
      <alignment horizontal="left" vertical="center"/>
    </xf>
    <xf numFmtId="0" fontId="4" fillId="2" borderId="15" xfId="3" applyFont="1" applyFill="1" applyBorder="1" applyAlignment="1">
      <alignment vertical="center" wrapText="1"/>
    </xf>
    <xf numFmtId="0" fontId="27" fillId="0" borderId="5" xfId="0" applyFont="1" applyBorder="1">
      <alignment vertical="center"/>
    </xf>
    <xf numFmtId="0" fontId="4" fillId="2" borderId="5" xfId="3" applyFont="1" applyFill="1" applyBorder="1" applyAlignment="1">
      <alignment horizontal="center" vertical="center" wrapText="1"/>
    </xf>
    <xf numFmtId="0" fontId="4" fillId="0" borderId="5" xfId="0" applyFont="1" applyBorder="1" applyAlignment="1">
      <alignment horizontal="left" vertical="top" wrapText="1"/>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5" xfId="0" applyBorder="1">
      <alignment vertical="center"/>
    </xf>
    <xf numFmtId="0" fontId="0" fillId="0" borderId="5" xfId="0" applyBorder="1" applyAlignment="1">
      <alignment horizontal="center" vertical="center"/>
    </xf>
    <xf numFmtId="0" fontId="0" fillId="0" borderId="5" xfId="0" applyBorder="1" applyAlignment="1">
      <alignment horizontal="left" vertical="top" wrapText="1"/>
    </xf>
    <xf numFmtId="0" fontId="14" fillId="0" borderId="0" xfId="0" applyFont="1" applyBorder="1">
      <alignment vertical="center"/>
    </xf>
    <xf numFmtId="0" fontId="2" fillId="0" borderId="0" xfId="0" applyFont="1" applyBorder="1" applyAlignment="1">
      <alignment horizontal="left" vertical="center"/>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horizontal="center" vertical="center" wrapText="1"/>
    </xf>
    <xf numFmtId="0" fontId="28" fillId="0" borderId="5" xfId="0" applyFont="1" applyBorder="1" applyAlignment="1">
      <alignment vertical="top" wrapText="1"/>
    </xf>
    <xf numFmtId="0" fontId="28" fillId="0" borderId="5" xfId="0" applyFont="1" applyBorder="1" applyAlignment="1">
      <alignment vertical="center" wrapText="1"/>
    </xf>
    <xf numFmtId="0" fontId="9" fillId="0" borderId="5" xfId="0" applyFont="1" applyBorder="1">
      <alignment vertical="center"/>
    </xf>
    <xf numFmtId="0" fontId="0" fillId="2" borderId="5" xfId="0" applyFill="1" applyBorder="1">
      <alignment vertical="center"/>
    </xf>
    <xf numFmtId="0" fontId="4" fillId="0" borderId="5" xfId="3" applyFont="1" applyBorder="1" applyAlignment="1">
      <alignment vertical="top" wrapText="1"/>
    </xf>
    <xf numFmtId="0" fontId="0" fillId="0" borderId="5" xfId="0" applyBorder="1" applyAlignment="1">
      <alignment vertical="center" wrapText="1"/>
    </xf>
    <xf numFmtId="0" fontId="14" fillId="0" borderId="0" xfId="0" applyFont="1">
      <alignment vertical="center"/>
    </xf>
    <xf numFmtId="0" fontId="2" fillId="0" borderId="0" xfId="0" applyFont="1" applyBorder="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4" fillId="0" borderId="2" xfId="0" applyFont="1" applyBorder="1">
      <alignment vertical="center"/>
    </xf>
    <xf numFmtId="0" fontId="4" fillId="0" borderId="5" xfId="0" applyFont="1" applyFill="1" applyBorder="1">
      <alignment vertical="center"/>
    </xf>
    <xf numFmtId="0" fontId="18" fillId="2" borderId="21" xfId="0" applyFont="1" applyFill="1" applyBorder="1" applyAlignment="1">
      <alignment horizontal="left" vertical="center" wrapText="1" readingOrder="1"/>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4" fillId="0" borderId="5" xfId="0" applyFont="1" applyBorder="1" applyAlignment="1">
      <alignment horizontal="left" vertical="top" wrapText="1"/>
    </xf>
    <xf numFmtId="0" fontId="29" fillId="0" borderId="0" xfId="0" applyFont="1" applyAlignment="1">
      <alignment horizontal="center" vertical="center"/>
    </xf>
    <xf numFmtId="0" fontId="29" fillId="0" borderId="0" xfId="0" applyFont="1">
      <alignment vertical="center"/>
    </xf>
    <xf numFmtId="49" fontId="29" fillId="0" borderId="0" xfId="0" applyNumberFormat="1" applyFont="1" applyAlignment="1">
      <alignment horizontal="center" vertical="center"/>
    </xf>
    <xf numFmtId="0" fontId="0" fillId="0" borderId="0" xfId="0" applyFill="1" applyBorder="1" applyAlignment="1">
      <alignment vertical="center" wrapText="1"/>
    </xf>
    <xf numFmtId="0" fontId="4" fillId="2" borderId="4" xfId="3" applyFont="1" applyFill="1" applyBorder="1" applyAlignment="1">
      <alignment horizontal="center" vertical="center" wrapText="1"/>
    </xf>
    <xf numFmtId="0" fontId="3" fillId="0" borderId="5" xfId="2" applyBorder="1" applyAlignment="1">
      <alignment horizontal="center" vertical="center"/>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0" fillId="2" borderId="5" xfId="0" applyFill="1" applyBorder="1" applyAlignment="1">
      <alignment horizontal="center" vertical="center" wrapText="1"/>
    </xf>
    <xf numFmtId="0" fontId="4" fillId="0" borderId="5" xfId="3" applyFont="1" applyBorder="1" applyAlignment="1">
      <alignment vertical="top" wrapText="1"/>
    </xf>
    <xf numFmtId="0" fontId="4" fillId="0" borderId="5" xfId="3" applyFont="1" applyBorder="1" applyAlignment="1">
      <alignment horizontal="left" vertical="top" wrapText="1"/>
    </xf>
    <xf numFmtId="0" fontId="0" fillId="2" borderId="5" xfId="0" applyFill="1" applyBorder="1" applyAlignment="1">
      <alignment horizontal="center" vertical="center" wrapText="1"/>
    </xf>
    <xf numFmtId="0" fontId="4" fillId="2" borderId="4" xfId="3" applyFont="1" applyFill="1" applyBorder="1" applyAlignment="1">
      <alignment horizontal="center" vertical="center" wrapText="1"/>
    </xf>
    <xf numFmtId="0" fontId="14" fillId="0" borderId="11" xfId="3" applyFont="1" applyBorder="1" applyAlignment="1">
      <alignment horizontal="left" vertical="top"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4" fillId="6" borderId="2" xfId="3" applyFont="1" applyFill="1" applyBorder="1" applyAlignment="1">
      <alignment horizontal="left" vertical="top" wrapText="1"/>
    </xf>
    <xf numFmtId="0" fontId="4" fillId="6" borderId="1" xfId="3" applyFont="1" applyFill="1" applyBorder="1" applyAlignment="1">
      <alignment vertical="top" wrapText="1"/>
    </xf>
    <xf numFmtId="0" fontId="4" fillId="6" borderId="5" xfId="3" applyFont="1" applyFill="1" applyBorder="1" applyAlignment="1">
      <alignment vertical="top" wrapText="1"/>
    </xf>
    <xf numFmtId="0" fontId="3" fillId="6" borderId="5" xfId="2" applyFill="1" applyBorder="1" applyAlignment="1">
      <alignment horizontal="center" vertical="center"/>
    </xf>
    <xf numFmtId="0" fontId="4" fillId="6" borderId="11" xfId="0" applyFont="1" applyFill="1" applyBorder="1">
      <alignment vertical="center"/>
    </xf>
    <xf numFmtId="0" fontId="4" fillId="6" borderId="0" xfId="0" applyFont="1" applyFill="1" applyBorder="1">
      <alignment vertical="center"/>
    </xf>
    <xf numFmtId="0" fontId="9" fillId="6" borderId="0" xfId="0" applyFont="1" applyFill="1" applyBorder="1">
      <alignmen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0" fillId="6" borderId="5" xfId="0" applyFill="1" applyBorder="1" applyAlignment="1">
      <alignment horizontal="center" vertical="center"/>
    </xf>
    <xf numFmtId="0" fontId="14" fillId="6" borderId="11" xfId="3" applyFont="1" applyFill="1" applyBorder="1" applyAlignment="1">
      <alignment vertical="top"/>
    </xf>
    <xf numFmtId="0" fontId="14" fillId="6" borderId="9" xfId="3" applyFont="1" applyFill="1" applyBorder="1" applyAlignment="1">
      <alignment vertical="top"/>
    </xf>
    <xf numFmtId="0" fontId="14" fillId="6" borderId="11" xfId="3" applyFont="1" applyFill="1" applyBorder="1" applyAlignment="1">
      <alignment horizontal="left" vertical="top" wrapText="1"/>
    </xf>
    <xf numFmtId="0" fontId="14" fillId="6" borderId="8" xfId="3" applyFont="1" applyFill="1" applyBorder="1" applyAlignment="1">
      <alignment vertical="top" wrapText="1"/>
    </xf>
    <xf numFmtId="0" fontId="4" fillId="6" borderId="5" xfId="3" applyFont="1" applyFill="1" applyBorder="1" applyAlignment="1">
      <alignment vertical="top"/>
    </xf>
    <xf numFmtId="0" fontId="4" fillId="6" borderId="5" xfId="3" applyFont="1" applyFill="1" applyBorder="1" applyAlignment="1">
      <alignment horizontal="left" vertical="top" wrapText="1"/>
    </xf>
    <xf numFmtId="0" fontId="14" fillId="6" borderId="12" xfId="3" applyFont="1" applyFill="1" applyBorder="1" applyAlignment="1">
      <alignment vertical="top"/>
    </xf>
    <xf numFmtId="0" fontId="14" fillId="6" borderId="14" xfId="3" applyFont="1" applyFill="1" applyBorder="1" applyAlignment="1">
      <alignment vertical="top"/>
    </xf>
    <xf numFmtId="0" fontId="14" fillId="6" borderId="6" xfId="3" applyFont="1" applyFill="1" applyBorder="1" applyAlignment="1">
      <alignment vertical="top" wrapText="1"/>
    </xf>
    <xf numFmtId="0" fontId="4" fillId="6" borderId="12" xfId="0" applyFont="1" applyFill="1" applyBorder="1">
      <alignment vertical="center"/>
    </xf>
    <xf numFmtId="0" fontId="4" fillId="6" borderId="13" xfId="0" applyFont="1" applyFill="1" applyBorder="1">
      <alignment vertical="center"/>
    </xf>
    <xf numFmtId="0" fontId="9" fillId="6" borderId="13" xfId="0" applyFont="1" applyFill="1" applyBorder="1">
      <alignment vertical="center"/>
    </xf>
    <xf numFmtId="0" fontId="4" fillId="6" borderId="8" xfId="3" applyFont="1" applyFill="1" applyBorder="1" applyAlignment="1">
      <alignment vertical="top" wrapText="1"/>
    </xf>
    <xf numFmtId="0" fontId="4" fillId="6" borderId="6" xfId="3" applyFont="1" applyFill="1" applyBorder="1" applyAlignment="1">
      <alignment vertical="top" wrapText="1"/>
    </xf>
    <xf numFmtId="0" fontId="3" fillId="6" borderId="6" xfId="2" applyFill="1" applyBorder="1" applyAlignment="1">
      <alignment horizontal="center" vertical="center"/>
    </xf>
    <xf numFmtId="0" fontId="4" fillId="6" borderId="0" xfId="0" applyFont="1" applyFill="1">
      <alignment vertical="center"/>
    </xf>
    <xf numFmtId="0" fontId="9" fillId="6" borderId="0" xfId="0" applyFont="1" applyFill="1">
      <alignment vertical="center"/>
    </xf>
    <xf numFmtId="0" fontId="9" fillId="6" borderId="6" xfId="0" applyFont="1" applyFill="1" applyBorder="1">
      <alignment vertical="center"/>
    </xf>
    <xf numFmtId="0" fontId="9" fillId="6" borderId="6" xfId="0" applyFont="1" applyFill="1" applyBorder="1" applyAlignment="1">
      <alignment horizontal="center" vertical="center"/>
    </xf>
    <xf numFmtId="0" fontId="0" fillId="6" borderId="6" xfId="0" applyFill="1" applyBorder="1" applyAlignment="1">
      <alignment horizontal="center" vertical="center"/>
    </xf>
    <xf numFmtId="0" fontId="14" fillId="6" borderId="11" xfId="3" applyFont="1" applyFill="1" applyBorder="1" applyAlignment="1">
      <alignment vertical="top" wrapText="1"/>
    </xf>
    <xf numFmtId="0" fontId="14" fillId="6" borderId="9" xfId="3" applyFont="1" applyFill="1" applyBorder="1" applyAlignment="1">
      <alignment vertical="top" wrapText="1"/>
    </xf>
    <xf numFmtId="0" fontId="4" fillId="6" borderId="4" xfId="3" applyFont="1" applyFill="1" applyBorder="1" applyAlignment="1">
      <alignment horizontal="left" vertical="top" wrapText="1"/>
    </xf>
    <xf numFmtId="0" fontId="9" fillId="6" borderId="5" xfId="0" applyFont="1" applyFill="1" applyBorder="1" applyAlignment="1">
      <alignment vertical="center" wrapText="1"/>
    </xf>
    <xf numFmtId="0" fontId="4" fillId="6" borderId="2" xfId="3" applyFont="1" applyFill="1" applyBorder="1" applyAlignment="1">
      <alignment vertical="top"/>
    </xf>
    <xf numFmtId="0" fontId="4" fillId="6" borderId="3" xfId="3" applyFont="1" applyFill="1" applyBorder="1" applyAlignment="1">
      <alignment vertical="top"/>
    </xf>
    <xf numFmtId="0" fontId="14" fillId="3" borderId="4"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0" xfId="0" applyFont="1" applyFill="1" applyBorder="1">
      <alignment vertical="center"/>
    </xf>
    <xf numFmtId="0" fontId="14" fillId="3" borderId="5" xfId="0" applyFont="1" applyFill="1" applyBorder="1" applyAlignment="1">
      <alignment horizontal="center" vertical="center" wrapText="1"/>
    </xf>
    <xf numFmtId="0" fontId="0" fillId="6" borderId="1" xfId="0" applyFill="1" applyBorder="1">
      <alignment vertical="center"/>
    </xf>
    <xf numFmtId="0" fontId="0" fillId="6" borderId="4" xfId="0" applyFill="1" applyBorder="1">
      <alignment vertical="center"/>
    </xf>
    <xf numFmtId="0" fontId="0" fillId="6" borderId="7" xfId="0" applyFill="1" applyBorder="1">
      <alignment vertical="center"/>
    </xf>
    <xf numFmtId="0" fontId="2" fillId="6" borderId="8" xfId="0" applyFont="1" applyFill="1" applyBorder="1">
      <alignment vertical="center"/>
    </xf>
    <xf numFmtId="0" fontId="0" fillId="6" borderId="8" xfId="0" applyFill="1" applyBorder="1">
      <alignment vertical="center"/>
    </xf>
    <xf numFmtId="0" fontId="14" fillId="6" borderId="8" xfId="0" applyFont="1" applyFill="1" applyBorder="1">
      <alignment vertical="center"/>
    </xf>
    <xf numFmtId="0" fontId="14" fillId="6" borderId="6" xfId="0" applyFont="1" applyFill="1" applyBorder="1">
      <alignment vertical="center"/>
    </xf>
    <xf numFmtId="0" fontId="2" fillId="6" borderId="6" xfId="0" applyFont="1" applyFill="1" applyBorder="1">
      <alignment vertical="center"/>
    </xf>
    <xf numFmtId="0" fontId="0" fillId="6" borderId="6" xfId="0" applyFill="1" applyBorder="1">
      <alignment vertical="center"/>
    </xf>
    <xf numFmtId="0" fontId="0" fillId="6" borderId="5" xfId="0" applyFill="1" applyBorder="1">
      <alignment vertical="center"/>
    </xf>
    <xf numFmtId="0" fontId="4" fillId="6" borderId="1" xfId="0" applyFont="1" applyFill="1" applyBorder="1" applyAlignment="1">
      <alignment vertical="top" wrapText="1"/>
    </xf>
    <xf numFmtId="0" fontId="14" fillId="6" borderId="6" xfId="0" applyFont="1" applyFill="1" applyBorder="1" applyAlignment="1">
      <alignment vertical="top" wrapText="1"/>
    </xf>
    <xf numFmtId="0" fontId="4" fillId="6" borderId="5" xfId="0" applyFont="1" applyFill="1" applyBorder="1" applyAlignment="1">
      <alignment vertical="top" wrapText="1"/>
    </xf>
    <xf numFmtId="0" fontId="0" fillId="6" borderId="12" xfId="0" applyFill="1" applyBorder="1">
      <alignment vertical="center"/>
    </xf>
    <xf numFmtId="0" fontId="0" fillId="6" borderId="14" xfId="0" applyFill="1" applyBorder="1">
      <alignment vertical="center"/>
    </xf>
    <xf numFmtId="0" fontId="9" fillId="6" borderId="8" xfId="0" applyFont="1" applyFill="1" applyBorder="1">
      <alignment vertical="center"/>
    </xf>
    <xf numFmtId="0" fontId="4" fillId="6" borderId="8" xfId="0" applyFont="1" applyFill="1" applyBorder="1">
      <alignment vertical="center"/>
    </xf>
    <xf numFmtId="0" fontId="9" fillId="6" borderId="6" xfId="0" applyFont="1" applyFill="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9" fillId="6" borderId="5" xfId="0" applyFont="1" applyFill="1" applyBorder="1" applyAlignment="1">
      <alignment vertical="top" wrapText="1"/>
    </xf>
    <xf numFmtId="0" fontId="0" fillId="6" borderId="1" xfId="0" applyFill="1" applyBorder="1" applyAlignment="1">
      <alignment vertical="center" wrapText="1"/>
    </xf>
    <xf numFmtId="0" fontId="2" fillId="6" borderId="6" xfId="0" applyFont="1" applyFill="1" applyBorder="1" applyAlignment="1">
      <alignment vertical="center" wrapText="1"/>
    </xf>
    <xf numFmtId="0" fontId="0" fillId="6" borderId="5" xfId="0" applyFill="1" applyBorder="1" applyAlignment="1">
      <alignment vertical="center" wrapText="1"/>
    </xf>
    <xf numFmtId="0" fontId="0" fillId="6" borderId="8" xfId="0" applyFill="1" applyBorder="1" applyAlignment="1">
      <alignment vertical="center" wrapText="1"/>
    </xf>
    <xf numFmtId="0" fontId="2" fillId="6" borderId="8" xfId="0" applyFont="1" applyFill="1" applyBorder="1" applyAlignment="1">
      <alignment vertical="center" wrapText="1"/>
    </xf>
    <xf numFmtId="0" fontId="0" fillId="6" borderId="6" xfId="0" applyFill="1" applyBorder="1" applyAlignment="1">
      <alignment vertical="center" wrapText="1"/>
    </xf>
    <xf numFmtId="0" fontId="14" fillId="6" borderId="8" xfId="0" applyFont="1" applyFill="1" applyBorder="1" applyAlignment="1">
      <alignment vertical="center" wrapText="1"/>
    </xf>
    <xf numFmtId="0" fontId="14" fillId="6" borderId="6" xfId="0" applyFont="1" applyFill="1" applyBorder="1" applyAlignment="1">
      <alignment vertical="center" wrapText="1"/>
    </xf>
    <xf numFmtId="0" fontId="4" fillId="0" borderId="2" xfId="0" applyFont="1" applyBorder="1" applyAlignment="1">
      <alignment vertical="center" wrapText="1"/>
    </xf>
    <xf numFmtId="0" fontId="14" fillId="0" borderId="12" xfId="0" applyFont="1" applyBorder="1" applyAlignment="1">
      <alignment vertical="center" wrapText="1"/>
    </xf>
    <xf numFmtId="0" fontId="0" fillId="0" borderId="2" xfId="0" applyBorder="1" applyAlignment="1">
      <alignment vertical="center" wrapText="1"/>
    </xf>
    <xf numFmtId="0" fontId="14" fillId="0" borderId="11" xfId="0" applyFont="1" applyBorder="1" applyAlignment="1">
      <alignment vertical="center" wrapText="1"/>
    </xf>
    <xf numFmtId="0" fontId="0" fillId="0" borderId="4" xfId="0" applyBorder="1" applyAlignment="1">
      <alignment vertical="center" wrapText="1"/>
    </xf>
    <xf numFmtId="0" fontId="2" fillId="0" borderId="12" xfId="0" applyFont="1" applyBorder="1" applyAlignment="1">
      <alignment vertical="center" wrapText="1"/>
    </xf>
    <xf numFmtId="0" fontId="0" fillId="0" borderId="11" xfId="0" applyBorder="1" applyAlignment="1">
      <alignment vertical="center" wrapText="1"/>
    </xf>
    <xf numFmtId="0" fontId="2" fillId="0" borderId="11" xfId="0" applyFont="1" applyBorder="1" applyAlignment="1">
      <alignment vertical="center" wrapText="1"/>
    </xf>
    <xf numFmtId="0" fontId="0" fillId="0" borderId="12" xfId="0" applyBorder="1" applyAlignment="1">
      <alignment vertical="center" wrapText="1"/>
    </xf>
    <xf numFmtId="0" fontId="14" fillId="6" borderId="0" xfId="0" applyFont="1" applyFill="1" applyBorder="1">
      <alignment vertical="center"/>
    </xf>
    <xf numFmtId="0" fontId="6" fillId="6" borderId="0" xfId="0" applyFont="1" applyFill="1" applyAlignment="1">
      <alignment horizontal="right" vertical="center"/>
    </xf>
    <xf numFmtId="0" fontId="0" fillId="6" borderId="0" xfId="0" applyFont="1" applyFill="1" applyBorder="1" applyAlignment="1">
      <alignment horizontal="left" vertical="top"/>
    </xf>
    <xf numFmtId="0" fontId="2" fillId="6" borderId="0" xfId="0" applyFont="1" applyFill="1" applyBorder="1" applyAlignment="1">
      <alignment horizontal="left" vertical="center"/>
    </xf>
    <xf numFmtId="0" fontId="14" fillId="6" borderId="0" xfId="0" applyFont="1" applyFill="1" applyBorder="1" applyAlignment="1">
      <alignment vertical="center" wrapText="1"/>
    </xf>
    <xf numFmtId="0" fontId="0" fillId="6" borderId="0" xfId="0" applyFill="1" applyBorder="1" applyAlignment="1">
      <alignment vertical="center" wrapText="1"/>
    </xf>
    <xf numFmtId="0" fontId="0" fillId="6" borderId="0" xfId="0" applyFill="1" applyBorder="1">
      <alignment vertical="center"/>
    </xf>
    <xf numFmtId="0" fontId="3" fillId="6" borderId="0" xfId="2" applyFill="1" applyBorder="1" applyAlignment="1">
      <alignment horizontal="center" vertical="center"/>
    </xf>
    <xf numFmtId="0" fontId="0" fillId="6" borderId="0" xfId="0" applyFill="1" applyAlignment="1">
      <alignment horizontal="center" vertical="center"/>
    </xf>
    <xf numFmtId="0" fontId="6" fillId="6" borderId="0" xfId="0" applyFont="1" applyFill="1">
      <alignment vertical="center"/>
    </xf>
    <xf numFmtId="0" fontId="0" fillId="6" borderId="0" xfId="0" applyFill="1">
      <alignment vertical="center"/>
    </xf>
    <xf numFmtId="0" fontId="0" fillId="6" borderId="0" xfId="0" applyFill="1" applyAlignment="1">
      <alignment vertical="center" wrapText="1"/>
    </xf>
    <xf numFmtId="0" fontId="14" fillId="3" borderId="0" xfId="0" applyFont="1" applyFill="1" applyAlignment="1">
      <alignment horizontal="center" vertical="center"/>
    </xf>
    <xf numFmtId="0" fontId="14" fillId="3" borderId="2" xfId="3" applyFont="1" applyFill="1" applyBorder="1" applyAlignment="1">
      <alignment horizontal="center" vertical="center" wrapText="1"/>
    </xf>
    <xf numFmtId="0" fontId="14" fillId="3" borderId="1" xfId="0" applyFont="1" applyFill="1" applyBorder="1" applyAlignment="1">
      <alignment horizontal="center" vertical="center"/>
    </xf>
    <xf numFmtId="0" fontId="0" fillId="6" borderId="2" xfId="0" applyFill="1" applyBorder="1" applyAlignment="1">
      <alignment vertical="top"/>
    </xf>
    <xf numFmtId="0" fontId="0" fillId="6" borderId="10" xfId="0" applyFill="1" applyBorder="1">
      <alignment vertical="center"/>
    </xf>
    <xf numFmtId="0" fontId="0" fillId="6" borderId="2" xfId="0" applyFill="1" applyBorder="1">
      <alignment vertical="center"/>
    </xf>
    <xf numFmtId="0" fontId="0" fillId="6" borderId="3" xfId="0" applyFill="1" applyBorder="1">
      <alignment vertical="center"/>
    </xf>
    <xf numFmtId="0" fontId="4" fillId="6" borderId="2" xfId="0" applyFont="1" applyFill="1" applyBorder="1">
      <alignment vertical="center"/>
    </xf>
    <xf numFmtId="0" fontId="4" fillId="6" borderId="5" xfId="0" applyFont="1" applyFill="1" applyBorder="1">
      <alignment vertical="center"/>
    </xf>
    <xf numFmtId="0" fontId="2" fillId="6" borderId="11" xfId="0" applyFont="1" applyFill="1" applyBorder="1">
      <alignment vertical="center"/>
    </xf>
    <xf numFmtId="0" fontId="0" fillId="6" borderId="11" xfId="0" applyFill="1" applyBorder="1">
      <alignment vertical="center"/>
    </xf>
    <xf numFmtId="0" fontId="0" fillId="6" borderId="9" xfId="0" applyFill="1" applyBorder="1">
      <alignment vertical="center"/>
    </xf>
    <xf numFmtId="0" fontId="14" fillId="6" borderId="12" xfId="0" applyFont="1" applyFill="1" applyBorder="1">
      <alignment vertical="center"/>
    </xf>
    <xf numFmtId="0" fontId="14" fillId="6" borderId="11" xfId="0" applyFont="1" applyFill="1" applyBorder="1">
      <alignment vertical="center"/>
    </xf>
    <xf numFmtId="0" fontId="2" fillId="6" borderId="12" xfId="0" applyFont="1" applyFill="1" applyBorder="1">
      <alignment vertical="center"/>
    </xf>
    <xf numFmtId="0" fontId="0" fillId="6" borderId="13" xfId="0" applyFill="1" applyBorder="1">
      <alignment vertical="center"/>
    </xf>
    <xf numFmtId="0" fontId="14" fillId="3" borderId="0" xfId="0" applyFont="1" applyFill="1" applyAlignment="1">
      <alignment horizontal="center" vertical="center" wrapText="1"/>
    </xf>
    <xf numFmtId="0" fontId="14" fillId="6" borderId="9" xfId="0" applyFont="1" applyFill="1" applyBorder="1">
      <alignment vertical="center"/>
    </xf>
    <xf numFmtId="0" fontId="14" fillId="6" borderId="14" xfId="0" applyFont="1" applyFill="1" applyBorder="1">
      <alignment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1"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0" borderId="11" xfId="0" applyBorder="1" applyAlignment="1">
      <alignment horizontal="left" vertical="top"/>
    </xf>
    <xf numFmtId="0" fontId="0" fillId="0" borderId="9" xfId="0" applyBorder="1" applyAlignment="1">
      <alignment horizontal="left" vertical="top"/>
    </xf>
    <xf numFmtId="0" fontId="2" fillId="3" borderId="5" xfId="0" applyFont="1" applyFill="1" applyBorder="1" applyAlignment="1">
      <alignment horizontal="center" vertical="center" wrapText="1"/>
    </xf>
    <xf numFmtId="0" fontId="0" fillId="0" borderId="5" xfId="0" applyBorder="1" applyAlignment="1">
      <alignment horizontal="left" vertical="center" wrapText="1"/>
    </xf>
    <xf numFmtId="0" fontId="6" fillId="0" borderId="5" xfId="0" applyFont="1" applyBorder="1" applyAlignment="1">
      <alignment vertical="center" wrapText="1"/>
    </xf>
    <xf numFmtId="0" fontId="0" fillId="0" borderId="0" xfId="0" applyAlignment="1">
      <alignment horizontal="left" vertical="top"/>
    </xf>
    <xf numFmtId="0" fontId="27" fillId="0" borderId="5" xfId="3" applyFont="1" applyBorder="1" applyAlignment="1">
      <alignment horizontal="center" vertical="center" wrapText="1"/>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0" xfId="0" applyFont="1" applyAlignment="1">
      <alignment horizontal="left" vertical="center"/>
    </xf>
    <xf numFmtId="0" fontId="0" fillId="0" borderId="5" xfId="0" applyBorder="1" applyAlignment="1">
      <alignment horizontal="center" vertical="center"/>
    </xf>
    <xf numFmtId="0" fontId="4" fillId="2" borderId="4" xfId="3" applyFont="1" applyFill="1" applyBorder="1" applyAlignment="1">
      <alignment horizontal="center"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3" fillId="0" borderId="5" xfId="2" applyBorder="1" applyAlignment="1">
      <alignment horizontal="center" vertical="center"/>
    </xf>
    <xf numFmtId="0" fontId="0" fillId="0" borderId="2" xfId="0" applyBorder="1">
      <alignment vertical="center"/>
    </xf>
    <xf numFmtId="0" fontId="0" fillId="0" borderId="3" xfId="0" applyBorder="1">
      <alignment vertical="center"/>
    </xf>
    <xf numFmtId="0" fontId="0" fillId="2" borderId="5" xfId="0" applyFill="1" applyBorder="1" applyAlignment="1">
      <alignment horizontal="center" vertical="center" wrapText="1"/>
    </xf>
    <xf numFmtId="0" fontId="0" fillId="0" borderId="5" xfId="0" applyBorder="1">
      <alignment vertical="center"/>
    </xf>
    <xf numFmtId="0" fontId="14" fillId="6" borderId="11" xfId="3" applyFont="1" applyFill="1" applyBorder="1" applyAlignment="1">
      <alignment horizontal="left" vertical="top" wrapText="1"/>
    </xf>
    <xf numFmtId="0" fontId="4" fillId="6" borderId="4" xfId="3" applyFont="1" applyFill="1" applyBorder="1" applyAlignment="1">
      <alignment horizontal="left" vertical="top" wrapText="1"/>
    </xf>
    <xf numFmtId="0" fontId="4" fillId="6" borderId="2" xfId="3" applyFont="1" applyFill="1" applyBorder="1" applyAlignment="1">
      <alignment horizontal="left" vertical="top" wrapText="1"/>
    </xf>
    <xf numFmtId="0" fontId="14" fillId="3" borderId="4"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0" borderId="5" xfId="0" applyFont="1" applyBorder="1" applyAlignment="1">
      <alignment horizontal="left" vertical="top" wrapText="1"/>
    </xf>
    <xf numFmtId="0" fontId="0" fillId="0" borderId="5" xfId="0" applyBorder="1" applyAlignment="1">
      <alignment horizontal="center" vertical="center"/>
    </xf>
    <xf numFmtId="0" fontId="4" fillId="0" borderId="5" xfId="0" applyFont="1" applyBorder="1" applyAlignment="1">
      <alignment horizontal="left" vertical="center" wrapText="1"/>
    </xf>
    <xf numFmtId="0" fontId="0" fillId="0" borderId="5" xfId="0" applyBorder="1" applyAlignment="1">
      <alignment horizontal="left" vertical="top"/>
    </xf>
    <xf numFmtId="0" fontId="4" fillId="0" borderId="5" xfId="0" applyFont="1" applyBorder="1" applyAlignment="1">
      <alignment horizontal="left" vertical="top"/>
    </xf>
    <xf numFmtId="0" fontId="4" fillId="0" borderId="5" xfId="0" applyFont="1" applyBorder="1" applyAlignment="1">
      <alignment horizontal="center" vertical="center"/>
    </xf>
    <xf numFmtId="0" fontId="9" fillId="0" borderId="0" xfId="0" applyFont="1" applyAlignment="1">
      <alignment vertical="center" wrapText="1"/>
    </xf>
    <xf numFmtId="0" fontId="0" fillId="6" borderId="4" xfId="0" applyFill="1" applyBorder="1" applyAlignment="1">
      <alignment vertical="center" wrapText="1"/>
    </xf>
    <xf numFmtId="0" fontId="4" fillId="6" borderId="1" xfId="0" applyFont="1" applyFill="1" applyBorder="1">
      <alignment vertical="center"/>
    </xf>
    <xf numFmtId="0" fontId="2" fillId="6" borderId="9" xfId="0" applyFont="1" applyFill="1" applyBorder="1">
      <alignment vertical="center"/>
    </xf>
    <xf numFmtId="0" fontId="0" fillId="6" borderId="1" xfId="0" applyFill="1" applyBorder="1" applyAlignment="1">
      <alignment vertical="top"/>
    </xf>
    <xf numFmtId="0" fontId="4" fillId="6" borderId="1" xfId="0" applyFont="1" applyFill="1" applyBorder="1" applyAlignment="1">
      <alignment vertical="top"/>
    </xf>
    <xf numFmtId="0" fontId="0" fillId="6" borderId="5" xfId="0" applyFill="1" applyBorder="1" applyAlignment="1">
      <alignment horizontal="right" vertical="center"/>
    </xf>
    <xf numFmtId="0" fontId="4" fillId="0" borderId="5" xfId="0" applyFont="1" applyFill="1" applyBorder="1" applyAlignment="1">
      <alignment vertical="top"/>
    </xf>
    <xf numFmtId="0" fontId="4" fillId="0" borderId="5" xfId="0" applyFont="1" applyFill="1" applyBorder="1" applyAlignment="1">
      <alignment vertical="center" wrapText="1"/>
    </xf>
    <xf numFmtId="0" fontId="4" fillId="0" borderId="5" xfId="0" applyFont="1" applyFill="1" applyBorder="1" applyAlignment="1">
      <alignment horizontal="center" vertical="center"/>
    </xf>
    <xf numFmtId="0" fontId="14" fillId="3" borderId="5" xfId="3" applyFont="1" applyFill="1" applyBorder="1" applyAlignment="1">
      <alignment horizontal="center" vertical="center" wrapText="1"/>
    </xf>
    <xf numFmtId="0" fontId="0" fillId="6" borderId="8" xfId="0" applyFill="1" applyBorder="1" applyAlignment="1">
      <alignment horizontal="left" vertical="top"/>
    </xf>
    <xf numFmtId="0" fontId="0" fillId="6" borderId="0" xfId="0" applyFill="1" applyAlignment="1">
      <alignment vertical="top"/>
    </xf>
    <xf numFmtId="0" fontId="0" fillId="6" borderId="9" xfId="0" applyFill="1" applyBorder="1" applyAlignment="1">
      <alignment vertical="top"/>
    </xf>
    <xf numFmtId="0" fontId="2" fillId="6" borderId="0" xfId="0" applyFont="1" applyFill="1">
      <alignment vertical="center"/>
    </xf>
    <xf numFmtId="0" fontId="2" fillId="6" borderId="8" xfId="0" applyFont="1" applyFill="1" applyBorder="1" applyAlignment="1">
      <alignment horizontal="left" vertical="top"/>
    </xf>
    <xf numFmtId="0" fontId="0" fillId="6" borderId="4" xfId="0" applyFill="1" applyBorder="1" applyAlignment="1">
      <alignment vertical="top"/>
    </xf>
    <xf numFmtId="0" fontId="0" fillId="6" borderId="7" xfId="0" applyFill="1" applyBorder="1" applyAlignment="1">
      <alignment vertical="top"/>
    </xf>
    <xf numFmtId="0" fontId="0" fillId="6" borderId="1" xfId="0" applyFill="1" applyBorder="1" applyAlignment="1">
      <alignment horizontal="left" vertical="top"/>
    </xf>
    <xf numFmtId="0" fontId="0" fillId="6" borderId="3" xfId="0" applyFill="1" applyBorder="1" applyAlignment="1">
      <alignment vertical="top"/>
    </xf>
    <xf numFmtId="0" fontId="2" fillId="6" borderId="11" xfId="0" applyFont="1" applyFill="1" applyBorder="1" applyAlignment="1">
      <alignment vertical="top"/>
    </xf>
    <xf numFmtId="0" fontId="14" fillId="6" borderId="8" xfId="0" applyFont="1" applyFill="1" applyBorder="1" applyAlignment="1">
      <alignment horizontal="left" vertical="top"/>
    </xf>
    <xf numFmtId="0" fontId="14" fillId="6" borderId="11" xfId="0" applyFont="1" applyFill="1" applyBorder="1" applyAlignment="1">
      <alignment vertical="top"/>
    </xf>
    <xf numFmtId="0" fontId="14" fillId="6" borderId="12" xfId="0" applyFont="1" applyFill="1" applyBorder="1" applyAlignment="1">
      <alignment vertical="top"/>
    </xf>
    <xf numFmtId="0" fontId="0" fillId="6" borderId="14" xfId="0" applyFill="1" applyBorder="1" applyAlignment="1">
      <alignment vertical="top"/>
    </xf>
    <xf numFmtId="0" fontId="0" fillId="6" borderId="11" xfId="0" applyFill="1" applyBorder="1" applyAlignment="1">
      <alignment vertical="top"/>
    </xf>
    <xf numFmtId="0" fontId="0" fillId="6" borderId="2" xfId="0" applyFill="1" applyBorder="1" applyAlignment="1">
      <alignment horizontal="left" vertical="top"/>
    </xf>
    <xf numFmtId="0" fontId="2" fillId="6" borderId="11" xfId="0" applyFont="1" applyFill="1" applyBorder="1" applyAlignment="1">
      <alignment horizontal="left" vertical="top"/>
    </xf>
    <xf numFmtId="0" fontId="14" fillId="6" borderId="11" xfId="0" applyFont="1" applyFill="1" applyBorder="1" applyAlignment="1">
      <alignment horizontal="left" vertical="top"/>
    </xf>
    <xf numFmtId="0" fontId="14" fillId="6" borderId="12" xfId="0" applyFont="1" applyFill="1" applyBorder="1" applyAlignment="1">
      <alignment horizontal="left" vertical="top"/>
    </xf>
    <xf numFmtId="0" fontId="0" fillId="6" borderId="8" xfId="0" applyFill="1" applyBorder="1" applyAlignment="1">
      <alignment vertical="top"/>
    </xf>
    <xf numFmtId="0" fontId="0" fillId="6" borderId="0" xfId="0" applyFill="1" applyBorder="1" applyAlignment="1">
      <alignment vertical="top"/>
    </xf>
    <xf numFmtId="0" fontId="2" fillId="6" borderId="6" xfId="0" applyFont="1" applyFill="1" applyBorder="1" applyAlignment="1">
      <alignment vertical="top"/>
    </xf>
    <xf numFmtId="0" fontId="0" fillId="6" borderId="7" xfId="0" applyFill="1" applyBorder="1" applyAlignment="1">
      <alignment vertical="center" wrapText="1"/>
    </xf>
    <xf numFmtId="0" fontId="0" fillId="6" borderId="6" xfId="0" applyFill="1" applyBorder="1" applyAlignment="1">
      <alignment vertical="top"/>
    </xf>
    <xf numFmtId="0" fontId="0" fillId="0" borderId="5" xfId="0" applyBorder="1" applyAlignment="1">
      <alignment vertical="center"/>
    </xf>
    <xf numFmtId="0" fontId="4"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3" applyFont="1" applyFill="1" applyBorder="1" applyAlignment="1">
      <alignment vertical="center" wrapText="1"/>
    </xf>
    <xf numFmtId="0" fontId="6" fillId="0" borderId="5" xfId="0" applyFont="1" applyBorder="1" applyAlignment="1">
      <alignment vertical="center"/>
    </xf>
    <xf numFmtId="0" fontId="4" fillId="0" borderId="5" xfId="0" applyFont="1" applyBorder="1" applyAlignment="1">
      <alignment vertical="center"/>
    </xf>
    <xf numFmtId="0" fontId="4" fillId="0" borderId="4" xfId="3" applyFont="1" applyBorder="1" applyAlignment="1">
      <alignment horizontal="left" vertical="center" wrapText="1"/>
    </xf>
    <xf numFmtId="0" fontId="4" fillId="0" borderId="5" xfId="3" applyFont="1" applyBorder="1" applyAlignment="1">
      <alignment vertical="center"/>
    </xf>
    <xf numFmtId="0" fontId="4" fillId="0" borderId="5" xfId="3" applyFont="1" applyBorder="1" applyAlignment="1">
      <alignment horizontal="left"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4" fillId="0" borderId="5" xfId="3" applyFont="1" applyBorder="1" applyAlignment="1">
      <alignment vertical="center" wrapText="1"/>
    </xf>
    <xf numFmtId="0" fontId="4" fillId="0" borderId="5" xfId="3" applyFont="1" applyBorder="1" applyAlignment="1">
      <alignment horizontal="left" vertical="center" wrapText="1"/>
    </xf>
    <xf numFmtId="0" fontId="4" fillId="0" borderId="5" xfId="3" applyFont="1" applyFill="1" applyBorder="1" applyAlignment="1">
      <alignment horizontal="center"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3" fillId="0" borderId="5" xfId="2" applyBorder="1" applyAlignment="1">
      <alignment horizontal="center" vertical="center"/>
    </xf>
    <xf numFmtId="0" fontId="25" fillId="0" borderId="5" xfId="0" applyFont="1" applyBorder="1" applyAlignment="1">
      <alignment horizontal="center"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11" xfId="0" applyBorder="1" applyAlignment="1">
      <alignment horizontal="left" vertical="center"/>
    </xf>
    <xf numFmtId="0" fontId="0" fillId="0" borderId="9" xfId="0"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0" fillId="0" borderId="2" xfId="0" applyBorder="1" applyAlignment="1">
      <alignment horizontal="left" vertical="center"/>
    </xf>
    <xf numFmtId="0" fontId="0" fillId="0" borderId="3" xfId="0" applyBorder="1" applyAlignment="1">
      <alignment horizontal="left" vertical="center"/>
    </xf>
    <xf numFmtId="0" fontId="0" fillId="2" borderId="5" xfId="0" applyFill="1" applyBorder="1" applyAlignment="1">
      <alignment horizontal="center" vertical="center" wrapText="1"/>
    </xf>
    <xf numFmtId="0" fontId="0" fillId="0" borderId="5" xfId="0" applyBorder="1">
      <alignmen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4" fillId="2" borderId="3" xfId="3" applyFont="1" applyFill="1" applyBorder="1" applyAlignment="1">
      <alignment horizontal="center"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6" borderId="2" xfId="0" applyFill="1" applyBorder="1">
      <alignment vertical="center"/>
    </xf>
    <xf numFmtId="0" fontId="0" fillId="6" borderId="3" xfId="0" applyFill="1" applyBorder="1">
      <alignment vertical="center"/>
    </xf>
    <xf numFmtId="0" fontId="14" fillId="6" borderId="12" xfId="3" applyFont="1" applyFill="1" applyBorder="1" applyAlignment="1">
      <alignment horizontal="left" vertical="top" wrapText="1"/>
    </xf>
    <xf numFmtId="0" fontId="14" fillId="6" borderId="14" xfId="3" applyFont="1" applyFill="1" applyBorder="1" applyAlignment="1">
      <alignment horizontal="left" vertical="top" wrapText="1"/>
    </xf>
    <xf numFmtId="0" fontId="4" fillId="6" borderId="4" xfId="3" applyFont="1" applyFill="1" applyBorder="1" applyAlignment="1">
      <alignment horizontal="left" vertical="top" wrapText="1"/>
    </xf>
    <xf numFmtId="0" fontId="4" fillId="6" borderId="7" xfId="3" applyFont="1" applyFill="1" applyBorder="1" applyAlignment="1">
      <alignment horizontal="left" vertical="top" wrapText="1"/>
    </xf>
    <xf numFmtId="0" fontId="14" fillId="6" borderId="11" xfId="3" applyFont="1" applyFill="1" applyBorder="1" applyAlignment="1">
      <alignment horizontal="left" vertical="top" wrapText="1"/>
    </xf>
    <xf numFmtId="0" fontId="14" fillId="6" borderId="9" xfId="3" applyFont="1" applyFill="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6" xfId="0" applyFont="1" applyFill="1" applyBorder="1" applyAlignment="1">
      <alignment horizontal="left" vertical="top" wrapText="1"/>
    </xf>
    <xf numFmtId="0" fontId="0" fillId="6" borderId="1" xfId="0" applyFill="1" applyBorder="1" applyAlignment="1">
      <alignment horizontal="left" vertical="center" wrapText="1"/>
    </xf>
    <xf numFmtId="0" fontId="0" fillId="6" borderId="6" xfId="0" applyFill="1" applyBorder="1" applyAlignment="1">
      <alignment horizontal="left" vertical="center"/>
    </xf>
    <xf numFmtId="0" fontId="2" fillId="6" borderId="11" xfId="0" applyFont="1" applyFill="1" applyBorder="1" applyAlignment="1">
      <alignment horizontal="left" vertical="center"/>
    </xf>
    <xf numFmtId="0" fontId="2" fillId="6" borderId="9" xfId="0" applyFont="1" applyFill="1" applyBorder="1" applyAlignment="1">
      <alignment horizontal="left" vertical="center"/>
    </xf>
    <xf numFmtId="0" fontId="2" fillId="6" borderId="12" xfId="0" applyFont="1" applyFill="1" applyBorder="1" applyAlignment="1">
      <alignment horizontal="left" vertical="center"/>
    </xf>
    <xf numFmtId="0" fontId="2" fillId="6" borderId="14" xfId="0" applyFont="1" applyFill="1" applyBorder="1" applyAlignment="1">
      <alignment horizontal="left" vertical="center"/>
    </xf>
    <xf numFmtId="0" fontId="0" fillId="6" borderId="8" xfId="0" applyFill="1" applyBorder="1" applyAlignment="1">
      <alignment horizontal="left" vertical="center" wrapText="1"/>
    </xf>
    <xf numFmtId="0" fontId="0" fillId="6" borderId="11" xfId="0" applyFill="1" applyBorder="1" applyAlignment="1">
      <alignment horizontal="left" vertical="center"/>
    </xf>
    <xf numFmtId="0" fontId="0" fillId="6" borderId="9" xfId="0" applyFill="1" applyBorder="1" applyAlignment="1">
      <alignment horizontal="left" vertical="center"/>
    </xf>
    <xf numFmtId="0" fontId="0" fillId="6" borderId="2" xfId="0" applyFill="1" applyBorder="1" applyAlignment="1">
      <alignment horizontal="left" vertical="top"/>
    </xf>
    <xf numFmtId="0" fontId="0" fillId="6" borderId="3" xfId="0" applyFill="1" applyBorder="1" applyAlignment="1">
      <alignment horizontal="left" vertical="top"/>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0" borderId="5" xfId="0" applyBorder="1" applyAlignment="1">
      <alignment vertical="center"/>
    </xf>
    <xf numFmtId="0" fontId="4" fillId="6" borderId="2" xfId="3" applyFont="1" applyFill="1" applyBorder="1" applyAlignment="1">
      <alignment horizontal="left" vertical="top" wrapText="1"/>
    </xf>
    <xf numFmtId="0" fontId="4" fillId="6" borderId="3" xfId="3" applyFont="1" applyFill="1" applyBorder="1" applyAlignment="1">
      <alignment horizontal="left" vertical="top" wrapText="1"/>
    </xf>
    <xf numFmtId="0" fontId="0" fillId="6" borderId="2" xfId="0" applyFill="1" applyBorder="1" applyAlignment="1">
      <alignment vertical="center"/>
    </xf>
    <xf numFmtId="0" fontId="0" fillId="6" borderId="3" xfId="0" applyFill="1" applyBorder="1" applyAlignment="1">
      <alignment vertical="center"/>
    </xf>
    <xf numFmtId="0" fontId="14" fillId="3" borderId="5" xfId="3" applyFont="1" applyFill="1" applyBorder="1" applyAlignment="1">
      <alignment horizontal="center" vertical="center" wrapText="1"/>
    </xf>
    <xf numFmtId="0" fontId="0" fillId="6" borderId="4" xfId="0" applyFill="1" applyBorder="1" applyAlignment="1">
      <alignment horizontal="left" vertical="center" wrapText="1"/>
    </xf>
    <xf numFmtId="0" fontId="0" fillId="6" borderId="7" xfId="0" applyFill="1" applyBorder="1" applyAlignment="1">
      <alignment horizontal="left" vertical="center" wrapText="1"/>
    </xf>
    <xf numFmtId="0" fontId="0" fillId="6" borderId="2" xfId="0" applyFill="1" applyBorder="1" applyAlignment="1">
      <alignment horizontal="left" vertical="top" wrapText="1"/>
    </xf>
    <xf numFmtId="0" fontId="0" fillId="6" borderId="11" xfId="0" applyFill="1" applyBorder="1" applyAlignment="1">
      <alignment horizontal="left" vertical="top" wrapText="1"/>
    </xf>
    <xf numFmtId="0" fontId="0" fillId="6" borderId="12" xfId="0" applyFill="1" applyBorder="1" applyAlignment="1">
      <alignment horizontal="left" vertical="top" wrapText="1"/>
    </xf>
    <xf numFmtId="0" fontId="14" fillId="3" borderId="5" xfId="0" applyFont="1" applyFill="1" applyBorder="1" applyAlignment="1">
      <alignment horizontal="center" vertical="center" wrapText="1"/>
    </xf>
    <xf numFmtId="0" fontId="0" fillId="6" borderId="1" xfId="0" applyFill="1" applyBorder="1" applyAlignment="1">
      <alignment horizontal="left" vertical="top" wrapText="1"/>
    </xf>
    <xf numFmtId="0" fontId="0" fillId="6" borderId="8" xfId="0" applyFill="1" applyBorder="1" applyAlignment="1">
      <alignment horizontal="left" vertical="top" wrapText="1"/>
    </xf>
    <xf numFmtId="0" fontId="0" fillId="6" borderId="6" xfId="0" applyFill="1" applyBorder="1" applyAlignment="1">
      <alignment horizontal="left" vertical="top" wrapText="1"/>
    </xf>
    <xf numFmtId="0" fontId="0" fillId="6" borderId="11" xfId="0" applyFill="1" applyBorder="1" applyAlignment="1">
      <alignment horizontal="left" vertical="top"/>
    </xf>
    <xf numFmtId="0" fontId="0" fillId="6" borderId="12" xfId="0" applyFill="1" applyBorder="1" applyAlignment="1">
      <alignment horizontal="left" vertical="top"/>
    </xf>
    <xf numFmtId="0" fontId="0" fillId="6" borderId="2" xfId="0" applyFill="1" applyBorder="1" applyAlignment="1">
      <alignment horizontal="left" vertical="center" wrapText="1"/>
    </xf>
    <xf numFmtId="0" fontId="0" fillId="6" borderId="12" xfId="0"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vertical="center"/>
    </xf>
    <xf numFmtId="0" fontId="0" fillId="0" borderId="6" xfId="0" applyBorder="1" applyAlignment="1">
      <alignment vertical="center"/>
    </xf>
    <xf numFmtId="0" fontId="26" fillId="5" borderId="29" xfId="0" applyFont="1" applyFill="1" applyBorder="1" applyAlignment="1">
      <alignment horizontal="left" vertical="center" wrapText="1"/>
    </xf>
    <xf numFmtId="0" fontId="26" fillId="5" borderId="30" xfId="0" applyFont="1" applyFill="1" applyBorder="1" applyAlignment="1">
      <alignment horizontal="left" vertical="center" wrapText="1"/>
    </xf>
    <xf numFmtId="0" fontId="26" fillId="5" borderId="31" xfId="0" applyFont="1" applyFill="1" applyBorder="1" applyAlignment="1">
      <alignment horizontal="left" vertical="center" wrapText="1"/>
    </xf>
    <xf numFmtId="0" fontId="17" fillId="4" borderId="26" xfId="0" applyFont="1" applyFill="1" applyBorder="1" applyAlignment="1">
      <alignment horizontal="center" vertical="center" wrapText="1" readingOrder="1"/>
    </xf>
    <xf numFmtId="0" fontId="17" fillId="4" borderId="28" xfId="0" applyFont="1" applyFill="1" applyBorder="1" applyAlignment="1">
      <alignment horizontal="center" vertical="center" wrapText="1" readingOrder="1"/>
    </xf>
    <xf numFmtId="0" fontId="17" fillId="4" borderId="21" xfId="0" applyFont="1" applyFill="1" applyBorder="1" applyAlignment="1">
      <alignment horizontal="center" vertical="center" wrapText="1" readingOrder="1"/>
    </xf>
    <xf numFmtId="0" fontId="17" fillId="4" borderId="25" xfId="0" applyFont="1" applyFill="1" applyBorder="1" applyAlignment="1">
      <alignment horizontal="center" vertical="center" wrapText="1" readingOrder="1"/>
    </xf>
    <xf numFmtId="0" fontId="18" fillId="2" borderId="16" xfId="0" applyFont="1" applyFill="1" applyBorder="1" applyAlignment="1">
      <alignment horizontal="left" vertical="center" wrapText="1" readingOrder="1"/>
    </xf>
    <xf numFmtId="0" fontId="18" fillId="2" borderId="17" xfId="0" applyFont="1" applyFill="1" applyBorder="1" applyAlignment="1">
      <alignment horizontal="left" vertical="center" wrapText="1" readingOrder="1"/>
    </xf>
    <xf numFmtId="0" fontId="20" fillId="2" borderId="26" xfId="0" applyFont="1" applyFill="1" applyBorder="1" applyAlignment="1">
      <alignment horizontal="left" vertical="center" wrapText="1" readingOrder="1"/>
    </xf>
    <xf numFmtId="0" fontId="20" fillId="2" borderId="28" xfId="0" applyFont="1" applyFill="1" applyBorder="1" applyAlignment="1">
      <alignment horizontal="left" vertical="center" wrapText="1" readingOrder="1"/>
    </xf>
    <xf numFmtId="0" fontId="18" fillId="2" borderId="26" xfId="0" applyFont="1" applyFill="1" applyBorder="1" applyAlignment="1">
      <alignment horizontal="left" vertical="center" wrapText="1" readingOrder="1"/>
    </xf>
    <xf numFmtId="0" fontId="18" fillId="2" borderId="28" xfId="0" applyFont="1" applyFill="1" applyBorder="1" applyAlignment="1">
      <alignment horizontal="left" vertical="center" wrapText="1" readingOrder="1"/>
    </xf>
    <xf numFmtId="0" fontId="18" fillId="2" borderId="18" xfId="0" applyFont="1" applyFill="1" applyBorder="1" applyAlignment="1">
      <alignment horizontal="left" vertical="center" wrapText="1" readingOrder="1"/>
    </xf>
    <xf numFmtId="0" fontId="18" fillId="2"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18" fillId="2" borderId="16" xfId="0" applyFont="1" applyFill="1" applyBorder="1" applyAlignment="1">
      <alignment horizontal="left" vertical="center" wrapText="1" indent="1" readingOrder="1"/>
    </xf>
    <xf numFmtId="0" fontId="19" fillId="2" borderId="26" xfId="0" applyFont="1" applyFill="1" applyBorder="1" applyAlignment="1">
      <alignment horizontal="left" vertical="center" wrapText="1" indent="1" readingOrder="1"/>
    </xf>
    <xf numFmtId="0" fontId="19" fillId="2" borderId="17" xfId="0" applyFont="1" applyFill="1" applyBorder="1" applyAlignment="1">
      <alignment horizontal="left" vertical="center" wrapText="1" indent="1" readingOrder="1"/>
    </xf>
    <xf numFmtId="0" fontId="18" fillId="2" borderId="21" xfId="0" applyFont="1" applyFill="1" applyBorder="1" applyAlignment="1">
      <alignment horizontal="left" vertical="center" wrapText="1" readingOrder="1"/>
    </xf>
    <xf numFmtId="0" fontId="18" fillId="2" borderId="27" xfId="0" applyFont="1" applyFill="1" applyBorder="1" applyAlignment="1">
      <alignment horizontal="left" vertical="center" wrapText="1" readingOrder="1"/>
    </xf>
    <xf numFmtId="0" fontId="18" fillId="2" borderId="18" xfId="0" applyFont="1" applyFill="1" applyBorder="1" applyAlignment="1">
      <alignment horizontal="center" vertical="center" wrapText="1" readingOrder="1"/>
    </xf>
    <xf numFmtId="0" fontId="18" fillId="2" borderId="20" xfId="0" applyFont="1" applyFill="1" applyBorder="1" applyAlignment="1">
      <alignment horizontal="center" vertical="center" wrapText="1" readingOrder="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0" borderId="5" xfId="3" applyFont="1" applyBorder="1" applyAlignment="1">
      <alignment vertical="center" wrapText="1"/>
    </xf>
    <xf numFmtId="0" fontId="4" fillId="2" borderId="12" xfId="3" applyFont="1" applyFill="1" applyBorder="1" applyAlignment="1">
      <alignment horizontal="center" vertical="center" wrapText="1"/>
    </xf>
    <xf numFmtId="0" fontId="4" fillId="0" borderId="5" xfId="3" applyFont="1" applyBorder="1" applyAlignment="1">
      <alignment horizontal="left" vertical="center"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0" borderId="5" xfId="0" applyFont="1" applyBorder="1" applyAlignment="1">
      <alignment horizontal="lef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13" xfId="0"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4" fillId="0" borderId="5" xfId="0" applyFont="1" applyFill="1" applyBorder="1" applyAlignment="1">
      <alignment horizontal="left"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colors>
    <mruColors>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TU 奥村 公美" id="{F38D26F7-65E1-4FEE-803B-68A5BDD32991}" userId="S::kumi.o@mri.co.jp::caa289ec-b30b-4a49-8890-de60f87f390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3" dT="2021-12-19T07:56:58.27" personId="{F38D26F7-65E1-4FEE-803B-68A5BDD32991}" id="{CD754916-21B6-4568-B83E-D334E3EE11BC}">
    <text>数式変更</text>
  </threadedComment>
  <threadedComment ref="B292" dT="2021-12-19T03:02:47.06" personId="{F38D26F7-65E1-4FEE-803B-68A5BDD32991}" id="{568AA66E-356E-46D6-8B95-787BB81207AB}">
    <text>数式変更</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1"/>
  <sheetViews>
    <sheetView showGridLines="0" tabSelected="1" zoomScale="70" zoomScaleNormal="7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4.4"/>
  <cols>
    <col min="1" max="1" width="0" hidden="1" customWidth="1"/>
    <col min="2" max="3" width="8.90625" customWidth="1"/>
    <col min="4" max="4" width="11.36328125" customWidth="1"/>
    <col min="5" max="5" width="24.453125" customWidth="1"/>
    <col min="6" max="6" width="10.08984375" customWidth="1"/>
    <col min="7" max="7" width="35.453125" bestFit="1" customWidth="1"/>
    <col min="8" max="8" width="15.453125" customWidth="1"/>
    <col min="9" max="9" width="30.90625" customWidth="1"/>
    <col min="10" max="10" width="9.90625" style="58" customWidth="1"/>
    <col min="11" max="14" width="8.7265625" style="58" hidden="1" customWidth="1"/>
    <col min="15" max="15" width="86.453125" style="58" hidden="1" customWidth="1"/>
    <col min="16" max="18" width="0" hidden="1" customWidth="1"/>
  </cols>
  <sheetData>
    <row r="1" spans="1:5">
      <c r="A1" s="363"/>
      <c r="B1" s="362" t="s">
        <v>3865</v>
      </c>
    </row>
    <row r="2" spans="1:5" ht="27">
      <c r="B2" s="31" t="s">
        <v>707</v>
      </c>
      <c r="C2" s="31"/>
    </row>
    <row r="6" spans="1:5" ht="18.600000000000001">
      <c r="B6" s="32">
        <v>1.1000000000000001</v>
      </c>
      <c r="C6" s="19" t="s">
        <v>700</v>
      </c>
    </row>
    <row r="7" spans="1:5" ht="18.600000000000001">
      <c r="B7" s="100" t="s">
        <v>3059</v>
      </c>
      <c r="C7" s="19"/>
    </row>
    <row r="8" spans="1:5" ht="18.600000000000001">
      <c r="B8" s="32"/>
      <c r="C8" s="19"/>
    </row>
    <row r="9" spans="1:5" ht="14.4" customHeight="1">
      <c r="B9" s="73"/>
      <c r="C9" s="101"/>
      <c r="D9" s="369" t="s">
        <v>3054</v>
      </c>
      <c r="E9" s="370"/>
    </row>
    <row r="10" spans="1:5" ht="15">
      <c r="B10" s="377" t="str">
        <f>HYPERLINK("#'"&amp;$B$6&amp;"'!B11","Step0")</f>
        <v>Step0</v>
      </c>
      <c r="C10" s="378"/>
      <c r="D10" s="379" t="s">
        <v>3013</v>
      </c>
      <c r="E10" s="380"/>
    </row>
    <row r="11" spans="1:5" ht="15">
      <c r="B11" s="377" t="str">
        <f>HYPERLINK("#'"&amp;$B$6&amp;"'!B12","Step1")</f>
        <v>Step1</v>
      </c>
      <c r="C11" s="378"/>
      <c r="D11" s="379" t="s">
        <v>3018</v>
      </c>
      <c r="E11" s="380"/>
    </row>
    <row r="12" spans="1:5" ht="15">
      <c r="B12" s="377" t="str">
        <f>HYPERLINK("#'"&amp;$B$6&amp;"'!B13","Step2")</f>
        <v>Step2</v>
      </c>
      <c r="C12" s="378"/>
      <c r="D12" s="379" t="s">
        <v>3055</v>
      </c>
      <c r="E12" s="380"/>
    </row>
    <row r="13" spans="1:5" ht="15">
      <c r="B13" s="377" t="str">
        <f>HYPERLINK("#'"&amp;$B$6&amp;"'!B14","Step3")</f>
        <v>Step3</v>
      </c>
      <c r="C13" s="378"/>
      <c r="D13" s="379" t="s">
        <v>3056</v>
      </c>
      <c r="E13" s="380"/>
    </row>
    <row r="14" spans="1:5" ht="15">
      <c r="B14" s="377" t="str">
        <f>HYPERLINK("#'"&amp;$B$6&amp;"'!B16","Step4")</f>
        <v>Step4</v>
      </c>
      <c r="C14" s="378"/>
      <c r="D14" s="379" t="s">
        <v>3057</v>
      </c>
      <c r="E14" s="380"/>
    </row>
    <row r="15" spans="1:5" ht="15">
      <c r="B15" s="377" t="str">
        <f>HYPERLINK("#'"&amp;B6&amp;"'!B17","Step5")</f>
        <v>Step5</v>
      </c>
      <c r="C15" s="378"/>
      <c r="D15" s="379" t="s">
        <v>3058</v>
      </c>
      <c r="E15" s="380"/>
    </row>
    <row r="16" spans="1: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c r="B23" s="369" t="s">
        <v>0</v>
      </c>
      <c r="C23" s="370"/>
      <c r="D23" s="369" t="s">
        <v>730</v>
      </c>
      <c r="E23" s="370"/>
      <c r="F23" s="149" t="s">
        <v>8</v>
      </c>
      <c r="G23" s="152" t="s">
        <v>3</v>
      </c>
      <c r="H23" s="375" t="s">
        <v>4</v>
      </c>
      <c r="I23" s="376"/>
      <c r="J23" s="59" t="s">
        <v>3003</v>
      </c>
      <c r="O23" s="58" t="s">
        <v>3518</v>
      </c>
      <c r="P23" s="58" t="s">
        <v>3513</v>
      </c>
      <c r="Q23" t="s">
        <v>3516</v>
      </c>
      <c r="R23" t="s">
        <v>3517</v>
      </c>
    </row>
    <row r="24" spans="2:18">
      <c r="B24" s="381" t="s">
        <v>995</v>
      </c>
      <c r="C24" s="382"/>
      <c r="D24" s="381" t="s">
        <v>997</v>
      </c>
      <c r="E24" s="382"/>
      <c r="F24" s="13" t="s">
        <v>13</v>
      </c>
      <c r="G24" s="14" t="s">
        <v>3814</v>
      </c>
      <c r="H24" s="156" t="s">
        <v>16</v>
      </c>
      <c r="I24" s="156" t="s">
        <v>17</v>
      </c>
      <c r="J24" s="154" t="str">
        <f>HYPERLINK("#'"&amp;$B$17&amp;$B$18&amp;$B$21&amp;"'!B"&amp;K24+6,IF(L24=K24,K24,K24&amp;"～"&amp;L24))</f>
        <v>1～17</v>
      </c>
      <c r="K24" s="60">
        <f>INDEX('1.2(1)①'!$B:$B,MATCH(M24,'1.2(1)①'!$A:$A,0),1)</f>
        <v>1</v>
      </c>
      <c r="L24" s="17">
        <f>K25-1</f>
        <v>17</v>
      </c>
      <c r="M24" s="17" t="str">
        <f t="shared" ref="M24:M87" si="0">F24&amp;G24&amp;H24&amp;I24</f>
        <v>Scope1, 2主要設備における高効率型・脱炭素型の導入空気調和設備空気熱源設備・システム</v>
      </c>
      <c r="O24" s="58" t="str">
        <f>INDEX('1.2(1)①'!$J:$J,MATCH(目次!$K24,'1.2(1)①'!$B:$B,0),1)</f>
        <v>高効率チリングユニットの導入</v>
      </c>
      <c r="P24" s="58">
        <f t="shared" ref="P24:P55" si="1">L24-K24+1</f>
        <v>17</v>
      </c>
      <c r="Q24">
        <f>COUNTIFS('1.2(2)'!J$967:J$1017,"〇",'1.2(2)'!$C$967:$C$1017,"&gt;="&amp;$K24,'1.2(2)'!$C$967:$C$1017,"&lt;="&amp;$L24)+COUNTIFS('1.2(2)'!J$967:J$1017,"△",'1.2(2)'!$C$967:$C$1017,"&gt;="&amp;$K24,'1.2(2)'!$C$967:$C$1017,"&lt;="&amp;$L24)</f>
        <v>11</v>
      </c>
      <c r="R24">
        <f>COUNTIFS('1.2(2)'!K$967:K$1017,"〇",'1.2(2)'!$C$967:$C$1017,"&gt;="&amp;$K24,'1.2(2)'!$C$967:$C$1017,"&lt;="&amp;$L24)+COUNTIFS('1.2(2)'!K$967:K$1017,"△",'1.2(2)'!$C$967:$C$1017,"&gt;="&amp;$K24,'1.2(2)'!$C$967:$C$1017,"&lt;="&amp;$L24)</f>
        <v>5</v>
      </c>
    </row>
    <row r="25" spans="2:18" ht="14.4" customHeight="1">
      <c r="B25" s="371" t="s">
        <v>994</v>
      </c>
      <c r="C25" s="372"/>
      <c r="D25" s="64" t="s">
        <v>996</v>
      </c>
      <c r="E25" s="66"/>
      <c r="F25" s="150" t="s">
        <v>13</v>
      </c>
      <c r="G25" s="41" t="s">
        <v>3833</v>
      </c>
      <c r="H25" s="156" t="s">
        <v>52</v>
      </c>
      <c r="I25" s="156" t="s">
        <v>53</v>
      </c>
      <c r="J25" s="154" t="str">
        <f t="shared" ref="J25:J88" si="2">HYPERLINK("#'"&amp;$B$17&amp;$B$18&amp;$B$21&amp;"'!B"&amp;K25+6,IF(L25=K25,K25,K25&amp;"～"&amp;L25))</f>
        <v>18～23</v>
      </c>
      <c r="K25" s="60">
        <f>INDEX('1.2(1)①'!$B:$B,MATCH(M25,'1.2(1)①'!$A:$A,0),1)</f>
        <v>18</v>
      </c>
      <c r="L25" s="17">
        <f t="shared" ref="L25:L88" si="3">K26-1</f>
        <v>23</v>
      </c>
      <c r="M25" s="17" t="str">
        <f t="shared" si="0"/>
        <v>Scope1, 2主要設備における高効率型・脱炭素型の導入給湯設備給湯熱源設備・システム</v>
      </c>
      <c r="O25" s="58" t="str">
        <f>INDEX('1.2(1)①'!$J:$J,MATCH(目次!$K25,'1.2(1)①'!$B:$B,0),1)</f>
        <v>低GWP冷媒・自然冷媒高効率ヒートポンプ給湯機の導入</v>
      </c>
      <c r="P25" s="58">
        <f t="shared" si="1"/>
        <v>6</v>
      </c>
      <c r="Q25">
        <f>COUNTIFS('1.2(2)'!J$967:J$1017,"〇",'1.2(2)'!$C$967:$C$1017,"&gt;="&amp;$K25,'1.2(2)'!$C$967:$C$1017,"&lt;="&amp;$L25)+COUNTIFS('1.2(2)'!J$967:J$1017,"△",'1.2(2)'!$C$967:$C$1017,"&gt;="&amp;$K25,'1.2(2)'!$C$967:$C$1017,"&lt;="&amp;$L25)</f>
        <v>2</v>
      </c>
      <c r="R25">
        <f>COUNTIFS('1.2(2)'!K$967:K$1017,"〇",'1.2(2)'!$C$967:$C$1017,"&gt;="&amp;$K25,'1.2(2)'!$C$967:$C$1017,"&lt;="&amp;$L25)+COUNTIFS('1.2(2)'!K$967:K$1017,"△",'1.2(2)'!$C$967:$C$1017,"&gt;="&amp;$K25,'1.2(2)'!$C$967:$C$1017,"&lt;="&amp;$L25)</f>
        <v>2</v>
      </c>
    </row>
    <row r="26" spans="2:18" ht="14.4" customHeight="1">
      <c r="B26" s="371" t="s">
        <v>994</v>
      </c>
      <c r="C26" s="372"/>
      <c r="D26" s="64" t="s">
        <v>996</v>
      </c>
      <c r="E26" s="66"/>
      <c r="F26" s="150" t="s">
        <v>13</v>
      </c>
      <c r="G26" s="41" t="s">
        <v>3833</v>
      </c>
      <c r="H26" s="156" t="s">
        <v>66</v>
      </c>
      <c r="I26" s="156" t="s">
        <v>67</v>
      </c>
      <c r="J26" s="154">
        <f t="shared" si="2"/>
        <v>24</v>
      </c>
      <c r="K26" s="60">
        <f>INDEX('1.2(1)①'!$B:$B,MATCH(M26,'1.2(1)①'!$A:$A,0),1)</f>
        <v>24</v>
      </c>
      <c r="L26" s="17">
        <f t="shared" si="3"/>
        <v>24</v>
      </c>
      <c r="M26" s="17" t="str">
        <f t="shared" si="0"/>
        <v>Scope1, 2主要設備における高効率型・脱炭素型の導入照明設備高効率照明器具</v>
      </c>
      <c r="O26" s="58" t="str">
        <f>INDEX('1.2(1)①'!$J:$J,MATCH(目次!$K26,'1.2(1)①'!$B:$B,0),1)</f>
        <v>ＬＥＤ照明器具の導入</v>
      </c>
      <c r="P26" s="58">
        <f t="shared" si="1"/>
        <v>1</v>
      </c>
      <c r="Q26">
        <f>COUNTIFS('1.2(2)'!J$967:J$1017,"〇",'1.2(2)'!$C$967:$C$1017,"&gt;="&amp;$K26,'1.2(2)'!$C$967:$C$1017,"&lt;="&amp;$L26)+COUNTIFS('1.2(2)'!J$967:J$1017,"△",'1.2(2)'!$C$967:$C$1017,"&gt;="&amp;$K26,'1.2(2)'!$C$967:$C$1017,"&lt;="&amp;$L26)</f>
        <v>1</v>
      </c>
      <c r="R26">
        <f>COUNTIFS('1.2(2)'!K$967:K$1017,"〇",'1.2(2)'!$C$967:$C$1017,"&gt;="&amp;$K26,'1.2(2)'!$C$967:$C$1017,"&lt;="&amp;$L26)+COUNTIFS('1.2(2)'!K$967:K$1017,"△",'1.2(2)'!$C$967:$C$1017,"&gt;="&amp;$K26,'1.2(2)'!$C$967:$C$1017,"&lt;="&amp;$L26)</f>
        <v>1</v>
      </c>
    </row>
    <row r="27" spans="2:18" ht="14.4" customHeight="1">
      <c r="B27" s="371" t="s">
        <v>994</v>
      </c>
      <c r="C27" s="372"/>
      <c r="D27" s="64" t="s">
        <v>996</v>
      </c>
      <c r="E27" s="66"/>
      <c r="F27" s="150" t="s">
        <v>13</v>
      </c>
      <c r="G27" s="41" t="s">
        <v>3833</v>
      </c>
      <c r="H27" s="14" t="s">
        <v>71</v>
      </c>
      <c r="I27" s="156" t="s">
        <v>72</v>
      </c>
      <c r="J27" s="154" t="str">
        <f t="shared" si="2"/>
        <v>25～28</v>
      </c>
      <c r="K27" s="60">
        <f>INDEX('1.2(1)①'!$B:$B,MATCH(M27,'1.2(1)①'!$A:$A,0),1)</f>
        <v>25</v>
      </c>
      <c r="L27" s="17">
        <f>K28-1</f>
        <v>28</v>
      </c>
      <c r="M27" s="17" t="str">
        <f t="shared" si="0"/>
        <v>Scope1, 2主要設備における高効率型・脱炭素型の導入燃焼設備ボイラー・ボイラー関連機器</v>
      </c>
      <c r="O27" s="58" t="str">
        <f>INDEX('1.2(1)①'!$J:$J,MATCH(目次!$K27,'1.2(1)①'!$B:$B,0),1)</f>
        <v>高効率蒸気ボイラーの導入</v>
      </c>
      <c r="P27" s="58">
        <f t="shared" si="1"/>
        <v>4</v>
      </c>
      <c r="Q27">
        <f>COUNTIFS('1.2(2)'!J$967:J$1017,"〇",'1.2(2)'!$C$967:$C$1017,"&gt;="&amp;$K27,'1.2(2)'!$C$967:$C$1017,"&lt;="&amp;$L27)+COUNTIFS('1.2(2)'!J$967:J$1017,"△",'1.2(2)'!$C$967:$C$1017,"&gt;="&amp;$K27,'1.2(2)'!$C$967:$C$1017,"&lt;="&amp;$L27)</f>
        <v>4</v>
      </c>
      <c r="R27">
        <f>COUNTIFS('1.2(2)'!K$967:K$1017,"〇",'1.2(2)'!$C$967:$C$1017,"&gt;="&amp;$K27,'1.2(2)'!$C$967:$C$1017,"&lt;="&amp;$L27)+COUNTIFS('1.2(2)'!K$967:K$1017,"△",'1.2(2)'!$C$967:$C$1017,"&gt;="&amp;$K27,'1.2(2)'!$C$967:$C$1017,"&lt;="&amp;$L27)</f>
        <v>3</v>
      </c>
    </row>
    <row r="28" spans="2:18" ht="14.4" customHeight="1">
      <c r="B28" s="371" t="s">
        <v>994</v>
      </c>
      <c r="C28" s="372"/>
      <c r="D28" s="64" t="s">
        <v>996</v>
      </c>
      <c r="E28" s="66"/>
      <c r="F28" s="150" t="s">
        <v>13</v>
      </c>
      <c r="G28" s="41" t="s">
        <v>3833</v>
      </c>
      <c r="H28" s="14" t="s">
        <v>82</v>
      </c>
      <c r="I28" s="156" t="s">
        <v>79</v>
      </c>
      <c r="J28" s="154" t="str">
        <f t="shared" si="2"/>
        <v>29～31</v>
      </c>
      <c r="K28" s="60">
        <f>INDEX('1.2(1)①'!$B:$B,MATCH(M28,'1.2(1)①'!$A:$A,0),1)</f>
        <v>29</v>
      </c>
      <c r="L28" s="17">
        <f>K29-1</f>
        <v>31</v>
      </c>
      <c r="M28" s="17" t="str">
        <f t="shared" si="0"/>
        <v>Scope1, 2主要設備における高効率型・脱炭素型の導入熱利用設備工業炉</v>
      </c>
      <c r="O28" s="58" t="str">
        <f>INDEX('1.2(1)①'!$J:$J,MATCH(目次!$K28,'1.2(1)①'!$B:$B,0),1)</f>
        <v>高効率燃焼式工業炉の導入</v>
      </c>
      <c r="P28" s="58">
        <f t="shared" si="1"/>
        <v>3</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ht="14.4" customHeight="1">
      <c r="B29" s="371" t="s">
        <v>994</v>
      </c>
      <c r="C29" s="372"/>
      <c r="D29" s="64" t="s">
        <v>996</v>
      </c>
      <c r="E29" s="66"/>
      <c r="F29" s="150" t="s">
        <v>13</v>
      </c>
      <c r="G29" s="41" t="s">
        <v>3833</v>
      </c>
      <c r="H29" s="41" t="str">
        <f t="shared" ref="H29:H31" si="4">H28</f>
        <v>熱利用設備</v>
      </c>
      <c r="I29" s="156" t="s">
        <v>87</v>
      </c>
      <c r="J29" s="154" t="str">
        <f t="shared" si="2"/>
        <v>32～42</v>
      </c>
      <c r="K29" s="60">
        <f>INDEX('1.2(1)①'!$B:$B,MATCH(M29,'1.2(1)①'!$A:$A,0),1)</f>
        <v>32</v>
      </c>
      <c r="L29" s="17">
        <f>K30-1</f>
        <v>42</v>
      </c>
      <c r="M29" s="17" t="str">
        <f t="shared" si="0"/>
        <v>Scope1, 2主要設備における高効率型・脱炭素型の導入熱利用設備ヒートポンプ式熱源装置</v>
      </c>
      <c r="O29" s="58" t="str">
        <f>INDEX('1.2(1)①'!$J:$J,MATCH(目次!$K29,'1.2(1)①'!$B:$B,0),1)</f>
        <v>高効率チリングユニットの導入</v>
      </c>
      <c r="P29" s="58">
        <f t="shared" si="1"/>
        <v>11</v>
      </c>
      <c r="Q29">
        <f>COUNTIFS('1.2(2)'!J$967:J$1017,"〇",'1.2(2)'!$C$967:$C$1017,"&gt;="&amp;$K29,'1.2(2)'!$C$967:$C$1017,"&lt;="&amp;$L29)+COUNTIFS('1.2(2)'!J$967:J$1017,"△",'1.2(2)'!$C$967:$C$1017,"&gt;="&amp;$K29,'1.2(2)'!$C$967:$C$1017,"&lt;="&amp;$L29)</f>
        <v>4</v>
      </c>
      <c r="R29">
        <f>COUNTIFS('1.2(2)'!K$967:K$1017,"〇",'1.2(2)'!$C$967:$C$1017,"&gt;="&amp;$K29,'1.2(2)'!$C$967:$C$1017,"&lt;="&amp;$L29)+COUNTIFS('1.2(2)'!K$967:K$1017,"△",'1.2(2)'!$C$967:$C$1017,"&gt;="&amp;$K29,'1.2(2)'!$C$967:$C$1017,"&lt;="&amp;$L29)</f>
        <v>2</v>
      </c>
    </row>
    <row r="30" spans="2:18" ht="14.4" customHeight="1">
      <c r="B30" s="371" t="s">
        <v>994</v>
      </c>
      <c r="C30" s="372"/>
      <c r="D30" s="64" t="s">
        <v>996</v>
      </c>
      <c r="E30" s="66"/>
      <c r="F30" s="150" t="s">
        <v>13</v>
      </c>
      <c r="G30" s="41" t="s">
        <v>3833</v>
      </c>
      <c r="H30" s="41" t="str">
        <f t="shared" si="4"/>
        <v>熱利用設備</v>
      </c>
      <c r="I30" s="156" t="s">
        <v>100</v>
      </c>
      <c r="J30" s="154" t="str">
        <f t="shared" si="2"/>
        <v>43～44</v>
      </c>
      <c r="K30" s="60">
        <f>INDEX('1.2(1)①'!$B:$B,MATCH(M30,'1.2(1)①'!$A:$A,0),1)</f>
        <v>43</v>
      </c>
      <c r="L30" s="17">
        <f t="shared" si="3"/>
        <v>44</v>
      </c>
      <c r="M30" s="17" t="str">
        <f t="shared" si="0"/>
        <v>Scope1, 2主要設備における高効率型・脱炭素型の導入熱利用設備蒸留塔</v>
      </c>
      <c r="O30" s="58" t="str">
        <f>INDEX('1.2(1)①'!$J:$J,MATCH(目次!$K30,'1.2(1)①'!$B:$B,0),1)</f>
        <v>MVR型（自己蒸気機械圧縮型）蒸留塔付き蒸発濃縮装置の導入</v>
      </c>
      <c r="P30" s="58">
        <f t="shared" si="1"/>
        <v>2</v>
      </c>
      <c r="Q30">
        <f>COUNTIFS('1.2(2)'!J$967:J$1017,"〇",'1.2(2)'!$C$967:$C$1017,"&gt;="&amp;$K30,'1.2(2)'!$C$967:$C$1017,"&lt;="&amp;$L30)+COUNTIFS('1.2(2)'!J$967:J$1017,"△",'1.2(2)'!$C$967:$C$1017,"&gt;="&amp;$K30,'1.2(2)'!$C$967:$C$1017,"&lt;="&amp;$L30)</f>
        <v>1</v>
      </c>
      <c r="R30">
        <f>COUNTIFS('1.2(2)'!K$967:K$1017,"〇",'1.2(2)'!$C$967:$C$1017,"&gt;="&amp;$K30,'1.2(2)'!$C$967:$C$1017,"&lt;="&amp;$L30)+COUNTIFS('1.2(2)'!K$967:K$1017,"△",'1.2(2)'!$C$967:$C$1017,"&gt;="&amp;$K30,'1.2(2)'!$C$967:$C$1017,"&lt;="&amp;$L30)</f>
        <v>0</v>
      </c>
    </row>
    <row r="31" spans="2:18" ht="14.4" customHeight="1">
      <c r="B31" s="371" t="s">
        <v>994</v>
      </c>
      <c r="C31" s="372"/>
      <c r="D31" s="64" t="s">
        <v>996</v>
      </c>
      <c r="E31" s="66"/>
      <c r="F31" s="150" t="s">
        <v>13</v>
      </c>
      <c r="G31" s="41" t="s">
        <v>3833</v>
      </c>
      <c r="H31" s="41" t="str">
        <f t="shared" si="4"/>
        <v>熱利用設備</v>
      </c>
      <c r="I31" s="156" t="s">
        <v>104</v>
      </c>
      <c r="J31" s="154" t="str">
        <f t="shared" si="2"/>
        <v>45～47</v>
      </c>
      <c r="K31" s="60">
        <f>INDEX('1.2(1)①'!$B:$B,MATCH(M31,'1.2(1)①'!$A:$A,0),1)</f>
        <v>45</v>
      </c>
      <c r="L31" s="17">
        <f t="shared" si="3"/>
        <v>47</v>
      </c>
      <c r="M31" s="17" t="str">
        <f t="shared" si="0"/>
        <v>Scope1, 2主要設備における高効率型・脱炭素型の導入熱利用設備その他</v>
      </c>
      <c r="O31" s="58" t="str">
        <f>INDEX('1.2(1)①'!$J:$J,MATCH(目次!$K31,'1.2(1)①'!$B:$B,0),1)</f>
        <v>エアレス乾燥装置の導入</v>
      </c>
      <c r="P31" s="58">
        <f t="shared" si="1"/>
        <v>3</v>
      </c>
      <c r="Q31">
        <f>COUNTIFS('1.2(2)'!J$967:J$1017,"〇",'1.2(2)'!$C$967:$C$1017,"&gt;="&amp;$K31,'1.2(2)'!$C$967:$C$1017,"&lt;="&amp;$L31)+COUNTIFS('1.2(2)'!J$967:J$1017,"△",'1.2(2)'!$C$967:$C$1017,"&gt;="&amp;$K31,'1.2(2)'!$C$967:$C$1017,"&lt;="&amp;$L31)</f>
        <v>2</v>
      </c>
      <c r="R31">
        <f>COUNTIFS('1.2(2)'!K$967:K$1017,"〇",'1.2(2)'!$C$967:$C$1017,"&gt;="&amp;$K31,'1.2(2)'!$C$967:$C$1017,"&lt;="&amp;$L31)+COUNTIFS('1.2(2)'!K$967:K$1017,"△",'1.2(2)'!$C$967:$C$1017,"&gt;="&amp;$K31,'1.2(2)'!$C$967:$C$1017,"&lt;="&amp;$L31)</f>
        <v>0</v>
      </c>
    </row>
    <row r="32" spans="2:18" ht="14.4" customHeight="1">
      <c r="B32" s="371" t="s">
        <v>994</v>
      </c>
      <c r="C32" s="372"/>
      <c r="D32" s="64" t="s">
        <v>996</v>
      </c>
      <c r="E32" s="66"/>
      <c r="F32" s="150" t="s">
        <v>13</v>
      </c>
      <c r="G32" s="41" t="s">
        <v>3833</v>
      </c>
      <c r="H32" s="156" t="s">
        <v>110</v>
      </c>
      <c r="I32" s="156" t="s">
        <v>110</v>
      </c>
      <c r="J32" s="154" t="str">
        <f t="shared" si="2"/>
        <v>48～51</v>
      </c>
      <c r="K32" s="60">
        <f>INDEX('1.2(1)①'!$B:$B,MATCH(M32,'1.2(1)①'!$A:$A,0),1)</f>
        <v>48</v>
      </c>
      <c r="L32" s="17">
        <f t="shared" si="3"/>
        <v>51</v>
      </c>
      <c r="M32" s="17" t="str">
        <f t="shared" si="0"/>
        <v>Scope1, 2主要設備における高効率型・脱炭素型の導入コージェネレーション設備コージェネレーション設備</v>
      </c>
      <c r="O32" s="58" t="str">
        <f>INDEX('1.2(1)①'!$J:$J,MATCH(目次!$K32,'1.2(1)①'!$B:$B,0),1)</f>
        <v>エンジン式コージェネレーション設備の導入</v>
      </c>
      <c r="P32" s="58">
        <f t="shared" si="1"/>
        <v>4</v>
      </c>
      <c r="Q32">
        <f>COUNTIFS('1.2(2)'!J$967:J$1017,"〇",'1.2(2)'!$C$967:$C$1017,"&gt;="&amp;$K32,'1.2(2)'!$C$967:$C$1017,"&lt;="&amp;$L32)+COUNTIFS('1.2(2)'!J$967:J$1017,"△",'1.2(2)'!$C$967:$C$1017,"&gt;="&amp;$K32,'1.2(2)'!$C$967:$C$1017,"&lt;="&amp;$L32)</f>
        <v>3</v>
      </c>
      <c r="R32">
        <f>COUNTIFS('1.2(2)'!K$967:K$1017,"〇",'1.2(2)'!$C$967:$C$1017,"&gt;="&amp;$K32,'1.2(2)'!$C$967:$C$1017,"&lt;="&amp;$L32)+COUNTIFS('1.2(2)'!K$967:K$1017,"△",'1.2(2)'!$C$967:$C$1017,"&gt;="&amp;$K32,'1.2(2)'!$C$967:$C$1017,"&lt;="&amp;$L32)</f>
        <v>0</v>
      </c>
    </row>
    <row r="33" spans="2:18" ht="14.4" customHeight="1">
      <c r="B33" s="371" t="s">
        <v>994</v>
      </c>
      <c r="C33" s="372"/>
      <c r="D33" s="64" t="s">
        <v>996</v>
      </c>
      <c r="E33" s="66"/>
      <c r="F33" s="150" t="s">
        <v>13</v>
      </c>
      <c r="G33" s="41" t="s">
        <v>3833</v>
      </c>
      <c r="H33" s="14" t="s">
        <v>117</v>
      </c>
      <c r="I33" s="156" t="s">
        <v>118</v>
      </c>
      <c r="J33" s="154">
        <f t="shared" si="2"/>
        <v>52</v>
      </c>
      <c r="K33" s="60">
        <f>INDEX('1.2(1)①'!$B:$B,MATCH(M33,'1.2(1)①'!$A:$A,0),1)</f>
        <v>52</v>
      </c>
      <c r="L33" s="17">
        <f t="shared" si="3"/>
        <v>52</v>
      </c>
      <c r="M33" s="17" t="str">
        <f t="shared" si="0"/>
        <v>Scope1, 2主要設備における高効率型・脱炭素型の導入電気使用設備受変電、配電設備</v>
      </c>
      <c r="O33" s="58" t="str">
        <f>INDEX('1.2(1)①'!$J:$J,MATCH(目次!$K33,'1.2(1)①'!$B:$B,0),1)</f>
        <v>高効率変圧器の導入</v>
      </c>
      <c r="P33" s="58">
        <f t="shared" si="1"/>
        <v>1</v>
      </c>
      <c r="Q33">
        <f>COUNTIFS('1.2(2)'!J$967:J$1017,"〇",'1.2(2)'!$C$967:$C$1017,"&gt;="&amp;$K33,'1.2(2)'!$C$967:$C$1017,"&lt;="&amp;$L33)+COUNTIFS('1.2(2)'!J$967:J$1017,"△",'1.2(2)'!$C$967:$C$1017,"&gt;="&amp;$K33,'1.2(2)'!$C$967:$C$1017,"&lt;="&amp;$L33)</f>
        <v>1</v>
      </c>
      <c r="R33">
        <f>COUNTIFS('1.2(2)'!K$967:K$1017,"〇",'1.2(2)'!$C$967:$C$1017,"&gt;="&amp;$K33,'1.2(2)'!$C$967:$C$1017,"&lt;="&amp;$L33)+COUNTIFS('1.2(2)'!K$967:K$1017,"△",'1.2(2)'!$C$967:$C$1017,"&gt;="&amp;$K33,'1.2(2)'!$C$967:$C$1017,"&lt;="&amp;$L33)</f>
        <v>1</v>
      </c>
    </row>
    <row r="34" spans="2:18" ht="14.4" customHeight="1">
      <c r="B34" s="371" t="s">
        <v>994</v>
      </c>
      <c r="C34" s="372"/>
      <c r="D34" s="64" t="s">
        <v>996</v>
      </c>
      <c r="E34" s="66"/>
      <c r="F34" s="150" t="s">
        <v>13</v>
      </c>
      <c r="G34" s="41" t="s">
        <v>3833</v>
      </c>
      <c r="H34" s="41" t="str">
        <f t="shared" ref="H34:H36" si="5">H33</f>
        <v>電気使用設備</v>
      </c>
      <c r="I34" s="156" t="s">
        <v>121</v>
      </c>
      <c r="J34" s="154" t="str">
        <f t="shared" si="2"/>
        <v>53～56</v>
      </c>
      <c r="K34" s="60">
        <f>INDEX('1.2(1)①'!$B:$B,MATCH(M34,'1.2(1)①'!$A:$A,0),1)</f>
        <v>53</v>
      </c>
      <c r="L34" s="17">
        <f t="shared" si="3"/>
        <v>56</v>
      </c>
      <c r="M34" s="17" t="str">
        <f t="shared" si="0"/>
        <v>Scope1, 2主要設備における高効率型・脱炭素型の導入電気使用設備電動機・電動力応用設備</v>
      </c>
      <c r="O34" s="58" t="str">
        <f>INDEX('1.2(1)①'!$J:$J,MATCH(目次!$K34,'1.2(1)①'!$B:$B,0),1)</f>
        <v>高効率誘導モータの導入</v>
      </c>
      <c r="P34" s="58">
        <f t="shared" si="1"/>
        <v>4</v>
      </c>
      <c r="Q34">
        <f>COUNTIFS('1.2(2)'!J$967:J$1017,"〇",'1.2(2)'!$C$967:$C$1017,"&gt;="&amp;$K34,'1.2(2)'!$C$967:$C$1017,"&lt;="&amp;$L34)+COUNTIFS('1.2(2)'!J$967:J$1017,"△",'1.2(2)'!$C$967:$C$1017,"&gt;="&amp;$K34,'1.2(2)'!$C$967:$C$1017,"&lt;="&amp;$L34)</f>
        <v>3</v>
      </c>
      <c r="R34">
        <f>COUNTIFS('1.2(2)'!K$967:K$1017,"〇",'1.2(2)'!$C$967:$C$1017,"&gt;="&amp;$K34,'1.2(2)'!$C$967:$C$1017,"&lt;="&amp;$L34)+COUNTIFS('1.2(2)'!K$967:K$1017,"△",'1.2(2)'!$C$967:$C$1017,"&gt;="&amp;$K34,'1.2(2)'!$C$967:$C$1017,"&lt;="&amp;$L34)</f>
        <v>2</v>
      </c>
    </row>
    <row r="35" spans="2:18" ht="14.4" customHeight="1">
      <c r="B35" s="371" t="s">
        <v>994</v>
      </c>
      <c r="C35" s="372"/>
      <c r="D35" s="64" t="s">
        <v>996</v>
      </c>
      <c r="E35" s="66"/>
      <c r="F35" s="150" t="s">
        <v>13</v>
      </c>
      <c r="G35" s="41" t="s">
        <v>3833</v>
      </c>
      <c r="H35" s="41" t="str">
        <f t="shared" si="5"/>
        <v>電気使用設備</v>
      </c>
      <c r="I35" s="156" t="s">
        <v>130</v>
      </c>
      <c r="J35" s="154" t="str">
        <f t="shared" si="2"/>
        <v>57～60</v>
      </c>
      <c r="K35" s="60">
        <f>INDEX('1.2(1)①'!$B:$B,MATCH(M35,'1.2(1)①'!$A:$A,0),1)</f>
        <v>57</v>
      </c>
      <c r="L35" s="17">
        <f t="shared" si="3"/>
        <v>60</v>
      </c>
      <c r="M35" s="17" t="str">
        <f t="shared" si="0"/>
        <v>Scope1, 2主要設備における高効率型・脱炭素型の導入電気使用設備電気加熱設備</v>
      </c>
      <c r="O35" s="58" t="str">
        <f>INDEX('1.2(1)①'!$J:$J,MATCH(目次!$K35,'1.2(1)①'!$B:$B,0),1)</f>
        <v>高性能アーク炉の導入</v>
      </c>
      <c r="P35" s="58">
        <f t="shared" si="1"/>
        <v>4</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ht="14.4" customHeight="1">
      <c r="B36" s="371" t="s">
        <v>994</v>
      </c>
      <c r="C36" s="372"/>
      <c r="D36" s="64" t="s">
        <v>996</v>
      </c>
      <c r="E36" s="66"/>
      <c r="F36" s="150" t="s">
        <v>13</v>
      </c>
      <c r="G36" s="41" t="s">
        <v>3833</v>
      </c>
      <c r="H36" s="41" t="str">
        <f t="shared" si="5"/>
        <v>電気使用設備</v>
      </c>
      <c r="I36" s="4" t="s">
        <v>139</v>
      </c>
      <c r="J36" s="154" t="str">
        <f t="shared" si="2"/>
        <v>61～72</v>
      </c>
      <c r="K36" s="60">
        <f>INDEX('1.2(1)①'!$B:$B,MATCH(M36,'1.2(1)①'!$A:$A,0),1)</f>
        <v>61</v>
      </c>
      <c r="L36" s="17">
        <f t="shared" si="3"/>
        <v>72</v>
      </c>
      <c r="M36" s="17" t="str">
        <f t="shared" si="0"/>
        <v>Scope1, 2主要設備における高効率型・脱炭素型の導入電気使用設備業務用機器</v>
      </c>
      <c r="O36" s="58" t="str">
        <f>INDEX('1.2(1)①'!$J:$J,MATCH(目次!$K36,'1.2(1)①'!$B:$B,0),1)</f>
        <v>省エネ型自動販売機の導入</v>
      </c>
      <c r="P36" s="58">
        <f t="shared" si="1"/>
        <v>12</v>
      </c>
      <c r="Q36">
        <f>COUNTIFS('1.2(2)'!J$967:J$1017,"〇",'1.2(2)'!$C$967:$C$1017,"&gt;="&amp;$K36,'1.2(2)'!$C$967:$C$1017,"&lt;="&amp;$L36)+COUNTIFS('1.2(2)'!J$967:J$1017,"△",'1.2(2)'!$C$967:$C$1017,"&gt;="&amp;$K36,'1.2(2)'!$C$967:$C$1017,"&lt;="&amp;$L36)</f>
        <v>4</v>
      </c>
      <c r="R36">
        <f>COUNTIFS('1.2(2)'!K$967:K$1017,"〇",'1.2(2)'!$C$967:$C$1017,"&gt;="&amp;$K36,'1.2(2)'!$C$967:$C$1017,"&lt;="&amp;$L36)+COUNTIFS('1.2(2)'!K$967:K$1017,"△",'1.2(2)'!$C$967:$C$1017,"&gt;="&amp;$K36,'1.2(2)'!$C$967:$C$1017,"&lt;="&amp;$L36)</f>
        <v>0</v>
      </c>
    </row>
    <row r="37" spans="2:18" ht="14.4" customHeight="1">
      <c r="B37" s="371" t="s">
        <v>994</v>
      </c>
      <c r="C37" s="372"/>
      <c r="D37" s="64" t="s">
        <v>996</v>
      </c>
      <c r="E37" s="66"/>
      <c r="F37" s="150" t="s">
        <v>13</v>
      </c>
      <c r="G37" s="41" t="s">
        <v>3833</v>
      </c>
      <c r="H37" s="14" t="s">
        <v>169</v>
      </c>
      <c r="I37" s="156" t="s">
        <v>170</v>
      </c>
      <c r="J37" s="154">
        <f t="shared" si="2"/>
        <v>73</v>
      </c>
      <c r="K37" s="60">
        <f>INDEX('1.2(1)①'!$B:$B,MATCH(M37,'1.2(1)①'!$A:$A,0),1)</f>
        <v>73</v>
      </c>
      <c r="L37" s="17">
        <f t="shared" si="3"/>
        <v>73</v>
      </c>
      <c r="M37" s="17" t="str">
        <f t="shared" si="0"/>
        <v>Scope1, 2主要設備における高効率型・脱炭素型の導入建物窓</v>
      </c>
      <c r="O37" s="58" t="str">
        <f>INDEX('1.2(1)①'!$J:$J,MATCH(目次!$K37,'1.2(1)①'!$B:$B,0),1)</f>
        <v>高断熱ガラスによる断熱強化</v>
      </c>
      <c r="P37" s="58">
        <f t="shared" si="1"/>
        <v>1</v>
      </c>
      <c r="Q37">
        <f>COUNTIFS('1.2(2)'!J$967:J$1017,"〇",'1.2(2)'!$C$967:$C$1017,"&gt;="&amp;$K37,'1.2(2)'!$C$967:$C$1017,"&lt;="&amp;$L37)+COUNTIFS('1.2(2)'!J$967:J$1017,"△",'1.2(2)'!$C$967:$C$1017,"&gt;="&amp;$K37,'1.2(2)'!$C$967:$C$1017,"&lt;="&amp;$L37)</f>
        <v>1</v>
      </c>
      <c r="R37">
        <f>COUNTIFS('1.2(2)'!K$967:K$1017,"〇",'1.2(2)'!$C$967:$C$1017,"&gt;="&amp;$K37,'1.2(2)'!$C$967:$C$1017,"&lt;="&amp;$L37)+COUNTIFS('1.2(2)'!K$967:K$1017,"△",'1.2(2)'!$C$967:$C$1017,"&gt;="&amp;$K37,'1.2(2)'!$C$967:$C$1017,"&lt;="&amp;$L37)</f>
        <v>0</v>
      </c>
    </row>
    <row r="38" spans="2:18" ht="14.4" customHeight="1">
      <c r="B38" s="371" t="s">
        <v>994</v>
      </c>
      <c r="C38" s="372"/>
      <c r="D38" s="64" t="s">
        <v>996</v>
      </c>
      <c r="E38" s="66"/>
      <c r="F38" s="150" t="s">
        <v>13</v>
      </c>
      <c r="G38" s="41" t="s">
        <v>3833</v>
      </c>
      <c r="H38" s="41" t="str">
        <f>H37</f>
        <v>建物</v>
      </c>
      <c r="I38" s="156" t="s">
        <v>174</v>
      </c>
      <c r="J38" s="154">
        <f t="shared" si="2"/>
        <v>74</v>
      </c>
      <c r="K38" s="60">
        <f>INDEX('1.2(1)①'!$B:$B,MATCH(M38,'1.2(1)①'!$A:$A,0),1)</f>
        <v>74</v>
      </c>
      <c r="L38" s="17">
        <f t="shared" si="3"/>
        <v>74</v>
      </c>
      <c r="M38" s="17" t="str">
        <f t="shared" si="0"/>
        <v>Scope1, 2主要設備における高効率型・脱炭素型の導入建物外壁・屋根・窓・床</v>
      </c>
      <c r="O38" s="58" t="str">
        <f>INDEX('1.2(1)①'!$J:$J,MATCH(目次!$K38,'1.2(1)①'!$B:$B,0),1)</f>
        <v>高性能断熱材等による断熱強化</v>
      </c>
      <c r="P38" s="58">
        <f t="shared" si="1"/>
        <v>1</v>
      </c>
      <c r="Q38">
        <f>COUNTIFS('1.2(2)'!J$967:J$1017,"〇",'1.2(2)'!$C$967:$C$1017,"&gt;="&amp;$K38,'1.2(2)'!$C$967:$C$1017,"&lt;="&amp;$L38)+COUNTIFS('1.2(2)'!J$967:J$1017,"△",'1.2(2)'!$C$967:$C$1017,"&gt;="&amp;$K38,'1.2(2)'!$C$967:$C$1017,"&lt;="&amp;$L38)</f>
        <v>1</v>
      </c>
      <c r="R38">
        <f>COUNTIFS('1.2(2)'!K$967:K$1017,"〇",'1.2(2)'!$C$967:$C$1017,"&gt;="&amp;$K38,'1.2(2)'!$C$967:$C$1017,"&lt;="&amp;$L38)+COUNTIFS('1.2(2)'!K$967:K$1017,"△",'1.2(2)'!$C$967:$C$1017,"&gt;="&amp;$K38,'1.2(2)'!$C$967:$C$1017,"&lt;="&amp;$L38)</f>
        <v>0</v>
      </c>
    </row>
    <row r="39" spans="2:18" ht="14.4" customHeight="1">
      <c r="B39" s="371" t="s">
        <v>994</v>
      </c>
      <c r="C39" s="372"/>
      <c r="D39" s="64" t="s">
        <v>996</v>
      </c>
      <c r="E39" s="66"/>
      <c r="F39" s="150" t="s">
        <v>13</v>
      </c>
      <c r="G39" s="41" t="s">
        <v>3833</v>
      </c>
      <c r="H39" s="41" t="str">
        <f>H38</f>
        <v>建物</v>
      </c>
      <c r="I39" s="155" t="s">
        <v>104</v>
      </c>
      <c r="J39" s="154">
        <f t="shared" si="2"/>
        <v>75</v>
      </c>
      <c r="K39" s="60">
        <f>INDEX('1.2(1)①'!$B:$B,MATCH(M39,'1.2(1)①'!$A:$A,0),1)</f>
        <v>75</v>
      </c>
      <c r="L39" s="17">
        <f t="shared" si="3"/>
        <v>75</v>
      </c>
      <c r="M39" s="17" t="str">
        <f t="shared" si="0"/>
        <v>Scope1, 2主要設備における高効率型・脱炭素型の導入建物その他</v>
      </c>
      <c r="O39" s="58" t="str">
        <f>INDEX('1.2(1)①'!$J:$J,MATCH(目次!$K39,'1.2(1)①'!$B:$B,0),1)</f>
        <v>屋上緑化、壁面緑化</v>
      </c>
      <c r="P39" s="58">
        <f t="shared" si="1"/>
        <v>1</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ht="14.4" customHeight="1">
      <c r="B40" s="371" t="s">
        <v>994</v>
      </c>
      <c r="C40" s="372"/>
      <c r="D40" s="64" t="s">
        <v>996</v>
      </c>
      <c r="E40" s="66"/>
      <c r="F40" s="150" t="s">
        <v>13</v>
      </c>
      <c r="G40" s="41" t="s">
        <v>3833</v>
      </c>
      <c r="H40" s="14" t="s">
        <v>179</v>
      </c>
      <c r="I40" s="155" t="s">
        <v>180</v>
      </c>
      <c r="J40" s="154" t="str">
        <f t="shared" si="2"/>
        <v>76～78</v>
      </c>
      <c r="K40" s="60">
        <f>INDEX('1.2(1)①'!$B:$B,MATCH(M40,'1.2(1)①'!$A:$A,0),1)</f>
        <v>76</v>
      </c>
      <c r="L40" s="17">
        <f t="shared" si="3"/>
        <v>78</v>
      </c>
      <c r="M40" s="17" t="str">
        <f t="shared" si="0"/>
        <v>Scope1, 2主要設備における高効率型・脱炭素型の導入車両自動車</v>
      </c>
      <c r="O40" s="58" t="str">
        <f>INDEX('1.2(1)①'!$J:$J,MATCH(目次!$K40,'1.2(1)①'!$B:$B,0),1)</f>
        <v>低燃費ガソリン・ディーゼル車の導入</v>
      </c>
      <c r="P40" s="58">
        <f t="shared" si="1"/>
        <v>3</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ht="14.4" customHeight="1">
      <c r="B41" s="371" t="s">
        <v>994</v>
      </c>
      <c r="C41" s="372"/>
      <c r="D41" s="64" t="s">
        <v>996</v>
      </c>
      <c r="E41" s="66"/>
      <c r="F41" s="150" t="s">
        <v>13</v>
      </c>
      <c r="G41" s="41" t="s">
        <v>3833</v>
      </c>
      <c r="H41" s="14" t="s">
        <v>187</v>
      </c>
      <c r="I41" s="155" t="s">
        <v>188</v>
      </c>
      <c r="J41" s="154">
        <f t="shared" si="2"/>
        <v>79</v>
      </c>
      <c r="K41" s="60">
        <f>INDEX('1.2(1)①'!$B:$B,MATCH(M41,'1.2(1)①'!$A:$A,0),1)</f>
        <v>79</v>
      </c>
      <c r="L41" s="17">
        <f t="shared" si="3"/>
        <v>79</v>
      </c>
      <c r="M41" s="17" t="str">
        <f t="shared" si="0"/>
        <v>Scope1, 2主要設備における高効率型・脱炭素型の導入エネルギー管理システム工場エネルギー管理システム（FEMS）</v>
      </c>
      <c r="O41" s="58" t="str">
        <f>INDEX('1.2(1)①'!$J:$J,MATCH(目次!$K41,'1.2(1)①'!$B:$B,0),1)</f>
        <v>工場エネルギー管理システム（FEMS）の導入</v>
      </c>
      <c r="P41" s="58">
        <f t="shared" si="1"/>
        <v>1</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ht="14.4" customHeight="1">
      <c r="B42" s="371" t="s">
        <v>994</v>
      </c>
      <c r="C42" s="372"/>
      <c r="D42" s="64" t="s">
        <v>996</v>
      </c>
      <c r="E42" s="66"/>
      <c r="F42" s="150" t="s">
        <v>13</v>
      </c>
      <c r="G42" s="41" t="s">
        <v>3833</v>
      </c>
      <c r="H42" s="41" t="str">
        <f>H41</f>
        <v>エネルギー管理システム</v>
      </c>
      <c r="I42" s="155" t="s">
        <v>192</v>
      </c>
      <c r="J42" s="154">
        <f t="shared" si="2"/>
        <v>80</v>
      </c>
      <c r="K42" s="60">
        <f>INDEX('1.2(1)①'!$B:$B,MATCH(M42,'1.2(1)①'!$A:$A,0),1)</f>
        <v>80</v>
      </c>
      <c r="L42" s="17">
        <f t="shared" si="3"/>
        <v>80</v>
      </c>
      <c r="M42" s="17" t="str">
        <f t="shared" si="0"/>
        <v>Scope1, 2主要設備における高効率型・脱炭素型の導入エネルギー管理システムビルエネルギー管理システム（BEMS）</v>
      </c>
      <c r="O42" s="58" t="str">
        <f>INDEX('1.2(1)①'!$J:$J,MATCH(目次!$K42,'1.2(1)①'!$B:$B,0),1)</f>
        <v>ビルエネルギー管理システム（BEMS）の導入</v>
      </c>
      <c r="P42" s="58">
        <f t="shared" si="1"/>
        <v>1</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ht="14.4" customHeight="1">
      <c r="B43" s="371" t="s">
        <v>994</v>
      </c>
      <c r="C43" s="372"/>
      <c r="D43" s="64" t="s">
        <v>996</v>
      </c>
      <c r="E43" s="66"/>
      <c r="F43" s="150" t="s">
        <v>13</v>
      </c>
      <c r="G43" s="41" t="s">
        <v>3833</v>
      </c>
      <c r="H43" s="373" t="s">
        <v>3849</v>
      </c>
      <c r="I43" s="374"/>
      <c r="J43" s="154" t="str">
        <f t="shared" si="2"/>
        <v>81～86</v>
      </c>
      <c r="K43" s="60">
        <f>INDEX('1.2(1)①'!$B:$B,MATCH(M43,'1.2(1)①'!$A:$A,0),1)</f>
        <v>81</v>
      </c>
      <c r="L43" s="17">
        <f t="shared" si="3"/>
        <v>86</v>
      </c>
      <c r="M43" s="17" t="str">
        <f t="shared" si="0"/>
        <v>Scope1, 2主要設備における高効率型・脱炭素型の導入未利用エネルギー・再生可能エネルギー設備等</v>
      </c>
      <c r="O43" s="58" t="str">
        <f>INDEX('1.2(1)①'!$J:$J,MATCH(目次!$K43,'1.2(1)①'!$B:$B,0),1)</f>
        <v>太陽熱利用システムの導入</v>
      </c>
      <c r="P43" s="58">
        <f t="shared" si="1"/>
        <v>6</v>
      </c>
      <c r="Q43">
        <f>COUNTIFS('1.2(2)'!J$967:J$1017,"〇",'1.2(2)'!$C$967:$C$1017,"&gt;="&amp;$K43,'1.2(2)'!$C$967:$C$1017,"&lt;="&amp;$L43)+COUNTIFS('1.2(2)'!J$967:J$1017,"△",'1.2(2)'!$C$967:$C$1017,"&gt;="&amp;$K43,'1.2(2)'!$C$967:$C$1017,"&lt;="&amp;$L43)</f>
        <v>5</v>
      </c>
      <c r="R43">
        <f>COUNTIFS('1.2(2)'!K$967:K$1017,"〇",'1.2(2)'!$C$967:$C$1017,"&gt;="&amp;$K43,'1.2(2)'!$C$967:$C$1017,"&lt;="&amp;$L43)+COUNTIFS('1.2(2)'!K$967:K$1017,"△",'1.2(2)'!$C$967:$C$1017,"&gt;="&amp;$K43,'1.2(2)'!$C$967:$C$1017,"&lt;="&amp;$L43)</f>
        <v>1</v>
      </c>
    </row>
    <row r="44" spans="2:18" ht="14.4" customHeight="1">
      <c r="B44" s="371" t="s">
        <v>994</v>
      </c>
      <c r="C44" s="372"/>
      <c r="D44" s="64" t="s">
        <v>996</v>
      </c>
      <c r="E44" s="66"/>
      <c r="F44" s="150" t="s">
        <v>13</v>
      </c>
      <c r="G44" s="14" t="s">
        <v>208</v>
      </c>
      <c r="H44" s="14" t="s">
        <v>16</v>
      </c>
      <c r="I44" s="156" t="s">
        <v>17</v>
      </c>
      <c r="J44" s="154" t="str">
        <f t="shared" si="2"/>
        <v>87～100</v>
      </c>
      <c r="K44" s="60">
        <f>INDEX('1.2(1)①'!$B:$B,MATCH(M44,'1.2(1)①'!$A:$A,0),1)</f>
        <v>87</v>
      </c>
      <c r="L44" s="17">
        <f t="shared" si="3"/>
        <v>100</v>
      </c>
      <c r="M44" s="17" t="str">
        <f t="shared" si="0"/>
        <v>Scope1, 2その他の設備導入、運用改善空気調和設備空気熱源設備・システム</v>
      </c>
      <c r="O44" s="58" t="str">
        <f>INDEX('1.2(1)①'!$J:$J,MATCH(目次!$K44,'1.2(1)①'!$B:$B,0),1)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ht="14.4" customHeight="1">
      <c r="B45" s="371" t="s">
        <v>994</v>
      </c>
      <c r="C45" s="372"/>
      <c r="D45" s="64" t="s">
        <v>996</v>
      </c>
      <c r="E45" s="66"/>
      <c r="F45" s="150" t="s">
        <v>13</v>
      </c>
      <c r="G45" s="41" t="str">
        <f>G44</f>
        <v>その他の設備導入、運用改善</v>
      </c>
      <c r="H45" s="41" t="str">
        <f t="shared" ref="H45:H47" si="6">H44</f>
        <v>空気調和設備</v>
      </c>
      <c r="I45" s="156" t="s">
        <v>237</v>
      </c>
      <c r="J45" s="154" t="str">
        <f t="shared" si="2"/>
        <v>101～110</v>
      </c>
      <c r="K45" s="60">
        <f>INDEX('1.2(1)①'!$B:$B,MATCH(M45,'1.2(1)①'!$A:$A,0),1)</f>
        <v>101</v>
      </c>
      <c r="L45" s="17">
        <f t="shared" si="3"/>
        <v>110</v>
      </c>
      <c r="M45" s="17" t="str">
        <f t="shared" si="0"/>
        <v>Scope1, 2その他の設備導入、運用改善空気調和設備空気調和・熱源設備の最適制御</v>
      </c>
      <c r="O45" s="58" t="str">
        <f>INDEX('1.2(1)①'!$J:$J,MATCH(目次!$K45,'1.2(1)①'!$B:$B,0),1)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ht="14.4" customHeight="1">
      <c r="B46" s="371" t="s">
        <v>994</v>
      </c>
      <c r="C46" s="372"/>
      <c r="D46" s="64" t="s">
        <v>996</v>
      </c>
      <c r="E46" s="66"/>
      <c r="F46" s="150" t="s">
        <v>13</v>
      </c>
      <c r="G46" s="41" t="str">
        <f t="shared" ref="G46:H61" si="7">G45</f>
        <v>その他の設備導入、運用改善</v>
      </c>
      <c r="H46" s="41" t="str">
        <f t="shared" si="6"/>
        <v>空気調和設備</v>
      </c>
      <c r="I46" s="156" t="s">
        <v>258</v>
      </c>
      <c r="J46" s="154" t="str">
        <f t="shared" si="2"/>
        <v>111～116</v>
      </c>
      <c r="K46" s="60">
        <f>INDEX('1.2(1)①'!$B:$B,MATCH(M46,'1.2(1)①'!$A:$A,0),1)</f>
        <v>111</v>
      </c>
      <c r="L46" s="17">
        <f t="shared" si="3"/>
        <v>116</v>
      </c>
      <c r="M46" s="17" t="str">
        <f t="shared" si="0"/>
        <v>Scope1, 2その他の設備導入、運用改善空気調和設備空気調和用搬送動力の低減</v>
      </c>
      <c r="O46" s="58" t="str">
        <f>INDEX('1.2(1)①'!$J:$J,MATCH(目次!$K46,'1.2(1)①'!$B:$B,0),1)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ht="14.4" customHeight="1">
      <c r="B47" s="371" t="s">
        <v>994</v>
      </c>
      <c r="C47" s="372"/>
      <c r="D47" s="64" t="s">
        <v>996</v>
      </c>
      <c r="E47" s="66"/>
      <c r="F47" s="150" t="s">
        <v>13</v>
      </c>
      <c r="G47" s="41" t="str">
        <f t="shared" si="7"/>
        <v>その他の設備導入、運用改善</v>
      </c>
      <c r="H47" s="41" t="str">
        <f t="shared" si="6"/>
        <v>空気調和設備</v>
      </c>
      <c r="I47" s="156" t="s">
        <v>271</v>
      </c>
      <c r="J47" s="154" t="str">
        <f t="shared" si="2"/>
        <v>117～119</v>
      </c>
      <c r="K47" s="60">
        <f>INDEX('1.2(1)①'!$B:$B,MATCH(M47,'1.2(1)①'!$A:$A,0),1)</f>
        <v>117</v>
      </c>
      <c r="L47" s="17">
        <f t="shared" si="3"/>
        <v>119</v>
      </c>
      <c r="M47" s="17" t="str">
        <f t="shared" si="0"/>
        <v>Scope1, 2その他の設備導入、運用改善空気調和設備空気調和関係その他</v>
      </c>
      <c r="O47" s="58" t="str">
        <f>INDEX('1.2(1)①'!$J:$J,MATCH(目次!$K47,'1.2(1)①'!$B:$B,0),1)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ht="14.4" customHeight="1">
      <c r="B48" s="371" t="s">
        <v>994</v>
      </c>
      <c r="C48" s="372"/>
      <c r="D48" s="64" t="s">
        <v>996</v>
      </c>
      <c r="E48" s="66"/>
      <c r="F48" s="150" t="s">
        <v>13</v>
      </c>
      <c r="G48" s="41" t="str">
        <f t="shared" si="7"/>
        <v>その他の設備導入、運用改善</v>
      </c>
      <c r="H48" s="14" t="s">
        <v>52</v>
      </c>
      <c r="I48" s="156" t="s">
        <v>53</v>
      </c>
      <c r="J48" s="154" t="str">
        <f t="shared" si="2"/>
        <v>120～122</v>
      </c>
      <c r="K48" s="60">
        <f>INDEX('1.2(1)①'!$B:$B,MATCH(M48,'1.2(1)①'!$A:$A,0),1)</f>
        <v>120</v>
      </c>
      <c r="L48" s="17">
        <f t="shared" si="3"/>
        <v>122</v>
      </c>
      <c r="M48" s="17" t="str">
        <f t="shared" si="0"/>
        <v>Scope1, 2その他の設備導入、運用改善給湯設備給湯熱源設備・システム</v>
      </c>
      <c r="O48" s="58" t="str">
        <f>INDEX('1.2(1)①'!$J:$J,MATCH(目次!$K48,'1.2(1)①'!$B:$B,0),1)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ht="14.4" customHeight="1">
      <c r="B49" s="371" t="s">
        <v>994</v>
      </c>
      <c r="C49" s="372"/>
      <c r="D49" s="64" t="s">
        <v>996</v>
      </c>
      <c r="E49" s="66"/>
      <c r="F49" s="150" t="s">
        <v>13</v>
      </c>
      <c r="G49" s="41" t="str">
        <f t="shared" si="7"/>
        <v>その他の設備導入、運用改善</v>
      </c>
      <c r="H49" s="41" t="str">
        <f>H48</f>
        <v>給湯設備</v>
      </c>
      <c r="I49" s="156" t="s">
        <v>284</v>
      </c>
      <c r="J49" s="154" t="str">
        <f t="shared" si="2"/>
        <v>123～124</v>
      </c>
      <c r="K49" s="60">
        <f>INDEX('1.2(1)①'!$B:$B,MATCH(M49,'1.2(1)①'!$A:$A,0),1)</f>
        <v>123</v>
      </c>
      <c r="L49" s="17">
        <f t="shared" si="3"/>
        <v>124</v>
      </c>
      <c r="M49" s="17" t="str">
        <f t="shared" si="0"/>
        <v>Scope1, 2その他の設備導入、運用改善給湯設備給湯熱媒体輸送管の合理化・最適化</v>
      </c>
      <c r="O49" s="58" t="str">
        <f>INDEX('1.2(1)①'!$J:$J,MATCH(目次!$K49,'1.2(1)①'!$B:$B,0),1)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ht="14.4" customHeight="1">
      <c r="B50" s="371" t="s">
        <v>994</v>
      </c>
      <c r="C50" s="372"/>
      <c r="D50" s="64" t="s">
        <v>996</v>
      </c>
      <c r="E50" s="66"/>
      <c r="F50" s="150" t="s">
        <v>13</v>
      </c>
      <c r="G50" s="41" t="str">
        <f t="shared" si="7"/>
        <v>その他の設備導入、運用改善</v>
      </c>
      <c r="H50" s="14" t="s">
        <v>289</v>
      </c>
      <c r="I50" s="156" t="s">
        <v>290</v>
      </c>
      <c r="J50" s="154" t="str">
        <f t="shared" si="2"/>
        <v>125～126</v>
      </c>
      <c r="K50" s="60">
        <f>INDEX('1.2(1)①'!$B:$B,MATCH(M50,'1.2(1)①'!$A:$A,0),1)</f>
        <v>125</v>
      </c>
      <c r="L50" s="17">
        <f t="shared" si="3"/>
        <v>126</v>
      </c>
      <c r="M50" s="17" t="str">
        <f t="shared" si="0"/>
        <v>Scope1, 2その他の設備導入、運用改善換気設備高効率換気設備</v>
      </c>
      <c r="O50" s="58" t="str">
        <f>INDEX('1.2(1)①'!$J:$J,MATCH(目次!$K50,'1.2(1)①'!$B:$B,0),1)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ht="14.4" customHeight="1">
      <c r="B51" s="371" t="s">
        <v>994</v>
      </c>
      <c r="C51" s="372"/>
      <c r="D51" s="64" t="s">
        <v>996</v>
      </c>
      <c r="E51" s="66"/>
      <c r="F51" s="150" t="s">
        <v>13</v>
      </c>
      <c r="G51" s="41" t="str">
        <f t="shared" si="7"/>
        <v>その他の設備導入、運用改善</v>
      </c>
      <c r="H51" s="41" t="str">
        <f>H50</f>
        <v>換気設備</v>
      </c>
      <c r="I51" s="156" t="s">
        <v>296</v>
      </c>
      <c r="J51" s="154" t="str">
        <f t="shared" si="2"/>
        <v>127～131</v>
      </c>
      <c r="K51" s="60">
        <f>INDEX('1.2(1)①'!$B:$B,MATCH(M51,'1.2(1)①'!$A:$A,0),1)</f>
        <v>127</v>
      </c>
      <c r="L51" s="17">
        <f t="shared" si="3"/>
        <v>131</v>
      </c>
      <c r="M51" s="17" t="str">
        <f t="shared" si="0"/>
        <v>Scope1, 2その他の設備導入、運用改善換気設備換気量最適化</v>
      </c>
      <c r="O51" s="58" t="str">
        <f>INDEX('1.2(1)①'!$J:$J,MATCH(目次!$K51,'1.2(1)①'!$B:$B,0),1)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ht="14.4" customHeight="1">
      <c r="B52" s="371" t="s">
        <v>994</v>
      </c>
      <c r="C52" s="372"/>
      <c r="D52" s="64" t="s">
        <v>996</v>
      </c>
      <c r="E52" s="66"/>
      <c r="F52" s="150" t="s">
        <v>13</v>
      </c>
      <c r="G52" s="41" t="str">
        <f t="shared" si="7"/>
        <v>その他の設備導入、運用改善</v>
      </c>
      <c r="H52" s="14" t="s">
        <v>66</v>
      </c>
      <c r="I52" s="156" t="s">
        <v>67</v>
      </c>
      <c r="J52" s="154" t="str">
        <f t="shared" si="2"/>
        <v>132～134</v>
      </c>
      <c r="K52" s="60">
        <f>INDEX('1.2(1)①'!$B:$B,MATCH(M52,'1.2(1)①'!$A:$A,0),1)</f>
        <v>132</v>
      </c>
      <c r="L52" s="17">
        <f t="shared" si="3"/>
        <v>134</v>
      </c>
      <c r="M52" s="17" t="str">
        <f t="shared" si="0"/>
        <v>Scope1, 2その他の設備導入、運用改善照明設備高効率照明器具</v>
      </c>
      <c r="O52" s="58" t="str">
        <f>INDEX('1.2(1)①'!$J:$J,MATCH(目次!$K52,'1.2(1)①'!$B:$B,0),1)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ht="14.4" customHeight="1">
      <c r="B53" s="371" t="s">
        <v>994</v>
      </c>
      <c r="C53" s="372"/>
      <c r="D53" s="64" t="s">
        <v>996</v>
      </c>
      <c r="E53" s="66"/>
      <c r="F53" s="150" t="s">
        <v>13</v>
      </c>
      <c r="G53" s="41" t="str">
        <f t="shared" si="7"/>
        <v>その他の設備導入、運用改善</v>
      </c>
      <c r="H53" s="41" t="str">
        <f>H52</f>
        <v>照明設備</v>
      </c>
      <c r="I53" s="156" t="s">
        <v>313</v>
      </c>
      <c r="J53" s="154" t="str">
        <f t="shared" si="2"/>
        <v>135～137</v>
      </c>
      <c r="K53" s="60">
        <f>INDEX('1.2(1)①'!$B:$B,MATCH(M53,'1.2(1)①'!$A:$A,0),1)</f>
        <v>135</v>
      </c>
      <c r="L53" s="17">
        <f t="shared" si="3"/>
        <v>137</v>
      </c>
      <c r="M53" s="17" t="str">
        <f t="shared" si="0"/>
        <v>Scope1, 2その他の設備導入、運用改善照明設備自動制御装置</v>
      </c>
      <c r="O53" s="58" t="str">
        <f>INDEX('1.2(1)①'!$J:$J,MATCH(目次!$K53,'1.2(1)①'!$B:$B,0),1)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ht="14.4" customHeight="1">
      <c r="B54" s="371" t="s">
        <v>994</v>
      </c>
      <c r="C54" s="372"/>
      <c r="D54" s="64" t="s">
        <v>996</v>
      </c>
      <c r="E54" s="66"/>
      <c r="F54" s="150" t="s">
        <v>13</v>
      </c>
      <c r="G54" s="41" t="str">
        <f t="shared" si="7"/>
        <v>その他の設備導入、運用改善</v>
      </c>
      <c r="H54" s="14" t="s">
        <v>320</v>
      </c>
      <c r="I54" s="156" t="s">
        <v>321</v>
      </c>
      <c r="J54" s="154" t="str">
        <f t="shared" si="2"/>
        <v>138～140</v>
      </c>
      <c r="K54" s="60">
        <f>INDEX('1.2(1)①'!$B:$B,MATCH(M54,'1.2(1)①'!$A:$A,0),1)</f>
        <v>138</v>
      </c>
      <c r="L54" s="17">
        <f t="shared" si="3"/>
        <v>140</v>
      </c>
      <c r="M54" s="17" t="str">
        <f t="shared" si="0"/>
        <v>Scope1, 2その他の設備導入、運用改善昇降機エレベータ</v>
      </c>
      <c r="O54" s="58" t="str">
        <f>INDEX('1.2(1)①'!$J:$J,MATCH(目次!$K54,'1.2(1)①'!$B:$B,0),1)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ht="14.4" customHeight="1">
      <c r="B55" s="371" t="s">
        <v>994</v>
      </c>
      <c r="C55" s="372"/>
      <c r="D55" s="64" t="s">
        <v>996</v>
      </c>
      <c r="E55" s="66"/>
      <c r="F55" s="150" t="s">
        <v>13</v>
      </c>
      <c r="G55" s="41" t="str">
        <f t="shared" si="7"/>
        <v>その他の設備導入、運用改善</v>
      </c>
      <c r="H55" s="41" t="str">
        <f>H54</f>
        <v>昇降機</v>
      </c>
      <c r="I55" s="156" t="s">
        <v>329</v>
      </c>
      <c r="J55" s="154" t="str">
        <f t="shared" si="2"/>
        <v>141～142</v>
      </c>
      <c r="K55" s="60">
        <f>INDEX('1.2(1)①'!$B:$B,MATCH(M55,'1.2(1)①'!$A:$A,0),1)</f>
        <v>141</v>
      </c>
      <c r="L55" s="17">
        <f t="shared" si="3"/>
        <v>142</v>
      </c>
      <c r="M55" s="17" t="str">
        <f t="shared" si="0"/>
        <v>Scope1, 2その他の設備導入、運用改善昇降機エスカレータ</v>
      </c>
      <c r="O55" s="58" t="str">
        <f>INDEX('1.2(1)①'!$J:$J,MATCH(目次!$K55,'1.2(1)①'!$B:$B,0),1)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ht="14.4" customHeight="1">
      <c r="B56" s="371" t="s">
        <v>994</v>
      </c>
      <c r="C56" s="372"/>
      <c r="D56" s="64" t="s">
        <v>996</v>
      </c>
      <c r="E56" s="66"/>
      <c r="F56" s="150" t="s">
        <v>13</v>
      </c>
      <c r="G56" s="41" t="str">
        <f t="shared" si="7"/>
        <v>その他の設備導入、運用改善</v>
      </c>
      <c r="H56" s="14" t="s">
        <v>71</v>
      </c>
      <c r="I56" s="156" t="s">
        <v>335</v>
      </c>
      <c r="J56" s="154" t="str">
        <f t="shared" si="2"/>
        <v>143～147</v>
      </c>
      <c r="K56" s="60">
        <f>INDEX('1.2(1)①'!$B:$B,MATCH(M56,'1.2(1)①'!$A:$A,0),1)</f>
        <v>143</v>
      </c>
      <c r="L56" s="17">
        <f t="shared" si="3"/>
        <v>147</v>
      </c>
      <c r="M56" s="17" t="str">
        <f t="shared" si="0"/>
        <v>Scope1, 2その他の設備導入、運用改善燃焼設備空気比の改善</v>
      </c>
      <c r="O56" s="58" t="str">
        <f>INDEX('1.2(1)①'!$J:$J,MATCH(目次!$K56,'1.2(1)①'!$B:$B,0),1)</f>
        <v>酸素濃度分析装置の導入</v>
      </c>
      <c r="P56" s="58">
        <f t="shared" ref="P56:P87" si="8">L56-K56+1</f>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ht="14.4" customHeight="1">
      <c r="B57" s="371" t="s">
        <v>994</v>
      </c>
      <c r="C57" s="372"/>
      <c r="D57" s="64" t="s">
        <v>996</v>
      </c>
      <c r="E57" s="66"/>
      <c r="F57" s="150" t="s">
        <v>13</v>
      </c>
      <c r="G57" s="41" t="str">
        <f t="shared" si="7"/>
        <v>その他の設備導入、運用改善</v>
      </c>
      <c r="H57" s="41" t="str">
        <f t="shared" si="7"/>
        <v>燃焼設備</v>
      </c>
      <c r="I57" s="156" t="s">
        <v>345</v>
      </c>
      <c r="J57" s="154" t="str">
        <f t="shared" si="2"/>
        <v>148～164</v>
      </c>
      <c r="K57" s="60">
        <f>INDEX('1.2(1)①'!$B:$B,MATCH(M57,'1.2(1)①'!$A:$A,0),1)</f>
        <v>148</v>
      </c>
      <c r="L57" s="17">
        <f t="shared" si="3"/>
        <v>164</v>
      </c>
      <c r="M57" s="17" t="str">
        <f t="shared" si="0"/>
        <v>Scope1, 2その他の設備導入、運用改善燃焼設備熱効率の向上</v>
      </c>
      <c r="O57" s="58" t="str">
        <f>INDEX('1.2(1)①'!$J:$J,MATCH(目次!$K57,'1.2(1)①'!$B:$B,0),1)</f>
        <v>燃焼用空気予熱設備の導入</v>
      </c>
      <c r="P57" s="58">
        <f t="shared" si="8"/>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ht="14.4" customHeight="1">
      <c r="B58" s="371" t="s">
        <v>994</v>
      </c>
      <c r="C58" s="372"/>
      <c r="D58" s="64" t="s">
        <v>996</v>
      </c>
      <c r="E58" s="66"/>
      <c r="F58" s="150" t="s">
        <v>13</v>
      </c>
      <c r="G58" s="41" t="str">
        <f t="shared" si="7"/>
        <v>その他の設備導入、運用改善</v>
      </c>
      <c r="H58" s="41" t="str">
        <f t="shared" si="7"/>
        <v>燃焼設備</v>
      </c>
      <c r="I58" s="156" t="s">
        <v>378</v>
      </c>
      <c r="J58" s="154" t="str">
        <f t="shared" si="2"/>
        <v>165～168</v>
      </c>
      <c r="K58" s="60">
        <f>INDEX('1.2(1)①'!$B:$B,MATCH(M58,'1.2(1)①'!$A:$A,0),1)</f>
        <v>165</v>
      </c>
      <c r="L58" s="17">
        <f t="shared" si="3"/>
        <v>168</v>
      </c>
      <c r="M58" s="17" t="str">
        <f t="shared" si="0"/>
        <v>Scope1, 2その他の設備導入、運用改善燃焼設備通風装置</v>
      </c>
      <c r="O58" s="58" t="str">
        <f>INDEX('1.2(1)①'!$J:$J,MATCH(目次!$K58,'1.2(1)①'!$B:$B,0),1)</f>
        <v>自動通風計測制御装置の導入</v>
      </c>
      <c r="P58" s="58">
        <f t="shared" si="8"/>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ht="14.4" customHeight="1">
      <c r="B59" s="371" t="s">
        <v>994</v>
      </c>
      <c r="C59" s="372"/>
      <c r="D59" s="64" t="s">
        <v>996</v>
      </c>
      <c r="E59" s="66"/>
      <c r="F59" s="150" t="s">
        <v>13</v>
      </c>
      <c r="G59" s="41" t="str">
        <f t="shared" si="7"/>
        <v>その他の設備導入、運用改善</v>
      </c>
      <c r="H59" s="41" t="str">
        <f t="shared" si="7"/>
        <v>燃焼設備</v>
      </c>
      <c r="I59" s="156" t="s">
        <v>387</v>
      </c>
      <c r="J59" s="154" t="str">
        <f t="shared" si="2"/>
        <v>169～174</v>
      </c>
      <c r="K59" s="60">
        <f>INDEX('1.2(1)①'!$B:$B,MATCH(M59,'1.2(1)①'!$A:$A,0),1)</f>
        <v>169</v>
      </c>
      <c r="L59" s="17">
        <f t="shared" si="3"/>
        <v>174</v>
      </c>
      <c r="M59" s="17" t="str">
        <f t="shared" si="0"/>
        <v>Scope1, 2その他の設備導入、運用改善燃焼設備燃焼管理</v>
      </c>
      <c r="O59" s="58" t="str">
        <f>INDEX('1.2(1)①'!$J:$J,MATCH(目次!$K59,'1.2(1)①'!$B:$B,0),1)</f>
        <v>流量（瞬間流量、積算流量）測定装置の導入</v>
      </c>
      <c r="P59" s="58">
        <f t="shared" si="8"/>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ht="14.4" customHeight="1">
      <c r="B60" s="371" t="s">
        <v>994</v>
      </c>
      <c r="C60" s="372"/>
      <c r="D60" s="64" t="s">
        <v>996</v>
      </c>
      <c r="E60" s="66"/>
      <c r="F60" s="150" t="s">
        <v>13</v>
      </c>
      <c r="G60" s="41" t="str">
        <f t="shared" si="7"/>
        <v>その他の設備導入、運用改善</v>
      </c>
      <c r="H60" s="41" t="str">
        <f t="shared" si="7"/>
        <v>燃焼設備</v>
      </c>
      <c r="I60" s="156" t="s">
        <v>72</v>
      </c>
      <c r="J60" s="154" t="str">
        <f t="shared" si="2"/>
        <v>175～179</v>
      </c>
      <c r="K60" s="60">
        <f>INDEX('1.2(1)①'!$B:$B,MATCH(M60,'1.2(1)①'!$A:$A,0),1)</f>
        <v>175</v>
      </c>
      <c r="L60" s="17">
        <f t="shared" si="3"/>
        <v>179</v>
      </c>
      <c r="M60" s="17" t="str">
        <f t="shared" si="0"/>
        <v>Scope1, 2その他の設備導入、運用改善燃焼設備ボイラー・ボイラー関連機器</v>
      </c>
      <c r="O60" s="58" t="str">
        <f>INDEX('1.2(1)①'!$J:$J,MATCH(目次!$K60,'1.2(1)①'!$B:$B,0),1)</f>
        <v>ボイラー排ガス顕熱回収装置の導入</v>
      </c>
      <c r="P60" s="58">
        <f t="shared" si="8"/>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ht="14.4" customHeight="1">
      <c r="B61" s="371" t="s">
        <v>994</v>
      </c>
      <c r="C61" s="372"/>
      <c r="D61" s="64" t="s">
        <v>996</v>
      </c>
      <c r="E61" s="66"/>
      <c r="F61" s="150" t="s">
        <v>13</v>
      </c>
      <c r="G61" s="41" t="str">
        <f t="shared" si="7"/>
        <v>その他の設備導入、運用改善</v>
      </c>
      <c r="H61" s="14" t="s">
        <v>82</v>
      </c>
      <c r="I61" s="155" t="s">
        <v>407</v>
      </c>
      <c r="J61" s="154" t="str">
        <f t="shared" si="2"/>
        <v>180～183</v>
      </c>
      <c r="K61" s="60">
        <f>INDEX('1.2(1)①'!$B:$B,MATCH(M61,'1.2(1)①'!$A:$A,0),1)</f>
        <v>180</v>
      </c>
      <c r="L61" s="17">
        <f t="shared" si="3"/>
        <v>183</v>
      </c>
      <c r="M61" s="17" t="str">
        <f t="shared" si="0"/>
        <v>Scope1, 2その他の設備導入、運用改善熱利用設備効率的な熱回収</v>
      </c>
      <c r="O61" s="58" t="str">
        <f>INDEX('1.2(1)①'!$J:$J,MATCH(目次!$K61,'1.2(1)①'!$B:$B,0),1)</f>
        <v>耐食性高効率熱交換器の導入</v>
      </c>
      <c r="P61" s="58">
        <f t="shared" si="8"/>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ht="14.4" customHeight="1">
      <c r="B62" s="371" t="s">
        <v>994</v>
      </c>
      <c r="C62" s="372"/>
      <c r="D62" s="64" t="s">
        <v>996</v>
      </c>
      <c r="E62" s="66"/>
      <c r="F62" s="150" t="s">
        <v>13</v>
      </c>
      <c r="G62" s="41" t="str">
        <f t="shared" ref="G62:H77" si="9">G61</f>
        <v>その他の設備導入、運用改善</v>
      </c>
      <c r="H62" s="41" t="str">
        <f t="shared" si="9"/>
        <v>熱利用設備</v>
      </c>
      <c r="I62" s="156" t="s">
        <v>416</v>
      </c>
      <c r="J62" s="154" t="str">
        <f t="shared" si="2"/>
        <v>184～185</v>
      </c>
      <c r="K62" s="60">
        <f>INDEX('1.2(1)①'!$B:$B,MATCH(M62,'1.2(1)①'!$A:$A,0),1)</f>
        <v>184</v>
      </c>
      <c r="L62" s="17">
        <f t="shared" si="3"/>
        <v>185</v>
      </c>
      <c r="M62" s="17" t="str">
        <f t="shared" si="0"/>
        <v>Scope1, 2その他の設備導入、運用改善熱利用設備蒸気利用設備の乾き度改善</v>
      </c>
      <c r="O62" s="58" t="str">
        <f>INDEX('1.2(1)①'!$J:$J,MATCH(目次!$K62,'1.2(1)①'!$B:$B,0),1)</f>
        <v>蒸気配管の断熱強化の導入</v>
      </c>
      <c r="P62" s="58">
        <f t="shared" si="8"/>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ht="14.4" customHeight="1">
      <c r="B63" s="371" t="s">
        <v>994</v>
      </c>
      <c r="C63" s="372"/>
      <c r="D63" s="64" t="s">
        <v>996</v>
      </c>
      <c r="E63" s="66"/>
      <c r="F63" s="150" t="s">
        <v>13</v>
      </c>
      <c r="G63" s="41" t="str">
        <f t="shared" si="9"/>
        <v>その他の設備導入、運用改善</v>
      </c>
      <c r="H63" s="41" t="str">
        <f t="shared" si="9"/>
        <v>熱利用設備</v>
      </c>
      <c r="I63" s="156" t="s">
        <v>421</v>
      </c>
      <c r="J63" s="154" t="str">
        <f t="shared" si="2"/>
        <v>186～188</v>
      </c>
      <c r="K63" s="60">
        <f>INDEX('1.2(1)①'!$B:$B,MATCH(M63,'1.2(1)①'!$A:$A,0),1)</f>
        <v>186</v>
      </c>
      <c r="L63" s="17">
        <f t="shared" si="3"/>
        <v>188</v>
      </c>
      <c r="M63" s="17" t="str">
        <f t="shared" si="0"/>
        <v>Scope1, 2その他の設備導入、運用改善熱利用設備炉壁面の放射率向上</v>
      </c>
      <c r="O63" s="58" t="str">
        <f>INDEX('1.2(1)①'!$J:$J,MATCH(目次!$K63,'1.2(1)①'!$B:$B,0),1)</f>
        <v>遠赤外線塗装乾燥装置・高性能遠赤外線乾燥装置の導入</v>
      </c>
      <c r="P63" s="58">
        <f t="shared" si="8"/>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ht="14.4" customHeight="1">
      <c r="B64" s="371" t="s">
        <v>994</v>
      </c>
      <c r="C64" s="372"/>
      <c r="D64" s="64" t="s">
        <v>996</v>
      </c>
      <c r="E64" s="66"/>
      <c r="F64" s="150" t="s">
        <v>13</v>
      </c>
      <c r="G64" s="41" t="str">
        <f t="shared" si="9"/>
        <v>その他の設備導入、運用改善</v>
      </c>
      <c r="H64" s="41" t="str">
        <f t="shared" si="9"/>
        <v>熱利用設備</v>
      </c>
      <c r="I64" s="156" t="s">
        <v>428</v>
      </c>
      <c r="J64" s="154" t="str">
        <f t="shared" si="2"/>
        <v>189～198</v>
      </c>
      <c r="K64" s="60">
        <f>INDEX('1.2(1)①'!$B:$B,MATCH(M64,'1.2(1)①'!$A:$A,0),1)</f>
        <v>189</v>
      </c>
      <c r="L64" s="17">
        <f t="shared" si="3"/>
        <v>198</v>
      </c>
      <c r="M64" s="17" t="str">
        <f t="shared" si="0"/>
        <v>Scope1, 2その他の設備導入、運用改善熱利用設備熱伝達率の向上</v>
      </c>
      <c r="O64" s="58" t="str">
        <f>INDEX('1.2(1)①'!$J:$J,MATCH(目次!$K64,'1.2(1)①'!$B:$B,0),1)</f>
        <v>炉内攪拌装置の導入</v>
      </c>
      <c r="P64" s="58">
        <f t="shared" si="8"/>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ht="14.4" customHeight="1">
      <c r="B65" s="371" t="s">
        <v>994</v>
      </c>
      <c r="C65" s="372"/>
      <c r="D65" s="64" t="s">
        <v>996</v>
      </c>
      <c r="E65" s="66"/>
      <c r="F65" s="150" t="s">
        <v>13</v>
      </c>
      <c r="G65" s="41" t="str">
        <f t="shared" si="9"/>
        <v>その他の設備導入、運用改善</v>
      </c>
      <c r="H65" s="41" t="str">
        <f t="shared" si="9"/>
        <v>熱利用設備</v>
      </c>
      <c r="I65" s="156" t="s">
        <v>448</v>
      </c>
      <c r="J65" s="154" t="str">
        <f t="shared" si="2"/>
        <v>199～200</v>
      </c>
      <c r="K65" s="60">
        <f>INDEX('1.2(1)①'!$B:$B,MATCH(M65,'1.2(1)①'!$A:$A,0),1)</f>
        <v>199</v>
      </c>
      <c r="L65" s="17">
        <f t="shared" si="3"/>
        <v>200</v>
      </c>
      <c r="M65" s="17" t="str">
        <f t="shared" si="0"/>
        <v>Scope1, 2その他の設備導入、運用改善熱利用設備熱交換器の改善</v>
      </c>
      <c r="O65" s="58" t="str">
        <f>INDEX('1.2(1)①'!$J:$J,MATCH(目次!$K65,'1.2(1)①'!$B:$B,0),1)</f>
        <v>燃焼用空気等予熱用熱交換器の導入</v>
      </c>
      <c r="P65" s="58">
        <f t="shared" si="8"/>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ht="14.4" customHeight="1">
      <c r="B66" s="371" t="s">
        <v>994</v>
      </c>
      <c r="C66" s="372"/>
      <c r="D66" s="64" t="s">
        <v>996</v>
      </c>
      <c r="E66" s="66"/>
      <c r="F66" s="150" t="s">
        <v>13</v>
      </c>
      <c r="G66" s="41" t="str">
        <f t="shared" si="9"/>
        <v>その他の設備導入、運用改善</v>
      </c>
      <c r="H66" s="41" t="str">
        <f t="shared" si="9"/>
        <v>熱利用設備</v>
      </c>
      <c r="I66" s="156" t="s">
        <v>452</v>
      </c>
      <c r="J66" s="154" t="str">
        <f t="shared" si="2"/>
        <v>201～203</v>
      </c>
      <c r="K66" s="60">
        <f>INDEX('1.2(1)①'!$B:$B,MATCH(M66,'1.2(1)①'!$A:$A,0),1)</f>
        <v>201</v>
      </c>
      <c r="L66" s="17">
        <f t="shared" si="3"/>
        <v>203</v>
      </c>
      <c r="M66" s="17" t="str">
        <f t="shared" si="0"/>
        <v>Scope1, 2その他の設備導入、運用改善熱利用設備直接加熱機器・装置</v>
      </c>
      <c r="O66" s="58" t="str">
        <f>INDEX('1.2(1)①'!$J:$J,MATCH(目次!$K66,'1.2(1)①'!$B:$B,0),1)</f>
        <v>液中燃焼バーナーの導入</v>
      </c>
      <c r="P66" s="58">
        <f t="shared" si="8"/>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ht="14.4" customHeight="1">
      <c r="B67" s="371" t="s">
        <v>994</v>
      </c>
      <c r="C67" s="372"/>
      <c r="D67" s="64" t="s">
        <v>996</v>
      </c>
      <c r="E67" s="66"/>
      <c r="F67" s="150" t="s">
        <v>13</v>
      </c>
      <c r="G67" s="41" t="str">
        <f t="shared" si="9"/>
        <v>その他の設備導入、運用改善</v>
      </c>
      <c r="H67" s="41" t="str">
        <f t="shared" si="9"/>
        <v>熱利用設備</v>
      </c>
      <c r="I67" s="156" t="s">
        <v>458</v>
      </c>
      <c r="J67" s="154" t="str">
        <f t="shared" si="2"/>
        <v>204～205</v>
      </c>
      <c r="K67" s="60">
        <f>INDEX('1.2(1)①'!$B:$B,MATCH(M67,'1.2(1)①'!$A:$A,0),1)</f>
        <v>204</v>
      </c>
      <c r="L67" s="17">
        <f t="shared" si="3"/>
        <v>205</v>
      </c>
      <c r="M67" s="17" t="str">
        <f t="shared" si="0"/>
        <v>Scope1, 2その他の設備導入、運用改善熱利用設備多重効用缶</v>
      </c>
      <c r="O67" s="58" t="str">
        <f>INDEX('1.2(1)①'!$J:$J,MATCH(目次!$K67,'1.2(1)①'!$B:$B,0),1)</f>
        <v>高効率多重効用缶の導入</v>
      </c>
      <c r="P67" s="58">
        <f t="shared" si="8"/>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ht="14.4" customHeight="1">
      <c r="B68" s="371" t="s">
        <v>994</v>
      </c>
      <c r="C68" s="372"/>
      <c r="D68" s="64" t="s">
        <v>996</v>
      </c>
      <c r="E68" s="66"/>
      <c r="F68" s="150" t="s">
        <v>13</v>
      </c>
      <c r="G68" s="41" t="str">
        <f t="shared" si="9"/>
        <v>その他の設備導入、運用改善</v>
      </c>
      <c r="H68" s="41" t="str">
        <f t="shared" si="9"/>
        <v>熱利用設備</v>
      </c>
      <c r="I68" s="156" t="s">
        <v>462</v>
      </c>
      <c r="J68" s="154">
        <f t="shared" si="2"/>
        <v>206</v>
      </c>
      <c r="K68" s="60">
        <f>INDEX('1.2(1)①'!$B:$B,MATCH(M68,'1.2(1)①'!$A:$A,0),1)</f>
        <v>206</v>
      </c>
      <c r="L68" s="17">
        <f t="shared" si="3"/>
        <v>206</v>
      </c>
      <c r="M68" s="17" t="str">
        <f t="shared" si="0"/>
        <v>Scope1, 2その他の設備導入、運用改善熱利用設備蒸留塔</v>
      </c>
      <c r="O68" s="58" t="str">
        <f>INDEX('1.2(1)①'!$J:$J,MATCH(目次!$K68,'1.2(1)①'!$B:$B,0),1)</f>
        <v>MVR型（自己蒸気機械圧縮型）蒸留装置の導入</v>
      </c>
      <c r="P68" s="58">
        <f t="shared" si="8"/>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ht="14.4" customHeight="1">
      <c r="B69" s="371" t="s">
        <v>994</v>
      </c>
      <c r="C69" s="372"/>
      <c r="D69" s="64" t="s">
        <v>996</v>
      </c>
      <c r="E69" s="66"/>
      <c r="F69" s="150" t="s">
        <v>13</v>
      </c>
      <c r="G69" s="41" t="str">
        <f t="shared" si="9"/>
        <v>その他の設備導入、運用改善</v>
      </c>
      <c r="H69" s="41" t="str">
        <f t="shared" si="9"/>
        <v>熱利用設備</v>
      </c>
      <c r="I69" s="156" t="s">
        <v>463</v>
      </c>
      <c r="J69" s="154" t="str">
        <f t="shared" si="2"/>
        <v>207～211</v>
      </c>
      <c r="K69" s="60">
        <f>INDEX('1.2(1)①'!$B:$B,MATCH(M69,'1.2(1)①'!$A:$A,0),1)</f>
        <v>207</v>
      </c>
      <c r="L69" s="17">
        <f t="shared" si="3"/>
        <v>211</v>
      </c>
      <c r="M69" s="17" t="str">
        <f t="shared" si="0"/>
        <v>Scope1, 2その他の設備導入、運用改善熱利用設備加熱設備での熱の複合利用</v>
      </c>
      <c r="O69" s="58" t="str">
        <f>INDEX('1.2(1)①'!$J:$J,MATCH(目次!$K69,'1.2(1)①'!$B:$B,0),1)</f>
        <v>排熱利用原材料乾燥・予熱装置の導入</v>
      </c>
      <c r="P69" s="58">
        <f t="shared" si="8"/>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ht="14.4" customHeight="1">
      <c r="B70" s="371" t="s">
        <v>994</v>
      </c>
      <c r="C70" s="372"/>
      <c r="D70" s="64" t="s">
        <v>996</v>
      </c>
      <c r="E70" s="66"/>
      <c r="F70" s="150" t="s">
        <v>13</v>
      </c>
      <c r="G70" s="41" t="str">
        <f t="shared" si="9"/>
        <v>その他の設備導入、運用改善</v>
      </c>
      <c r="H70" s="41" t="str">
        <f t="shared" si="9"/>
        <v>熱利用設備</v>
      </c>
      <c r="I70" s="156" t="s">
        <v>473</v>
      </c>
      <c r="J70" s="154" t="str">
        <f t="shared" si="2"/>
        <v>212～214</v>
      </c>
      <c r="K70" s="60">
        <f>INDEX('1.2(1)①'!$B:$B,MATCH(M70,'1.2(1)①'!$A:$A,0),1)</f>
        <v>212</v>
      </c>
      <c r="L70" s="17">
        <f t="shared" si="3"/>
        <v>214</v>
      </c>
      <c r="M70" s="17" t="str">
        <f t="shared" si="0"/>
        <v>Scope1, 2その他の設備導入、運用改善熱利用設備加熱制御方法の改善</v>
      </c>
      <c r="O70" s="58" t="str">
        <f>INDEX('1.2(1)①'!$J:$J,MATCH(目次!$K70,'1.2(1)①'!$B:$B,0),1)</f>
        <v>熱設備エネルギー利用効率化自動制御システムの導入</v>
      </c>
      <c r="P70" s="58">
        <f t="shared" si="8"/>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ht="14.4" customHeight="1">
      <c r="B71" s="371" t="s">
        <v>994</v>
      </c>
      <c r="C71" s="372"/>
      <c r="D71" s="64" t="s">
        <v>996</v>
      </c>
      <c r="E71" s="66"/>
      <c r="F71" s="150" t="s">
        <v>13</v>
      </c>
      <c r="G71" s="41" t="str">
        <f t="shared" si="9"/>
        <v>その他の設備導入、運用改善</v>
      </c>
      <c r="H71" s="41" t="str">
        <f t="shared" si="9"/>
        <v>熱利用設備</v>
      </c>
      <c r="I71" s="156" t="s">
        <v>479</v>
      </c>
      <c r="J71" s="154" t="str">
        <f t="shared" si="2"/>
        <v>215～216</v>
      </c>
      <c r="K71" s="60">
        <f>INDEX('1.2(1)①'!$B:$B,MATCH(M71,'1.2(1)①'!$A:$A,0),1)</f>
        <v>215</v>
      </c>
      <c r="L71" s="17">
        <f t="shared" si="3"/>
        <v>216</v>
      </c>
      <c r="M71" s="17" t="str">
        <f t="shared" si="0"/>
        <v>Scope1, 2その他の設備導入、運用改善熱利用設備加熱工程の短縮・省略化</v>
      </c>
      <c r="O71" s="58" t="str">
        <f>INDEX('1.2(1)①'!$J:$J,MATCH(目次!$K71,'1.2(1)①'!$B:$B,0),1)</f>
        <v>プロセス・工程改善</v>
      </c>
      <c r="P71" s="58">
        <f t="shared" si="8"/>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ht="14.4" customHeight="1">
      <c r="B72" s="371" t="s">
        <v>994</v>
      </c>
      <c r="C72" s="372"/>
      <c r="D72" s="64" t="s">
        <v>996</v>
      </c>
      <c r="E72" s="66"/>
      <c r="F72" s="150" t="s">
        <v>13</v>
      </c>
      <c r="G72" s="41" t="str">
        <f t="shared" si="9"/>
        <v>その他の設備導入、運用改善</v>
      </c>
      <c r="H72" s="41" t="str">
        <f t="shared" si="9"/>
        <v>熱利用設備</v>
      </c>
      <c r="I72" s="156" t="s">
        <v>484</v>
      </c>
      <c r="J72" s="154" t="str">
        <f t="shared" si="2"/>
        <v>217～218</v>
      </c>
      <c r="K72" s="60">
        <f>INDEX('1.2(1)①'!$B:$B,MATCH(M72,'1.2(1)①'!$A:$A,0),1)</f>
        <v>217</v>
      </c>
      <c r="L72" s="17">
        <f t="shared" si="3"/>
        <v>218</v>
      </c>
      <c r="M72" s="17" t="str">
        <f t="shared" si="0"/>
        <v>Scope1, 2その他の設備導入、運用改善熱利用設備工業炉の断熱向上</v>
      </c>
      <c r="O72" s="58" t="str">
        <f>INDEX('1.2(1)①'!$J:$J,MATCH(目次!$K72,'1.2(1)①'!$B:$B,0),1)</f>
        <v>高性能炉壁断熱材の導入</v>
      </c>
      <c r="P72" s="58">
        <f t="shared" si="8"/>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ht="14.4" customHeight="1">
      <c r="B73" s="371" t="s">
        <v>994</v>
      </c>
      <c r="C73" s="372"/>
      <c r="D73" s="64" t="s">
        <v>996</v>
      </c>
      <c r="E73" s="66"/>
      <c r="F73" s="150" t="s">
        <v>13</v>
      </c>
      <c r="G73" s="41" t="str">
        <f t="shared" si="9"/>
        <v>その他の設備導入、運用改善</v>
      </c>
      <c r="H73" s="41" t="str">
        <f t="shared" si="9"/>
        <v>熱利用設備</v>
      </c>
      <c r="I73" s="156" t="s">
        <v>490</v>
      </c>
      <c r="J73" s="154" t="str">
        <f t="shared" si="2"/>
        <v>219～223</v>
      </c>
      <c r="K73" s="60">
        <f>INDEX('1.2(1)①'!$B:$B,MATCH(M73,'1.2(1)①'!$A:$A,0),1)</f>
        <v>219</v>
      </c>
      <c r="L73" s="17">
        <f t="shared" si="3"/>
        <v>223</v>
      </c>
      <c r="M73" s="17" t="str">
        <f t="shared" si="0"/>
        <v>Scope1, 2その他の設備導入、運用改善熱利用設備加熱設備の断熱向上</v>
      </c>
      <c r="O73" s="58" t="str">
        <f>INDEX('1.2(1)①'!$J:$J,MATCH(目次!$K73,'1.2(1)①'!$B:$B,0),1)</f>
        <v>熱輸送管断熱強化</v>
      </c>
      <c r="P73" s="58">
        <f t="shared" si="8"/>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ht="14.4" customHeight="1">
      <c r="B74" s="371" t="s">
        <v>994</v>
      </c>
      <c r="C74" s="372"/>
      <c r="D74" s="64" t="s">
        <v>996</v>
      </c>
      <c r="E74" s="66"/>
      <c r="F74" s="150" t="s">
        <v>13</v>
      </c>
      <c r="G74" s="41" t="str">
        <f t="shared" si="9"/>
        <v>その他の設備導入、運用改善</v>
      </c>
      <c r="H74" s="41" t="str">
        <f t="shared" si="9"/>
        <v>熱利用設備</v>
      </c>
      <c r="I74" s="156" t="s">
        <v>501</v>
      </c>
      <c r="J74" s="154" t="str">
        <f t="shared" si="2"/>
        <v>224～226</v>
      </c>
      <c r="K74" s="60">
        <f>INDEX('1.2(1)①'!$B:$B,MATCH(M74,'1.2(1)①'!$A:$A,0),1)</f>
        <v>224</v>
      </c>
      <c r="L74" s="17">
        <f t="shared" si="3"/>
        <v>226</v>
      </c>
      <c r="M74" s="17" t="str">
        <f t="shared" si="0"/>
        <v>Scope1, 2その他の設備導入、運用改善熱利用設備開口部の縮小・密閉装置</v>
      </c>
      <c r="O74" s="58" t="str">
        <f>INDEX('1.2(1)①'!$J:$J,MATCH(目次!$K74,'1.2(1)①'!$B:$B,0),1)</f>
        <v>親子扉の導入</v>
      </c>
      <c r="P74" s="58">
        <f t="shared" si="8"/>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ht="14.4" customHeight="1">
      <c r="B75" s="371" t="s">
        <v>994</v>
      </c>
      <c r="C75" s="372"/>
      <c r="D75" s="64" t="s">
        <v>996</v>
      </c>
      <c r="E75" s="66"/>
      <c r="F75" s="150" t="s">
        <v>13</v>
      </c>
      <c r="G75" s="41" t="str">
        <f t="shared" si="9"/>
        <v>その他の設備導入、運用改善</v>
      </c>
      <c r="H75" s="41" t="str">
        <f t="shared" si="9"/>
        <v>熱利用設備</v>
      </c>
      <c r="I75" s="156" t="s">
        <v>508</v>
      </c>
      <c r="J75" s="154" t="str">
        <f t="shared" si="2"/>
        <v>227～235</v>
      </c>
      <c r="K75" s="60">
        <f>INDEX('1.2(1)①'!$B:$B,MATCH(M75,'1.2(1)①'!$A:$A,0),1)</f>
        <v>227</v>
      </c>
      <c r="L75" s="17">
        <f t="shared" si="3"/>
        <v>235</v>
      </c>
      <c r="M75" s="17" t="str">
        <f t="shared" si="0"/>
        <v>Scope1, 2その他の設備導入、運用改善熱利用設備熱媒体輸送管の合理化</v>
      </c>
      <c r="O75" s="58" t="str">
        <f>INDEX('1.2(1)①'!$J:$J,MATCH(目次!$K75,'1.2(1)①'!$B:$B,0),1)</f>
        <v>熱輸送管断熱強化</v>
      </c>
      <c r="P75" s="58">
        <f t="shared" si="8"/>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ht="14.4" customHeight="1">
      <c r="B76" s="371" t="s">
        <v>994</v>
      </c>
      <c r="C76" s="372"/>
      <c r="D76" s="64" t="s">
        <v>996</v>
      </c>
      <c r="E76" s="66"/>
      <c r="F76" s="150" t="s">
        <v>13</v>
      </c>
      <c r="G76" s="41" t="str">
        <f t="shared" si="9"/>
        <v>その他の設備導入、運用改善</v>
      </c>
      <c r="H76" s="41" t="str">
        <f t="shared" si="9"/>
        <v>熱利用設備</v>
      </c>
      <c r="I76" s="156" t="s">
        <v>525</v>
      </c>
      <c r="J76" s="154" t="str">
        <f t="shared" si="2"/>
        <v>236～238</v>
      </c>
      <c r="K76" s="60">
        <f>INDEX('1.2(1)①'!$B:$B,MATCH(M76,'1.2(1)①'!$A:$A,0),1)</f>
        <v>236</v>
      </c>
      <c r="L76" s="17">
        <f t="shared" si="3"/>
        <v>238</v>
      </c>
      <c r="M76" s="17" t="str">
        <f t="shared" si="0"/>
        <v>Scope1, 2その他の設備導入、運用改善熱利用設備被加熱材の予備処理</v>
      </c>
      <c r="O76" s="58" t="str">
        <f>INDEX('1.2(1)①'!$J:$J,MATCH(目次!$K76,'1.2(1)①'!$B:$B,0),1)</f>
        <v>省エネルギー型乾燥装置の導入</v>
      </c>
      <c r="P76" s="58">
        <f t="shared" si="8"/>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ht="14.4" customHeight="1">
      <c r="B77" s="371" t="s">
        <v>994</v>
      </c>
      <c r="C77" s="372"/>
      <c r="D77" s="64" t="s">
        <v>996</v>
      </c>
      <c r="E77" s="66"/>
      <c r="F77" s="150" t="s">
        <v>13</v>
      </c>
      <c r="G77" s="41" t="str">
        <f t="shared" si="9"/>
        <v>その他の設備導入、運用改善</v>
      </c>
      <c r="H77" s="41" t="str">
        <f t="shared" si="9"/>
        <v>熱利用設備</v>
      </c>
      <c r="I77" s="156" t="s">
        <v>531</v>
      </c>
      <c r="J77" s="154" t="str">
        <f t="shared" si="2"/>
        <v>239～241</v>
      </c>
      <c r="K77" s="60">
        <f>INDEX('1.2(1)①'!$B:$B,MATCH(M77,'1.2(1)①'!$A:$A,0),1)</f>
        <v>239</v>
      </c>
      <c r="L77" s="17">
        <f t="shared" si="3"/>
        <v>241</v>
      </c>
      <c r="M77" s="17" t="str">
        <f t="shared" si="0"/>
        <v>Scope1, 2その他の設備導入、運用改善熱利用設備蓄熱装置</v>
      </c>
      <c r="O77" s="58" t="str">
        <f>INDEX('1.2(1)①'!$J:$J,MATCH(目次!$K77,'1.2(1)①'!$B:$B,0),1)</f>
        <v>蓄熱式冷温水供給装置の導入</v>
      </c>
      <c r="P77" s="58">
        <f t="shared" si="8"/>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ht="14.4" customHeight="1">
      <c r="B78" s="371" t="s">
        <v>994</v>
      </c>
      <c r="C78" s="372"/>
      <c r="D78" s="64" t="s">
        <v>996</v>
      </c>
      <c r="E78" s="66"/>
      <c r="F78" s="150" t="s">
        <v>13</v>
      </c>
      <c r="G78" s="41" t="str">
        <f t="shared" ref="G78:H93" si="10">G77</f>
        <v>その他の設備導入、運用改善</v>
      </c>
      <c r="H78" s="41" t="str">
        <f t="shared" si="10"/>
        <v>熱利用設備</v>
      </c>
      <c r="I78" s="156" t="s">
        <v>537</v>
      </c>
      <c r="J78" s="154">
        <f t="shared" si="2"/>
        <v>242</v>
      </c>
      <c r="K78" s="60">
        <f>INDEX('1.2(1)①'!$B:$B,MATCH(M78,'1.2(1)①'!$A:$A,0),1)</f>
        <v>242</v>
      </c>
      <c r="L78" s="17">
        <f t="shared" si="3"/>
        <v>242</v>
      </c>
      <c r="M78" s="17" t="str">
        <f t="shared" si="0"/>
        <v>Scope1, 2その他の設備導入、運用改善熱利用設備真空蒸気媒体による加熱</v>
      </c>
      <c r="O78" s="58" t="str">
        <f>INDEX('1.2(1)①'!$J:$J,MATCH(目次!$K78,'1.2(1)①'!$B:$B,0),1)</f>
        <v>真空蒸気方式低温加熱システムの導入</v>
      </c>
      <c r="P78" s="58">
        <f t="shared" si="8"/>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ht="14.4" customHeight="1">
      <c r="B79" s="371" t="s">
        <v>994</v>
      </c>
      <c r="C79" s="372"/>
      <c r="D79" s="64" t="s">
        <v>996</v>
      </c>
      <c r="E79" s="66"/>
      <c r="F79" s="150" t="s">
        <v>13</v>
      </c>
      <c r="G79" s="41" t="str">
        <f t="shared" si="10"/>
        <v>その他の設備導入、運用改善</v>
      </c>
      <c r="H79" s="41" t="str">
        <f t="shared" si="10"/>
        <v>熱利用設備</v>
      </c>
      <c r="I79" s="156" t="s">
        <v>540</v>
      </c>
      <c r="J79" s="154" t="str">
        <f t="shared" si="2"/>
        <v>243～252</v>
      </c>
      <c r="K79" s="60">
        <f>INDEX('1.2(1)①'!$B:$B,MATCH(M79,'1.2(1)①'!$A:$A,0),1)</f>
        <v>243</v>
      </c>
      <c r="L79" s="17">
        <f t="shared" si="3"/>
        <v>252</v>
      </c>
      <c r="M79" s="17" t="str">
        <f t="shared" si="0"/>
        <v>Scope1, 2その他の設備導入、運用改善熱利用設備その他</v>
      </c>
      <c r="O79" s="58" t="str">
        <f>INDEX('1.2(1)①'!$J:$J,MATCH(目次!$K79,'1.2(1)①'!$B:$B,0),1)</f>
        <v>熱回収型密閉式溶剤回収装置の導入</v>
      </c>
      <c r="P79" s="58">
        <f t="shared" si="8"/>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ht="14.4" customHeight="1">
      <c r="B80" s="371" t="s">
        <v>994</v>
      </c>
      <c r="C80" s="372"/>
      <c r="D80" s="64" t="s">
        <v>996</v>
      </c>
      <c r="E80" s="66"/>
      <c r="F80" s="150" t="s">
        <v>13</v>
      </c>
      <c r="G80" s="41" t="str">
        <f t="shared" si="10"/>
        <v>その他の設備導入、運用改善</v>
      </c>
      <c r="H80" s="14" t="s">
        <v>560</v>
      </c>
      <c r="I80" s="156" t="s">
        <v>561</v>
      </c>
      <c r="J80" s="154" t="str">
        <f t="shared" si="2"/>
        <v>253～254</v>
      </c>
      <c r="K80" s="60">
        <f>INDEX('1.2(1)①'!$B:$B,MATCH(M80,'1.2(1)①'!$A:$A,0),1)</f>
        <v>253</v>
      </c>
      <c r="L80" s="17">
        <f t="shared" si="3"/>
        <v>254</v>
      </c>
      <c r="M80" s="17" t="str">
        <f t="shared" si="0"/>
        <v>Scope1, 2その他の設備導入、運用改善廃熱回収設備断熱</v>
      </c>
      <c r="O80" s="58" t="str">
        <f>INDEX('1.2(1)①'!$J:$J,MATCH(目次!$K80,'1.2(1)①'!$B:$B,0),1)</f>
        <v>熱輸送管の断熱強化</v>
      </c>
      <c r="P80" s="58">
        <f t="shared" si="8"/>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ht="14.4" customHeight="1">
      <c r="B81" s="371" t="s">
        <v>994</v>
      </c>
      <c r="C81" s="372"/>
      <c r="D81" s="64" t="s">
        <v>996</v>
      </c>
      <c r="E81" s="66"/>
      <c r="F81" s="150" t="s">
        <v>13</v>
      </c>
      <c r="G81" s="41" t="str">
        <f t="shared" si="10"/>
        <v>その他の設備導入、運用改善</v>
      </c>
      <c r="H81" s="41" t="str">
        <f t="shared" si="10"/>
        <v>廃熱回収設備</v>
      </c>
      <c r="I81" s="156" t="s">
        <v>531</v>
      </c>
      <c r="J81" s="154">
        <f t="shared" si="2"/>
        <v>255</v>
      </c>
      <c r="K81" s="60">
        <f>INDEX('1.2(1)①'!$B:$B,MATCH(M81,'1.2(1)①'!$A:$A,0),1)</f>
        <v>255</v>
      </c>
      <c r="L81" s="17">
        <f t="shared" si="3"/>
        <v>255</v>
      </c>
      <c r="M81" s="17" t="str">
        <f t="shared" si="0"/>
        <v>Scope1, 2その他の設備導入、運用改善廃熱回収設備蓄熱装置</v>
      </c>
      <c r="O81" s="58" t="str">
        <f>INDEX('1.2(1)①'!$J:$J,MATCH(目次!$K81,'1.2(1)①'!$B:$B,0),1)</f>
        <v>熱回収用蓄熱槽の導入</v>
      </c>
      <c r="P81" s="58">
        <f t="shared" si="8"/>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ht="14.4" customHeight="1">
      <c r="B82" s="371" t="s">
        <v>994</v>
      </c>
      <c r="C82" s="372"/>
      <c r="D82" s="64" t="s">
        <v>996</v>
      </c>
      <c r="E82" s="66"/>
      <c r="F82" s="150" t="s">
        <v>13</v>
      </c>
      <c r="G82" s="41" t="str">
        <f t="shared" si="10"/>
        <v>その他の設備導入、運用改善</v>
      </c>
      <c r="H82" s="41" t="str">
        <f t="shared" si="10"/>
        <v>廃熱回収設備</v>
      </c>
      <c r="I82" s="156" t="s">
        <v>566</v>
      </c>
      <c r="J82" s="154" t="str">
        <f t="shared" si="2"/>
        <v>256～257</v>
      </c>
      <c r="K82" s="60">
        <f>INDEX('1.2(1)①'!$B:$B,MATCH(M82,'1.2(1)①'!$A:$A,0),1)</f>
        <v>256</v>
      </c>
      <c r="L82" s="17">
        <f t="shared" si="3"/>
        <v>257</v>
      </c>
      <c r="M82" s="17" t="str">
        <f t="shared" si="0"/>
        <v>Scope1, 2その他の設備導入、運用改善廃熱回収設備被加熱物の排熱有効利用</v>
      </c>
      <c r="O82" s="58" t="str">
        <f>INDEX('1.2(1)①'!$J:$J,MATCH(目次!$K82,'1.2(1)①'!$B:$B,0),1)</f>
        <v>被加熱材料顕熱回収装置の導入</v>
      </c>
      <c r="P82" s="58">
        <f t="shared" si="8"/>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ht="14.4" customHeight="1">
      <c r="B83" s="371" t="s">
        <v>994</v>
      </c>
      <c r="C83" s="372"/>
      <c r="D83" s="64" t="s">
        <v>996</v>
      </c>
      <c r="E83" s="66"/>
      <c r="F83" s="150" t="s">
        <v>13</v>
      </c>
      <c r="G83" s="41" t="str">
        <f t="shared" si="10"/>
        <v>その他の設備導入、運用改善</v>
      </c>
      <c r="H83" s="14" t="s">
        <v>110</v>
      </c>
      <c r="I83" s="156" t="s">
        <v>110</v>
      </c>
      <c r="J83" s="154">
        <f t="shared" si="2"/>
        <v>258</v>
      </c>
      <c r="K83" s="60">
        <f>INDEX('1.2(1)①'!$B:$B,MATCH(M83,'1.2(1)①'!$A:$A,0),1)</f>
        <v>258</v>
      </c>
      <c r="L83" s="17">
        <f t="shared" si="3"/>
        <v>258</v>
      </c>
      <c r="M83" s="17" t="str">
        <f t="shared" si="0"/>
        <v>Scope1, 2その他の設備導入、運用改善コージェネレーション設備コージェネレーション設備</v>
      </c>
      <c r="O83" s="58" t="str">
        <f>INDEX('1.2(1)①'!$J:$J,MATCH(目次!$K83,'1.2(1)①'!$B:$B,0),1)</f>
        <v>工場内蒸気最適運用システムの導入</v>
      </c>
      <c r="P83" s="58">
        <f t="shared" si="8"/>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ht="14.4" customHeight="1">
      <c r="B84" s="371" t="s">
        <v>994</v>
      </c>
      <c r="C84" s="372"/>
      <c r="D84" s="64" t="s">
        <v>996</v>
      </c>
      <c r="E84" s="66"/>
      <c r="F84" s="150" t="s">
        <v>13</v>
      </c>
      <c r="G84" s="41" t="str">
        <f t="shared" si="10"/>
        <v>その他の設備導入、運用改善</v>
      </c>
      <c r="H84" s="41" t="str">
        <f t="shared" si="10"/>
        <v>コージェネレーション設備</v>
      </c>
      <c r="I84" s="156" t="s">
        <v>571</v>
      </c>
      <c r="J84" s="154"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58" t="str">
        <f>INDEX('1.2(1)①'!$J:$J,MATCH(目次!$K84,'1.2(1)①'!$B:$B,0),1)</f>
        <v>多段抽気型蒸気タービンの導入</v>
      </c>
      <c r="P84" s="58">
        <f t="shared" si="8"/>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ht="14.4" customHeight="1">
      <c r="B85" s="371" t="s">
        <v>994</v>
      </c>
      <c r="C85" s="372"/>
      <c r="D85" s="64" t="s">
        <v>996</v>
      </c>
      <c r="E85" s="66"/>
      <c r="F85" s="150" t="s">
        <v>13</v>
      </c>
      <c r="G85" s="41" t="str">
        <f t="shared" si="10"/>
        <v>その他の設備導入、運用改善</v>
      </c>
      <c r="H85" s="41" t="str">
        <f t="shared" si="10"/>
        <v>コージェネレーション設備</v>
      </c>
      <c r="I85" s="156" t="s">
        <v>540</v>
      </c>
      <c r="J85" s="154" t="str">
        <f t="shared" si="2"/>
        <v>261～265</v>
      </c>
      <c r="K85" s="60">
        <f>INDEX('1.2(1)①'!$B:$B,MATCH(M85,'1.2(1)①'!$A:$A,0),1)</f>
        <v>261</v>
      </c>
      <c r="L85" s="17">
        <f t="shared" si="3"/>
        <v>265</v>
      </c>
      <c r="M85" s="17" t="str">
        <f t="shared" si="0"/>
        <v>Scope1, 2その他の設備導入、運用改善コージェネレーション設備その他</v>
      </c>
      <c r="O85" s="58" t="str">
        <f>INDEX('1.2(1)①'!$J:$J,MATCH(目次!$K85,'1.2(1)①'!$B:$B,0),1)</f>
        <v>排気再燃バーナー、追い焚きバーナーの導入</v>
      </c>
      <c r="P85" s="58">
        <f t="shared" si="8"/>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ht="14.4" customHeight="1">
      <c r="B86" s="371" t="s">
        <v>994</v>
      </c>
      <c r="C86" s="372"/>
      <c r="D86" s="64" t="s">
        <v>996</v>
      </c>
      <c r="E86" s="66"/>
      <c r="F86" s="150" t="s">
        <v>13</v>
      </c>
      <c r="G86" s="41" t="str">
        <f t="shared" si="10"/>
        <v>その他の設備導入、運用改善</v>
      </c>
      <c r="H86" s="14" t="s">
        <v>117</v>
      </c>
      <c r="I86" s="156" t="s">
        <v>118</v>
      </c>
      <c r="J86" s="154" t="str">
        <f t="shared" si="2"/>
        <v>266～273</v>
      </c>
      <c r="K86" s="60">
        <f>INDEX('1.2(1)①'!$B:$B,MATCH(M86,'1.2(1)①'!$A:$A,0),1)</f>
        <v>266</v>
      </c>
      <c r="L86" s="17">
        <f t="shared" si="3"/>
        <v>273</v>
      </c>
      <c r="M86" s="17" t="str">
        <f t="shared" si="0"/>
        <v>Scope1, 2その他の設備導入、運用改善電気使用設備受変電、配電設備</v>
      </c>
      <c r="O86" s="58" t="str">
        <f>INDEX('1.2(1)①'!$J:$J,MATCH(目次!$K86,'1.2(1)①'!$B:$B,0),1)</f>
        <v>負荷電圧安定化供給装置の導入</v>
      </c>
      <c r="P86" s="58">
        <f t="shared" si="8"/>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ht="14.4" customHeight="1">
      <c r="B87" s="371" t="s">
        <v>994</v>
      </c>
      <c r="C87" s="372"/>
      <c r="D87" s="64" t="s">
        <v>996</v>
      </c>
      <c r="E87" s="66"/>
      <c r="F87" s="150" t="s">
        <v>13</v>
      </c>
      <c r="G87" s="41" t="str">
        <f t="shared" si="10"/>
        <v>その他の設備導入、運用改善</v>
      </c>
      <c r="H87" s="41" t="str">
        <f t="shared" si="10"/>
        <v>電気使用設備</v>
      </c>
      <c r="I87" s="156" t="s">
        <v>597</v>
      </c>
      <c r="J87" s="154" t="str">
        <f t="shared" si="2"/>
        <v>274～278</v>
      </c>
      <c r="K87" s="60">
        <f>INDEX('1.2(1)①'!$B:$B,MATCH(M87,'1.2(1)①'!$A:$A,0),1)</f>
        <v>274</v>
      </c>
      <c r="L87" s="17">
        <f t="shared" si="3"/>
        <v>278</v>
      </c>
      <c r="M87" s="17" t="str">
        <f t="shared" si="0"/>
        <v>Scope1, 2その他の設備導入、運用改善電気使用設備回転数制御装置</v>
      </c>
      <c r="O87" s="58" t="str">
        <f>INDEX('1.2(1)①'!$J:$J,MATCH(目次!$K87,'1.2(1)①'!$B:$B,0),1)</f>
        <v>インバーター制御装置の導入</v>
      </c>
      <c r="P87" s="58">
        <f t="shared" si="8"/>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ht="14.4" customHeight="1">
      <c r="B88" s="371" t="s">
        <v>994</v>
      </c>
      <c r="C88" s="372"/>
      <c r="D88" s="64" t="s">
        <v>996</v>
      </c>
      <c r="E88" s="66"/>
      <c r="F88" s="150" t="s">
        <v>13</v>
      </c>
      <c r="G88" s="41" t="str">
        <f t="shared" si="10"/>
        <v>その他の設備導入、運用改善</v>
      </c>
      <c r="H88" s="41" t="str">
        <f t="shared" si="10"/>
        <v>電気使用設備</v>
      </c>
      <c r="I88" s="156" t="s">
        <v>608</v>
      </c>
      <c r="J88" s="154" t="str">
        <f t="shared" si="2"/>
        <v>279～281</v>
      </c>
      <c r="K88" s="60">
        <f>INDEX('1.2(1)①'!$B:$B,MATCH(M88,'1.2(1)①'!$A:$A,0),1)</f>
        <v>279</v>
      </c>
      <c r="L88" s="17">
        <f t="shared" si="3"/>
        <v>281</v>
      </c>
      <c r="M88" s="17" t="str">
        <f t="shared" ref="M88:M100" si="11">F88&amp;G88&amp;H88&amp;I88</f>
        <v>Scope1, 2その他の設備導入、運用改善電気使用設備力率改善</v>
      </c>
      <c r="O88" s="58" t="str">
        <f>INDEX('1.2(1)①'!$J:$J,MATCH(目次!$K88,'1.2(1)①'!$B:$B,0),1)</f>
        <v>進相コンデンサの導入</v>
      </c>
      <c r="P88" s="58">
        <f t="shared" ref="P88:P99" si="12">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ht="14.4" customHeight="1">
      <c r="B89" s="371" t="s">
        <v>994</v>
      </c>
      <c r="C89" s="372"/>
      <c r="D89" s="64" t="s">
        <v>996</v>
      </c>
      <c r="E89" s="66"/>
      <c r="F89" s="150" t="s">
        <v>13</v>
      </c>
      <c r="G89" s="41" t="str">
        <f t="shared" si="10"/>
        <v>その他の設備導入、運用改善</v>
      </c>
      <c r="H89" s="41" t="str">
        <f t="shared" si="10"/>
        <v>電気使用設備</v>
      </c>
      <c r="I89" s="156" t="s">
        <v>615</v>
      </c>
      <c r="J89" s="154" t="str">
        <f t="shared" ref="J89:J99" si="13">HYPERLINK("#'"&amp;$B$17&amp;$B$18&amp;$B$21&amp;"'!B"&amp;K89+6,IF(L89=K89,K89,K89&amp;"～"&amp;L89))</f>
        <v>282～286</v>
      </c>
      <c r="K89" s="60">
        <f>INDEX('1.2(1)①'!$B:$B,MATCH(M89,'1.2(1)①'!$A:$A,0),1)</f>
        <v>282</v>
      </c>
      <c r="L89" s="17">
        <f t="shared" ref="L89:L98" si="14">K90-1</f>
        <v>286</v>
      </c>
      <c r="M89" s="17" t="str">
        <f t="shared" si="11"/>
        <v>Scope1, 2その他の設備導入、運用改善電気使用設備計測管理装置</v>
      </c>
      <c r="O89" s="58" t="str">
        <f>INDEX('1.2(1)①'!$J:$J,MATCH(目次!$K89,'1.2(1)①'!$B:$B,0),1)</f>
        <v>自動計測装置の導入</v>
      </c>
      <c r="P89" s="58">
        <f t="shared" si="12"/>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ht="14.4" customHeight="1">
      <c r="B90" s="371" t="s">
        <v>994</v>
      </c>
      <c r="C90" s="372"/>
      <c r="D90" s="64" t="s">
        <v>996</v>
      </c>
      <c r="E90" s="66"/>
      <c r="F90" s="150" t="s">
        <v>13</v>
      </c>
      <c r="G90" s="41" t="str">
        <f t="shared" si="10"/>
        <v>その他の設備導入、運用改善</v>
      </c>
      <c r="H90" s="41" t="str">
        <f t="shared" si="10"/>
        <v>電気使用設備</v>
      </c>
      <c r="I90" s="156" t="s">
        <v>626</v>
      </c>
      <c r="J90" s="154" t="str">
        <f t="shared" si="13"/>
        <v>287～290</v>
      </c>
      <c r="K90" s="60">
        <f>INDEX('1.2(1)①'!$B:$B,MATCH(M90,'1.2(1)①'!$A:$A,0),1)</f>
        <v>287</v>
      </c>
      <c r="L90" s="17">
        <f t="shared" si="14"/>
        <v>290</v>
      </c>
      <c r="M90" s="17" t="str">
        <f t="shared" si="11"/>
        <v>Scope1, 2その他の設備導入、運用改善電気使用設備業務用機器</v>
      </c>
      <c r="O90" s="58" t="str">
        <f>INDEX('1.2(1)①'!$J:$J,MATCH(目次!$K90,'1.2(1)①'!$B:$B,0),1)</f>
        <v>ショーケースの保温装置の導入</v>
      </c>
      <c r="P90" s="58">
        <f t="shared" si="12"/>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ht="14.4" customHeight="1">
      <c r="B91" s="371" t="s">
        <v>994</v>
      </c>
      <c r="C91" s="372"/>
      <c r="D91" s="40" t="s">
        <v>996</v>
      </c>
      <c r="E91" s="67"/>
      <c r="F91" s="41" t="s">
        <v>13</v>
      </c>
      <c r="G91" s="41" t="str">
        <f t="shared" si="10"/>
        <v>その他の設備導入、運用改善</v>
      </c>
      <c r="H91" s="41" t="str">
        <f t="shared" si="10"/>
        <v>電気使用設備</v>
      </c>
      <c r="I91" s="156" t="s">
        <v>540</v>
      </c>
      <c r="J91" s="154" t="str">
        <f t="shared" si="13"/>
        <v>291～295</v>
      </c>
      <c r="K91" s="60">
        <f>INDEX('1.2(1)①'!$B:$B,MATCH(M91,'1.2(1)①'!$A:$A,0),1)</f>
        <v>291</v>
      </c>
      <c r="L91" s="17">
        <f t="shared" si="14"/>
        <v>295</v>
      </c>
      <c r="M91" s="17" t="str">
        <f t="shared" si="11"/>
        <v>Scope1, 2その他の設備導入、運用改善電気使用設備その他</v>
      </c>
      <c r="O91" s="58" t="str">
        <f>INDEX('1.2(1)①'!$J:$J,MATCH(目次!$K91,'1.2(1)①'!$B:$B,0),1)</f>
        <v>高性能電気分解炉・メッキ炉の導入</v>
      </c>
      <c r="P91" s="58">
        <f t="shared" si="12"/>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ht="14.4" customHeight="1">
      <c r="B92" s="371" t="s">
        <v>994</v>
      </c>
      <c r="C92" s="372"/>
      <c r="D92" s="64" t="s">
        <v>996</v>
      </c>
      <c r="E92" s="66"/>
      <c r="F92" s="150" t="s">
        <v>13</v>
      </c>
      <c r="G92" s="41" t="str">
        <f t="shared" si="10"/>
        <v>その他の設備導入、運用改善</v>
      </c>
      <c r="H92" s="14" t="s">
        <v>169</v>
      </c>
      <c r="I92" s="156" t="s">
        <v>646</v>
      </c>
      <c r="J92" s="154" t="str">
        <f t="shared" si="13"/>
        <v>296～297</v>
      </c>
      <c r="K92" s="60">
        <f>INDEX('1.2(1)①'!$B:$B,MATCH(M92,'1.2(1)①'!$A:$A,0),1)</f>
        <v>296</v>
      </c>
      <c r="L92" s="17">
        <f t="shared" si="14"/>
        <v>297</v>
      </c>
      <c r="M92" s="17" t="str">
        <f t="shared" si="11"/>
        <v>Scope1, 2その他の設備導入、運用改善建物外壁・屋根・窓・床の断熱化・気密化</v>
      </c>
      <c r="O92" s="58" t="str">
        <f>INDEX('1.2(1)①'!$J:$J,MATCH(目次!$K92,'1.2(1)①'!$B:$B,0),1)</f>
        <v>空調ゾーニングの細分化</v>
      </c>
      <c r="P92" s="58">
        <f t="shared" si="12"/>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ht="14.4" customHeight="1">
      <c r="B93" s="371" t="s">
        <v>994</v>
      </c>
      <c r="C93" s="372"/>
      <c r="D93" s="64" t="s">
        <v>996</v>
      </c>
      <c r="E93" s="66"/>
      <c r="F93" s="150" t="s">
        <v>13</v>
      </c>
      <c r="G93" s="41" t="str">
        <f t="shared" si="10"/>
        <v>その他の設備導入、運用改善</v>
      </c>
      <c r="H93" s="41" t="str">
        <f>H92</f>
        <v>建物</v>
      </c>
      <c r="I93" s="156" t="s">
        <v>651</v>
      </c>
      <c r="J93" s="154">
        <f t="shared" si="13"/>
        <v>298</v>
      </c>
      <c r="K93" s="60">
        <f>INDEX('1.2(1)①'!$B:$B,MATCH(M93,'1.2(1)①'!$A:$A,0),1)</f>
        <v>298</v>
      </c>
      <c r="L93" s="17">
        <f t="shared" si="14"/>
        <v>298</v>
      </c>
      <c r="M93" s="17" t="str">
        <f t="shared" si="11"/>
        <v>Scope1, 2その他の設備導入、運用改善建物日射遮蔽</v>
      </c>
      <c r="O93" s="58" t="str">
        <f>INDEX('1.2(1)①'!$J:$J,MATCH(目次!$K93,'1.2(1)①'!$B:$B,0),1)</f>
        <v>日射遮蔽</v>
      </c>
      <c r="P93" s="58">
        <f t="shared" si="12"/>
        <v>1</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ht="14.4" customHeight="1">
      <c r="B94" s="371" t="s">
        <v>994</v>
      </c>
      <c r="C94" s="372"/>
      <c r="D94" s="64" t="s">
        <v>996</v>
      </c>
      <c r="E94" s="66"/>
      <c r="F94" s="150" t="s">
        <v>13</v>
      </c>
      <c r="G94" s="41" t="str">
        <f t="shared" ref="G94" si="15">G93</f>
        <v>その他の設備導入、運用改善</v>
      </c>
      <c r="H94" s="373" t="s">
        <v>3849</v>
      </c>
      <c r="I94" s="374"/>
      <c r="J94" s="154" t="str">
        <f t="shared" si="13"/>
        <v>299～309</v>
      </c>
      <c r="K94" s="60">
        <f>INDEX('1.2(1)①'!$B:$B,MATCH(M94,'1.2(1)①'!$A:$A,0),1)</f>
        <v>299</v>
      </c>
      <c r="L94" s="17">
        <f>K95-1</f>
        <v>309</v>
      </c>
      <c r="M94" s="17" t="str">
        <f t="shared" si="11"/>
        <v>Scope1, 2その他の設備導入、運用改善未利用エネルギー・再生可能エネルギー設備等</v>
      </c>
      <c r="O94" s="58" t="str">
        <f>INDEX('1.2(1)①'!$J:$J,MATCH(目次!$K94,'1.2(1)①'!$B:$B,0),1)</f>
        <v>廃棄物、廃液のガス化・液（油）化・固形燃料化装置の導入</v>
      </c>
      <c r="P94" s="58">
        <f t="shared" si="12"/>
        <v>11</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ht="14.4" customHeight="1">
      <c r="B95" s="371" t="s">
        <v>994</v>
      </c>
      <c r="C95" s="372"/>
      <c r="D95" s="64" t="s">
        <v>996</v>
      </c>
      <c r="E95" s="66"/>
      <c r="F95" s="150" t="s">
        <v>13</v>
      </c>
      <c r="G95" s="41" t="str">
        <f>G94</f>
        <v>その他の設備導入、運用改善</v>
      </c>
      <c r="H95" s="373" t="s">
        <v>673</v>
      </c>
      <c r="I95" s="374"/>
      <c r="J95" s="154" t="str">
        <f t="shared" si="13"/>
        <v>310～312</v>
      </c>
      <c r="K95" s="60">
        <f>INDEX('1.2(1)①'!$B:$B,MATCH(M95,'1.2(1)①'!$A:$A,0),1)</f>
        <v>310</v>
      </c>
      <c r="L95" s="17">
        <f t="shared" si="14"/>
        <v>312</v>
      </c>
      <c r="M95" s="17" t="str">
        <f>F95&amp;G95&amp;H95&amp;I95</f>
        <v>Scope1, 2その他の設備導入、運用改善情報技術</v>
      </c>
      <c r="O95" s="58" t="str">
        <f>INDEX('1.2(1)①'!$J:$J,MATCH(目次!$K95,'1.2(1)①'!$B:$B,0),1)</f>
        <v>ネットワーク対応型製造設備の導入</v>
      </c>
      <c r="P95" s="58">
        <f t="shared" si="12"/>
        <v>3</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ht="14.4" customHeight="1">
      <c r="B96" s="371" t="s">
        <v>994</v>
      </c>
      <c r="C96" s="372"/>
      <c r="D96" s="64" t="s">
        <v>996</v>
      </c>
      <c r="E96" s="66"/>
      <c r="F96" s="13" t="s">
        <v>678</v>
      </c>
      <c r="G96" s="156" t="s">
        <v>679</v>
      </c>
      <c r="H96" s="373" t="s">
        <v>680</v>
      </c>
      <c r="I96" s="374"/>
      <c r="J96" s="154" t="str">
        <f t="shared" si="13"/>
        <v>313～306</v>
      </c>
      <c r="K96" s="60">
        <f>INDEX('1.2(1)①'!$B:$B,MATCH(M96,'1.2(1)①'!$A:$A,0),1)</f>
        <v>313</v>
      </c>
      <c r="L96" s="17">
        <f t="shared" si="14"/>
        <v>306</v>
      </c>
      <c r="M96" s="17" t="str">
        <f t="shared" si="11"/>
        <v>Scope2敷地外からの再生可能エネルギーの調達ー</v>
      </c>
      <c r="O96" s="58" t="str">
        <f>INDEX('1.2(1)①'!$J:$J,MATCH(目次!$K96,'1.2(1)①'!$B:$B,0),1)</f>
        <v>オフサイトからの再生可能エネルギー電力の調達</v>
      </c>
      <c r="P96" s="58">
        <f t="shared" si="12"/>
        <v>-6</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14.4" customHeight="1">
      <c r="B97" s="371" t="s">
        <v>994</v>
      </c>
      <c r="C97" s="372"/>
      <c r="D97" s="64" t="s">
        <v>996</v>
      </c>
      <c r="E97" s="66"/>
      <c r="F97" s="13" t="s">
        <v>683</v>
      </c>
      <c r="G97" s="156" t="s">
        <v>708</v>
      </c>
      <c r="H97" s="373" t="s">
        <v>680</v>
      </c>
      <c r="I97" s="374"/>
      <c r="J97" s="154" t="str">
        <f t="shared" si="13"/>
        <v>307～311</v>
      </c>
      <c r="K97" s="60">
        <v>307</v>
      </c>
      <c r="L97" s="17">
        <f t="shared" si="14"/>
        <v>311</v>
      </c>
      <c r="M97" s="17" t="str">
        <f t="shared" si="11"/>
        <v>Scope3バリューチェーンの上流側の排出削減ー</v>
      </c>
      <c r="O97" s="58" t="str">
        <f>INDEX('1.2(1)①'!$J:$J,MATCH(目次!$K97,'1.2(1)①'!$B:$B,0),1)</f>
        <v>高効率ガス分離装置の導入</v>
      </c>
      <c r="P97" s="58">
        <f t="shared" si="12"/>
        <v>5</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ht="14.4" customHeight="1">
      <c r="B98" s="371" t="s">
        <v>994</v>
      </c>
      <c r="C98" s="372"/>
      <c r="D98" s="64" t="s">
        <v>996</v>
      </c>
      <c r="E98" s="66"/>
      <c r="F98" s="150" t="str">
        <f t="shared" ref="F98" si="16">F97</f>
        <v>Scope3</v>
      </c>
      <c r="G98" s="156" t="s">
        <v>729</v>
      </c>
      <c r="H98" s="373" t="s">
        <v>680</v>
      </c>
      <c r="I98" s="374"/>
      <c r="J98" s="154" t="str">
        <f t="shared" si="13"/>
        <v>312～321</v>
      </c>
      <c r="K98" s="60">
        <v>312</v>
      </c>
      <c r="L98" s="17">
        <f t="shared" si="14"/>
        <v>321</v>
      </c>
      <c r="M98" s="17" t="str">
        <f t="shared" si="11"/>
        <v>Scope3バリューチェーンの下流流側の排出削減ー</v>
      </c>
      <c r="O98" s="58" t="str">
        <f>INDEX('1.2(1)①'!$J:$J,MATCH(目次!$K98,'1.2(1)①'!$B:$B,0),1)</f>
        <v>業務・事業の効率改善に向けたデジタル化、DX化</v>
      </c>
      <c r="P98" s="58">
        <f t="shared" si="12"/>
        <v>10</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ht="14.4" customHeight="1">
      <c r="B99" s="387" t="s">
        <v>994</v>
      </c>
      <c r="C99" s="388"/>
      <c r="D99" s="65" t="s">
        <v>996</v>
      </c>
      <c r="E99" s="68"/>
      <c r="F99" s="153" t="s">
        <v>692</v>
      </c>
      <c r="G99" s="156" t="s">
        <v>693</v>
      </c>
      <c r="H99" s="373" t="s">
        <v>680</v>
      </c>
      <c r="I99" s="374"/>
      <c r="J99" s="154">
        <f t="shared" si="13"/>
        <v>322</v>
      </c>
      <c r="K99" s="60">
        <f>INDEX('1.2(1)①'!$B:$B,MATCH(M99,'1.2(1)①'!$A:$A,0),1)</f>
        <v>322</v>
      </c>
      <c r="L99" s="17">
        <f>K100-1</f>
        <v>322</v>
      </c>
      <c r="M99" s="17" t="str">
        <f t="shared" si="11"/>
        <v>Scope1～3バリューチェーンの関係者間での協働による排出削減ー</v>
      </c>
      <c r="O99" s="58" t="str">
        <f>INDEX('1.2(1)①'!$J:$J,MATCH(目次!$K99,'1.2(1)①'!$B:$B,0),1)</f>
        <v>エネルギーの面的利用、地産地消（自立・分散型エネルギーシステムの構築等）</v>
      </c>
      <c r="P99" s="58">
        <f t="shared" si="12"/>
        <v>1</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c r="K100" s="17">
        <f>'1.2(1)①'!B328+1</f>
        <v>323</v>
      </c>
      <c r="L100" s="17"/>
      <c r="M100" s="17" t="str">
        <f t="shared" si="11"/>
        <v/>
      </c>
    </row>
    <row r="101" spans="2:18">
      <c r="K101" s="17"/>
      <c r="L101" s="17"/>
      <c r="M101" s="17"/>
    </row>
    <row r="102" spans="2:18" ht="18.600000000000001">
      <c r="B102" s="33" t="s">
        <v>711</v>
      </c>
      <c r="C102" s="19" t="s">
        <v>705</v>
      </c>
      <c r="E102" s="19"/>
      <c r="K102" s="17"/>
      <c r="L102" s="17"/>
      <c r="M102" s="17"/>
    </row>
    <row r="103" spans="2:18">
      <c r="P103" s="58"/>
    </row>
    <row r="104" spans="2:18">
      <c r="B104" s="375" t="s">
        <v>0</v>
      </c>
      <c r="C104" s="395"/>
      <c r="D104" s="369" t="s">
        <v>730</v>
      </c>
      <c r="E104" s="370"/>
      <c r="F104" s="151" t="s">
        <v>8</v>
      </c>
      <c r="G104" s="152" t="s">
        <v>731</v>
      </c>
      <c r="H104" s="375" t="s">
        <v>4</v>
      </c>
      <c r="I104" s="376"/>
      <c r="J104" s="59" t="s">
        <v>3003</v>
      </c>
      <c r="O104" s="58" t="s">
        <v>3518</v>
      </c>
      <c r="P104" s="58" t="s">
        <v>3513</v>
      </c>
      <c r="Q104" t="s">
        <v>3516</v>
      </c>
      <c r="R104" t="s">
        <v>3517</v>
      </c>
    </row>
    <row r="105" spans="2:18">
      <c r="B105" s="21" t="s">
        <v>732</v>
      </c>
      <c r="C105" s="21"/>
      <c r="D105" s="21" t="s">
        <v>733</v>
      </c>
      <c r="E105" s="21" t="s">
        <v>735</v>
      </c>
      <c r="F105" s="21" t="s">
        <v>13</v>
      </c>
      <c r="G105" s="21" t="s">
        <v>809</v>
      </c>
      <c r="H105" s="74" t="s">
        <v>89</v>
      </c>
      <c r="I105" s="75"/>
      <c r="J105" s="154">
        <f t="shared" ref="J105:J136" si="17">HYPERLINK("#'"&amp;$B$17&amp;$B$18&amp;$B$102&amp;"'!B"&amp;K105+6,IF(L105=K105,K105,K105&amp;"～"&amp;L105))</f>
        <v>1</v>
      </c>
      <c r="K105" s="60">
        <f>INDEX('1.2(1)②'!$B:$B,MATCH(M105,'1.2(1)②'!$A:$A,0),1)</f>
        <v>1</v>
      </c>
      <c r="L105" s="17">
        <f>K106-1</f>
        <v>1</v>
      </c>
      <c r="M105" s="17" t="str">
        <f t="shared" ref="M105:M166" si="18">B105&amp;D105&amp;E105&amp;G105&amp;H105</f>
        <v>エネルギー転換電気供給業汽力発電（コンバインドサイクルを含む）燃焼工程熱利用設備</v>
      </c>
      <c r="O105" s="58" t="str">
        <f>INDEX('1.2(1)②'!$J:$J,MATCH($K105,'1.2(1)②'!$B:$B,0),1)</f>
        <v>超臨界ボイラー（※系統容量等の制約により大規模な発電プラントを導入できない地域の場合）、超々臨界圧ボイラーの導入</v>
      </c>
      <c r="P105">
        <f t="shared" ref="P105:P166" si="19">L105-K105+1</f>
        <v>1</v>
      </c>
      <c r="Q105">
        <f>COUNTIFS('1.2(2)'!J$1018:J$1019,"〇",'1.2(2)'!$C$1018:$C$1019,"&gt;="&amp;$K105,'1.2(2)'!$C$1018:$C$1019,"&lt;="&amp;$L105)+COUNTIFS('1.2(2)'!J$1018:J$1019,"△",'1.2(2)'!$C$1018:$C$1019,"&gt;="&amp;$K105,'1.2(2)'!$C$1018:$C$1019,"&lt;="&amp;$L105)</f>
        <v>0</v>
      </c>
      <c r="R105">
        <f>COUNTIFS('1.2(2)'!K$1018:K$1019,"〇",'1.2(2)'!$C$1018:$C$1019,"&gt;="&amp;$K105,'1.2(2)'!$C$1018:$C$1019,"&lt;="&amp;$L105)+COUNTIFS('1.2(2)'!K$1018:K$1019,"△",'1.2(2)'!$C$1018:$C$1019,"&gt;="&amp;$K105,'1.2(2)'!$C$1018:$C$1019,"&lt;="&amp;$L105)</f>
        <v>0</v>
      </c>
    </row>
    <row r="106" spans="2:18">
      <c r="B106" s="69" t="s">
        <v>732</v>
      </c>
      <c r="C106" s="22"/>
      <c r="D106" s="69" t="s">
        <v>733</v>
      </c>
      <c r="E106" s="69" t="s">
        <v>735</v>
      </c>
      <c r="F106" s="69" t="s">
        <v>13</v>
      </c>
      <c r="G106" s="21" t="s">
        <v>811</v>
      </c>
      <c r="H106" s="74" t="s">
        <v>89</v>
      </c>
      <c r="I106" s="75"/>
      <c r="J106" s="154">
        <f t="shared" si="17"/>
        <v>2</v>
      </c>
      <c r="K106" s="60">
        <f>INDEX('1.2(1)②'!$B:$B,MATCH(M106,'1.2(1)②'!$A:$A,0),1)</f>
        <v>2</v>
      </c>
      <c r="L106" s="17">
        <f t="shared" ref="L106:L212" si="20">K107-1</f>
        <v>2</v>
      </c>
      <c r="M106" s="17" t="str">
        <f t="shared" si="18"/>
        <v>エネルギー転換電気供給業汽力発電（コンバインドサイクルを含む）発電工程熱利用設備</v>
      </c>
      <c r="O106" s="58" t="str">
        <f>INDEX('1.2(1)②'!$J:$J,MATCH($K106,'1.2(1)②'!$B:$B,0),1)</f>
        <v>超高温高圧（ＵＳＣ）蒸気タービン、再熱式蒸気タービン、多段抽気タービンなどの導入</v>
      </c>
      <c r="P106">
        <f t="shared" si="19"/>
        <v>1</v>
      </c>
      <c r="Q106">
        <f>COUNTIFS('1.2(2)'!J$1018:J$1019,"〇",'1.2(2)'!$C$1018:$C$1019,"&gt;="&amp;$K106,'1.2(2)'!$C$1018:$C$1019,"&lt;="&amp;$L106)+COUNTIFS('1.2(2)'!J$1018:J$1019,"△",'1.2(2)'!$C$1018:$C$1019,"&gt;="&amp;$K106,'1.2(2)'!$C$1018:$C$1019,"&lt;="&amp;$L106)</f>
        <v>0</v>
      </c>
      <c r="R106">
        <f>COUNTIFS('1.2(2)'!K$1018:K$1019,"〇",'1.2(2)'!$C$1018:$C$1019,"&gt;="&amp;$K106,'1.2(2)'!$C$1018:$C$1019,"&lt;="&amp;$L106)+COUNTIFS('1.2(2)'!K$1018:K$1019,"△",'1.2(2)'!$C$1018:$C$1019,"&gt;="&amp;$K106,'1.2(2)'!$C$1018:$C$1019,"&lt;="&amp;$L106)</f>
        <v>0</v>
      </c>
    </row>
    <row r="107" spans="2:18">
      <c r="B107" s="70" t="s">
        <v>732</v>
      </c>
      <c r="C107" s="22"/>
      <c r="D107" s="70" t="s">
        <v>733</v>
      </c>
      <c r="E107" s="71" t="s">
        <v>735</v>
      </c>
      <c r="F107" s="69" t="s">
        <v>3683</v>
      </c>
      <c r="G107" s="72" t="s">
        <v>811</v>
      </c>
      <c r="H107" s="74" t="s">
        <v>117</v>
      </c>
      <c r="I107" s="75"/>
      <c r="J107" s="154">
        <f t="shared" si="17"/>
        <v>3</v>
      </c>
      <c r="K107" s="60">
        <f>INDEX('1.2(1)②'!$B:$B,MATCH(M107,'1.2(1)②'!$A:$A,0),1)</f>
        <v>3</v>
      </c>
      <c r="L107" s="17">
        <f t="shared" si="20"/>
        <v>3</v>
      </c>
      <c r="M107" s="17" t="str">
        <f t="shared" si="18"/>
        <v>エネルギー転換電気供給業汽力発電（コンバインドサイクルを含む）発電工程電気使用設備</v>
      </c>
      <c r="O107" s="58" t="str">
        <f>INDEX('1.2(1)②'!$J:$J,MATCH($K107,'1.2(1)②'!$B:$B,0),1)</f>
        <v>発電機直結サイリスタ励磁装置、静止型サイリスタ励磁装置等の導入</v>
      </c>
      <c r="P107">
        <f t="shared" si="19"/>
        <v>1</v>
      </c>
      <c r="Q107">
        <f>COUNTIFS('1.2(2)'!J$1018:J$1019,"〇",'1.2(2)'!$C$1018:$C$1019,"&gt;="&amp;$K107,'1.2(2)'!$C$1018:$C$1019,"&lt;="&amp;$L107)+COUNTIFS('1.2(2)'!J$1018:J$1019,"△",'1.2(2)'!$C$1018:$C$1019,"&gt;="&amp;$K107,'1.2(2)'!$C$1018:$C$1019,"&lt;="&amp;$L107)</f>
        <v>0</v>
      </c>
      <c r="R107">
        <f>COUNTIFS('1.2(2)'!K$1018:K$1019,"〇",'1.2(2)'!$C$1018:$C$1019,"&gt;="&amp;$K107,'1.2(2)'!$C$1018:$C$1019,"&lt;="&amp;$L107)+COUNTIFS('1.2(2)'!K$1018:K$1019,"△",'1.2(2)'!$C$1018:$C$1019,"&gt;="&amp;$K107,'1.2(2)'!$C$1018:$C$1019,"&lt;="&amp;$L107)</f>
        <v>0</v>
      </c>
    </row>
    <row r="108" spans="2:18">
      <c r="B108" s="70" t="s">
        <v>732</v>
      </c>
      <c r="C108" s="22"/>
      <c r="D108" s="71" t="s">
        <v>733</v>
      </c>
      <c r="E108" s="23" t="s">
        <v>738</v>
      </c>
      <c r="F108" s="69" t="s">
        <v>3684</v>
      </c>
      <c r="G108" s="115" t="s">
        <v>809</v>
      </c>
      <c r="H108" s="74" t="s">
        <v>89</v>
      </c>
      <c r="I108" s="75"/>
      <c r="J108" s="154">
        <f t="shared" si="17"/>
        <v>4</v>
      </c>
      <c r="K108" s="60">
        <f>INDEX('1.2(1)②'!$B:$B,MATCH(M108,'1.2(1)②'!$A:$A,0),1)</f>
        <v>4</v>
      </c>
      <c r="L108" s="17">
        <f t="shared" si="20"/>
        <v>4</v>
      </c>
      <c r="M108" s="17" t="str">
        <f t="shared" si="18"/>
        <v>エネルギー転換電気供給業ガスタービン発電燃焼工程熱利用設備</v>
      </c>
      <c r="O108" s="58" t="str">
        <f>INDEX('1.2(1)②'!$J:$J,MATCH($K108,'1.2(1)②'!$B:$B,0),1)</f>
        <v>蒸気噴霧型ガスタービンの導入</v>
      </c>
      <c r="P108">
        <f t="shared" si="19"/>
        <v>1</v>
      </c>
      <c r="Q108">
        <f>COUNTIFS('1.2(2)'!J$1018:J$1019,"〇",'1.2(2)'!$C$1018:$C$1019,"&gt;="&amp;$K108,'1.2(2)'!$C$1018:$C$1019,"&lt;="&amp;$L108)+COUNTIFS('1.2(2)'!J$1018:J$1019,"△",'1.2(2)'!$C$1018:$C$1019,"&gt;="&amp;$K108,'1.2(2)'!$C$1018:$C$1019,"&lt;="&amp;$L108)</f>
        <v>0</v>
      </c>
      <c r="R108">
        <f>COUNTIFS('1.2(2)'!K$1018:K$1019,"〇",'1.2(2)'!$C$1018:$C$1019,"&gt;="&amp;$K108,'1.2(2)'!$C$1018:$C$1019,"&lt;="&amp;$L108)+COUNTIFS('1.2(2)'!K$1018:K$1019,"△",'1.2(2)'!$C$1018:$C$1019,"&gt;="&amp;$K108,'1.2(2)'!$C$1018:$C$1019,"&lt;="&amp;$L108)</f>
        <v>0</v>
      </c>
    </row>
    <row r="109" spans="2:18">
      <c r="B109" s="70" t="s">
        <v>732</v>
      </c>
      <c r="C109" s="22"/>
      <c r="D109" s="383" t="s">
        <v>739</v>
      </c>
      <c r="E109" s="384"/>
      <c r="F109" s="69" t="s">
        <v>3685</v>
      </c>
      <c r="G109" s="22" t="s">
        <v>813</v>
      </c>
      <c r="H109" s="74" t="s">
        <v>89</v>
      </c>
      <c r="I109" s="75"/>
      <c r="J109" s="154">
        <f t="shared" si="17"/>
        <v>5</v>
      </c>
      <c r="K109" s="60">
        <f>INDEX('1.2(1)②'!$B:$B,MATCH(M109,'1.2(1)②'!$A:$A,0),1)</f>
        <v>5</v>
      </c>
      <c r="L109" s="17">
        <f t="shared" si="20"/>
        <v>5</v>
      </c>
      <c r="M109" s="17" t="str">
        <f t="shared" si="18"/>
        <v>エネルギー転換ガス供給業原料受入、貯蔵工程熱利用設備</v>
      </c>
      <c r="O109" s="58" t="str">
        <f>INDEX('1.2(1)②'!$J:$J,MATCH($K109,'1.2(1)②'!$B:$B,0),1)</f>
        <v>ＬＮＧ地下・地上式タンクヒータ用加熱装置（スチーム、温水、電気ヒータ等）、ＬＮＧ受入サンプリング用気化器加熱装置（スチーム、温水、工水、電気ヒータ等）等の導入</v>
      </c>
      <c r="P109">
        <f t="shared" si="19"/>
        <v>1</v>
      </c>
      <c r="Q109">
        <f>COUNTIFS('1.2(2)'!J$1018:J$1019,"〇",'1.2(2)'!$C$1018:$C$1019,"&gt;="&amp;$K109,'1.2(2)'!$C$1018:$C$1019,"&lt;="&amp;$L109)+COUNTIFS('1.2(2)'!J$1018:J$1019,"△",'1.2(2)'!$C$1018:$C$1019,"&gt;="&amp;$K109,'1.2(2)'!$C$1018:$C$1019,"&lt;="&amp;$L109)</f>
        <v>0</v>
      </c>
      <c r="R109">
        <f>COUNTIFS('1.2(2)'!K$1018:K$1019,"〇",'1.2(2)'!$C$1018:$C$1019,"&gt;="&amp;$K109,'1.2(2)'!$C$1018:$C$1019,"&lt;="&amp;$L109)+COUNTIFS('1.2(2)'!K$1018:K$1019,"△",'1.2(2)'!$C$1018:$C$1019,"&gt;="&amp;$K109,'1.2(2)'!$C$1018:$C$1019,"&lt;="&amp;$L109)</f>
        <v>0</v>
      </c>
    </row>
    <row r="110" spans="2:18">
      <c r="B110" s="70" t="s">
        <v>732</v>
      </c>
      <c r="C110" s="22"/>
      <c r="D110" s="385" t="s">
        <v>739</v>
      </c>
      <c r="E110" s="386"/>
      <c r="F110" s="69" t="s">
        <v>3686</v>
      </c>
      <c r="G110" s="69" t="s">
        <v>813</v>
      </c>
      <c r="H110" s="74" t="s">
        <v>117</v>
      </c>
      <c r="I110" s="75"/>
      <c r="J110" s="154" t="str">
        <f t="shared" si="17"/>
        <v>6～7</v>
      </c>
      <c r="K110" s="60">
        <f>INDEX('1.2(1)②'!$B:$B,MATCH(M110,'1.2(1)②'!$A:$A,0),1)</f>
        <v>6</v>
      </c>
      <c r="L110" s="17">
        <f t="shared" si="20"/>
        <v>7</v>
      </c>
      <c r="M110" s="17" t="str">
        <f t="shared" si="18"/>
        <v>エネルギー転換ガス供給業原料受入、貯蔵工程電気使用設備</v>
      </c>
      <c r="O110" s="58" t="str">
        <f>INDEX('1.2(1)②'!$J:$J,MATCH($K110,'1.2(1)②'!$B:$B,0),1)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P110">
        <f t="shared" si="19"/>
        <v>2</v>
      </c>
      <c r="Q110">
        <f>COUNTIFS('1.2(2)'!J$1018:J$1019,"〇",'1.2(2)'!$C$1018:$C$1019,"&gt;="&amp;$K110,'1.2(2)'!$C$1018:$C$1019,"&lt;="&amp;$L110)+COUNTIFS('1.2(2)'!J$1018:J$1019,"△",'1.2(2)'!$C$1018:$C$1019,"&gt;="&amp;$K110,'1.2(2)'!$C$1018:$C$1019,"&lt;="&amp;$L110)</f>
        <v>0</v>
      </c>
      <c r="R110">
        <f>COUNTIFS('1.2(2)'!K$1018:K$1019,"〇",'1.2(2)'!$C$1018:$C$1019,"&gt;="&amp;$K110,'1.2(2)'!$C$1018:$C$1019,"&lt;="&amp;$L110)+COUNTIFS('1.2(2)'!K$1018:K$1019,"△",'1.2(2)'!$C$1018:$C$1019,"&gt;="&amp;$K110,'1.2(2)'!$C$1018:$C$1019,"&lt;="&amp;$L110)</f>
        <v>0</v>
      </c>
    </row>
    <row r="111" spans="2:18">
      <c r="B111" s="70" t="s">
        <v>732</v>
      </c>
      <c r="C111" s="22"/>
      <c r="D111" s="385" t="s">
        <v>739</v>
      </c>
      <c r="E111" s="386"/>
      <c r="F111" s="69" t="s">
        <v>3687</v>
      </c>
      <c r="G111" s="115" t="s">
        <v>815</v>
      </c>
      <c r="H111" s="74" t="s">
        <v>89</v>
      </c>
      <c r="I111" s="75"/>
      <c r="J111" s="154" t="str">
        <f t="shared" si="17"/>
        <v>8～10</v>
      </c>
      <c r="K111" s="60">
        <f>INDEX('1.2(1)②'!$B:$B,MATCH(M111,'1.2(1)②'!$A:$A,0),1)</f>
        <v>8</v>
      </c>
      <c r="L111" s="17">
        <f t="shared" si="20"/>
        <v>10</v>
      </c>
      <c r="M111" s="17" t="str">
        <f t="shared" si="18"/>
        <v>エネルギー転換ガス供給業気化・熱量調整・送出工程熱利用設備</v>
      </c>
      <c r="O111" s="58" t="str">
        <f>INDEX('1.2(1)②'!$J:$J,MATCH($K111,'1.2(1)②'!$B:$B,0),1)</f>
        <v>ＬＮＧ気化器等のフィン式、二重管式伝熱管の採用</v>
      </c>
      <c r="P111">
        <f t="shared" si="19"/>
        <v>3</v>
      </c>
      <c r="Q111">
        <f>COUNTIFS('1.2(2)'!J$1018:J$1019,"〇",'1.2(2)'!$C$1018:$C$1019,"&gt;="&amp;$K111,'1.2(2)'!$C$1018:$C$1019,"&lt;="&amp;$L111)+COUNTIFS('1.2(2)'!J$1018:J$1019,"△",'1.2(2)'!$C$1018:$C$1019,"&gt;="&amp;$K111,'1.2(2)'!$C$1018:$C$1019,"&lt;="&amp;$L111)</f>
        <v>0</v>
      </c>
      <c r="R111">
        <f>COUNTIFS('1.2(2)'!K$1018:K$1019,"〇",'1.2(2)'!$C$1018:$C$1019,"&gt;="&amp;$K111,'1.2(2)'!$C$1018:$C$1019,"&lt;="&amp;$L111)+COUNTIFS('1.2(2)'!K$1018:K$1019,"△",'1.2(2)'!$C$1018:$C$1019,"&gt;="&amp;$K111,'1.2(2)'!$C$1018:$C$1019,"&lt;="&amp;$L111)</f>
        <v>0</v>
      </c>
    </row>
    <row r="112" spans="2:18">
      <c r="B112" s="70" t="s">
        <v>732</v>
      </c>
      <c r="C112" s="22"/>
      <c r="D112" s="385" t="s">
        <v>739</v>
      </c>
      <c r="E112" s="386"/>
      <c r="F112" s="69" t="s">
        <v>3688</v>
      </c>
      <c r="G112" s="22" t="s">
        <v>740</v>
      </c>
      <c r="H112" s="74" t="s">
        <v>198</v>
      </c>
      <c r="I112" s="75"/>
      <c r="J112" s="154" t="str">
        <f t="shared" si="17"/>
        <v>11～12</v>
      </c>
      <c r="K112" s="60">
        <f>INDEX('1.2(1)②'!$B:$B,MATCH(M112,'1.2(1)②'!$A:$A,0),1)</f>
        <v>11</v>
      </c>
      <c r="L112" s="17">
        <f t="shared" si="20"/>
        <v>12</v>
      </c>
      <c r="M112" s="17" t="str">
        <f t="shared" si="18"/>
        <v>エネルギー転換ガス供給業その他の主要エネルギー消費設備等未利用エネルギー・再生可能エネルギー設備</v>
      </c>
      <c r="O112" s="58" t="str">
        <f>INDEX('1.2(1)②'!$J:$J,MATCH($K112,'1.2(1)②'!$B:$B,0),1)</f>
        <v>ＬＮＧ冷熱利用設備（冷熱発電設備、ＢＯＧ（ボイルオフガス）再液化設備等）の導入</v>
      </c>
      <c r="P112">
        <f t="shared" si="19"/>
        <v>2</v>
      </c>
      <c r="Q112">
        <f>COUNTIFS('1.2(2)'!J$1018:J$1019,"〇",'1.2(2)'!$C$1018:$C$1019,"&gt;="&amp;$K112,'1.2(2)'!$C$1018:$C$1019,"&lt;="&amp;$L112)+COUNTIFS('1.2(2)'!J$1018:J$1019,"△",'1.2(2)'!$C$1018:$C$1019,"&gt;="&amp;$K112,'1.2(2)'!$C$1018:$C$1019,"&lt;="&amp;$L112)</f>
        <v>0</v>
      </c>
      <c r="R112">
        <f>COUNTIFS('1.2(2)'!K$1018:K$1019,"〇",'1.2(2)'!$C$1018:$C$1019,"&gt;="&amp;$K112,'1.2(2)'!$C$1018:$C$1019,"&lt;="&amp;$L112)+COUNTIFS('1.2(2)'!K$1018:K$1019,"△",'1.2(2)'!$C$1018:$C$1019,"&gt;="&amp;$K112,'1.2(2)'!$C$1018:$C$1019,"&lt;="&amp;$L112)</f>
        <v>0</v>
      </c>
    </row>
    <row r="113" spans="2:18">
      <c r="B113" s="21" t="s">
        <v>741</v>
      </c>
      <c r="C113" s="21"/>
      <c r="D113" s="21" t="s">
        <v>742</v>
      </c>
      <c r="E113" s="21" t="s">
        <v>998</v>
      </c>
      <c r="F113" s="69" t="s">
        <v>3689</v>
      </c>
      <c r="G113" s="76" t="s">
        <v>680</v>
      </c>
      <c r="H113" s="74" t="s">
        <v>744</v>
      </c>
      <c r="I113" s="75"/>
      <c r="J113" s="154" t="str">
        <f t="shared" si="17"/>
        <v>13～14</v>
      </c>
      <c r="K113" s="60">
        <f>INDEX('1.2(1)②'!$B:$B,MATCH(M113,'1.2(1)②'!$A:$A,0),1)</f>
        <v>13</v>
      </c>
      <c r="L113" s="17">
        <f t="shared" si="20"/>
        <v>14</v>
      </c>
      <c r="M113" s="17" t="str">
        <f t="shared" si="18"/>
        <v>産業（非製造業）農林水産業米作、野菜作、果樹作、畜産等ー農業機械</v>
      </c>
      <c r="O113" s="58" t="str">
        <f>INDEX('1.2(1)②'!$J:$J,MATCH($K113,'1.2(1)②'!$B:$B,0),1)</f>
        <v>トラクター等の農業機械への自動操舵システムの導入</v>
      </c>
      <c r="P113">
        <f t="shared" si="19"/>
        <v>2</v>
      </c>
      <c r="Q113">
        <f>COUNTIFS('1.2(2)'!J$1018:J$1019,"〇",'1.2(2)'!$C$1018:$C$1019,"&gt;="&amp;$K113,'1.2(2)'!$C$1018:$C$1019,"&lt;="&amp;$L113)+COUNTIFS('1.2(2)'!J$1018:J$1019,"△",'1.2(2)'!$C$1018:$C$1019,"&gt;="&amp;$K113,'1.2(2)'!$C$1018:$C$1019,"&lt;="&amp;$L113)</f>
        <v>0</v>
      </c>
      <c r="R113">
        <f>COUNTIFS('1.2(2)'!K$1018:K$1019,"〇",'1.2(2)'!$C$1018:$C$1019,"&gt;="&amp;$K113,'1.2(2)'!$C$1018:$C$1019,"&lt;="&amp;$L113)+COUNTIFS('1.2(2)'!K$1018:K$1019,"△",'1.2(2)'!$C$1018:$C$1019,"&gt;="&amp;$K113,'1.2(2)'!$C$1018:$C$1019,"&lt;="&amp;$L113)</f>
        <v>0</v>
      </c>
    </row>
    <row r="114" spans="2:18">
      <c r="B114" s="69" t="s">
        <v>741</v>
      </c>
      <c r="C114" s="22"/>
      <c r="D114" s="70" t="s">
        <v>742</v>
      </c>
      <c r="E114" s="71" t="s">
        <v>998</v>
      </c>
      <c r="F114" s="69" t="s">
        <v>3690</v>
      </c>
      <c r="G114" s="77" t="s">
        <v>680</v>
      </c>
      <c r="H114" s="74" t="s">
        <v>198</v>
      </c>
      <c r="I114" s="75"/>
      <c r="J114" s="154" t="str">
        <f t="shared" si="17"/>
        <v>15～18</v>
      </c>
      <c r="K114" s="60">
        <f>INDEX('1.2(1)②'!$B:$B,MATCH(M114,'1.2(1)②'!$A:$A,0),1)</f>
        <v>15</v>
      </c>
      <c r="L114" s="17">
        <f t="shared" si="20"/>
        <v>18</v>
      </c>
      <c r="M114" s="17" t="str">
        <f t="shared" si="18"/>
        <v>産業（非製造業）農林水産業米作、野菜作、果樹作、畜産等ー未利用エネルギー・再生可能エネルギー設備</v>
      </c>
      <c r="O114" s="58" t="str">
        <f>INDEX('1.2(1)②'!$J:$J,MATCH($K114,'1.2(1)②'!$B:$B,0),1)</f>
        <v>営農型太陽光発電の導入</v>
      </c>
      <c r="P114">
        <f t="shared" si="19"/>
        <v>4</v>
      </c>
      <c r="Q114">
        <f>COUNTIFS('1.2(2)'!J$1018:J$1019,"〇",'1.2(2)'!$C$1018:$C$1019,"&gt;="&amp;$K114,'1.2(2)'!$C$1018:$C$1019,"&lt;="&amp;$L114)+COUNTIFS('1.2(2)'!J$1018:J$1019,"△",'1.2(2)'!$C$1018:$C$1019,"&gt;="&amp;$K114,'1.2(2)'!$C$1018:$C$1019,"&lt;="&amp;$L114)</f>
        <v>0</v>
      </c>
      <c r="R114">
        <f>COUNTIFS('1.2(2)'!K$1018:K$1019,"〇",'1.2(2)'!$C$1018:$C$1019,"&gt;="&amp;$K114,'1.2(2)'!$C$1018:$C$1019,"&lt;="&amp;$L114)+COUNTIFS('1.2(2)'!K$1018:K$1019,"△",'1.2(2)'!$C$1018:$C$1019,"&gt;="&amp;$K114,'1.2(2)'!$C$1018:$C$1019,"&lt;="&amp;$L114)</f>
        <v>0</v>
      </c>
    </row>
    <row r="115" spans="2:18">
      <c r="B115" s="70" t="s">
        <v>741</v>
      </c>
      <c r="C115" s="22"/>
      <c r="D115" s="70" t="s">
        <v>742</v>
      </c>
      <c r="E115" s="22" t="s">
        <v>748</v>
      </c>
      <c r="F115" s="69" t="s">
        <v>3691</v>
      </c>
      <c r="G115" s="22" t="s">
        <v>680</v>
      </c>
      <c r="H115" s="74" t="s">
        <v>749</v>
      </c>
      <c r="I115" s="75"/>
      <c r="J115" s="154" t="str">
        <f t="shared" si="17"/>
        <v>19～21</v>
      </c>
      <c r="K115" s="60">
        <f>INDEX('1.2(1)②'!$B:$B,MATCH(M115,'1.2(1)②'!$A:$A,0),1)</f>
        <v>19</v>
      </c>
      <c r="L115" s="17">
        <f t="shared" si="20"/>
        <v>21</v>
      </c>
      <c r="M115" s="17" t="str">
        <f t="shared" si="18"/>
        <v>産業（非製造業）農林水産業施設園芸ー加温設備</v>
      </c>
      <c r="O115" s="58" t="str">
        <f>INDEX('1.2(1)②'!$J:$J,MATCH($K115,'1.2(1)②'!$B:$B,0),1)</f>
        <v>施設園芸用ヒートポンプの導入</v>
      </c>
      <c r="P115">
        <f t="shared" si="19"/>
        <v>3</v>
      </c>
      <c r="Q115">
        <f>COUNTIFS('1.2(2)'!J$1018:J$1019,"〇",'1.2(2)'!$C$1018:$C$1019,"&gt;="&amp;$K115,'1.2(2)'!$C$1018:$C$1019,"&lt;="&amp;$L115)+COUNTIFS('1.2(2)'!J$1018:J$1019,"△",'1.2(2)'!$C$1018:$C$1019,"&gt;="&amp;$K115,'1.2(2)'!$C$1018:$C$1019,"&lt;="&amp;$L115)</f>
        <v>0</v>
      </c>
      <c r="R115">
        <f>COUNTIFS('1.2(2)'!K$1018:K$1019,"〇",'1.2(2)'!$C$1018:$C$1019,"&gt;="&amp;$K115,'1.2(2)'!$C$1018:$C$1019,"&lt;="&amp;$L115)+COUNTIFS('1.2(2)'!K$1018:K$1019,"△",'1.2(2)'!$C$1018:$C$1019,"&gt;="&amp;$K115,'1.2(2)'!$C$1018:$C$1019,"&lt;="&amp;$L115)</f>
        <v>0</v>
      </c>
    </row>
    <row r="116" spans="2:18">
      <c r="B116" s="70" t="s">
        <v>741</v>
      </c>
      <c r="C116" s="22"/>
      <c r="D116" s="70" t="s">
        <v>742</v>
      </c>
      <c r="E116" s="69" t="s">
        <v>748</v>
      </c>
      <c r="F116" s="69" t="s">
        <v>3692</v>
      </c>
      <c r="G116" s="69" t="s">
        <v>680</v>
      </c>
      <c r="H116" s="74" t="s">
        <v>753</v>
      </c>
      <c r="I116" s="75"/>
      <c r="J116" s="154">
        <f t="shared" si="17"/>
        <v>22</v>
      </c>
      <c r="K116" s="60">
        <f>INDEX('1.2(1)②'!$B:$B,MATCH(M116,'1.2(1)②'!$A:$A,0),1)</f>
        <v>22</v>
      </c>
      <c r="L116" s="17">
        <f>K117-1</f>
        <v>22</v>
      </c>
      <c r="M116" s="17" t="str">
        <f t="shared" si="18"/>
        <v>産業（非製造業）農林水産業施設園芸ーその他</v>
      </c>
      <c r="O116" s="58" t="str">
        <f>INDEX('1.2(1)②'!$J:$J,MATCH($K116,'1.2(1)②'!$B:$B,0),1)</f>
        <v>循環扇、ハウス用カーテン等の省エネ設備の導入</v>
      </c>
      <c r="P116">
        <f t="shared" si="19"/>
        <v>1</v>
      </c>
      <c r="Q116">
        <f>COUNTIFS('1.2(2)'!J$1018:J$1019,"〇",'1.2(2)'!$C$1018:$C$1019,"&gt;="&amp;$K116,'1.2(2)'!$C$1018:$C$1019,"&lt;="&amp;$L116)+COUNTIFS('1.2(2)'!J$1018:J$1019,"△",'1.2(2)'!$C$1018:$C$1019,"&gt;="&amp;$K116,'1.2(2)'!$C$1018:$C$1019,"&lt;="&amp;$L116)</f>
        <v>0</v>
      </c>
      <c r="R116">
        <f>COUNTIFS('1.2(2)'!K$1018:K$1019,"〇",'1.2(2)'!$C$1018:$C$1019,"&gt;="&amp;$K116,'1.2(2)'!$C$1018:$C$1019,"&lt;="&amp;$L116)+COUNTIFS('1.2(2)'!K$1018:K$1019,"△",'1.2(2)'!$C$1018:$C$1019,"&gt;="&amp;$K116,'1.2(2)'!$C$1018:$C$1019,"&lt;="&amp;$L116)</f>
        <v>0</v>
      </c>
    </row>
    <row r="117" spans="2:18">
      <c r="B117" s="70" t="s">
        <v>741</v>
      </c>
      <c r="C117" s="22"/>
      <c r="D117" s="389" t="s">
        <v>755</v>
      </c>
      <c r="E117" s="390"/>
      <c r="F117" s="69" t="s">
        <v>3693</v>
      </c>
      <c r="G117" s="76" t="s">
        <v>680</v>
      </c>
      <c r="H117" s="74" t="s">
        <v>756</v>
      </c>
      <c r="I117" s="75"/>
      <c r="J117" s="154">
        <f t="shared" si="17"/>
        <v>23</v>
      </c>
      <c r="K117" s="60">
        <f>INDEX('1.2(1)②'!$B:$B,MATCH(M117,'1.2(1)②'!$A:$A,0),1)</f>
        <v>23</v>
      </c>
      <c r="L117" s="17">
        <f>K118-1</f>
        <v>23</v>
      </c>
      <c r="M117" s="17" t="str">
        <f t="shared" si="18"/>
        <v>産業（非製造業）漁業ー漁船</v>
      </c>
      <c r="O117" s="58" t="str">
        <f>INDEX('1.2(1)②'!$J:$J,MATCH($K117,'1.2(1)②'!$B:$B,0),1)</f>
        <v>省エネ型漁船の導入</v>
      </c>
      <c r="P117">
        <f t="shared" si="19"/>
        <v>1</v>
      </c>
      <c r="Q117">
        <f>COUNTIFS('1.2(2)'!J$1018:J$1019,"〇",'1.2(2)'!$C$1018:$C$1019,"&gt;="&amp;$K117,'1.2(2)'!$C$1018:$C$1019,"&lt;="&amp;$L117)+COUNTIFS('1.2(2)'!J$1018:J$1019,"△",'1.2(2)'!$C$1018:$C$1019,"&gt;="&amp;$K117,'1.2(2)'!$C$1018:$C$1019,"&lt;="&amp;$L117)</f>
        <v>0</v>
      </c>
      <c r="R117">
        <f>COUNTIFS('1.2(2)'!K$1018:K$1019,"〇",'1.2(2)'!$C$1018:$C$1019,"&gt;="&amp;$K117,'1.2(2)'!$C$1018:$C$1019,"&lt;="&amp;$L117)+COUNTIFS('1.2(2)'!K$1018:K$1019,"△",'1.2(2)'!$C$1018:$C$1019,"&gt;="&amp;$K117,'1.2(2)'!$C$1018:$C$1019,"&lt;="&amp;$L117)</f>
        <v>0</v>
      </c>
    </row>
    <row r="118" spans="2:18">
      <c r="B118" s="70" t="s">
        <v>741</v>
      </c>
      <c r="C118" s="22"/>
      <c r="D118" s="21" t="s">
        <v>758</v>
      </c>
      <c r="E118" s="21" t="s">
        <v>999</v>
      </c>
      <c r="F118" s="69" t="s">
        <v>3695</v>
      </c>
      <c r="G118" s="22" t="s">
        <v>1000</v>
      </c>
      <c r="H118" s="74" t="s">
        <v>761</v>
      </c>
      <c r="I118" s="75"/>
      <c r="J118" s="154">
        <f t="shared" si="17"/>
        <v>24</v>
      </c>
      <c r="K118" s="60">
        <f>INDEX('1.2(1)②'!$B:$B,MATCH(M118,'1.2(1)②'!$A:$A,0),1)</f>
        <v>24</v>
      </c>
      <c r="L118" s="17">
        <f t="shared" si="20"/>
        <v>24</v>
      </c>
      <c r="M118" s="17" t="str">
        <f t="shared" si="18"/>
        <v>産業（非製造業）鉱業非鉄金属鉱業採鉱工程電気使用設備</v>
      </c>
      <c r="O118" s="58" t="str">
        <f>INDEX('1.2(1)②'!$J:$J,MATCH($K118,'1.2(1)②'!$B:$B,0),1)</f>
        <v>油圧式削孔機の導入</v>
      </c>
      <c r="P118">
        <f t="shared" si="19"/>
        <v>1</v>
      </c>
      <c r="Q118">
        <f>COUNTIFS('1.2(2)'!J$1018:J$1019,"〇",'1.2(2)'!$C$1018:$C$1019,"&gt;="&amp;$K118,'1.2(2)'!$C$1018:$C$1019,"&lt;="&amp;$L118)+COUNTIFS('1.2(2)'!J$1018:J$1019,"△",'1.2(2)'!$C$1018:$C$1019,"&gt;="&amp;$K118,'1.2(2)'!$C$1018:$C$1019,"&lt;="&amp;$L118)</f>
        <v>0</v>
      </c>
      <c r="R118">
        <f>COUNTIFS('1.2(2)'!K$1018:K$1019,"〇",'1.2(2)'!$C$1018:$C$1019,"&gt;="&amp;$K118,'1.2(2)'!$C$1018:$C$1019,"&lt;="&amp;$L118)+COUNTIFS('1.2(2)'!K$1018:K$1019,"△",'1.2(2)'!$C$1018:$C$1019,"&gt;="&amp;$K118,'1.2(2)'!$C$1018:$C$1019,"&lt;="&amp;$L118)</f>
        <v>0</v>
      </c>
    </row>
    <row r="119" spans="2:18">
      <c r="B119" s="70" t="s">
        <v>741</v>
      </c>
      <c r="C119" s="22"/>
      <c r="D119" s="69" t="s">
        <v>758</v>
      </c>
      <c r="E119" s="69" t="s">
        <v>999</v>
      </c>
      <c r="F119" s="69" t="s">
        <v>3696</v>
      </c>
      <c r="G119" s="21" t="s">
        <v>762</v>
      </c>
      <c r="H119" s="74" t="s">
        <v>117</v>
      </c>
      <c r="I119" s="75"/>
      <c r="J119" s="154">
        <f t="shared" si="17"/>
        <v>25</v>
      </c>
      <c r="K119" s="60">
        <f>INDEX('1.2(1)②'!$B:$B,MATCH(M119,'1.2(1)②'!$A:$A,0),1)</f>
        <v>25</v>
      </c>
      <c r="L119" s="17">
        <f t="shared" si="20"/>
        <v>25</v>
      </c>
      <c r="M119" s="17" t="str">
        <f t="shared" si="18"/>
        <v>産業（非製造業）鉱業非鉄金属鉱業坑廃水処理工程電気使用設備</v>
      </c>
      <c r="O119" s="58" t="str">
        <f>INDEX('1.2(1)②'!$J:$J,MATCH($K119,'1.2(1)②'!$B:$B,0),1)</f>
        <v>坑内排水量の低減（新しい坑内充填方法の導入、湧水箇所の止水工事）</v>
      </c>
      <c r="P119">
        <f t="shared" si="19"/>
        <v>1</v>
      </c>
      <c r="Q119">
        <f>COUNTIFS('1.2(2)'!J$1018:J$1019,"〇",'1.2(2)'!$C$1018:$C$1019,"&gt;="&amp;$K119,'1.2(2)'!$C$1018:$C$1019,"&lt;="&amp;$L119)+COUNTIFS('1.2(2)'!J$1018:J$1019,"△",'1.2(2)'!$C$1018:$C$1019,"&gt;="&amp;$K119,'1.2(2)'!$C$1018:$C$1019,"&lt;="&amp;$L119)</f>
        <v>0</v>
      </c>
      <c r="R119">
        <f>COUNTIFS('1.2(2)'!K$1018:K$1019,"〇",'1.2(2)'!$C$1018:$C$1019,"&gt;="&amp;$K119,'1.2(2)'!$C$1018:$C$1019,"&lt;="&amp;$L119)+COUNTIFS('1.2(2)'!K$1018:K$1019,"△",'1.2(2)'!$C$1018:$C$1019,"&gt;="&amp;$K119,'1.2(2)'!$C$1018:$C$1019,"&lt;="&amp;$L119)</f>
        <v>0</v>
      </c>
    </row>
    <row r="120" spans="2:18">
      <c r="B120" s="70" t="s">
        <v>741</v>
      </c>
      <c r="C120" s="22"/>
      <c r="D120" s="70" t="s">
        <v>758</v>
      </c>
      <c r="E120" s="21" t="s">
        <v>1001</v>
      </c>
      <c r="F120" s="69" t="s">
        <v>3697</v>
      </c>
      <c r="G120" s="21" t="s">
        <v>1000</v>
      </c>
      <c r="H120" s="74" t="s">
        <v>117</v>
      </c>
      <c r="I120" s="75"/>
      <c r="J120" s="154">
        <f t="shared" si="17"/>
        <v>26</v>
      </c>
      <c r="K120" s="60">
        <f>INDEX('1.2(1)②'!$B:$B,MATCH(M120,'1.2(1)②'!$A:$A,0),1)</f>
        <v>26</v>
      </c>
      <c r="L120" s="17">
        <f t="shared" si="20"/>
        <v>26</v>
      </c>
      <c r="M120" s="17" t="str">
        <f t="shared" si="18"/>
        <v>産業（非製造業）鉱業石炭鉱業採鉱工程電気使用設備</v>
      </c>
      <c r="O120" s="58" t="str">
        <f>INDEX('1.2(1)②'!$J:$J,MATCH($K120,'1.2(1)②'!$B:$B,0),1)</f>
        <v>高効率切削機械の導入</v>
      </c>
      <c r="P120">
        <f t="shared" si="19"/>
        <v>1</v>
      </c>
      <c r="Q120">
        <f>COUNTIFS('1.2(2)'!J$1018:J$1019,"〇",'1.2(2)'!$C$1018:$C$1019,"&gt;="&amp;$K120,'1.2(2)'!$C$1018:$C$1019,"&lt;="&amp;$L120)+COUNTIFS('1.2(2)'!J$1018:J$1019,"△",'1.2(2)'!$C$1018:$C$1019,"&gt;="&amp;$K120,'1.2(2)'!$C$1018:$C$1019,"&lt;="&amp;$L120)</f>
        <v>0</v>
      </c>
      <c r="R120">
        <f>COUNTIFS('1.2(2)'!K$1018:K$1019,"〇",'1.2(2)'!$C$1018:$C$1019,"&gt;="&amp;$K120,'1.2(2)'!$C$1018:$C$1019,"&lt;="&amp;$L120)+COUNTIFS('1.2(2)'!K$1018:K$1019,"△",'1.2(2)'!$C$1018:$C$1019,"&gt;="&amp;$K120,'1.2(2)'!$C$1018:$C$1019,"&lt;="&amp;$L120)</f>
        <v>0</v>
      </c>
    </row>
    <row r="121" spans="2:18">
      <c r="B121" s="70" t="s">
        <v>741</v>
      </c>
      <c r="C121" s="22"/>
      <c r="D121" s="70" t="s">
        <v>758</v>
      </c>
      <c r="E121" s="69" t="s">
        <v>1001</v>
      </c>
      <c r="F121" s="69" t="s">
        <v>3698</v>
      </c>
      <c r="G121" s="72" t="s">
        <v>1000</v>
      </c>
      <c r="H121" s="74" t="s">
        <v>107</v>
      </c>
      <c r="I121" s="75"/>
      <c r="J121" s="154">
        <f t="shared" si="17"/>
        <v>27</v>
      </c>
      <c r="K121" s="60">
        <f>INDEX('1.2(1)②'!$B:$B,MATCH(M121,'1.2(1)②'!$A:$A,0),1)</f>
        <v>27</v>
      </c>
      <c r="L121" s="17">
        <f t="shared" si="20"/>
        <v>27</v>
      </c>
      <c r="M121" s="17" t="str">
        <f t="shared" si="18"/>
        <v>産業（非製造業）鉱業石炭鉱業採鉱工程その他</v>
      </c>
      <c r="O121" s="58" t="str">
        <f>INDEX('1.2(1)②'!$J:$J,MATCH($K121,'1.2(1)②'!$B:$B,0),1)</f>
        <v>掘削、積込、運搬用車両系機械の大型化等による高効率化</v>
      </c>
      <c r="P121">
        <f t="shared" si="19"/>
        <v>1</v>
      </c>
      <c r="Q121">
        <f>COUNTIFS('1.2(2)'!J$1018:J$1019,"〇",'1.2(2)'!$C$1018:$C$1019,"&gt;="&amp;$K121,'1.2(2)'!$C$1018:$C$1019,"&lt;="&amp;$L121)+COUNTIFS('1.2(2)'!J$1018:J$1019,"△",'1.2(2)'!$C$1018:$C$1019,"&gt;="&amp;$K121,'1.2(2)'!$C$1018:$C$1019,"&lt;="&amp;$L121)</f>
        <v>0</v>
      </c>
      <c r="R121">
        <f>COUNTIFS('1.2(2)'!K$1018:K$1019,"〇",'1.2(2)'!$C$1018:$C$1019,"&gt;="&amp;$K121,'1.2(2)'!$C$1018:$C$1019,"&lt;="&amp;$L121)+COUNTIFS('1.2(2)'!K$1018:K$1019,"△",'1.2(2)'!$C$1018:$C$1019,"&gt;="&amp;$K121,'1.2(2)'!$C$1018:$C$1019,"&lt;="&amp;$L121)</f>
        <v>0</v>
      </c>
    </row>
    <row r="122" spans="2:18">
      <c r="B122" s="70" t="s">
        <v>741</v>
      </c>
      <c r="C122" s="22"/>
      <c r="D122" s="70" t="s">
        <v>758</v>
      </c>
      <c r="E122" s="71" t="s">
        <v>1001</v>
      </c>
      <c r="F122" s="69" t="s">
        <v>3699</v>
      </c>
      <c r="G122" s="23" t="s">
        <v>765</v>
      </c>
      <c r="H122" s="74" t="s">
        <v>117</v>
      </c>
      <c r="I122" s="75"/>
      <c r="J122" s="154">
        <f t="shared" si="17"/>
        <v>28</v>
      </c>
      <c r="K122" s="60">
        <f>INDEX('1.2(1)②'!$B:$B,MATCH(M122,'1.2(1)②'!$A:$A,0),1)</f>
        <v>28</v>
      </c>
      <c r="L122" s="17">
        <f t="shared" si="20"/>
        <v>28</v>
      </c>
      <c r="M122" s="17" t="str">
        <f t="shared" si="18"/>
        <v>産業（非製造業）鉱業石炭鉱業排水工程電気使用設備</v>
      </c>
      <c r="O122" s="58" t="str">
        <f>INDEX('1.2(1)②'!$J:$J,MATCH($K122,'1.2(1)②'!$B:$B,0),1)</f>
        <v>坑内揚水用ポンプのフロートスイッチによる自動運転化</v>
      </c>
      <c r="P122">
        <f t="shared" si="19"/>
        <v>1</v>
      </c>
      <c r="Q122">
        <f>COUNTIFS('1.2(2)'!J$1018:J$1019,"〇",'1.2(2)'!$C$1018:$C$1019,"&gt;="&amp;$K122,'1.2(2)'!$C$1018:$C$1019,"&lt;="&amp;$L122)+COUNTIFS('1.2(2)'!J$1018:J$1019,"△",'1.2(2)'!$C$1018:$C$1019,"&gt;="&amp;$K122,'1.2(2)'!$C$1018:$C$1019,"&lt;="&amp;$L122)</f>
        <v>0</v>
      </c>
      <c r="R122">
        <f>COUNTIFS('1.2(2)'!K$1018:K$1019,"〇",'1.2(2)'!$C$1018:$C$1019,"&gt;="&amp;$K122,'1.2(2)'!$C$1018:$C$1019,"&lt;="&amp;$L122)+COUNTIFS('1.2(2)'!K$1018:K$1019,"△",'1.2(2)'!$C$1018:$C$1019,"&gt;="&amp;$K122,'1.2(2)'!$C$1018:$C$1019,"&lt;="&amp;$L122)</f>
        <v>0</v>
      </c>
    </row>
    <row r="123" spans="2:18">
      <c r="B123" s="70" t="s">
        <v>741</v>
      </c>
      <c r="C123" s="22"/>
      <c r="D123" s="70" t="s">
        <v>758</v>
      </c>
      <c r="E123" s="22" t="s">
        <v>1002</v>
      </c>
      <c r="F123" s="69" t="s">
        <v>3700</v>
      </c>
      <c r="G123" s="22" t="s">
        <v>767</v>
      </c>
      <c r="H123" s="74" t="s">
        <v>107</v>
      </c>
      <c r="I123" s="75"/>
      <c r="J123" s="154">
        <f t="shared" si="17"/>
        <v>29</v>
      </c>
      <c r="K123" s="60">
        <f>INDEX('1.2(1)②'!$B:$B,MATCH(M123,'1.2(1)②'!$A:$A,0),1)</f>
        <v>29</v>
      </c>
      <c r="L123" s="17">
        <f t="shared" si="20"/>
        <v>29</v>
      </c>
      <c r="M123" s="17" t="str">
        <f t="shared" si="18"/>
        <v>産業（非製造業）鉱業石灰石鉱業採掘工程その他</v>
      </c>
      <c r="O123" s="58" t="str">
        <f>INDEX('1.2(1)②'!$J:$J,MATCH($K123,'1.2(1)②'!$B:$B,0),1)</f>
        <v>掘削、積込、運搬用車両系機械の大型化、ハイブリッド化等による高効率化</v>
      </c>
      <c r="P123">
        <f t="shared" si="19"/>
        <v>1</v>
      </c>
      <c r="Q123">
        <f>COUNTIFS('1.2(2)'!J$1018:J$1019,"〇",'1.2(2)'!$C$1018:$C$1019,"&gt;="&amp;$K123,'1.2(2)'!$C$1018:$C$1019,"&lt;="&amp;$L123)+COUNTIFS('1.2(2)'!J$1018:J$1019,"△",'1.2(2)'!$C$1018:$C$1019,"&gt;="&amp;$K123,'1.2(2)'!$C$1018:$C$1019,"&lt;="&amp;$L123)</f>
        <v>0</v>
      </c>
      <c r="R123">
        <f>COUNTIFS('1.2(2)'!K$1018:K$1019,"〇",'1.2(2)'!$C$1018:$C$1019,"&gt;="&amp;$K123,'1.2(2)'!$C$1018:$C$1019,"&lt;="&amp;$L123)+COUNTIFS('1.2(2)'!K$1018:K$1019,"△",'1.2(2)'!$C$1018:$C$1019,"&gt;="&amp;$K123,'1.2(2)'!$C$1018:$C$1019,"&lt;="&amp;$L123)</f>
        <v>0</v>
      </c>
    </row>
    <row r="124" spans="2:18">
      <c r="B124" s="70" t="s">
        <v>741</v>
      </c>
      <c r="C124" s="22"/>
      <c r="D124" s="71" t="s">
        <v>758</v>
      </c>
      <c r="E124" s="72" t="s">
        <v>1002</v>
      </c>
      <c r="F124" s="69" t="s">
        <v>3701</v>
      </c>
      <c r="G124" s="115" t="s">
        <v>769</v>
      </c>
      <c r="H124" s="74" t="s">
        <v>117</v>
      </c>
      <c r="I124" s="75"/>
      <c r="J124" s="154" t="str">
        <f t="shared" si="17"/>
        <v>30～31</v>
      </c>
      <c r="K124" s="60">
        <f>INDEX('1.2(1)②'!$B:$B,MATCH(M124,'1.2(1)②'!$A:$A,0),1)</f>
        <v>30</v>
      </c>
      <c r="L124" s="17">
        <f t="shared" si="20"/>
        <v>31</v>
      </c>
      <c r="M124" s="17" t="str">
        <f t="shared" si="18"/>
        <v>産業（非製造業）鉱業石灰石鉱業破砕・選別工程電気使用設備</v>
      </c>
      <c r="O124" s="58" t="str">
        <f>INDEX('1.2(1)②'!$J:$J,MATCH($K124,'1.2(1)②'!$B:$B,0),1)</f>
        <v>高破砕率の破砕機による破砕・選別設備の集約化</v>
      </c>
      <c r="P124">
        <f t="shared" si="19"/>
        <v>2</v>
      </c>
      <c r="Q124">
        <f>COUNTIFS('1.2(2)'!J$1018:J$1019,"〇",'1.2(2)'!$C$1018:$C$1019,"&gt;="&amp;$K124,'1.2(2)'!$C$1018:$C$1019,"&lt;="&amp;$L124)+COUNTIFS('1.2(2)'!J$1018:J$1019,"△",'1.2(2)'!$C$1018:$C$1019,"&gt;="&amp;$K124,'1.2(2)'!$C$1018:$C$1019,"&lt;="&amp;$L124)</f>
        <v>0</v>
      </c>
      <c r="R124">
        <f>COUNTIFS('1.2(2)'!K$1018:K$1019,"〇",'1.2(2)'!$C$1018:$C$1019,"&gt;="&amp;$K124,'1.2(2)'!$C$1018:$C$1019,"&lt;="&amp;$L124)+COUNTIFS('1.2(2)'!K$1018:K$1019,"△",'1.2(2)'!$C$1018:$C$1019,"&gt;="&amp;$K124,'1.2(2)'!$C$1018:$C$1019,"&lt;="&amp;$L124)</f>
        <v>0</v>
      </c>
    </row>
    <row r="125" spans="2:18">
      <c r="B125" s="71" t="s">
        <v>741</v>
      </c>
      <c r="C125" s="23"/>
      <c r="D125" s="383" t="s">
        <v>771</v>
      </c>
      <c r="E125" s="384"/>
      <c r="F125" s="69" t="s">
        <v>3702</v>
      </c>
      <c r="G125" s="50" t="s">
        <v>680</v>
      </c>
      <c r="H125" s="74" t="s">
        <v>772</v>
      </c>
      <c r="I125" s="75"/>
      <c r="J125" s="154">
        <f t="shared" si="17"/>
        <v>32</v>
      </c>
      <c r="K125" s="60">
        <f>INDEX('1.2(1)②'!$B:$B,MATCH(M125,'1.2(1)②'!$A:$A,0),1)</f>
        <v>32</v>
      </c>
      <c r="L125" s="17">
        <f>K126-1</f>
        <v>32</v>
      </c>
      <c r="M125" s="17" t="str">
        <f t="shared" si="18"/>
        <v>産業（非製造業）建設業ー建設機械</v>
      </c>
      <c r="O125" s="58" t="str">
        <f>INDEX('1.2(1)②'!$J:$J,MATCH($K125,'1.2(1)②'!$B:$B,0),1)</f>
        <v>省エネ型建設機械の導入</v>
      </c>
      <c r="P125">
        <f t="shared" si="19"/>
        <v>1</v>
      </c>
      <c r="Q125">
        <f>COUNTIFS('1.2(2)'!J$1018:J$1019,"〇",'1.2(2)'!$C$1018:$C$1019,"&gt;="&amp;$K125,'1.2(2)'!$C$1018:$C$1019,"&lt;="&amp;$L125)+COUNTIFS('1.2(2)'!J$1018:J$1019,"△",'1.2(2)'!$C$1018:$C$1019,"&gt;="&amp;$K125,'1.2(2)'!$C$1018:$C$1019,"&lt;="&amp;$L125)</f>
        <v>0</v>
      </c>
      <c r="R125">
        <f>COUNTIFS('1.2(2)'!K$1018:K$1019,"〇",'1.2(2)'!$C$1018:$C$1019,"&gt;="&amp;$K125,'1.2(2)'!$C$1018:$C$1019,"&lt;="&amp;$L125)+COUNTIFS('1.2(2)'!K$1018:K$1019,"△",'1.2(2)'!$C$1018:$C$1019,"&gt;="&amp;$K125,'1.2(2)'!$C$1018:$C$1019,"&lt;="&amp;$L125)</f>
        <v>0</v>
      </c>
    </row>
    <row r="126" spans="2:18">
      <c r="B126" s="22" t="s">
        <v>774</v>
      </c>
      <c r="C126" s="22"/>
      <c r="D126" s="21" t="s">
        <v>775</v>
      </c>
      <c r="E126" s="21" t="s">
        <v>808</v>
      </c>
      <c r="F126" s="69" t="s">
        <v>3703</v>
      </c>
      <c r="G126" s="286" t="s">
        <v>1003</v>
      </c>
      <c r="H126" s="74" t="s">
        <v>74</v>
      </c>
      <c r="I126" s="75"/>
      <c r="J126" s="154" t="str">
        <f t="shared" si="17"/>
        <v>33～36</v>
      </c>
      <c r="K126" s="60">
        <f>INDEX('1.2(1)②'!$B:$B,MATCH(M126,'1.2(1)②'!$A:$A,0),1)</f>
        <v>33</v>
      </c>
      <c r="L126" s="17">
        <f t="shared" ref="L126:L189" si="21">K127-1</f>
        <v>36</v>
      </c>
      <c r="M126" s="17" t="str">
        <f t="shared" si="18"/>
        <v>産業（製造業）鉄鋼業製鉄業、製鋼・製鋼圧延業等※1製銑工程（コークス工程、焼結工程、高炉工程）燃焼設備</v>
      </c>
      <c r="O126" s="58" t="str">
        <f>INDEX('1.2(1)②'!$J:$J,MATCH($K126,'1.2(1)②'!$B:$B,0),1)</f>
        <v>コークス自動燃焼設備</v>
      </c>
      <c r="P126">
        <f t="shared" si="19"/>
        <v>4</v>
      </c>
      <c r="Q126">
        <f>COUNTIFS('1.2(2)'!J$1018:J$1019,"〇",'1.2(2)'!$C$1018:$C$1019,"&gt;="&amp;$K126,'1.2(2)'!$C$1018:$C$1019,"&lt;="&amp;$L126)+COUNTIFS('1.2(2)'!J$1018:J$1019,"△",'1.2(2)'!$C$1018:$C$1019,"&gt;="&amp;$K126,'1.2(2)'!$C$1018:$C$1019,"&lt;="&amp;$L126)</f>
        <v>0</v>
      </c>
      <c r="R126">
        <f>COUNTIFS('1.2(2)'!K$1018:K$1019,"〇",'1.2(2)'!$C$1018:$C$1019,"&gt;="&amp;$K126,'1.2(2)'!$C$1018:$C$1019,"&lt;="&amp;$L126)+COUNTIFS('1.2(2)'!K$1018:K$1019,"△",'1.2(2)'!$C$1018:$C$1019,"&gt;="&amp;$K126,'1.2(2)'!$C$1018:$C$1019,"&lt;="&amp;$L126)</f>
        <v>0</v>
      </c>
    </row>
    <row r="127" spans="2:18">
      <c r="B127" s="69" t="s">
        <v>774</v>
      </c>
      <c r="C127" s="22"/>
      <c r="D127" s="69" t="s">
        <v>775</v>
      </c>
      <c r="E127" s="69" t="s">
        <v>808</v>
      </c>
      <c r="F127" s="69" t="s">
        <v>3704</v>
      </c>
      <c r="G127" s="70" t="s">
        <v>1003</v>
      </c>
      <c r="H127" s="74" t="s">
        <v>89</v>
      </c>
      <c r="I127" s="75"/>
      <c r="J127" s="154" t="str">
        <f t="shared" si="17"/>
        <v>37～39</v>
      </c>
      <c r="K127" s="60">
        <f>INDEX('1.2(1)②'!$B:$B,MATCH(M127,'1.2(1)②'!$A:$A,0),1)</f>
        <v>37</v>
      </c>
      <c r="L127" s="17">
        <f t="shared" si="21"/>
        <v>39</v>
      </c>
      <c r="M127" s="17" t="str">
        <f t="shared" si="18"/>
        <v>産業（製造業）鉄鋼業製鉄業、製鋼・製鋼圧延業等※1製銑工程（コークス工程、焼結工程、高炉工程）熱利用設備</v>
      </c>
      <c r="O127" s="58" t="str">
        <f>INDEX('1.2(1)②'!$J:$J,MATCH($K127,'1.2(1)②'!$B:$B,0),1)</f>
        <v>溶銑鍋放熱防止</v>
      </c>
      <c r="P127">
        <f t="shared" si="19"/>
        <v>3</v>
      </c>
      <c r="Q127">
        <f>COUNTIFS('1.2(2)'!J$1018:J$1019,"〇",'1.2(2)'!$C$1018:$C$1019,"&gt;="&amp;$K127,'1.2(2)'!$C$1018:$C$1019,"&lt;="&amp;$L127)+COUNTIFS('1.2(2)'!J$1018:J$1019,"△",'1.2(2)'!$C$1018:$C$1019,"&gt;="&amp;$K127,'1.2(2)'!$C$1018:$C$1019,"&lt;="&amp;$L127)</f>
        <v>0</v>
      </c>
      <c r="R127">
        <f>COUNTIFS('1.2(2)'!K$1018:K$1019,"〇",'1.2(2)'!$C$1018:$C$1019,"&gt;="&amp;$K127,'1.2(2)'!$C$1018:$C$1019,"&lt;="&amp;$L127)+COUNTIFS('1.2(2)'!K$1018:K$1019,"△",'1.2(2)'!$C$1018:$C$1019,"&gt;="&amp;$K127,'1.2(2)'!$C$1018:$C$1019,"&lt;="&amp;$L127)</f>
        <v>0</v>
      </c>
    </row>
    <row r="128" spans="2:18">
      <c r="B128" s="69" t="s">
        <v>774</v>
      </c>
      <c r="C128" s="22"/>
      <c r="D128" s="70" t="s">
        <v>775</v>
      </c>
      <c r="E128" s="70" t="s">
        <v>808</v>
      </c>
      <c r="F128" s="69" t="s">
        <v>3705</v>
      </c>
      <c r="G128" s="70" t="s">
        <v>1003</v>
      </c>
      <c r="H128" s="74" t="s">
        <v>560</v>
      </c>
      <c r="I128" s="75"/>
      <c r="J128" s="154" t="str">
        <f t="shared" si="17"/>
        <v>40～51</v>
      </c>
      <c r="K128" s="60">
        <f>INDEX('1.2(1)②'!$B:$B,MATCH(M128,'1.2(1)②'!$A:$A,0),1)</f>
        <v>40</v>
      </c>
      <c r="L128" s="17">
        <f t="shared" si="21"/>
        <v>51</v>
      </c>
      <c r="M128" s="17" t="str">
        <f t="shared" si="18"/>
        <v>産業（製造業）鉄鋼業製鉄業、製鋼・製鋼圧延業等※1製銑工程（コークス工程、焼結工程、高炉工程）廃熱回収設備</v>
      </c>
      <c r="O128" s="58" t="str">
        <f>INDEX('1.2(1)②'!$J:$J,MATCH($K128,'1.2(1)②'!$B:$B,0),1)</f>
        <v>コークス乾式消火設備（ＣＤＱ）</v>
      </c>
      <c r="P128">
        <f t="shared" si="19"/>
        <v>12</v>
      </c>
      <c r="Q128">
        <f>COUNTIFS('1.2(2)'!J$1018:J$1019,"〇",'1.2(2)'!$C$1018:$C$1019,"&gt;="&amp;$K128,'1.2(2)'!$C$1018:$C$1019,"&lt;="&amp;$L128)+COUNTIFS('1.2(2)'!J$1018:J$1019,"△",'1.2(2)'!$C$1018:$C$1019,"&gt;="&amp;$K128,'1.2(2)'!$C$1018:$C$1019,"&lt;="&amp;$L128)</f>
        <v>0</v>
      </c>
      <c r="R128">
        <f>COUNTIFS('1.2(2)'!K$1018:K$1019,"〇",'1.2(2)'!$C$1018:$C$1019,"&gt;="&amp;$K128,'1.2(2)'!$C$1018:$C$1019,"&lt;="&amp;$L128)+COUNTIFS('1.2(2)'!K$1018:K$1019,"△",'1.2(2)'!$C$1018:$C$1019,"&gt;="&amp;$K128,'1.2(2)'!$C$1018:$C$1019,"&lt;="&amp;$L128)</f>
        <v>0</v>
      </c>
    </row>
    <row r="129" spans="2:18">
      <c r="B129" s="69" t="s">
        <v>774</v>
      </c>
      <c r="C129" s="22"/>
      <c r="D129" s="70" t="s">
        <v>775</v>
      </c>
      <c r="E129" s="70" t="s">
        <v>808</v>
      </c>
      <c r="F129" s="69" t="s">
        <v>3706</v>
      </c>
      <c r="G129" s="70" t="s">
        <v>1003</v>
      </c>
      <c r="H129" s="74" t="s">
        <v>1004</v>
      </c>
      <c r="I129" s="75"/>
      <c r="J129" s="154" t="str">
        <f t="shared" si="17"/>
        <v>52～54</v>
      </c>
      <c r="K129" s="60">
        <f>INDEX('1.2(1)②'!$B:$B,MATCH(M129,'1.2(1)②'!$A:$A,0),1)</f>
        <v>52</v>
      </c>
      <c r="L129" s="17">
        <f t="shared" si="21"/>
        <v>54</v>
      </c>
      <c r="M129" s="17" t="str">
        <f t="shared" si="18"/>
        <v>産業（製造業）鉄鋼業製鉄業、製鋼・製鋼圧延業等※1製銑工程（コークス工程、焼結工程、高炉工程）省エネルギー型製造プロセス</v>
      </c>
      <c r="O129" s="58" t="str">
        <f>INDEX('1.2(1)②'!$J:$J,MATCH($K129,'1.2(1)②'!$B:$B,0),1)</f>
        <v>微粉炭吹き込み（ＰＣＩ）</v>
      </c>
      <c r="P129">
        <f t="shared" si="19"/>
        <v>3</v>
      </c>
      <c r="Q129">
        <f>COUNTIFS('1.2(2)'!J$1018:J$1019,"〇",'1.2(2)'!$C$1018:$C$1019,"&gt;="&amp;$K129,'1.2(2)'!$C$1018:$C$1019,"&lt;="&amp;$L129)+COUNTIFS('1.2(2)'!J$1018:J$1019,"△",'1.2(2)'!$C$1018:$C$1019,"&gt;="&amp;$K129,'1.2(2)'!$C$1018:$C$1019,"&lt;="&amp;$L129)</f>
        <v>0</v>
      </c>
      <c r="R129">
        <f>COUNTIFS('1.2(2)'!K$1018:K$1019,"〇",'1.2(2)'!$C$1018:$C$1019,"&gt;="&amp;$K129,'1.2(2)'!$C$1018:$C$1019,"&lt;="&amp;$L129)+COUNTIFS('1.2(2)'!K$1018:K$1019,"△",'1.2(2)'!$C$1018:$C$1019,"&gt;="&amp;$K129,'1.2(2)'!$C$1018:$C$1019,"&lt;="&amp;$L129)</f>
        <v>0</v>
      </c>
    </row>
    <row r="130" spans="2:18">
      <c r="B130" s="69" t="s">
        <v>774</v>
      </c>
      <c r="C130" s="22"/>
      <c r="D130" s="70" t="s">
        <v>775</v>
      </c>
      <c r="E130" s="70" t="s">
        <v>808</v>
      </c>
      <c r="F130" s="69" t="s">
        <v>3707</v>
      </c>
      <c r="G130" s="70" t="s">
        <v>1003</v>
      </c>
      <c r="H130" s="74" t="s">
        <v>107</v>
      </c>
      <c r="I130" s="75"/>
      <c r="J130" s="154" t="str">
        <f t="shared" si="17"/>
        <v>55～59</v>
      </c>
      <c r="K130" s="60">
        <f>INDEX('1.2(1)②'!$B:$B,MATCH(M130,'1.2(1)②'!$A:$A,0),1)</f>
        <v>55</v>
      </c>
      <c r="L130" s="17">
        <f t="shared" si="21"/>
        <v>59</v>
      </c>
      <c r="M130" s="17" t="str">
        <f t="shared" si="18"/>
        <v>産業（製造業）鉄鋼業製鉄業、製鋼・製鋼圧延業等※1製銑工程（コークス工程、焼結工程、高炉工程）その他</v>
      </c>
      <c r="O130" s="58" t="str">
        <f>INDEX('1.2(1)②'!$J:$J,MATCH($K130,'1.2(1)②'!$B:$B,0),1)</f>
        <v>高炉装入物分布制御装置</v>
      </c>
      <c r="P130">
        <f t="shared" si="19"/>
        <v>5</v>
      </c>
      <c r="Q130">
        <f>COUNTIFS('1.2(2)'!J$1018:J$1019,"〇",'1.2(2)'!$C$1018:$C$1019,"&gt;="&amp;$K130,'1.2(2)'!$C$1018:$C$1019,"&lt;="&amp;$L130)+COUNTIFS('1.2(2)'!J$1018:J$1019,"△",'1.2(2)'!$C$1018:$C$1019,"&gt;="&amp;$K130,'1.2(2)'!$C$1018:$C$1019,"&lt;="&amp;$L130)</f>
        <v>0</v>
      </c>
      <c r="R130">
        <f>COUNTIFS('1.2(2)'!K$1018:K$1019,"〇",'1.2(2)'!$C$1018:$C$1019,"&gt;="&amp;$K130,'1.2(2)'!$C$1018:$C$1019,"&lt;="&amp;$L130)+COUNTIFS('1.2(2)'!K$1018:K$1019,"△",'1.2(2)'!$C$1018:$C$1019,"&gt;="&amp;$K130,'1.2(2)'!$C$1018:$C$1019,"&lt;="&amp;$L130)</f>
        <v>0</v>
      </c>
    </row>
    <row r="131" spans="2:18">
      <c r="B131" s="69" t="s">
        <v>774</v>
      </c>
      <c r="C131" s="22"/>
      <c r="D131" s="70" t="s">
        <v>775</v>
      </c>
      <c r="E131" s="70" t="s">
        <v>808</v>
      </c>
      <c r="F131" s="69" t="s">
        <v>3708</v>
      </c>
      <c r="G131" s="287" t="s">
        <v>777</v>
      </c>
      <c r="H131" s="74" t="s">
        <v>74</v>
      </c>
      <c r="I131" s="75"/>
      <c r="J131" s="154" t="str">
        <f t="shared" si="17"/>
        <v>60～61</v>
      </c>
      <c r="K131" s="60">
        <f>INDEX('1.2(1)②'!$B:$B,MATCH(M131,'1.2(1)②'!$A:$A,0),1)</f>
        <v>60</v>
      </c>
      <c r="L131" s="17">
        <f t="shared" si="21"/>
        <v>61</v>
      </c>
      <c r="M131" s="17" t="str">
        <f t="shared" si="18"/>
        <v>産業（製造業）鉄鋼業製鉄業、製鋼・製鋼圧延業等※1製鋼工程燃焼設備</v>
      </c>
      <c r="O131" s="58" t="str">
        <f>INDEX('1.2(1)②'!$J:$J,MATCH($K131,'1.2(1)②'!$B:$B,0),1)</f>
        <v>高速型酸素吹き込み装置</v>
      </c>
      <c r="P131">
        <f t="shared" si="19"/>
        <v>2</v>
      </c>
      <c r="Q131">
        <f>COUNTIFS('1.2(2)'!J$1018:J$1019,"〇",'1.2(2)'!$C$1018:$C$1019,"&gt;="&amp;$K131,'1.2(2)'!$C$1018:$C$1019,"&lt;="&amp;$L131)+COUNTIFS('1.2(2)'!J$1018:J$1019,"△",'1.2(2)'!$C$1018:$C$1019,"&gt;="&amp;$K131,'1.2(2)'!$C$1018:$C$1019,"&lt;="&amp;$L131)</f>
        <v>0</v>
      </c>
      <c r="R131">
        <f>COUNTIFS('1.2(2)'!K$1018:K$1019,"〇",'1.2(2)'!$C$1018:$C$1019,"&gt;="&amp;$K131,'1.2(2)'!$C$1018:$C$1019,"&lt;="&amp;$L131)+COUNTIFS('1.2(2)'!K$1018:K$1019,"△",'1.2(2)'!$C$1018:$C$1019,"&gt;="&amp;$K131,'1.2(2)'!$C$1018:$C$1019,"&lt;="&amp;$L131)</f>
        <v>0</v>
      </c>
    </row>
    <row r="132" spans="2:18">
      <c r="B132" s="69" t="s">
        <v>774</v>
      </c>
      <c r="C132" s="22"/>
      <c r="D132" s="70" t="s">
        <v>775</v>
      </c>
      <c r="E132" s="70" t="s">
        <v>808</v>
      </c>
      <c r="F132" s="69" t="s">
        <v>3709</v>
      </c>
      <c r="G132" s="70" t="s">
        <v>777</v>
      </c>
      <c r="H132" s="74" t="s">
        <v>89</v>
      </c>
      <c r="I132" s="75"/>
      <c r="J132" s="154" t="str">
        <f t="shared" si="17"/>
        <v>62～63</v>
      </c>
      <c r="K132" s="60">
        <f>INDEX('1.2(1)②'!$B:$B,MATCH(M132,'1.2(1)②'!$A:$A,0),1)</f>
        <v>62</v>
      </c>
      <c r="L132" s="17">
        <f t="shared" si="21"/>
        <v>63</v>
      </c>
      <c r="M132" s="17" t="str">
        <f t="shared" si="18"/>
        <v>産業（製造業）鉄鋼業製鉄業、製鋼・製鋼圧延業等※1製鋼工程熱利用設備</v>
      </c>
      <c r="O132" s="58" t="str">
        <f>INDEX('1.2(1)②'!$J:$J,MATCH($K132,'1.2(1)②'!$B:$B,0),1)</f>
        <v>高導電性導体電極支援腕</v>
      </c>
      <c r="P132">
        <f t="shared" si="19"/>
        <v>2</v>
      </c>
      <c r="Q132">
        <f>COUNTIFS('1.2(2)'!J$1018:J$1019,"〇",'1.2(2)'!$C$1018:$C$1019,"&gt;="&amp;$K132,'1.2(2)'!$C$1018:$C$1019,"&lt;="&amp;$L132)+COUNTIFS('1.2(2)'!J$1018:J$1019,"△",'1.2(2)'!$C$1018:$C$1019,"&gt;="&amp;$K132,'1.2(2)'!$C$1018:$C$1019,"&lt;="&amp;$L132)</f>
        <v>0</v>
      </c>
      <c r="R132">
        <f>COUNTIFS('1.2(2)'!K$1018:K$1019,"〇",'1.2(2)'!$C$1018:$C$1019,"&gt;="&amp;$K132,'1.2(2)'!$C$1018:$C$1019,"&lt;="&amp;$L132)+COUNTIFS('1.2(2)'!K$1018:K$1019,"△",'1.2(2)'!$C$1018:$C$1019,"&gt;="&amp;$K132,'1.2(2)'!$C$1018:$C$1019,"&lt;="&amp;$L132)</f>
        <v>0</v>
      </c>
    </row>
    <row r="133" spans="2:18">
      <c r="B133" s="69" t="s">
        <v>774</v>
      </c>
      <c r="C133" s="22"/>
      <c r="D133" s="70" t="s">
        <v>775</v>
      </c>
      <c r="E133" s="70" t="s">
        <v>808</v>
      </c>
      <c r="F133" s="69" t="s">
        <v>3710</v>
      </c>
      <c r="G133" s="70" t="s">
        <v>777</v>
      </c>
      <c r="H133" s="74" t="s">
        <v>560</v>
      </c>
      <c r="I133" s="75"/>
      <c r="J133" s="154" t="str">
        <f t="shared" si="17"/>
        <v>64～66</v>
      </c>
      <c r="K133" s="60">
        <f>INDEX('1.2(1)②'!$B:$B,MATCH(M133,'1.2(1)②'!$A:$A,0),1)</f>
        <v>64</v>
      </c>
      <c r="L133" s="17">
        <f t="shared" si="21"/>
        <v>66</v>
      </c>
      <c r="M133" s="17" t="str">
        <f t="shared" si="18"/>
        <v>産業（製造業）鉄鋼業製鉄業、製鋼・製鋼圧延業等※1製鋼工程廃熱回収設備</v>
      </c>
      <c r="O133" s="58" t="str">
        <f>INDEX('1.2(1)②'!$J:$J,MATCH($K133,'1.2(1)②'!$B:$B,0),1)</f>
        <v>転炉ガス顕熱回収設備</v>
      </c>
      <c r="P133">
        <f t="shared" si="19"/>
        <v>3</v>
      </c>
      <c r="Q133">
        <f>COUNTIFS('1.2(2)'!J$1018:J$1019,"〇",'1.2(2)'!$C$1018:$C$1019,"&gt;="&amp;$K133,'1.2(2)'!$C$1018:$C$1019,"&lt;="&amp;$L133)+COUNTIFS('1.2(2)'!J$1018:J$1019,"△",'1.2(2)'!$C$1018:$C$1019,"&gt;="&amp;$K133,'1.2(2)'!$C$1018:$C$1019,"&lt;="&amp;$L133)</f>
        <v>0</v>
      </c>
      <c r="R133">
        <f>COUNTIFS('1.2(2)'!K$1018:K$1019,"〇",'1.2(2)'!$C$1018:$C$1019,"&gt;="&amp;$K133,'1.2(2)'!$C$1018:$C$1019,"&lt;="&amp;$L133)+COUNTIFS('1.2(2)'!K$1018:K$1019,"△",'1.2(2)'!$C$1018:$C$1019,"&gt;="&amp;$K133,'1.2(2)'!$C$1018:$C$1019,"&lt;="&amp;$L133)</f>
        <v>0</v>
      </c>
    </row>
    <row r="134" spans="2:18">
      <c r="B134" s="69" t="s">
        <v>774</v>
      </c>
      <c r="C134" s="22"/>
      <c r="D134" s="70" t="s">
        <v>775</v>
      </c>
      <c r="E134" s="70" t="s">
        <v>808</v>
      </c>
      <c r="F134" s="69" t="s">
        <v>3711</v>
      </c>
      <c r="G134" s="70" t="s">
        <v>777</v>
      </c>
      <c r="H134" s="74" t="s">
        <v>1004</v>
      </c>
      <c r="I134" s="75"/>
      <c r="J134" s="154" t="str">
        <f t="shared" si="17"/>
        <v>67～73</v>
      </c>
      <c r="K134" s="60">
        <f>INDEX('1.2(1)②'!$B:$B,MATCH(M134,'1.2(1)②'!$A:$A,0),1)</f>
        <v>67</v>
      </c>
      <c r="L134" s="17">
        <f t="shared" si="21"/>
        <v>73</v>
      </c>
      <c r="M134" s="17" t="str">
        <f t="shared" si="18"/>
        <v>産業（製造業）鉄鋼業製鉄業、製鋼・製鋼圧延業等※1製鋼工程省エネルギー型製造プロセス</v>
      </c>
      <c r="O134" s="58" t="str">
        <f>INDEX('1.2(1)②'!$J:$J,MATCH($K134,'1.2(1)②'!$B:$B,0),1)</f>
        <v>高温鋼片連続式鋳造設備</v>
      </c>
      <c r="P134">
        <f t="shared" si="19"/>
        <v>7</v>
      </c>
      <c r="Q134">
        <f>COUNTIFS('1.2(2)'!J$1018:J$1019,"〇",'1.2(2)'!$C$1018:$C$1019,"&gt;="&amp;$K134,'1.2(2)'!$C$1018:$C$1019,"&lt;="&amp;$L134)+COUNTIFS('1.2(2)'!J$1018:J$1019,"△",'1.2(2)'!$C$1018:$C$1019,"&gt;="&amp;$K134,'1.2(2)'!$C$1018:$C$1019,"&lt;="&amp;$L134)</f>
        <v>0</v>
      </c>
      <c r="R134">
        <f>COUNTIFS('1.2(2)'!K$1018:K$1019,"〇",'1.2(2)'!$C$1018:$C$1019,"&gt;="&amp;$K134,'1.2(2)'!$C$1018:$C$1019,"&lt;="&amp;$L134)+COUNTIFS('1.2(2)'!K$1018:K$1019,"△",'1.2(2)'!$C$1018:$C$1019,"&gt;="&amp;$K134,'1.2(2)'!$C$1018:$C$1019,"&lt;="&amp;$L134)</f>
        <v>0</v>
      </c>
    </row>
    <row r="135" spans="2:18">
      <c r="B135" s="69" t="s">
        <v>774</v>
      </c>
      <c r="C135" s="22"/>
      <c r="D135" s="70" t="s">
        <v>775</v>
      </c>
      <c r="E135" s="70" t="s">
        <v>808</v>
      </c>
      <c r="F135" s="69" t="s">
        <v>3712</v>
      </c>
      <c r="G135" s="70" t="s">
        <v>777</v>
      </c>
      <c r="H135" s="74" t="s">
        <v>107</v>
      </c>
      <c r="I135" s="75"/>
      <c r="J135" s="154" t="str">
        <f t="shared" si="17"/>
        <v>74～79</v>
      </c>
      <c r="K135" s="60">
        <f>INDEX('1.2(1)②'!$B:$B,MATCH(M135,'1.2(1)②'!$A:$A,0),1)</f>
        <v>74</v>
      </c>
      <c r="L135" s="17">
        <f t="shared" si="21"/>
        <v>79</v>
      </c>
      <c r="M135" s="17" t="str">
        <f t="shared" si="18"/>
        <v>産業（製造業）鉄鋼業製鉄業、製鋼・製鋼圧延業等※1製鋼工程その他</v>
      </c>
      <c r="O135" s="58" t="str">
        <f>INDEX('1.2(1)②'!$J:$J,MATCH($K135,'1.2(1)②'!$B:$B,0),1)</f>
        <v>転炉ガス潜熱回収設備（密閉型回収設備を含む）</v>
      </c>
      <c r="P135">
        <f t="shared" si="19"/>
        <v>6</v>
      </c>
      <c r="Q135">
        <f>COUNTIFS('1.2(2)'!J$1018:J$1019,"〇",'1.2(2)'!$C$1018:$C$1019,"&gt;="&amp;$K135,'1.2(2)'!$C$1018:$C$1019,"&lt;="&amp;$L135)+COUNTIFS('1.2(2)'!J$1018:J$1019,"△",'1.2(2)'!$C$1018:$C$1019,"&gt;="&amp;$K135,'1.2(2)'!$C$1018:$C$1019,"&lt;="&amp;$L135)</f>
        <v>0</v>
      </c>
      <c r="R135">
        <f>COUNTIFS('1.2(2)'!K$1018:K$1019,"〇",'1.2(2)'!$C$1018:$C$1019,"&gt;="&amp;$K135,'1.2(2)'!$C$1018:$C$1019,"&lt;="&amp;$L135)+COUNTIFS('1.2(2)'!K$1018:K$1019,"△",'1.2(2)'!$C$1018:$C$1019,"&gt;="&amp;$K135,'1.2(2)'!$C$1018:$C$1019,"&lt;="&amp;$L135)</f>
        <v>0</v>
      </c>
    </row>
    <row r="136" spans="2:18">
      <c r="B136" s="69" t="s">
        <v>774</v>
      </c>
      <c r="C136" s="22"/>
      <c r="D136" s="70" t="s">
        <v>775</v>
      </c>
      <c r="E136" s="70" t="s">
        <v>808</v>
      </c>
      <c r="F136" s="69" t="s">
        <v>3713</v>
      </c>
      <c r="G136" s="287" t="s">
        <v>1005</v>
      </c>
      <c r="H136" s="74" t="s">
        <v>74</v>
      </c>
      <c r="I136" s="75"/>
      <c r="J136" s="154" t="str">
        <f t="shared" si="17"/>
        <v>80～81</v>
      </c>
      <c r="K136" s="60">
        <f>INDEX('1.2(1)②'!$B:$B,MATCH(M136,'1.2(1)②'!$A:$A,0),1)</f>
        <v>80</v>
      </c>
      <c r="L136" s="17">
        <f t="shared" si="21"/>
        <v>81</v>
      </c>
      <c r="M136" s="17" t="str">
        <f t="shared" si="18"/>
        <v>産業（製造業）鉄鋼業製鉄業、製鋼・製鋼圧延業等※1圧延・金属加工・表面処理工程燃焼設備</v>
      </c>
      <c r="O136" s="58" t="str">
        <f>INDEX('1.2(1)②'!$J:$J,MATCH($K136,'1.2(1)②'!$B:$B,0),1)</f>
        <v>熱間鋼片表面手入れ技術</v>
      </c>
      <c r="P136">
        <f t="shared" si="19"/>
        <v>2</v>
      </c>
      <c r="Q136">
        <f>COUNTIFS('1.2(2)'!J$1018:J$1019,"〇",'1.2(2)'!$C$1018:$C$1019,"&gt;="&amp;$K136,'1.2(2)'!$C$1018:$C$1019,"&lt;="&amp;$L136)+COUNTIFS('1.2(2)'!J$1018:J$1019,"△",'1.2(2)'!$C$1018:$C$1019,"&gt;="&amp;$K136,'1.2(2)'!$C$1018:$C$1019,"&lt;="&amp;$L136)</f>
        <v>0</v>
      </c>
      <c r="R136">
        <f>COUNTIFS('1.2(2)'!K$1018:K$1019,"〇",'1.2(2)'!$C$1018:$C$1019,"&gt;="&amp;$K136,'1.2(2)'!$C$1018:$C$1019,"&lt;="&amp;$L136)+COUNTIFS('1.2(2)'!K$1018:K$1019,"△",'1.2(2)'!$C$1018:$C$1019,"&gt;="&amp;$K136,'1.2(2)'!$C$1018:$C$1019,"&lt;="&amp;$L136)</f>
        <v>0</v>
      </c>
    </row>
    <row r="137" spans="2:18">
      <c r="B137" s="69" t="s">
        <v>774</v>
      </c>
      <c r="C137" s="22"/>
      <c r="D137" s="70" t="s">
        <v>775</v>
      </c>
      <c r="E137" s="70" t="s">
        <v>808</v>
      </c>
      <c r="F137" s="69" t="s">
        <v>3714</v>
      </c>
      <c r="G137" s="70" t="s">
        <v>1005</v>
      </c>
      <c r="H137" s="74" t="s">
        <v>89</v>
      </c>
      <c r="I137" s="75"/>
      <c r="J137" s="154" t="str">
        <f t="shared" ref="J137:J168" si="22">HYPERLINK("#'"&amp;$B$17&amp;$B$18&amp;$B$102&amp;"'!B"&amp;K137+6,IF(L137=K137,K137,K137&amp;"～"&amp;L137))</f>
        <v>82～92</v>
      </c>
      <c r="K137" s="60">
        <f>INDEX('1.2(1)②'!$B:$B,MATCH(M137,'1.2(1)②'!$A:$A,0),1)</f>
        <v>82</v>
      </c>
      <c r="L137" s="17">
        <f t="shared" si="21"/>
        <v>92</v>
      </c>
      <c r="M137" s="17" t="str">
        <f t="shared" si="18"/>
        <v>産業（製造業）鉄鋼業製鉄業、製鋼・製鋼圧延業等※1圧延・金属加工・表面処理工程熱利用設備</v>
      </c>
      <c r="O137" s="58" t="str">
        <f>INDEX('1.2(1)②'!$J:$J,MATCH($K137,'1.2(1)②'!$B:$B,0),1)</f>
        <v>鋼片保温カバー</v>
      </c>
      <c r="P137">
        <f t="shared" si="19"/>
        <v>11</v>
      </c>
      <c r="Q137">
        <f>COUNTIFS('1.2(2)'!J$1018:J$1019,"〇",'1.2(2)'!$C$1018:$C$1019,"&gt;="&amp;$K137,'1.2(2)'!$C$1018:$C$1019,"&lt;="&amp;$L137)+COUNTIFS('1.2(2)'!J$1018:J$1019,"△",'1.2(2)'!$C$1018:$C$1019,"&gt;="&amp;$K137,'1.2(2)'!$C$1018:$C$1019,"&lt;="&amp;$L137)</f>
        <v>0</v>
      </c>
      <c r="R137">
        <f>COUNTIFS('1.2(2)'!K$1018:K$1019,"〇",'1.2(2)'!$C$1018:$C$1019,"&gt;="&amp;$K137,'1.2(2)'!$C$1018:$C$1019,"&lt;="&amp;$L137)+COUNTIFS('1.2(2)'!K$1018:K$1019,"△",'1.2(2)'!$C$1018:$C$1019,"&gt;="&amp;$K137,'1.2(2)'!$C$1018:$C$1019,"&lt;="&amp;$L137)</f>
        <v>0</v>
      </c>
    </row>
    <row r="138" spans="2:18">
      <c r="B138" s="69" t="s">
        <v>774</v>
      </c>
      <c r="C138" s="22"/>
      <c r="D138" s="70" t="s">
        <v>775</v>
      </c>
      <c r="E138" s="70" t="s">
        <v>808</v>
      </c>
      <c r="F138" s="69" t="s">
        <v>3715</v>
      </c>
      <c r="G138" s="70" t="s">
        <v>1005</v>
      </c>
      <c r="H138" s="74" t="s">
        <v>1004</v>
      </c>
      <c r="I138" s="75"/>
      <c r="J138" s="154" t="str">
        <f t="shared" si="22"/>
        <v>93～102</v>
      </c>
      <c r="K138" s="60">
        <f>INDEX('1.2(1)②'!$B:$B,MATCH(M138,'1.2(1)②'!$A:$A,0),1)</f>
        <v>93</v>
      </c>
      <c r="L138" s="17">
        <f t="shared" si="21"/>
        <v>102</v>
      </c>
      <c r="M138" s="17" t="str">
        <f t="shared" si="18"/>
        <v>産業（製造業）鉄鋼業製鉄業、製鋼・製鋼圧延業等※1圧延・金属加工・表面処理工程省エネルギー型製造プロセス</v>
      </c>
      <c r="O138" s="58" t="str">
        <f>INDEX('1.2(1)②'!$J:$J,MATCH($K138,'1.2(1)②'!$B:$B,0),1)</f>
        <v>高性能線材圧延設備</v>
      </c>
      <c r="P138">
        <f t="shared" si="19"/>
        <v>10</v>
      </c>
      <c r="Q138">
        <f>COUNTIFS('1.2(2)'!J$1018:J$1019,"〇",'1.2(2)'!$C$1018:$C$1019,"&gt;="&amp;$K138,'1.2(2)'!$C$1018:$C$1019,"&lt;="&amp;$L138)+COUNTIFS('1.2(2)'!J$1018:J$1019,"△",'1.2(2)'!$C$1018:$C$1019,"&gt;="&amp;$K138,'1.2(2)'!$C$1018:$C$1019,"&lt;="&amp;$L138)</f>
        <v>0</v>
      </c>
      <c r="R138">
        <f>COUNTIFS('1.2(2)'!K$1018:K$1019,"〇",'1.2(2)'!$C$1018:$C$1019,"&gt;="&amp;$K138,'1.2(2)'!$C$1018:$C$1019,"&lt;="&amp;$L138)+COUNTIFS('1.2(2)'!K$1018:K$1019,"△",'1.2(2)'!$C$1018:$C$1019,"&gt;="&amp;$K138,'1.2(2)'!$C$1018:$C$1019,"&lt;="&amp;$L138)</f>
        <v>0</v>
      </c>
    </row>
    <row r="139" spans="2:18">
      <c r="B139" s="69" t="s">
        <v>774</v>
      </c>
      <c r="C139" s="22"/>
      <c r="D139" s="70" t="s">
        <v>775</v>
      </c>
      <c r="E139" s="70" t="s">
        <v>808</v>
      </c>
      <c r="F139" s="69" t="s">
        <v>3716</v>
      </c>
      <c r="G139" s="71" t="s">
        <v>1005</v>
      </c>
      <c r="H139" s="74" t="s">
        <v>107</v>
      </c>
      <c r="I139" s="75"/>
      <c r="J139" s="154" t="str">
        <f t="shared" si="22"/>
        <v>103～104</v>
      </c>
      <c r="K139" s="60">
        <f>INDEX('1.2(1)②'!$B:$B,MATCH(M139,'1.2(1)②'!$A:$A,0),1)</f>
        <v>103</v>
      </c>
      <c r="L139" s="17">
        <f t="shared" si="21"/>
        <v>104</v>
      </c>
      <c r="M139" s="17" t="str">
        <f t="shared" si="18"/>
        <v>産業（製造業）鉄鋼業製鉄業、製鋼・製鋼圧延業等※1圧延・金属加工・表面処理工程その他</v>
      </c>
      <c r="O139" s="58" t="str">
        <f>INDEX('1.2(1)②'!$J:$J,MATCH($K139,'1.2(1)②'!$B:$B,0),1)</f>
        <v>デスケーリングポンププランジャー化</v>
      </c>
      <c r="P139">
        <f t="shared" si="19"/>
        <v>2</v>
      </c>
      <c r="Q139">
        <f>COUNTIFS('1.2(2)'!J$1018:J$1019,"〇",'1.2(2)'!$C$1018:$C$1019,"&gt;="&amp;$K139,'1.2(2)'!$C$1018:$C$1019,"&lt;="&amp;$L139)+COUNTIFS('1.2(2)'!J$1018:J$1019,"△",'1.2(2)'!$C$1018:$C$1019,"&gt;="&amp;$K139,'1.2(2)'!$C$1018:$C$1019,"&lt;="&amp;$L139)</f>
        <v>0</v>
      </c>
      <c r="R139">
        <f>COUNTIFS('1.2(2)'!K$1018:K$1019,"〇",'1.2(2)'!$C$1018:$C$1019,"&gt;="&amp;$K139,'1.2(2)'!$C$1018:$C$1019,"&lt;="&amp;$L139)+COUNTIFS('1.2(2)'!K$1018:K$1019,"△",'1.2(2)'!$C$1018:$C$1019,"&gt;="&amp;$K139,'1.2(2)'!$C$1018:$C$1019,"&lt;="&amp;$L139)</f>
        <v>0</v>
      </c>
    </row>
    <row r="140" spans="2:18">
      <c r="B140" s="69" t="s">
        <v>774</v>
      </c>
      <c r="C140" s="22"/>
      <c r="D140" s="70" t="s">
        <v>775</v>
      </c>
      <c r="E140" s="70" t="s">
        <v>808</v>
      </c>
      <c r="F140" s="69" t="s">
        <v>3717</v>
      </c>
      <c r="G140" s="287" t="s">
        <v>778</v>
      </c>
      <c r="H140" s="74" t="s">
        <v>74</v>
      </c>
      <c r="I140" s="75"/>
      <c r="J140" s="154">
        <f t="shared" si="22"/>
        <v>105</v>
      </c>
      <c r="K140" s="60">
        <f>INDEX('1.2(1)②'!$B:$B,MATCH(M140,'1.2(1)②'!$A:$A,0),1)</f>
        <v>105</v>
      </c>
      <c r="L140" s="17">
        <f t="shared" si="21"/>
        <v>105</v>
      </c>
      <c r="M140" s="17" t="str">
        <f t="shared" si="18"/>
        <v>産業（製造業）鉄鋼業製鉄業、製鋼・製鋼圧延業等※1フェロアロイ製造工程燃焼設備</v>
      </c>
      <c r="O140" s="58" t="str">
        <f>INDEX('1.2(1)②'!$J:$J,MATCH($K140,'1.2(1)②'!$B:$B,0),1)</f>
        <v>焼結高効率点火炉バーナー</v>
      </c>
      <c r="P140">
        <f t="shared" si="19"/>
        <v>1</v>
      </c>
      <c r="Q140">
        <f>COUNTIFS('1.2(2)'!J$1018:J$1019,"〇",'1.2(2)'!$C$1018:$C$1019,"&gt;="&amp;$K140,'1.2(2)'!$C$1018:$C$1019,"&lt;="&amp;$L140)+COUNTIFS('1.2(2)'!J$1018:J$1019,"△",'1.2(2)'!$C$1018:$C$1019,"&gt;="&amp;$K140,'1.2(2)'!$C$1018:$C$1019,"&lt;="&amp;$L140)</f>
        <v>0</v>
      </c>
      <c r="R140">
        <f>COUNTIFS('1.2(2)'!K$1018:K$1019,"〇",'1.2(2)'!$C$1018:$C$1019,"&gt;="&amp;$K140,'1.2(2)'!$C$1018:$C$1019,"&lt;="&amp;$L140)+COUNTIFS('1.2(2)'!K$1018:K$1019,"△",'1.2(2)'!$C$1018:$C$1019,"&gt;="&amp;$K140,'1.2(2)'!$C$1018:$C$1019,"&lt;="&amp;$L140)</f>
        <v>0</v>
      </c>
    </row>
    <row r="141" spans="2:18">
      <c r="B141" s="69" t="s">
        <v>774</v>
      </c>
      <c r="C141" s="22"/>
      <c r="D141" s="70" t="s">
        <v>775</v>
      </c>
      <c r="E141" s="70" t="s">
        <v>808</v>
      </c>
      <c r="F141" s="69" t="s">
        <v>3718</v>
      </c>
      <c r="G141" s="70" t="s">
        <v>778</v>
      </c>
      <c r="H141" s="74" t="s">
        <v>89</v>
      </c>
      <c r="I141" s="75"/>
      <c r="J141" s="154">
        <f t="shared" si="22"/>
        <v>106</v>
      </c>
      <c r="K141" s="60">
        <f>INDEX('1.2(1)②'!$B:$B,MATCH(M141,'1.2(1)②'!$A:$A,0),1)</f>
        <v>106</v>
      </c>
      <c r="L141" s="17">
        <f t="shared" si="21"/>
        <v>106</v>
      </c>
      <c r="M141" s="17" t="str">
        <f t="shared" si="18"/>
        <v>産業（製造業）鉄鋼業製鉄業、製鋼・製鋼圧延業等※1フェロアロイ製造工程熱利用設備</v>
      </c>
      <c r="O141" s="58" t="str">
        <f>INDEX('1.2(1)②'!$J:$J,MATCH($K141,'1.2(1)②'!$B:$B,0),1)</f>
        <v>原料乾燥キルン</v>
      </c>
      <c r="P141">
        <f t="shared" si="19"/>
        <v>1</v>
      </c>
      <c r="Q141">
        <f>COUNTIFS('1.2(2)'!J$1018:J$1019,"〇",'1.2(2)'!$C$1018:$C$1019,"&gt;="&amp;$K141,'1.2(2)'!$C$1018:$C$1019,"&lt;="&amp;$L141)+COUNTIFS('1.2(2)'!J$1018:J$1019,"△",'1.2(2)'!$C$1018:$C$1019,"&gt;="&amp;$K141,'1.2(2)'!$C$1018:$C$1019,"&lt;="&amp;$L141)</f>
        <v>0</v>
      </c>
      <c r="R141">
        <f>COUNTIFS('1.2(2)'!K$1018:K$1019,"〇",'1.2(2)'!$C$1018:$C$1019,"&gt;="&amp;$K141,'1.2(2)'!$C$1018:$C$1019,"&lt;="&amp;$L141)+COUNTIFS('1.2(2)'!K$1018:K$1019,"△",'1.2(2)'!$C$1018:$C$1019,"&gt;="&amp;$K141,'1.2(2)'!$C$1018:$C$1019,"&lt;="&amp;$L141)</f>
        <v>0</v>
      </c>
    </row>
    <row r="142" spans="2:18">
      <c r="B142" s="69" t="s">
        <v>774</v>
      </c>
      <c r="C142" s="22"/>
      <c r="D142" s="70" t="s">
        <v>775</v>
      </c>
      <c r="E142" s="70" t="s">
        <v>808</v>
      </c>
      <c r="F142" s="69" t="s">
        <v>3719</v>
      </c>
      <c r="G142" s="70" t="s">
        <v>778</v>
      </c>
      <c r="H142" s="74" t="s">
        <v>560</v>
      </c>
      <c r="I142" s="75"/>
      <c r="J142" s="154" t="str">
        <f t="shared" si="22"/>
        <v>107～113</v>
      </c>
      <c r="K142" s="60">
        <f>INDEX('1.2(1)②'!$B:$B,MATCH(M142,'1.2(1)②'!$A:$A,0),1)</f>
        <v>107</v>
      </c>
      <c r="L142" s="17">
        <f t="shared" si="21"/>
        <v>113</v>
      </c>
      <c r="M142" s="17" t="str">
        <f t="shared" si="18"/>
        <v>産業（製造業）鉄鋼業製鉄業、製鋼・製鋼圧延業等※1フェロアロイ製造工程廃熱回収設備</v>
      </c>
      <c r="O142" s="58" t="str">
        <f>INDEX('1.2(1)②'!$J:$J,MATCH($K142,'1.2(1)②'!$B:$B,0),1)</f>
        <v>焼結機排ガス顕熱回収装置</v>
      </c>
      <c r="P142">
        <f t="shared" si="19"/>
        <v>7</v>
      </c>
      <c r="Q142">
        <f>COUNTIFS('1.2(2)'!J$1018:J$1019,"〇",'1.2(2)'!$C$1018:$C$1019,"&gt;="&amp;$K142,'1.2(2)'!$C$1018:$C$1019,"&lt;="&amp;$L142)+COUNTIFS('1.2(2)'!J$1018:J$1019,"△",'1.2(2)'!$C$1018:$C$1019,"&gt;="&amp;$K142,'1.2(2)'!$C$1018:$C$1019,"&lt;="&amp;$L142)</f>
        <v>0</v>
      </c>
      <c r="R142">
        <f>COUNTIFS('1.2(2)'!K$1018:K$1019,"〇",'1.2(2)'!$C$1018:$C$1019,"&gt;="&amp;$K142,'1.2(2)'!$C$1018:$C$1019,"&lt;="&amp;$L142)+COUNTIFS('1.2(2)'!K$1018:K$1019,"△",'1.2(2)'!$C$1018:$C$1019,"&gt;="&amp;$K142,'1.2(2)'!$C$1018:$C$1019,"&lt;="&amp;$L142)</f>
        <v>0</v>
      </c>
    </row>
    <row r="143" spans="2:18">
      <c r="B143" s="69" t="s">
        <v>774</v>
      </c>
      <c r="C143" s="22"/>
      <c r="D143" s="70" t="s">
        <v>775</v>
      </c>
      <c r="E143" s="70" t="s">
        <v>808</v>
      </c>
      <c r="F143" s="69" t="s">
        <v>3720</v>
      </c>
      <c r="G143" s="70" t="s">
        <v>778</v>
      </c>
      <c r="H143" s="74" t="s">
        <v>1004</v>
      </c>
      <c r="I143" s="75"/>
      <c r="J143" s="154" t="str">
        <f t="shared" si="22"/>
        <v>114～116</v>
      </c>
      <c r="K143" s="60">
        <f>INDEX('1.2(1)②'!$B:$B,MATCH(M143,'1.2(1)②'!$A:$A,0),1)</f>
        <v>114</v>
      </c>
      <c r="L143" s="17">
        <f t="shared" si="21"/>
        <v>116</v>
      </c>
      <c r="M143" s="17" t="str">
        <f t="shared" si="18"/>
        <v>産業（製造業）鉄鋼業製鉄業、製鋼・製鋼圧延業等※1フェロアロイ製造工程省エネルギー型製造プロセス</v>
      </c>
      <c r="O143" s="58" t="str">
        <f>INDEX('1.2(1)②'!$J:$J,MATCH($K143,'1.2(1)②'!$B:$B,0),1)</f>
        <v>高効率予備還元プロセス</v>
      </c>
      <c r="P143">
        <f t="shared" si="19"/>
        <v>3</v>
      </c>
      <c r="Q143">
        <f>COUNTIFS('1.2(2)'!J$1018:J$1019,"〇",'1.2(2)'!$C$1018:$C$1019,"&gt;="&amp;$K143,'1.2(2)'!$C$1018:$C$1019,"&lt;="&amp;$L143)+COUNTIFS('1.2(2)'!J$1018:J$1019,"△",'1.2(2)'!$C$1018:$C$1019,"&gt;="&amp;$K143,'1.2(2)'!$C$1018:$C$1019,"&lt;="&amp;$L143)</f>
        <v>0</v>
      </c>
      <c r="R143">
        <f>COUNTIFS('1.2(2)'!K$1018:K$1019,"〇",'1.2(2)'!$C$1018:$C$1019,"&gt;="&amp;$K143,'1.2(2)'!$C$1018:$C$1019,"&lt;="&amp;$L143)+COUNTIFS('1.2(2)'!K$1018:K$1019,"△",'1.2(2)'!$C$1018:$C$1019,"&gt;="&amp;$K143,'1.2(2)'!$C$1018:$C$1019,"&lt;="&amp;$L143)</f>
        <v>0</v>
      </c>
    </row>
    <row r="144" spans="2:18">
      <c r="B144" s="69" t="s">
        <v>774</v>
      </c>
      <c r="C144" s="22"/>
      <c r="D144" s="70" t="s">
        <v>775</v>
      </c>
      <c r="E144" s="70" t="s">
        <v>808</v>
      </c>
      <c r="F144" s="69" t="s">
        <v>3721</v>
      </c>
      <c r="G144" s="71" t="s">
        <v>778</v>
      </c>
      <c r="H144" s="74" t="s">
        <v>107</v>
      </c>
      <c r="I144" s="75"/>
      <c r="J144" s="154" t="str">
        <f t="shared" si="22"/>
        <v>117～119</v>
      </c>
      <c r="K144" s="60">
        <f>INDEX('1.2(1)②'!$B:$B,MATCH(M144,'1.2(1)②'!$A:$A,0),1)</f>
        <v>117</v>
      </c>
      <c r="L144" s="17">
        <f t="shared" si="21"/>
        <v>119</v>
      </c>
      <c r="M144" s="17" t="str">
        <f t="shared" si="18"/>
        <v>産業（製造業）鉄鋼業製鉄業、製鋼・製鋼圧延業等※1フェロアロイ製造工程その他</v>
      </c>
      <c r="O144" s="58" t="str">
        <f>INDEX('1.2(1)②'!$J:$J,MATCH($K144,'1.2(1)②'!$B:$B,0),1)</f>
        <v>省エネルギー型粉砕装置</v>
      </c>
      <c r="P144">
        <f t="shared" si="19"/>
        <v>3</v>
      </c>
      <c r="Q144">
        <f>COUNTIFS('1.2(2)'!J$1018:J$1019,"〇",'1.2(2)'!$C$1018:$C$1019,"&gt;="&amp;$K144,'1.2(2)'!$C$1018:$C$1019,"&lt;="&amp;$L144)+COUNTIFS('1.2(2)'!J$1018:J$1019,"△",'1.2(2)'!$C$1018:$C$1019,"&gt;="&amp;$K144,'1.2(2)'!$C$1018:$C$1019,"&lt;="&amp;$L144)</f>
        <v>0</v>
      </c>
      <c r="R144">
        <f>COUNTIFS('1.2(2)'!K$1018:K$1019,"〇",'1.2(2)'!$C$1018:$C$1019,"&gt;="&amp;$K144,'1.2(2)'!$C$1018:$C$1019,"&lt;="&amp;$L144)+COUNTIFS('1.2(2)'!K$1018:K$1019,"△",'1.2(2)'!$C$1018:$C$1019,"&gt;="&amp;$K144,'1.2(2)'!$C$1018:$C$1019,"&lt;="&amp;$L144)</f>
        <v>0</v>
      </c>
    </row>
    <row r="145" spans="2:18">
      <c r="B145" s="69" t="s">
        <v>774</v>
      </c>
      <c r="C145" s="22"/>
      <c r="D145" s="70" t="s">
        <v>775</v>
      </c>
      <c r="E145" s="70" t="s">
        <v>808</v>
      </c>
      <c r="F145" s="69" t="s">
        <v>3722</v>
      </c>
      <c r="G145" s="287" t="s">
        <v>1006</v>
      </c>
      <c r="H145" s="74" t="s">
        <v>74</v>
      </c>
      <c r="I145" s="75"/>
      <c r="J145" s="154" t="str">
        <f t="shared" si="22"/>
        <v>120～129</v>
      </c>
      <c r="K145" s="60">
        <f>INDEX('1.2(1)②'!$B:$B,MATCH(M145,'1.2(1)②'!$A:$A,0),1)</f>
        <v>120</v>
      </c>
      <c r="L145" s="17">
        <f t="shared" si="21"/>
        <v>129</v>
      </c>
      <c r="M145" s="17" t="str">
        <f t="shared" si="18"/>
        <v>産業（製造業）鉄鋼業製鉄業、製鋼・製鋼圧延業等※1伸線工程、引抜工程、鋳鉄管製造工程燃焼設備</v>
      </c>
      <c r="O145" s="58" t="str">
        <f>INDEX('1.2(1)②'!$J:$J,MATCH($K145,'1.2(1)②'!$B:$B,0),1)</f>
        <v>外気流入防止板の設置</v>
      </c>
      <c r="P145">
        <f t="shared" si="19"/>
        <v>10</v>
      </c>
      <c r="Q145">
        <f>COUNTIFS('1.2(2)'!J$1018:J$1019,"〇",'1.2(2)'!$C$1018:$C$1019,"&gt;="&amp;$K145,'1.2(2)'!$C$1018:$C$1019,"&lt;="&amp;$L145)+COUNTIFS('1.2(2)'!J$1018:J$1019,"△",'1.2(2)'!$C$1018:$C$1019,"&gt;="&amp;$K145,'1.2(2)'!$C$1018:$C$1019,"&lt;="&amp;$L145)</f>
        <v>0</v>
      </c>
      <c r="R145">
        <f>COUNTIFS('1.2(2)'!K$1018:K$1019,"〇",'1.2(2)'!$C$1018:$C$1019,"&gt;="&amp;$K145,'1.2(2)'!$C$1018:$C$1019,"&lt;="&amp;$L145)+COUNTIFS('1.2(2)'!K$1018:K$1019,"△",'1.2(2)'!$C$1018:$C$1019,"&gt;="&amp;$K145,'1.2(2)'!$C$1018:$C$1019,"&lt;="&amp;$L145)</f>
        <v>0</v>
      </c>
    </row>
    <row r="146" spans="2:18">
      <c r="B146" s="69" t="s">
        <v>774</v>
      </c>
      <c r="C146" s="22"/>
      <c r="D146" s="70" t="s">
        <v>775</v>
      </c>
      <c r="E146" s="70" t="s">
        <v>808</v>
      </c>
      <c r="F146" s="69" t="s">
        <v>3723</v>
      </c>
      <c r="G146" s="70" t="s">
        <v>1006</v>
      </c>
      <c r="H146" s="74" t="s">
        <v>89</v>
      </c>
      <c r="I146" s="75"/>
      <c r="J146" s="154" t="str">
        <f t="shared" si="22"/>
        <v>130～132</v>
      </c>
      <c r="K146" s="60">
        <f>INDEX('1.2(1)②'!$B:$B,MATCH(M146,'1.2(1)②'!$A:$A,0),1)</f>
        <v>130</v>
      </c>
      <c r="L146" s="17">
        <f t="shared" si="21"/>
        <v>132</v>
      </c>
      <c r="M146" s="17" t="str">
        <f t="shared" si="18"/>
        <v>産業（製造業）鉄鋼業製鉄業、製鋼・製鋼圧延業等※1伸線工程、引抜工程、鋳鉄管製造工程熱利用設備</v>
      </c>
      <c r="O146" s="58" t="str">
        <f>INDEX('1.2(1)②'!$J:$J,MATCH($K146,'1.2(1)②'!$B:$B,0),1)</f>
        <v>直接加熱方式の採用</v>
      </c>
      <c r="P146">
        <f t="shared" si="19"/>
        <v>3</v>
      </c>
      <c r="Q146">
        <f>COUNTIFS('1.2(2)'!J$1018:J$1019,"〇",'1.2(2)'!$C$1018:$C$1019,"&gt;="&amp;$K146,'1.2(2)'!$C$1018:$C$1019,"&lt;="&amp;$L146)+COUNTIFS('1.2(2)'!J$1018:J$1019,"△",'1.2(2)'!$C$1018:$C$1019,"&gt;="&amp;$K146,'1.2(2)'!$C$1018:$C$1019,"&lt;="&amp;$L146)</f>
        <v>0</v>
      </c>
      <c r="R146">
        <f>COUNTIFS('1.2(2)'!K$1018:K$1019,"〇",'1.2(2)'!$C$1018:$C$1019,"&gt;="&amp;$K146,'1.2(2)'!$C$1018:$C$1019,"&lt;="&amp;$L146)+COUNTIFS('1.2(2)'!K$1018:K$1019,"△",'1.2(2)'!$C$1018:$C$1019,"&gt;="&amp;$K146,'1.2(2)'!$C$1018:$C$1019,"&lt;="&amp;$L146)</f>
        <v>0</v>
      </c>
    </row>
    <row r="147" spans="2:18">
      <c r="B147" s="69" t="s">
        <v>774</v>
      </c>
      <c r="C147" s="22"/>
      <c r="D147" s="70" t="s">
        <v>775</v>
      </c>
      <c r="E147" s="70" t="s">
        <v>808</v>
      </c>
      <c r="F147" s="69" t="s">
        <v>3724</v>
      </c>
      <c r="G147" s="70" t="s">
        <v>1006</v>
      </c>
      <c r="H147" s="74" t="s">
        <v>560</v>
      </c>
      <c r="I147" s="75"/>
      <c r="J147" s="154" t="str">
        <f t="shared" si="22"/>
        <v>133～135</v>
      </c>
      <c r="K147" s="60">
        <f>INDEX('1.2(1)②'!$B:$B,MATCH(M147,'1.2(1)②'!$A:$A,0),1)</f>
        <v>133</v>
      </c>
      <c r="L147" s="17">
        <f t="shared" si="21"/>
        <v>135</v>
      </c>
      <c r="M147" s="17" t="str">
        <f t="shared" si="18"/>
        <v>産業（製造業）鉄鋼業製鉄業、製鋼・製鋼圧延業等※1伸線工程、引抜工程、鋳鉄管製造工程廃熱回収設備</v>
      </c>
      <c r="O147" s="58" t="str">
        <f>INDEX('1.2(1)②'!$J:$J,MATCH($K147,'1.2(1)②'!$B:$B,0),1)</f>
        <v>排熱利用汚泥乾燥装置</v>
      </c>
      <c r="P147">
        <f t="shared" si="19"/>
        <v>3</v>
      </c>
      <c r="Q147">
        <f>COUNTIFS('1.2(2)'!J$1018:J$1019,"〇",'1.2(2)'!$C$1018:$C$1019,"&gt;="&amp;$K147,'1.2(2)'!$C$1018:$C$1019,"&lt;="&amp;$L147)+COUNTIFS('1.2(2)'!J$1018:J$1019,"△",'1.2(2)'!$C$1018:$C$1019,"&gt;="&amp;$K147,'1.2(2)'!$C$1018:$C$1019,"&lt;="&amp;$L147)</f>
        <v>0</v>
      </c>
      <c r="R147">
        <f>COUNTIFS('1.2(2)'!K$1018:K$1019,"〇",'1.2(2)'!$C$1018:$C$1019,"&gt;="&amp;$K147,'1.2(2)'!$C$1018:$C$1019,"&lt;="&amp;$L147)+COUNTIFS('1.2(2)'!K$1018:K$1019,"△",'1.2(2)'!$C$1018:$C$1019,"&gt;="&amp;$K147,'1.2(2)'!$C$1018:$C$1019,"&lt;="&amp;$L147)</f>
        <v>0</v>
      </c>
    </row>
    <row r="148" spans="2:18">
      <c r="B148" s="69" t="s">
        <v>774</v>
      </c>
      <c r="C148" s="22"/>
      <c r="D148" s="70" t="s">
        <v>775</v>
      </c>
      <c r="E148" s="70" t="s">
        <v>808</v>
      </c>
      <c r="F148" s="69" t="s">
        <v>3725</v>
      </c>
      <c r="G148" s="71" t="s">
        <v>1006</v>
      </c>
      <c r="H148" s="74" t="s">
        <v>1004</v>
      </c>
      <c r="I148" s="75"/>
      <c r="J148" s="154" t="str">
        <f t="shared" si="22"/>
        <v>136～137</v>
      </c>
      <c r="K148" s="60">
        <f>INDEX('1.2(1)②'!$B:$B,MATCH(M148,'1.2(1)②'!$A:$A,0),1)</f>
        <v>136</v>
      </c>
      <c r="L148" s="17">
        <f t="shared" si="21"/>
        <v>137</v>
      </c>
      <c r="M148" s="17" t="str">
        <f t="shared" si="18"/>
        <v>産業（製造業）鉄鋼業製鉄業、製鋼・製鋼圧延業等※1伸線工程、引抜工程、鋳鉄管製造工程省エネルギー型製造プロセス</v>
      </c>
      <c r="O148" s="58" t="str">
        <f>INDEX('1.2(1)②'!$J:$J,MATCH($K148,'1.2(1)②'!$B:$B,0),1)</f>
        <v>インバーター制御プラズマ切断機</v>
      </c>
      <c r="P148">
        <f t="shared" si="19"/>
        <v>2</v>
      </c>
      <c r="Q148">
        <f>COUNTIFS('1.2(2)'!J$1018:J$1019,"〇",'1.2(2)'!$C$1018:$C$1019,"&gt;="&amp;$K148,'1.2(2)'!$C$1018:$C$1019,"&lt;="&amp;$L148)+COUNTIFS('1.2(2)'!J$1018:J$1019,"△",'1.2(2)'!$C$1018:$C$1019,"&gt;="&amp;$K148,'1.2(2)'!$C$1018:$C$1019,"&lt;="&amp;$L148)</f>
        <v>0</v>
      </c>
      <c r="R148">
        <f>COUNTIFS('1.2(2)'!K$1018:K$1019,"〇",'1.2(2)'!$C$1018:$C$1019,"&gt;="&amp;$K148,'1.2(2)'!$C$1018:$C$1019,"&lt;="&amp;$L148)+COUNTIFS('1.2(2)'!K$1018:K$1019,"△",'1.2(2)'!$C$1018:$C$1019,"&gt;="&amp;$K148,'1.2(2)'!$C$1018:$C$1019,"&lt;="&amp;$L148)</f>
        <v>0</v>
      </c>
    </row>
    <row r="149" spans="2:18">
      <c r="B149" s="69" t="s">
        <v>774</v>
      </c>
      <c r="C149" s="22"/>
      <c r="D149" s="70" t="s">
        <v>775</v>
      </c>
      <c r="E149" s="70" t="s">
        <v>808</v>
      </c>
      <c r="F149" s="69" t="s">
        <v>3726</v>
      </c>
      <c r="G149" s="21" t="s">
        <v>737</v>
      </c>
      <c r="H149" s="74" t="s">
        <v>560</v>
      </c>
      <c r="I149" s="75"/>
      <c r="J149" s="154">
        <f t="shared" si="22"/>
        <v>138</v>
      </c>
      <c r="K149" s="60">
        <f>INDEX('1.2(1)②'!$B:$B,MATCH(M149,'1.2(1)②'!$A:$A,0),1)</f>
        <v>138</v>
      </c>
      <c r="L149" s="17">
        <f t="shared" si="21"/>
        <v>138</v>
      </c>
      <c r="M149" s="17" t="str">
        <f t="shared" si="18"/>
        <v>産業（製造業）鉄鋼業製鉄業、製鋼・製鋼圧延業等※1その他の主要エネルギー消費設備廃熱回収設備</v>
      </c>
      <c r="O149" s="58" t="str">
        <f>INDEX('1.2(1)②'!$J:$J,MATCH($K149,'1.2(1)②'!$B:$B,0),1)</f>
        <v>ボイラー燃料ガス予熱装置</v>
      </c>
      <c r="P149">
        <f t="shared" si="19"/>
        <v>1</v>
      </c>
      <c r="Q149">
        <f>COUNTIFS('1.2(2)'!J$1018:J$1019,"〇",'1.2(2)'!$C$1018:$C$1019,"&gt;="&amp;$K149,'1.2(2)'!$C$1018:$C$1019,"&lt;="&amp;$L149)+COUNTIFS('1.2(2)'!J$1018:J$1019,"△",'1.2(2)'!$C$1018:$C$1019,"&gt;="&amp;$K149,'1.2(2)'!$C$1018:$C$1019,"&lt;="&amp;$L149)</f>
        <v>0</v>
      </c>
      <c r="R149">
        <f>COUNTIFS('1.2(2)'!K$1018:K$1019,"〇",'1.2(2)'!$C$1018:$C$1019,"&gt;="&amp;$K149,'1.2(2)'!$C$1018:$C$1019,"&lt;="&amp;$L149)+COUNTIFS('1.2(2)'!K$1018:K$1019,"△",'1.2(2)'!$C$1018:$C$1019,"&gt;="&amp;$K149,'1.2(2)'!$C$1018:$C$1019,"&lt;="&amp;$L149)</f>
        <v>0</v>
      </c>
    </row>
    <row r="150" spans="2:18">
      <c r="B150" s="69" t="s">
        <v>774</v>
      </c>
      <c r="C150" s="22"/>
      <c r="D150" s="70" t="s">
        <v>775</v>
      </c>
      <c r="E150" s="70" t="s">
        <v>808</v>
      </c>
      <c r="F150" s="69" t="s">
        <v>3727</v>
      </c>
      <c r="G150" s="70" t="s">
        <v>737</v>
      </c>
      <c r="H150" s="74" t="s">
        <v>110</v>
      </c>
      <c r="I150" s="75"/>
      <c r="J150" s="154">
        <f t="shared" si="22"/>
        <v>139</v>
      </c>
      <c r="K150" s="60">
        <f>INDEX('1.2(1)②'!$B:$B,MATCH(M150,'1.2(1)②'!$A:$A,0),1)</f>
        <v>139</v>
      </c>
      <c r="L150" s="17">
        <f t="shared" si="21"/>
        <v>139</v>
      </c>
      <c r="M150" s="17" t="str">
        <f t="shared" si="18"/>
        <v>産業（製造業）鉄鋼業製鉄業、製鋼・製鋼圧延業等※1その他の主要エネルギー消費設備コージェネレーション設備</v>
      </c>
      <c r="O150" s="58" t="str">
        <f>INDEX('1.2(1)②'!$J:$J,MATCH($K150,'1.2(1)②'!$B:$B,0),1)</f>
        <v>熱供給型動力発生装置</v>
      </c>
      <c r="P150">
        <f t="shared" si="19"/>
        <v>1</v>
      </c>
      <c r="Q150">
        <f>COUNTIFS('1.2(2)'!J$1018:J$1019,"〇",'1.2(2)'!$C$1018:$C$1019,"&gt;="&amp;$K150,'1.2(2)'!$C$1018:$C$1019,"&lt;="&amp;$L150)+COUNTIFS('1.2(2)'!J$1018:J$1019,"△",'1.2(2)'!$C$1018:$C$1019,"&gt;="&amp;$K150,'1.2(2)'!$C$1018:$C$1019,"&lt;="&amp;$L150)</f>
        <v>0</v>
      </c>
      <c r="R150">
        <f>COUNTIFS('1.2(2)'!K$1018:K$1019,"〇",'1.2(2)'!$C$1018:$C$1019,"&gt;="&amp;$K150,'1.2(2)'!$C$1018:$C$1019,"&lt;="&amp;$L150)+COUNTIFS('1.2(2)'!K$1018:K$1019,"△",'1.2(2)'!$C$1018:$C$1019,"&gt;="&amp;$K150,'1.2(2)'!$C$1018:$C$1019,"&lt;="&amp;$L150)</f>
        <v>0</v>
      </c>
    </row>
    <row r="151" spans="2:18">
      <c r="B151" s="69" t="s">
        <v>774</v>
      </c>
      <c r="C151" s="22"/>
      <c r="D151" s="70" t="s">
        <v>775</v>
      </c>
      <c r="E151" s="70" t="s">
        <v>808</v>
      </c>
      <c r="F151" s="69" t="s">
        <v>3728</v>
      </c>
      <c r="G151" s="70" t="s">
        <v>737</v>
      </c>
      <c r="H151" s="74" t="s">
        <v>117</v>
      </c>
      <c r="I151" s="75"/>
      <c r="J151" s="154">
        <f t="shared" si="22"/>
        <v>140</v>
      </c>
      <c r="K151" s="60">
        <f>INDEX('1.2(1)②'!$B:$B,MATCH(M151,'1.2(1)②'!$A:$A,0),1)</f>
        <v>140</v>
      </c>
      <c r="L151" s="17">
        <f t="shared" si="21"/>
        <v>140</v>
      </c>
      <c r="M151" s="17" t="str">
        <f t="shared" si="18"/>
        <v>産業（製造業）鉄鋼業製鉄業、製鋼・製鋼圧延業等※1その他の主要エネルギー消費設備電気使用設備</v>
      </c>
      <c r="O151" s="58" t="str">
        <f>INDEX('1.2(1)②'!$J:$J,MATCH($K151,'1.2(1)②'!$B:$B,0),1)</f>
        <v>電力回生技術</v>
      </c>
      <c r="P151">
        <f t="shared" si="19"/>
        <v>1</v>
      </c>
      <c r="Q151">
        <f>COUNTIFS('1.2(2)'!J$1018:J$1019,"〇",'1.2(2)'!$C$1018:$C$1019,"&gt;="&amp;$K151,'1.2(2)'!$C$1018:$C$1019,"&lt;="&amp;$L151)+COUNTIFS('1.2(2)'!J$1018:J$1019,"△",'1.2(2)'!$C$1018:$C$1019,"&gt;="&amp;$K151,'1.2(2)'!$C$1018:$C$1019,"&lt;="&amp;$L151)</f>
        <v>0</v>
      </c>
      <c r="R151">
        <f>COUNTIFS('1.2(2)'!K$1018:K$1019,"〇",'1.2(2)'!$C$1018:$C$1019,"&gt;="&amp;$K151,'1.2(2)'!$C$1018:$C$1019,"&lt;="&amp;$L151)+COUNTIFS('1.2(2)'!K$1018:K$1019,"△",'1.2(2)'!$C$1018:$C$1019,"&gt;="&amp;$K151,'1.2(2)'!$C$1018:$C$1019,"&lt;="&amp;$L151)</f>
        <v>0</v>
      </c>
    </row>
    <row r="152" spans="2:18">
      <c r="B152" s="69" t="s">
        <v>774</v>
      </c>
      <c r="C152" s="22"/>
      <c r="D152" s="70" t="s">
        <v>775</v>
      </c>
      <c r="E152" s="71" t="s">
        <v>808</v>
      </c>
      <c r="F152" s="69" t="s">
        <v>3729</v>
      </c>
      <c r="G152" s="71" t="s">
        <v>737</v>
      </c>
      <c r="H152" s="74" t="s">
        <v>107</v>
      </c>
      <c r="I152" s="75"/>
      <c r="J152" s="154">
        <f t="shared" si="22"/>
        <v>141</v>
      </c>
      <c r="K152" s="60">
        <f>INDEX('1.2(1)②'!$B:$B,MATCH(M152,'1.2(1)②'!$A:$A,0),1)</f>
        <v>141</v>
      </c>
      <c r="L152" s="17">
        <f t="shared" si="21"/>
        <v>141</v>
      </c>
      <c r="M152" s="17" t="str">
        <f t="shared" si="18"/>
        <v>産業（製造業）鉄鋼業製鉄業、製鋼・製鋼圧延業等※1その他の主要エネルギー消費設備その他</v>
      </c>
      <c r="O152" s="58" t="str">
        <f>INDEX('1.2(1)②'!$J:$J,MATCH($K152,'1.2(1)②'!$B:$B,0),1)</f>
        <v>ダスト等の原料化技術</v>
      </c>
      <c r="P152">
        <f t="shared" si="19"/>
        <v>1</v>
      </c>
      <c r="Q152">
        <f>COUNTIFS('1.2(2)'!J$1018:J$1019,"〇",'1.2(2)'!$C$1018:$C$1019,"&gt;="&amp;$K152,'1.2(2)'!$C$1018:$C$1019,"&lt;="&amp;$L152)+COUNTIFS('1.2(2)'!J$1018:J$1019,"△",'1.2(2)'!$C$1018:$C$1019,"&gt;="&amp;$K152,'1.2(2)'!$C$1018:$C$1019,"&lt;="&amp;$L152)</f>
        <v>0</v>
      </c>
      <c r="R152">
        <f>COUNTIFS('1.2(2)'!K$1018:K$1019,"〇",'1.2(2)'!$C$1018:$C$1019,"&gt;="&amp;$K152,'1.2(2)'!$C$1018:$C$1019,"&lt;="&amp;$L152)+COUNTIFS('1.2(2)'!K$1018:K$1019,"△",'1.2(2)'!$C$1018:$C$1019,"&gt;="&amp;$K152,'1.2(2)'!$C$1018:$C$1019,"&lt;="&amp;$L152)</f>
        <v>0</v>
      </c>
    </row>
    <row r="153" spans="2:18">
      <c r="B153" s="69" t="s">
        <v>774</v>
      </c>
      <c r="C153" s="22"/>
      <c r="D153" s="70" t="s">
        <v>775</v>
      </c>
      <c r="E153" s="28" t="s">
        <v>1007</v>
      </c>
      <c r="F153" s="69" t="s">
        <v>3730</v>
      </c>
      <c r="G153" s="21" t="s">
        <v>781</v>
      </c>
      <c r="H153" s="74" t="s">
        <v>74</v>
      </c>
      <c r="I153" s="75"/>
      <c r="J153" s="154">
        <f t="shared" si="22"/>
        <v>142</v>
      </c>
      <c r="K153" s="60">
        <f>INDEX('1.2(1)②'!$B:$B,MATCH(M153,'1.2(1)②'!$A:$A,0),1)</f>
        <v>142</v>
      </c>
      <c r="L153" s="17">
        <f t="shared" si="21"/>
        <v>142</v>
      </c>
      <c r="M153" s="17" t="str">
        <f t="shared" si="18"/>
        <v>産業（製造業）鉄鋼業銑鉄鋳物製造業、可鍛鋳鉄製造業溶解工程燃焼設備</v>
      </c>
      <c r="O153" s="58" t="str">
        <f>INDEX('1.2(1)②'!$J:$J,MATCH($K153,'1.2(1)②'!$B:$B,0),1)</f>
        <v>熱風送風式キュポラ</v>
      </c>
      <c r="P153">
        <f t="shared" si="19"/>
        <v>1</v>
      </c>
      <c r="Q153">
        <f>COUNTIFS('1.2(2)'!J$1018:J$1019,"〇",'1.2(2)'!$C$1018:$C$1019,"&gt;="&amp;$K153,'1.2(2)'!$C$1018:$C$1019,"&lt;="&amp;$L153)+COUNTIFS('1.2(2)'!J$1018:J$1019,"△",'1.2(2)'!$C$1018:$C$1019,"&gt;="&amp;$K153,'1.2(2)'!$C$1018:$C$1019,"&lt;="&amp;$L153)</f>
        <v>0</v>
      </c>
      <c r="R153">
        <f>COUNTIFS('1.2(2)'!K$1018:K$1019,"〇",'1.2(2)'!$C$1018:$C$1019,"&gt;="&amp;$K153,'1.2(2)'!$C$1018:$C$1019,"&lt;="&amp;$L153)+COUNTIFS('1.2(2)'!K$1018:K$1019,"△",'1.2(2)'!$C$1018:$C$1019,"&gt;="&amp;$K153,'1.2(2)'!$C$1018:$C$1019,"&lt;="&amp;$L153)</f>
        <v>0</v>
      </c>
    </row>
    <row r="154" spans="2:18">
      <c r="B154" s="69" t="s">
        <v>774</v>
      </c>
      <c r="C154" s="22"/>
      <c r="D154" s="70" t="s">
        <v>775</v>
      </c>
      <c r="E154" s="288" t="s">
        <v>1007</v>
      </c>
      <c r="F154" s="69" t="s">
        <v>3731</v>
      </c>
      <c r="G154" s="70" t="s">
        <v>781</v>
      </c>
      <c r="H154" s="74" t="s">
        <v>89</v>
      </c>
      <c r="I154" s="75"/>
      <c r="J154" s="154" t="str">
        <f t="shared" si="22"/>
        <v>143～144</v>
      </c>
      <c r="K154" s="60">
        <f>INDEX('1.2(1)②'!$B:$B,MATCH(M154,'1.2(1)②'!$A:$A,0),1)</f>
        <v>143</v>
      </c>
      <c r="L154" s="17">
        <f t="shared" si="21"/>
        <v>144</v>
      </c>
      <c r="M154" s="17" t="str">
        <f t="shared" si="18"/>
        <v>産業（製造業）鉄鋼業銑鉄鋳物製造業、可鍛鋳鉄製造業溶解工程熱利用設備</v>
      </c>
      <c r="O154" s="58" t="str">
        <f>INDEX('1.2(1)②'!$J:$J,MATCH($K154,'1.2(1)②'!$B:$B,0),1)</f>
        <v>溶銑鍋放熱防止（取鍋の蓋、断熱材変更）</v>
      </c>
      <c r="P154">
        <f t="shared" si="19"/>
        <v>2</v>
      </c>
      <c r="Q154">
        <f>COUNTIFS('1.2(2)'!J$1018:J$1019,"〇",'1.2(2)'!$C$1018:$C$1019,"&gt;="&amp;$K154,'1.2(2)'!$C$1018:$C$1019,"&lt;="&amp;$L154)+COUNTIFS('1.2(2)'!J$1018:J$1019,"△",'1.2(2)'!$C$1018:$C$1019,"&gt;="&amp;$K154,'1.2(2)'!$C$1018:$C$1019,"&lt;="&amp;$L154)</f>
        <v>0</v>
      </c>
      <c r="R154">
        <f>COUNTIFS('1.2(2)'!K$1018:K$1019,"〇",'1.2(2)'!$C$1018:$C$1019,"&gt;="&amp;$K154,'1.2(2)'!$C$1018:$C$1019,"&lt;="&amp;$L154)+COUNTIFS('1.2(2)'!K$1018:K$1019,"△",'1.2(2)'!$C$1018:$C$1019,"&gt;="&amp;$K154,'1.2(2)'!$C$1018:$C$1019,"&lt;="&amp;$L154)</f>
        <v>0</v>
      </c>
    </row>
    <row r="155" spans="2:18">
      <c r="B155" s="69" t="s">
        <v>774</v>
      </c>
      <c r="C155" s="22"/>
      <c r="D155" s="70" t="s">
        <v>775</v>
      </c>
      <c r="E155" s="125" t="s">
        <v>1007</v>
      </c>
      <c r="F155" s="69" t="s">
        <v>3732</v>
      </c>
      <c r="G155" s="70" t="s">
        <v>781</v>
      </c>
      <c r="H155" s="74" t="s">
        <v>560</v>
      </c>
      <c r="I155" s="75"/>
      <c r="J155" s="154" t="str">
        <f t="shared" si="22"/>
        <v>145～146</v>
      </c>
      <c r="K155" s="60">
        <f>INDEX('1.2(1)②'!$B:$B,MATCH(M155,'1.2(1)②'!$A:$A,0),1)</f>
        <v>145</v>
      </c>
      <c r="L155" s="17">
        <f t="shared" si="21"/>
        <v>146</v>
      </c>
      <c r="M155" s="17" t="str">
        <f t="shared" si="18"/>
        <v>産業（製造業）鉄鋼業銑鉄鋳物製造業、可鍛鋳鉄製造業溶解工程廃熱回収設備</v>
      </c>
      <c r="O155" s="58" t="str">
        <f>INDEX('1.2(1)②'!$J:$J,MATCH($K155,'1.2(1)②'!$B:$B,0),1)</f>
        <v>キュポラ廃熱回収装置</v>
      </c>
      <c r="P155">
        <f t="shared" si="19"/>
        <v>2</v>
      </c>
      <c r="Q155">
        <f>COUNTIFS('1.2(2)'!J$1018:J$1019,"〇",'1.2(2)'!$C$1018:$C$1019,"&gt;="&amp;$K155,'1.2(2)'!$C$1018:$C$1019,"&lt;="&amp;$L155)+COUNTIFS('1.2(2)'!J$1018:J$1019,"△",'1.2(2)'!$C$1018:$C$1019,"&gt;="&amp;$K155,'1.2(2)'!$C$1018:$C$1019,"&lt;="&amp;$L155)</f>
        <v>0</v>
      </c>
      <c r="R155">
        <f>COUNTIFS('1.2(2)'!K$1018:K$1019,"〇",'1.2(2)'!$C$1018:$C$1019,"&gt;="&amp;$K155,'1.2(2)'!$C$1018:$C$1019,"&lt;="&amp;$L155)+COUNTIFS('1.2(2)'!K$1018:K$1019,"△",'1.2(2)'!$C$1018:$C$1019,"&gt;="&amp;$K155,'1.2(2)'!$C$1018:$C$1019,"&lt;="&amp;$L155)</f>
        <v>0</v>
      </c>
    </row>
    <row r="156" spans="2:18">
      <c r="B156" s="69" t="s">
        <v>774</v>
      </c>
      <c r="C156" s="22"/>
      <c r="D156" s="70" t="s">
        <v>775</v>
      </c>
      <c r="E156" s="125" t="s">
        <v>1007</v>
      </c>
      <c r="F156" s="69" t="s">
        <v>3733</v>
      </c>
      <c r="G156" s="70" t="s">
        <v>781</v>
      </c>
      <c r="H156" s="74" t="s">
        <v>117</v>
      </c>
      <c r="I156" s="75"/>
      <c r="J156" s="154">
        <f t="shared" si="22"/>
        <v>147</v>
      </c>
      <c r="K156" s="60">
        <f>INDEX('1.2(1)②'!$B:$B,MATCH(M156,'1.2(1)②'!$A:$A,0),1)</f>
        <v>147</v>
      </c>
      <c r="L156" s="17">
        <f t="shared" si="21"/>
        <v>147</v>
      </c>
      <c r="M156" s="17" t="str">
        <f t="shared" si="18"/>
        <v>産業（製造業）鉄鋼業銑鉄鋳物製造業、可鍛鋳鉄製造業溶解工程電気使用設備</v>
      </c>
      <c r="O156" s="58" t="str">
        <f>INDEX('1.2(1)②'!$J:$J,MATCH($K156,'1.2(1)②'!$B:$B,0),1)</f>
        <v>溶湯温度連続測定付誘導炉</v>
      </c>
      <c r="P156">
        <f t="shared" si="19"/>
        <v>1</v>
      </c>
      <c r="Q156">
        <f>COUNTIFS('1.2(2)'!J$1018:J$1019,"〇",'1.2(2)'!$C$1018:$C$1019,"&gt;="&amp;$K156,'1.2(2)'!$C$1018:$C$1019,"&lt;="&amp;$L156)+COUNTIFS('1.2(2)'!J$1018:J$1019,"△",'1.2(2)'!$C$1018:$C$1019,"&gt;="&amp;$K156,'1.2(2)'!$C$1018:$C$1019,"&lt;="&amp;$L156)</f>
        <v>0</v>
      </c>
      <c r="R156">
        <f>COUNTIFS('1.2(2)'!K$1018:K$1019,"〇",'1.2(2)'!$C$1018:$C$1019,"&gt;="&amp;$K156,'1.2(2)'!$C$1018:$C$1019,"&lt;="&amp;$L156)+COUNTIFS('1.2(2)'!K$1018:K$1019,"△",'1.2(2)'!$C$1018:$C$1019,"&gt;="&amp;$K156,'1.2(2)'!$C$1018:$C$1019,"&lt;="&amp;$L156)</f>
        <v>0</v>
      </c>
    </row>
    <row r="157" spans="2:18">
      <c r="B157" s="69" t="s">
        <v>774</v>
      </c>
      <c r="C157" s="22"/>
      <c r="D157" s="70" t="s">
        <v>775</v>
      </c>
      <c r="E157" s="125" t="s">
        <v>1007</v>
      </c>
      <c r="F157" s="69" t="s">
        <v>3734</v>
      </c>
      <c r="G157" s="71" t="s">
        <v>781</v>
      </c>
      <c r="H157" s="74" t="s">
        <v>107</v>
      </c>
      <c r="I157" s="75"/>
      <c r="J157" s="154" t="str">
        <f t="shared" si="22"/>
        <v>148～149</v>
      </c>
      <c r="K157" s="60">
        <f>INDEX('1.2(1)②'!$B:$B,MATCH(M157,'1.2(1)②'!$A:$A,0),1)</f>
        <v>148</v>
      </c>
      <c r="L157" s="17">
        <f t="shared" si="21"/>
        <v>149</v>
      </c>
      <c r="M157" s="17" t="str">
        <f t="shared" si="18"/>
        <v>産業（製造業）鉄鋼業銑鉄鋳物製造業、可鍛鋳鉄製造業溶解工程その他</v>
      </c>
      <c r="O157" s="58" t="str">
        <f>INDEX('1.2(1)②'!$J:$J,MATCH($K157,'1.2(1)②'!$B:$B,0),1)</f>
        <v>戻り屑砂落しショットブラスト</v>
      </c>
      <c r="P157">
        <f t="shared" si="19"/>
        <v>2</v>
      </c>
      <c r="Q157">
        <f>COUNTIFS('1.2(2)'!J$1018:J$1019,"〇",'1.2(2)'!$C$1018:$C$1019,"&gt;="&amp;$K157,'1.2(2)'!$C$1018:$C$1019,"&lt;="&amp;$L157)+COUNTIFS('1.2(2)'!J$1018:J$1019,"△",'1.2(2)'!$C$1018:$C$1019,"&gt;="&amp;$K157,'1.2(2)'!$C$1018:$C$1019,"&lt;="&amp;$L157)</f>
        <v>0</v>
      </c>
      <c r="R157">
        <f>COUNTIFS('1.2(2)'!K$1018:K$1019,"〇",'1.2(2)'!$C$1018:$C$1019,"&gt;="&amp;$K157,'1.2(2)'!$C$1018:$C$1019,"&lt;="&amp;$L157)+COUNTIFS('1.2(2)'!K$1018:K$1019,"△",'1.2(2)'!$C$1018:$C$1019,"&gt;="&amp;$K157,'1.2(2)'!$C$1018:$C$1019,"&lt;="&amp;$L157)</f>
        <v>0</v>
      </c>
    </row>
    <row r="158" spans="2:18">
      <c r="B158" s="69" t="s">
        <v>774</v>
      </c>
      <c r="C158" s="22"/>
      <c r="D158" s="70" t="s">
        <v>775</v>
      </c>
      <c r="E158" s="125" t="s">
        <v>1007</v>
      </c>
      <c r="F158" s="69" t="s">
        <v>3735</v>
      </c>
      <c r="G158" s="21" t="s">
        <v>3629</v>
      </c>
      <c r="H158" s="74" t="s">
        <v>117</v>
      </c>
      <c r="I158" s="75"/>
      <c r="J158" s="154">
        <f t="shared" si="22"/>
        <v>150</v>
      </c>
      <c r="K158" s="60">
        <f>INDEX('1.2(1)②'!$B:$B,MATCH(M158,'1.2(1)②'!$A:$A,0),1)</f>
        <v>150</v>
      </c>
      <c r="L158" s="17">
        <f t="shared" si="21"/>
        <v>150</v>
      </c>
      <c r="M158" s="17" t="str">
        <f t="shared" si="18"/>
        <v>産業（製造業）鉄鋼業銑鉄鋳物製造業、可鍛鋳鉄製造業鋳造工程（造型、中子、注湯、調砂、型バラシ）電気使用設備</v>
      </c>
      <c r="O158" s="58" t="str">
        <f>INDEX('1.2(1)②'!$J:$J,MATCH($K158,'1.2(1)②'!$B:$B,0),1)</f>
        <v>油圧、エアー駆動部分の電動化</v>
      </c>
      <c r="P158">
        <f t="shared" si="19"/>
        <v>1</v>
      </c>
      <c r="Q158">
        <f>COUNTIFS('1.2(2)'!J$1018:J$1019,"〇",'1.2(2)'!$C$1018:$C$1019,"&gt;="&amp;$K158,'1.2(2)'!$C$1018:$C$1019,"&lt;="&amp;$L158)+COUNTIFS('1.2(2)'!J$1018:J$1019,"△",'1.2(2)'!$C$1018:$C$1019,"&gt;="&amp;$K158,'1.2(2)'!$C$1018:$C$1019,"&lt;="&amp;$L158)</f>
        <v>0</v>
      </c>
      <c r="R158">
        <f>COUNTIFS('1.2(2)'!K$1018:K$1019,"〇",'1.2(2)'!$C$1018:$C$1019,"&gt;="&amp;$K158,'1.2(2)'!$C$1018:$C$1019,"&lt;="&amp;$L158)+COUNTIFS('1.2(2)'!K$1018:K$1019,"△",'1.2(2)'!$C$1018:$C$1019,"&gt;="&amp;$K158,'1.2(2)'!$C$1018:$C$1019,"&lt;="&amp;$L158)</f>
        <v>0</v>
      </c>
    </row>
    <row r="159" spans="2:18">
      <c r="B159" s="69" t="s">
        <v>774</v>
      </c>
      <c r="C159" s="22"/>
      <c r="D159" s="70" t="s">
        <v>775</v>
      </c>
      <c r="E159" s="125" t="s">
        <v>1007</v>
      </c>
      <c r="F159" s="69" t="s">
        <v>3736</v>
      </c>
      <c r="G159" s="71" t="s">
        <v>3629</v>
      </c>
      <c r="H159" s="74" t="s">
        <v>107</v>
      </c>
      <c r="I159" s="75"/>
      <c r="J159" s="154" t="str">
        <f t="shared" si="22"/>
        <v>151～153</v>
      </c>
      <c r="K159" s="60">
        <f>INDEX('1.2(1)②'!$B:$B,MATCH(M159,'1.2(1)②'!$A:$A,0),1)</f>
        <v>151</v>
      </c>
      <c r="L159" s="17">
        <f t="shared" si="21"/>
        <v>153</v>
      </c>
      <c r="M159" s="17" t="str">
        <f t="shared" si="18"/>
        <v>産業（製造業）鉄鋼業銑鉄鋳物製造業、可鍛鋳鉄製造業鋳造工程（造型、中子、注湯、調砂、型バラシ）その他</v>
      </c>
      <c r="O159" s="58" t="str">
        <f>INDEX('1.2(1)②'!$J:$J,MATCH($K159,'1.2(1)②'!$B:$B,0),1)</f>
        <v>選択機能付集塵装置（移動式フード）</v>
      </c>
      <c r="P159">
        <f t="shared" si="19"/>
        <v>3</v>
      </c>
      <c r="Q159">
        <f>COUNTIFS('1.2(2)'!J$1018:J$1019,"〇",'1.2(2)'!$C$1018:$C$1019,"&gt;="&amp;$K159,'1.2(2)'!$C$1018:$C$1019,"&lt;="&amp;$L159)+COUNTIFS('1.2(2)'!J$1018:J$1019,"△",'1.2(2)'!$C$1018:$C$1019,"&gt;="&amp;$K159,'1.2(2)'!$C$1018:$C$1019,"&lt;="&amp;$L159)</f>
        <v>0</v>
      </c>
      <c r="R159">
        <f>COUNTIFS('1.2(2)'!K$1018:K$1019,"〇",'1.2(2)'!$C$1018:$C$1019,"&gt;="&amp;$K159,'1.2(2)'!$C$1018:$C$1019,"&lt;="&amp;$L159)+COUNTIFS('1.2(2)'!K$1018:K$1019,"△",'1.2(2)'!$C$1018:$C$1019,"&gt;="&amp;$K159,'1.2(2)'!$C$1018:$C$1019,"&lt;="&amp;$L159)</f>
        <v>0</v>
      </c>
    </row>
    <row r="160" spans="2:18">
      <c r="B160" s="69" t="s">
        <v>774</v>
      </c>
      <c r="C160" s="22"/>
      <c r="D160" s="70" t="s">
        <v>775</v>
      </c>
      <c r="E160" s="125" t="s">
        <v>1007</v>
      </c>
      <c r="F160" s="69" t="s">
        <v>3737</v>
      </c>
      <c r="G160" s="115" t="s">
        <v>3634</v>
      </c>
      <c r="H160" s="74" t="s">
        <v>107</v>
      </c>
      <c r="I160" s="75"/>
      <c r="J160" s="154">
        <f t="shared" si="22"/>
        <v>154</v>
      </c>
      <c r="K160" s="60">
        <f>INDEX('1.2(1)②'!$B:$B,MATCH(M160,'1.2(1)②'!$A:$A,0),1)</f>
        <v>154</v>
      </c>
      <c r="L160" s="17">
        <f t="shared" si="21"/>
        <v>154</v>
      </c>
      <c r="M160" s="17" t="str">
        <f t="shared" si="18"/>
        <v>産業（製造業）鉄鋼業銑鉄鋳物製造業、可鍛鋳鉄製造業仕上工程（堰折、鋳仕上、検査、塗装）その他</v>
      </c>
      <c r="O160" s="58" t="str">
        <f>INDEX('1.2(1)②'!$J:$J,MATCH($K160,'1.2(1)②'!$B:$B,0),1)</f>
        <v>高性能ショットブラスト</v>
      </c>
      <c r="P160">
        <f t="shared" si="19"/>
        <v>1</v>
      </c>
      <c r="Q160">
        <f>COUNTIFS('1.2(2)'!J$1018:J$1019,"〇",'1.2(2)'!$C$1018:$C$1019,"&gt;="&amp;$K160,'1.2(2)'!$C$1018:$C$1019,"&lt;="&amp;$L160)+COUNTIFS('1.2(2)'!J$1018:J$1019,"△",'1.2(2)'!$C$1018:$C$1019,"&gt;="&amp;$K160,'1.2(2)'!$C$1018:$C$1019,"&lt;="&amp;$L160)</f>
        <v>0</v>
      </c>
      <c r="R160">
        <f>COUNTIFS('1.2(2)'!K$1018:K$1019,"〇",'1.2(2)'!$C$1018:$C$1019,"&gt;="&amp;$K160,'1.2(2)'!$C$1018:$C$1019,"&lt;="&amp;$L160)+COUNTIFS('1.2(2)'!K$1018:K$1019,"△",'1.2(2)'!$C$1018:$C$1019,"&gt;="&amp;$K160,'1.2(2)'!$C$1018:$C$1019,"&lt;="&amp;$L160)</f>
        <v>0</v>
      </c>
    </row>
    <row r="161" spans="2:18">
      <c r="B161" s="69" t="s">
        <v>774</v>
      </c>
      <c r="C161" s="22"/>
      <c r="D161" s="70" t="s">
        <v>775</v>
      </c>
      <c r="E161" s="125" t="s">
        <v>1007</v>
      </c>
      <c r="F161" s="69" t="s">
        <v>3738</v>
      </c>
      <c r="G161" s="115" t="s">
        <v>737</v>
      </c>
      <c r="H161" s="74" t="s">
        <v>107</v>
      </c>
      <c r="I161" s="75"/>
      <c r="J161" s="154">
        <f t="shared" si="22"/>
        <v>155</v>
      </c>
      <c r="K161" s="60">
        <f>INDEX('1.2(1)②'!$B:$B,MATCH(M161,'1.2(1)②'!$A:$A,0),1)</f>
        <v>155</v>
      </c>
      <c r="L161" s="17">
        <f t="shared" si="21"/>
        <v>155</v>
      </c>
      <c r="M161" s="17" t="str">
        <f t="shared" si="18"/>
        <v>産業（製造業）鉄鋼業銑鉄鋳物製造業、可鍛鋳鉄製造業その他の主要エネルギー消費設備その他</v>
      </c>
      <c r="O161" s="58" t="str">
        <f>INDEX('1.2(1)②'!$J:$J,MATCH($K161,'1.2(1)②'!$B:$B,0),1)</f>
        <v>薄肉鋳物による溶湯節減技術</v>
      </c>
      <c r="P161">
        <f t="shared" si="19"/>
        <v>1</v>
      </c>
      <c r="Q161">
        <f>COUNTIFS('1.2(2)'!J$1018:J$1019,"〇",'1.2(2)'!$C$1018:$C$1019,"&gt;="&amp;$K161,'1.2(2)'!$C$1018:$C$1019,"&lt;="&amp;$L161)+COUNTIFS('1.2(2)'!J$1018:J$1019,"△",'1.2(2)'!$C$1018:$C$1019,"&gt;="&amp;$K161,'1.2(2)'!$C$1018:$C$1019,"&lt;="&amp;$L161)</f>
        <v>0</v>
      </c>
      <c r="R161">
        <f>COUNTIFS('1.2(2)'!K$1018:K$1019,"〇",'1.2(2)'!$C$1018:$C$1019,"&gt;="&amp;$K161,'1.2(2)'!$C$1018:$C$1019,"&lt;="&amp;$L161)+COUNTIFS('1.2(2)'!K$1018:K$1019,"△",'1.2(2)'!$C$1018:$C$1019,"&gt;="&amp;$K161,'1.2(2)'!$C$1018:$C$1019,"&lt;="&amp;$L161)</f>
        <v>0</v>
      </c>
    </row>
    <row r="162" spans="2:18">
      <c r="B162" s="69" t="s">
        <v>774</v>
      </c>
      <c r="C162" s="22"/>
      <c r="D162" s="70" t="s">
        <v>775</v>
      </c>
      <c r="E162" s="21" t="s">
        <v>1008</v>
      </c>
      <c r="F162" s="69" t="s">
        <v>3739</v>
      </c>
      <c r="G162" s="21" t="s">
        <v>777</v>
      </c>
      <c r="H162" s="74" t="s">
        <v>74</v>
      </c>
      <c r="I162" s="75"/>
      <c r="J162" s="154">
        <f t="shared" si="22"/>
        <v>156</v>
      </c>
      <c r="K162" s="60">
        <f>INDEX('1.2(1)②'!$B:$B,MATCH(M162,'1.2(1)②'!$A:$A,0),1)</f>
        <v>156</v>
      </c>
      <c r="L162" s="17">
        <f t="shared" si="21"/>
        <v>156</v>
      </c>
      <c r="M162" s="17" t="str">
        <f t="shared" si="18"/>
        <v>産業（製造業）鉄鋼業鋳鋼製造業製鋼工程燃焼設備</v>
      </c>
      <c r="O162" s="58" t="str">
        <f>INDEX('1.2(1)②'!$J:$J,MATCH($K162,'1.2(1)②'!$B:$B,0),1)</f>
        <v>高速型酸素吹き込み装置</v>
      </c>
      <c r="P162">
        <f t="shared" si="19"/>
        <v>1</v>
      </c>
      <c r="Q162">
        <f>COUNTIFS('1.2(2)'!J$1018:J$1019,"〇",'1.2(2)'!$C$1018:$C$1019,"&gt;="&amp;$K162,'1.2(2)'!$C$1018:$C$1019,"&lt;="&amp;$L162)+COUNTIFS('1.2(2)'!J$1018:J$1019,"△",'1.2(2)'!$C$1018:$C$1019,"&gt;="&amp;$K162,'1.2(2)'!$C$1018:$C$1019,"&lt;="&amp;$L162)</f>
        <v>0</v>
      </c>
      <c r="R162">
        <f>COUNTIFS('1.2(2)'!K$1018:K$1019,"〇",'1.2(2)'!$C$1018:$C$1019,"&gt;="&amp;$K162,'1.2(2)'!$C$1018:$C$1019,"&lt;="&amp;$L162)+COUNTIFS('1.2(2)'!K$1018:K$1019,"△",'1.2(2)'!$C$1018:$C$1019,"&gt;="&amp;$K162,'1.2(2)'!$C$1018:$C$1019,"&lt;="&amp;$L162)</f>
        <v>0</v>
      </c>
    </row>
    <row r="163" spans="2:18">
      <c r="B163" s="69" t="s">
        <v>774</v>
      </c>
      <c r="C163" s="22"/>
      <c r="D163" s="70" t="s">
        <v>775</v>
      </c>
      <c r="E163" s="69" t="s">
        <v>1008</v>
      </c>
      <c r="F163" s="69" t="s">
        <v>3740</v>
      </c>
      <c r="G163" s="70" t="s">
        <v>777</v>
      </c>
      <c r="H163" s="74" t="s">
        <v>89</v>
      </c>
      <c r="I163" s="75"/>
      <c r="J163" s="154" t="str">
        <f t="shared" si="22"/>
        <v>157～158</v>
      </c>
      <c r="K163" s="60">
        <f>INDEX('1.2(1)②'!$B:$B,MATCH(M163,'1.2(1)②'!$A:$A,0),1)</f>
        <v>157</v>
      </c>
      <c r="L163" s="17">
        <f t="shared" si="21"/>
        <v>158</v>
      </c>
      <c r="M163" s="17" t="str">
        <f t="shared" si="18"/>
        <v>産業（製造業）鉄鋼業鋳鋼製造業製鋼工程熱利用設備</v>
      </c>
      <c r="O163" s="58" t="str">
        <f>INDEX('1.2(1)②'!$J:$J,MATCH($K163,'1.2(1)②'!$B:$B,0),1)</f>
        <v>アーク炉電極昇降装置</v>
      </c>
      <c r="P163">
        <f t="shared" si="19"/>
        <v>2</v>
      </c>
      <c r="Q163">
        <f>COUNTIFS('1.2(2)'!J$1018:J$1019,"〇",'1.2(2)'!$C$1018:$C$1019,"&gt;="&amp;$K163,'1.2(2)'!$C$1018:$C$1019,"&lt;="&amp;$L163)+COUNTIFS('1.2(2)'!J$1018:J$1019,"△",'1.2(2)'!$C$1018:$C$1019,"&gt;="&amp;$K163,'1.2(2)'!$C$1018:$C$1019,"&lt;="&amp;$L163)</f>
        <v>0</v>
      </c>
      <c r="R163">
        <f>COUNTIFS('1.2(2)'!K$1018:K$1019,"〇",'1.2(2)'!$C$1018:$C$1019,"&gt;="&amp;$K163,'1.2(2)'!$C$1018:$C$1019,"&lt;="&amp;$L163)+COUNTIFS('1.2(2)'!K$1018:K$1019,"△",'1.2(2)'!$C$1018:$C$1019,"&gt;="&amp;$K163,'1.2(2)'!$C$1018:$C$1019,"&lt;="&amp;$L163)</f>
        <v>0</v>
      </c>
    </row>
    <row r="164" spans="2:18" ht="14.4" customHeight="1">
      <c r="B164" s="69" t="s">
        <v>774</v>
      </c>
      <c r="C164" s="22"/>
      <c r="D164" s="70" t="s">
        <v>775</v>
      </c>
      <c r="E164" s="69" t="s">
        <v>1008</v>
      </c>
      <c r="F164" s="69" t="s">
        <v>3741</v>
      </c>
      <c r="G164" s="70" t="s">
        <v>777</v>
      </c>
      <c r="H164" s="74" t="s">
        <v>560</v>
      </c>
      <c r="I164" s="75"/>
      <c r="J164" s="154">
        <f t="shared" si="22"/>
        <v>159</v>
      </c>
      <c r="K164" s="60">
        <f>INDEX('1.2(1)②'!$B:$B,MATCH(M164,'1.2(1)②'!$A:$A,0),1)</f>
        <v>159</v>
      </c>
      <c r="L164" s="17">
        <f t="shared" si="21"/>
        <v>159</v>
      </c>
      <c r="M164" s="17" t="str">
        <f t="shared" si="18"/>
        <v>産業（製造業）鉄鋼業鋳鋼製造業製鋼工程廃熱回収設備</v>
      </c>
      <c r="O164" s="58" t="str">
        <f>INDEX('1.2(1)②'!$J:$J,MATCH($K164,'1.2(1)②'!$B:$B,0),1)</f>
        <v>取鍋予熱装置</v>
      </c>
      <c r="P164">
        <f t="shared" si="19"/>
        <v>1</v>
      </c>
      <c r="Q164">
        <f>COUNTIFS('1.2(2)'!J$1018:J$1019,"〇",'1.2(2)'!$C$1018:$C$1019,"&gt;="&amp;$K164,'1.2(2)'!$C$1018:$C$1019,"&lt;="&amp;$L164)+COUNTIFS('1.2(2)'!J$1018:J$1019,"△",'1.2(2)'!$C$1018:$C$1019,"&gt;="&amp;$K164,'1.2(2)'!$C$1018:$C$1019,"&lt;="&amp;$L164)</f>
        <v>0</v>
      </c>
      <c r="R164">
        <f>COUNTIFS('1.2(2)'!K$1018:K$1019,"〇",'1.2(2)'!$C$1018:$C$1019,"&gt;="&amp;$K164,'1.2(2)'!$C$1018:$C$1019,"&lt;="&amp;$L164)+COUNTIFS('1.2(2)'!K$1018:K$1019,"△",'1.2(2)'!$C$1018:$C$1019,"&gt;="&amp;$K164,'1.2(2)'!$C$1018:$C$1019,"&lt;="&amp;$L164)</f>
        <v>0</v>
      </c>
    </row>
    <row r="165" spans="2:18">
      <c r="B165" s="69" t="s">
        <v>774</v>
      </c>
      <c r="C165" s="22"/>
      <c r="D165" s="70" t="s">
        <v>775</v>
      </c>
      <c r="E165" s="69" t="s">
        <v>1008</v>
      </c>
      <c r="F165" s="69" t="s">
        <v>3742</v>
      </c>
      <c r="G165" s="70" t="s">
        <v>777</v>
      </c>
      <c r="H165" s="74" t="s">
        <v>117</v>
      </c>
      <c r="I165" s="75"/>
      <c r="J165" s="154">
        <f t="shared" si="22"/>
        <v>160</v>
      </c>
      <c r="K165" s="60">
        <f>INDEX('1.2(1)②'!$B:$B,MATCH(M165,'1.2(1)②'!$A:$A,0),1)</f>
        <v>160</v>
      </c>
      <c r="L165" s="17">
        <f t="shared" si="21"/>
        <v>160</v>
      </c>
      <c r="M165" s="17" t="str">
        <f t="shared" si="18"/>
        <v>産業（製造業）鉄鋼業鋳鋼製造業製鋼工程電気使用設備</v>
      </c>
      <c r="O165" s="58" t="str">
        <f>INDEX('1.2(1)②'!$J:$J,MATCH($K165,'1.2(1)②'!$B:$B,0),1)</f>
        <v>取鍋精錬炉</v>
      </c>
      <c r="P165">
        <f t="shared" si="19"/>
        <v>1</v>
      </c>
      <c r="Q165">
        <f>COUNTIFS('1.2(2)'!J$1018:J$1019,"〇",'1.2(2)'!$C$1018:$C$1019,"&gt;="&amp;$K165,'1.2(2)'!$C$1018:$C$1019,"&lt;="&amp;$L165)+COUNTIFS('1.2(2)'!J$1018:J$1019,"△",'1.2(2)'!$C$1018:$C$1019,"&gt;="&amp;$K165,'1.2(2)'!$C$1018:$C$1019,"&lt;="&amp;$L165)</f>
        <v>0</v>
      </c>
      <c r="R165">
        <f>COUNTIFS('1.2(2)'!K$1018:K$1019,"〇",'1.2(2)'!$C$1018:$C$1019,"&gt;="&amp;$K165,'1.2(2)'!$C$1018:$C$1019,"&lt;="&amp;$L165)+COUNTIFS('1.2(2)'!K$1018:K$1019,"△",'1.2(2)'!$C$1018:$C$1019,"&gt;="&amp;$K165,'1.2(2)'!$C$1018:$C$1019,"&lt;="&amp;$L165)</f>
        <v>0</v>
      </c>
    </row>
    <row r="166" spans="2:18">
      <c r="B166" s="69" t="s">
        <v>774</v>
      </c>
      <c r="C166" s="22"/>
      <c r="D166" s="70" t="s">
        <v>775</v>
      </c>
      <c r="E166" s="69" t="s">
        <v>1008</v>
      </c>
      <c r="F166" s="69" t="s">
        <v>3743</v>
      </c>
      <c r="G166" s="71" t="s">
        <v>777</v>
      </c>
      <c r="H166" s="74" t="s">
        <v>107</v>
      </c>
      <c r="I166" s="75"/>
      <c r="J166" s="154" t="str">
        <f t="shared" si="22"/>
        <v>161～163</v>
      </c>
      <c r="K166" s="60">
        <f>INDEX('1.2(1)②'!$B:$B,MATCH(M166,'1.2(1)②'!$A:$A,0),1)</f>
        <v>161</v>
      </c>
      <c r="L166" s="17">
        <f t="shared" si="21"/>
        <v>163</v>
      </c>
      <c r="M166" s="17" t="str">
        <f t="shared" si="18"/>
        <v>産業（製造業）鉄鋼業鋳鋼製造業製鋼工程その他</v>
      </c>
      <c r="O166" s="58" t="str">
        <f>INDEX('1.2(1)②'!$J:$J,MATCH($K166,'1.2(1)②'!$B:$B,0),1)</f>
        <v>電極昇降速度、炉蓋開閉速度の高速化</v>
      </c>
      <c r="P166">
        <f t="shared" si="19"/>
        <v>3</v>
      </c>
      <c r="Q166">
        <f>COUNTIFS('1.2(2)'!J$1018:J$1019,"〇",'1.2(2)'!$C$1018:$C$1019,"&gt;="&amp;$K166,'1.2(2)'!$C$1018:$C$1019,"&lt;="&amp;$L166)+COUNTIFS('1.2(2)'!J$1018:J$1019,"△",'1.2(2)'!$C$1018:$C$1019,"&gt;="&amp;$K166,'1.2(2)'!$C$1018:$C$1019,"&lt;="&amp;$L166)</f>
        <v>0</v>
      </c>
      <c r="R166">
        <f>COUNTIFS('1.2(2)'!K$1018:K$1019,"〇",'1.2(2)'!$C$1018:$C$1019,"&gt;="&amp;$K166,'1.2(2)'!$C$1018:$C$1019,"&lt;="&amp;$L166)+COUNTIFS('1.2(2)'!K$1018:K$1019,"△",'1.2(2)'!$C$1018:$C$1019,"&gt;="&amp;$K166,'1.2(2)'!$C$1018:$C$1019,"&lt;="&amp;$L166)</f>
        <v>0</v>
      </c>
    </row>
    <row r="167" spans="2:18">
      <c r="B167" s="69" t="s">
        <v>774</v>
      </c>
      <c r="C167" s="22"/>
      <c r="D167" s="70" t="s">
        <v>775</v>
      </c>
      <c r="E167" s="69" t="s">
        <v>1008</v>
      </c>
      <c r="F167" s="69" t="s">
        <v>3744</v>
      </c>
      <c r="G167" s="21" t="s">
        <v>3629</v>
      </c>
      <c r="H167" s="74" t="s">
        <v>117</v>
      </c>
      <c r="I167" s="75"/>
      <c r="J167" s="154" t="str">
        <f t="shared" si="22"/>
        <v>164～165</v>
      </c>
      <c r="K167" s="60">
        <f>INDEX('1.2(1)②'!$B:$B,MATCH(M167,'1.2(1)②'!$A:$A,0),1)</f>
        <v>164</v>
      </c>
      <c r="L167" s="17">
        <f t="shared" si="21"/>
        <v>165</v>
      </c>
      <c r="M167" s="17" t="str">
        <f t="shared" ref="M167:M209" si="23">B167&amp;D167&amp;E167&amp;G167&amp;H167</f>
        <v>産業（製造業）鉄鋼業鋳鋼製造業鋳造工程（造型、中子、注湯、調砂、型バラシ）電気使用設備</v>
      </c>
      <c r="O167" s="58" t="str">
        <f>INDEX('1.2(1)②'!$J:$J,MATCH($K167,'1.2(1)②'!$B:$B,0),1)</f>
        <v>サーボモータ付シリンダー</v>
      </c>
      <c r="P167">
        <f t="shared" ref="P167:P175" si="24">L167-K167+1</f>
        <v>2</v>
      </c>
      <c r="Q167">
        <f>COUNTIFS('1.2(2)'!J$1018:J$1019,"〇",'1.2(2)'!$C$1018:$C$1019,"&gt;="&amp;$K167,'1.2(2)'!$C$1018:$C$1019,"&lt;="&amp;$L167)+COUNTIFS('1.2(2)'!J$1018:J$1019,"△",'1.2(2)'!$C$1018:$C$1019,"&gt;="&amp;$K167,'1.2(2)'!$C$1018:$C$1019,"&lt;="&amp;$L167)</f>
        <v>0</v>
      </c>
      <c r="R167">
        <f>COUNTIFS('1.2(2)'!K$1018:K$1019,"〇",'1.2(2)'!$C$1018:$C$1019,"&gt;="&amp;$K167,'1.2(2)'!$C$1018:$C$1019,"&lt;="&amp;$L167)+COUNTIFS('1.2(2)'!K$1018:K$1019,"△",'1.2(2)'!$C$1018:$C$1019,"&gt;="&amp;$K167,'1.2(2)'!$C$1018:$C$1019,"&lt;="&amp;$L167)</f>
        <v>0</v>
      </c>
    </row>
    <row r="168" spans="2:18">
      <c r="B168" s="69" t="s">
        <v>774</v>
      </c>
      <c r="C168" s="22"/>
      <c r="D168" s="70" t="s">
        <v>775</v>
      </c>
      <c r="E168" s="69" t="s">
        <v>1008</v>
      </c>
      <c r="F168" s="69" t="s">
        <v>3745</v>
      </c>
      <c r="G168" s="71" t="s">
        <v>3629</v>
      </c>
      <c r="H168" s="74" t="s">
        <v>107</v>
      </c>
      <c r="I168" s="75"/>
      <c r="J168" s="154" t="str">
        <f t="shared" si="22"/>
        <v>166～168</v>
      </c>
      <c r="K168" s="60">
        <f>INDEX('1.2(1)②'!$B:$B,MATCH(M168,'1.2(1)②'!$A:$A,0),1)</f>
        <v>166</v>
      </c>
      <c r="L168" s="17">
        <f t="shared" si="21"/>
        <v>168</v>
      </c>
      <c r="M168" s="17" t="str">
        <f t="shared" si="23"/>
        <v>産業（製造業）鉄鋼業鋳鋼製造業鋳造工程（造型、中子、注湯、調砂、型バラシ）その他</v>
      </c>
      <c r="O168" s="58" t="str">
        <f>INDEX('1.2(1)②'!$J:$J,MATCH($K168,'1.2(1)②'!$B:$B,0),1)</f>
        <v>生砂コンパクタビリティコントローラー装置</v>
      </c>
      <c r="P168">
        <f t="shared" si="24"/>
        <v>3</v>
      </c>
      <c r="Q168">
        <f>COUNTIFS('1.2(2)'!J$1018:J$1019,"〇",'1.2(2)'!$C$1018:$C$1019,"&gt;="&amp;$K168,'1.2(2)'!$C$1018:$C$1019,"&lt;="&amp;$L168)+COUNTIFS('1.2(2)'!J$1018:J$1019,"△",'1.2(2)'!$C$1018:$C$1019,"&gt;="&amp;$K168,'1.2(2)'!$C$1018:$C$1019,"&lt;="&amp;$L168)</f>
        <v>0</v>
      </c>
      <c r="R168">
        <f>COUNTIFS('1.2(2)'!K$1018:K$1019,"〇",'1.2(2)'!$C$1018:$C$1019,"&gt;="&amp;$K168,'1.2(2)'!$C$1018:$C$1019,"&lt;="&amp;$L168)+COUNTIFS('1.2(2)'!K$1018:K$1019,"△",'1.2(2)'!$C$1018:$C$1019,"&gt;="&amp;$K168,'1.2(2)'!$C$1018:$C$1019,"&lt;="&amp;$L168)</f>
        <v>0</v>
      </c>
    </row>
    <row r="169" spans="2:18">
      <c r="B169" s="69" t="s">
        <v>774</v>
      </c>
      <c r="C169" s="22"/>
      <c r="D169" s="70" t="s">
        <v>775</v>
      </c>
      <c r="E169" s="69" t="s">
        <v>1008</v>
      </c>
      <c r="F169" s="69" t="s">
        <v>3746</v>
      </c>
      <c r="G169" s="115" t="s">
        <v>3564</v>
      </c>
      <c r="H169" s="74" t="s">
        <v>3565</v>
      </c>
      <c r="I169" s="75"/>
      <c r="J169" s="154">
        <f t="shared" ref="J169:J200" si="25">HYPERLINK("#'"&amp;$B$17&amp;$B$18&amp;$B$102&amp;"'!B"&amp;K169+6,IF(L169=K169,K169,K169&amp;"～"&amp;L169))</f>
        <v>169</v>
      </c>
      <c r="K169" s="60">
        <f>INDEX('1.2(1)②'!$B:$B,MATCH(M169,'1.2(1)②'!$A:$A,0),1)</f>
        <v>169</v>
      </c>
      <c r="L169" s="17">
        <f t="shared" si="21"/>
        <v>169</v>
      </c>
      <c r="M169" s="17" t="str">
        <f t="shared" si="23"/>
        <v>産業（製造業）鉄鋼業鋳鋼製造業鋳仕上工程鋳仕上設備</v>
      </c>
      <c r="O169" s="58" t="str">
        <f>INDEX('1.2(1)②'!$J:$J,MATCH($K169,'1.2(1)②'!$B:$B,0),1)</f>
        <v>高性能ショットブラスト</v>
      </c>
      <c r="P169">
        <f t="shared" si="24"/>
        <v>1</v>
      </c>
      <c r="Q169">
        <f>COUNTIFS('1.2(2)'!J$1018:J$1019,"〇",'1.2(2)'!$C$1018:$C$1019,"&gt;="&amp;$K169,'1.2(2)'!$C$1018:$C$1019,"&lt;="&amp;$L169)+COUNTIFS('1.2(2)'!J$1018:J$1019,"△",'1.2(2)'!$C$1018:$C$1019,"&gt;="&amp;$K169,'1.2(2)'!$C$1018:$C$1019,"&lt;="&amp;$L169)</f>
        <v>0</v>
      </c>
      <c r="R169">
        <f>COUNTIFS('1.2(2)'!K$1018:K$1019,"〇",'1.2(2)'!$C$1018:$C$1019,"&gt;="&amp;$K169,'1.2(2)'!$C$1018:$C$1019,"&lt;="&amp;$L169)+COUNTIFS('1.2(2)'!K$1018:K$1019,"△",'1.2(2)'!$C$1018:$C$1019,"&gt;="&amp;$K169,'1.2(2)'!$C$1018:$C$1019,"&lt;="&amp;$L169)</f>
        <v>0</v>
      </c>
    </row>
    <row r="170" spans="2:18">
      <c r="B170" s="69" t="s">
        <v>774</v>
      </c>
      <c r="C170" s="22"/>
      <c r="D170" s="70" t="s">
        <v>775</v>
      </c>
      <c r="E170" s="69" t="s">
        <v>1008</v>
      </c>
      <c r="F170" s="69" t="s">
        <v>3747</v>
      </c>
      <c r="G170" s="115" t="s">
        <v>3568</v>
      </c>
      <c r="H170" s="74" t="s">
        <v>3569</v>
      </c>
      <c r="I170" s="75"/>
      <c r="J170" s="154">
        <f t="shared" si="25"/>
        <v>170</v>
      </c>
      <c r="K170" s="60">
        <f>INDEX('1.2(1)②'!$B:$B,MATCH(M170,'1.2(1)②'!$A:$A,0),1)</f>
        <v>170</v>
      </c>
      <c r="L170" s="17">
        <f t="shared" si="21"/>
        <v>170</v>
      </c>
      <c r="M170" s="17" t="str">
        <f t="shared" si="23"/>
        <v>産業（製造業）鉄鋼業鋳鋼製造業機械加工工程機械加工設備</v>
      </c>
      <c r="O170" s="58" t="str">
        <f>INDEX('1.2(1)②'!$J:$J,MATCH($K170,'1.2(1)②'!$B:$B,0),1)</f>
        <v>高性能金属加工機械（施盤、ボール盤、フライス盤等）</v>
      </c>
      <c r="P170">
        <f t="shared" si="24"/>
        <v>1</v>
      </c>
      <c r="Q170">
        <f>COUNTIFS('1.2(2)'!J$1018:J$1019,"〇",'1.2(2)'!$C$1018:$C$1019,"&gt;="&amp;$K170,'1.2(2)'!$C$1018:$C$1019,"&lt;="&amp;$L170)+COUNTIFS('1.2(2)'!J$1018:J$1019,"△",'1.2(2)'!$C$1018:$C$1019,"&gt;="&amp;$K170,'1.2(2)'!$C$1018:$C$1019,"&lt;="&amp;$L170)</f>
        <v>0</v>
      </c>
      <c r="R170">
        <f>COUNTIFS('1.2(2)'!K$1018:K$1019,"〇",'1.2(2)'!$C$1018:$C$1019,"&gt;="&amp;$K170,'1.2(2)'!$C$1018:$C$1019,"&lt;="&amp;$L170)+COUNTIFS('1.2(2)'!K$1018:K$1019,"△",'1.2(2)'!$C$1018:$C$1019,"&gt;="&amp;$K170,'1.2(2)'!$C$1018:$C$1019,"&lt;="&amp;$L170)</f>
        <v>0</v>
      </c>
    </row>
    <row r="171" spans="2:18">
      <c r="B171" s="69" t="s">
        <v>774</v>
      </c>
      <c r="C171" s="22"/>
      <c r="D171" s="70" t="s">
        <v>775</v>
      </c>
      <c r="E171" s="72" t="s">
        <v>1008</v>
      </c>
      <c r="F171" s="69" t="s">
        <v>3748</v>
      </c>
      <c r="G171" s="115" t="s">
        <v>737</v>
      </c>
      <c r="H171" s="74" t="s">
        <v>560</v>
      </c>
      <c r="I171" s="75"/>
      <c r="J171" s="154">
        <f t="shared" si="25"/>
        <v>171</v>
      </c>
      <c r="K171" s="60">
        <f>INDEX('1.2(1)②'!$B:$B,MATCH(M171,'1.2(1)②'!$A:$A,0),1)</f>
        <v>171</v>
      </c>
      <c r="L171" s="17">
        <f t="shared" si="21"/>
        <v>171</v>
      </c>
      <c r="M171" s="17" t="str">
        <f t="shared" si="23"/>
        <v>産業（製造業）鉄鋼業鋳鋼製造業その他の主要エネルギー消費設備廃熱回収設備</v>
      </c>
      <c r="O171" s="58" t="str">
        <f>INDEX('1.2(1)②'!$J:$J,MATCH($K171,'1.2(1)②'!$B:$B,0),1)</f>
        <v>ボイラー燃料ガス予熱装置</v>
      </c>
      <c r="P171">
        <f t="shared" si="24"/>
        <v>1</v>
      </c>
      <c r="Q171">
        <f>COUNTIFS('1.2(2)'!J$1018:J$1019,"〇",'1.2(2)'!$C$1018:$C$1019,"&gt;="&amp;$K171,'1.2(2)'!$C$1018:$C$1019,"&lt;="&amp;$L171)+COUNTIFS('1.2(2)'!J$1018:J$1019,"△",'1.2(2)'!$C$1018:$C$1019,"&gt;="&amp;$K171,'1.2(2)'!$C$1018:$C$1019,"&lt;="&amp;$L171)</f>
        <v>0</v>
      </c>
      <c r="R171">
        <f>COUNTIFS('1.2(2)'!K$1018:K$1019,"〇",'1.2(2)'!$C$1018:$C$1019,"&gt;="&amp;$K171,'1.2(2)'!$C$1018:$C$1019,"&lt;="&amp;$L171)+COUNTIFS('1.2(2)'!K$1018:K$1019,"△",'1.2(2)'!$C$1018:$C$1019,"&gt;="&amp;$K171,'1.2(2)'!$C$1018:$C$1019,"&lt;="&amp;$L171)</f>
        <v>0</v>
      </c>
    </row>
    <row r="172" spans="2:18">
      <c r="B172" s="69" t="s">
        <v>774</v>
      </c>
      <c r="C172" s="22"/>
      <c r="D172" s="70" t="s">
        <v>775</v>
      </c>
      <c r="E172" s="21" t="s">
        <v>3645</v>
      </c>
      <c r="F172" s="69" t="s">
        <v>3749</v>
      </c>
      <c r="G172" s="115" t="s">
        <v>3570</v>
      </c>
      <c r="H172" s="74" t="s">
        <v>3571</v>
      </c>
      <c r="I172" s="75"/>
      <c r="J172" s="154" t="str">
        <f t="shared" si="25"/>
        <v>172～175</v>
      </c>
      <c r="K172" s="60">
        <f>INDEX('1.2(1)②'!$B:$B,MATCH(M172,'1.2(1)②'!$A:$A,0),1)</f>
        <v>172</v>
      </c>
      <c r="L172" s="17">
        <f t="shared" si="21"/>
        <v>175</v>
      </c>
      <c r="M172" s="17" t="str">
        <f t="shared" si="23"/>
        <v>産業（製造業）鉄鋼業鍛工品製造業素材切断工程切断設備</v>
      </c>
      <c r="O172" s="58" t="str">
        <f>INDEX('1.2(1)②'!$J:$J,MATCH($K172,'1.2(1)②'!$B:$B,0),1)</f>
        <v>ＮＣ型鋼切断用バンドソー</v>
      </c>
      <c r="P172">
        <f t="shared" si="24"/>
        <v>4</v>
      </c>
      <c r="Q172">
        <f>COUNTIFS('1.2(2)'!J$1018:J$1019,"〇",'1.2(2)'!$C$1018:$C$1019,"&gt;="&amp;$K172,'1.2(2)'!$C$1018:$C$1019,"&lt;="&amp;$L172)+COUNTIFS('1.2(2)'!J$1018:J$1019,"△",'1.2(2)'!$C$1018:$C$1019,"&gt;="&amp;$K172,'1.2(2)'!$C$1018:$C$1019,"&lt;="&amp;$L172)</f>
        <v>0</v>
      </c>
      <c r="R172">
        <f>COUNTIFS('1.2(2)'!K$1018:K$1019,"〇",'1.2(2)'!$C$1018:$C$1019,"&gt;="&amp;$K172,'1.2(2)'!$C$1018:$C$1019,"&lt;="&amp;$L172)+COUNTIFS('1.2(2)'!K$1018:K$1019,"△",'1.2(2)'!$C$1018:$C$1019,"&gt;="&amp;$K172,'1.2(2)'!$C$1018:$C$1019,"&lt;="&amp;$L172)</f>
        <v>0</v>
      </c>
    </row>
    <row r="173" spans="2:18">
      <c r="B173" s="69" t="s">
        <v>774</v>
      </c>
      <c r="C173" s="22"/>
      <c r="D173" s="70" t="s">
        <v>775</v>
      </c>
      <c r="E173" s="69" t="s">
        <v>3645</v>
      </c>
      <c r="F173" s="69" t="s">
        <v>3750</v>
      </c>
      <c r="G173" s="115" t="s">
        <v>782</v>
      </c>
      <c r="H173" s="74" t="s">
        <v>3572</v>
      </c>
      <c r="I173" s="75"/>
      <c r="J173" s="154" t="str">
        <f t="shared" si="25"/>
        <v>176～177</v>
      </c>
      <c r="K173" s="60">
        <f>INDEX('1.2(1)②'!$B:$B,MATCH(M173,'1.2(1)②'!$A:$A,0),1)</f>
        <v>176</v>
      </c>
      <c r="L173" s="17">
        <f t="shared" si="21"/>
        <v>177</v>
      </c>
      <c r="M173" s="17" t="str">
        <f t="shared" si="23"/>
        <v>産業（製造業）鉄鋼業鍛工品製造業加熱工程加熱設備</v>
      </c>
      <c r="O173" s="58" t="str">
        <f>INDEX('1.2(1)②'!$J:$J,MATCH($K173,'1.2(1)②'!$B:$B,0),1)</f>
        <v>廃熱回収自動ウォーキングビーム炉</v>
      </c>
      <c r="P173">
        <f t="shared" si="24"/>
        <v>2</v>
      </c>
      <c r="Q173">
        <f>COUNTIFS('1.2(2)'!J$1018:J$1019,"〇",'1.2(2)'!$C$1018:$C$1019,"&gt;="&amp;$K173,'1.2(2)'!$C$1018:$C$1019,"&lt;="&amp;$L173)+COUNTIFS('1.2(2)'!J$1018:J$1019,"△",'1.2(2)'!$C$1018:$C$1019,"&gt;="&amp;$K173,'1.2(2)'!$C$1018:$C$1019,"&lt;="&amp;$L173)</f>
        <v>0</v>
      </c>
      <c r="R173">
        <f>COUNTIFS('1.2(2)'!K$1018:K$1019,"〇",'1.2(2)'!$C$1018:$C$1019,"&gt;="&amp;$K173,'1.2(2)'!$C$1018:$C$1019,"&lt;="&amp;$L173)+COUNTIFS('1.2(2)'!K$1018:K$1019,"△",'1.2(2)'!$C$1018:$C$1019,"&gt;="&amp;$K173,'1.2(2)'!$C$1018:$C$1019,"&lt;="&amp;$L173)</f>
        <v>0</v>
      </c>
    </row>
    <row r="174" spans="2:18">
      <c r="B174" s="69" t="s">
        <v>774</v>
      </c>
      <c r="C174" s="22"/>
      <c r="D174" s="70" t="s">
        <v>775</v>
      </c>
      <c r="E174" s="69" t="s">
        <v>3645</v>
      </c>
      <c r="F174" s="69" t="s">
        <v>3751</v>
      </c>
      <c r="G174" s="115" t="s">
        <v>3573</v>
      </c>
      <c r="H174" s="74" t="s">
        <v>3574</v>
      </c>
      <c r="I174" s="75"/>
      <c r="J174" s="154" t="str">
        <f t="shared" si="25"/>
        <v>178～186</v>
      </c>
      <c r="K174" s="60">
        <f>INDEX('1.2(1)②'!$B:$B,MATCH(M174,'1.2(1)②'!$A:$A,0),1)</f>
        <v>178</v>
      </c>
      <c r="L174" s="17">
        <f t="shared" si="21"/>
        <v>186</v>
      </c>
      <c r="M174" s="17" t="str">
        <f t="shared" si="23"/>
        <v>産業（製造業）鉄鋼業鍛工品製造業鍛造工程鍛造設備</v>
      </c>
      <c r="O174" s="58" t="str">
        <f>INDEX('1.2(1)②'!$J:$J,MATCH($K174,'1.2(1)②'!$B:$B,0),1)</f>
        <v>全自動鍛造プレス</v>
      </c>
      <c r="P174">
        <f t="shared" si="24"/>
        <v>9</v>
      </c>
      <c r="Q174">
        <f>COUNTIFS('1.2(2)'!J$1018:J$1019,"〇",'1.2(2)'!$C$1018:$C$1019,"&gt;="&amp;$K174,'1.2(2)'!$C$1018:$C$1019,"&lt;="&amp;$L174)+COUNTIFS('1.2(2)'!J$1018:J$1019,"△",'1.2(2)'!$C$1018:$C$1019,"&gt;="&amp;$K174,'1.2(2)'!$C$1018:$C$1019,"&lt;="&amp;$L174)</f>
        <v>0</v>
      </c>
      <c r="R174">
        <f>COUNTIFS('1.2(2)'!K$1018:K$1019,"〇",'1.2(2)'!$C$1018:$C$1019,"&gt;="&amp;$K174,'1.2(2)'!$C$1018:$C$1019,"&lt;="&amp;$L174)+COUNTIFS('1.2(2)'!K$1018:K$1019,"△",'1.2(2)'!$C$1018:$C$1019,"&gt;="&amp;$K174,'1.2(2)'!$C$1018:$C$1019,"&lt;="&amp;$L174)</f>
        <v>0</v>
      </c>
    </row>
    <row r="175" spans="2:18">
      <c r="B175" s="69" t="s">
        <v>774</v>
      </c>
      <c r="C175" s="22"/>
      <c r="D175" s="70" t="s">
        <v>775</v>
      </c>
      <c r="E175" s="69" t="s">
        <v>3645</v>
      </c>
      <c r="F175" s="69" t="s">
        <v>3752</v>
      </c>
      <c r="G175" s="115" t="s">
        <v>3563</v>
      </c>
      <c r="H175" s="74" t="s">
        <v>3567</v>
      </c>
      <c r="I175" s="75"/>
      <c r="J175" s="154">
        <f t="shared" si="25"/>
        <v>187</v>
      </c>
      <c r="K175" s="60">
        <f>INDEX('1.2(1)②'!$B:$B,MATCH(M175,'1.2(1)②'!$A:$A,0),1)</f>
        <v>187</v>
      </c>
      <c r="L175" s="17">
        <f t="shared" si="21"/>
        <v>187</v>
      </c>
      <c r="M175" s="17" t="str">
        <f t="shared" si="23"/>
        <v>産業（製造業）鉄鋼業鍛工品製造業熱処理工程熱処理設備</v>
      </c>
      <c r="O175" s="58" t="str">
        <f>INDEX('1.2(1)②'!$J:$J,MATCH($K175,'1.2(1)②'!$B:$B,0),1)</f>
        <v>自動温度制御式連続熱処理装置</v>
      </c>
      <c r="P175">
        <f t="shared" si="24"/>
        <v>1</v>
      </c>
      <c r="Q175">
        <f>COUNTIFS('1.2(2)'!J$1018:J$1019,"〇",'1.2(2)'!$C$1018:$C$1019,"&gt;="&amp;$K175,'1.2(2)'!$C$1018:$C$1019,"&lt;="&amp;$L175)+COUNTIFS('1.2(2)'!J$1018:J$1019,"△",'1.2(2)'!$C$1018:$C$1019,"&gt;="&amp;$K175,'1.2(2)'!$C$1018:$C$1019,"&lt;="&amp;$L175)</f>
        <v>0</v>
      </c>
      <c r="R175">
        <f>COUNTIFS('1.2(2)'!K$1018:K$1019,"〇",'1.2(2)'!$C$1018:$C$1019,"&gt;="&amp;$K175,'1.2(2)'!$C$1018:$C$1019,"&lt;="&amp;$L175)+COUNTIFS('1.2(2)'!K$1018:K$1019,"△",'1.2(2)'!$C$1018:$C$1019,"&gt;="&amp;$K175,'1.2(2)'!$C$1018:$C$1019,"&lt;="&amp;$L175)</f>
        <v>0</v>
      </c>
    </row>
    <row r="176" spans="2:18">
      <c r="B176" s="69" t="s">
        <v>774</v>
      </c>
      <c r="C176" s="22"/>
      <c r="D176" s="70" t="s">
        <v>775</v>
      </c>
      <c r="E176" s="69" t="s">
        <v>3645</v>
      </c>
      <c r="F176" s="69" t="s">
        <v>3753</v>
      </c>
      <c r="G176" s="115" t="s">
        <v>3575</v>
      </c>
      <c r="H176" s="74" t="s">
        <v>3662</v>
      </c>
      <c r="I176" s="75"/>
      <c r="J176" s="154" t="str">
        <f t="shared" si="25"/>
        <v>188～191</v>
      </c>
      <c r="K176" s="60">
        <f>INDEX('1.2(1)②'!$B:$B,MATCH(M176,'1.2(1)②'!$A:$A,0),1)</f>
        <v>188</v>
      </c>
      <c r="L176" s="17">
        <f t="shared" si="21"/>
        <v>191</v>
      </c>
      <c r="M176" s="17" t="str">
        <f t="shared" si="23"/>
        <v>産業（製造業）鉄鋼業鍛工品製造業型成形・加工工程型彫設備、表面処理設備</v>
      </c>
      <c r="O176" s="58" t="str">
        <f>INDEX('1.2(1)②'!$J:$J,MATCH($K176,'1.2(1)②'!$B:$B,0),1)</f>
        <v>高性能ＮＣ放電加工機</v>
      </c>
    </row>
    <row r="177" spans="2:18">
      <c r="B177" s="69" t="s">
        <v>774</v>
      </c>
      <c r="C177" s="22"/>
      <c r="D177" s="70" t="s">
        <v>775</v>
      </c>
      <c r="E177" s="69" t="s">
        <v>3645</v>
      </c>
      <c r="F177" s="69" t="s">
        <v>3754</v>
      </c>
      <c r="G177" s="115" t="s">
        <v>3576</v>
      </c>
      <c r="H177" s="74" t="s">
        <v>3577</v>
      </c>
      <c r="I177" s="75"/>
      <c r="J177" s="154">
        <f t="shared" si="25"/>
        <v>192</v>
      </c>
      <c r="K177" s="60">
        <f>INDEX('1.2(1)②'!$B:$B,MATCH(M177,'1.2(1)②'!$A:$A,0),1)</f>
        <v>192</v>
      </c>
      <c r="L177" s="17">
        <f t="shared" si="21"/>
        <v>192</v>
      </c>
      <c r="M177" s="17" t="str">
        <f t="shared" si="23"/>
        <v>産業（製造業）鉄鋼業鍛工品製造業仕上・検査工程仕上設備</v>
      </c>
      <c r="O177" s="58" t="str">
        <f>INDEX('1.2(1)②'!$J:$J,MATCH($K177,'1.2(1)②'!$B:$B,0),1)</f>
        <v>高性能ショットブラスト</v>
      </c>
    </row>
    <row r="178" spans="2:18">
      <c r="B178" s="69" t="s">
        <v>774</v>
      </c>
      <c r="C178" s="22"/>
      <c r="D178" s="70" t="s">
        <v>775</v>
      </c>
      <c r="E178" s="72" t="s">
        <v>3645</v>
      </c>
      <c r="F178" s="69" t="s">
        <v>3755</v>
      </c>
      <c r="G178" s="115" t="s">
        <v>737</v>
      </c>
      <c r="H178" s="74" t="s">
        <v>560</v>
      </c>
      <c r="I178" s="75"/>
      <c r="J178" s="154">
        <f t="shared" si="25"/>
        <v>193</v>
      </c>
      <c r="K178" s="60">
        <f>INDEX('1.2(1)②'!$B:$B,MATCH(M178,'1.2(1)②'!$A:$A,0),1)</f>
        <v>193</v>
      </c>
      <c r="L178" s="17">
        <f t="shared" si="21"/>
        <v>193</v>
      </c>
      <c r="M178" s="17" t="str">
        <f t="shared" si="23"/>
        <v>産業（製造業）鉄鋼業鍛工品製造業その他の主要エネルギー消費設備廃熱回収設備</v>
      </c>
      <c r="O178" s="58" t="str">
        <f>INDEX('1.2(1)②'!$J:$J,MATCH($K178,'1.2(1)②'!$B:$B,0),1)</f>
        <v>ボイラー燃料ガス予熱装置</v>
      </c>
    </row>
    <row r="179" spans="2:18">
      <c r="B179" s="69" t="s">
        <v>774</v>
      </c>
      <c r="C179" s="22"/>
      <c r="D179" s="70" t="s">
        <v>775</v>
      </c>
      <c r="E179" s="28" t="s">
        <v>1009</v>
      </c>
      <c r="F179" s="69" t="s">
        <v>3756</v>
      </c>
      <c r="G179" s="21" t="s">
        <v>777</v>
      </c>
      <c r="H179" s="74" t="s">
        <v>74</v>
      </c>
      <c r="I179" s="75"/>
      <c r="J179" s="154" t="str">
        <f t="shared" si="25"/>
        <v>194～195</v>
      </c>
      <c r="K179" s="60">
        <f>INDEX('1.2(1)②'!$B:$B,MATCH(M179,'1.2(1)②'!$A:$A,0),1)</f>
        <v>194</v>
      </c>
      <c r="L179" s="17">
        <f t="shared" si="21"/>
        <v>195</v>
      </c>
      <c r="M179" s="17" t="str">
        <f t="shared" si="23"/>
        <v>産業（製造業）鉄鋼業鍛鋼製造業製鋼工程燃焼設備</v>
      </c>
      <c r="O179" s="58" t="str">
        <f>INDEX('1.2(1)②'!$J:$J,MATCH($K179,'1.2(1)②'!$B:$B,0),1)</f>
        <v>高速型酸素吹き込み装置</v>
      </c>
    </row>
    <row r="180" spans="2:18">
      <c r="B180" s="69" t="s">
        <v>774</v>
      </c>
      <c r="C180" s="22"/>
      <c r="D180" s="70" t="s">
        <v>775</v>
      </c>
      <c r="E180" s="288" t="s">
        <v>1009</v>
      </c>
      <c r="F180" s="69" t="s">
        <v>3757</v>
      </c>
      <c r="G180" s="70" t="s">
        <v>777</v>
      </c>
      <c r="H180" s="74" t="s">
        <v>89</v>
      </c>
      <c r="I180" s="75"/>
      <c r="J180" s="154" t="str">
        <f t="shared" si="25"/>
        <v>196～198</v>
      </c>
      <c r="K180" s="60">
        <f>INDEX('1.2(1)②'!$B:$B,MATCH(M180,'1.2(1)②'!$A:$A,0),1)</f>
        <v>196</v>
      </c>
      <c r="L180" s="17">
        <f t="shared" si="21"/>
        <v>198</v>
      </c>
      <c r="M180" s="17" t="str">
        <f t="shared" si="23"/>
        <v>産業（製造業）鉄鋼業鍛鋼製造業製鋼工程熱利用設備</v>
      </c>
      <c r="O180" s="58" t="str">
        <f>INDEX('1.2(1)②'!$J:$J,MATCH($K180,'1.2(1)②'!$B:$B,0),1)</f>
        <v>取鍋精錬最適操業制御システム</v>
      </c>
    </row>
    <row r="181" spans="2:18">
      <c r="B181" s="69" t="s">
        <v>774</v>
      </c>
      <c r="C181" s="22"/>
      <c r="D181" s="70" t="s">
        <v>775</v>
      </c>
      <c r="E181" s="288" t="s">
        <v>1009</v>
      </c>
      <c r="F181" s="69" t="s">
        <v>3758</v>
      </c>
      <c r="G181" s="70" t="s">
        <v>777</v>
      </c>
      <c r="H181" s="74" t="s">
        <v>560</v>
      </c>
      <c r="I181" s="75"/>
      <c r="J181" s="154">
        <f t="shared" si="25"/>
        <v>199</v>
      </c>
      <c r="K181" s="60">
        <f>INDEX('1.2(1)②'!$B:$B,MATCH(M181,'1.2(1)②'!$A:$A,0),1)</f>
        <v>199</v>
      </c>
      <c r="L181" s="17">
        <f t="shared" si="21"/>
        <v>199</v>
      </c>
      <c r="M181" s="17" t="str">
        <f t="shared" si="23"/>
        <v>産業（製造業）鉄鋼業鍛鋼製造業製鋼工程廃熱回収設備</v>
      </c>
      <c r="O181" s="58" t="str">
        <f>INDEX('1.2(1)②'!$J:$J,MATCH($K181,'1.2(1)②'!$B:$B,0),1)</f>
        <v>取鍋予熱装置</v>
      </c>
      <c r="P181" s="58" t="s">
        <v>3513</v>
      </c>
      <c r="Q181" t="s">
        <v>3516</v>
      </c>
      <c r="R181" t="s">
        <v>3517</v>
      </c>
    </row>
    <row r="182" spans="2:18">
      <c r="B182" s="69" t="s">
        <v>774</v>
      </c>
      <c r="C182" s="22"/>
      <c r="D182" s="70" t="s">
        <v>775</v>
      </c>
      <c r="E182" s="288" t="s">
        <v>1009</v>
      </c>
      <c r="F182" s="69" t="s">
        <v>3759</v>
      </c>
      <c r="G182" s="70" t="s">
        <v>777</v>
      </c>
      <c r="H182" s="74" t="s">
        <v>1004</v>
      </c>
      <c r="I182" s="75"/>
      <c r="J182" s="154" t="str">
        <f t="shared" si="25"/>
        <v>200～203</v>
      </c>
      <c r="K182" s="60">
        <f>INDEX('1.2(1)②'!$B:$B,MATCH(M182,'1.2(1)②'!$A:$A,0),1)</f>
        <v>200</v>
      </c>
      <c r="L182" s="17">
        <f t="shared" si="21"/>
        <v>203</v>
      </c>
      <c r="M182" s="17" t="str">
        <f t="shared" si="23"/>
        <v>産業（製造業）鉄鋼業鍛鋼製造業製鋼工程省エネルギー型製造プロセス</v>
      </c>
      <c r="O182" s="58" t="str">
        <f>INDEX('1.2(1)②'!$J:$J,MATCH($K182,'1.2(1)②'!$B:$B,0),1)</f>
        <v>直流式水冷炉壁アーク炉</v>
      </c>
      <c r="P182">
        <f t="shared" ref="P182" si="26">L182-K182+1</f>
        <v>4</v>
      </c>
      <c r="Q182">
        <v>0</v>
      </c>
      <c r="R182">
        <v>0</v>
      </c>
    </row>
    <row r="183" spans="2:18">
      <c r="B183" s="69" t="s">
        <v>774</v>
      </c>
      <c r="C183" s="22"/>
      <c r="D183" s="70" t="s">
        <v>775</v>
      </c>
      <c r="E183" s="288" t="s">
        <v>1009</v>
      </c>
      <c r="F183" s="69" t="s">
        <v>3760</v>
      </c>
      <c r="G183" s="71" t="s">
        <v>777</v>
      </c>
      <c r="H183" s="74" t="s">
        <v>107</v>
      </c>
      <c r="I183" s="75"/>
      <c r="J183" s="154" t="str">
        <f t="shared" si="25"/>
        <v>204～208</v>
      </c>
      <c r="K183" s="60">
        <f>INDEX('1.2(1)②'!$B:$B,MATCH(M183,'1.2(1)②'!$A:$A,0),1)</f>
        <v>204</v>
      </c>
      <c r="L183" s="17">
        <f t="shared" si="21"/>
        <v>208</v>
      </c>
      <c r="M183" s="17" t="str">
        <f t="shared" si="23"/>
        <v>産業（製造業）鉄鋼業鍛鋼製造業製鋼工程その他</v>
      </c>
      <c r="O183" s="58" t="str">
        <f>INDEX('1.2(1)②'!$J:$J,MATCH($K183,'1.2(1)②'!$B:$B,0),1)</f>
        <v>電極昇降速度、炉蓋開閉速度の高速化</v>
      </c>
      <c r="P183">
        <f t="shared" ref="P183:P220" si="27">L183-K183+1</f>
        <v>5</v>
      </c>
      <c r="Q183">
        <v>0</v>
      </c>
      <c r="R183">
        <v>0</v>
      </c>
    </row>
    <row r="184" spans="2:18">
      <c r="B184" s="69" t="s">
        <v>774</v>
      </c>
      <c r="C184" s="22"/>
      <c r="D184" s="70" t="s">
        <v>775</v>
      </c>
      <c r="E184" s="288" t="s">
        <v>1009</v>
      </c>
      <c r="F184" s="69" t="s">
        <v>3761</v>
      </c>
      <c r="G184" s="115" t="s">
        <v>3578</v>
      </c>
      <c r="H184" s="74" t="s">
        <v>89</v>
      </c>
      <c r="I184" s="75"/>
      <c r="J184" s="154" t="str">
        <f t="shared" si="25"/>
        <v>209～210</v>
      </c>
      <c r="K184" s="60">
        <f>INDEX('1.2(1)②'!$B:$B,MATCH(M184,'1.2(1)②'!$A:$A,0),1)</f>
        <v>209</v>
      </c>
      <c r="L184" s="17">
        <f t="shared" si="21"/>
        <v>210</v>
      </c>
      <c r="M184" s="17" t="str">
        <f t="shared" si="23"/>
        <v>産業（製造業）鉄鋼業鍛鋼製造業造塊工程熱利用設備</v>
      </c>
      <c r="O184" s="58" t="str">
        <f>INDEX('1.2(1)②'!$J:$J,MATCH($K184,'1.2(1)②'!$B:$B,0),1)</f>
        <v>鋼塊保温カバー</v>
      </c>
      <c r="P184">
        <f t="shared" si="27"/>
        <v>2</v>
      </c>
      <c r="Q184">
        <v>0</v>
      </c>
      <c r="R184">
        <v>0</v>
      </c>
    </row>
    <row r="185" spans="2:18">
      <c r="B185" s="69" t="s">
        <v>774</v>
      </c>
      <c r="C185" s="22"/>
      <c r="D185" s="70" t="s">
        <v>775</v>
      </c>
      <c r="E185" s="288" t="s">
        <v>1009</v>
      </c>
      <c r="F185" s="69" t="s">
        <v>3762</v>
      </c>
      <c r="G185" s="21" t="s">
        <v>782</v>
      </c>
      <c r="H185" s="74" t="s">
        <v>89</v>
      </c>
      <c r="I185" s="75"/>
      <c r="J185" s="154" t="str">
        <f t="shared" si="25"/>
        <v>211～215</v>
      </c>
      <c r="K185" s="60">
        <f>INDEX('1.2(1)②'!$B:$B,MATCH(M185,'1.2(1)②'!$A:$A,0),1)</f>
        <v>211</v>
      </c>
      <c r="L185" s="17">
        <f t="shared" si="21"/>
        <v>215</v>
      </c>
      <c r="M185" s="17" t="str">
        <f t="shared" si="23"/>
        <v>産業（製造業）鉄鋼業鍛鋼製造業加熱工程熱利用設備</v>
      </c>
      <c r="O185" s="58" t="str">
        <f>INDEX('1.2(1)②'!$J:$J,MATCH($K185,'1.2(1)②'!$B:$B,0),1)</f>
        <v>鋼塊保温ピット</v>
      </c>
      <c r="P185">
        <f t="shared" si="27"/>
        <v>5</v>
      </c>
      <c r="Q185">
        <v>0</v>
      </c>
      <c r="R185">
        <v>0</v>
      </c>
    </row>
    <row r="186" spans="2:18">
      <c r="B186" s="69" t="s">
        <v>774</v>
      </c>
      <c r="C186" s="22"/>
      <c r="D186" s="70" t="s">
        <v>775</v>
      </c>
      <c r="E186" s="288" t="s">
        <v>1009</v>
      </c>
      <c r="F186" s="69" t="s">
        <v>3763</v>
      </c>
      <c r="G186" s="70" t="s">
        <v>782</v>
      </c>
      <c r="H186" s="74" t="s">
        <v>1004</v>
      </c>
      <c r="I186" s="75"/>
      <c r="J186" s="154">
        <f t="shared" si="25"/>
        <v>216</v>
      </c>
      <c r="K186" s="60">
        <f>INDEX('1.2(1)②'!$B:$B,MATCH(M186,'1.2(1)②'!$A:$A,0),1)</f>
        <v>216</v>
      </c>
      <c r="L186" s="17">
        <f t="shared" si="21"/>
        <v>216</v>
      </c>
      <c r="M186" s="17" t="str">
        <f t="shared" si="23"/>
        <v>産業（製造業）鉄鋼業鍛鋼製造業加熱工程省エネルギー型製造プロセス</v>
      </c>
      <c r="O186" s="58" t="str">
        <f>INDEX('1.2(1)②'!$J:$J,MATCH($K186,'1.2(1)②'!$B:$B,0),1)</f>
        <v>高効率バッチ炉</v>
      </c>
      <c r="P186">
        <f t="shared" si="27"/>
        <v>1</v>
      </c>
      <c r="Q186">
        <v>0</v>
      </c>
      <c r="R186">
        <v>0</v>
      </c>
    </row>
    <row r="187" spans="2:18">
      <c r="B187" s="69" t="s">
        <v>774</v>
      </c>
      <c r="C187" s="22"/>
      <c r="D187" s="70" t="s">
        <v>775</v>
      </c>
      <c r="E187" s="288" t="s">
        <v>1009</v>
      </c>
      <c r="F187" s="69" t="s">
        <v>3764</v>
      </c>
      <c r="G187" s="71" t="s">
        <v>782</v>
      </c>
      <c r="H187" s="74" t="s">
        <v>107</v>
      </c>
      <c r="I187" s="75"/>
      <c r="J187" s="154">
        <f t="shared" si="25"/>
        <v>217</v>
      </c>
      <c r="K187" s="60">
        <f>INDEX('1.2(1)②'!$B:$B,MATCH(M187,'1.2(1)②'!$A:$A,0),1)</f>
        <v>217</v>
      </c>
      <c r="L187" s="17">
        <f t="shared" si="21"/>
        <v>217</v>
      </c>
      <c r="M187" s="17" t="str">
        <f t="shared" si="23"/>
        <v>産業（製造業）鉄鋼業鍛鋼製造業加熱工程その他</v>
      </c>
      <c r="O187" s="58" t="str">
        <f>INDEX('1.2(1)②'!$J:$J,MATCH($K187,'1.2(1)②'!$B:$B,0),1)</f>
        <v>自動トング</v>
      </c>
      <c r="P187">
        <f t="shared" si="27"/>
        <v>1</v>
      </c>
      <c r="Q187">
        <v>0</v>
      </c>
      <c r="R187">
        <v>0</v>
      </c>
    </row>
    <row r="188" spans="2:18">
      <c r="B188" s="69" t="s">
        <v>774</v>
      </c>
      <c r="C188" s="22"/>
      <c r="D188" s="70" t="s">
        <v>775</v>
      </c>
      <c r="E188" s="288" t="s">
        <v>1009</v>
      </c>
      <c r="F188" s="69" t="s">
        <v>3765</v>
      </c>
      <c r="G188" s="115" t="s">
        <v>3563</v>
      </c>
      <c r="H188" s="74" t="s">
        <v>74</v>
      </c>
      <c r="I188" s="75"/>
      <c r="J188" s="154" t="str">
        <f t="shared" si="25"/>
        <v>218～219</v>
      </c>
      <c r="K188" s="60">
        <f>INDEX('1.2(1)②'!$B:$B,MATCH(M188,'1.2(1)②'!$A:$A,0),1)</f>
        <v>218</v>
      </c>
      <c r="L188" s="17">
        <f t="shared" si="21"/>
        <v>219</v>
      </c>
      <c r="M188" s="17" t="str">
        <f t="shared" si="23"/>
        <v>産業（製造業）鉄鋼業鍛鋼製造業熱処理工程燃焼設備</v>
      </c>
      <c r="O188" s="58" t="str">
        <f>INDEX('1.2(1)②'!$J:$J,MATCH($K188,'1.2(1)②'!$B:$B,0),1)</f>
        <v>中周波焼入装置</v>
      </c>
      <c r="P188">
        <f t="shared" si="27"/>
        <v>2</v>
      </c>
      <c r="Q188">
        <v>0</v>
      </c>
      <c r="R188">
        <v>0</v>
      </c>
    </row>
    <row r="189" spans="2:18">
      <c r="B189" s="69" t="s">
        <v>774</v>
      </c>
      <c r="C189" s="22"/>
      <c r="D189" s="70" t="s">
        <v>775</v>
      </c>
      <c r="E189" s="288" t="s">
        <v>1009</v>
      </c>
      <c r="F189" s="69" t="s">
        <v>3766</v>
      </c>
      <c r="G189" s="115" t="s">
        <v>3568</v>
      </c>
      <c r="H189" s="74" t="s">
        <v>3569</v>
      </c>
      <c r="I189" s="75"/>
      <c r="J189" s="154">
        <f t="shared" si="25"/>
        <v>220</v>
      </c>
      <c r="K189" s="60">
        <f>INDEX('1.2(1)②'!$B:$B,MATCH(M189,'1.2(1)②'!$A:$A,0),1)</f>
        <v>220</v>
      </c>
      <c r="L189" s="17">
        <f t="shared" si="21"/>
        <v>220</v>
      </c>
      <c r="M189" s="17" t="str">
        <f t="shared" si="23"/>
        <v>産業（製造業）鉄鋼業鍛鋼製造業機械加工工程機械加工設備</v>
      </c>
      <c r="O189" s="58" t="str">
        <f>INDEX('1.2(1)②'!$J:$J,MATCH($K189,'1.2(1)②'!$B:$B,0),1)</f>
        <v>高性能金属加工機械（旋盤、ボール盤、フライス盤等）</v>
      </c>
      <c r="P189">
        <f t="shared" si="27"/>
        <v>1</v>
      </c>
      <c r="Q189">
        <v>0</v>
      </c>
      <c r="R189">
        <v>0</v>
      </c>
    </row>
    <row r="190" spans="2:18">
      <c r="B190" s="69" t="s">
        <v>774</v>
      </c>
      <c r="C190" s="22"/>
      <c r="D190" s="70" t="s">
        <v>775</v>
      </c>
      <c r="E190" s="288" t="s">
        <v>1009</v>
      </c>
      <c r="F190" s="69" t="s">
        <v>3767</v>
      </c>
      <c r="G190" s="22" t="s">
        <v>737</v>
      </c>
      <c r="H190" s="63" t="s">
        <v>560</v>
      </c>
      <c r="I190" s="25"/>
      <c r="J190" s="154">
        <f t="shared" si="25"/>
        <v>221</v>
      </c>
      <c r="K190" s="60">
        <f>INDEX('1.2(1)②'!$B:$B,MATCH(M190,'1.2(1)②'!$A:$A,0),1)</f>
        <v>221</v>
      </c>
      <c r="L190" s="17">
        <f t="shared" ref="L190" si="28">K191-1</f>
        <v>221</v>
      </c>
      <c r="M190" s="17" t="str">
        <f t="shared" si="23"/>
        <v>産業（製造業）鉄鋼業鍛鋼製造業その他の主要エネルギー消費設備廃熱回収設備</v>
      </c>
      <c r="O190" s="58" t="str">
        <f>INDEX('1.2(1)②'!$J:$J,MATCH($K190,'1.2(1)②'!$B:$B,0),1)</f>
        <v>ボイラー燃料ガス予熱装置</v>
      </c>
      <c r="P190">
        <f t="shared" si="27"/>
        <v>1</v>
      </c>
      <c r="Q190">
        <v>0</v>
      </c>
      <c r="R190">
        <v>0</v>
      </c>
    </row>
    <row r="191" spans="2:18">
      <c r="B191" s="289" t="s">
        <v>774</v>
      </c>
      <c r="C191" s="21"/>
      <c r="D191" s="389" t="s">
        <v>783</v>
      </c>
      <c r="E191" s="390"/>
      <c r="F191" s="69" t="s">
        <v>3768</v>
      </c>
      <c r="G191" s="21" t="s">
        <v>982</v>
      </c>
      <c r="H191" s="74" t="s">
        <v>89</v>
      </c>
      <c r="I191" s="75"/>
      <c r="J191" s="154" t="str">
        <f t="shared" si="25"/>
        <v>222～225</v>
      </c>
      <c r="K191" s="60">
        <f>INDEX('1.2(1)②'!$B:$B,MATCH(M191,'1.2(1)②'!$A:$A,0),1)</f>
        <v>222</v>
      </c>
      <c r="L191" s="17">
        <f t="shared" si="20"/>
        <v>225</v>
      </c>
      <c r="M191" s="17" t="str">
        <f t="shared" si="23"/>
        <v>産業（製造業）パルプ製造業及び紙製造業パルプ化工程（クラフトパルプ（ＫＰ））熱利用設備</v>
      </c>
      <c r="O191" s="58" t="str">
        <f>INDEX('1.2(1)②'!$J:$J,MATCH($K191,'1.2(1)②'!$B:$B,0),1)</f>
        <v>低温長時間蒸解装置（Compact蒸解装置、Lo-Solid（低固形分）蒸解装置）</v>
      </c>
      <c r="P191">
        <f t="shared" si="27"/>
        <v>4</v>
      </c>
      <c r="Q191">
        <v>0</v>
      </c>
      <c r="R191">
        <v>0</v>
      </c>
    </row>
    <row r="192" spans="2:18">
      <c r="B192" s="69" t="s">
        <v>774</v>
      </c>
      <c r="C192" s="22"/>
      <c r="D192" s="385" t="s">
        <v>783</v>
      </c>
      <c r="E192" s="386"/>
      <c r="F192" s="69" t="s">
        <v>3769</v>
      </c>
      <c r="G192" s="69" t="s">
        <v>982</v>
      </c>
      <c r="H192" s="74" t="s">
        <v>1010</v>
      </c>
      <c r="I192" s="75"/>
      <c r="J192" s="154" t="str">
        <f t="shared" si="25"/>
        <v>226～231</v>
      </c>
      <c r="K192" s="60">
        <f>INDEX('1.2(1)②'!$B:$B,MATCH(M192,'1.2(1)②'!$A:$A,0),1)</f>
        <v>226</v>
      </c>
      <c r="L192" s="17">
        <f t="shared" si="20"/>
        <v>231</v>
      </c>
      <c r="M192" s="17" t="str">
        <f t="shared" si="23"/>
        <v>産業（製造業）パルプ製造業及び紙製造業パルプ化工程（クラフトパルプ（ＫＰ））電気利用設備</v>
      </c>
      <c r="O192" s="58" t="str">
        <f>INDEX('1.2(1)②'!$J:$J,MATCH($K192,'1.2(1)②'!$B:$B,0),1)</f>
        <v>高効率パルプ洗浄装置</v>
      </c>
      <c r="P192">
        <f t="shared" si="27"/>
        <v>6</v>
      </c>
      <c r="Q192">
        <v>0</v>
      </c>
      <c r="R192">
        <v>0</v>
      </c>
    </row>
    <row r="193" spans="2:18">
      <c r="B193" s="69" t="s">
        <v>774</v>
      </c>
      <c r="C193" s="22"/>
      <c r="D193" s="385" t="s">
        <v>783</v>
      </c>
      <c r="E193" s="386"/>
      <c r="F193" s="69" t="s">
        <v>3770</v>
      </c>
      <c r="G193" s="70" t="s">
        <v>982</v>
      </c>
      <c r="H193" s="74" t="s">
        <v>1004</v>
      </c>
      <c r="I193" s="75"/>
      <c r="J193" s="154">
        <f t="shared" si="25"/>
        <v>232</v>
      </c>
      <c r="K193" s="60">
        <f>INDEX('1.2(1)②'!$B:$B,MATCH(M193,'1.2(1)②'!$A:$A,0),1)</f>
        <v>232</v>
      </c>
      <c r="L193" s="17">
        <f t="shared" si="20"/>
        <v>232</v>
      </c>
      <c r="M193" s="17" t="str">
        <f t="shared" si="23"/>
        <v>産業（製造業）パルプ製造業及び紙製造業パルプ化工程（クラフトパルプ（ＫＰ））省エネルギー型製造プロセス</v>
      </c>
      <c r="O193" s="58" t="str">
        <f>INDEX('1.2(1)②'!$J:$J,MATCH($K193,'1.2(1)②'!$B:$B,0),1)</f>
        <v>バイオ漂白システム</v>
      </c>
      <c r="P193">
        <f t="shared" si="27"/>
        <v>1</v>
      </c>
      <c r="Q193">
        <v>0</v>
      </c>
      <c r="R193">
        <v>0</v>
      </c>
    </row>
    <row r="194" spans="2:18">
      <c r="B194" s="69" t="s">
        <v>774</v>
      </c>
      <c r="C194" s="22"/>
      <c r="D194" s="385" t="s">
        <v>783</v>
      </c>
      <c r="E194" s="386"/>
      <c r="F194" s="69" t="s">
        <v>3771</v>
      </c>
      <c r="G194" s="21" t="s">
        <v>984</v>
      </c>
      <c r="H194" s="74" t="s">
        <v>89</v>
      </c>
      <c r="I194" s="75"/>
      <c r="J194" s="154">
        <f t="shared" si="25"/>
        <v>233</v>
      </c>
      <c r="K194" s="60">
        <f>INDEX('1.2(1)②'!$B:$B,MATCH(M194,'1.2(1)②'!$A:$A,0),1)</f>
        <v>233</v>
      </c>
      <c r="L194" s="17">
        <f t="shared" si="20"/>
        <v>233</v>
      </c>
      <c r="M194" s="17" t="str">
        <f t="shared" si="23"/>
        <v>産業（製造業）パルプ製造業及び紙製造業パルプ化工程（機械パルプ）熱利用設備</v>
      </c>
      <c r="O194" s="58" t="str">
        <f>INDEX('1.2(1)②'!$J:$J,MATCH($K194,'1.2(1)②'!$B:$B,0),1)</f>
        <v>高濃度漂白装置</v>
      </c>
      <c r="P194">
        <f t="shared" si="27"/>
        <v>1</v>
      </c>
      <c r="Q194">
        <v>0</v>
      </c>
      <c r="R194">
        <v>0</v>
      </c>
    </row>
    <row r="195" spans="2:18">
      <c r="B195" s="69" t="s">
        <v>774</v>
      </c>
      <c r="C195" s="22"/>
      <c r="D195" s="385" t="s">
        <v>783</v>
      </c>
      <c r="E195" s="386"/>
      <c r="F195" s="69" t="s">
        <v>3772</v>
      </c>
      <c r="G195" s="69" t="s">
        <v>984</v>
      </c>
      <c r="H195" s="74" t="s">
        <v>560</v>
      </c>
      <c r="I195" s="75"/>
      <c r="J195" s="154">
        <f t="shared" si="25"/>
        <v>234</v>
      </c>
      <c r="K195" s="60">
        <f>INDEX('1.2(1)②'!$B:$B,MATCH(M195,'1.2(1)②'!$A:$A,0),1)</f>
        <v>234</v>
      </c>
      <c r="L195" s="17">
        <f t="shared" si="20"/>
        <v>234</v>
      </c>
      <c r="M195" s="17" t="str">
        <f t="shared" si="23"/>
        <v>産業（製造業）パルプ製造業及び紙製造業パルプ化工程（機械パルプ）廃熱回収設備</v>
      </c>
      <c r="O195" s="58" t="str">
        <f>INDEX('1.2(1)②'!$J:$J,MATCH($K195,'1.2(1)②'!$B:$B,0),1)</f>
        <v>ＴＰＭ排熱の回収</v>
      </c>
      <c r="P195">
        <f t="shared" si="27"/>
        <v>1</v>
      </c>
      <c r="Q195">
        <v>0</v>
      </c>
      <c r="R195">
        <v>0</v>
      </c>
    </row>
    <row r="196" spans="2:18">
      <c r="B196" s="69" t="s">
        <v>774</v>
      </c>
      <c r="C196" s="22"/>
      <c r="D196" s="385" t="s">
        <v>783</v>
      </c>
      <c r="E196" s="386"/>
      <c r="F196" s="69" t="s">
        <v>3773</v>
      </c>
      <c r="G196" s="71" t="s">
        <v>984</v>
      </c>
      <c r="H196" s="74" t="s">
        <v>117</v>
      </c>
      <c r="I196" s="75"/>
      <c r="J196" s="154" t="str">
        <f t="shared" si="25"/>
        <v>235～237</v>
      </c>
      <c r="K196" s="60">
        <f>INDEX('1.2(1)②'!$B:$B,MATCH(M196,'1.2(1)②'!$A:$A,0),1)</f>
        <v>235</v>
      </c>
      <c r="L196" s="17">
        <f t="shared" si="20"/>
        <v>237</v>
      </c>
      <c r="M196" s="17" t="str">
        <f t="shared" si="23"/>
        <v>産業（製造業）パルプ製造業及び紙製造業パルプ化工程（機械パルプ）電気使用設備</v>
      </c>
      <c r="O196" s="58" t="str">
        <f>INDEX('1.2(1)②'!$J:$J,MATCH($K196,'1.2(1)②'!$B:$B,0),1)</f>
        <v>高効率スクリーン装置</v>
      </c>
      <c r="P196">
        <f t="shared" si="27"/>
        <v>3</v>
      </c>
      <c r="Q196">
        <v>0</v>
      </c>
      <c r="R196">
        <v>0</v>
      </c>
    </row>
    <row r="197" spans="2:18">
      <c r="B197" s="69" t="s">
        <v>774</v>
      </c>
      <c r="C197" s="22"/>
      <c r="D197" s="385" t="s">
        <v>783</v>
      </c>
      <c r="E197" s="386"/>
      <c r="F197" s="69" t="s">
        <v>3774</v>
      </c>
      <c r="G197" s="22" t="s">
        <v>986</v>
      </c>
      <c r="H197" s="74" t="s">
        <v>117</v>
      </c>
      <c r="I197" s="75"/>
      <c r="J197" s="154" t="str">
        <f t="shared" si="25"/>
        <v>238～244</v>
      </c>
      <c r="K197" s="60">
        <f>INDEX('1.2(1)②'!$B:$B,MATCH(M197,'1.2(1)②'!$A:$A,0),1)</f>
        <v>238</v>
      </c>
      <c r="L197" s="17">
        <f t="shared" si="20"/>
        <v>244</v>
      </c>
      <c r="M197" s="17" t="str">
        <f t="shared" si="23"/>
        <v>産業（製造業）パルプ製造業及び紙製造業パルプ化工程（古紙パルプ）電気使用設備</v>
      </c>
      <c r="O197" s="58" t="str">
        <f>INDEX('1.2(1)②'!$J:$J,MATCH($K197,'1.2(1)②'!$B:$B,0),1)</f>
        <v>高効率フローテーター</v>
      </c>
      <c r="P197">
        <f t="shared" si="27"/>
        <v>7</v>
      </c>
      <c r="Q197">
        <v>0</v>
      </c>
      <c r="R197">
        <v>0</v>
      </c>
    </row>
    <row r="198" spans="2:18">
      <c r="B198" s="69" t="s">
        <v>774</v>
      </c>
      <c r="C198" s="22"/>
      <c r="D198" s="385" t="s">
        <v>783</v>
      </c>
      <c r="E198" s="386"/>
      <c r="F198" s="69" t="s">
        <v>3775</v>
      </c>
      <c r="G198" s="21" t="s">
        <v>988</v>
      </c>
      <c r="H198" s="74" t="s">
        <v>89</v>
      </c>
      <c r="I198" s="75"/>
      <c r="J198" s="154" t="str">
        <f t="shared" si="25"/>
        <v>245～255</v>
      </c>
      <c r="K198" s="60">
        <f>INDEX('1.2(1)②'!$B:$B,MATCH(M198,'1.2(1)②'!$A:$A,0),1)</f>
        <v>245</v>
      </c>
      <c r="L198" s="17">
        <f t="shared" si="20"/>
        <v>255</v>
      </c>
      <c r="M198" s="17" t="str">
        <f t="shared" si="23"/>
        <v>産業（製造業）パルプ製造業及び紙製造業抄紙工程熱利用設備</v>
      </c>
      <c r="O198" s="58" t="str">
        <f>INDEX('1.2(1)②'!$J:$J,MATCH($K198,'1.2(1)②'!$B:$B,0),1)</f>
        <v>高性能面圧脱水装置（高性能シュープレス）</v>
      </c>
      <c r="P198">
        <f t="shared" si="27"/>
        <v>11</v>
      </c>
      <c r="Q198">
        <v>0</v>
      </c>
      <c r="R198">
        <v>0</v>
      </c>
    </row>
    <row r="199" spans="2:18">
      <c r="B199" s="69" t="s">
        <v>774</v>
      </c>
      <c r="C199" s="22"/>
      <c r="D199" s="385" t="s">
        <v>783</v>
      </c>
      <c r="E199" s="386"/>
      <c r="F199" s="69" t="s">
        <v>3776</v>
      </c>
      <c r="G199" s="69" t="s">
        <v>988</v>
      </c>
      <c r="H199" s="74" t="s">
        <v>560</v>
      </c>
      <c r="I199" s="75"/>
      <c r="J199" s="154">
        <f t="shared" si="25"/>
        <v>256</v>
      </c>
      <c r="K199" s="60">
        <f>INDEX('1.2(1)②'!$B:$B,MATCH(M199,'1.2(1)②'!$A:$A,0),1)</f>
        <v>256</v>
      </c>
      <c r="L199" s="17">
        <f t="shared" si="20"/>
        <v>256</v>
      </c>
      <c r="M199" s="17" t="str">
        <f t="shared" si="23"/>
        <v>産業（製造業）パルプ製造業及び紙製造業抄紙工程廃熱回収設備</v>
      </c>
      <c r="O199" s="58" t="str">
        <f>INDEX('1.2(1)②'!$J:$J,MATCH($K199,'1.2(1)②'!$B:$B,0),1)</f>
        <v>ドライヤーフード熱回収装置</v>
      </c>
      <c r="P199">
        <f t="shared" si="27"/>
        <v>1</v>
      </c>
      <c r="Q199">
        <v>0</v>
      </c>
      <c r="R199">
        <v>0</v>
      </c>
    </row>
    <row r="200" spans="2:18">
      <c r="B200" s="69" t="s">
        <v>774</v>
      </c>
      <c r="C200" s="22"/>
      <c r="D200" s="385" t="s">
        <v>783</v>
      </c>
      <c r="E200" s="386"/>
      <c r="F200" s="69" t="s">
        <v>3777</v>
      </c>
      <c r="G200" s="70" t="s">
        <v>988</v>
      </c>
      <c r="H200" s="74" t="s">
        <v>117</v>
      </c>
      <c r="I200" s="75"/>
      <c r="J200" s="154" t="str">
        <f t="shared" si="25"/>
        <v>257～264</v>
      </c>
      <c r="K200" s="60">
        <f>INDEX('1.2(1)②'!$B:$B,MATCH(M200,'1.2(1)②'!$A:$A,0),1)</f>
        <v>257</v>
      </c>
      <c r="L200" s="17">
        <f t="shared" si="20"/>
        <v>264</v>
      </c>
      <c r="M200" s="17" t="str">
        <f t="shared" si="23"/>
        <v>産業（製造業）パルプ製造業及び紙製造業抄紙工程電気使用設備</v>
      </c>
      <c r="O200" s="58" t="str">
        <f>INDEX('1.2(1)②'!$J:$J,MATCH($K200,'1.2(1)②'!$B:$B,0),1)</f>
        <v>省エネルギー型クラウン制御ロール</v>
      </c>
      <c r="P200">
        <f t="shared" si="27"/>
        <v>8</v>
      </c>
      <c r="Q200">
        <v>0</v>
      </c>
      <c r="R200">
        <v>0</v>
      </c>
    </row>
    <row r="201" spans="2:18">
      <c r="B201" s="69" t="s">
        <v>774</v>
      </c>
      <c r="C201" s="22"/>
      <c r="D201" s="385" t="s">
        <v>783</v>
      </c>
      <c r="E201" s="386"/>
      <c r="F201" s="69" t="s">
        <v>3778</v>
      </c>
      <c r="G201" s="70" t="s">
        <v>988</v>
      </c>
      <c r="H201" s="74" t="s">
        <v>1004</v>
      </c>
      <c r="I201" s="75"/>
      <c r="J201" s="154" t="str">
        <f t="shared" ref="J201:J220" si="29">HYPERLINK("#'"&amp;$B$17&amp;$B$18&amp;$B$102&amp;"'!B"&amp;K201+6,IF(L201=K201,K201,K201&amp;"～"&amp;L201))</f>
        <v>265～266</v>
      </c>
      <c r="K201" s="60">
        <f>INDEX('1.2(1)②'!$B:$B,MATCH(M201,'1.2(1)②'!$A:$A,0),1)</f>
        <v>265</v>
      </c>
      <c r="L201" s="17">
        <f t="shared" si="20"/>
        <v>266</v>
      </c>
      <c r="M201" s="17" t="str">
        <f t="shared" si="23"/>
        <v>産業（製造業）パルプ製造業及び紙製造業抄紙工程省エネルギー型製造プロセス</v>
      </c>
      <c r="O201" s="58" t="str">
        <f>INDEX('1.2(1)②'!$J:$J,MATCH($K201,'1.2(1)②'!$B:$B,0),1)</f>
        <v>自動巻取り制御装置（オプティリール導入等）</v>
      </c>
      <c r="P201">
        <f t="shared" si="27"/>
        <v>2</v>
      </c>
      <c r="Q201">
        <v>0</v>
      </c>
      <c r="R201">
        <v>0</v>
      </c>
    </row>
    <row r="202" spans="2:18">
      <c r="B202" s="69" t="s">
        <v>774</v>
      </c>
      <c r="C202" s="22"/>
      <c r="D202" s="385" t="s">
        <v>783</v>
      </c>
      <c r="E202" s="386"/>
      <c r="F202" s="69" t="s">
        <v>3779</v>
      </c>
      <c r="G202" s="21" t="s">
        <v>990</v>
      </c>
      <c r="H202" s="74" t="s">
        <v>74</v>
      </c>
      <c r="I202" s="75"/>
      <c r="J202" s="154">
        <f t="shared" si="29"/>
        <v>267</v>
      </c>
      <c r="K202" s="60">
        <f>INDEX('1.2(1)②'!$B:$B,MATCH(M202,'1.2(1)②'!$A:$A,0),1)</f>
        <v>267</v>
      </c>
      <c r="L202" s="17">
        <f t="shared" si="20"/>
        <v>267</v>
      </c>
      <c r="M202" s="17" t="str">
        <f t="shared" si="23"/>
        <v>産業（製造業）パルプ製造業及び紙製造業動力工程（重油、石炭、都市ガス、固形燃料等）燃焼設備</v>
      </c>
      <c r="O202" s="58" t="str">
        <f>INDEX('1.2(1)②'!$J:$J,MATCH($K202,'1.2(1)②'!$B:$B,0),1)</f>
        <v>超微粉ミル</v>
      </c>
      <c r="P202">
        <f t="shared" si="27"/>
        <v>1</v>
      </c>
      <c r="Q202">
        <v>0</v>
      </c>
      <c r="R202">
        <v>0</v>
      </c>
    </row>
    <row r="203" spans="2:18">
      <c r="B203" s="69" t="s">
        <v>774</v>
      </c>
      <c r="C203" s="22"/>
      <c r="D203" s="385" t="s">
        <v>783</v>
      </c>
      <c r="E203" s="386"/>
      <c r="F203" s="69" t="s">
        <v>3780</v>
      </c>
      <c r="G203" s="72" t="s">
        <v>990</v>
      </c>
      <c r="H203" s="74" t="s">
        <v>89</v>
      </c>
      <c r="I203" s="75"/>
      <c r="J203" s="154">
        <f t="shared" si="29"/>
        <v>268</v>
      </c>
      <c r="K203" s="60">
        <f>INDEX('1.2(1)②'!$B:$B,MATCH(M203,'1.2(1)②'!$A:$A,0),1)</f>
        <v>268</v>
      </c>
      <c r="L203" s="17">
        <f t="shared" si="20"/>
        <v>268</v>
      </c>
      <c r="M203" s="17" t="str">
        <f t="shared" si="23"/>
        <v>産業（製造業）パルプ製造業及び紙製造業動力工程（重油、石炭、都市ガス、固形燃料等）熱利用設備</v>
      </c>
      <c r="O203" s="58" t="str">
        <f>INDEX('1.2(1)②'!$J:$J,MATCH($K203,'1.2(1)②'!$B:$B,0),1)</f>
        <v>ボイラー給気予熱器／給水予熱器</v>
      </c>
      <c r="P203">
        <f t="shared" si="27"/>
        <v>1</v>
      </c>
      <c r="Q203">
        <v>0</v>
      </c>
      <c r="R203">
        <v>0</v>
      </c>
    </row>
    <row r="204" spans="2:18">
      <c r="B204" s="69" t="s">
        <v>774</v>
      </c>
      <c r="C204" s="22"/>
      <c r="D204" s="385" t="s">
        <v>783</v>
      </c>
      <c r="E204" s="386"/>
      <c r="F204" s="69" t="s">
        <v>3781</v>
      </c>
      <c r="G204" s="22" t="s">
        <v>992</v>
      </c>
      <c r="H204" s="74" t="s">
        <v>74</v>
      </c>
      <c r="I204" s="75"/>
      <c r="J204" s="154">
        <f t="shared" si="29"/>
        <v>269</v>
      </c>
      <c r="K204" s="60">
        <f>INDEX('1.2(1)②'!$B:$B,MATCH(M204,'1.2(1)②'!$A:$A,0),1)</f>
        <v>269</v>
      </c>
      <c r="L204" s="17">
        <f t="shared" si="20"/>
        <v>269</v>
      </c>
      <c r="M204" s="17" t="str">
        <f t="shared" si="23"/>
        <v>産業（製造業）パルプ製造業及び紙製造業動力工程（回収黒液）燃焼設備</v>
      </c>
      <c r="O204" s="58" t="str">
        <f>INDEX('1.2(1)②'!$J:$J,MATCH($K204,'1.2(1)②'!$B:$B,0),1)</f>
        <v>回収ボイラーチャーベット監視装置</v>
      </c>
      <c r="P204">
        <f t="shared" si="27"/>
        <v>1</v>
      </c>
      <c r="Q204">
        <v>0</v>
      </c>
      <c r="R204">
        <v>0</v>
      </c>
    </row>
    <row r="205" spans="2:18">
      <c r="B205" s="69" t="s">
        <v>774</v>
      </c>
      <c r="C205" s="22"/>
      <c r="D205" s="385" t="s">
        <v>783</v>
      </c>
      <c r="E205" s="386"/>
      <c r="F205" s="69" t="s">
        <v>3782</v>
      </c>
      <c r="G205" s="70" t="s">
        <v>992</v>
      </c>
      <c r="H205" s="74" t="s">
        <v>89</v>
      </c>
      <c r="I205" s="75"/>
      <c r="J205" s="154" t="str">
        <f t="shared" si="29"/>
        <v>270～273</v>
      </c>
      <c r="K205" s="60">
        <f>INDEX('1.2(1)②'!$B:$B,MATCH(M205,'1.2(1)②'!$A:$A,0),1)</f>
        <v>270</v>
      </c>
      <c r="L205" s="17">
        <f t="shared" si="20"/>
        <v>273</v>
      </c>
      <c r="M205" s="17" t="str">
        <f t="shared" si="23"/>
        <v>産業（製造業）パルプ製造業及び紙製造業動力工程（回収黒液）熱利用設備</v>
      </c>
      <c r="O205" s="58" t="str">
        <f>INDEX('1.2(1)②'!$J:$J,MATCH($K205,'1.2(1)②'!$B:$B,0),1)</f>
        <v>液膜流下型エバポレーター</v>
      </c>
      <c r="P205">
        <f t="shared" si="27"/>
        <v>4</v>
      </c>
      <c r="Q205">
        <v>0</v>
      </c>
      <c r="R205">
        <v>0</v>
      </c>
    </row>
    <row r="206" spans="2:18">
      <c r="B206" s="69" t="s">
        <v>774</v>
      </c>
      <c r="C206" s="22"/>
      <c r="D206" s="385" t="s">
        <v>783</v>
      </c>
      <c r="E206" s="386"/>
      <c r="F206" s="69" t="s">
        <v>3783</v>
      </c>
      <c r="G206" s="70" t="s">
        <v>992</v>
      </c>
      <c r="H206" s="74" t="s">
        <v>560</v>
      </c>
      <c r="I206" s="75"/>
      <c r="J206" s="154" t="str">
        <f t="shared" si="29"/>
        <v>274～277</v>
      </c>
      <c r="K206" s="60">
        <f>INDEX('1.2(1)②'!$B:$B,MATCH(M206,'1.2(1)②'!$A:$A,0),1)</f>
        <v>274</v>
      </c>
      <c r="L206" s="17">
        <f t="shared" si="20"/>
        <v>277</v>
      </c>
      <c r="M206" s="17" t="str">
        <f t="shared" si="23"/>
        <v>産業（製造業）パルプ製造業及び紙製造業動力工程（回収黒液）廃熱回収設備</v>
      </c>
      <c r="O206" s="58" t="str">
        <f>INDEX('1.2(1)②'!$J:$J,MATCH($K206,'1.2(1)②'!$B:$B,0),1)</f>
        <v>液膜流下型エバポレーター</v>
      </c>
      <c r="P206">
        <f t="shared" si="27"/>
        <v>4</v>
      </c>
      <c r="Q206">
        <v>0</v>
      </c>
      <c r="R206">
        <v>0</v>
      </c>
    </row>
    <row r="207" spans="2:18">
      <c r="B207" s="69" t="s">
        <v>774</v>
      </c>
      <c r="C207" s="22"/>
      <c r="D207" s="385" t="s">
        <v>783</v>
      </c>
      <c r="E207" s="386"/>
      <c r="F207" s="69" t="s">
        <v>3784</v>
      </c>
      <c r="G207" s="71" t="s">
        <v>992</v>
      </c>
      <c r="H207" s="74" t="s">
        <v>110</v>
      </c>
      <c r="I207" s="75"/>
      <c r="J207" s="154">
        <f t="shared" si="29"/>
        <v>278</v>
      </c>
      <c r="K207" s="60">
        <f>INDEX('1.2(1)②'!$B:$B,MATCH(M207,'1.2(1)②'!$A:$A,0),1)</f>
        <v>278</v>
      </c>
      <c r="L207" s="17">
        <f t="shared" si="20"/>
        <v>278</v>
      </c>
      <c r="M207" s="17" t="str">
        <f t="shared" si="23"/>
        <v>産業（製造業）パルプ製造業及び紙製造業動力工程（回収黒液）コージェネレーション設備</v>
      </c>
      <c r="O207" s="58" t="str">
        <f>INDEX('1.2(1)②'!$J:$J,MATCH($K207,'1.2(1)②'!$B:$B,0),1)</f>
        <v>高効率高温高圧回収ボイラー</v>
      </c>
      <c r="P207">
        <f t="shared" si="27"/>
        <v>1</v>
      </c>
      <c r="Q207">
        <v>0</v>
      </c>
      <c r="R207">
        <v>0</v>
      </c>
    </row>
    <row r="208" spans="2:18">
      <c r="B208" s="69" t="s">
        <v>774</v>
      </c>
      <c r="C208" s="22"/>
      <c r="D208" s="385" t="s">
        <v>783</v>
      </c>
      <c r="E208" s="386"/>
      <c r="F208" s="69" t="s">
        <v>3785</v>
      </c>
      <c r="G208" s="22" t="s">
        <v>817</v>
      </c>
      <c r="H208" s="74" t="s">
        <v>107</v>
      </c>
      <c r="I208" s="75"/>
      <c r="J208" s="154">
        <f t="shared" si="29"/>
        <v>279</v>
      </c>
      <c r="K208" s="60">
        <f>INDEX('1.2(1)②'!$B:$B,MATCH(M208,'1.2(1)②'!$A:$A,0),1)</f>
        <v>279</v>
      </c>
      <c r="L208" s="17">
        <f t="shared" si="20"/>
        <v>279</v>
      </c>
      <c r="M208" s="17" t="str">
        <f t="shared" si="23"/>
        <v>産業（製造業）パルプ製造業及び紙製造業共通工程※2その他</v>
      </c>
      <c r="O208" s="58" t="str">
        <f>INDEX('1.2(1)②'!$J:$J,MATCH($K208,'1.2(1)②'!$B:$B,0),1)</f>
        <v>歩留向上（抄紙機、塗工機の紙厚調整用電磁誘導加熱装置、高効率エアフローティングシステム等）</v>
      </c>
      <c r="P208">
        <f t="shared" si="27"/>
        <v>1</v>
      </c>
      <c r="Q208">
        <v>0</v>
      </c>
      <c r="R208">
        <v>0</v>
      </c>
    </row>
    <row r="209" spans="2:18">
      <c r="B209" s="69" t="s">
        <v>774</v>
      </c>
      <c r="C209" s="22"/>
      <c r="D209" s="385" t="s">
        <v>783</v>
      </c>
      <c r="E209" s="386"/>
      <c r="F209" s="69" t="s">
        <v>3786</v>
      </c>
      <c r="G209" s="21" t="s">
        <v>737</v>
      </c>
      <c r="H209" s="74" t="s">
        <v>117</v>
      </c>
      <c r="I209" s="75"/>
      <c r="J209" s="154" t="str">
        <f t="shared" si="29"/>
        <v>280～283</v>
      </c>
      <c r="K209" s="60">
        <f>INDEX('1.2(1)②'!$B:$B,MATCH(M209,'1.2(1)②'!$A:$A,0),1)</f>
        <v>280</v>
      </c>
      <c r="L209" s="17">
        <f t="shared" si="20"/>
        <v>283</v>
      </c>
      <c r="M209" s="17" t="str">
        <f t="shared" si="23"/>
        <v>産業（製造業）パルプ製造業及び紙製造業その他の主要エネルギー消費設備電気使用設備</v>
      </c>
      <c r="O209" s="58" t="str">
        <f>INDEX('1.2(1)②'!$J:$J,MATCH($K209,'1.2(1)②'!$B:$B,0),1)</f>
        <v>高効率汚泥脱水装置</v>
      </c>
      <c r="P209">
        <f t="shared" si="27"/>
        <v>4</v>
      </c>
      <c r="Q209">
        <v>0</v>
      </c>
      <c r="R209">
        <v>0</v>
      </c>
    </row>
    <row r="210" spans="2:18" ht="14.4" customHeight="1">
      <c r="B210" s="69" t="s">
        <v>774</v>
      </c>
      <c r="C210" s="22"/>
      <c r="D210" s="396" t="s">
        <v>1022</v>
      </c>
      <c r="E210" s="21" t="s">
        <v>1011</v>
      </c>
      <c r="F210" s="69" t="s">
        <v>3787</v>
      </c>
      <c r="G210" s="115" t="s">
        <v>821</v>
      </c>
      <c r="H210" s="74" t="s">
        <v>74</v>
      </c>
      <c r="I210" s="75"/>
      <c r="J210" s="154" t="str">
        <f t="shared" si="29"/>
        <v>284～286</v>
      </c>
      <c r="K210" s="60">
        <f>INDEX('1.2(1)②'!$B:$B,MATCH(M210,'1.2(1)②'!$A:$A,0),1)</f>
        <v>284</v>
      </c>
      <c r="L210" s="17">
        <f t="shared" si="20"/>
        <v>286</v>
      </c>
      <c r="M210" s="17" t="str">
        <f>B210&amp;D212&amp;E210&amp;G210&amp;H210</f>
        <v>産業（製造業）石油化学系基礎製品製造業（ナフサ分解プラント）ナフサ分解工程燃焼設備</v>
      </c>
      <c r="O210" s="58" t="str">
        <f>INDEX('1.2(1)②'!$J:$J,MATCH($K210,'1.2(1)②'!$B:$B,0),1)</f>
        <v>ナフサ希釈蒸気比の制御装置</v>
      </c>
      <c r="P210">
        <f t="shared" si="27"/>
        <v>3</v>
      </c>
      <c r="Q210">
        <v>0</v>
      </c>
      <c r="R210">
        <v>0</v>
      </c>
    </row>
    <row r="211" spans="2:18">
      <c r="B211" s="69" t="s">
        <v>774</v>
      </c>
      <c r="C211" s="22"/>
      <c r="D211" s="397"/>
      <c r="E211" s="69" t="s">
        <v>1011</v>
      </c>
      <c r="F211" s="69" t="s">
        <v>3788</v>
      </c>
      <c r="G211" s="22" t="s">
        <v>823</v>
      </c>
      <c r="H211" s="74" t="s">
        <v>89</v>
      </c>
      <c r="I211" s="75"/>
      <c r="J211" s="154" t="str">
        <f t="shared" si="29"/>
        <v>287～290</v>
      </c>
      <c r="K211" s="60">
        <f>INDEX('1.2(1)②'!$B:$B,MATCH(M211,'1.2(1)②'!$A:$A,0),1)</f>
        <v>287</v>
      </c>
      <c r="L211" s="17">
        <f t="shared" si="20"/>
        <v>290</v>
      </c>
      <c r="M211" s="17" t="str">
        <f>B211&amp;D212&amp;E211&amp;G211&amp;H211</f>
        <v>産業（製造業）石油化学系基礎製品製造業（ナフサ分解プラント）高温分離工程熱利用設備</v>
      </c>
      <c r="O211" s="58" t="str">
        <f>INDEX('1.2(1)②'!$J:$J,MATCH($K211,'1.2(1)②'!$B:$B,0),1)</f>
        <v>循環油顕熱による希釈蒸気の発生装置</v>
      </c>
      <c r="P211">
        <f t="shared" si="27"/>
        <v>4</v>
      </c>
      <c r="Q211">
        <v>0</v>
      </c>
      <c r="R211">
        <v>0</v>
      </c>
    </row>
    <row r="212" spans="2:18">
      <c r="B212" s="69" t="s">
        <v>774</v>
      </c>
      <c r="C212" s="22"/>
      <c r="D212" s="70" t="s">
        <v>790</v>
      </c>
      <c r="E212" s="70" t="s">
        <v>1011</v>
      </c>
      <c r="F212" s="69" t="s">
        <v>3789</v>
      </c>
      <c r="G212" s="69" t="s">
        <v>823</v>
      </c>
      <c r="H212" s="74" t="s">
        <v>560</v>
      </c>
      <c r="I212" s="75"/>
      <c r="J212" s="154">
        <f t="shared" si="29"/>
        <v>291</v>
      </c>
      <c r="K212" s="60">
        <f>INDEX('1.2(1)②'!$B:$B,MATCH(M212,'1.2(1)②'!$A:$A,0),1)</f>
        <v>291</v>
      </c>
      <c r="L212" s="17">
        <f t="shared" si="20"/>
        <v>291</v>
      </c>
      <c r="M212" s="17" t="str">
        <f t="shared" ref="M212:M220" si="30">B212&amp;D212&amp;E212&amp;G212&amp;H212</f>
        <v>産業（製造業）石油化学系基礎製品製造業（ナフサ分解プラント）高温分離工程廃熱回収設備</v>
      </c>
      <c r="O212" s="58" t="str">
        <f>INDEX('1.2(1)②'!$J:$J,MATCH($K212,'1.2(1)②'!$B:$B,0),1)</f>
        <v>クエンチ水廃熱のリボイラー熱源利用技術</v>
      </c>
      <c r="P212">
        <f t="shared" si="27"/>
        <v>1</v>
      </c>
      <c r="Q212">
        <v>0</v>
      </c>
      <c r="R212">
        <v>0</v>
      </c>
    </row>
    <row r="213" spans="2:18">
      <c r="B213" s="69" t="s">
        <v>774</v>
      </c>
      <c r="C213" s="22"/>
      <c r="D213" s="70" t="s">
        <v>790</v>
      </c>
      <c r="E213" s="71" t="s">
        <v>1011</v>
      </c>
      <c r="F213" s="69" t="s">
        <v>3790</v>
      </c>
      <c r="G213" s="115" t="s">
        <v>825</v>
      </c>
      <c r="H213" s="74" t="s">
        <v>89</v>
      </c>
      <c r="I213" s="75"/>
      <c r="J213" s="154" t="str">
        <f t="shared" si="29"/>
        <v>292～295</v>
      </c>
      <c r="K213" s="60">
        <f>INDEX('1.2(1)②'!$B:$B,MATCH(M213,'1.2(1)②'!$A:$A,0),1)</f>
        <v>292</v>
      </c>
      <c r="L213" s="17">
        <f t="shared" ref="L213:L219" si="31">K214-1</f>
        <v>295</v>
      </c>
      <c r="M213" s="17" t="str">
        <f t="shared" si="30"/>
        <v>産業（製造業）石油化学系基礎製品製造業（ナフサ分解プラント）低温分離工程熱利用設備</v>
      </c>
      <c r="O213" s="58" t="str">
        <f>INDEX('1.2(1)②'!$J:$J,MATCH($K213,'1.2(1)②'!$B:$B,0),1)</f>
        <v>高効率インターナル（トレイ、充填物）や低圧損インターナル（充填物）等による蒸留塔の高効率化</v>
      </c>
      <c r="P213">
        <f t="shared" si="27"/>
        <v>4</v>
      </c>
      <c r="Q213">
        <v>0</v>
      </c>
      <c r="R213">
        <v>0</v>
      </c>
    </row>
    <row r="214" spans="2:18">
      <c r="B214" s="69" t="s">
        <v>774</v>
      </c>
      <c r="C214" s="22"/>
      <c r="D214" s="71" t="s">
        <v>790</v>
      </c>
      <c r="E214" s="23" t="s">
        <v>1012</v>
      </c>
      <c r="F214" s="69" t="s">
        <v>3791</v>
      </c>
      <c r="G214" s="22" t="s">
        <v>827</v>
      </c>
      <c r="H214" s="74" t="s">
        <v>89</v>
      </c>
      <c r="I214" s="75"/>
      <c r="J214" s="154" t="str">
        <f t="shared" si="29"/>
        <v>296～301</v>
      </c>
      <c r="K214" s="60">
        <f>INDEX('1.2(1)②'!$B:$B,MATCH(M214,'1.2(1)②'!$A:$A,0),1)</f>
        <v>296</v>
      </c>
      <c r="L214" s="17">
        <f>K215-1</f>
        <v>301</v>
      </c>
      <c r="M214" s="17" t="str">
        <f t="shared" si="30"/>
        <v>産業（製造業）石油化学系基礎製品製造業（その他のプラント）分離操作工程熱利用設備</v>
      </c>
      <c r="O214" s="58" t="str">
        <f>INDEX('1.2(1)②'!$J:$J,MATCH($K214,'1.2(1)②'!$B:$B,0),1)</f>
        <v>高効率インターナル（トレイ、充填物）や低圧損インターナル（充填物）等による蒸留塔の高効率化</v>
      </c>
      <c r="P214">
        <f t="shared" si="27"/>
        <v>6</v>
      </c>
      <c r="Q214">
        <v>0</v>
      </c>
      <c r="R214">
        <v>0</v>
      </c>
    </row>
    <row r="215" spans="2:18">
      <c r="B215" s="69" t="s">
        <v>774</v>
      </c>
      <c r="C215" s="22"/>
      <c r="D215" s="383" t="s">
        <v>793</v>
      </c>
      <c r="E215" s="384"/>
      <c r="F215" s="69" t="s">
        <v>3793</v>
      </c>
      <c r="G215" s="22" t="s">
        <v>1014</v>
      </c>
      <c r="H215" s="74" t="s">
        <v>1015</v>
      </c>
      <c r="I215" s="75"/>
      <c r="J215" s="154" t="str">
        <f t="shared" si="29"/>
        <v>302～303</v>
      </c>
      <c r="K215" s="60">
        <f>INDEX('1.2(1)②'!$B:$B,MATCH(M215,'1.2(1)②'!$A:$A,0),1)</f>
        <v>302</v>
      </c>
      <c r="L215" s="17">
        <f t="shared" si="31"/>
        <v>303</v>
      </c>
      <c r="M215" s="17" t="str">
        <f t="shared" si="30"/>
        <v>産業（製造業）セメント製造業原料粉砕工程原料粉砕設備</v>
      </c>
      <c r="O215" s="58" t="str">
        <f>INDEX('1.2(1)②'!$J:$J,MATCH($K215,'1.2(1)②'!$B:$B,0),1)</f>
        <v>高効率竪型ローラーミル</v>
      </c>
      <c r="P215">
        <f t="shared" si="27"/>
        <v>2</v>
      </c>
      <c r="Q215">
        <v>0</v>
      </c>
      <c r="R215">
        <v>0</v>
      </c>
    </row>
    <row r="216" spans="2:18">
      <c r="B216" s="69" t="s">
        <v>774</v>
      </c>
      <c r="C216" s="22"/>
      <c r="D216" s="385" t="s">
        <v>1013</v>
      </c>
      <c r="E216" s="386"/>
      <c r="F216" s="69" t="s">
        <v>3794</v>
      </c>
      <c r="G216" s="21" t="s">
        <v>770</v>
      </c>
      <c r="H216" s="74" t="s">
        <v>1016</v>
      </c>
      <c r="I216" s="75"/>
      <c r="J216" s="154" t="str">
        <f t="shared" si="29"/>
        <v>304～305</v>
      </c>
      <c r="K216" s="60">
        <f>INDEX('1.2(1)②'!$B:$B,MATCH(M216,'1.2(1)②'!$A:$A,0),1)</f>
        <v>304</v>
      </c>
      <c r="L216" s="17">
        <f t="shared" si="31"/>
        <v>305</v>
      </c>
      <c r="M216" s="17" t="str">
        <f t="shared" si="30"/>
        <v>産業（製造業）セメント製造業焼成工程石炭粉砕設備</v>
      </c>
      <c r="O216" s="58" t="str">
        <f>INDEX('1.2(1)②'!$J:$J,MATCH($K216,'1.2(1)②'!$B:$B,0),1)</f>
        <v>高効率竪型ローラーミル</v>
      </c>
      <c r="P216">
        <f t="shared" si="27"/>
        <v>2</v>
      </c>
      <c r="Q216">
        <v>0</v>
      </c>
      <c r="R216">
        <v>0</v>
      </c>
    </row>
    <row r="217" spans="2:18">
      <c r="B217" s="69" t="s">
        <v>774</v>
      </c>
      <c r="C217" s="22"/>
      <c r="D217" s="385" t="s">
        <v>1013</v>
      </c>
      <c r="E217" s="386"/>
      <c r="F217" s="69" t="s">
        <v>13</v>
      </c>
      <c r="G217" s="69" t="s">
        <v>770</v>
      </c>
      <c r="H217" s="74" t="s">
        <v>1017</v>
      </c>
      <c r="I217" s="75"/>
      <c r="J217" s="154" t="str">
        <f t="shared" si="29"/>
        <v>306～307</v>
      </c>
      <c r="K217" s="60">
        <f>INDEX('1.2(1)②'!$B:$B,MATCH(M217,'1.2(1)②'!$A:$A,0),1)</f>
        <v>306</v>
      </c>
      <c r="L217" s="17">
        <f t="shared" si="31"/>
        <v>307</v>
      </c>
      <c r="M217" s="17" t="str">
        <f t="shared" si="30"/>
        <v>産業（製造業）セメント製造業焼成工程排熱回収設備</v>
      </c>
      <c r="O217" s="58" t="str">
        <f>INDEX('1.2(1)②'!$J:$J,MATCH($K217,'1.2(1)②'!$B:$B,0),1)</f>
        <v>排熱ボイラー付ＮＳＰ（又はＳＰ）方式クリンカー焼成設備</v>
      </c>
      <c r="P217">
        <f t="shared" si="27"/>
        <v>2</v>
      </c>
      <c r="Q217">
        <v>0</v>
      </c>
      <c r="R217">
        <v>0</v>
      </c>
    </row>
    <row r="218" spans="2:18">
      <c r="B218" s="69" t="s">
        <v>774</v>
      </c>
      <c r="C218" s="22"/>
      <c r="D218" s="385" t="s">
        <v>1013</v>
      </c>
      <c r="E218" s="386"/>
      <c r="F218" s="69" t="s">
        <v>13</v>
      </c>
      <c r="G218" s="71" t="s">
        <v>770</v>
      </c>
      <c r="H218" s="74" t="s">
        <v>1018</v>
      </c>
      <c r="I218" s="75"/>
      <c r="J218" s="154" t="str">
        <f t="shared" si="29"/>
        <v>308～309</v>
      </c>
      <c r="K218" s="60">
        <f>INDEX('1.2(1)②'!$B:$B,MATCH(M218,'1.2(1)②'!$A:$A,0),1)</f>
        <v>308</v>
      </c>
      <c r="L218" s="17">
        <f t="shared" si="31"/>
        <v>309</v>
      </c>
      <c r="M218" s="17" t="str">
        <f t="shared" si="30"/>
        <v>産業（製造業）セメント製造業焼成工程廃棄物燃料利用設備</v>
      </c>
      <c r="O218" s="58" t="str">
        <f>INDEX('1.2(1)②'!$J:$J,MATCH($K218,'1.2(1)②'!$B:$B,0),1)</f>
        <v>廃タイヤ、廃プラスチック、ＲＤＦ、紙類（ＲＰＦ）及び木くず等の利用設備の導入</v>
      </c>
      <c r="P218">
        <f t="shared" si="27"/>
        <v>2</v>
      </c>
      <c r="Q218">
        <v>0</v>
      </c>
      <c r="R218">
        <v>0</v>
      </c>
    </row>
    <row r="219" spans="2:18">
      <c r="B219" s="69" t="s">
        <v>774</v>
      </c>
      <c r="C219" s="22"/>
      <c r="D219" s="385" t="s">
        <v>1013</v>
      </c>
      <c r="E219" s="386"/>
      <c r="F219" s="69" t="s">
        <v>13</v>
      </c>
      <c r="G219" s="22" t="s">
        <v>1019</v>
      </c>
      <c r="H219" s="74" t="s">
        <v>1020</v>
      </c>
      <c r="I219" s="75"/>
      <c r="J219" s="154" t="str">
        <f t="shared" si="29"/>
        <v>310～311</v>
      </c>
      <c r="K219" s="60">
        <f>INDEX('1.2(1)②'!$B:$B,MATCH(M219,'1.2(1)②'!$A:$A,0),1)</f>
        <v>310</v>
      </c>
      <c r="L219" s="17">
        <f t="shared" si="31"/>
        <v>311</v>
      </c>
      <c r="M219" s="17" t="str">
        <f t="shared" si="30"/>
        <v>産業（製造業）セメント製造業仕上げ工程クリンカー粉砕設備</v>
      </c>
      <c r="O219" s="58" t="str">
        <f>INDEX('1.2(1)②'!$J:$J,MATCH($K219,'1.2(1)②'!$B:$B,0),1)</f>
        <v>予備粉砕機付仕上げミル</v>
      </c>
      <c r="P219">
        <f t="shared" si="27"/>
        <v>2</v>
      </c>
      <c r="Q219">
        <v>0</v>
      </c>
      <c r="R219">
        <v>0</v>
      </c>
    </row>
    <row r="220" spans="2:18">
      <c r="B220" s="71" t="s">
        <v>774</v>
      </c>
      <c r="C220" s="23"/>
      <c r="D220" s="393" t="s">
        <v>1013</v>
      </c>
      <c r="E220" s="394"/>
      <c r="F220" s="71" t="s">
        <v>13</v>
      </c>
      <c r="G220" s="71" t="s">
        <v>1019</v>
      </c>
      <c r="H220" s="74" t="s">
        <v>1021</v>
      </c>
      <c r="I220" s="75"/>
      <c r="J220" s="154" t="str">
        <f t="shared" si="29"/>
        <v>312～313</v>
      </c>
      <c r="K220" s="60">
        <f>INDEX('1.2(1)②'!$B:$B,MATCH(M220,'1.2(1)②'!$A:$A,0),1)</f>
        <v>312</v>
      </c>
      <c r="L220" s="17">
        <f>K221-1</f>
        <v>313</v>
      </c>
      <c r="M220" s="17" t="str">
        <f t="shared" si="30"/>
        <v>産業（製造業）セメント製造業仕上げ工程スラグ粉砕設備</v>
      </c>
      <c r="O220" s="58" t="str">
        <f>INDEX('1.2(1)②'!$J:$J,MATCH($K220,'1.2(1)②'!$B:$B,0),1)</f>
        <v>高効率竪型ローラーミル</v>
      </c>
      <c r="P220">
        <f t="shared" si="27"/>
        <v>2</v>
      </c>
      <c r="Q220">
        <v>0</v>
      </c>
      <c r="R220">
        <v>0</v>
      </c>
    </row>
    <row r="221" spans="2:18">
      <c r="B221" s="114" t="s">
        <v>807</v>
      </c>
      <c r="C221" s="284" t="s">
        <v>806</v>
      </c>
      <c r="D221" s="290"/>
      <c r="E221" s="290"/>
      <c r="F221" s="123"/>
      <c r="G221" s="123"/>
      <c r="J221" s="113"/>
      <c r="K221" s="58">
        <f>'1.2(1)②'!B319+1</f>
        <v>314</v>
      </c>
      <c r="L221" s="17"/>
      <c r="M221" s="17"/>
    </row>
    <row r="222" spans="2:18">
      <c r="B222" s="114" t="s">
        <v>820</v>
      </c>
      <c r="C222" s="38" t="s">
        <v>819</v>
      </c>
      <c r="D222" s="290"/>
      <c r="E222" s="290"/>
      <c r="F222" s="123"/>
      <c r="G222" s="123"/>
      <c r="J222" s="113"/>
      <c r="K222" s="17"/>
      <c r="L222" s="17"/>
      <c r="M222" s="17"/>
    </row>
    <row r="223" spans="2:18">
      <c r="J223"/>
    </row>
    <row r="224" spans="2:18" ht="18.600000000000001">
      <c r="B224" s="33" t="s">
        <v>712</v>
      </c>
      <c r="C224" s="19" t="s">
        <v>3795</v>
      </c>
      <c r="E224" s="19"/>
    </row>
    <row r="226" spans="2:18">
      <c r="B226" s="369" t="s">
        <v>0</v>
      </c>
      <c r="C226" s="370"/>
      <c r="D226" s="369" t="s">
        <v>730</v>
      </c>
      <c r="E226" s="370"/>
      <c r="F226" s="149" t="s">
        <v>8</v>
      </c>
      <c r="G226" s="369" t="s">
        <v>3</v>
      </c>
      <c r="H226" s="370"/>
      <c r="I226" s="73" t="s">
        <v>1024</v>
      </c>
      <c r="J226" s="59" t="s">
        <v>3003</v>
      </c>
      <c r="O226" s="58" t="s">
        <v>3850</v>
      </c>
      <c r="P226" s="58" t="s">
        <v>3513</v>
      </c>
      <c r="Q226" t="s">
        <v>3516</v>
      </c>
      <c r="R226" t="s">
        <v>3517</v>
      </c>
    </row>
    <row r="227" spans="2:18">
      <c r="B227" s="63" t="s">
        <v>3070</v>
      </c>
      <c r="C227" s="24"/>
      <c r="D227" s="63" t="s">
        <v>680</v>
      </c>
      <c r="E227" s="25"/>
      <c r="F227" s="21" t="s">
        <v>13</v>
      </c>
      <c r="G227" s="128" t="s">
        <v>3444</v>
      </c>
      <c r="H227" s="25"/>
      <c r="I227" s="115" t="s">
        <v>3445</v>
      </c>
      <c r="J227" s="154" t="str">
        <f t="shared" ref="J227:J270" si="32">HYPERLINK("#'"&amp;$B$17&amp;$B$18&amp;$B$224&amp;"'!B"&amp;K227+6,IF(L227=K227,K227,K227&amp;"～"&amp;L227))</f>
        <v>1～4</v>
      </c>
      <c r="K227" s="60">
        <f>INDEX('1.2(1)③'!$B:$B,MATCH(M227,'1.2(1)③'!A:A,0),1)</f>
        <v>1</v>
      </c>
      <c r="L227" s="17">
        <f>K228-1</f>
        <v>4</v>
      </c>
      <c r="M227" s="17" t="str">
        <f>B227&amp;G227&amp;I227</f>
        <v>上水道・工業用水道取水・導水工程ポンプ設備</v>
      </c>
      <c r="O227" s="58" t="str">
        <f>INDEX('1.2(1)③'!$I:$I,MATCH($K227,'1.2(1)③'!$B:$B,0),1)</f>
        <v>ポンプ設備における台数制御システム・可動羽根制御システム・インバーター等を利用した回転速度制御システム等の導入による運転制御方式の改善</v>
      </c>
      <c r="P227">
        <f t="shared" ref="P227:P228" si="33">L227-K227+1</f>
        <v>4</v>
      </c>
      <c r="Q227">
        <v>0</v>
      </c>
      <c r="R227">
        <v>0</v>
      </c>
    </row>
    <row r="228" spans="2:18">
      <c r="B228" s="42" t="s">
        <v>3070</v>
      </c>
      <c r="D228" s="26"/>
      <c r="E228" s="28"/>
      <c r="F228" s="69" t="s">
        <v>13</v>
      </c>
      <c r="G228" s="78" t="s">
        <v>3444</v>
      </c>
      <c r="H228" s="30"/>
      <c r="I228" s="115" t="s">
        <v>3446</v>
      </c>
      <c r="J228" s="154" t="str">
        <f t="shared" si="32"/>
        <v>5～6</v>
      </c>
      <c r="K228" s="60">
        <f>INDEX('1.2(1)③'!$B:$B,MATCH(M228,'1.2(1)③'!A:A,0),1)</f>
        <v>5</v>
      </c>
      <c r="L228" s="17">
        <f t="shared" ref="L228:L270" si="34">K229-1</f>
        <v>6</v>
      </c>
      <c r="M228" s="17" t="str">
        <f t="shared" ref="M228:M270" si="35">B228&amp;G228&amp;I228</f>
        <v>上水道・工業用水道取水・導水工程除塵機</v>
      </c>
      <c r="O228" s="58" t="str">
        <f>INDEX('1.2(1)③'!$I:$I,MATCH($K228,'1.2(1)③'!$B:$B,0),1)</f>
        <v> 運転時間・運転間隔の調整による運転の効率化</v>
      </c>
      <c r="P228">
        <f t="shared" si="33"/>
        <v>2</v>
      </c>
      <c r="Q228">
        <v>0</v>
      </c>
      <c r="R228">
        <v>0</v>
      </c>
    </row>
    <row r="229" spans="2:18">
      <c r="B229" s="80" t="s">
        <v>3070</v>
      </c>
      <c r="D229" s="26"/>
      <c r="E229" s="28"/>
      <c r="F229" s="70" t="s">
        <v>13</v>
      </c>
      <c r="G229" s="63" t="s">
        <v>3125</v>
      </c>
      <c r="H229" s="25"/>
      <c r="I229" s="115" t="s">
        <v>3447</v>
      </c>
      <c r="J229" s="154" t="str">
        <f t="shared" si="32"/>
        <v>7～8</v>
      </c>
      <c r="K229" s="60">
        <f>INDEX('1.2(1)③'!$B:$B,MATCH(M229,'1.2(1)③'!A:A,0),1)</f>
        <v>7</v>
      </c>
      <c r="L229" s="17">
        <f t="shared" si="34"/>
        <v>8</v>
      </c>
      <c r="M229" s="17" t="str">
        <f t="shared" si="35"/>
        <v>上水道・工業用水道沈でん・ろ過工程凝集池設備</v>
      </c>
      <c r="O229" s="58" t="str">
        <f>INDEX('1.2(1)③'!$I:$I,MATCH($K229,'1.2(1)③'!$B:$B,0),1)</f>
        <v>急速攪拌装置・緩速攪拌装置の効率化のための低速モーター又はインバーター制御システムの導入等による駆動方式の見直し、駆動軸の改良、翼車の材質・構造等の改良</v>
      </c>
      <c r="P229">
        <f t="shared" ref="P229" si="36">L229-K229+1</f>
        <v>2</v>
      </c>
      <c r="Q229">
        <v>0</v>
      </c>
      <c r="R229">
        <v>0</v>
      </c>
    </row>
    <row r="230" spans="2:18">
      <c r="B230" s="80" t="s">
        <v>3070</v>
      </c>
      <c r="D230" s="26"/>
      <c r="E230" s="28"/>
      <c r="F230" s="70" t="s">
        <v>13</v>
      </c>
      <c r="G230" s="80" t="s">
        <v>3125</v>
      </c>
      <c r="H230" s="28"/>
      <c r="I230" s="115" t="s">
        <v>3448</v>
      </c>
      <c r="J230" s="154" t="str">
        <f t="shared" si="32"/>
        <v>9～11</v>
      </c>
      <c r="K230" s="60">
        <f>INDEX('1.2(1)③'!$B:$B,MATCH(M230,'1.2(1)③'!A:A,0),1)</f>
        <v>9</v>
      </c>
      <c r="L230" s="17">
        <f t="shared" si="34"/>
        <v>11</v>
      </c>
      <c r="M230" s="17" t="str">
        <f t="shared" si="35"/>
        <v>上水道・工業用水道沈でん・ろ過工程沈でん設備</v>
      </c>
      <c r="O230" s="58" t="str">
        <f>INDEX('1.2(1)③'!$I:$I,MATCH($K230,'1.2(1)③'!$B:$B,0),1)</f>
        <v>効率的な駆動方式の採用によるスラッジ掻寄機の運転の効率化</v>
      </c>
      <c r="P230">
        <f t="shared" ref="P230:P270" si="37">L230-K230+1</f>
        <v>3</v>
      </c>
      <c r="Q230">
        <v>0</v>
      </c>
      <c r="R230">
        <v>0</v>
      </c>
    </row>
    <row r="231" spans="2:18">
      <c r="B231" s="80" t="s">
        <v>3070</v>
      </c>
      <c r="D231" s="26"/>
      <c r="E231" s="28"/>
      <c r="F231" s="70" t="s">
        <v>13</v>
      </c>
      <c r="G231" s="80" t="s">
        <v>3125</v>
      </c>
      <c r="H231" s="28"/>
      <c r="I231" s="115" t="s">
        <v>3449</v>
      </c>
      <c r="J231" s="154" t="str">
        <f t="shared" si="32"/>
        <v>12～14</v>
      </c>
      <c r="K231" s="60">
        <f>INDEX('1.2(1)③'!$B:$B,MATCH(M231,'1.2(1)③'!A:A,0),1)</f>
        <v>12</v>
      </c>
      <c r="L231" s="17">
        <f t="shared" si="34"/>
        <v>14</v>
      </c>
      <c r="M231" s="17" t="str">
        <f t="shared" si="35"/>
        <v>上水道・工業用水道沈でん・ろ過工程ろ過池設備</v>
      </c>
      <c r="O231" s="58" t="str">
        <f>INDEX('1.2(1)③'!$I:$I,MATCH($K231,'1.2(1)③'!$B:$B,0),1)</f>
        <v> 洗浄の頻度・時間等の見直し及びろ抗（ろ過抵抗）到達洗浄等による洗浄の効率化</v>
      </c>
      <c r="P231">
        <f t="shared" si="37"/>
        <v>3</v>
      </c>
      <c r="Q231">
        <v>0</v>
      </c>
      <c r="R231">
        <v>0</v>
      </c>
    </row>
    <row r="232" spans="2:18">
      <c r="B232" s="80" t="s">
        <v>3070</v>
      </c>
      <c r="D232" s="26"/>
      <c r="E232" s="28"/>
      <c r="F232" s="70" t="s">
        <v>13</v>
      </c>
      <c r="G232" s="80" t="s">
        <v>3125</v>
      </c>
      <c r="H232" s="28"/>
      <c r="I232" s="115" t="s">
        <v>3450</v>
      </c>
      <c r="J232" s="154" t="str">
        <f t="shared" si="32"/>
        <v>15～19</v>
      </c>
      <c r="K232" s="60">
        <f>INDEX('1.2(1)③'!$B:$B,MATCH(M232,'1.2(1)③'!A:A,0),1)</f>
        <v>15</v>
      </c>
      <c r="L232" s="17">
        <f t="shared" si="34"/>
        <v>19</v>
      </c>
      <c r="M232" s="17" t="str">
        <f t="shared" si="35"/>
        <v>上水道・工業用水道沈でん・ろ過工程膜ろ過設備</v>
      </c>
      <c r="O232" s="58" t="str">
        <f>INDEX('1.2(1)③'!$I:$I,MATCH($K232,'1.2(1)③'!$B:$B,0),1)</f>
        <v>台数制御システム・可動羽根制御システム・インバーター等を利用した回転速度制御システム等の導入によるポンプ運転制御方式の改善</v>
      </c>
      <c r="P232">
        <f t="shared" si="37"/>
        <v>5</v>
      </c>
      <c r="Q232">
        <v>0</v>
      </c>
      <c r="R232">
        <v>0</v>
      </c>
    </row>
    <row r="233" spans="2:18">
      <c r="B233" s="80" t="s">
        <v>3070</v>
      </c>
      <c r="D233" s="26"/>
      <c r="E233" s="28"/>
      <c r="F233" s="70" t="s">
        <v>13</v>
      </c>
      <c r="G233" s="78" t="s">
        <v>3125</v>
      </c>
      <c r="H233" s="30"/>
      <c r="I233" s="115" t="s">
        <v>3451</v>
      </c>
      <c r="J233" s="154" t="str">
        <f t="shared" si="32"/>
        <v>20～24</v>
      </c>
      <c r="K233" s="60">
        <f>INDEX('1.2(1)③'!$B:$B,MATCH(M233,'1.2(1)③'!A:A,0),1)</f>
        <v>20</v>
      </c>
      <c r="L233" s="17">
        <f t="shared" si="34"/>
        <v>24</v>
      </c>
      <c r="M233" s="17" t="str">
        <f t="shared" si="35"/>
        <v>上水道・工業用水道沈でん・ろ過工程薬品注入設備</v>
      </c>
      <c r="O233" s="58" t="str">
        <f>INDEX('1.2(1)③'!$I:$I,MATCH($K233,'1.2(1)③'!$B:$B,0),1)</f>
        <v>薬品注入の効率化のための自然流下注入方式の導入・原水の質に応じた薬品注入制御の自動化</v>
      </c>
      <c r="P233">
        <f t="shared" si="37"/>
        <v>5</v>
      </c>
      <c r="Q233">
        <v>0</v>
      </c>
      <c r="R233">
        <v>0</v>
      </c>
    </row>
    <row r="234" spans="2:18">
      <c r="B234" s="80" t="s">
        <v>3070</v>
      </c>
      <c r="D234" s="26"/>
      <c r="E234" s="28"/>
      <c r="F234" s="70" t="s">
        <v>13</v>
      </c>
      <c r="G234" s="63" t="s">
        <v>3126</v>
      </c>
      <c r="H234" s="25"/>
      <c r="I234" s="115" t="s">
        <v>3452</v>
      </c>
      <c r="J234" s="154" t="str">
        <f t="shared" si="32"/>
        <v>25～28</v>
      </c>
      <c r="K234" s="60">
        <f>INDEX('1.2(1)③'!$B:$B,MATCH(M234,'1.2(1)③'!A:A,0),1)</f>
        <v>25</v>
      </c>
      <c r="L234" s="17">
        <f t="shared" si="34"/>
        <v>28</v>
      </c>
      <c r="M234" s="17" t="str">
        <f t="shared" si="35"/>
        <v>上水道・工業用水道高度浄水工程オゾン処理設備</v>
      </c>
      <c r="O234" s="58" t="str">
        <f>INDEX('1.2(1)③'!$I:$I,MATCH($K234,'1.2(1)③'!$B:$B,0),1)</f>
        <v> オゾン注入量の制御によるオゾン発生装置の運転の効率化</v>
      </c>
      <c r="P234">
        <f t="shared" si="37"/>
        <v>4</v>
      </c>
      <c r="Q234">
        <v>0</v>
      </c>
      <c r="R234">
        <v>0</v>
      </c>
    </row>
    <row r="235" spans="2:18">
      <c r="B235" s="80" t="s">
        <v>3070</v>
      </c>
      <c r="D235" s="26"/>
      <c r="E235" s="28"/>
      <c r="F235" s="70" t="s">
        <v>13</v>
      </c>
      <c r="G235" s="80" t="s">
        <v>3126</v>
      </c>
      <c r="H235" s="28"/>
      <c r="I235" s="115" t="s">
        <v>3453</v>
      </c>
      <c r="J235" s="154">
        <f t="shared" si="32"/>
        <v>29</v>
      </c>
      <c r="K235" s="60">
        <f>INDEX('1.2(1)③'!$B:$B,MATCH(M235,'1.2(1)③'!A:A,0),1)</f>
        <v>29</v>
      </c>
      <c r="L235" s="17">
        <f t="shared" si="34"/>
        <v>29</v>
      </c>
      <c r="M235" s="17" t="str">
        <f t="shared" si="35"/>
        <v>上水道・工業用水道高度浄水工程紫外線処理設備</v>
      </c>
      <c r="O235" s="58" t="str">
        <f>INDEX('1.2(1)③'!$I:$I,MATCH($K235,'1.2(1)③'!$B:$B,0),1)</f>
        <v>処理形態に応じた紫外線ランプの採用</v>
      </c>
      <c r="P235">
        <f t="shared" si="37"/>
        <v>1</v>
      </c>
      <c r="Q235">
        <v>0</v>
      </c>
      <c r="R235">
        <v>0</v>
      </c>
    </row>
    <row r="236" spans="2:18">
      <c r="B236" s="80" t="s">
        <v>3070</v>
      </c>
      <c r="D236" s="26"/>
      <c r="E236" s="28"/>
      <c r="F236" s="70" t="s">
        <v>13</v>
      </c>
      <c r="G236" s="78" t="s">
        <v>3126</v>
      </c>
      <c r="H236" s="30"/>
      <c r="I236" s="115" t="s">
        <v>3454</v>
      </c>
      <c r="J236" s="154" t="str">
        <f t="shared" si="32"/>
        <v>30～32</v>
      </c>
      <c r="K236" s="60">
        <f>INDEX('1.2(1)③'!$B:$B,MATCH(M236,'1.2(1)③'!A:A,0),1)</f>
        <v>30</v>
      </c>
      <c r="L236" s="17">
        <f t="shared" si="34"/>
        <v>32</v>
      </c>
      <c r="M236" s="17" t="str">
        <f t="shared" si="35"/>
        <v>上水道・工業用水道高度浄水工程粒状活性炭ろ過池設備</v>
      </c>
      <c r="O236" s="58" t="str">
        <f>INDEX('1.2(1)③'!$I:$I,MATCH($K236,'1.2(1)③'!$B:$B,0),1)</f>
        <v> 洗浄頻度・時間等の見直しによる洗浄の効率化</v>
      </c>
      <c r="P236">
        <f t="shared" si="37"/>
        <v>3</v>
      </c>
      <c r="Q236">
        <v>0</v>
      </c>
      <c r="R236">
        <v>0</v>
      </c>
    </row>
    <row r="237" spans="2:18">
      <c r="B237" s="80" t="s">
        <v>3070</v>
      </c>
      <c r="D237" s="26"/>
      <c r="E237" s="28"/>
      <c r="F237" s="70" t="s">
        <v>13</v>
      </c>
      <c r="G237" s="63" t="s">
        <v>3455</v>
      </c>
      <c r="H237" s="25"/>
      <c r="I237" s="115" t="s">
        <v>3456</v>
      </c>
      <c r="J237" s="154" t="str">
        <f t="shared" si="32"/>
        <v>33～35</v>
      </c>
      <c r="K237" s="60">
        <f>INDEX('1.2(1)③'!$B:$B,MATCH(M237,'1.2(1)③'!A:A,0),1)</f>
        <v>33</v>
      </c>
      <c r="L237" s="17">
        <f t="shared" si="34"/>
        <v>35</v>
      </c>
      <c r="M237" s="17" t="str">
        <f t="shared" si="35"/>
        <v>上水道・工業用水道排水処理工程排泥濃縮槽設備</v>
      </c>
      <c r="O237" s="58" t="str">
        <f>INDEX('1.2(1)③'!$I:$I,MATCH($K237,'1.2(1)③'!$B:$B,0),1)</f>
        <v>台数制御システム・可動羽根制御システム・インバーター等を利用した回転速度制御システム等の導入によるポンプ運転制御方式の改善</v>
      </c>
      <c r="P237">
        <f t="shared" si="37"/>
        <v>3</v>
      </c>
      <c r="Q237">
        <v>0</v>
      </c>
      <c r="R237">
        <v>0</v>
      </c>
    </row>
    <row r="238" spans="2:18">
      <c r="B238" s="80" t="s">
        <v>3070</v>
      </c>
      <c r="D238" s="26"/>
      <c r="E238" s="28"/>
      <c r="F238" s="70" t="s">
        <v>13</v>
      </c>
      <c r="G238" s="78" t="s">
        <v>3455</v>
      </c>
      <c r="H238" s="30"/>
      <c r="I238" s="115" t="s">
        <v>3457</v>
      </c>
      <c r="J238" s="154" t="str">
        <f t="shared" si="32"/>
        <v>36～39</v>
      </c>
      <c r="K238" s="60">
        <f>INDEX('1.2(1)③'!$B:$B,MATCH(M238,'1.2(1)③'!A:A,0),1)</f>
        <v>36</v>
      </c>
      <c r="L238" s="17">
        <f t="shared" si="34"/>
        <v>39</v>
      </c>
      <c r="M238" s="17" t="str">
        <f t="shared" si="35"/>
        <v>上水道・工業用水道排水処理工程排泥脱水設備</v>
      </c>
      <c r="O238" s="58" t="str">
        <f>INDEX('1.2(1)③'!$I:$I,MATCH($K238,'1.2(1)③'!$B:$B,0),1)</f>
        <v>脱水の効率化に適した駆動方式の選定、脱水の効率化のための排熱利用による濃縮汚泥の加温</v>
      </c>
      <c r="P238">
        <f t="shared" si="37"/>
        <v>4</v>
      </c>
      <c r="Q238">
        <v>0</v>
      </c>
      <c r="R238">
        <v>0</v>
      </c>
    </row>
    <row r="239" spans="2:18">
      <c r="B239" s="80" t="s">
        <v>3070</v>
      </c>
      <c r="D239" s="26"/>
      <c r="E239" s="28"/>
      <c r="F239" s="70" t="s">
        <v>13</v>
      </c>
      <c r="G239" s="74" t="s">
        <v>3458</v>
      </c>
      <c r="H239" s="75"/>
      <c r="I239" s="115" t="s">
        <v>3459</v>
      </c>
      <c r="J239" s="154" t="str">
        <f t="shared" si="32"/>
        <v>40～48</v>
      </c>
      <c r="K239" s="60">
        <f>INDEX('1.2(1)③'!$B:$B,MATCH(M239,'1.2(1)③'!A:A,0),1)</f>
        <v>40</v>
      </c>
      <c r="L239" s="17">
        <f t="shared" si="34"/>
        <v>48</v>
      </c>
      <c r="M239" s="17" t="str">
        <f t="shared" si="35"/>
        <v>上水道・工業用水道送水・配水工程送水・配水施設</v>
      </c>
      <c r="O239" s="58" t="str">
        <f>INDEX('1.2(1)③'!$I:$I,MATCH($K239,'1.2(1)③'!$B:$B,0),1)</f>
        <v>送水・配水施設における台数制御システム・可動羽根制御システム・インバーター等を利用した回転速度制御システム等の導入によるポンプ運転制御方式の改善</v>
      </c>
      <c r="P239">
        <f t="shared" si="37"/>
        <v>9</v>
      </c>
      <c r="Q239">
        <v>0</v>
      </c>
      <c r="R239">
        <v>0</v>
      </c>
    </row>
    <row r="240" spans="2:18">
      <c r="B240" s="80" t="s">
        <v>3070</v>
      </c>
      <c r="D240" s="26"/>
      <c r="E240" s="28"/>
      <c r="F240" s="70" t="s">
        <v>13</v>
      </c>
      <c r="G240" s="63" t="s">
        <v>3460</v>
      </c>
      <c r="H240" s="25"/>
      <c r="I240" s="115" t="s">
        <v>3461</v>
      </c>
      <c r="J240" s="154" t="str">
        <f t="shared" si="32"/>
        <v>49～52</v>
      </c>
      <c r="K240" s="60">
        <f>INDEX('1.2(1)③'!$B:$B,MATCH(M240,'1.2(1)③'!A:A,0),1)</f>
        <v>49</v>
      </c>
      <c r="L240" s="17">
        <f t="shared" si="34"/>
        <v>52</v>
      </c>
      <c r="M240" s="17" t="str">
        <f t="shared" si="35"/>
        <v>上水道・工業用水道総合管理水運用管理</v>
      </c>
      <c r="O240" s="58" t="str">
        <f>INDEX('1.2(1)③'!$I:$I,MATCH($K240,'1.2(1)③'!$B:$B,0),1)</f>
        <v>位置エネルギーを利用した施設の整備</v>
      </c>
      <c r="P240">
        <f t="shared" si="37"/>
        <v>4</v>
      </c>
      <c r="Q240">
        <v>0</v>
      </c>
      <c r="R240">
        <v>0</v>
      </c>
    </row>
    <row r="241" spans="2:18">
      <c r="B241" s="80" t="s">
        <v>3070</v>
      </c>
      <c r="D241" s="26"/>
      <c r="E241" s="28"/>
      <c r="F241" s="70" t="s">
        <v>13</v>
      </c>
      <c r="G241" s="79" t="s">
        <v>3460</v>
      </c>
      <c r="H241" s="30"/>
      <c r="I241" s="115" t="s">
        <v>3462</v>
      </c>
      <c r="J241" s="154" t="str">
        <f t="shared" si="32"/>
        <v>53～57</v>
      </c>
      <c r="K241" s="60">
        <f>INDEX('1.2(1)③'!$B:$B,MATCH(M241,'1.2(1)③'!A:A,0),1)</f>
        <v>53</v>
      </c>
      <c r="L241" s="17">
        <f t="shared" si="34"/>
        <v>57</v>
      </c>
      <c r="M241" s="17" t="str">
        <f t="shared" si="35"/>
        <v>上水道・工業用水道総合管理監視制御システム</v>
      </c>
      <c r="O241" s="58" t="str">
        <f>INDEX('1.2(1)③'!$I:$I,MATCH($K241,'1.2(1)③'!$B:$B,0),1)</f>
        <v>エネルギー原単位の分析のための処理工程単位・主要設備単位・機器単位での電力計の設置</v>
      </c>
      <c r="P241">
        <f t="shared" si="37"/>
        <v>5</v>
      </c>
      <c r="Q241">
        <v>0</v>
      </c>
      <c r="R241">
        <v>0</v>
      </c>
    </row>
    <row r="242" spans="2:18">
      <c r="B242" s="80" t="s">
        <v>3070</v>
      </c>
      <c r="D242" s="26"/>
      <c r="E242" s="28"/>
      <c r="F242" s="70" t="s">
        <v>13</v>
      </c>
      <c r="G242" s="26" t="s">
        <v>195</v>
      </c>
      <c r="H242" s="28"/>
      <c r="I242" s="115" t="s">
        <v>3463</v>
      </c>
      <c r="J242" s="154">
        <f t="shared" si="32"/>
        <v>58</v>
      </c>
      <c r="K242" s="60">
        <f>INDEX('1.2(1)③'!$B:$B,MATCH(M242,'1.2(1)③'!A:A,0),1)</f>
        <v>58</v>
      </c>
      <c r="L242" s="17">
        <f t="shared" si="34"/>
        <v>58</v>
      </c>
      <c r="M242" s="17" t="str">
        <f t="shared" si="35"/>
        <v>上水道・工業用水道未利用エネルギー・再生可能エネルギー設備小水力発電設備</v>
      </c>
      <c r="O242" s="58" t="str">
        <f>INDEX('1.2(1)③'!$I:$I,MATCH($K242,'1.2(1)③'!$B:$B,0),1)</f>
        <v>導水・送水・配水等における管路の残存圧力等を利用した小水力発電設備の導入</v>
      </c>
      <c r="P242">
        <f t="shared" si="37"/>
        <v>1</v>
      </c>
      <c r="Q242">
        <v>0</v>
      </c>
      <c r="R242">
        <v>0</v>
      </c>
    </row>
    <row r="243" spans="2:18">
      <c r="B243" s="80" t="s">
        <v>3070</v>
      </c>
      <c r="D243" s="26"/>
      <c r="E243" s="28"/>
      <c r="F243" s="70" t="s">
        <v>13</v>
      </c>
      <c r="G243" s="80" t="s">
        <v>195</v>
      </c>
      <c r="H243" s="28"/>
      <c r="I243" s="115" t="s">
        <v>3464</v>
      </c>
      <c r="J243" s="154">
        <f t="shared" si="32"/>
        <v>59</v>
      </c>
      <c r="K243" s="60">
        <f>INDEX('1.2(1)③'!$B:$B,MATCH(M243,'1.2(1)③'!A:A,0),1)</f>
        <v>59</v>
      </c>
      <c r="L243" s="17">
        <f t="shared" si="34"/>
        <v>59</v>
      </c>
      <c r="M243" s="17" t="str">
        <f t="shared" si="35"/>
        <v>上水道・工業用水道未利用エネルギー・再生可能エネルギー設備再生可能エネルギー等</v>
      </c>
      <c r="O243" s="58" t="str">
        <f>INDEX('1.2(1)③'!$I:$I,MATCH($K243,'1.2(1)③'!$B:$B,0),1)</f>
        <v>ろ過池・沈殿池上部等未利用スペースを活用した太陽光発電設備の導入</v>
      </c>
      <c r="P243">
        <f t="shared" si="37"/>
        <v>1</v>
      </c>
      <c r="Q243">
        <v>0</v>
      </c>
      <c r="R243">
        <v>0</v>
      </c>
    </row>
    <row r="244" spans="2:18">
      <c r="B244" s="63" t="s">
        <v>3068</v>
      </c>
      <c r="C244" s="24"/>
      <c r="D244" s="63" t="s">
        <v>680</v>
      </c>
      <c r="E244" s="25"/>
      <c r="F244" s="21" t="s">
        <v>13</v>
      </c>
      <c r="G244" s="63" t="s">
        <v>3465</v>
      </c>
      <c r="H244" s="25"/>
      <c r="I244" s="115" t="s">
        <v>117</v>
      </c>
      <c r="J244" s="154" t="str">
        <f t="shared" si="32"/>
        <v>60～67</v>
      </c>
      <c r="K244" s="60">
        <f>INDEX('1.2(1)③'!$B:$B,MATCH(M244,'1.2(1)③'!A:A,0),1)</f>
        <v>60</v>
      </c>
      <c r="L244" s="17">
        <f t="shared" si="34"/>
        <v>67</v>
      </c>
      <c r="M244" s="17" t="str">
        <f t="shared" si="35"/>
        <v>下水道前処理・揚水工程電気使用設備</v>
      </c>
      <c r="O244" s="58" t="str">
        <f>INDEX('1.2(1)③'!$I:$I,MATCH($K244,'1.2(1)③'!$B:$B,0),1)</f>
        <v>沈砂池設備・主ポンプ設備における計時装置（タイマー）の使用・水位差検出・主ポンプ連動等によるスクリーン設備の間欠運転</v>
      </c>
      <c r="P244">
        <f t="shared" si="37"/>
        <v>8</v>
      </c>
      <c r="Q244">
        <v>0</v>
      </c>
      <c r="R244">
        <v>0</v>
      </c>
    </row>
    <row r="245" spans="2:18">
      <c r="B245" s="42" t="s">
        <v>3068</v>
      </c>
      <c r="D245" s="26"/>
      <c r="E245" s="28"/>
      <c r="F245" s="69" t="s">
        <v>13</v>
      </c>
      <c r="G245" s="74" t="s">
        <v>3466</v>
      </c>
      <c r="H245" s="75"/>
      <c r="I245" s="115" t="s">
        <v>117</v>
      </c>
      <c r="J245" s="154" t="str">
        <f t="shared" si="32"/>
        <v>68～99</v>
      </c>
      <c r="K245" s="60">
        <f>INDEX('1.2(1)③'!$B:$B,MATCH(M245,'1.2(1)③'!A:A,0),1)</f>
        <v>68</v>
      </c>
      <c r="L245" s="17">
        <f t="shared" si="34"/>
        <v>99</v>
      </c>
      <c r="M245" s="17" t="str">
        <f t="shared" si="35"/>
        <v>下水道水処理工程電気使用設備</v>
      </c>
      <c r="O245" s="58" t="str">
        <f>INDEX('1.2(1)③'!$I:$I,MATCH($K245,'1.2(1)③'!$B:$B,0),1)</f>
        <v>流入水量に応じた池数制御</v>
      </c>
      <c r="P245">
        <f t="shared" si="37"/>
        <v>32</v>
      </c>
      <c r="Q245">
        <v>0</v>
      </c>
      <c r="R245">
        <v>0</v>
      </c>
    </row>
    <row r="246" spans="2:18">
      <c r="B246" s="80" t="s">
        <v>3068</v>
      </c>
      <c r="D246" s="26"/>
      <c r="E246" s="28"/>
      <c r="F246" s="70" t="s">
        <v>13</v>
      </c>
      <c r="G246" s="74" t="s">
        <v>3468</v>
      </c>
      <c r="H246" s="75"/>
      <c r="I246" s="115" t="s">
        <v>117</v>
      </c>
      <c r="J246" s="154" t="str">
        <f t="shared" si="32"/>
        <v>100～118</v>
      </c>
      <c r="K246" s="60">
        <f>INDEX('1.2(1)③'!$B:$B,MATCH(M246,'1.2(1)③'!A:A,0),1)</f>
        <v>100</v>
      </c>
      <c r="L246" s="17">
        <f t="shared" si="34"/>
        <v>118</v>
      </c>
      <c r="M246" s="17" t="str">
        <f t="shared" si="35"/>
        <v>下水道汚泥処理工程電気使用設備</v>
      </c>
      <c r="O246" s="58" t="str">
        <f>INDEX('1.2(1)③'!$I:$I,MATCH($K246,'1.2(1)③'!$B:$B,0),1)</f>
        <v>汚泥輸送ポンプにおける台数制御システム・インバーター等による回転数制御システムの導入</v>
      </c>
      <c r="P246">
        <f t="shared" si="37"/>
        <v>19</v>
      </c>
      <c r="Q246">
        <v>0</v>
      </c>
      <c r="R246">
        <v>0</v>
      </c>
    </row>
    <row r="247" spans="2:18">
      <c r="B247" s="80" t="s">
        <v>3068</v>
      </c>
      <c r="D247" s="26"/>
      <c r="E247" s="28"/>
      <c r="F247" s="70" t="s">
        <v>13</v>
      </c>
      <c r="G247" s="74" t="s">
        <v>3470</v>
      </c>
      <c r="H247" s="75"/>
      <c r="I247" s="115" t="s">
        <v>3471</v>
      </c>
      <c r="J247" s="154" t="str">
        <f t="shared" si="32"/>
        <v>119～134</v>
      </c>
      <c r="K247" s="60">
        <f>INDEX('1.2(1)③'!$B:$B,MATCH(M247,'1.2(1)③'!A:A,0),1)</f>
        <v>119</v>
      </c>
      <c r="L247" s="17">
        <f t="shared" si="34"/>
        <v>134</v>
      </c>
      <c r="M247" s="17" t="str">
        <f t="shared" si="35"/>
        <v>下水道汚泥焼却工程燃焼設備電気使用設備</v>
      </c>
      <c r="O247" s="58" t="str">
        <f>INDEX('1.2(1)③'!$I:$I,MATCH($K247,'1.2(1)③'!$B:$B,0),1)</f>
        <v>汚泥焼却設備における脱水汚泥発生量に応じた汚泥焼却炉の規模の適正化</v>
      </c>
      <c r="P247">
        <f t="shared" si="37"/>
        <v>16</v>
      </c>
      <c r="Q247">
        <v>0</v>
      </c>
      <c r="R247">
        <v>0</v>
      </c>
    </row>
    <row r="248" spans="2:18">
      <c r="B248" s="80" t="s">
        <v>3068</v>
      </c>
      <c r="D248" s="26"/>
      <c r="E248" s="28"/>
      <c r="F248" s="70" t="s">
        <v>13</v>
      </c>
      <c r="G248" s="74" t="s">
        <v>3460</v>
      </c>
      <c r="H248" s="75"/>
      <c r="I248" s="115" t="s">
        <v>117</v>
      </c>
      <c r="J248" s="154" t="str">
        <f t="shared" si="32"/>
        <v>135～138</v>
      </c>
      <c r="K248" s="60">
        <f>INDEX('1.2(1)③'!$B:$B,MATCH(M248,'1.2(1)③'!A:A,0),1)</f>
        <v>135</v>
      </c>
      <c r="L248" s="17">
        <f t="shared" si="34"/>
        <v>138</v>
      </c>
      <c r="M248" s="17" t="str">
        <f t="shared" si="35"/>
        <v>下水道総合管理電気使用設備</v>
      </c>
      <c r="O248" s="58" t="str">
        <f>INDEX('1.2(1)③'!$I:$I,MATCH($K248,'1.2(1)③'!$B:$B,0),1)</f>
        <v>処理水質とエネルギー消費量を適正に管理した効率的な水処理施設の運転</v>
      </c>
      <c r="P248">
        <f t="shared" si="37"/>
        <v>4</v>
      </c>
      <c r="Q248">
        <v>0</v>
      </c>
      <c r="R248">
        <v>0</v>
      </c>
    </row>
    <row r="249" spans="2:18">
      <c r="B249" s="80" t="s">
        <v>3068</v>
      </c>
      <c r="D249" s="26"/>
      <c r="E249" s="28"/>
      <c r="F249" s="70" t="s">
        <v>13</v>
      </c>
      <c r="G249" s="26" t="s">
        <v>740</v>
      </c>
      <c r="H249" s="28"/>
      <c r="I249" s="115" t="s">
        <v>117</v>
      </c>
      <c r="J249" s="154" t="str">
        <f t="shared" si="32"/>
        <v>139～140</v>
      </c>
      <c r="K249" s="60">
        <f>INDEX('1.2(1)③'!$B:$B,MATCH(M249,'1.2(1)③'!A:A,0),1)</f>
        <v>139</v>
      </c>
      <c r="L249" s="17">
        <f t="shared" si="34"/>
        <v>140</v>
      </c>
      <c r="M249" s="17" t="str">
        <f t="shared" si="35"/>
        <v>下水道その他の主要エネルギー消費設備等電気使用設備</v>
      </c>
      <c r="O249" s="58" t="str">
        <f>INDEX('1.2(1)③'!$I:$I,MATCH($K249,'1.2(1)③'!$B:$B,0),1)</f>
        <v>脱臭設備における脱臭空気量の低減のための臭気発生源の拡散防止・発生臭気の漏えい防止・発生臭気と一般換気との分離</v>
      </c>
      <c r="P249">
        <f t="shared" si="37"/>
        <v>2</v>
      </c>
      <c r="Q249">
        <v>0</v>
      </c>
      <c r="R249">
        <v>0</v>
      </c>
    </row>
    <row r="250" spans="2:18">
      <c r="B250" s="78" t="s">
        <v>3068</v>
      </c>
      <c r="C250" s="29"/>
      <c r="D250" s="127"/>
      <c r="E250" s="30"/>
      <c r="F250" s="71" t="s">
        <v>13</v>
      </c>
      <c r="G250" s="79" t="s">
        <v>740</v>
      </c>
      <c r="H250" s="30"/>
      <c r="I250" s="115" t="s">
        <v>195</v>
      </c>
      <c r="J250" s="154" t="str">
        <f t="shared" si="32"/>
        <v>141～152</v>
      </c>
      <c r="K250" s="60">
        <f>INDEX('1.2(1)③'!$B:$B,MATCH(M250,'1.2(1)③'!A:A,0),1)</f>
        <v>141</v>
      </c>
      <c r="L250" s="17">
        <f t="shared" si="34"/>
        <v>152</v>
      </c>
      <c r="M250" s="17" t="str">
        <f t="shared" si="35"/>
        <v>下水道その他の主要エネルギー消費設備等未利用エネルギー・再生可能エネルギー設備</v>
      </c>
      <c r="O250" s="58" t="str">
        <f>INDEX('1.2(1)③'!$I:$I,MATCH($K250,'1.2(1)③'!$B:$B,0),1)</f>
        <v>下水の温度差エネルギーの利用</v>
      </c>
      <c r="P250">
        <f t="shared" si="37"/>
        <v>12</v>
      </c>
      <c r="Q250">
        <v>0</v>
      </c>
      <c r="R250">
        <v>0</v>
      </c>
    </row>
    <row r="251" spans="2:18">
      <c r="B251" s="63" t="s">
        <v>3069</v>
      </c>
      <c r="C251" s="24"/>
      <c r="D251" s="63" t="s">
        <v>680</v>
      </c>
      <c r="E251" s="25"/>
      <c r="F251" s="21" t="s">
        <v>13</v>
      </c>
      <c r="G251" s="63" t="s">
        <v>3472</v>
      </c>
      <c r="H251" s="25"/>
      <c r="I251" s="115" t="s">
        <v>3262</v>
      </c>
      <c r="J251" s="154" t="str">
        <f t="shared" si="32"/>
        <v>153～159</v>
      </c>
      <c r="K251" s="60">
        <f>INDEX('1.2(1)③'!$B:$B,MATCH(M251,'1.2(1)③'!A:A,0),1)</f>
        <v>153</v>
      </c>
      <c r="L251" s="17">
        <f t="shared" si="34"/>
        <v>159</v>
      </c>
      <c r="M251" s="17" t="str">
        <f t="shared" si="35"/>
        <v>廃棄物廃棄物の収集運搬収集運搬車</v>
      </c>
      <c r="O251" s="58" t="str">
        <f>INDEX('1.2(1)③'!$I:$I,MATCH($K251,'1.2(1)③'!$B:$B,0),1)</f>
        <v>中継施設の設置及び大型運搬車の導入による収集運搬の効率化</v>
      </c>
      <c r="P251">
        <f t="shared" si="37"/>
        <v>7</v>
      </c>
      <c r="Q251">
        <v>0</v>
      </c>
      <c r="R251">
        <v>0</v>
      </c>
    </row>
    <row r="252" spans="2:18">
      <c r="B252" s="42" t="s">
        <v>3069</v>
      </c>
      <c r="D252" s="26"/>
      <c r="E252" s="28"/>
      <c r="F252" s="69" t="s">
        <v>13</v>
      </c>
      <c r="G252" s="63" t="s">
        <v>3264</v>
      </c>
      <c r="H252" s="25"/>
      <c r="I252" s="115" t="s">
        <v>3473</v>
      </c>
      <c r="J252" s="154" t="str">
        <f t="shared" si="32"/>
        <v>160～168</v>
      </c>
      <c r="K252" s="60">
        <f>INDEX('1.2(1)③'!$B:$B,MATCH(M252,'1.2(1)③'!A:A,0),1)</f>
        <v>160</v>
      </c>
      <c r="L252" s="17">
        <f t="shared" si="34"/>
        <v>168</v>
      </c>
      <c r="M252" s="17" t="str">
        <f t="shared" si="35"/>
        <v>廃棄物廃棄物焼却施設（ガス化溶融施設を含む）受入供給設備</v>
      </c>
      <c r="O252" s="58" t="str">
        <f>INDEX('1.2(1)③'!$I:$I,MATCH($K252,'1.2(1)③'!$B:$B,0),1)</f>
        <v>自動制御システムの導入</v>
      </c>
      <c r="P252">
        <f t="shared" si="37"/>
        <v>9</v>
      </c>
      <c r="Q252">
        <v>0</v>
      </c>
      <c r="R252">
        <v>0</v>
      </c>
    </row>
    <row r="253" spans="2:18">
      <c r="B253" s="80" t="s">
        <v>3069</v>
      </c>
      <c r="D253" s="26"/>
      <c r="E253" s="28"/>
      <c r="F253" s="70" t="s">
        <v>13</v>
      </c>
      <c r="G253" s="42" t="s">
        <v>3264</v>
      </c>
      <c r="H253" s="28"/>
      <c r="I253" s="115" t="s">
        <v>3474</v>
      </c>
      <c r="J253" s="154" t="str">
        <f t="shared" si="32"/>
        <v>169～181</v>
      </c>
      <c r="K253" s="60">
        <f>INDEX('1.2(1)③'!$B:$B,MATCH(M253,'1.2(1)③'!A:A,0),1)</f>
        <v>169</v>
      </c>
      <c r="L253" s="17">
        <f t="shared" si="34"/>
        <v>181</v>
      </c>
      <c r="M253" s="17" t="str">
        <f t="shared" si="35"/>
        <v>廃棄物廃棄物焼却施設（ガス化溶融施設を含む）燃焼（溶融）設備</v>
      </c>
      <c r="O253" s="58" t="str">
        <f>INDEX('1.2(1)③'!$I:$I,MATCH($K253,'1.2(1)③'!$B:$B,0),1)</f>
        <v>バッチ炉・准連続炉の全連続炉化</v>
      </c>
      <c r="P253">
        <f t="shared" si="37"/>
        <v>13</v>
      </c>
      <c r="Q253">
        <v>0</v>
      </c>
      <c r="R253">
        <v>0</v>
      </c>
    </row>
    <row r="254" spans="2:18">
      <c r="B254" s="80" t="s">
        <v>3069</v>
      </c>
      <c r="D254" s="26"/>
      <c r="E254" s="28"/>
      <c r="F254" s="70" t="s">
        <v>13</v>
      </c>
      <c r="G254" s="80" t="s">
        <v>3264</v>
      </c>
      <c r="H254" s="28"/>
      <c r="I254" s="115" t="s">
        <v>3475</v>
      </c>
      <c r="J254" s="154" t="str">
        <f t="shared" si="32"/>
        <v>182～187</v>
      </c>
      <c r="K254" s="60">
        <f>INDEX('1.2(1)③'!$B:$B,MATCH(M254,'1.2(1)③'!A:A,0),1)</f>
        <v>182</v>
      </c>
      <c r="L254" s="17">
        <f t="shared" si="34"/>
        <v>187</v>
      </c>
      <c r="M254" s="17" t="str">
        <f t="shared" si="35"/>
        <v>廃棄物廃棄物焼却施設（ガス化溶融施設を含む）灰溶融設備</v>
      </c>
      <c r="O254" s="58" t="str">
        <f>INDEX('1.2(1)③'!$I:$I,MATCH($K254,'1.2(1)③'!$B:$B,0),1)</f>
        <v>燃料式溶融炉における高効率バーナ・廃棄物利用バーナ・熱回収設備の導入</v>
      </c>
      <c r="P254">
        <f t="shared" si="37"/>
        <v>6</v>
      </c>
      <c r="Q254">
        <v>0</v>
      </c>
      <c r="R254">
        <v>0</v>
      </c>
    </row>
    <row r="255" spans="2:18">
      <c r="B255" s="80" t="s">
        <v>3069</v>
      </c>
      <c r="D255" s="26"/>
      <c r="E255" s="28"/>
      <c r="F255" s="70" t="s">
        <v>13</v>
      </c>
      <c r="G255" s="80" t="s">
        <v>3264</v>
      </c>
      <c r="H255" s="28"/>
      <c r="I255" s="115" t="s">
        <v>3476</v>
      </c>
      <c r="J255" s="154" t="str">
        <f t="shared" si="32"/>
        <v>188～190</v>
      </c>
      <c r="K255" s="60">
        <f>INDEX('1.2(1)③'!$B:$B,MATCH(M255,'1.2(1)③'!A:A,0),1)</f>
        <v>188</v>
      </c>
      <c r="L255" s="17">
        <f t="shared" si="34"/>
        <v>190</v>
      </c>
      <c r="M255" s="17" t="str">
        <f t="shared" si="35"/>
        <v>廃棄物廃棄物焼却施設（ガス化溶融施設を含む）通風設備</v>
      </c>
      <c r="O255" s="58" t="str">
        <f>INDEX('1.2(1)③'!$I:$I,MATCH($K255,'1.2(1)③'!$B:$B,0),1)</f>
        <v>送風機及び誘引通風機のインバータ化又は機械式による回転数制御方式の導入</v>
      </c>
      <c r="P255">
        <f t="shared" si="37"/>
        <v>3</v>
      </c>
      <c r="Q255">
        <v>0</v>
      </c>
      <c r="R255">
        <v>0</v>
      </c>
    </row>
    <row r="256" spans="2:18">
      <c r="B256" s="80" t="s">
        <v>3069</v>
      </c>
      <c r="D256" s="26"/>
      <c r="E256" s="28"/>
      <c r="F256" s="70" t="s">
        <v>13</v>
      </c>
      <c r="G256" s="80" t="s">
        <v>3264</v>
      </c>
      <c r="H256" s="28"/>
      <c r="I256" s="115" t="s">
        <v>3477</v>
      </c>
      <c r="J256" s="154" t="str">
        <f t="shared" si="32"/>
        <v>191～196</v>
      </c>
      <c r="K256" s="60">
        <f>INDEX('1.2(1)③'!$B:$B,MATCH(M256,'1.2(1)③'!A:A,0),1)</f>
        <v>191</v>
      </c>
      <c r="L256" s="17">
        <f t="shared" si="34"/>
        <v>196</v>
      </c>
      <c r="M256" s="17" t="str">
        <f t="shared" si="35"/>
        <v>廃棄物廃棄物焼却施設（ガス化溶融施設を含む）排ガス処理設備</v>
      </c>
      <c r="O256" s="58" t="str">
        <f>INDEX('1.2(1)③'!$I:$I,MATCH($K256,'1.2(1)③'!$B:$B,0),1)</f>
        <v>風煙道における流速の適正化</v>
      </c>
      <c r="P256">
        <f t="shared" si="37"/>
        <v>6</v>
      </c>
      <c r="Q256">
        <v>0</v>
      </c>
      <c r="R256">
        <v>0</v>
      </c>
    </row>
    <row r="257" spans="2:18">
      <c r="B257" s="80" t="s">
        <v>3069</v>
      </c>
      <c r="D257" s="26"/>
      <c r="E257" s="28"/>
      <c r="F257" s="70" t="s">
        <v>13</v>
      </c>
      <c r="G257" s="80" t="s">
        <v>3264</v>
      </c>
      <c r="H257" s="28"/>
      <c r="I257" s="115" t="s">
        <v>3490</v>
      </c>
      <c r="J257" s="154" t="str">
        <f t="shared" si="32"/>
        <v>197～201</v>
      </c>
      <c r="K257" s="60">
        <f>INDEX('1.2(1)③'!$B:$B,MATCH(M257,'1.2(1)③'!A:A,0),1)</f>
        <v>197</v>
      </c>
      <c r="L257" s="17">
        <f t="shared" si="34"/>
        <v>201</v>
      </c>
      <c r="M257" s="17" t="str">
        <f t="shared" si="35"/>
        <v>廃棄物廃棄物焼却施設（ガス化溶融施設を含む）灰出し設備（セメント固化処理設備、スラグ・メタル等の搬出設備を含む）</v>
      </c>
      <c r="O257" s="58" t="str">
        <f>INDEX('1.2(1)③'!$I:$I,MATCH($K257,'1.2(1)③'!$B:$B,0),1)</f>
        <v>灰クレーンにおける自動制御システムの導入</v>
      </c>
      <c r="P257">
        <f t="shared" si="37"/>
        <v>5</v>
      </c>
      <c r="Q257">
        <v>0</v>
      </c>
      <c r="R257">
        <v>0</v>
      </c>
    </row>
    <row r="258" spans="2:18">
      <c r="B258" s="80" t="s">
        <v>3069</v>
      </c>
      <c r="D258" s="26"/>
      <c r="E258" s="28"/>
      <c r="F258" s="70" t="s">
        <v>13</v>
      </c>
      <c r="G258" s="80" t="s">
        <v>3264</v>
      </c>
      <c r="H258" s="28"/>
      <c r="I258" s="115" t="s">
        <v>3478</v>
      </c>
      <c r="J258" s="154" t="str">
        <f t="shared" si="32"/>
        <v>202～203</v>
      </c>
      <c r="K258" s="60">
        <f>INDEX('1.2(1)③'!$B:$B,MATCH(M258,'1.2(1)③'!A:A,0),1)</f>
        <v>202</v>
      </c>
      <c r="L258" s="17">
        <f t="shared" si="34"/>
        <v>203</v>
      </c>
      <c r="M258" s="17" t="str">
        <f t="shared" si="35"/>
        <v>廃棄物廃棄物焼却施設（ガス化溶融施設を含む）排水処理設備</v>
      </c>
      <c r="O258" s="58" t="str">
        <f>INDEX('1.2(1)③'!$I:$I,MATCH($K258,'1.2(1)③'!$B:$B,0),1)</f>
        <v>ばっ気・攪拌(かくはん)装置及び固液分離装置における最適供給量制御システム・運転台数自動制御装置の導入</v>
      </c>
      <c r="P258">
        <f t="shared" si="37"/>
        <v>2</v>
      </c>
      <c r="Q258">
        <v>0</v>
      </c>
      <c r="R258">
        <v>0</v>
      </c>
    </row>
    <row r="259" spans="2:18">
      <c r="B259" s="80" t="s">
        <v>3069</v>
      </c>
      <c r="D259" s="26"/>
      <c r="E259" s="28"/>
      <c r="F259" s="70" t="s">
        <v>13</v>
      </c>
      <c r="G259" s="78" t="s">
        <v>3264</v>
      </c>
      <c r="H259" s="30"/>
      <c r="I259" s="115" t="s">
        <v>3479</v>
      </c>
      <c r="J259" s="154" t="str">
        <f t="shared" si="32"/>
        <v>204～223</v>
      </c>
      <c r="K259" s="60">
        <f>INDEX('1.2(1)③'!$B:$B,MATCH(M259,'1.2(1)③'!A:A,0),1)</f>
        <v>204</v>
      </c>
      <c r="L259" s="17">
        <f t="shared" si="34"/>
        <v>223</v>
      </c>
      <c r="M259" s="17" t="str">
        <f t="shared" si="35"/>
        <v>廃棄物廃棄物焼却施設（ガス化溶融施設を含む）熱回収設備</v>
      </c>
      <c r="O259" s="58" t="str">
        <f>INDEX('1.2(1)③'!$I:$I,MATCH($K259,'1.2(1)③'!$B:$B,0),1)</f>
        <v>高温高圧ボイラーの導入</v>
      </c>
      <c r="P259">
        <f t="shared" si="37"/>
        <v>20</v>
      </c>
      <c r="Q259">
        <v>0</v>
      </c>
      <c r="R259">
        <v>0</v>
      </c>
    </row>
    <row r="260" spans="2:18">
      <c r="B260" s="80" t="s">
        <v>3069</v>
      </c>
      <c r="D260" s="26"/>
      <c r="E260" s="28"/>
      <c r="F260" s="70" t="s">
        <v>13</v>
      </c>
      <c r="G260" s="63" t="s">
        <v>3480</v>
      </c>
      <c r="H260" s="25"/>
      <c r="I260" s="115" t="s">
        <v>3481</v>
      </c>
      <c r="J260" s="154">
        <f t="shared" si="32"/>
        <v>224</v>
      </c>
      <c r="K260" s="60">
        <f>INDEX('1.2(1)③'!$B:$B,MATCH(M260,'1.2(1)③'!A:A,0),1)</f>
        <v>224</v>
      </c>
      <c r="L260" s="17">
        <f t="shared" si="34"/>
        <v>224</v>
      </c>
      <c r="M260" s="17" t="str">
        <f t="shared" si="35"/>
        <v>廃棄物し尿処理施設受入・貯留設備</v>
      </c>
      <c r="O260" s="58" t="str">
        <f>INDEX('1.2(1)③'!$I:$I,MATCH($K260,'1.2(1)③'!$B:$B,0),1)</f>
        <v>夾(きょう)雑物破砕除去装置・貯留槽攪拌(かくはん)装置における液位・流量等の自動計測制御システムの導入</v>
      </c>
      <c r="P260">
        <f t="shared" si="37"/>
        <v>1</v>
      </c>
      <c r="Q260">
        <v>0</v>
      </c>
      <c r="R260">
        <v>0</v>
      </c>
    </row>
    <row r="261" spans="2:18">
      <c r="B261" s="80" t="s">
        <v>3069</v>
      </c>
      <c r="D261" s="26"/>
      <c r="E261" s="28"/>
      <c r="F261" s="70" t="s">
        <v>13</v>
      </c>
      <c r="G261" s="80" t="s">
        <v>3480</v>
      </c>
      <c r="H261" s="28"/>
      <c r="I261" s="115" t="s">
        <v>3482</v>
      </c>
      <c r="J261" s="154" t="str">
        <f t="shared" si="32"/>
        <v>225～226</v>
      </c>
      <c r="K261" s="60">
        <f>INDEX('1.2(1)③'!$B:$B,MATCH(M261,'1.2(1)③'!A:A,0),1)</f>
        <v>225</v>
      </c>
      <c r="L261" s="17">
        <f t="shared" si="34"/>
        <v>226</v>
      </c>
      <c r="M261" s="17" t="str">
        <f t="shared" si="35"/>
        <v>廃棄物し尿処理施設生物反応処理設備</v>
      </c>
      <c r="O261" s="58" t="str">
        <f>INDEX('1.2(1)③'!$I:$I,MATCH($K261,'1.2(1)③'!$B:$B,0),1)</f>
        <v>ばっ気・攪拌(かくはん)装置及び固液分離装置における最適供給量制御システム・運転台数自動制御装置の導入</v>
      </c>
      <c r="P261">
        <f t="shared" si="37"/>
        <v>2</v>
      </c>
      <c r="Q261">
        <v>0</v>
      </c>
      <c r="R261">
        <v>0</v>
      </c>
    </row>
    <row r="262" spans="2:18">
      <c r="B262" s="80" t="s">
        <v>3069</v>
      </c>
      <c r="D262" s="26"/>
      <c r="E262" s="28"/>
      <c r="F262" s="70" t="s">
        <v>13</v>
      </c>
      <c r="G262" s="80" t="s">
        <v>3480</v>
      </c>
      <c r="H262" s="28"/>
      <c r="I262" s="115" t="s">
        <v>3467</v>
      </c>
      <c r="J262" s="154" t="str">
        <f t="shared" si="32"/>
        <v>227～228</v>
      </c>
      <c r="K262" s="60">
        <f>INDEX('1.2(1)③'!$B:$B,MATCH(M262,'1.2(1)③'!A:A,0),1)</f>
        <v>227</v>
      </c>
      <c r="L262" s="17">
        <f t="shared" si="34"/>
        <v>228</v>
      </c>
      <c r="M262" s="17" t="str">
        <f t="shared" si="35"/>
        <v>廃棄物し尿処理施設高度処理設備</v>
      </c>
      <c r="O262" s="58" t="str">
        <f>INDEX('1.2(1)③'!$I:$I,MATCH($K262,'1.2(1)③'!$B:$B,0),1)</f>
        <v>凝集分離装置・オゾン発生装置における最適供給量制御システム・運転台数自動制御装置の導入</v>
      </c>
      <c r="P262">
        <f t="shared" si="37"/>
        <v>2</v>
      </c>
      <c r="Q262">
        <v>0</v>
      </c>
      <c r="R262">
        <v>0</v>
      </c>
    </row>
    <row r="263" spans="2:18">
      <c r="B263" s="80" t="s">
        <v>3069</v>
      </c>
      <c r="D263" s="26"/>
      <c r="E263" s="28"/>
      <c r="F263" s="70" t="s">
        <v>13</v>
      </c>
      <c r="G263" s="80" t="s">
        <v>3480</v>
      </c>
      <c r="H263" s="28"/>
      <c r="I263" s="115" t="s">
        <v>3469</v>
      </c>
      <c r="J263" s="154" t="str">
        <f t="shared" si="32"/>
        <v>229～230</v>
      </c>
      <c r="K263" s="60">
        <f>INDEX('1.2(1)③'!$B:$B,MATCH(M263,'1.2(1)③'!A:A,0),1)</f>
        <v>229</v>
      </c>
      <c r="L263" s="17">
        <f t="shared" si="34"/>
        <v>230</v>
      </c>
      <c r="M263" s="17" t="str">
        <f t="shared" si="35"/>
        <v>廃棄物し尿処理施設汚泥脱水設備</v>
      </c>
      <c r="O263" s="58" t="str">
        <f>INDEX('1.2(1)③'!$I:$I,MATCH($K263,'1.2(1)③'!$B:$B,0),1)</f>
        <v>脱水装置における差速制御による電力回生システムの導入</v>
      </c>
      <c r="P263">
        <f t="shared" si="37"/>
        <v>2</v>
      </c>
      <c r="Q263">
        <v>0</v>
      </c>
      <c r="R263">
        <v>0</v>
      </c>
    </row>
    <row r="264" spans="2:18">
      <c r="B264" s="80" t="s">
        <v>3069</v>
      </c>
      <c r="D264" s="26"/>
      <c r="E264" s="28"/>
      <c r="F264" s="70" t="s">
        <v>13</v>
      </c>
      <c r="G264" s="80" t="s">
        <v>3480</v>
      </c>
      <c r="H264" s="28"/>
      <c r="I264" s="115" t="s">
        <v>3483</v>
      </c>
      <c r="J264" s="154" t="str">
        <f t="shared" si="32"/>
        <v>231～235</v>
      </c>
      <c r="K264" s="60">
        <f>INDEX('1.2(1)③'!$B:$B,MATCH(M264,'1.2(1)③'!A:A,0),1)</f>
        <v>231</v>
      </c>
      <c r="L264" s="17">
        <f t="shared" si="34"/>
        <v>235</v>
      </c>
      <c r="M264" s="17" t="str">
        <f t="shared" si="35"/>
        <v>廃棄物し尿処理施設汚泥乾燥・焼却設備</v>
      </c>
      <c r="O264" s="58" t="str">
        <f>INDEX('1.2(1)③'!$I:$I,MATCH($K264,'1.2(1)③'!$B:$B,0),1)</f>
        <v>汚泥乾燥装置における熱風量の自動制御システムの導入</v>
      </c>
      <c r="P264">
        <f t="shared" si="37"/>
        <v>5</v>
      </c>
      <c r="Q264">
        <v>0</v>
      </c>
      <c r="R264">
        <v>0</v>
      </c>
    </row>
    <row r="265" spans="2:18">
      <c r="B265" s="80" t="s">
        <v>3069</v>
      </c>
      <c r="D265" s="26"/>
      <c r="E265" s="28"/>
      <c r="F265" s="70" t="s">
        <v>13</v>
      </c>
      <c r="G265" s="80" t="s">
        <v>3480</v>
      </c>
      <c r="H265" s="28"/>
      <c r="I265" s="115" t="s">
        <v>3484</v>
      </c>
      <c r="J265" s="154" t="str">
        <f t="shared" si="32"/>
        <v>236～241</v>
      </c>
      <c r="K265" s="60">
        <f>INDEX('1.2(1)③'!$B:$B,MATCH(M265,'1.2(1)③'!A:A,0),1)</f>
        <v>236</v>
      </c>
      <c r="L265" s="17">
        <f t="shared" si="34"/>
        <v>241</v>
      </c>
      <c r="M265" s="17" t="str">
        <f t="shared" si="35"/>
        <v>廃棄物し尿処理施設資源化設備</v>
      </c>
      <c r="O265" s="58" t="str">
        <f>INDEX('1.2(1)③'!$I:$I,MATCH($K265,'1.2(1)③'!$B:$B,0),1)</f>
        <v>堆肥化発酵槽の保温及び放熱防止</v>
      </c>
      <c r="P265">
        <f t="shared" si="37"/>
        <v>6</v>
      </c>
      <c r="Q265">
        <v>0</v>
      </c>
      <c r="R265">
        <v>0</v>
      </c>
    </row>
    <row r="266" spans="2:18">
      <c r="B266" s="80" t="s">
        <v>3069</v>
      </c>
      <c r="D266" s="26"/>
      <c r="E266" s="28"/>
      <c r="F266" s="70" t="s">
        <v>13</v>
      </c>
      <c r="G266" s="78" t="s">
        <v>3480</v>
      </c>
      <c r="H266" s="30"/>
      <c r="I266" s="115" t="s">
        <v>3485</v>
      </c>
      <c r="J266" s="154" t="str">
        <f t="shared" si="32"/>
        <v>242～245</v>
      </c>
      <c r="K266" s="60">
        <f>INDEX('1.2(1)③'!$B:$B,MATCH(M266,'1.2(1)③'!A:A,0),1)</f>
        <v>242</v>
      </c>
      <c r="L266" s="17">
        <f t="shared" si="34"/>
        <v>245</v>
      </c>
      <c r="M266" s="17" t="str">
        <f t="shared" si="35"/>
        <v>廃棄物し尿処理施設その他のし尿処理施設</v>
      </c>
      <c r="O266" s="58" t="str">
        <f>INDEX('1.2(1)③'!$I:$I,MATCH($K266,'1.2(1)③'!$B:$B,0),1)</f>
        <v>脱臭炉の排ガス用熱交換器の導入</v>
      </c>
      <c r="P266">
        <f t="shared" si="37"/>
        <v>4</v>
      </c>
      <c r="Q266">
        <v>0</v>
      </c>
      <c r="R266">
        <v>0</v>
      </c>
    </row>
    <row r="267" spans="2:18">
      <c r="B267" s="80" t="s">
        <v>3069</v>
      </c>
      <c r="D267" s="26"/>
      <c r="E267" s="28"/>
      <c r="F267" s="70" t="s">
        <v>13</v>
      </c>
      <c r="G267" s="63" t="s">
        <v>3486</v>
      </c>
      <c r="H267" s="25"/>
      <c r="I267" s="115" t="s">
        <v>3487</v>
      </c>
      <c r="J267" s="154" t="str">
        <f t="shared" si="32"/>
        <v>246～245</v>
      </c>
      <c r="K267" s="60">
        <f>INDEX('1.2(1)③'!$B:$B,MATCH(M267,'1.2(1)③'!A:A,0),1)</f>
        <v>246</v>
      </c>
      <c r="L267" s="17">
        <f t="shared" si="34"/>
        <v>245</v>
      </c>
      <c r="M267" s="17" t="str">
        <f t="shared" si="35"/>
        <v>廃棄物最終処分場集排水設備・通気装置</v>
      </c>
      <c r="O267" s="58" t="str">
        <f>INDEX('1.2(1)③'!$I:$I,MATCH($K267,'1.2(1)③'!$B:$B,0),1)</f>
        <v>適正な集排水管敷設・集水ピットの設置・竪型ガス抜き設備の設置等による準好気性埋立構造の導入</v>
      </c>
      <c r="P267">
        <f t="shared" si="37"/>
        <v>0</v>
      </c>
      <c r="Q267">
        <v>0</v>
      </c>
      <c r="R267">
        <v>0</v>
      </c>
    </row>
    <row r="268" spans="2:18">
      <c r="B268" s="80" t="s">
        <v>3069</v>
      </c>
      <c r="D268" s="26"/>
      <c r="E268" s="28"/>
      <c r="F268" s="70" t="s">
        <v>13</v>
      </c>
      <c r="G268" s="80" t="s">
        <v>3486</v>
      </c>
      <c r="H268" s="28"/>
      <c r="I268" s="115" t="s">
        <v>3487</v>
      </c>
      <c r="J268" s="154" t="str">
        <f t="shared" si="32"/>
        <v>246～247</v>
      </c>
      <c r="K268" s="60">
        <f>INDEX('1.2(1)③'!$B:$B,MATCH(M268,'1.2(1)③'!A:A,0),1)</f>
        <v>246</v>
      </c>
      <c r="L268" s="17">
        <f t="shared" si="34"/>
        <v>247</v>
      </c>
      <c r="M268" s="17" t="str">
        <f t="shared" si="35"/>
        <v>廃棄物最終処分場集排水設備・通気装置</v>
      </c>
      <c r="O268" s="58" t="str">
        <f>INDEX('1.2(1)③'!$I:$I,MATCH($K268,'1.2(1)③'!$B:$B,0),1)</f>
        <v>適正な集排水管敷設・集水ピットの設置・竪型ガス抜き設備の設置等による準好気性埋立構造の導入</v>
      </c>
      <c r="P268">
        <f t="shared" si="37"/>
        <v>2</v>
      </c>
      <c r="Q268">
        <v>0</v>
      </c>
      <c r="R268">
        <v>0</v>
      </c>
    </row>
    <row r="269" spans="2:18">
      <c r="B269" s="80" t="s">
        <v>3069</v>
      </c>
      <c r="D269" s="26"/>
      <c r="E269" s="28"/>
      <c r="F269" s="70" t="s">
        <v>13</v>
      </c>
      <c r="G269" s="78" t="s">
        <v>3486</v>
      </c>
      <c r="H269" s="30"/>
      <c r="I269" s="115" t="s">
        <v>3488</v>
      </c>
      <c r="J269" s="154" t="str">
        <f t="shared" si="32"/>
        <v>248～249</v>
      </c>
      <c r="K269" s="60">
        <f>INDEX('1.2(1)③'!$B:$B,MATCH(M269,'1.2(1)③'!A:A,0),1)</f>
        <v>248</v>
      </c>
      <c r="L269" s="17">
        <f t="shared" si="34"/>
        <v>249</v>
      </c>
      <c r="M269" s="17" t="str">
        <f t="shared" si="35"/>
        <v>廃棄物最終処分場浸出液処理設備</v>
      </c>
      <c r="O269" s="58" t="str">
        <f>INDEX('1.2(1)③'!$I:$I,MATCH($K269,'1.2(1)③'!$B:$B,0),1)</f>
        <v>ばっ気ブロワ風量・ポンプ流量調整のインバータ制御システムの導入</v>
      </c>
      <c r="P269">
        <f t="shared" si="37"/>
        <v>2</v>
      </c>
      <c r="Q269">
        <v>0</v>
      </c>
      <c r="R269">
        <v>0</v>
      </c>
    </row>
    <row r="270" spans="2:18">
      <c r="B270" s="78" t="s">
        <v>3069</v>
      </c>
      <c r="C270" s="29"/>
      <c r="D270" s="127"/>
      <c r="E270" s="30"/>
      <c r="F270" s="71" t="s">
        <v>13</v>
      </c>
      <c r="G270" s="127" t="s">
        <v>753</v>
      </c>
      <c r="H270" s="30"/>
      <c r="I270" s="115" t="s">
        <v>3489</v>
      </c>
      <c r="J270" s="154">
        <f t="shared" si="32"/>
        <v>250</v>
      </c>
      <c r="K270" s="60">
        <f>INDEX('1.2(1)③'!$B:$B,MATCH(M270,'1.2(1)③'!A:A,0),1)</f>
        <v>250</v>
      </c>
      <c r="L270" s="17">
        <f t="shared" si="34"/>
        <v>250</v>
      </c>
      <c r="M270" s="17" t="str">
        <f t="shared" si="35"/>
        <v>廃棄物その他廃棄物系バイオマスの利活用のための設備</v>
      </c>
      <c r="O270" s="58" t="str">
        <f>INDEX('1.2(1)③'!$I:$I,MATCH($K270,'1.2(1)③'!$B:$B,0),1)</f>
        <v>バイオディーゼル燃料化施設やメタンを高効率に回収する施設等における廃棄物系バイオマスの利活用のための設備の整備</v>
      </c>
      <c r="P270">
        <f t="shared" si="37"/>
        <v>1</v>
      </c>
      <c r="Q270">
        <v>0</v>
      </c>
      <c r="R270">
        <v>0</v>
      </c>
    </row>
    <row r="271" spans="2:18">
      <c r="K271" s="58">
        <f>'1.2(1)③'!B256+1</f>
        <v>251</v>
      </c>
    </row>
    <row r="272" spans="2:18" ht="18.600000000000001">
      <c r="B272" s="33" t="s">
        <v>3067</v>
      </c>
      <c r="C272" s="19" t="s">
        <v>713</v>
      </c>
      <c r="E272" s="19"/>
    </row>
    <row r="274" spans="2:18">
      <c r="B274" s="369" t="s">
        <v>0</v>
      </c>
      <c r="C274" s="370"/>
      <c r="D274" s="369" t="s">
        <v>730</v>
      </c>
      <c r="E274" s="370"/>
      <c r="F274" s="149" t="s">
        <v>8</v>
      </c>
      <c r="G274" s="369" t="s">
        <v>3</v>
      </c>
      <c r="H274" s="370"/>
      <c r="I274" s="73" t="s">
        <v>1024</v>
      </c>
      <c r="J274" s="59" t="s">
        <v>3003</v>
      </c>
      <c r="O274" s="58" t="s">
        <v>3850</v>
      </c>
      <c r="P274" s="58" t="s">
        <v>3513</v>
      </c>
      <c r="Q274" t="s">
        <v>3516</v>
      </c>
      <c r="R274" t="s">
        <v>3517</v>
      </c>
    </row>
    <row r="275" spans="2:18">
      <c r="B275" s="63" t="s">
        <v>706</v>
      </c>
      <c r="C275" s="25"/>
      <c r="D275" t="s">
        <v>1025</v>
      </c>
      <c r="F275" s="22" t="s">
        <v>720</v>
      </c>
      <c r="G275" t="s">
        <v>3431</v>
      </c>
      <c r="H275" s="28"/>
      <c r="I275" s="23" t="s">
        <v>1023</v>
      </c>
      <c r="J275" s="154" t="str">
        <f t="shared" ref="J275:J320" si="38">HYPERLINK("#'"&amp;$B$17&amp;$B$18&amp;$B$272&amp;"'!B"&amp;K275+6,IF(L275=K275,K275,K275&amp;"～"&amp;L275))</f>
        <v>1～2</v>
      </c>
      <c r="K275" s="60">
        <f>INDEX('1.2(1)④'!$B:$B,MATCH(M275,'1.2(1)④'!A:A,0),1)</f>
        <v>1</v>
      </c>
      <c r="L275" s="17">
        <f>K276-1</f>
        <v>2</v>
      </c>
      <c r="M275" s="17" t="str">
        <f>D275&amp;F275&amp;G275&amp;I275</f>
        <v>荷主等Scope3排出削減に資する輸送方法の選択ー</v>
      </c>
      <c r="N275"/>
      <c r="O275" s="58" t="str">
        <f>INDEX('1.2(1)④'!$J:$J,MATCH($K275,'1.2(1)④'!$B:$B,0),1)</f>
        <v>モーダルシフトの推進</v>
      </c>
      <c r="P275">
        <f t="shared" ref="P275" si="39">L275-K275+1</f>
        <v>2</v>
      </c>
      <c r="Q275">
        <v>0</v>
      </c>
      <c r="R275">
        <v>0</v>
      </c>
    </row>
    <row r="276" spans="2:18">
      <c r="B276" s="26"/>
      <c r="C276" s="28"/>
      <c r="D276" s="43" t="s">
        <v>1025</v>
      </c>
      <c r="F276" s="69" t="s">
        <v>720</v>
      </c>
      <c r="G276" s="26" t="s">
        <v>1177</v>
      </c>
      <c r="H276" s="28"/>
      <c r="I276" s="23" t="s">
        <v>1023</v>
      </c>
      <c r="J276" s="154" t="str">
        <f t="shared" si="38"/>
        <v>3～34</v>
      </c>
      <c r="K276" s="60">
        <f>INDEX('1.2(1)④'!$B:$B,MATCH(M276,'1.2(1)④'!A:A,0),1)</f>
        <v>3</v>
      </c>
      <c r="L276" s="17">
        <f t="shared" ref="L276:L320" si="40">K277-1</f>
        <v>34</v>
      </c>
      <c r="M276" s="17" t="str">
        <f t="shared" ref="M276:M320" si="41">D276&amp;F276&amp;G276&amp;I276</f>
        <v>荷主等Scope3輸送効率向上のための措置ー</v>
      </c>
      <c r="N276"/>
      <c r="O276" s="58" t="str">
        <f>INDEX('1.2(1)④'!$J:$J,MATCH($K276,'1.2(1)④'!$B:$B,0),1)</f>
        <v>積み合わせ輸送、混載便の活用</v>
      </c>
      <c r="P276">
        <f t="shared" ref="P276:P320" si="42">L276-K276+1</f>
        <v>32</v>
      </c>
      <c r="Q276">
        <v>0</v>
      </c>
      <c r="R276">
        <v>0</v>
      </c>
    </row>
    <row r="277" spans="2:18">
      <c r="B277" s="26"/>
      <c r="C277" s="28"/>
      <c r="D277" s="63" t="s">
        <v>1067</v>
      </c>
      <c r="E277" s="24"/>
      <c r="F277" s="21" t="s">
        <v>1178</v>
      </c>
      <c r="G277" s="63" t="s">
        <v>1179</v>
      </c>
      <c r="H277" s="25"/>
      <c r="I277" s="115" t="s">
        <v>1070</v>
      </c>
      <c r="J277" s="154">
        <f t="shared" si="38"/>
        <v>35</v>
      </c>
      <c r="K277" s="60">
        <f>INDEX('1.2(1)④'!$B:$B,MATCH(M277,'1.2(1)④'!A:A,0),1)</f>
        <v>35</v>
      </c>
      <c r="L277" s="17">
        <f t="shared" si="40"/>
        <v>35</v>
      </c>
      <c r="M277" s="17" t="str">
        <f t="shared" si="41"/>
        <v>貨物輸送事業者Scope1,2燃費性能の優れた輸送用機器の使用 （機器・機材等の導入）鉄道</v>
      </c>
      <c r="N277"/>
      <c r="O277" s="58" t="str">
        <f>INDEX('1.2(1)④'!$J:$J,MATCH($K277,'1.2(1)④'!$B:$B,0),1)</f>
        <v>VVVFインバーター制御車両（交流電動機の速度・回転数制御）・高効率内燃機関・ハイブリッド車両・ディーゼルエレクトリック車両等への代替促進</v>
      </c>
      <c r="P277">
        <f t="shared" si="42"/>
        <v>1</v>
      </c>
      <c r="Q277">
        <v>0</v>
      </c>
      <c r="R277">
        <v>0</v>
      </c>
    </row>
    <row r="278" spans="2:18">
      <c r="B278" s="26"/>
      <c r="C278" s="28"/>
      <c r="D278" s="42" t="s">
        <v>1067</v>
      </c>
      <c r="F278" s="69" t="s">
        <v>1178</v>
      </c>
      <c r="G278" s="42" t="s">
        <v>1179</v>
      </c>
      <c r="H278" s="28"/>
      <c r="I278" s="115" t="s">
        <v>1072</v>
      </c>
      <c r="J278" s="154" t="str">
        <f t="shared" si="38"/>
        <v>36～41</v>
      </c>
      <c r="K278" s="60">
        <f>INDEX('1.2(1)④'!$B:$B,MATCH(M278,'1.2(1)④'!A:A,0),1)</f>
        <v>36</v>
      </c>
      <c r="L278" s="17">
        <f t="shared" si="40"/>
        <v>41</v>
      </c>
      <c r="M278" s="17" t="str">
        <f t="shared" si="41"/>
        <v>貨物輸送事業者Scope1,2燃費性能の優れた輸送用機器の使用 （機器・機材等の導入）自動車</v>
      </c>
      <c r="N278"/>
      <c r="O278" s="58" t="str">
        <f>INDEX('1.2(1)④'!$J:$J,MATCH($K278,'1.2(1)④'!$B:$B,0),1)</f>
        <v>トップランナー燃費基準達成車・ハイブリッド車・天然ガス車・電気自動車、燃料電池自動車等の温室効果ガス低排出車の導入</v>
      </c>
      <c r="P278">
        <f t="shared" si="42"/>
        <v>6</v>
      </c>
      <c r="Q278">
        <v>0</v>
      </c>
      <c r="R278">
        <v>0</v>
      </c>
    </row>
    <row r="279" spans="2:18">
      <c r="B279" s="26"/>
      <c r="C279" s="28"/>
      <c r="D279" s="80" t="s">
        <v>1067</v>
      </c>
      <c r="F279" s="70" t="s">
        <v>1178</v>
      </c>
      <c r="G279" s="80" t="s">
        <v>1179</v>
      </c>
      <c r="H279" s="28"/>
      <c r="I279" s="115" t="s">
        <v>1078</v>
      </c>
      <c r="J279" s="154" t="str">
        <f t="shared" si="38"/>
        <v>42～44</v>
      </c>
      <c r="K279" s="60">
        <f>INDEX('1.2(1)④'!$B:$B,MATCH(M279,'1.2(1)④'!A:A,0),1)</f>
        <v>42</v>
      </c>
      <c r="L279" s="17">
        <f t="shared" si="40"/>
        <v>44</v>
      </c>
      <c r="M279" s="17" t="str">
        <f t="shared" si="41"/>
        <v>貨物輸送事業者Scope1,2燃費性能の優れた輸送用機器の使用 （機器・機材等の導入）船舶</v>
      </c>
      <c r="N279"/>
      <c r="O279" s="58" t="str">
        <f>INDEX('1.2(1)④'!$J:$J,MATCH($K279,'1.2(1)④'!$B:$B,0),1)</f>
        <v>スーパーエコシップ、内航船省エネルギー格付制度において格付を取得可能な省エネルギー・省CO2排出船舶等の導入</v>
      </c>
      <c r="P279">
        <f t="shared" si="42"/>
        <v>3</v>
      </c>
      <c r="Q279">
        <v>0</v>
      </c>
      <c r="R279">
        <v>0</v>
      </c>
    </row>
    <row r="280" spans="2:18">
      <c r="B280" s="26"/>
      <c r="C280" s="28"/>
      <c r="D280" s="80" t="s">
        <v>1067</v>
      </c>
      <c r="F280" s="70" t="s">
        <v>1178</v>
      </c>
      <c r="G280" s="78" t="s">
        <v>1179</v>
      </c>
      <c r="H280" s="30"/>
      <c r="I280" s="115" t="s">
        <v>1082</v>
      </c>
      <c r="J280" s="154" t="str">
        <f t="shared" si="38"/>
        <v>45～46</v>
      </c>
      <c r="K280" s="60">
        <f>INDEX('1.2(1)④'!$B:$B,MATCH(M280,'1.2(1)④'!A:A,0),1)</f>
        <v>45</v>
      </c>
      <c r="L280" s="17">
        <f t="shared" si="40"/>
        <v>46</v>
      </c>
      <c r="M280" s="17" t="str">
        <f t="shared" si="41"/>
        <v>貨物輸送事業者Scope1,2燃費性能の優れた輸送用機器の使用 （機器・機材等の導入）航空機</v>
      </c>
      <c r="N280"/>
      <c r="O280" s="58" t="str">
        <f>INDEX('1.2(1)④'!$J:$J,MATCH($K280,'1.2(1)④'!$B:$B,0),1)</f>
        <v>高効率の機材導入</v>
      </c>
      <c r="P280">
        <f t="shared" si="42"/>
        <v>2</v>
      </c>
      <c r="Q280">
        <v>0</v>
      </c>
      <c r="R280">
        <v>0</v>
      </c>
    </row>
    <row r="281" spans="2:18">
      <c r="B281" s="26"/>
      <c r="C281" s="28"/>
      <c r="D281" s="80" t="s">
        <v>1067</v>
      </c>
      <c r="F281" s="70" t="s">
        <v>1178</v>
      </c>
      <c r="G281" s="26" t="s">
        <v>1180</v>
      </c>
      <c r="H281" s="28"/>
      <c r="I281" s="115" t="s">
        <v>3439</v>
      </c>
      <c r="J281" s="154" t="str">
        <f t="shared" si="38"/>
        <v>47～48</v>
      </c>
      <c r="K281" s="60">
        <f>INDEX('1.2(1)④'!$B:$B,MATCH(M281,'1.2(1)④'!A:A,0),1)</f>
        <v>47</v>
      </c>
      <c r="L281" s="17">
        <f t="shared" si="40"/>
        <v>48</v>
      </c>
      <c r="M281" s="17" t="str">
        <f t="shared" si="41"/>
        <v>貨物輸送事業者Scope1,2排出削減に資する運転又は操縦 （運用管理）鉄道</v>
      </c>
      <c r="N281"/>
      <c r="O281" s="58" t="str">
        <f>INDEX('1.2(1)④'!$J:$J,MATCH($K281,'1.2(1)④'!$B:$B,0),1)</f>
        <v>惰行運転の活用</v>
      </c>
      <c r="P281">
        <f t="shared" si="42"/>
        <v>2</v>
      </c>
      <c r="Q281">
        <v>0</v>
      </c>
      <c r="R281">
        <v>0</v>
      </c>
    </row>
    <row r="282" spans="2:18">
      <c r="B282" s="26"/>
      <c r="C282" s="28"/>
      <c r="D282" s="80" t="s">
        <v>1067</v>
      </c>
      <c r="F282" s="70" t="s">
        <v>1178</v>
      </c>
      <c r="G282" s="42" t="s">
        <v>1180</v>
      </c>
      <c r="H282" s="28"/>
      <c r="I282" s="115" t="s">
        <v>1072</v>
      </c>
      <c r="J282" s="154" t="str">
        <f t="shared" si="38"/>
        <v>49～52</v>
      </c>
      <c r="K282" s="60">
        <f>INDEX('1.2(1)④'!$B:$B,MATCH(M282,'1.2(1)④'!A:A,0),1)</f>
        <v>49</v>
      </c>
      <c r="L282" s="17">
        <f t="shared" si="40"/>
        <v>52</v>
      </c>
      <c r="M282" s="17" t="str">
        <f t="shared" si="41"/>
        <v>貨物輸送事業者Scope1,2排出削減に資する運転又は操縦 （運用管理）自動車</v>
      </c>
      <c r="N282"/>
      <c r="O282" s="58" t="str">
        <f>INDEX('1.2(1)④'!$J:$J,MATCH($K282,'1.2(1)④'!$B:$B,0),1)</f>
        <v>エコドライブの促進</v>
      </c>
      <c r="P282">
        <f t="shared" si="42"/>
        <v>4</v>
      </c>
      <c r="Q282">
        <v>0</v>
      </c>
      <c r="R282">
        <v>0</v>
      </c>
    </row>
    <row r="283" spans="2:18" ht="14.4" customHeight="1">
      <c r="B283" s="26"/>
      <c r="C283" s="28"/>
      <c r="D283" s="80" t="s">
        <v>1067</v>
      </c>
      <c r="F283" s="70" t="s">
        <v>1178</v>
      </c>
      <c r="G283" s="80" t="s">
        <v>1180</v>
      </c>
      <c r="H283" s="28"/>
      <c r="I283" s="115" t="s">
        <v>3440</v>
      </c>
      <c r="J283" s="154" t="str">
        <f t="shared" si="38"/>
        <v>53～56</v>
      </c>
      <c r="K283" s="60">
        <f>INDEX('1.2(1)④'!$B:$B,MATCH(M283,'1.2(1)④'!A:A,0),1)</f>
        <v>53</v>
      </c>
      <c r="L283" s="17">
        <f t="shared" si="40"/>
        <v>56</v>
      </c>
      <c r="M283" s="17" t="str">
        <f t="shared" si="41"/>
        <v>貨物輸送事業者Scope1,2排出削減に資する運転又は操縦 （運用管理）船舶</v>
      </c>
      <c r="N283"/>
      <c r="O283" s="58" t="str">
        <f>INDEX('1.2(1)④'!$J:$J,MATCH($K283,'1.2(1)④'!$B:$B,0),1)</f>
        <v>低燃費航行の実施（減速航行、バラスト水の調整等）</v>
      </c>
      <c r="P283">
        <f t="shared" si="42"/>
        <v>4</v>
      </c>
      <c r="Q283">
        <v>0</v>
      </c>
      <c r="R283">
        <v>0</v>
      </c>
    </row>
    <row r="284" spans="2:18" ht="14.4" customHeight="1">
      <c r="B284" s="26"/>
      <c r="C284" s="28"/>
      <c r="D284" s="80" t="s">
        <v>1067</v>
      </c>
      <c r="F284" s="70" t="s">
        <v>1178</v>
      </c>
      <c r="G284" s="80" t="s">
        <v>1180</v>
      </c>
      <c r="H284" s="28"/>
      <c r="I284" s="115" t="s">
        <v>1096</v>
      </c>
      <c r="J284" s="154" t="str">
        <f t="shared" si="38"/>
        <v>57～59</v>
      </c>
      <c r="K284" s="60">
        <f>INDEX('1.2(1)④'!$B:$B,MATCH(M284,'1.2(1)④'!A:A,0),1)</f>
        <v>57</v>
      </c>
      <c r="L284" s="17">
        <f t="shared" si="40"/>
        <v>59</v>
      </c>
      <c r="M284" s="17" t="str">
        <f t="shared" si="41"/>
        <v>貨物輸送事業者Scope1,2排出削減に資する運転又は操縦 （運用管理）航空機　</v>
      </c>
      <c r="N284"/>
      <c r="O284" s="58" t="str">
        <f>INDEX('1.2(1)④'!$J:$J,MATCH($K284,'1.2(1)④'!$B:$B,0),1)</f>
        <v>低燃費運航の実施（管制支援システムの活用等）</v>
      </c>
      <c r="P284">
        <f t="shared" si="42"/>
        <v>3</v>
      </c>
      <c r="Q284">
        <v>0</v>
      </c>
      <c r="R284">
        <v>0</v>
      </c>
    </row>
    <row r="285" spans="2:18" ht="14.4" customHeight="1">
      <c r="B285" s="26"/>
      <c r="C285" s="28"/>
      <c r="D285" s="80" t="s">
        <v>1067</v>
      </c>
      <c r="F285" s="70" t="s">
        <v>1178</v>
      </c>
      <c r="G285" s="63" t="s">
        <v>1181</v>
      </c>
      <c r="H285" s="25"/>
      <c r="I285" s="115" t="s">
        <v>1070</v>
      </c>
      <c r="J285" s="154" t="str">
        <f t="shared" si="38"/>
        <v>60～61</v>
      </c>
      <c r="K285" s="60">
        <f>INDEX('1.2(1)④'!$B:$B,MATCH(M285,'1.2(1)④'!A:A,0),1)</f>
        <v>60</v>
      </c>
      <c r="L285" s="17">
        <f t="shared" si="40"/>
        <v>61</v>
      </c>
      <c r="M285" s="17" t="str">
        <f t="shared" si="41"/>
        <v>貨物輸送事業者Scope1,2輸送機器の大型化 （機器・機材等の導入）鉄道</v>
      </c>
      <c r="N285"/>
      <c r="O285" s="58" t="str">
        <f>INDEX('1.2(1)④'!$J:$J,MATCH($K285,'1.2(1)④'!$B:$B,0),1)</f>
        <v>大型コンテナに対応した貨車・荷役機械の導入</v>
      </c>
      <c r="P285">
        <f t="shared" si="42"/>
        <v>2</v>
      </c>
      <c r="Q285">
        <v>0</v>
      </c>
      <c r="R285">
        <v>0</v>
      </c>
    </row>
    <row r="286" spans="2:18" ht="14.4" customHeight="1">
      <c r="B286" s="26"/>
      <c r="C286" s="28"/>
      <c r="D286" s="80" t="s">
        <v>1067</v>
      </c>
      <c r="F286" s="70" t="s">
        <v>1178</v>
      </c>
      <c r="G286" s="80" t="s">
        <v>1181</v>
      </c>
      <c r="H286" s="28"/>
      <c r="I286" s="115" t="s">
        <v>1072</v>
      </c>
      <c r="J286" s="154" t="str">
        <f t="shared" si="38"/>
        <v>62～63</v>
      </c>
      <c r="K286" s="60">
        <f>INDEX('1.2(1)④'!$B:$B,MATCH(M286,'1.2(1)④'!A:A,0),1)</f>
        <v>62</v>
      </c>
      <c r="L286" s="17">
        <f t="shared" si="40"/>
        <v>63</v>
      </c>
      <c r="M286" s="17" t="str">
        <f t="shared" si="41"/>
        <v>貨物輸送事業者Scope1,2輸送機器の大型化 （機器・機材等の導入）自動車</v>
      </c>
      <c r="N286"/>
      <c r="O286" s="58" t="str">
        <f>INDEX('1.2(1)④'!$J:$J,MATCH($K286,'1.2(1)④'!$B:$B,0),1)</f>
        <v>車両の大型化、トレーラー化</v>
      </c>
      <c r="P286">
        <f t="shared" si="42"/>
        <v>2</v>
      </c>
      <c r="Q286">
        <v>0</v>
      </c>
      <c r="R286">
        <v>0</v>
      </c>
    </row>
    <row r="287" spans="2:18">
      <c r="B287" s="26"/>
      <c r="C287" s="28"/>
      <c r="D287" s="80" t="s">
        <v>1067</v>
      </c>
      <c r="F287" s="70" t="s">
        <v>1178</v>
      </c>
      <c r="G287" s="80" t="s">
        <v>1181</v>
      </c>
      <c r="H287" s="28"/>
      <c r="I287" s="115" t="s">
        <v>1078</v>
      </c>
      <c r="J287" s="154">
        <f t="shared" si="38"/>
        <v>64</v>
      </c>
      <c r="K287" s="60">
        <f>INDEX('1.2(1)④'!$B:$B,MATCH(M287,'1.2(1)④'!A:A,0),1)</f>
        <v>64</v>
      </c>
      <c r="L287" s="17">
        <f t="shared" si="40"/>
        <v>64</v>
      </c>
      <c r="M287" s="17" t="str">
        <f t="shared" si="41"/>
        <v>貨物輸送事業者Scope1,2輸送機器の大型化 （機器・機材等の導入）船舶</v>
      </c>
      <c r="N287"/>
      <c r="O287" s="58" t="str">
        <f>INDEX('1.2(1)④'!$J:$J,MATCH($K287,'1.2(1)④'!$B:$B,0),1)</f>
        <v>船舶の大型化、貨物積載区域の増大</v>
      </c>
      <c r="P287">
        <f t="shared" si="42"/>
        <v>1</v>
      </c>
      <c r="Q287">
        <v>0</v>
      </c>
      <c r="R287">
        <v>0</v>
      </c>
    </row>
    <row r="288" spans="2:18" ht="14.4" customHeight="1">
      <c r="B288" s="26"/>
      <c r="C288" s="28"/>
      <c r="D288" s="80" t="s">
        <v>1067</v>
      </c>
      <c r="F288" s="70" t="s">
        <v>1178</v>
      </c>
      <c r="G288" s="78" t="s">
        <v>1181</v>
      </c>
      <c r="H288" s="30"/>
      <c r="I288" s="115" t="s">
        <v>3441</v>
      </c>
      <c r="J288" s="154">
        <f t="shared" si="38"/>
        <v>65</v>
      </c>
      <c r="K288" s="60">
        <f>INDEX('1.2(1)④'!$B:$B,MATCH(M288,'1.2(1)④'!A:A,0),1)</f>
        <v>65</v>
      </c>
      <c r="L288" s="17">
        <f t="shared" si="40"/>
        <v>65</v>
      </c>
      <c r="M288" s="17" t="str">
        <f t="shared" si="41"/>
        <v>貨物輸送事業者Scope1,2輸送機器の大型化 （機器・機材等の導入）航空機</v>
      </c>
      <c r="N288"/>
      <c r="O288" s="58" t="str">
        <f>INDEX('1.2(1)④'!$J:$J,MATCH($K288,'1.2(1)④'!$B:$B,0),1)</f>
        <v>輸送量に応じた最適な機材の選択</v>
      </c>
      <c r="P288">
        <f t="shared" si="42"/>
        <v>1</v>
      </c>
      <c r="Q288">
        <v>0</v>
      </c>
      <c r="R288">
        <v>0</v>
      </c>
    </row>
    <row r="289" spans="2:18">
      <c r="B289" s="26"/>
      <c r="C289" s="28"/>
      <c r="D289" s="80" t="s">
        <v>1067</v>
      </c>
      <c r="F289" s="70" t="s">
        <v>1178</v>
      </c>
      <c r="G289" t="s">
        <v>1106</v>
      </c>
      <c r="H289" s="25"/>
      <c r="I289" s="115" t="s">
        <v>1070</v>
      </c>
      <c r="J289" s="154" t="str">
        <f t="shared" si="38"/>
        <v>66～67</v>
      </c>
      <c r="K289" s="60">
        <f>INDEX('1.2(1)④'!$B:$B,MATCH(M289,'1.2(1)④'!A:A,0),1)</f>
        <v>66</v>
      </c>
      <c r="L289" s="17">
        <f t="shared" si="40"/>
        <v>67</v>
      </c>
      <c r="M289" s="17" t="str">
        <f t="shared" si="41"/>
        <v>貨物輸送事業者Scope1,2輸送能力の効率的な活用 （運用管理）鉄道</v>
      </c>
      <c r="N289"/>
      <c r="O289" s="58" t="str">
        <f>INDEX('1.2(1)④'!$J:$J,MATCH($K289,'1.2(1)④'!$B:$B,0),1)</f>
        <v>積載率の向上</v>
      </c>
      <c r="P289">
        <f t="shared" si="42"/>
        <v>2</v>
      </c>
      <c r="Q289">
        <v>0</v>
      </c>
      <c r="R289">
        <v>0</v>
      </c>
    </row>
    <row r="290" spans="2:18" ht="14.4" customHeight="1">
      <c r="B290" s="26"/>
      <c r="C290" s="28"/>
      <c r="D290" s="80" t="s">
        <v>1067</v>
      </c>
      <c r="F290" s="70" t="s">
        <v>1178</v>
      </c>
      <c r="G290" s="42" t="s">
        <v>1106</v>
      </c>
      <c r="H290" s="28"/>
      <c r="I290" s="115" t="s">
        <v>1072</v>
      </c>
      <c r="J290" s="154" t="str">
        <f t="shared" si="38"/>
        <v>68～70</v>
      </c>
      <c r="K290" s="60">
        <f>INDEX('1.2(1)④'!$B:$B,MATCH(M290,'1.2(1)④'!A:A,0),1)</f>
        <v>68</v>
      </c>
      <c r="L290" s="17">
        <f t="shared" si="40"/>
        <v>70</v>
      </c>
      <c r="M290" s="17" t="str">
        <f t="shared" si="41"/>
        <v>貨物輸送事業者Scope1,2輸送能力の効率的な活用 （運用管理）自動車</v>
      </c>
      <c r="N290"/>
      <c r="O290" s="58" t="str">
        <f>INDEX('1.2(1)④'!$J:$J,MATCH($K290,'1.2(1)④'!$B:$B,0),1)</f>
        <v>積載率の向上</v>
      </c>
      <c r="P290">
        <f t="shared" si="42"/>
        <v>3</v>
      </c>
      <c r="Q290">
        <v>0</v>
      </c>
      <c r="R290">
        <v>0</v>
      </c>
    </row>
    <row r="291" spans="2:18" ht="14.4" customHeight="1">
      <c r="B291" s="26"/>
      <c r="C291" s="28"/>
      <c r="D291" s="80" t="s">
        <v>1067</v>
      </c>
      <c r="F291" s="70" t="s">
        <v>1178</v>
      </c>
      <c r="G291" s="80" t="s">
        <v>3432</v>
      </c>
      <c r="H291" s="28"/>
      <c r="I291" s="115" t="s">
        <v>1078</v>
      </c>
      <c r="J291" s="154" t="str">
        <f t="shared" si="38"/>
        <v>71～72</v>
      </c>
      <c r="K291" s="60">
        <f>INDEX('1.2(1)④'!$B:$B,MATCH(M291,'1.2(1)④'!A:A,0),1)</f>
        <v>71</v>
      </c>
      <c r="L291" s="17">
        <f t="shared" si="40"/>
        <v>72</v>
      </c>
      <c r="M291" s="17" t="str">
        <f t="shared" si="41"/>
        <v>貨物輸送事業者Scope1,2輸送能力の効率的な活用 （運用管理）船舶</v>
      </c>
      <c r="N291"/>
      <c r="O291" s="58" t="str">
        <f>INDEX('1.2(1)④'!$J:$J,MATCH($K291,'1.2(1)④'!$B:$B,0),1)</f>
        <v>積載率の向上</v>
      </c>
      <c r="P291">
        <f t="shared" si="42"/>
        <v>2</v>
      </c>
      <c r="Q291">
        <v>0</v>
      </c>
      <c r="R291">
        <v>0</v>
      </c>
    </row>
    <row r="292" spans="2:18" ht="14.4" customHeight="1">
      <c r="B292" s="26"/>
      <c r="C292" s="28"/>
      <c r="D292" s="80" t="s">
        <v>1067</v>
      </c>
      <c r="F292" s="70" t="s">
        <v>1178</v>
      </c>
      <c r="G292" s="78" t="s">
        <v>3432</v>
      </c>
      <c r="H292" s="30"/>
      <c r="I292" s="115" t="s">
        <v>3441</v>
      </c>
      <c r="J292" s="154" t="str">
        <f t="shared" si="38"/>
        <v>73～74</v>
      </c>
      <c r="K292" s="60">
        <f>INDEX('1.2(1)④'!$B:$B,MATCH(M292,'1.2(1)④'!A:A,0),1)</f>
        <v>73</v>
      </c>
      <c r="L292" s="17">
        <f t="shared" si="40"/>
        <v>74</v>
      </c>
      <c r="M292" s="17" t="str">
        <f t="shared" si="41"/>
        <v>貨物輸送事業者Scope1,2輸送能力の効率的な活用 （運用管理）航空機</v>
      </c>
      <c r="N292"/>
      <c r="O292" s="58" t="str">
        <f>INDEX('1.2(1)④'!$J:$J,MATCH($K292,'1.2(1)④'!$B:$B,0),1)</f>
        <v>積載率の向上</v>
      </c>
      <c r="P292">
        <f t="shared" si="42"/>
        <v>2</v>
      </c>
      <c r="Q292">
        <v>0</v>
      </c>
      <c r="R292">
        <v>0</v>
      </c>
    </row>
    <row r="293" spans="2:18" ht="14.4" customHeight="1">
      <c r="B293" s="26"/>
      <c r="C293" s="28"/>
      <c r="D293" s="80" t="s">
        <v>1067</v>
      </c>
      <c r="F293" s="70" t="s">
        <v>1178</v>
      </c>
      <c r="G293" s="26" t="s">
        <v>1182</v>
      </c>
      <c r="H293" s="28"/>
      <c r="I293" s="115" t="s">
        <v>3442</v>
      </c>
      <c r="J293" s="154" t="str">
        <f t="shared" si="38"/>
        <v>75～76</v>
      </c>
      <c r="K293" s="60">
        <f>INDEX('1.2(1)④'!$B:$B,MATCH(M293,'1.2(1)④'!A:A,0),1)</f>
        <v>75</v>
      </c>
      <c r="L293" s="17">
        <f t="shared" si="40"/>
        <v>76</v>
      </c>
      <c r="M293" s="17" t="str">
        <f t="shared" si="41"/>
        <v>貨物輸送事業者Scope1,2その他排出削減 （運用管理）共通</v>
      </c>
      <c r="N293"/>
      <c r="O293" s="58" t="str">
        <f>INDEX('1.2(1)④'!$J:$J,MATCH($K293,'1.2(1)④'!$B:$B,0),1)</f>
        <v>バイオ燃料等低炭素燃料、再エネ電力の導入活用量の開示</v>
      </c>
      <c r="P293">
        <f t="shared" si="42"/>
        <v>2</v>
      </c>
      <c r="Q293">
        <v>0</v>
      </c>
      <c r="R293">
        <v>0</v>
      </c>
    </row>
    <row r="294" spans="2:18">
      <c r="B294" s="26"/>
      <c r="C294" s="28"/>
      <c r="D294" s="80" t="s">
        <v>1067</v>
      </c>
      <c r="F294" s="70" t="s">
        <v>1178</v>
      </c>
      <c r="G294" s="80" t="s">
        <v>1182</v>
      </c>
      <c r="H294" s="28"/>
      <c r="I294" s="115" t="s">
        <v>1070</v>
      </c>
      <c r="J294" s="154" t="str">
        <f t="shared" si="38"/>
        <v>77～84</v>
      </c>
      <c r="K294" s="60">
        <f>INDEX('1.2(1)④'!$B:$B,MATCH(M294,'1.2(1)④'!A:A,0),1)</f>
        <v>77</v>
      </c>
      <c r="L294" s="17">
        <f t="shared" si="40"/>
        <v>84</v>
      </c>
      <c r="M294" s="17" t="str">
        <f t="shared" si="41"/>
        <v>貨物輸送事業者Scope1,2その他排出削減 （運用管理）鉄道</v>
      </c>
      <c r="N294"/>
      <c r="O294" s="58" t="str">
        <f>INDEX('1.2(1)④'!$J:$J,MATCH($K294,'1.2(1)④'!$B:$B,0),1)</f>
        <v>物流施設の高度化、物流拠点の整備</v>
      </c>
      <c r="P294">
        <f t="shared" si="42"/>
        <v>8</v>
      </c>
      <c r="Q294">
        <v>0</v>
      </c>
      <c r="R294">
        <v>0</v>
      </c>
    </row>
    <row r="295" spans="2:18" ht="14.4" customHeight="1">
      <c r="B295" s="26"/>
      <c r="C295" s="28"/>
      <c r="D295" s="80" t="s">
        <v>1067</v>
      </c>
      <c r="F295" s="70" t="s">
        <v>1178</v>
      </c>
      <c r="G295" s="80" t="s">
        <v>1182</v>
      </c>
      <c r="H295" s="28"/>
      <c r="I295" s="115" t="s">
        <v>1072</v>
      </c>
      <c r="J295" s="154" t="str">
        <f t="shared" si="38"/>
        <v>85～95</v>
      </c>
      <c r="K295" s="60">
        <f>INDEX('1.2(1)④'!$B:$B,MATCH(M295,'1.2(1)④'!A:A,0),1)</f>
        <v>85</v>
      </c>
      <c r="L295" s="17">
        <f t="shared" si="40"/>
        <v>95</v>
      </c>
      <c r="M295" s="17" t="str">
        <f t="shared" si="41"/>
        <v>貨物輸送事業者Scope1,2その他排出削減 （運用管理）自動車</v>
      </c>
      <c r="N295"/>
      <c r="O295" s="58" t="str">
        <f>INDEX('1.2(1)④'!$J:$J,MATCH($K295,'1.2(1)④'!$B:$B,0),1)</f>
        <v>物流施設の高度化、物流拠点の整備</v>
      </c>
      <c r="P295">
        <f t="shared" si="42"/>
        <v>11</v>
      </c>
      <c r="Q295">
        <v>0</v>
      </c>
      <c r="R295">
        <v>0</v>
      </c>
    </row>
    <row r="296" spans="2:18">
      <c r="B296" s="26"/>
      <c r="C296" s="28"/>
      <c r="D296" s="80" t="s">
        <v>1067</v>
      </c>
      <c r="F296" s="70" t="s">
        <v>1178</v>
      </c>
      <c r="G296" s="80" t="s">
        <v>1182</v>
      </c>
      <c r="H296" s="28"/>
      <c r="I296" s="115" t="s">
        <v>1078</v>
      </c>
      <c r="J296" s="154" t="str">
        <f t="shared" si="38"/>
        <v>96～103</v>
      </c>
      <c r="K296" s="60">
        <f>INDEX('1.2(1)④'!$B:$B,MATCH(M296,'1.2(1)④'!A:A,0),1)</f>
        <v>96</v>
      </c>
      <c r="L296" s="17">
        <f t="shared" si="40"/>
        <v>103</v>
      </c>
      <c r="M296" s="17" t="str">
        <f t="shared" si="41"/>
        <v>貨物輸送事業者Scope1,2その他排出削減 （運用管理）船舶</v>
      </c>
      <c r="N296"/>
      <c r="O296" s="58" t="str">
        <f>INDEX('1.2(1)④'!$J:$J,MATCH($K296,'1.2(1)④'!$B:$B,0),1)</f>
        <v>過剰包装の廃止・包装材のスリム化、環境負荷の低い包装素材の使用</v>
      </c>
      <c r="P296">
        <f t="shared" si="42"/>
        <v>8</v>
      </c>
      <c r="Q296">
        <v>0</v>
      </c>
      <c r="R296">
        <v>0</v>
      </c>
    </row>
    <row r="297" spans="2:18">
      <c r="B297" s="26"/>
      <c r="C297" s="28"/>
      <c r="D297" s="80" t="s">
        <v>1067</v>
      </c>
      <c r="F297" s="70" t="s">
        <v>1178</v>
      </c>
      <c r="G297" s="80" t="s">
        <v>1182</v>
      </c>
      <c r="H297" s="28"/>
      <c r="I297" s="115" t="s">
        <v>3441</v>
      </c>
      <c r="J297" s="154">
        <f t="shared" si="38"/>
        <v>104</v>
      </c>
      <c r="K297" s="60">
        <f>INDEX('1.2(1)④'!$B:$B,MATCH(M297,'1.2(1)④'!A:A,0),1)</f>
        <v>104</v>
      </c>
      <c r="L297" s="17">
        <f t="shared" si="40"/>
        <v>104</v>
      </c>
      <c r="M297" s="17" t="str">
        <f t="shared" si="41"/>
        <v>貨物輸送事業者Scope1,2その他排出削減 （運用管理）航空機</v>
      </c>
      <c r="N297"/>
      <c r="O297" s="58" t="str">
        <f>INDEX('1.2(1)④'!$J:$J,MATCH($K297,'1.2(1)④'!$B:$B,0),1)</f>
        <v>SAF（Sustainable Aviation Fuel）の導入</v>
      </c>
      <c r="P297">
        <f t="shared" si="42"/>
        <v>1</v>
      </c>
      <c r="Q297">
        <v>0</v>
      </c>
      <c r="R297">
        <v>0</v>
      </c>
    </row>
    <row r="298" spans="2:18">
      <c r="B298" s="26"/>
      <c r="C298" s="28"/>
      <c r="D298" s="80" t="s">
        <v>1067</v>
      </c>
      <c r="F298" s="21" t="s">
        <v>683</v>
      </c>
      <c r="G298" s="74" t="s">
        <v>3433</v>
      </c>
      <c r="H298" s="75"/>
      <c r="I298" s="115" t="s">
        <v>3442</v>
      </c>
      <c r="J298" s="154" t="str">
        <f t="shared" si="38"/>
        <v>105～110</v>
      </c>
      <c r="K298" s="60">
        <f>INDEX('1.2(1)④'!$B:$B,MATCH(M298,'1.2(1)④'!A:A,0),1)</f>
        <v>105</v>
      </c>
      <c r="L298" s="17">
        <f t="shared" si="40"/>
        <v>110</v>
      </c>
      <c r="M298" s="17" t="str">
        <f t="shared" si="41"/>
        <v>貨物輸送事業者Scope3排出削減を考慮した業務委託共通</v>
      </c>
      <c r="N298"/>
      <c r="O298" s="58" t="str">
        <f>INDEX('1.2(1)④'!$J:$J,MATCH($K298,'1.2(1)④'!$B:$B,0),1)</f>
        <v>排出削減を考慮した、運送委託先の選定</v>
      </c>
      <c r="P298">
        <f t="shared" si="42"/>
        <v>6</v>
      </c>
      <c r="Q298">
        <v>0</v>
      </c>
      <c r="R298">
        <v>0</v>
      </c>
    </row>
    <row r="299" spans="2:18">
      <c r="B299" s="26"/>
      <c r="C299" s="28"/>
      <c r="D299" s="80" t="s">
        <v>1067</v>
      </c>
      <c r="F299" s="69" t="s">
        <v>683</v>
      </c>
      <c r="G299" s="74" t="s">
        <v>3434</v>
      </c>
      <c r="H299" s="75"/>
      <c r="I299" s="115" t="s">
        <v>3442</v>
      </c>
      <c r="J299" s="154" t="str">
        <f t="shared" si="38"/>
        <v>111～112</v>
      </c>
      <c r="K299" s="60">
        <f>INDEX('1.2(1)④'!$B:$B,MATCH(M299,'1.2(1)④'!A:A,0),1)</f>
        <v>111</v>
      </c>
      <c r="L299" s="17">
        <f t="shared" si="40"/>
        <v>112</v>
      </c>
      <c r="M299" s="17" t="str">
        <f t="shared" si="41"/>
        <v>貨物輸送事業者Scope3排出削減を考慮した物流拠点の使用共通</v>
      </c>
      <c r="N299"/>
      <c r="O299" s="58" t="str">
        <f>INDEX('1.2(1)④'!$J:$J,MATCH($K299,'1.2(1)④'!$B:$B,0),1)</f>
        <v>排出削減を考慮した、外部物流拠点（倉庫）での保管</v>
      </c>
      <c r="P299">
        <f t="shared" si="42"/>
        <v>2</v>
      </c>
      <c r="Q299">
        <v>0</v>
      </c>
      <c r="R299">
        <v>0</v>
      </c>
    </row>
    <row r="300" spans="2:18">
      <c r="B300" s="26"/>
      <c r="C300" s="28"/>
      <c r="D300" s="80" t="s">
        <v>1067</v>
      </c>
      <c r="F300" s="70" t="s">
        <v>683</v>
      </c>
      <c r="G300" s="74" t="s">
        <v>3435</v>
      </c>
      <c r="H300" s="75"/>
      <c r="I300" s="115" t="s">
        <v>3442</v>
      </c>
      <c r="J300" s="154">
        <f t="shared" si="38"/>
        <v>113</v>
      </c>
      <c r="K300" s="60">
        <f>INDEX('1.2(1)④'!$B:$B,MATCH(M300,'1.2(1)④'!A:A,0),1)</f>
        <v>113</v>
      </c>
      <c r="L300" s="17">
        <f t="shared" si="40"/>
        <v>113</v>
      </c>
      <c r="M300" s="17" t="str">
        <f t="shared" si="41"/>
        <v>貨物輸送事業者Scope3排出削減を考慮した梱包資材・事務用品等の物品購入共通</v>
      </c>
      <c r="N300"/>
      <c r="O300" s="58" t="str">
        <f>INDEX('1.2(1)④'!$J:$J,MATCH($K300,'1.2(1)④'!$B:$B,0),1)</f>
        <v>排出削減を考慮した梱包資材・事務用品等の物品購入</v>
      </c>
      <c r="P300">
        <f t="shared" si="42"/>
        <v>1</v>
      </c>
      <c r="Q300">
        <v>0</v>
      </c>
      <c r="R300">
        <v>0</v>
      </c>
    </row>
    <row r="301" spans="2:18">
      <c r="B301" s="26"/>
      <c r="C301" s="28"/>
      <c r="D301" s="80" t="s">
        <v>1067</v>
      </c>
      <c r="F301" s="70" t="s">
        <v>683</v>
      </c>
      <c r="G301" s="63" t="s">
        <v>3436</v>
      </c>
      <c r="H301" s="25"/>
      <c r="I301" s="115" t="s">
        <v>3442</v>
      </c>
      <c r="J301" s="154" t="str">
        <f t="shared" si="38"/>
        <v>114～115</v>
      </c>
      <c r="K301" s="60">
        <f>INDEX('1.2(1)④'!$B:$B,MATCH(M301,'1.2(1)④'!A:A,0),1)</f>
        <v>114</v>
      </c>
      <c r="L301" s="17">
        <f t="shared" si="40"/>
        <v>115</v>
      </c>
      <c r="M301" s="17" t="str">
        <f t="shared" si="41"/>
        <v>貨物輸送事業者Scope3排出削減を考慮した機器・資材等の廃棄共通</v>
      </c>
      <c r="N301"/>
      <c r="O301" s="58" t="str">
        <f>INDEX('1.2(1)④'!$J:$J,MATCH($K301,'1.2(1)④'!$B:$B,0),1)</f>
        <v>保有車両および関連部品（タイヤ・バッテリー等）のリユース・リサイクル</v>
      </c>
      <c r="P301">
        <f t="shared" si="42"/>
        <v>2</v>
      </c>
      <c r="Q301">
        <v>0</v>
      </c>
      <c r="R301">
        <v>0</v>
      </c>
    </row>
    <row r="302" spans="2:18" ht="14.4" customHeight="1">
      <c r="B302" s="26"/>
      <c r="C302" s="28"/>
      <c r="D302" s="63" t="s">
        <v>1142</v>
      </c>
      <c r="E302" s="25"/>
      <c r="F302" s="63" t="s">
        <v>1178</v>
      </c>
      <c r="G302" s="63" t="s">
        <v>1179</v>
      </c>
      <c r="H302" s="25"/>
      <c r="I302" s="115" t="s">
        <v>1070</v>
      </c>
      <c r="J302" s="154">
        <f t="shared" si="38"/>
        <v>116</v>
      </c>
      <c r="K302" s="60">
        <f>INDEX('1.2(1)④'!$B:$B,MATCH(M302,'1.2(1)④'!A:A,0),1)</f>
        <v>116</v>
      </c>
      <c r="L302" s="17">
        <f t="shared" si="40"/>
        <v>116</v>
      </c>
      <c r="M302" s="17" t="str">
        <f t="shared" si="41"/>
        <v>旅客輸送事業者Scope1,2燃費性能の優れた輸送用機器の使用 （機器・機材等の導入）鉄道</v>
      </c>
      <c r="N302"/>
      <c r="O302" s="58" t="str">
        <f>INDEX('1.2(1)④'!$J:$J,MATCH($K302,'1.2(1)④'!$B:$B,0),1)</f>
        <v>VVVFインバーター制御車両（交流電動機の速度・回転数制御）・ハイブリッド車両・ディーゼルエレクトリック車両・高効率内燃機関等への代替促進</v>
      </c>
      <c r="P302">
        <f t="shared" si="42"/>
        <v>1</v>
      </c>
      <c r="Q302">
        <v>0</v>
      </c>
      <c r="R302">
        <v>0</v>
      </c>
    </row>
    <row r="303" spans="2:18">
      <c r="B303" s="26"/>
      <c r="C303" s="28"/>
      <c r="D303" s="42" t="s">
        <v>1142</v>
      </c>
      <c r="E303" s="125"/>
      <c r="F303" s="42" t="s">
        <v>1178</v>
      </c>
      <c r="G303" s="42" t="s">
        <v>1179</v>
      </c>
      <c r="H303" s="28"/>
      <c r="I303" s="115" t="s">
        <v>1072</v>
      </c>
      <c r="J303" s="154" t="str">
        <f t="shared" si="38"/>
        <v>117～123</v>
      </c>
      <c r="K303" s="60">
        <f>INDEX('1.2(1)④'!$B:$B,MATCH(M303,'1.2(1)④'!A:A,0),1)</f>
        <v>117</v>
      </c>
      <c r="L303" s="17">
        <f t="shared" si="40"/>
        <v>123</v>
      </c>
      <c r="M303" s="17" t="str">
        <f t="shared" si="41"/>
        <v>旅客輸送事業者Scope1,2燃費性能の優れた輸送用機器の使用 （機器・機材等の導入）自動車</v>
      </c>
      <c r="N303"/>
      <c r="O303" s="58" t="str">
        <f>INDEX('1.2(1)④'!$J:$J,MATCH($K303,'1.2(1)④'!$B:$B,0),1)</f>
        <v>トップランナー燃費基準達成車・ハイブリッド車・天然ガス車・電気自動車・プラグインハイブリッド自動車、燃料電池自動車等の温室効果ガス低排出車の導入</v>
      </c>
      <c r="P303">
        <f t="shared" si="42"/>
        <v>7</v>
      </c>
      <c r="Q303">
        <v>0</v>
      </c>
      <c r="R303">
        <v>0</v>
      </c>
    </row>
    <row r="304" spans="2:18">
      <c r="B304" s="26"/>
      <c r="C304" s="28"/>
      <c r="D304" s="42" t="s">
        <v>1142</v>
      </c>
      <c r="E304" s="125"/>
      <c r="F304" s="80" t="s">
        <v>1178</v>
      </c>
      <c r="G304" s="80" t="s">
        <v>1179</v>
      </c>
      <c r="H304" s="28"/>
      <c r="I304" s="115" t="s">
        <v>1078</v>
      </c>
      <c r="J304" s="154" t="str">
        <f t="shared" si="38"/>
        <v>124～126</v>
      </c>
      <c r="K304" s="60">
        <f>INDEX('1.2(1)④'!$B:$B,MATCH(M304,'1.2(1)④'!A:A,0),1)</f>
        <v>124</v>
      </c>
      <c r="L304" s="17">
        <f t="shared" si="40"/>
        <v>126</v>
      </c>
      <c r="M304" s="17" t="str">
        <f t="shared" si="41"/>
        <v>旅客輸送事業者Scope1,2燃費性能の優れた輸送用機器の使用 （機器・機材等の導入）船舶</v>
      </c>
      <c r="N304"/>
      <c r="O304" s="58" t="str">
        <f>INDEX('1.2(1)④'!$J:$J,MATCH($K304,'1.2(1)④'!$B:$B,0),1)</f>
        <v>スーパーエコシップ等の低燃費船舶の導入</v>
      </c>
      <c r="P304">
        <f t="shared" si="42"/>
        <v>3</v>
      </c>
      <c r="Q304">
        <v>0</v>
      </c>
      <c r="R304">
        <v>0</v>
      </c>
    </row>
    <row r="305" spans="2:18">
      <c r="B305" s="26"/>
      <c r="C305" s="28"/>
      <c r="D305" s="42" t="s">
        <v>1142</v>
      </c>
      <c r="E305" s="125"/>
      <c r="F305" s="80" t="s">
        <v>1178</v>
      </c>
      <c r="G305" s="78" t="s">
        <v>1179</v>
      </c>
      <c r="H305" s="30"/>
      <c r="I305" s="115" t="s">
        <v>1082</v>
      </c>
      <c r="J305" s="154" t="str">
        <f t="shared" si="38"/>
        <v>127～128</v>
      </c>
      <c r="K305" s="60">
        <f>INDEX('1.2(1)④'!$B:$B,MATCH(M305,'1.2(1)④'!A:A,0),1)</f>
        <v>127</v>
      </c>
      <c r="L305" s="17">
        <f t="shared" si="40"/>
        <v>128</v>
      </c>
      <c r="M305" s="17" t="str">
        <f t="shared" si="41"/>
        <v>旅客輸送事業者Scope1,2燃費性能の優れた輸送用機器の使用 （機器・機材等の導入）航空機</v>
      </c>
      <c r="N305"/>
      <c r="O305" s="58" t="str">
        <f>INDEX('1.2(1)④'!$J:$J,MATCH($K305,'1.2(1)④'!$B:$B,0),1)</f>
        <v>高効率の機材導入</v>
      </c>
      <c r="P305">
        <f t="shared" si="42"/>
        <v>2</v>
      </c>
      <c r="Q305">
        <v>0</v>
      </c>
      <c r="R305">
        <v>0</v>
      </c>
    </row>
    <row r="306" spans="2:18">
      <c r="B306" s="26"/>
      <c r="C306" s="28"/>
      <c r="D306" s="42" t="s">
        <v>1142</v>
      </c>
      <c r="E306" s="125"/>
      <c r="F306" s="80" t="s">
        <v>1178</v>
      </c>
      <c r="G306" s="63" t="s">
        <v>1180</v>
      </c>
      <c r="H306" s="25"/>
      <c r="I306" s="115" t="s">
        <v>1070</v>
      </c>
      <c r="J306" s="154" t="str">
        <f t="shared" si="38"/>
        <v>129～133</v>
      </c>
      <c r="K306" s="60">
        <f>INDEX('1.2(1)④'!$B:$B,MATCH(M306,'1.2(1)④'!A:A,0),1)</f>
        <v>129</v>
      </c>
      <c r="L306" s="17">
        <f t="shared" si="40"/>
        <v>133</v>
      </c>
      <c r="M306" s="17" t="str">
        <f t="shared" si="41"/>
        <v>旅客輸送事業者Scope1,2排出削減に資する運転又は操縦 （運用管理）鉄道</v>
      </c>
      <c r="N306"/>
      <c r="O306" s="58" t="str">
        <f>INDEX('1.2(1)④'!$J:$J,MATCH($K306,'1.2(1)④'!$B:$B,0),1)</f>
        <v>惰行運転の活用</v>
      </c>
      <c r="P306">
        <f t="shared" si="42"/>
        <v>5</v>
      </c>
      <c r="Q306">
        <v>0</v>
      </c>
      <c r="R306">
        <v>0</v>
      </c>
    </row>
    <row r="307" spans="2:18">
      <c r="B307" s="26"/>
      <c r="C307" s="28"/>
      <c r="D307" s="42" t="s">
        <v>1142</v>
      </c>
      <c r="E307" s="125"/>
      <c r="F307" s="80" t="s">
        <v>1178</v>
      </c>
      <c r="G307" s="80" t="s">
        <v>1180</v>
      </c>
      <c r="H307" s="28"/>
      <c r="I307" s="115" t="s">
        <v>1072</v>
      </c>
      <c r="J307" s="154" t="str">
        <f t="shared" si="38"/>
        <v>134～137</v>
      </c>
      <c r="K307" s="60">
        <f>INDEX('1.2(1)④'!$B:$B,MATCH(M307,'1.2(1)④'!A:A,0),1)</f>
        <v>134</v>
      </c>
      <c r="L307" s="17">
        <f t="shared" si="40"/>
        <v>137</v>
      </c>
      <c r="M307" s="17" t="str">
        <f t="shared" si="41"/>
        <v>旅客輸送事業者Scope1,2排出削減に資する運転又は操縦 （運用管理）自動車</v>
      </c>
      <c r="N307"/>
      <c r="O307" s="58" t="str">
        <f>INDEX('1.2(1)④'!$J:$J,MATCH($K307,'1.2(1)④'!$B:$B,0),1)</f>
        <v>エコドライブの促進</v>
      </c>
      <c r="P307">
        <f t="shared" si="42"/>
        <v>4</v>
      </c>
      <c r="Q307">
        <v>0</v>
      </c>
      <c r="R307">
        <v>0</v>
      </c>
    </row>
    <row r="308" spans="2:18" ht="14.4" customHeight="1">
      <c r="B308" s="26"/>
      <c r="C308" s="28"/>
      <c r="D308" s="42" t="s">
        <v>1142</v>
      </c>
      <c r="E308" s="125"/>
      <c r="F308" s="80" t="s">
        <v>1178</v>
      </c>
      <c r="G308" s="80" t="s">
        <v>1180</v>
      </c>
      <c r="H308" s="28"/>
      <c r="I308" s="115" t="s">
        <v>1078</v>
      </c>
      <c r="J308" s="154" t="str">
        <f t="shared" si="38"/>
        <v>138～140</v>
      </c>
      <c r="K308" s="60">
        <f>INDEX('1.2(1)④'!$B:$B,MATCH(M308,'1.2(1)④'!A:A,0),1)</f>
        <v>138</v>
      </c>
      <c r="L308" s="17">
        <f t="shared" si="40"/>
        <v>140</v>
      </c>
      <c r="M308" s="17" t="str">
        <f t="shared" si="41"/>
        <v>旅客輸送事業者Scope1,2排出削減に資する運転又は操縦 （運用管理）船舶</v>
      </c>
      <c r="N308"/>
      <c r="O308" s="58" t="str">
        <f>INDEX('1.2(1)④'!$J:$J,MATCH($K308,'1.2(1)④'!$B:$B,0),1)</f>
        <v>低燃費航行の実施（減速走行、バラスト水の調整等）</v>
      </c>
      <c r="P308">
        <f t="shared" si="42"/>
        <v>3</v>
      </c>
      <c r="Q308">
        <v>0</v>
      </c>
      <c r="R308">
        <v>0</v>
      </c>
    </row>
    <row r="309" spans="2:18" ht="14.4" customHeight="1">
      <c r="B309" s="26"/>
      <c r="C309" s="28"/>
      <c r="D309" s="42" t="s">
        <v>1142</v>
      </c>
      <c r="E309" s="125"/>
      <c r="F309" s="80" t="s">
        <v>1178</v>
      </c>
      <c r="G309" s="78" t="s">
        <v>1180</v>
      </c>
      <c r="H309" s="30"/>
      <c r="I309" s="115" t="s">
        <v>1082</v>
      </c>
      <c r="J309" s="154" t="str">
        <f t="shared" si="38"/>
        <v>141～143</v>
      </c>
      <c r="K309" s="60">
        <f>INDEX('1.2(1)④'!$B:$B,MATCH(M309,'1.2(1)④'!A:A,0),1)</f>
        <v>141</v>
      </c>
      <c r="L309" s="17">
        <f t="shared" si="40"/>
        <v>143</v>
      </c>
      <c r="M309" s="17" t="str">
        <f t="shared" si="41"/>
        <v>旅客輸送事業者Scope1,2排出削減に資する運転又は操縦 （運用管理）航空機</v>
      </c>
      <c r="N309"/>
      <c r="O309" s="58" t="str">
        <f>INDEX('1.2(1)④'!$J:$J,MATCH($K309,'1.2(1)④'!$B:$B,0),1)</f>
        <v>低燃費運航の実施（管制支援システムの活用等）</v>
      </c>
      <c r="P309">
        <f t="shared" si="42"/>
        <v>3</v>
      </c>
      <c r="Q309">
        <v>0</v>
      </c>
      <c r="R309">
        <v>0</v>
      </c>
    </row>
    <row r="310" spans="2:18" ht="14.4" customHeight="1">
      <c r="B310" s="26"/>
      <c r="C310" s="28"/>
      <c r="D310" s="42" t="s">
        <v>1142</v>
      </c>
      <c r="E310" s="125"/>
      <c r="F310" s="80" t="s">
        <v>1178</v>
      </c>
      <c r="G310" s="63" t="s">
        <v>3437</v>
      </c>
      <c r="H310" s="25"/>
      <c r="I310" s="115" t="s">
        <v>1070</v>
      </c>
      <c r="J310" s="154">
        <f t="shared" si="38"/>
        <v>144</v>
      </c>
      <c r="K310" s="60">
        <f>INDEX('1.2(1)④'!$B:$B,MATCH(M310,'1.2(1)④'!A:A,0),1)</f>
        <v>144</v>
      </c>
      <c r="L310" s="17">
        <f t="shared" si="40"/>
        <v>144</v>
      </c>
      <c r="M310" s="17" t="str">
        <f t="shared" si="41"/>
        <v>旅客輸送事業者Scope1,2旅客を乗せないで走行し、又は航行する距離の縮減 （運用管理）鉄道</v>
      </c>
      <c r="N310"/>
      <c r="O310" s="58" t="str">
        <f>INDEX('1.2(1)④'!$J:$J,MATCH($K310,'1.2(1)④'!$B:$B,0),1)</f>
        <v>回送運行距離を最小限にするような車両の運用</v>
      </c>
      <c r="P310">
        <f t="shared" si="42"/>
        <v>1</v>
      </c>
      <c r="Q310">
        <v>0</v>
      </c>
      <c r="R310">
        <v>0</v>
      </c>
    </row>
    <row r="311" spans="2:18" ht="14.4" customHeight="1">
      <c r="B311" s="26"/>
      <c r="C311" s="28"/>
      <c r="D311" s="42" t="s">
        <v>1142</v>
      </c>
      <c r="E311" s="125"/>
      <c r="F311" s="80" t="s">
        <v>1178</v>
      </c>
      <c r="G311" s="80" t="s">
        <v>3437</v>
      </c>
      <c r="H311" s="28"/>
      <c r="I311" s="115" t="s">
        <v>1072</v>
      </c>
      <c r="J311" s="154" t="str">
        <f t="shared" si="38"/>
        <v>145～147</v>
      </c>
      <c r="K311" s="60">
        <f>INDEX('1.2(1)④'!$B:$B,MATCH(M311,'1.2(1)④'!A:A,0),1)</f>
        <v>145</v>
      </c>
      <c r="L311" s="17">
        <f t="shared" si="40"/>
        <v>147</v>
      </c>
      <c r="M311" s="17" t="str">
        <f t="shared" si="41"/>
        <v>旅客輸送事業者Scope1,2旅客を乗せないで走行し、又は航行する距離の縮減 （運用管理）自動車</v>
      </c>
      <c r="N311"/>
      <c r="O311" s="58" t="str">
        <f>INDEX('1.2(1)④'!$J:$J,MATCH($K311,'1.2(1)④'!$B:$B,0),1)</f>
        <v>回送運行距離を最小限にするような車両の運用</v>
      </c>
      <c r="P311">
        <f t="shared" si="42"/>
        <v>3</v>
      </c>
      <c r="Q311">
        <v>0</v>
      </c>
      <c r="R311">
        <v>0</v>
      </c>
    </row>
    <row r="312" spans="2:18" ht="14.4" customHeight="1">
      <c r="B312" s="26"/>
      <c r="C312" s="28"/>
      <c r="D312" s="42" t="s">
        <v>1142</v>
      </c>
      <c r="E312" s="125"/>
      <c r="F312" s="80" t="s">
        <v>1178</v>
      </c>
      <c r="G312" s="80" t="s">
        <v>3437</v>
      </c>
      <c r="H312" s="28"/>
      <c r="I312" s="115" t="s">
        <v>1078</v>
      </c>
      <c r="J312" s="154">
        <f t="shared" si="38"/>
        <v>148</v>
      </c>
      <c r="K312" s="60">
        <f>INDEX('1.2(1)④'!$B:$B,MATCH(M312,'1.2(1)④'!A:A,0),1)</f>
        <v>148</v>
      </c>
      <c r="L312" s="17">
        <f t="shared" si="40"/>
        <v>148</v>
      </c>
      <c r="M312" s="17" t="str">
        <f t="shared" si="41"/>
        <v>旅客輸送事業者Scope1,2旅客を乗せないで走行し、又は航行する距離の縮減 （運用管理）船舶</v>
      </c>
      <c r="N312"/>
      <c r="O312" s="58" t="str">
        <f>INDEX('1.2(1)④'!$J:$J,MATCH($K312,'1.2(1)④'!$B:$B,0),1)</f>
        <v>回航時の減速</v>
      </c>
      <c r="P312">
        <f t="shared" si="42"/>
        <v>1</v>
      </c>
      <c r="Q312">
        <v>0</v>
      </c>
      <c r="R312">
        <v>0</v>
      </c>
    </row>
    <row r="313" spans="2:18" ht="14.4" customHeight="1">
      <c r="B313" s="26"/>
      <c r="C313" s="28"/>
      <c r="D313" s="42" t="s">
        <v>1142</v>
      </c>
      <c r="E313" s="125"/>
      <c r="F313" s="80" t="s">
        <v>1178</v>
      </c>
      <c r="G313" s="78" t="s">
        <v>3437</v>
      </c>
      <c r="H313" s="30"/>
      <c r="I313" s="115" t="s">
        <v>1082</v>
      </c>
      <c r="J313" s="154">
        <f t="shared" si="38"/>
        <v>149</v>
      </c>
      <c r="K313" s="60">
        <f>INDEX('1.2(1)④'!$B:$B,MATCH(M313,'1.2(1)④'!A:A,0),1)</f>
        <v>149</v>
      </c>
      <c r="L313" s="17">
        <f t="shared" si="40"/>
        <v>149</v>
      </c>
      <c r="M313" s="17" t="str">
        <f t="shared" si="41"/>
        <v>旅客輸送事業者Scope1,2旅客を乗せないで走行し、又は航行する距離の縮減 （運用管理）航空機</v>
      </c>
      <c r="N313"/>
      <c r="O313" s="58" t="str">
        <f>INDEX('1.2(1)④'!$J:$J,MATCH($K313,'1.2(1)④'!$B:$B,0),1)</f>
        <v>回送運航時の距離を縮減するための機材繰り</v>
      </c>
      <c r="P313">
        <f t="shared" si="42"/>
        <v>1</v>
      </c>
      <c r="Q313">
        <v>0</v>
      </c>
      <c r="R313">
        <v>0</v>
      </c>
    </row>
    <row r="314" spans="2:18" ht="14.4" customHeight="1">
      <c r="B314" s="26"/>
      <c r="C314" s="28"/>
      <c r="D314" s="42" t="s">
        <v>1142</v>
      </c>
      <c r="E314" s="125"/>
      <c r="F314" s="80" t="s">
        <v>1178</v>
      </c>
      <c r="G314" s="63" t="s">
        <v>1182</v>
      </c>
      <c r="H314" s="25"/>
      <c r="I314" s="115" t="s">
        <v>1111</v>
      </c>
      <c r="J314" s="154" t="str">
        <f t="shared" si="38"/>
        <v>150～151</v>
      </c>
      <c r="K314" s="60">
        <f>INDEX('1.2(1)④'!$B:$B,MATCH(M314,'1.2(1)④'!A:A,0),1)</f>
        <v>150</v>
      </c>
      <c r="L314" s="17">
        <f t="shared" si="40"/>
        <v>151</v>
      </c>
      <c r="M314" s="17" t="str">
        <f t="shared" si="41"/>
        <v>旅客輸送事業者Scope1,2その他排出削減 （運用管理）共通</v>
      </c>
      <c r="N314"/>
      <c r="O314" s="58" t="str">
        <f>INDEX('1.2(1)④'!$J:$J,MATCH($K314,'1.2(1)④'!$B:$B,0),1)</f>
        <v>バイオ燃料等低炭素燃料、再エネ電力の導入活用量の開示</v>
      </c>
      <c r="P314">
        <f t="shared" si="42"/>
        <v>2</v>
      </c>
      <c r="Q314">
        <v>0</v>
      </c>
      <c r="R314">
        <v>0</v>
      </c>
    </row>
    <row r="315" spans="2:18" ht="14.4" customHeight="1">
      <c r="B315" s="26"/>
      <c r="C315" s="28"/>
      <c r="D315" s="42" t="s">
        <v>1142</v>
      </c>
      <c r="E315" s="125"/>
      <c r="F315" s="80" t="s">
        <v>1178</v>
      </c>
      <c r="G315" s="80" t="s">
        <v>1182</v>
      </c>
      <c r="H315" s="28"/>
      <c r="I315" s="115" t="s">
        <v>1070</v>
      </c>
      <c r="J315" s="154" t="str">
        <f t="shared" si="38"/>
        <v>152～158</v>
      </c>
      <c r="K315" s="60">
        <f>INDEX('1.2(1)④'!$B:$B,MATCH(M315,'1.2(1)④'!A:A,0),1)</f>
        <v>152</v>
      </c>
      <c r="L315" s="17">
        <f t="shared" si="40"/>
        <v>158</v>
      </c>
      <c r="M315" s="17" t="str">
        <f t="shared" si="41"/>
        <v>旅客輸送事業者Scope1,2その他排出削減 （運用管理）鉄道</v>
      </c>
      <c r="N315"/>
      <c r="O315" s="58" t="str">
        <f>INDEX('1.2(1)④'!$J:$J,MATCH($K315,'1.2(1)④'!$B:$B,0),1)</f>
        <v>自社または事業者団体等でのマニュアルの整備</v>
      </c>
      <c r="P315">
        <f t="shared" si="42"/>
        <v>7</v>
      </c>
      <c r="Q315">
        <v>0</v>
      </c>
      <c r="R315">
        <v>0</v>
      </c>
    </row>
    <row r="316" spans="2:18" ht="14.4" customHeight="1">
      <c r="B316" s="26"/>
      <c r="C316" s="28"/>
      <c r="D316" s="42" t="s">
        <v>1142</v>
      </c>
      <c r="E316" s="125"/>
      <c r="F316" s="80" t="s">
        <v>1178</v>
      </c>
      <c r="G316" s="80" t="s">
        <v>1182</v>
      </c>
      <c r="H316" s="28"/>
      <c r="I316" s="115" t="s">
        <v>1072</v>
      </c>
      <c r="J316" s="154" t="str">
        <f t="shared" si="38"/>
        <v>159～162</v>
      </c>
      <c r="K316" s="60">
        <f>INDEX('1.2(1)④'!$B:$B,MATCH(M316,'1.2(1)④'!A:A,0),1)</f>
        <v>159</v>
      </c>
      <c r="L316" s="17">
        <f t="shared" si="40"/>
        <v>162</v>
      </c>
      <c r="M316" s="17" t="str">
        <f t="shared" si="41"/>
        <v>旅客輸送事業者Scope1,2その他排出削減 （運用管理）自動車</v>
      </c>
      <c r="N316"/>
      <c r="O316" s="58" t="str">
        <f>INDEX('1.2(1)④'!$J:$J,MATCH($K316,'1.2(1)④'!$B:$B,0),1)</f>
        <v>自社または事業者団体等でのマニュアルの整備</v>
      </c>
      <c r="P316">
        <f t="shared" si="42"/>
        <v>4</v>
      </c>
      <c r="Q316">
        <v>0</v>
      </c>
      <c r="R316">
        <v>0</v>
      </c>
    </row>
    <row r="317" spans="2:18" ht="28.95" customHeight="1">
      <c r="B317" s="26"/>
      <c r="C317" s="28"/>
      <c r="D317" s="42" t="s">
        <v>1142</v>
      </c>
      <c r="E317" s="125"/>
      <c r="F317" s="78" t="s">
        <v>1178</v>
      </c>
      <c r="G317" s="78" t="s">
        <v>1182</v>
      </c>
      <c r="H317" s="30"/>
      <c r="I317" s="115" t="s">
        <v>1078</v>
      </c>
      <c r="J317" s="154" t="str">
        <f t="shared" si="38"/>
        <v>163～167</v>
      </c>
      <c r="K317" s="60">
        <f>INDEX('1.2(1)④'!$B:$B,MATCH(M317,'1.2(1)④'!A:A,0),1)</f>
        <v>163</v>
      </c>
      <c r="L317" s="17">
        <f t="shared" si="40"/>
        <v>167</v>
      </c>
      <c r="M317" s="17" t="str">
        <f t="shared" si="41"/>
        <v>旅客輸送事業者Scope1,2その他排出削減 （運用管理）船舶</v>
      </c>
      <c r="N317"/>
      <c r="O317" s="58" t="str">
        <f>INDEX('1.2(1)④'!$J:$J,MATCH($K317,'1.2(1)④'!$B:$B,0),1)</f>
        <v>自社または事業者団体等でのマニュアルの整備</v>
      </c>
      <c r="P317">
        <f t="shared" si="42"/>
        <v>5</v>
      </c>
      <c r="Q317">
        <v>0</v>
      </c>
      <c r="R317">
        <v>0</v>
      </c>
    </row>
    <row r="318" spans="2:18" ht="14.4" customHeight="1">
      <c r="B318" s="26"/>
      <c r="C318" s="28"/>
      <c r="D318" s="42" t="s">
        <v>1142</v>
      </c>
      <c r="E318" s="125"/>
      <c r="F318" s="63" t="s">
        <v>720</v>
      </c>
      <c r="G318" s="74" t="s">
        <v>3433</v>
      </c>
      <c r="H318" s="75"/>
      <c r="I318" s="115" t="s">
        <v>1111</v>
      </c>
      <c r="J318" s="154" t="str">
        <f t="shared" si="38"/>
        <v>168～171</v>
      </c>
      <c r="K318" s="60">
        <f>INDEX('1.2(1)④'!$B:$B,MATCH(M318,'1.2(1)④'!A:A,0),1)</f>
        <v>168</v>
      </c>
      <c r="L318" s="17">
        <f t="shared" si="40"/>
        <v>171</v>
      </c>
      <c r="M318" s="17" t="str">
        <f t="shared" si="41"/>
        <v>旅客輸送事業者Scope3排出削減を考慮した業務委託共通</v>
      </c>
      <c r="N318"/>
      <c r="O318" s="58" t="str">
        <f>INDEX('1.2(1)④'!$J:$J,MATCH($K318,'1.2(1)④'!$B:$B,0),1)</f>
        <v>排出削減を考慮した、乗り継ぎ施設・駅施設の整備委託先の選定</v>
      </c>
      <c r="P318">
        <f t="shared" si="42"/>
        <v>4</v>
      </c>
      <c r="Q318">
        <v>0</v>
      </c>
      <c r="R318">
        <v>0</v>
      </c>
    </row>
    <row r="319" spans="2:18">
      <c r="B319" s="26"/>
      <c r="C319" s="28"/>
      <c r="D319" s="42" t="s">
        <v>1142</v>
      </c>
      <c r="E319" s="125"/>
      <c r="F319" s="42" t="s">
        <v>720</v>
      </c>
      <c r="G319" s="74" t="s">
        <v>3438</v>
      </c>
      <c r="H319" s="75"/>
      <c r="I319" s="115" t="s">
        <v>1111</v>
      </c>
      <c r="J319" s="154">
        <f t="shared" si="38"/>
        <v>172</v>
      </c>
      <c r="K319" s="60">
        <f>INDEX('1.2(1)④'!$B:$B,MATCH(M319,'1.2(1)④'!A:A,0),1)</f>
        <v>172</v>
      </c>
      <c r="L319" s="17">
        <f t="shared" si="40"/>
        <v>172</v>
      </c>
      <c r="M319" s="17" t="str">
        <f t="shared" si="41"/>
        <v>旅客輸送事業者Scope3排出削減を考慮した資材・事務用品等の物品購入共通</v>
      </c>
      <c r="N319"/>
      <c r="O319" s="58" t="str">
        <f>INDEX('1.2(1)④'!$J:$J,MATCH($K319,'1.2(1)④'!$B:$B,0),1)</f>
        <v>排出削減を考慮した資材・事務用品等の物品購入</v>
      </c>
      <c r="P319">
        <f t="shared" si="42"/>
        <v>1</v>
      </c>
      <c r="Q319">
        <v>0</v>
      </c>
      <c r="R319">
        <v>0</v>
      </c>
    </row>
    <row r="320" spans="2:18" ht="14.4" customHeight="1">
      <c r="B320" s="127"/>
      <c r="C320" s="30"/>
      <c r="D320" s="79" t="s">
        <v>1142</v>
      </c>
      <c r="E320" s="126"/>
      <c r="F320" s="78" t="s">
        <v>720</v>
      </c>
      <c r="G320" s="74" t="s">
        <v>3436</v>
      </c>
      <c r="H320" s="75"/>
      <c r="I320" s="115" t="s">
        <v>1111</v>
      </c>
      <c r="J320" s="154" t="str">
        <f t="shared" si="38"/>
        <v>173～174</v>
      </c>
      <c r="K320" s="60">
        <f>INDEX('1.2(1)④'!$B:$B,MATCH(M320,'1.2(1)④'!A:A,0),1)</f>
        <v>173</v>
      </c>
      <c r="L320" s="17">
        <f t="shared" si="40"/>
        <v>174</v>
      </c>
      <c r="M320" s="17" t="str">
        <f t="shared" si="41"/>
        <v>旅客輸送事業者Scope3排出削減を考慮した機器・資材等の廃棄共通</v>
      </c>
      <c r="N320"/>
      <c r="O320" s="58" t="str">
        <f>INDEX('1.2(1)④'!$J:$J,MATCH($K320,'1.2(1)④'!$B:$B,0),1)</f>
        <v>保有車両および関連部品（タイヤ・バッテリー等）のリユース・リサイクル</v>
      </c>
      <c r="P320">
        <f t="shared" si="42"/>
        <v>2</v>
      </c>
      <c r="Q320">
        <v>0</v>
      </c>
      <c r="R320">
        <v>0</v>
      </c>
    </row>
    <row r="321" spans="2:15" ht="14.4" customHeight="1">
      <c r="B321" s="43"/>
      <c r="J321" s="113"/>
      <c r="K321" s="17">
        <f>'1.2(1)④'!B180+1</f>
        <v>175</v>
      </c>
      <c r="L321" s="17"/>
      <c r="M321" s="17"/>
      <c r="N321"/>
      <c r="O321"/>
    </row>
    <row r="322" spans="2:15" ht="14.4" customHeight="1">
      <c r="B322" s="33" t="s">
        <v>714</v>
      </c>
      <c r="C322" s="19" t="s">
        <v>702</v>
      </c>
      <c r="E322" s="19"/>
      <c r="N322"/>
      <c r="O322"/>
    </row>
    <row r="323" spans="2:15" ht="18.600000000000001">
      <c r="B323" s="100" t="s">
        <v>3061</v>
      </c>
      <c r="C323" s="19"/>
      <c r="E323" s="19"/>
      <c r="N323"/>
      <c r="O323"/>
    </row>
    <row r="324" spans="2:15" ht="18.600000000000001">
      <c r="B324" s="33"/>
      <c r="C324" s="19"/>
      <c r="E324" s="19"/>
      <c r="N324"/>
      <c r="O324"/>
    </row>
    <row r="325" spans="2:15">
      <c r="B325" s="148" t="s">
        <v>3004</v>
      </c>
      <c r="C325" s="391" t="s">
        <v>0</v>
      </c>
      <c r="D325" s="391"/>
      <c r="E325" s="148" t="s">
        <v>730</v>
      </c>
      <c r="F325" s="59" t="s">
        <v>3003</v>
      </c>
      <c r="G325" s="148" t="s">
        <v>1250</v>
      </c>
      <c r="H325" s="391" t="s">
        <v>10</v>
      </c>
      <c r="I325" s="391"/>
      <c r="J325" s="59" t="s">
        <v>3002</v>
      </c>
      <c r="K325" s="58" t="s">
        <v>1183</v>
      </c>
      <c r="N325"/>
      <c r="O325"/>
    </row>
    <row r="326" spans="2:15">
      <c r="B326" s="122" t="s">
        <v>2994</v>
      </c>
      <c r="C326" s="392" t="s">
        <v>995</v>
      </c>
      <c r="D326" s="392"/>
      <c r="E326" s="115" t="s">
        <v>997</v>
      </c>
      <c r="F326" s="122">
        <v>1</v>
      </c>
      <c r="G326" s="122" t="s">
        <v>3387</v>
      </c>
      <c r="H326" s="367" t="s">
        <v>1449</v>
      </c>
      <c r="I326" s="368"/>
      <c r="J326" s="154" t="str">
        <f t="shared" ref="J326:J357" si="43">HYPERLINK("#'"&amp;$B$17&amp;$B$276&amp;"'!E"&amp;K326+6,IF(L326=K326,K326,K326&amp;"～"&amp;L326))</f>
        <v>1～28</v>
      </c>
      <c r="K326" s="60">
        <f>INDEX('1.2(2)'!$E:$E,MATCH(M326,'1.2(2)'!$F:$F,0),1)</f>
        <v>1</v>
      </c>
      <c r="L326" s="17">
        <f>K327-1</f>
        <v>28</v>
      </c>
      <c r="M326" s="17" t="str">
        <f>H326</f>
        <v>水冷ヒートポンプチラー</v>
      </c>
      <c r="N326"/>
      <c r="O326"/>
    </row>
    <row r="327" spans="2:15">
      <c r="B327" s="122" t="s">
        <v>2994</v>
      </c>
      <c r="C327" s="392" t="s">
        <v>995</v>
      </c>
      <c r="D327" s="392"/>
      <c r="E327" s="115" t="s">
        <v>997</v>
      </c>
      <c r="F327" s="122">
        <v>1</v>
      </c>
      <c r="G327" s="122" t="s">
        <v>3387</v>
      </c>
      <c r="H327" s="367" t="s">
        <v>1494</v>
      </c>
      <c r="I327" s="368"/>
      <c r="J327" s="154" t="str">
        <f t="shared" si="43"/>
        <v>29～178</v>
      </c>
      <c r="K327" s="60">
        <f>INDEX('1.2(2)'!$E:$E,MATCH(M327,'1.2(2)'!$F:$F,0),1)</f>
        <v>29</v>
      </c>
      <c r="L327" s="17">
        <f>K328-1</f>
        <v>178</v>
      </c>
      <c r="M327" s="17" t="str">
        <f t="shared" ref="M327:M384" si="44">H327</f>
        <v>空冷ヒートポンプチラー</v>
      </c>
      <c r="N327"/>
      <c r="O327"/>
    </row>
    <row r="328" spans="2:15" ht="14.4" customHeight="1">
      <c r="B328" s="122" t="s">
        <v>2994</v>
      </c>
      <c r="C328" s="392" t="s">
        <v>995</v>
      </c>
      <c r="D328" s="392"/>
      <c r="E328" s="115" t="s">
        <v>997</v>
      </c>
      <c r="F328" s="122">
        <v>4</v>
      </c>
      <c r="G328" s="122" t="s">
        <v>26</v>
      </c>
      <c r="H328" s="367" t="s">
        <v>1406</v>
      </c>
      <c r="I328" s="368"/>
      <c r="J328" s="154" t="str">
        <f t="shared" si="43"/>
        <v>179～200</v>
      </c>
      <c r="K328" s="60">
        <f>INDEX('1.2(2)'!$E:$E,MATCH(M328,'1.2(2)'!$F:$F,0),1)</f>
        <v>179</v>
      </c>
      <c r="L328" s="17">
        <f t="shared" ref="L328:L384" si="45">K329-1</f>
        <v>200</v>
      </c>
      <c r="M328" s="17" t="str">
        <f t="shared" si="44"/>
        <v>フロン類等冷媒ターボ冷凍機</v>
      </c>
      <c r="N328"/>
      <c r="O328"/>
    </row>
    <row r="329" spans="2:15" ht="14.4" customHeight="1">
      <c r="B329" s="122" t="s">
        <v>2994</v>
      </c>
      <c r="C329" s="392" t="s">
        <v>995</v>
      </c>
      <c r="D329" s="392"/>
      <c r="E329" s="115" t="s">
        <v>997</v>
      </c>
      <c r="F329" s="122">
        <v>6</v>
      </c>
      <c r="G329" s="122" t="s">
        <v>3389</v>
      </c>
      <c r="H329" s="367" t="s">
        <v>1319</v>
      </c>
      <c r="I329" s="368"/>
      <c r="J329" s="154" t="str">
        <f t="shared" si="43"/>
        <v>201～206</v>
      </c>
      <c r="K329" s="60">
        <f>INDEX('1.2(2)'!$E:$E,MATCH(M329,'1.2(2)'!$F:$F,0),1)</f>
        <v>201</v>
      </c>
      <c r="L329" s="17">
        <f t="shared" si="45"/>
        <v>206</v>
      </c>
      <c r="M329" s="17" t="str">
        <f t="shared" si="44"/>
        <v>パッケージエアコン(店舗･オフィス用)</v>
      </c>
      <c r="N329"/>
      <c r="O329"/>
    </row>
    <row r="330" spans="2:15" ht="28.95" customHeight="1">
      <c r="B330" s="122" t="s">
        <v>2994</v>
      </c>
      <c r="C330" s="392" t="s">
        <v>995</v>
      </c>
      <c r="D330" s="392"/>
      <c r="E330" s="115" t="s">
        <v>997</v>
      </c>
      <c r="F330" s="122">
        <v>6</v>
      </c>
      <c r="G330" s="122" t="s">
        <v>3389</v>
      </c>
      <c r="H330" s="367" t="s">
        <v>1337</v>
      </c>
      <c r="I330" s="368"/>
      <c r="J330" s="154" t="str">
        <f t="shared" si="43"/>
        <v>207～214</v>
      </c>
      <c r="K330" s="60">
        <f>INDEX('1.2(2)'!$E:$E,MATCH(M330,'1.2(2)'!$F:$F,0),1)</f>
        <v>207</v>
      </c>
      <c r="L330" s="17">
        <f t="shared" si="45"/>
        <v>214</v>
      </c>
      <c r="M330" s="17" t="str">
        <f t="shared" si="44"/>
        <v>パッケージエアコン(設備用)</v>
      </c>
      <c r="N330"/>
      <c r="O330"/>
    </row>
    <row r="331" spans="2:15" ht="28.95" customHeight="1">
      <c r="B331" s="122" t="s">
        <v>2994</v>
      </c>
      <c r="C331" s="392" t="s">
        <v>995</v>
      </c>
      <c r="D331" s="392"/>
      <c r="E331" s="115" t="s">
        <v>997</v>
      </c>
      <c r="F331" s="122">
        <v>6</v>
      </c>
      <c r="G331" s="122" t="s">
        <v>3389</v>
      </c>
      <c r="H331" s="367" t="s">
        <v>1360</v>
      </c>
      <c r="I331" s="368"/>
      <c r="J331" s="154" t="str">
        <f t="shared" si="43"/>
        <v>215～225</v>
      </c>
      <c r="K331" s="60">
        <f>INDEX('1.2(2)'!$E:$E,MATCH(M331,'1.2(2)'!$F:$F,0),1)</f>
        <v>215</v>
      </c>
      <c r="L331" s="17">
        <f t="shared" si="45"/>
        <v>225</v>
      </c>
      <c r="M331" s="17" t="str">
        <f t="shared" si="44"/>
        <v>パッケージエアコン(ビル用マルチ)</v>
      </c>
      <c r="N331"/>
      <c r="O331"/>
    </row>
    <row r="332" spans="2:15">
      <c r="B332" s="122" t="s">
        <v>2994</v>
      </c>
      <c r="C332" s="392" t="s">
        <v>995</v>
      </c>
      <c r="D332" s="392"/>
      <c r="E332" s="115" t="s">
        <v>997</v>
      </c>
      <c r="F332" s="122">
        <v>7</v>
      </c>
      <c r="G332" s="122" t="s">
        <v>3390</v>
      </c>
      <c r="H332" s="367" t="s">
        <v>34</v>
      </c>
      <c r="I332" s="368"/>
      <c r="J332" s="154" t="str">
        <f t="shared" si="43"/>
        <v>226～255</v>
      </c>
      <c r="K332" s="60">
        <f>INDEX('1.2(2)'!$E:$E,MATCH(M332,'1.2(2)'!$F:$F,0),1)</f>
        <v>226</v>
      </c>
      <c r="L332" s="17">
        <f t="shared" si="45"/>
        <v>255</v>
      </c>
      <c r="M332" s="17" t="str">
        <f t="shared" si="44"/>
        <v>ガスヒートポンプ</v>
      </c>
      <c r="N332"/>
      <c r="O332"/>
    </row>
    <row r="333" spans="2:15" ht="14.4" customHeight="1">
      <c r="B333" s="122" t="s">
        <v>2994</v>
      </c>
      <c r="C333" s="392" t="s">
        <v>995</v>
      </c>
      <c r="D333" s="392"/>
      <c r="E333" s="115" t="s">
        <v>997</v>
      </c>
      <c r="F333" s="122">
        <v>9</v>
      </c>
      <c r="G333" s="122" t="s">
        <v>3391</v>
      </c>
      <c r="H333" s="367" t="s">
        <v>1383</v>
      </c>
      <c r="I333" s="368"/>
      <c r="J333" s="154" t="str">
        <f t="shared" si="43"/>
        <v>256～264</v>
      </c>
      <c r="K333" s="60">
        <f>INDEX('1.2(2)'!$E:$E,MATCH(M333,'1.2(2)'!$F:$F,0),1)</f>
        <v>256</v>
      </c>
      <c r="L333" s="17">
        <f t="shared" si="45"/>
        <v>264</v>
      </c>
      <c r="M333" s="17" t="str">
        <f t="shared" si="44"/>
        <v>氷蓄熱式パッケージエアコン</v>
      </c>
      <c r="N333"/>
      <c r="O333"/>
    </row>
    <row r="334" spans="2:15">
      <c r="B334" s="122" t="s">
        <v>2994</v>
      </c>
      <c r="C334" s="392" t="s">
        <v>995</v>
      </c>
      <c r="D334" s="392"/>
      <c r="E334" s="115" t="s">
        <v>997</v>
      </c>
      <c r="F334" s="122">
        <v>10</v>
      </c>
      <c r="G334" s="122" t="s">
        <v>3392</v>
      </c>
      <c r="H334" s="367" t="s">
        <v>1689</v>
      </c>
      <c r="I334" s="368"/>
      <c r="J334" s="154" t="str">
        <f t="shared" si="43"/>
        <v>265～292</v>
      </c>
      <c r="K334" s="60">
        <f>INDEX('1.2(2)'!$E:$E,MATCH(M334,'1.2(2)'!$F:$F,0),1)</f>
        <v>265</v>
      </c>
      <c r="L334" s="17">
        <f t="shared" si="45"/>
        <v>292</v>
      </c>
      <c r="M334" s="17" t="str">
        <f t="shared" si="44"/>
        <v>間接気化式冷却器</v>
      </c>
      <c r="N334"/>
      <c r="O334"/>
    </row>
    <row r="335" spans="2:15" ht="14.4" customHeight="1">
      <c r="B335" s="122" t="s">
        <v>2994</v>
      </c>
      <c r="C335" s="392" t="s">
        <v>995</v>
      </c>
      <c r="D335" s="392"/>
      <c r="E335" s="115" t="s">
        <v>997</v>
      </c>
      <c r="F335" s="122">
        <v>11</v>
      </c>
      <c r="G335" s="122" t="s">
        <v>3393</v>
      </c>
      <c r="H335" s="367" t="s">
        <v>1740</v>
      </c>
      <c r="I335" s="368"/>
      <c r="J335" s="154" t="str">
        <f t="shared" si="43"/>
        <v>293～298</v>
      </c>
      <c r="K335" s="60">
        <f>INDEX('1.2(2)'!$E:$E,MATCH(M335,'1.2(2)'!$F:$F,0),1)</f>
        <v>293</v>
      </c>
      <c r="L335" s="17">
        <f t="shared" si="45"/>
        <v>298</v>
      </c>
      <c r="M335" s="17" t="str">
        <f t="shared" si="44"/>
        <v>吸収冷温水機（二重効用）</v>
      </c>
      <c r="N335"/>
      <c r="O335"/>
    </row>
    <row r="336" spans="2:15" ht="14.4" customHeight="1">
      <c r="B336" s="122" t="s">
        <v>2994</v>
      </c>
      <c r="C336" s="392" t="s">
        <v>995</v>
      </c>
      <c r="D336" s="392"/>
      <c r="E336" s="115" t="s">
        <v>997</v>
      </c>
      <c r="F336" s="122">
        <v>11</v>
      </c>
      <c r="G336" s="122" t="s">
        <v>3393</v>
      </c>
      <c r="H336" s="367" t="s">
        <v>1754</v>
      </c>
      <c r="I336" s="368"/>
      <c r="J336" s="154">
        <f t="shared" si="43"/>
        <v>299</v>
      </c>
      <c r="K336" s="60">
        <f>INDEX('1.2(2)'!$E:$E,MATCH(M336,'1.2(2)'!$F:$F,0),1)</f>
        <v>299</v>
      </c>
      <c r="L336" s="17">
        <f t="shared" si="45"/>
        <v>299</v>
      </c>
      <c r="M336" s="17" t="str">
        <f t="shared" si="44"/>
        <v>吸収冷温水機（三重効用）/廃熱投入型吸収冷温水機（三重効用）</v>
      </c>
      <c r="N336"/>
      <c r="O336"/>
    </row>
    <row r="337" spans="2:15" ht="14.4" customHeight="1">
      <c r="B337" s="122" t="s">
        <v>2994</v>
      </c>
      <c r="C337" s="392" t="s">
        <v>995</v>
      </c>
      <c r="D337" s="392"/>
      <c r="E337" s="115" t="s">
        <v>997</v>
      </c>
      <c r="F337" s="122">
        <v>11</v>
      </c>
      <c r="G337" s="122" t="s">
        <v>3393</v>
      </c>
      <c r="H337" s="367" t="s">
        <v>1756</v>
      </c>
      <c r="I337" s="368"/>
      <c r="J337" s="154" t="str">
        <f t="shared" si="43"/>
        <v>300～305</v>
      </c>
      <c r="K337" s="60">
        <f>INDEX('1.2(2)'!$E:$E,MATCH(M337,'1.2(2)'!$F:$F,0),1)</f>
        <v>300</v>
      </c>
      <c r="L337" s="17">
        <f t="shared" si="45"/>
        <v>305</v>
      </c>
      <c r="M337" s="17" t="str">
        <f t="shared" si="44"/>
        <v>一重二重併用形吸収冷温水機</v>
      </c>
      <c r="N337"/>
      <c r="O337"/>
    </row>
    <row r="338" spans="2:15" ht="14.4" customHeight="1">
      <c r="B338" s="122" t="s">
        <v>2994</v>
      </c>
      <c r="C338" s="392" t="s">
        <v>995</v>
      </c>
      <c r="D338" s="392"/>
      <c r="E338" s="115" t="s">
        <v>997</v>
      </c>
      <c r="F338" s="122">
        <v>11</v>
      </c>
      <c r="G338" s="122" t="s">
        <v>3393</v>
      </c>
      <c r="H338" s="367" t="s">
        <v>1763</v>
      </c>
      <c r="I338" s="368"/>
      <c r="J338" s="154" t="str">
        <f t="shared" si="43"/>
        <v>306～308</v>
      </c>
      <c r="K338" s="60">
        <f>INDEX('1.2(2)'!$E:$E,MATCH(M338,'1.2(2)'!$F:$F,0),1)</f>
        <v>306</v>
      </c>
      <c r="L338" s="17">
        <f t="shared" si="45"/>
        <v>308</v>
      </c>
      <c r="M338" s="17" t="str">
        <f t="shared" si="44"/>
        <v>木質ペレット直焚き吸収冷温水機（二重効用）</v>
      </c>
      <c r="N338"/>
      <c r="O338"/>
    </row>
    <row r="339" spans="2:15" ht="14.4" customHeight="1">
      <c r="B339" s="122" t="s">
        <v>2994</v>
      </c>
      <c r="C339" s="392" t="s">
        <v>995</v>
      </c>
      <c r="D339" s="392"/>
      <c r="E339" s="115" t="s">
        <v>997</v>
      </c>
      <c r="F339" s="122">
        <v>12</v>
      </c>
      <c r="G339" s="122" t="s">
        <v>3394</v>
      </c>
      <c r="H339" s="367" t="s">
        <v>1788</v>
      </c>
      <c r="I339" s="368"/>
      <c r="J339" s="154" t="str">
        <f t="shared" si="43"/>
        <v>309～312</v>
      </c>
      <c r="K339" s="60">
        <f>INDEX('1.2(2)'!$E:$E,MATCH(M339,'1.2(2)'!$F:$F,0),1)</f>
        <v>309</v>
      </c>
      <c r="L339" s="17">
        <f t="shared" si="45"/>
        <v>312</v>
      </c>
      <c r="M339" s="17" t="str">
        <f t="shared" si="44"/>
        <v>吸着式冷凍機</v>
      </c>
      <c r="N339"/>
      <c r="O339"/>
    </row>
    <row r="340" spans="2:15" ht="14.4" customHeight="1">
      <c r="B340" s="122" t="s">
        <v>2994</v>
      </c>
      <c r="C340" s="392" t="s">
        <v>995</v>
      </c>
      <c r="D340" s="392"/>
      <c r="E340" s="115" t="s">
        <v>997</v>
      </c>
      <c r="F340" s="122">
        <v>13</v>
      </c>
      <c r="G340" s="122" t="s">
        <v>3395</v>
      </c>
      <c r="H340" s="367" t="s">
        <v>1771</v>
      </c>
      <c r="I340" s="368"/>
      <c r="J340" s="154" t="str">
        <f t="shared" si="43"/>
        <v>313～319</v>
      </c>
      <c r="K340" s="60">
        <f>INDEX('1.2(2)'!$E:$E,MATCH(M340,'1.2(2)'!$F:$F,0),1)</f>
        <v>313</v>
      </c>
      <c r="L340" s="17">
        <f t="shared" si="45"/>
        <v>319</v>
      </c>
      <c r="M340" s="17" t="str">
        <f t="shared" si="44"/>
        <v>パッシブ地中熱利用システム</v>
      </c>
      <c r="N340"/>
      <c r="O340"/>
    </row>
    <row r="341" spans="2:15" ht="14.4" customHeight="1">
      <c r="B341" s="122" t="s">
        <v>2994</v>
      </c>
      <c r="C341" s="392" t="s">
        <v>995</v>
      </c>
      <c r="D341" s="392"/>
      <c r="E341" s="115" t="s">
        <v>997</v>
      </c>
      <c r="F341" s="122">
        <v>14</v>
      </c>
      <c r="G341" s="122" t="s">
        <v>3396</v>
      </c>
      <c r="H341" s="367" t="s">
        <v>2808</v>
      </c>
      <c r="I341" s="368"/>
      <c r="J341" s="154">
        <f t="shared" si="43"/>
        <v>320</v>
      </c>
      <c r="K341" s="60">
        <f>INDEX('1.2(2)'!$E:$E,MATCH(M341,'1.2(2)'!$F:$F,0),1)</f>
        <v>320</v>
      </c>
      <c r="L341" s="17">
        <f t="shared" si="45"/>
        <v>320</v>
      </c>
      <c r="M341" s="17" t="str">
        <f t="shared" si="44"/>
        <v>二流体加湿器</v>
      </c>
      <c r="N341"/>
      <c r="O341"/>
    </row>
    <row r="342" spans="2:15">
      <c r="B342" s="122" t="s">
        <v>2994</v>
      </c>
      <c r="C342" s="392" t="s">
        <v>995</v>
      </c>
      <c r="D342" s="392"/>
      <c r="E342" s="115" t="s">
        <v>997</v>
      </c>
      <c r="F342" s="122">
        <v>15</v>
      </c>
      <c r="G342" s="122" t="s">
        <v>3397</v>
      </c>
      <c r="H342" s="367" t="s">
        <v>1991</v>
      </c>
      <c r="I342" s="368"/>
      <c r="J342" s="154">
        <f t="shared" si="43"/>
        <v>321</v>
      </c>
      <c r="K342" s="60">
        <f>INDEX('1.2(2)'!$E:$E,MATCH(M342,'1.2(2)'!$F:$F,0),1)</f>
        <v>321</v>
      </c>
      <c r="L342" s="17">
        <f t="shared" si="45"/>
        <v>321</v>
      </c>
      <c r="M342" s="17" t="str">
        <f t="shared" si="44"/>
        <v>密閉式ペレットストーブ</v>
      </c>
      <c r="N342"/>
      <c r="O342"/>
    </row>
    <row r="343" spans="2:15" ht="14.4" customHeight="1">
      <c r="B343" s="122" t="s">
        <v>2994</v>
      </c>
      <c r="C343" s="392" t="s">
        <v>995</v>
      </c>
      <c r="D343" s="392"/>
      <c r="E343" s="115" t="s">
        <v>997</v>
      </c>
      <c r="F343" s="122">
        <v>17</v>
      </c>
      <c r="G343" s="122" t="s">
        <v>3398</v>
      </c>
      <c r="H343" s="367" t="s">
        <v>1999</v>
      </c>
      <c r="I343" s="368"/>
      <c r="J343" s="154" t="str">
        <f t="shared" si="43"/>
        <v>322～333</v>
      </c>
      <c r="K343" s="60">
        <f>INDEX('1.2(2)'!$E:$E,MATCH(M343,'1.2(2)'!$F:$F,0),1)</f>
        <v>322</v>
      </c>
      <c r="L343" s="17">
        <f t="shared" si="45"/>
        <v>333</v>
      </c>
      <c r="M343" s="17" t="str">
        <f t="shared" si="44"/>
        <v>ヒートポンプ給湯機(空気熱源)</v>
      </c>
      <c r="N343"/>
      <c r="O343"/>
    </row>
    <row r="344" spans="2:15">
      <c r="B344" s="122" t="s">
        <v>2994</v>
      </c>
      <c r="C344" s="392" t="s">
        <v>995</v>
      </c>
      <c r="D344" s="392"/>
      <c r="E344" s="115" t="s">
        <v>997</v>
      </c>
      <c r="F344" s="122">
        <v>18</v>
      </c>
      <c r="G344" s="122" t="s">
        <v>57</v>
      </c>
      <c r="H344" s="367" t="s">
        <v>59</v>
      </c>
      <c r="I344" s="368"/>
      <c r="J344" s="154">
        <f t="shared" si="43"/>
        <v>334</v>
      </c>
      <c r="K344" s="60">
        <f>INDEX('1.2(2)'!$E:$E,MATCH(M344,'1.2(2)'!$F:$F,0),1)</f>
        <v>334</v>
      </c>
      <c r="L344" s="17">
        <f t="shared" si="45"/>
        <v>334</v>
      </c>
      <c r="M344" s="17" t="str">
        <f t="shared" si="44"/>
        <v>潜熱回収型給湯器</v>
      </c>
      <c r="N344"/>
      <c r="O344"/>
    </row>
    <row r="345" spans="2:15">
      <c r="B345" s="122" t="s">
        <v>2994</v>
      </c>
      <c r="C345" s="392" t="s">
        <v>995</v>
      </c>
      <c r="D345" s="392"/>
      <c r="E345" s="115" t="s">
        <v>997</v>
      </c>
      <c r="F345" s="122">
        <v>22</v>
      </c>
      <c r="G345" s="122" t="s">
        <v>68</v>
      </c>
      <c r="H345" s="367" t="s">
        <v>2379</v>
      </c>
      <c r="I345" s="368"/>
      <c r="J345" s="154" t="str">
        <f t="shared" si="43"/>
        <v>335～349</v>
      </c>
      <c r="K345" s="60">
        <f>INDEX('1.2(2)'!$E:$E,MATCH(M345,'1.2(2)'!$F:$F,0),1)</f>
        <v>335</v>
      </c>
      <c r="L345" s="17">
        <f t="shared" si="45"/>
        <v>349</v>
      </c>
      <c r="M345" s="17" t="str">
        <f t="shared" si="44"/>
        <v>LED照明器具</v>
      </c>
      <c r="N345"/>
      <c r="O345"/>
    </row>
    <row r="346" spans="2:15" ht="14.4" customHeight="1">
      <c r="B346" s="122" t="s">
        <v>2994</v>
      </c>
      <c r="C346" s="392" t="s">
        <v>995</v>
      </c>
      <c r="D346" s="392"/>
      <c r="E346" s="115" t="s">
        <v>997</v>
      </c>
      <c r="F346" s="122">
        <v>23</v>
      </c>
      <c r="G346" s="122" t="s">
        <v>3399</v>
      </c>
      <c r="H346" s="367" t="s">
        <v>2076</v>
      </c>
      <c r="I346" s="368"/>
      <c r="J346" s="154" t="str">
        <f t="shared" si="43"/>
        <v>350～356</v>
      </c>
      <c r="K346" s="60">
        <f>INDEX('1.2(2)'!$E:$E,MATCH(M346,'1.2(2)'!$F:$F,0),1)</f>
        <v>350</v>
      </c>
      <c r="L346" s="17">
        <f t="shared" si="45"/>
        <v>356</v>
      </c>
      <c r="M346" s="17" t="str">
        <f t="shared" si="44"/>
        <v>蒸気ボイラ(貫流ボイラ)</v>
      </c>
      <c r="N346"/>
      <c r="O346"/>
    </row>
    <row r="347" spans="2:15" ht="14.4" customHeight="1">
      <c r="B347" s="122" t="s">
        <v>2994</v>
      </c>
      <c r="C347" s="392" t="s">
        <v>995</v>
      </c>
      <c r="D347" s="392"/>
      <c r="E347" s="115" t="s">
        <v>997</v>
      </c>
      <c r="F347" s="122">
        <v>23</v>
      </c>
      <c r="G347" s="122" t="s">
        <v>3399</v>
      </c>
      <c r="H347" s="367" t="s">
        <v>2101</v>
      </c>
      <c r="I347" s="368"/>
      <c r="J347" s="154" t="str">
        <f t="shared" si="43"/>
        <v>357～364</v>
      </c>
      <c r="K347" s="60">
        <f>INDEX('1.2(2)'!$E:$E,MATCH(M347,'1.2(2)'!$F:$F,0),1)</f>
        <v>357</v>
      </c>
      <c r="L347" s="17">
        <f t="shared" si="45"/>
        <v>364</v>
      </c>
      <c r="M347" s="17" t="str">
        <f t="shared" si="44"/>
        <v>蒸気ボイラ(炉筒煙管ボイラ)</v>
      </c>
      <c r="N347"/>
      <c r="O347"/>
    </row>
    <row r="348" spans="2:15">
      <c r="B348" s="122" t="s">
        <v>2994</v>
      </c>
      <c r="C348" s="392" t="s">
        <v>995</v>
      </c>
      <c r="D348" s="392"/>
      <c r="E348" s="115" t="s">
        <v>997</v>
      </c>
      <c r="F348" s="122">
        <v>23</v>
      </c>
      <c r="G348" s="122" t="s">
        <v>3399</v>
      </c>
      <c r="H348" s="367" t="s">
        <v>2113</v>
      </c>
      <c r="I348" s="368"/>
      <c r="J348" s="154" t="str">
        <f t="shared" si="43"/>
        <v>365～369</v>
      </c>
      <c r="K348" s="60">
        <f>INDEX('1.2(2)'!$E:$E,MATCH(M348,'1.2(2)'!$F:$F,0),1)</f>
        <v>365</v>
      </c>
      <c r="L348" s="17">
        <f t="shared" si="45"/>
        <v>369</v>
      </c>
      <c r="M348" s="17" t="str">
        <f t="shared" si="44"/>
        <v>蒸気ボイラ(水管ボイラ)</v>
      </c>
      <c r="N348"/>
      <c r="O348"/>
    </row>
    <row r="349" spans="2:15">
      <c r="B349" s="122" t="s">
        <v>2994</v>
      </c>
      <c r="C349" s="392" t="s">
        <v>995</v>
      </c>
      <c r="D349" s="392"/>
      <c r="E349" s="115" t="s">
        <v>997</v>
      </c>
      <c r="F349" s="122">
        <v>23</v>
      </c>
      <c r="G349" s="122" t="s">
        <v>3399</v>
      </c>
      <c r="H349" s="367" t="s">
        <v>2119</v>
      </c>
      <c r="I349" s="368"/>
      <c r="J349" s="154" t="str">
        <f t="shared" si="43"/>
        <v>370～372</v>
      </c>
      <c r="K349" s="60">
        <f>INDEX('1.2(2)'!$E:$E,MATCH(M349,'1.2(2)'!$F:$F,0),1)</f>
        <v>370</v>
      </c>
      <c r="L349" s="17">
        <f t="shared" si="45"/>
        <v>372</v>
      </c>
      <c r="M349" s="17" t="str">
        <f t="shared" si="44"/>
        <v>水素ボイラ(貫流ボイラ)</v>
      </c>
      <c r="N349"/>
      <c r="O349"/>
    </row>
    <row r="350" spans="2:15">
      <c r="B350" s="122" t="s">
        <v>2994</v>
      </c>
      <c r="C350" s="392" t="s">
        <v>995</v>
      </c>
      <c r="D350" s="392"/>
      <c r="E350" s="115" t="s">
        <v>997</v>
      </c>
      <c r="F350" s="122">
        <v>24</v>
      </c>
      <c r="G350" s="122" t="s">
        <v>75</v>
      </c>
      <c r="H350" s="367" t="s">
        <v>2023</v>
      </c>
      <c r="I350" s="368"/>
      <c r="J350" s="154" t="str">
        <f t="shared" si="43"/>
        <v>373～390</v>
      </c>
      <c r="K350" s="60">
        <f>INDEX('1.2(2)'!$E:$E,MATCH(M350,'1.2(2)'!$F:$F,0),1)</f>
        <v>373</v>
      </c>
      <c r="L350" s="17">
        <f t="shared" si="45"/>
        <v>390</v>
      </c>
      <c r="M350" s="17" t="str">
        <f t="shared" si="44"/>
        <v>温水機</v>
      </c>
      <c r="N350"/>
      <c r="O350"/>
    </row>
    <row r="351" spans="2:15" ht="14.4" customHeight="1">
      <c r="B351" s="122" t="s">
        <v>2994</v>
      </c>
      <c r="C351" s="392" t="s">
        <v>995</v>
      </c>
      <c r="D351" s="392"/>
      <c r="E351" s="115" t="s">
        <v>997</v>
      </c>
      <c r="F351" s="122">
        <v>25</v>
      </c>
      <c r="G351" s="122" t="s">
        <v>3400</v>
      </c>
      <c r="H351" s="367" t="s">
        <v>2124</v>
      </c>
      <c r="I351" s="368"/>
      <c r="J351" s="154" t="str">
        <f t="shared" si="43"/>
        <v>391～393</v>
      </c>
      <c r="K351" s="60">
        <f>INDEX('1.2(2)'!$E:$E,MATCH(M351,'1.2(2)'!$F:$F,0),1)</f>
        <v>391</v>
      </c>
      <c r="L351" s="17">
        <f t="shared" si="45"/>
        <v>393</v>
      </c>
      <c r="M351" s="17" t="str">
        <f t="shared" si="44"/>
        <v>熱媒ボイラ</v>
      </c>
      <c r="N351"/>
      <c r="O351"/>
    </row>
    <row r="352" spans="2:15" ht="14.4" customHeight="1">
      <c r="B352" s="122" t="s">
        <v>2994</v>
      </c>
      <c r="C352" s="392" t="s">
        <v>995</v>
      </c>
      <c r="D352" s="392"/>
      <c r="E352" s="115" t="s">
        <v>997</v>
      </c>
      <c r="F352" s="122">
        <v>31</v>
      </c>
      <c r="G352" s="122" t="s">
        <v>3401</v>
      </c>
      <c r="H352" s="367" t="s">
        <v>1445</v>
      </c>
      <c r="I352" s="368"/>
      <c r="J352" s="154" t="str">
        <f t="shared" si="43"/>
        <v>394～395</v>
      </c>
      <c r="K352" s="60">
        <f>INDEX('1.2(2)'!$E:$E,MATCH(M352,'1.2(2)'!$F:$F,0),1)</f>
        <v>394</v>
      </c>
      <c r="L352" s="17">
        <f t="shared" si="45"/>
        <v>395</v>
      </c>
      <c r="M352" s="17" t="str">
        <f t="shared" si="44"/>
        <v>自然冷媒ターボ冷凍機</v>
      </c>
      <c r="N352"/>
      <c r="O352"/>
    </row>
    <row r="353" spans="2:15" ht="14.4" customHeight="1">
      <c r="B353" s="122" t="s">
        <v>2994</v>
      </c>
      <c r="C353" s="392" t="s">
        <v>995</v>
      </c>
      <c r="D353" s="392"/>
      <c r="E353" s="115" t="s">
        <v>997</v>
      </c>
      <c r="F353" s="122">
        <v>36</v>
      </c>
      <c r="G353" s="122" t="s">
        <v>3402</v>
      </c>
      <c r="H353" s="367" t="s">
        <v>1803</v>
      </c>
      <c r="I353" s="368"/>
      <c r="J353" s="154" t="str">
        <f t="shared" si="43"/>
        <v>396～399</v>
      </c>
      <c r="K353" s="60">
        <f>INDEX('1.2(2)'!$E:$E,MATCH(M353,'1.2(2)'!$F:$F,0),1)</f>
        <v>396</v>
      </c>
      <c r="L353" s="17">
        <f t="shared" si="45"/>
        <v>399</v>
      </c>
      <c r="M353" s="17" t="str">
        <f t="shared" si="44"/>
        <v>高温水ヒートポンプ(空気熱源･循環式)</v>
      </c>
      <c r="N353"/>
      <c r="O353"/>
    </row>
    <row r="354" spans="2:15" ht="14.4" customHeight="1">
      <c r="B354" s="122" t="s">
        <v>2994</v>
      </c>
      <c r="C354" s="392" t="s">
        <v>995</v>
      </c>
      <c r="D354" s="392"/>
      <c r="E354" s="115" t="s">
        <v>997</v>
      </c>
      <c r="F354" s="122">
        <v>36</v>
      </c>
      <c r="G354" s="122" t="s">
        <v>3402</v>
      </c>
      <c r="H354" s="367" t="s">
        <v>1817</v>
      </c>
      <c r="I354" s="368"/>
      <c r="J354" s="154">
        <f t="shared" si="43"/>
        <v>400</v>
      </c>
      <c r="K354" s="60">
        <f>INDEX('1.2(2)'!$E:$E,MATCH(M354,'1.2(2)'!$F:$F,0),1)</f>
        <v>400</v>
      </c>
      <c r="L354" s="17">
        <f t="shared" si="45"/>
        <v>400</v>
      </c>
      <c r="M354" s="17" t="str">
        <f t="shared" si="44"/>
        <v>高温水ヒートポンプ(空気熱源･一過式)</v>
      </c>
      <c r="N354"/>
      <c r="O354"/>
    </row>
    <row r="355" spans="2:15" ht="14.4" customHeight="1">
      <c r="B355" s="122" t="s">
        <v>2994</v>
      </c>
      <c r="C355" s="392" t="s">
        <v>995</v>
      </c>
      <c r="D355" s="392"/>
      <c r="E355" s="115" t="s">
        <v>997</v>
      </c>
      <c r="F355" s="122">
        <v>36</v>
      </c>
      <c r="G355" s="122" t="s">
        <v>3402</v>
      </c>
      <c r="H355" s="367" t="s">
        <v>1823</v>
      </c>
      <c r="I355" s="368"/>
      <c r="J355" s="154" t="str">
        <f t="shared" si="43"/>
        <v>401～468</v>
      </c>
      <c r="K355" s="60">
        <f>INDEX('1.2(2)'!$E:$E,MATCH(M355,'1.2(2)'!$F:$F,0),1)</f>
        <v>401</v>
      </c>
      <c r="L355" s="17">
        <f t="shared" si="45"/>
        <v>468</v>
      </c>
      <c r="M355" s="17" t="str">
        <f t="shared" si="44"/>
        <v>高温水ヒートポンプ(水熱源･循環式)</v>
      </c>
      <c r="N355"/>
      <c r="O355"/>
    </row>
    <row r="356" spans="2:15" ht="14.4" customHeight="1">
      <c r="B356" s="122" t="s">
        <v>2994</v>
      </c>
      <c r="C356" s="392" t="s">
        <v>995</v>
      </c>
      <c r="D356" s="392"/>
      <c r="E356" s="115" t="s">
        <v>997</v>
      </c>
      <c r="F356" s="122">
        <v>36</v>
      </c>
      <c r="G356" s="122" t="s">
        <v>3402</v>
      </c>
      <c r="H356" s="367" t="s">
        <v>1931</v>
      </c>
      <c r="I356" s="368"/>
      <c r="J356" s="154" t="str">
        <f t="shared" si="43"/>
        <v>469～472</v>
      </c>
      <c r="K356" s="60">
        <f>INDEX('1.2(2)'!$E:$E,MATCH(M356,'1.2(2)'!$F:$F,0),1)</f>
        <v>469</v>
      </c>
      <c r="L356" s="17">
        <f t="shared" si="45"/>
        <v>472</v>
      </c>
      <c r="M356" s="17" t="str">
        <f t="shared" si="44"/>
        <v>高温水ヒートポンプ(水熱源･一過式)</v>
      </c>
      <c r="N356"/>
      <c r="O356"/>
    </row>
    <row r="357" spans="2:15" ht="14.4" customHeight="1">
      <c r="B357" s="122" t="s">
        <v>2994</v>
      </c>
      <c r="C357" s="392" t="s">
        <v>995</v>
      </c>
      <c r="D357" s="392"/>
      <c r="E357" s="115" t="s">
        <v>997</v>
      </c>
      <c r="F357" s="122">
        <v>36</v>
      </c>
      <c r="G357" s="122" t="s">
        <v>3402</v>
      </c>
      <c r="H357" s="367" t="s">
        <v>1942</v>
      </c>
      <c r="I357" s="368"/>
      <c r="J357" s="154" t="str">
        <f t="shared" si="43"/>
        <v>473～475</v>
      </c>
      <c r="K357" s="60">
        <f>INDEX('1.2(2)'!$E:$E,MATCH(M357,'1.2(2)'!$F:$F,0),1)</f>
        <v>473</v>
      </c>
      <c r="L357" s="17">
        <f t="shared" si="45"/>
        <v>475</v>
      </c>
      <c r="M357" s="17" t="str">
        <f t="shared" si="44"/>
        <v>高温水ヒートポンプ(水空気熱源･循環式)</v>
      </c>
      <c r="N357"/>
      <c r="O357"/>
    </row>
    <row r="358" spans="2:15" ht="14.4" customHeight="1">
      <c r="B358" s="122" t="s">
        <v>2994</v>
      </c>
      <c r="C358" s="392" t="s">
        <v>995</v>
      </c>
      <c r="D358" s="392"/>
      <c r="E358" s="115" t="s">
        <v>997</v>
      </c>
      <c r="F358" s="122">
        <v>36</v>
      </c>
      <c r="G358" s="122" t="s">
        <v>3402</v>
      </c>
      <c r="H358" s="367" t="s">
        <v>1952</v>
      </c>
      <c r="I358" s="368"/>
      <c r="J358" s="154" t="str">
        <f t="shared" ref="J358:J389" si="46">HYPERLINK("#'"&amp;$B$17&amp;$B$276&amp;"'!E"&amp;K358+6,IF(L358=K358,K358,K358&amp;"～"&amp;L358))</f>
        <v>476～477</v>
      </c>
      <c r="K358" s="60">
        <f>INDEX('1.2(2)'!$E:$E,MATCH(M358,'1.2(2)'!$F:$F,0),1)</f>
        <v>476</v>
      </c>
      <c r="L358" s="17">
        <f t="shared" si="45"/>
        <v>477</v>
      </c>
      <c r="M358" s="17" t="str">
        <f t="shared" si="44"/>
        <v>高温水ヒートポンプ(水空気熱源･一過式)</v>
      </c>
      <c r="N358"/>
      <c r="O358"/>
    </row>
    <row r="359" spans="2:15" ht="14.4" customHeight="1">
      <c r="B359" s="122" t="s">
        <v>2994</v>
      </c>
      <c r="C359" s="392" t="s">
        <v>995</v>
      </c>
      <c r="D359" s="392"/>
      <c r="E359" s="115" t="s">
        <v>997</v>
      </c>
      <c r="F359" s="122">
        <v>38</v>
      </c>
      <c r="G359" s="122" t="s">
        <v>3403</v>
      </c>
      <c r="H359" s="367" t="s">
        <v>1957</v>
      </c>
      <c r="I359" s="368"/>
      <c r="J359" s="154">
        <f t="shared" si="46"/>
        <v>478</v>
      </c>
      <c r="K359" s="60">
        <f>INDEX('1.2(2)'!$E:$E,MATCH(M359,'1.2(2)'!$F:$F,0),1)</f>
        <v>478</v>
      </c>
      <c r="L359" s="17">
        <f t="shared" si="45"/>
        <v>478</v>
      </c>
      <c r="M359" s="17" t="str">
        <f t="shared" si="44"/>
        <v>熱風ヒートポンプ(空気熱源･一過式)</v>
      </c>
      <c r="N359"/>
      <c r="O359"/>
    </row>
    <row r="360" spans="2:15" ht="14.4" customHeight="1">
      <c r="B360" s="122" t="s">
        <v>2994</v>
      </c>
      <c r="C360" s="392" t="s">
        <v>995</v>
      </c>
      <c r="D360" s="392"/>
      <c r="E360" s="115" t="s">
        <v>997</v>
      </c>
      <c r="F360" s="122">
        <v>38</v>
      </c>
      <c r="G360" s="122" t="s">
        <v>3403</v>
      </c>
      <c r="H360" s="367" t="s">
        <v>1960</v>
      </c>
      <c r="I360" s="368"/>
      <c r="J360" s="154" t="str">
        <f t="shared" si="46"/>
        <v>479～481</v>
      </c>
      <c r="K360" s="60">
        <f>INDEX('1.2(2)'!$E:$E,MATCH(M360,'1.2(2)'!$F:$F,0),1)</f>
        <v>479</v>
      </c>
      <c r="L360" s="17">
        <f t="shared" si="45"/>
        <v>481</v>
      </c>
      <c r="M360" s="17" t="str">
        <f t="shared" si="44"/>
        <v>熱風ヒートポンプ(水熱源･一過/循環式)</v>
      </c>
      <c r="N360"/>
      <c r="O360"/>
    </row>
    <row r="361" spans="2:15" ht="14.4" customHeight="1">
      <c r="B361" s="122" t="s">
        <v>2994</v>
      </c>
      <c r="C361" s="392" t="s">
        <v>995</v>
      </c>
      <c r="D361" s="392"/>
      <c r="E361" s="115" t="s">
        <v>997</v>
      </c>
      <c r="F361" s="122">
        <v>39</v>
      </c>
      <c r="G361" s="122" t="s">
        <v>3404</v>
      </c>
      <c r="H361" s="367" t="s">
        <v>1968</v>
      </c>
      <c r="I361" s="368"/>
      <c r="J361" s="154" t="str">
        <f t="shared" si="46"/>
        <v>482～484</v>
      </c>
      <c r="K361" s="60">
        <f>INDEX('1.2(2)'!$E:$E,MATCH(M361,'1.2(2)'!$F:$F,0),1)</f>
        <v>482</v>
      </c>
      <c r="L361" s="17">
        <f t="shared" si="45"/>
        <v>484</v>
      </c>
      <c r="M361" s="17" t="str">
        <f t="shared" si="44"/>
        <v>蒸気発生ヒートポンプ(水熱源･一過式)</v>
      </c>
      <c r="N361"/>
      <c r="O361"/>
    </row>
    <row r="362" spans="2:15" ht="14.4" customHeight="1">
      <c r="B362" s="122" t="s">
        <v>2994</v>
      </c>
      <c r="C362" s="392" t="s">
        <v>995</v>
      </c>
      <c r="D362" s="392"/>
      <c r="E362" s="115" t="s">
        <v>997</v>
      </c>
      <c r="F362" s="122">
        <v>40</v>
      </c>
      <c r="G362" s="122" t="s">
        <v>101</v>
      </c>
      <c r="H362" s="367" t="s">
        <v>2826</v>
      </c>
      <c r="I362" s="368"/>
      <c r="J362" s="154" t="str">
        <f t="shared" si="46"/>
        <v>485～486</v>
      </c>
      <c r="K362" s="60">
        <f>INDEX('1.2(2)'!$E:$E,MATCH(M362,'1.2(2)'!$F:$F,0),1)</f>
        <v>485</v>
      </c>
      <c r="L362" s="17">
        <f t="shared" si="45"/>
        <v>486</v>
      </c>
      <c r="M362" s="17" t="str">
        <f t="shared" si="44"/>
        <v>MVR型（自己蒸気機械圧縮型）蒸発濃縮装置</v>
      </c>
      <c r="N362"/>
      <c r="O362"/>
    </row>
    <row r="363" spans="2:15" ht="14.4" customHeight="1">
      <c r="B363" s="122" t="s">
        <v>2994</v>
      </c>
      <c r="C363" s="392" t="s">
        <v>995</v>
      </c>
      <c r="D363" s="392"/>
      <c r="E363" s="115" t="s">
        <v>997</v>
      </c>
      <c r="F363" s="122">
        <v>42</v>
      </c>
      <c r="G363" s="122" t="s">
        <v>3405</v>
      </c>
      <c r="H363" s="367" t="s">
        <v>2796</v>
      </c>
      <c r="I363" s="368"/>
      <c r="J363" s="154" t="str">
        <f t="shared" si="46"/>
        <v>487～489</v>
      </c>
      <c r="K363" s="60">
        <f>INDEX('1.2(2)'!$E:$E,MATCH(M363,'1.2(2)'!$F:$F,0),1)</f>
        <v>487</v>
      </c>
      <c r="L363" s="17">
        <f t="shared" si="45"/>
        <v>489</v>
      </c>
      <c r="M363" s="17" t="str">
        <f t="shared" si="44"/>
        <v>蒸気リサイクル型濃縮乾燥装置</v>
      </c>
      <c r="N363"/>
      <c r="O363"/>
    </row>
    <row r="364" spans="2:15">
      <c r="B364" s="122" t="s">
        <v>2994</v>
      </c>
      <c r="C364" s="392" t="s">
        <v>995</v>
      </c>
      <c r="D364" s="392"/>
      <c r="E364" s="115" t="s">
        <v>997</v>
      </c>
      <c r="F364" s="122">
        <v>43</v>
      </c>
      <c r="G364" s="122" t="s">
        <v>108</v>
      </c>
      <c r="H364" s="367" t="s">
        <v>1978</v>
      </c>
      <c r="I364" s="368"/>
      <c r="J364" s="154" t="str">
        <f t="shared" si="46"/>
        <v>490～492</v>
      </c>
      <c r="K364" s="60">
        <f>INDEX('1.2(2)'!$E:$E,MATCH(M364,'1.2(2)'!$F:$F,0),1)</f>
        <v>490</v>
      </c>
      <c r="L364" s="17">
        <f t="shared" si="45"/>
        <v>492</v>
      </c>
      <c r="M364" s="17" t="str">
        <f t="shared" si="44"/>
        <v>蒸気再圧縮装置</v>
      </c>
      <c r="N364"/>
      <c r="O364"/>
    </row>
    <row r="365" spans="2:15" ht="14.4" customHeight="1">
      <c r="B365" s="122" t="s">
        <v>2994</v>
      </c>
      <c r="C365" s="392" t="s">
        <v>995</v>
      </c>
      <c r="D365" s="392"/>
      <c r="E365" s="115" t="s">
        <v>997</v>
      </c>
      <c r="F365" s="122">
        <v>44</v>
      </c>
      <c r="G365" s="122" t="s">
        <v>3406</v>
      </c>
      <c r="H365" s="367" t="s">
        <v>2128</v>
      </c>
      <c r="I365" s="368"/>
      <c r="J365" s="154" t="str">
        <f t="shared" si="46"/>
        <v>493～544</v>
      </c>
      <c r="K365" s="60">
        <f>INDEX('1.2(2)'!$E:$E,MATCH(M365,'1.2(2)'!$F:$F,0),1)</f>
        <v>493</v>
      </c>
      <c r="L365" s="17">
        <f t="shared" si="45"/>
        <v>544</v>
      </c>
      <c r="M365" s="17" t="str">
        <f t="shared" si="44"/>
        <v>ガスエンジンコージェネレーション</v>
      </c>
      <c r="N365"/>
      <c r="O365"/>
    </row>
    <row r="366" spans="2:15" ht="14.4" customHeight="1">
      <c r="B366" s="122" t="s">
        <v>2994</v>
      </c>
      <c r="C366" s="392" t="s">
        <v>995</v>
      </c>
      <c r="D366" s="392"/>
      <c r="E366" s="115" t="s">
        <v>997</v>
      </c>
      <c r="F366" s="122">
        <v>45</v>
      </c>
      <c r="G366" s="122" t="s">
        <v>113</v>
      </c>
      <c r="H366" s="367" t="s">
        <v>2207</v>
      </c>
      <c r="I366" s="368"/>
      <c r="J366" s="154" t="str">
        <f t="shared" si="46"/>
        <v>545～576</v>
      </c>
      <c r="K366" s="60">
        <f>INDEX('1.2(2)'!$E:$E,MATCH(M366,'1.2(2)'!$F:$F,0),1)</f>
        <v>545</v>
      </c>
      <c r="L366" s="17">
        <f t="shared" si="45"/>
        <v>576</v>
      </c>
      <c r="M366" s="17" t="str">
        <f t="shared" si="44"/>
        <v>ガスタービンコージェネレーション</v>
      </c>
      <c r="N366"/>
      <c r="O366"/>
    </row>
    <row r="367" spans="2:15" ht="14.4" customHeight="1">
      <c r="B367" s="122" t="s">
        <v>2994</v>
      </c>
      <c r="C367" s="392" t="s">
        <v>995</v>
      </c>
      <c r="D367" s="392"/>
      <c r="E367" s="115" t="s">
        <v>997</v>
      </c>
      <c r="F367" s="122">
        <v>46</v>
      </c>
      <c r="G367" s="122" t="s">
        <v>115</v>
      </c>
      <c r="H367" s="367" t="s">
        <v>2246</v>
      </c>
      <c r="I367" s="368"/>
      <c r="J367" s="154" t="str">
        <f t="shared" si="46"/>
        <v>577～612</v>
      </c>
      <c r="K367" s="60">
        <f>INDEX('1.2(2)'!$E:$E,MATCH(M367,'1.2(2)'!$F:$F,0),1)</f>
        <v>577</v>
      </c>
      <c r="L367" s="17">
        <f t="shared" si="45"/>
        <v>612</v>
      </c>
      <c r="M367" s="17" t="str">
        <f t="shared" si="44"/>
        <v>燃料電池コージェネレーション</v>
      </c>
      <c r="N367"/>
      <c r="O367"/>
    </row>
    <row r="368" spans="2:15" ht="14.4" customHeight="1">
      <c r="B368" s="122" t="s">
        <v>2994</v>
      </c>
      <c r="C368" s="392" t="s">
        <v>995</v>
      </c>
      <c r="D368" s="392"/>
      <c r="E368" s="115" t="s">
        <v>997</v>
      </c>
      <c r="F368" s="122">
        <v>47</v>
      </c>
      <c r="G368" s="122" t="s">
        <v>3407</v>
      </c>
      <c r="H368" s="367" t="s">
        <v>2584</v>
      </c>
      <c r="I368" s="368"/>
      <c r="J368" s="154" t="str">
        <f t="shared" si="46"/>
        <v>613～658</v>
      </c>
      <c r="K368" s="60">
        <f>INDEX('1.2(2)'!$E:$E,MATCH(M368,'1.2(2)'!$F:$F,0),1)</f>
        <v>613</v>
      </c>
      <c r="L368" s="17">
        <f t="shared" si="45"/>
        <v>658</v>
      </c>
      <c r="M368" s="17" t="str">
        <f t="shared" si="44"/>
        <v>油入変圧器</v>
      </c>
      <c r="N368"/>
      <c r="O368"/>
    </row>
    <row r="369" spans="2:15" ht="14.4" customHeight="1">
      <c r="B369" s="122" t="s">
        <v>2994</v>
      </c>
      <c r="C369" s="392" t="s">
        <v>995</v>
      </c>
      <c r="D369" s="392"/>
      <c r="E369" s="115" t="s">
        <v>997</v>
      </c>
      <c r="F369" s="122">
        <v>47</v>
      </c>
      <c r="G369" s="122" t="s">
        <v>3407</v>
      </c>
      <c r="H369" s="367" t="s">
        <v>2656</v>
      </c>
      <c r="I369" s="368"/>
      <c r="J369" s="154" t="str">
        <f t="shared" si="46"/>
        <v>659～704</v>
      </c>
      <c r="K369" s="60">
        <f>INDEX('1.2(2)'!$E:$E,MATCH(M369,'1.2(2)'!$F:$F,0),1)</f>
        <v>659</v>
      </c>
      <c r="L369" s="17">
        <f t="shared" si="45"/>
        <v>704</v>
      </c>
      <c r="M369" s="17" t="str">
        <f t="shared" si="44"/>
        <v>モールド変圧器</v>
      </c>
      <c r="N369"/>
      <c r="O369"/>
    </row>
    <row r="370" spans="2:15">
      <c r="B370" s="122" t="s">
        <v>2994</v>
      </c>
      <c r="C370" s="392" t="s">
        <v>995</v>
      </c>
      <c r="D370" s="392"/>
      <c r="E370" s="115" t="s">
        <v>997</v>
      </c>
      <c r="F370" s="122">
        <v>48</v>
      </c>
      <c r="G370" s="122" t="s">
        <v>122</v>
      </c>
      <c r="H370" s="367" t="s">
        <v>2419</v>
      </c>
      <c r="I370" s="368"/>
      <c r="J370" s="154" t="str">
        <f t="shared" si="46"/>
        <v>705～800</v>
      </c>
      <c r="K370" s="60">
        <f>INDEX('1.2(2)'!$E:$E,MATCH(M370,'1.2(2)'!$F:$F,0),1)</f>
        <v>705</v>
      </c>
      <c r="L370" s="17">
        <f t="shared" si="45"/>
        <v>800</v>
      </c>
      <c r="M370" s="17" t="str">
        <f t="shared" si="44"/>
        <v>誘導モータ</v>
      </c>
      <c r="N370"/>
      <c r="O370"/>
    </row>
    <row r="371" spans="2:15">
      <c r="B371" s="122" t="s">
        <v>2994</v>
      </c>
      <c r="C371" s="392" t="s">
        <v>995</v>
      </c>
      <c r="D371" s="392"/>
      <c r="E371" s="115" t="s">
        <v>997</v>
      </c>
      <c r="F371" s="122">
        <v>49</v>
      </c>
      <c r="G371" s="122" t="s">
        <v>124</v>
      </c>
      <c r="H371" s="367" t="s">
        <v>126</v>
      </c>
      <c r="I371" s="368"/>
      <c r="J371" s="154" t="str">
        <f t="shared" si="46"/>
        <v>801～820</v>
      </c>
      <c r="K371" s="60">
        <f>INDEX('1.2(2)'!$E:$E,MATCH(M371,'1.2(2)'!$F:$F,0),1)</f>
        <v>801</v>
      </c>
      <c r="L371" s="17">
        <f t="shared" si="45"/>
        <v>820</v>
      </c>
      <c r="M371" s="17" t="str">
        <f t="shared" si="44"/>
        <v>永久磁石同期モータ</v>
      </c>
      <c r="N371"/>
      <c r="O371"/>
    </row>
    <row r="372" spans="2:15">
      <c r="B372" s="122" t="s">
        <v>2994</v>
      </c>
      <c r="C372" s="392" t="s">
        <v>995</v>
      </c>
      <c r="D372" s="392"/>
      <c r="E372" s="115" t="s">
        <v>997</v>
      </c>
      <c r="F372" s="122">
        <v>51</v>
      </c>
      <c r="G372" s="122" t="s">
        <v>3409</v>
      </c>
      <c r="H372" s="367" t="s">
        <v>129</v>
      </c>
      <c r="I372" s="368"/>
      <c r="J372" s="154" t="str">
        <f t="shared" si="46"/>
        <v>821～824</v>
      </c>
      <c r="K372" s="60">
        <f>INDEX('1.2(2)'!$E:$E,MATCH(M372,'1.2(2)'!$F:$F,0),1)</f>
        <v>821</v>
      </c>
      <c r="L372" s="17">
        <f>K373-1</f>
        <v>824</v>
      </c>
      <c r="M372" s="17" t="str">
        <f>H372</f>
        <v>熱回収式ねじ容積形圧縮機</v>
      </c>
      <c r="N372"/>
    </row>
    <row r="373" spans="2:15">
      <c r="B373" s="122" t="s">
        <v>2994</v>
      </c>
      <c r="C373" s="392" t="s">
        <v>995</v>
      </c>
      <c r="D373" s="392"/>
      <c r="E373" s="115" t="s">
        <v>997</v>
      </c>
      <c r="F373" s="122">
        <v>61</v>
      </c>
      <c r="G373" s="122" t="s">
        <v>3410</v>
      </c>
      <c r="H373" s="367" t="s">
        <v>153</v>
      </c>
      <c r="I373" s="368"/>
      <c r="J373" s="154" t="str">
        <f t="shared" si="46"/>
        <v>825～826</v>
      </c>
      <c r="K373" s="60">
        <f>INDEX('1.2(2)'!$E:$E,MATCH(M373,'1.2(2)'!$F:$F,0),1)</f>
        <v>825</v>
      </c>
      <c r="L373" s="17">
        <f t="shared" si="45"/>
        <v>826</v>
      </c>
      <c r="M373" s="17" t="str">
        <f t="shared" si="44"/>
        <v>空気冷媒方式冷凍機</v>
      </c>
      <c r="N373"/>
    </row>
    <row r="374" spans="2:15" ht="28.8">
      <c r="B374" s="122" t="s">
        <v>2994</v>
      </c>
      <c r="C374" s="392" t="s">
        <v>995</v>
      </c>
      <c r="D374" s="392"/>
      <c r="E374" s="115" t="s">
        <v>997</v>
      </c>
      <c r="F374" s="122">
        <v>62</v>
      </c>
      <c r="G374" s="122" t="s">
        <v>3411</v>
      </c>
      <c r="H374" s="367" t="s">
        <v>158</v>
      </c>
      <c r="I374" s="368"/>
      <c r="J374" s="154" t="str">
        <f t="shared" si="46"/>
        <v>827～837</v>
      </c>
      <c r="K374" s="60">
        <f>INDEX('1.2(2)'!$E:$E,MATCH(M374,'1.2(2)'!$F:$F,0),1)</f>
        <v>827</v>
      </c>
      <c r="L374" s="17">
        <f t="shared" si="45"/>
        <v>837</v>
      </c>
      <c r="M374" s="17" t="str">
        <f t="shared" si="44"/>
        <v>冷凍冷蔵倉庫用自然冷媒冷凍機（アンモニア/CO2二次冷媒システム）</v>
      </c>
      <c r="N374"/>
    </row>
    <row r="375" spans="2:15" ht="14.4" customHeight="1">
      <c r="B375" s="122" t="s">
        <v>2994</v>
      </c>
      <c r="C375" s="392" t="s">
        <v>995</v>
      </c>
      <c r="D375" s="392"/>
      <c r="E375" s="115" t="s">
        <v>997</v>
      </c>
      <c r="F375" s="122">
        <v>63</v>
      </c>
      <c r="G375" s="122" t="s">
        <v>3412</v>
      </c>
      <c r="H375" s="367" t="s">
        <v>161</v>
      </c>
      <c r="I375" s="368"/>
      <c r="J375" s="154" t="str">
        <f t="shared" si="46"/>
        <v>838～840</v>
      </c>
      <c r="K375" s="60">
        <f>INDEX('1.2(2)'!$E:$E,MATCH(M375,'1.2(2)'!$F:$F,0),1)</f>
        <v>838</v>
      </c>
      <c r="L375" s="17">
        <f t="shared" si="45"/>
        <v>840</v>
      </c>
      <c r="M375" s="17" t="str">
        <f t="shared" si="44"/>
        <v>低温用自然冷媒冷凍機（アンモニア/CO2二次冷媒システム）</v>
      </c>
      <c r="N375"/>
      <c r="O375"/>
    </row>
    <row r="376" spans="2:15" ht="28.8">
      <c r="B376" s="122" t="s">
        <v>2994</v>
      </c>
      <c r="C376" s="392" t="s">
        <v>995</v>
      </c>
      <c r="D376" s="392"/>
      <c r="E376" s="115" t="s">
        <v>997</v>
      </c>
      <c r="F376" s="122">
        <v>64</v>
      </c>
      <c r="G376" s="122" t="s">
        <v>3413</v>
      </c>
      <c r="H376" s="367" t="s">
        <v>2330</v>
      </c>
      <c r="I376" s="368"/>
      <c r="J376" s="154" t="str">
        <f t="shared" si="46"/>
        <v>841～866</v>
      </c>
      <c r="K376" s="60">
        <f>INDEX('1.2(2)'!$E:$E,MATCH(M376,'1.2(2)'!$F:$F,0),1)</f>
        <v>841</v>
      </c>
      <c r="L376" s="17">
        <f>K377-1</f>
        <v>866</v>
      </c>
      <c r="M376" s="17" t="str">
        <f t="shared" si="44"/>
        <v>自然冷媒冷凍冷蔵コンデンシングユニット</v>
      </c>
      <c r="N376"/>
      <c r="O376"/>
    </row>
    <row r="377" spans="2:15">
      <c r="B377" s="122" t="s">
        <v>2994</v>
      </c>
      <c r="C377" s="392" t="s">
        <v>995</v>
      </c>
      <c r="D377" s="392"/>
      <c r="E377" s="115" t="s">
        <v>997</v>
      </c>
      <c r="F377" s="122">
        <v>68</v>
      </c>
      <c r="G377" s="122" t="s">
        <v>3414</v>
      </c>
      <c r="H377" s="367" t="s">
        <v>2738</v>
      </c>
      <c r="I377" s="368"/>
      <c r="J377" s="154">
        <f t="shared" si="46"/>
        <v>867</v>
      </c>
      <c r="K377" s="60">
        <f>INDEX('1.2(2)'!$E:$E,MATCH(M377,'1.2(2)'!$F:$F,0),1)</f>
        <v>867</v>
      </c>
      <c r="L377" s="17">
        <f t="shared" si="45"/>
        <v>867</v>
      </c>
      <c r="M377" s="17" t="str">
        <f t="shared" si="44"/>
        <v>Low-E複層ガラス</v>
      </c>
      <c r="N377"/>
      <c r="O377"/>
    </row>
    <row r="378" spans="2:15">
      <c r="B378" s="122" t="s">
        <v>2994</v>
      </c>
      <c r="C378" s="392" t="s">
        <v>995</v>
      </c>
      <c r="D378" s="392"/>
      <c r="E378" s="115" t="s">
        <v>997</v>
      </c>
      <c r="F378" s="122">
        <v>68</v>
      </c>
      <c r="G378" s="122" t="s">
        <v>3414</v>
      </c>
      <c r="H378" s="367" t="s">
        <v>2747</v>
      </c>
      <c r="I378" s="368"/>
      <c r="J378" s="154">
        <f t="shared" si="46"/>
        <v>868</v>
      </c>
      <c r="K378" s="60">
        <f>INDEX('1.2(2)'!$E:$E,MATCH(M378,'1.2(2)'!$F:$F,0),1)</f>
        <v>868</v>
      </c>
      <c r="L378" s="17">
        <f t="shared" si="45"/>
        <v>868</v>
      </c>
      <c r="M378" s="17" t="str">
        <f t="shared" si="44"/>
        <v>三層Low-E複層ガラス</v>
      </c>
      <c r="N378"/>
      <c r="O378"/>
    </row>
    <row r="379" spans="2:15">
      <c r="B379" s="122" t="s">
        <v>2994</v>
      </c>
      <c r="C379" s="392" t="s">
        <v>995</v>
      </c>
      <c r="D379" s="392"/>
      <c r="E379" s="115" t="s">
        <v>997</v>
      </c>
      <c r="F379" s="122">
        <v>68</v>
      </c>
      <c r="G379" s="122" t="s">
        <v>3414</v>
      </c>
      <c r="H379" s="367" t="s">
        <v>2750</v>
      </c>
      <c r="I379" s="368"/>
      <c r="J379" s="154">
        <f t="shared" si="46"/>
        <v>869</v>
      </c>
      <c r="K379" s="60">
        <f>INDEX('1.2(2)'!$E:$E,MATCH(M379,'1.2(2)'!$F:$F,0),1)</f>
        <v>869</v>
      </c>
      <c r="L379" s="17">
        <f t="shared" si="45"/>
        <v>869</v>
      </c>
      <c r="M379" s="17" t="str">
        <f t="shared" si="44"/>
        <v>真空Low-E複層ガラス</v>
      </c>
      <c r="N379"/>
      <c r="O379"/>
    </row>
    <row r="380" spans="2:15" ht="14.4" customHeight="1">
      <c r="B380" s="122" t="s">
        <v>2994</v>
      </c>
      <c r="C380" s="392" t="s">
        <v>995</v>
      </c>
      <c r="D380" s="392"/>
      <c r="E380" s="115" t="s">
        <v>997</v>
      </c>
      <c r="F380" s="122">
        <v>68</v>
      </c>
      <c r="G380" s="122" t="s">
        <v>3414</v>
      </c>
      <c r="H380" s="367" t="s">
        <v>2756</v>
      </c>
      <c r="I380" s="368"/>
      <c r="J380" s="154">
        <f t="shared" si="46"/>
        <v>870</v>
      </c>
      <c r="K380" s="60">
        <f>INDEX('1.2(2)'!$E:$E,MATCH(M380,'1.2(2)'!$F:$F,0),1)</f>
        <v>870</v>
      </c>
      <c r="L380" s="17">
        <f t="shared" si="45"/>
        <v>870</v>
      </c>
      <c r="M380" s="17" t="str">
        <f t="shared" si="44"/>
        <v>アタッチメント付きLow-E複層ガラス</v>
      </c>
      <c r="N380"/>
      <c r="O380"/>
    </row>
    <row r="381" spans="2:15">
      <c r="B381" s="122" t="s">
        <v>2994</v>
      </c>
      <c r="C381" s="392" t="s">
        <v>995</v>
      </c>
      <c r="D381" s="392"/>
      <c r="E381" s="115" t="s">
        <v>997</v>
      </c>
      <c r="F381" s="122">
        <v>68</v>
      </c>
      <c r="G381" s="122" t="s">
        <v>3414</v>
      </c>
      <c r="H381" s="367" t="s">
        <v>2760</v>
      </c>
      <c r="I381" s="368"/>
      <c r="J381" s="154">
        <f t="shared" si="46"/>
        <v>871</v>
      </c>
      <c r="K381" s="60">
        <f>INDEX('1.2(2)'!$E:$E,MATCH(M381,'1.2(2)'!$F:$F,0),1)</f>
        <v>871</v>
      </c>
      <c r="L381" s="17">
        <f t="shared" si="45"/>
        <v>871</v>
      </c>
      <c r="M381" s="17" t="str">
        <f t="shared" si="44"/>
        <v>真空ガラス</v>
      </c>
      <c r="N381"/>
      <c r="O381"/>
    </row>
    <row r="382" spans="2:15" ht="14.4" customHeight="1">
      <c r="B382" s="122" t="s">
        <v>2994</v>
      </c>
      <c r="C382" s="392" t="s">
        <v>995</v>
      </c>
      <c r="D382" s="392"/>
      <c r="E382" s="115" t="s">
        <v>997</v>
      </c>
      <c r="F382" s="122">
        <v>68</v>
      </c>
      <c r="G382" s="122" t="s">
        <v>3414</v>
      </c>
      <c r="H382" s="367" t="s">
        <v>2763</v>
      </c>
      <c r="I382" s="368"/>
      <c r="J382" s="154">
        <f t="shared" si="46"/>
        <v>872</v>
      </c>
      <c r="K382" s="60">
        <f>INDEX('1.2(2)'!$E:$E,MATCH(M382,'1.2(2)'!$F:$F,0),1)</f>
        <v>872</v>
      </c>
      <c r="L382" s="17">
        <f t="shared" si="45"/>
        <v>872</v>
      </c>
      <c r="M382" s="17" t="str">
        <f t="shared" si="44"/>
        <v>現場施工型後付けLow-E複層ガラス</v>
      </c>
      <c r="N382"/>
      <c r="O382"/>
    </row>
    <row r="383" spans="2:15">
      <c r="B383" s="122" t="s">
        <v>2994</v>
      </c>
      <c r="C383" s="392" t="s">
        <v>995</v>
      </c>
      <c r="D383" s="392"/>
      <c r="E383" s="115" t="s">
        <v>997</v>
      </c>
      <c r="F383" s="122">
        <v>68</v>
      </c>
      <c r="G383" s="122" t="s">
        <v>3414</v>
      </c>
      <c r="H383" s="367" t="s">
        <v>2766</v>
      </c>
      <c r="I383" s="368"/>
      <c r="J383" s="154">
        <f t="shared" si="46"/>
        <v>873</v>
      </c>
      <c r="K383" s="60">
        <f>INDEX('1.2(2)'!$E:$E,MATCH(M383,'1.2(2)'!$F:$F,0),1)</f>
        <v>873</v>
      </c>
      <c r="L383" s="17">
        <f t="shared" si="45"/>
        <v>873</v>
      </c>
      <c r="M383" s="17" t="str">
        <f t="shared" si="44"/>
        <v>薄型Low-E複層ガラス</v>
      </c>
      <c r="N383"/>
      <c r="O383"/>
    </row>
    <row r="384" spans="2:15" ht="14.4" customHeight="1">
      <c r="B384" s="122" t="s">
        <v>2994</v>
      </c>
      <c r="C384" s="392" t="s">
        <v>995</v>
      </c>
      <c r="D384" s="392"/>
      <c r="E384" s="115" t="s">
        <v>997</v>
      </c>
      <c r="F384" s="122">
        <v>69</v>
      </c>
      <c r="G384" s="122" t="s">
        <v>3415</v>
      </c>
      <c r="H384" s="367" t="s">
        <v>2769</v>
      </c>
      <c r="I384" s="368"/>
      <c r="J384" s="154">
        <f t="shared" si="46"/>
        <v>874</v>
      </c>
      <c r="K384" s="60">
        <f>INDEX('1.2(2)'!$E:$E,MATCH(M384,'1.2(2)'!$F:$F,0),1)</f>
        <v>874</v>
      </c>
      <c r="L384" s="17">
        <f t="shared" si="45"/>
        <v>874</v>
      </c>
      <c r="M384" s="17" t="str">
        <f t="shared" si="44"/>
        <v>断熱材(押出法ポリスチレンフォーム)</v>
      </c>
      <c r="N384"/>
      <c r="O384"/>
    </row>
    <row r="385" spans="2:15">
      <c r="B385" s="122" t="s">
        <v>2994</v>
      </c>
      <c r="C385" s="392" t="s">
        <v>995</v>
      </c>
      <c r="D385" s="392"/>
      <c r="E385" s="115" t="s">
        <v>997</v>
      </c>
      <c r="F385" s="122">
        <v>69</v>
      </c>
      <c r="G385" s="122" t="s">
        <v>3415</v>
      </c>
      <c r="H385" s="367" t="s">
        <v>2776</v>
      </c>
      <c r="I385" s="368"/>
      <c r="J385" s="154" t="str">
        <f t="shared" si="46"/>
        <v>875～876</v>
      </c>
      <c r="K385" s="60">
        <f>INDEX('1.2(2)'!$E:$E,MATCH(M385,'1.2(2)'!$F:$F,0),1)</f>
        <v>875</v>
      </c>
      <c r="L385" s="17">
        <f t="shared" ref="L385:L400" si="47">K386-1</f>
        <v>876</v>
      </c>
      <c r="M385" s="17" t="str">
        <f t="shared" ref="M385:M401" si="48">H385</f>
        <v>断熱材(グラスウール)</v>
      </c>
      <c r="N385"/>
      <c r="O385"/>
    </row>
    <row r="386" spans="2:15">
      <c r="B386" s="122" t="s">
        <v>2994</v>
      </c>
      <c r="C386" s="392" t="s">
        <v>995</v>
      </c>
      <c r="D386" s="392"/>
      <c r="E386" s="115" t="s">
        <v>997</v>
      </c>
      <c r="F386" s="122">
        <v>69</v>
      </c>
      <c r="G386" s="122" t="s">
        <v>3415</v>
      </c>
      <c r="H386" s="367" t="s">
        <v>2784</v>
      </c>
      <c r="I386" s="368"/>
      <c r="J386" s="154">
        <f t="shared" si="46"/>
        <v>877</v>
      </c>
      <c r="K386" s="60">
        <f>INDEX('1.2(2)'!$E:$E,MATCH(M386,'1.2(2)'!$F:$F,0),1)</f>
        <v>877</v>
      </c>
      <c r="L386" s="17">
        <f>K387-1</f>
        <v>877</v>
      </c>
      <c r="M386" s="17" t="str">
        <f t="shared" si="48"/>
        <v>真空断熱材</v>
      </c>
      <c r="N386"/>
      <c r="O386"/>
    </row>
    <row r="387" spans="2:15" ht="14.4" customHeight="1">
      <c r="B387" s="122" t="s">
        <v>2994</v>
      </c>
      <c r="C387" s="392" t="s">
        <v>995</v>
      </c>
      <c r="D387" s="392"/>
      <c r="E387" s="115" t="s">
        <v>997</v>
      </c>
      <c r="F387" s="122">
        <v>76</v>
      </c>
      <c r="G387" s="122" t="s">
        <v>3419</v>
      </c>
      <c r="H387" s="367" t="s">
        <v>2840</v>
      </c>
      <c r="I387" s="368"/>
      <c r="J387" s="154" t="str">
        <f t="shared" si="46"/>
        <v>878～879</v>
      </c>
      <c r="K387" s="60">
        <f>INDEX('1.2(2)'!$E:$E,MATCH(M387,'1.2(2)'!$F:$F,0),1)</f>
        <v>878</v>
      </c>
      <c r="L387" s="17">
        <f t="shared" si="47"/>
        <v>879</v>
      </c>
      <c r="M387" s="17" t="str">
        <f>H387</f>
        <v>太陽電池(シリコン系・単結晶)</v>
      </c>
      <c r="N387"/>
      <c r="O387"/>
    </row>
    <row r="388" spans="2:15" ht="14.4" customHeight="1">
      <c r="B388" s="122" t="s">
        <v>2994</v>
      </c>
      <c r="C388" s="392" t="s">
        <v>995</v>
      </c>
      <c r="D388" s="392"/>
      <c r="E388" s="115" t="s">
        <v>997</v>
      </c>
      <c r="F388" s="122">
        <v>76</v>
      </c>
      <c r="G388" s="122" t="s">
        <v>3419</v>
      </c>
      <c r="H388" s="367" t="s">
        <v>2854</v>
      </c>
      <c r="I388" s="368"/>
      <c r="J388" s="154">
        <f t="shared" si="46"/>
        <v>880</v>
      </c>
      <c r="K388" s="60">
        <f>INDEX('1.2(2)'!$E:$E,MATCH(M388,'1.2(2)'!$F:$F,0),1)</f>
        <v>880</v>
      </c>
      <c r="L388" s="17">
        <f t="shared" si="47"/>
        <v>880</v>
      </c>
      <c r="M388" s="17" t="str">
        <f t="shared" si="48"/>
        <v>太陽電池(シリコン系・多結晶)</v>
      </c>
      <c r="N388"/>
      <c r="O388"/>
    </row>
    <row r="389" spans="2:15">
      <c r="B389" s="122" t="s">
        <v>2994</v>
      </c>
      <c r="C389" s="392" t="s">
        <v>995</v>
      </c>
      <c r="D389" s="392"/>
      <c r="E389" s="115" t="s">
        <v>997</v>
      </c>
      <c r="F389" s="122">
        <v>76</v>
      </c>
      <c r="G389" s="122" t="s">
        <v>3419</v>
      </c>
      <c r="H389" s="367" t="s">
        <v>2857</v>
      </c>
      <c r="I389" s="368"/>
      <c r="J389" s="154">
        <f t="shared" si="46"/>
        <v>881</v>
      </c>
      <c r="K389" s="60">
        <f>INDEX('1.2(2)'!$E:$E,MATCH(M389,'1.2(2)'!$F:$F,0),1)</f>
        <v>881</v>
      </c>
      <c r="L389" s="17">
        <f t="shared" si="47"/>
        <v>881</v>
      </c>
      <c r="M389" s="17" t="str">
        <f t="shared" si="48"/>
        <v>太陽電池(化合物系)</v>
      </c>
      <c r="N389"/>
      <c r="O389"/>
    </row>
    <row r="390" spans="2:15" ht="14.4" customHeight="1">
      <c r="B390" s="122" t="s">
        <v>2994</v>
      </c>
      <c r="C390" s="392" t="s">
        <v>995</v>
      </c>
      <c r="D390" s="392"/>
      <c r="E390" s="115" t="s">
        <v>997</v>
      </c>
      <c r="F390" s="122">
        <v>76</v>
      </c>
      <c r="G390" s="122" t="s">
        <v>3419</v>
      </c>
      <c r="H390" s="367" t="s">
        <v>2863</v>
      </c>
      <c r="I390" s="368"/>
      <c r="J390" s="154">
        <f t="shared" ref="J390:J401" si="49">HYPERLINK("#'"&amp;$B$17&amp;$B$276&amp;"'!E"&amp;K390+6,IF(L390=K390,K390,K390&amp;"～"&amp;L390))</f>
        <v>882</v>
      </c>
      <c r="K390" s="60">
        <f>INDEX('1.2(2)'!$E:$E,MATCH(M390,'1.2(2)'!$F:$F,0),1)</f>
        <v>882</v>
      </c>
      <c r="L390" s="17">
        <f t="shared" si="47"/>
        <v>882</v>
      </c>
      <c r="M390" s="17" t="str">
        <f t="shared" si="48"/>
        <v>太陽電池（薄膜シリコン）</v>
      </c>
      <c r="N390"/>
      <c r="O390"/>
    </row>
    <row r="391" spans="2:15" ht="14.4" customHeight="1">
      <c r="B391" s="122" t="s">
        <v>2994</v>
      </c>
      <c r="C391" s="392" t="s">
        <v>995</v>
      </c>
      <c r="D391" s="392"/>
      <c r="E391" s="115" t="s">
        <v>997</v>
      </c>
      <c r="F391" s="122">
        <v>76</v>
      </c>
      <c r="G391" s="122" t="s">
        <v>3419</v>
      </c>
      <c r="H391" s="367" t="s">
        <v>2869</v>
      </c>
      <c r="I391" s="368"/>
      <c r="J391" s="154" t="str">
        <f t="shared" si="49"/>
        <v>883～884</v>
      </c>
      <c r="K391" s="60">
        <f>INDEX('1.2(2)'!$E:$E,MATCH(M391,'1.2(2)'!$F:$F,0),1)</f>
        <v>883</v>
      </c>
      <c r="L391" s="17">
        <f t="shared" si="47"/>
        <v>884</v>
      </c>
      <c r="M391" s="17" t="str">
        <f t="shared" si="48"/>
        <v>トランスレス方式パワーコンディショナ（太陽光発電用）</v>
      </c>
      <c r="N391"/>
      <c r="O391"/>
    </row>
    <row r="392" spans="2:15" ht="14.4" customHeight="1">
      <c r="B392" s="122" t="s">
        <v>2994</v>
      </c>
      <c r="C392" s="392" t="s">
        <v>995</v>
      </c>
      <c r="D392" s="392"/>
      <c r="E392" s="115" t="s">
        <v>997</v>
      </c>
      <c r="F392" s="122">
        <v>76</v>
      </c>
      <c r="G392" s="122" t="s">
        <v>3419</v>
      </c>
      <c r="H392" s="367" t="s">
        <v>2880</v>
      </c>
      <c r="I392" s="368"/>
      <c r="J392" s="154">
        <f t="shared" si="49"/>
        <v>885</v>
      </c>
      <c r="K392" s="60">
        <f>INDEX('1.2(2)'!$E:$E,MATCH(M392,'1.2(2)'!$F:$F,0),1)</f>
        <v>885</v>
      </c>
      <c r="L392" s="17">
        <f t="shared" si="47"/>
        <v>885</v>
      </c>
      <c r="M392" s="17" t="str">
        <f t="shared" si="48"/>
        <v>高周波変圧器絶縁方式パワーコンディショナ（太陽光発電用）</v>
      </c>
      <c r="N392"/>
      <c r="O392"/>
    </row>
    <row r="393" spans="2:15" ht="14.4" customHeight="1">
      <c r="B393" s="122" t="s">
        <v>2994</v>
      </c>
      <c r="C393" s="392" t="s">
        <v>995</v>
      </c>
      <c r="D393" s="392"/>
      <c r="E393" s="115" t="s">
        <v>997</v>
      </c>
      <c r="F393" s="122">
        <v>78</v>
      </c>
      <c r="G393" s="122" t="s">
        <v>3420</v>
      </c>
      <c r="H393" s="367" t="s">
        <v>2882</v>
      </c>
      <c r="I393" s="368"/>
      <c r="J393" s="154">
        <f t="shared" si="49"/>
        <v>886</v>
      </c>
      <c r="K393" s="60">
        <f>INDEX('1.2(2)'!$E:$E,MATCH(M393,'1.2(2)'!$F:$F,0),1)</f>
        <v>886</v>
      </c>
      <c r="L393" s="17">
        <f t="shared" si="47"/>
        <v>886</v>
      </c>
      <c r="M393" s="17" t="str">
        <f t="shared" si="48"/>
        <v>プロペラ水車（小水力発電用）</v>
      </c>
      <c r="N393"/>
      <c r="O393"/>
    </row>
    <row r="394" spans="2:15" ht="14.4" customHeight="1">
      <c r="B394" s="122" t="s">
        <v>2994</v>
      </c>
      <c r="C394" s="392" t="s">
        <v>995</v>
      </c>
      <c r="D394" s="392"/>
      <c r="E394" s="115" t="s">
        <v>997</v>
      </c>
      <c r="F394" s="122">
        <v>78</v>
      </c>
      <c r="G394" s="122" t="s">
        <v>3420</v>
      </c>
      <c r="H394" s="367" t="s">
        <v>2890</v>
      </c>
      <c r="I394" s="368"/>
      <c r="J394" s="154">
        <f t="shared" si="49"/>
        <v>887</v>
      </c>
      <c r="K394" s="60">
        <f>INDEX('1.2(2)'!$E:$E,MATCH(M394,'1.2(2)'!$F:$F,0),1)</f>
        <v>887</v>
      </c>
      <c r="L394" s="17">
        <f t="shared" si="47"/>
        <v>887</v>
      </c>
      <c r="M394" s="17" t="str">
        <f t="shared" si="48"/>
        <v>フランシス水車（小水力発電用）</v>
      </c>
      <c r="N394"/>
      <c r="O394"/>
    </row>
    <row r="395" spans="2:15" ht="14.4" customHeight="1">
      <c r="B395" s="122" t="s">
        <v>2994</v>
      </c>
      <c r="C395" s="392" t="s">
        <v>995</v>
      </c>
      <c r="D395" s="392"/>
      <c r="E395" s="115" t="s">
        <v>997</v>
      </c>
      <c r="F395" s="122">
        <v>79</v>
      </c>
      <c r="G395" s="122" t="s">
        <v>3421</v>
      </c>
      <c r="H395" s="367" t="s">
        <v>2893</v>
      </c>
      <c r="I395" s="368"/>
      <c r="J395" s="154" t="str">
        <f t="shared" si="49"/>
        <v>888～923</v>
      </c>
      <c r="K395" s="60">
        <f>INDEX('1.2(2)'!$E:$E,MATCH(M395,'1.2(2)'!$F:$F,0),1)</f>
        <v>888</v>
      </c>
      <c r="L395" s="17">
        <f t="shared" si="47"/>
        <v>923</v>
      </c>
      <c r="M395" s="17" t="str">
        <f t="shared" si="48"/>
        <v>温水熱源小型バイナリー発電設備</v>
      </c>
      <c r="N395"/>
      <c r="O395"/>
    </row>
    <row r="396" spans="2:15" ht="14.4" customHeight="1">
      <c r="B396" s="122" t="s">
        <v>2994</v>
      </c>
      <c r="C396" s="392" t="s">
        <v>995</v>
      </c>
      <c r="D396" s="392"/>
      <c r="E396" s="115" t="s">
        <v>997</v>
      </c>
      <c r="F396" s="122">
        <v>79</v>
      </c>
      <c r="G396" s="122" t="s">
        <v>3421</v>
      </c>
      <c r="H396" s="367" t="s">
        <v>2946</v>
      </c>
      <c r="I396" s="368"/>
      <c r="J396" s="154" t="str">
        <f t="shared" si="49"/>
        <v>924～935</v>
      </c>
      <c r="K396" s="60">
        <f>INDEX('1.2(2)'!$E:$E,MATCH(M396,'1.2(2)'!$F:$F,0),1)</f>
        <v>924</v>
      </c>
      <c r="L396" s="17">
        <f t="shared" si="47"/>
        <v>935</v>
      </c>
      <c r="M396" s="17" t="str">
        <f t="shared" si="48"/>
        <v>蒸気熱源小型バイナリー発電設備</v>
      </c>
      <c r="N396"/>
      <c r="O396"/>
    </row>
    <row r="397" spans="2:15" ht="14.4" customHeight="1">
      <c r="B397" s="122" t="s">
        <v>2994</v>
      </c>
      <c r="C397" s="392" t="s">
        <v>995</v>
      </c>
      <c r="D397" s="392"/>
      <c r="E397" s="115" t="s">
        <v>997</v>
      </c>
      <c r="F397" s="122">
        <v>80</v>
      </c>
      <c r="G397" s="122" t="s">
        <v>3422</v>
      </c>
      <c r="H397" s="367" t="s">
        <v>2962</v>
      </c>
      <c r="I397" s="368"/>
      <c r="J397" s="154" t="str">
        <f t="shared" si="49"/>
        <v>936～943</v>
      </c>
      <c r="K397" s="60">
        <f>INDEX('1.2(2)'!$E:$E,MATCH(M397,'1.2(2)'!$F:$F,0),1)</f>
        <v>936</v>
      </c>
      <c r="L397" s="17">
        <f t="shared" si="47"/>
        <v>943</v>
      </c>
      <c r="M397" s="17" t="str">
        <f t="shared" si="48"/>
        <v>ガスエンジン発電設備（メタン発酵発電用）</v>
      </c>
      <c r="N397"/>
      <c r="O397"/>
    </row>
    <row r="398" spans="2:15" ht="14.4" customHeight="1">
      <c r="B398" s="122" t="s">
        <v>2994</v>
      </c>
      <c r="C398" s="392" t="s">
        <v>995</v>
      </c>
      <c r="D398" s="392"/>
      <c r="E398" s="115" t="s">
        <v>997</v>
      </c>
      <c r="F398" s="122">
        <v>80</v>
      </c>
      <c r="G398" s="122" t="s">
        <v>3422</v>
      </c>
      <c r="H398" s="367" t="s">
        <v>2977</v>
      </c>
      <c r="I398" s="368"/>
      <c r="J398" s="154" t="str">
        <f t="shared" si="49"/>
        <v>944～955</v>
      </c>
      <c r="K398" s="60">
        <f>INDEX('1.2(2)'!$E:$E,MATCH(M398,'1.2(2)'!$F:$F,0),1)</f>
        <v>944</v>
      </c>
      <c r="L398" s="17">
        <f>K400-1</f>
        <v>955</v>
      </c>
      <c r="M398" s="17" t="str">
        <f t="shared" si="48"/>
        <v>ディーゼル発電設備（バイオディーゼル燃料専用）</v>
      </c>
      <c r="N398"/>
      <c r="O398"/>
    </row>
    <row r="399" spans="2:15">
      <c r="B399" s="122" t="s">
        <v>2994</v>
      </c>
      <c r="C399" s="392" t="s">
        <v>995</v>
      </c>
      <c r="D399" s="392"/>
      <c r="E399" s="115" t="s">
        <v>997</v>
      </c>
      <c r="F399" s="122">
        <v>86</v>
      </c>
      <c r="G399" s="122" t="s">
        <v>3839</v>
      </c>
      <c r="H399" s="367" t="s">
        <v>2710</v>
      </c>
      <c r="I399" s="368"/>
      <c r="J399" s="154" t="str">
        <f t="shared" si="49"/>
        <v>952～820</v>
      </c>
      <c r="K399" s="60">
        <f>INDEX('1.2(2)'!$E:$E,MATCH(M399,'1.2(2)'!$F:$F,0),1)</f>
        <v>952</v>
      </c>
      <c r="L399" s="17">
        <f>K372-1</f>
        <v>820</v>
      </c>
      <c r="M399" s="17" t="str">
        <f>H399</f>
        <v>蒸気駆動圧縮機</v>
      </c>
      <c r="N399"/>
      <c r="O399"/>
    </row>
    <row r="400" spans="2:15">
      <c r="B400" s="122" t="s">
        <v>2994</v>
      </c>
      <c r="C400" s="392" t="s">
        <v>995</v>
      </c>
      <c r="D400" s="392"/>
      <c r="E400" s="115" t="s">
        <v>997</v>
      </c>
      <c r="F400" s="122">
        <v>128</v>
      </c>
      <c r="G400" s="122" t="s">
        <v>311</v>
      </c>
      <c r="H400" s="367" t="s">
        <v>3424</v>
      </c>
      <c r="I400" s="368"/>
      <c r="J400" s="154">
        <f t="shared" si="49"/>
        <v>956</v>
      </c>
      <c r="K400" s="60">
        <f>INDEX('1.2(2)'!$E:$E,MATCH(M400,'1.2(2)'!$F:$F,0),1)</f>
        <v>956</v>
      </c>
      <c r="L400" s="17">
        <f t="shared" si="47"/>
        <v>956</v>
      </c>
      <c r="M400" s="17" t="str">
        <f t="shared" si="48"/>
        <v>LED誘導灯・非常灯</v>
      </c>
      <c r="N400"/>
      <c r="O400"/>
    </row>
    <row r="401" spans="2:15">
      <c r="B401" s="122" t="s">
        <v>2994</v>
      </c>
      <c r="C401" s="392" t="s">
        <v>995</v>
      </c>
      <c r="D401" s="392"/>
      <c r="E401" s="115" t="s">
        <v>997</v>
      </c>
      <c r="F401" s="122">
        <v>212</v>
      </c>
      <c r="G401" s="122" t="s">
        <v>3423</v>
      </c>
      <c r="H401" s="367" t="s">
        <v>2789</v>
      </c>
      <c r="I401" s="368"/>
      <c r="J401" s="154">
        <f t="shared" si="49"/>
        <v>957</v>
      </c>
      <c r="K401" s="60">
        <f>INDEX('1.2(2)'!$E:$E,MATCH(M401,'1.2(2)'!$F:$F,0),1)</f>
        <v>957</v>
      </c>
      <c r="L401" s="17">
        <f>K402-1</f>
        <v>957</v>
      </c>
      <c r="M401" s="17" t="str">
        <f t="shared" si="48"/>
        <v>低放射遮熱塗料</v>
      </c>
      <c r="N401"/>
      <c r="O401"/>
    </row>
    <row r="402" spans="2:15" ht="14.4" customHeight="1">
      <c r="J402"/>
      <c r="K402">
        <f>'1.2(2)'!E963+1</f>
        <v>958</v>
      </c>
      <c r="L402"/>
      <c r="M402"/>
      <c r="N402"/>
      <c r="O402"/>
    </row>
    <row r="403" spans="2:15" ht="14.4" customHeight="1">
      <c r="J403"/>
      <c r="K403"/>
      <c r="L403"/>
      <c r="M403"/>
      <c r="N403"/>
      <c r="O403"/>
    </row>
    <row r="404" spans="2:15">
      <c r="J404"/>
      <c r="K404"/>
      <c r="L404"/>
      <c r="M404"/>
      <c r="N404"/>
      <c r="O404"/>
    </row>
    <row r="405" spans="2:15">
      <c r="J405"/>
      <c r="K405"/>
      <c r="L405"/>
      <c r="M405"/>
      <c r="N405"/>
      <c r="O405"/>
    </row>
    <row r="406" spans="2:15">
      <c r="J406"/>
      <c r="K406"/>
      <c r="L406"/>
      <c r="M406"/>
      <c r="N406"/>
      <c r="O406"/>
    </row>
    <row r="407" spans="2:15">
      <c r="J407"/>
      <c r="K407"/>
      <c r="L407"/>
      <c r="M407"/>
      <c r="N407"/>
      <c r="O407"/>
    </row>
    <row r="408" spans="2:15">
      <c r="J408"/>
      <c r="K408"/>
      <c r="L408"/>
      <c r="M408"/>
      <c r="N408"/>
      <c r="O408"/>
    </row>
    <row r="409" spans="2:15">
      <c r="J409"/>
      <c r="K409"/>
      <c r="L409"/>
      <c r="M409"/>
      <c r="N409"/>
      <c r="O409"/>
    </row>
    <row r="410" spans="2:15">
      <c r="J410"/>
      <c r="K410"/>
      <c r="L410"/>
      <c r="M410"/>
      <c r="N410"/>
      <c r="O410"/>
    </row>
    <row r="411" spans="2:15">
      <c r="J411"/>
      <c r="K411"/>
      <c r="L411"/>
      <c r="M411"/>
      <c r="N411"/>
      <c r="O411"/>
    </row>
    <row r="412" spans="2:15">
      <c r="J412"/>
      <c r="K412"/>
      <c r="L412"/>
      <c r="M412"/>
      <c r="N412"/>
      <c r="O412"/>
    </row>
    <row r="413" spans="2:15">
      <c r="J413"/>
      <c r="K413"/>
      <c r="L413"/>
      <c r="M413"/>
      <c r="N413"/>
      <c r="O413"/>
    </row>
    <row r="414" spans="2:15">
      <c r="J414"/>
      <c r="K414"/>
      <c r="L414"/>
      <c r="M414"/>
      <c r="N414"/>
      <c r="O414"/>
    </row>
    <row r="415" spans="2:15">
      <c r="J415"/>
      <c r="K415"/>
      <c r="L415"/>
      <c r="M415"/>
      <c r="N415"/>
      <c r="O415"/>
    </row>
    <row r="416" spans="2: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sheetData>
  <sheetProtection password="A6EA" sheet="1" objects="1" scenarios="1"/>
  <mergeCells count="295">
    <mergeCell ref="C401:D401"/>
    <mergeCell ref="H401:I401"/>
    <mergeCell ref="C400:D400"/>
    <mergeCell ref="H400:I400"/>
    <mergeCell ref="B104:C104"/>
    <mergeCell ref="D104:E104"/>
    <mergeCell ref="H104:I104"/>
    <mergeCell ref="D112:E112"/>
    <mergeCell ref="D125:E125"/>
    <mergeCell ref="D191:E191"/>
    <mergeCell ref="D192:E192"/>
    <mergeCell ref="D193:E193"/>
    <mergeCell ref="D194:E194"/>
    <mergeCell ref="D210:D211"/>
    <mergeCell ref="D215:E215"/>
    <mergeCell ref="D216:E216"/>
    <mergeCell ref="D217:E217"/>
    <mergeCell ref="B226:C226"/>
    <mergeCell ref="D226:E226"/>
    <mergeCell ref="C394:D394"/>
    <mergeCell ref="H394:I394"/>
    <mergeCell ref="C395:D395"/>
    <mergeCell ref="H395:I395"/>
    <mergeCell ref="C396:D396"/>
    <mergeCell ref="H396:I396"/>
    <mergeCell ref="C397:D397"/>
    <mergeCell ref="H397:I397"/>
    <mergeCell ref="C398:D398"/>
    <mergeCell ref="H398:I398"/>
    <mergeCell ref="C389:D389"/>
    <mergeCell ref="H389:I389"/>
    <mergeCell ref="C390:D390"/>
    <mergeCell ref="H390:I390"/>
    <mergeCell ref="C391:D391"/>
    <mergeCell ref="H391:I391"/>
    <mergeCell ref="C392:D392"/>
    <mergeCell ref="H392:I392"/>
    <mergeCell ref="C393:D393"/>
    <mergeCell ref="H393:I393"/>
    <mergeCell ref="C384:D384"/>
    <mergeCell ref="H384:I384"/>
    <mergeCell ref="C385:D385"/>
    <mergeCell ref="H385:I385"/>
    <mergeCell ref="C386:D386"/>
    <mergeCell ref="H386:I386"/>
    <mergeCell ref="C387:D387"/>
    <mergeCell ref="H387:I387"/>
    <mergeCell ref="C388:D388"/>
    <mergeCell ref="H388:I388"/>
    <mergeCell ref="H379:I379"/>
    <mergeCell ref="C380:D380"/>
    <mergeCell ref="H380:I380"/>
    <mergeCell ref="C381:D381"/>
    <mergeCell ref="H381:I381"/>
    <mergeCell ref="C382:D382"/>
    <mergeCell ref="H382:I382"/>
    <mergeCell ref="C383:D383"/>
    <mergeCell ref="H383:I383"/>
    <mergeCell ref="C368:D368"/>
    <mergeCell ref="C369:D369"/>
    <mergeCell ref="C370:D370"/>
    <mergeCell ref="C371:D371"/>
    <mergeCell ref="C399:D399"/>
    <mergeCell ref="H399:I399"/>
    <mergeCell ref="C372:D372"/>
    <mergeCell ref="H372:I372"/>
    <mergeCell ref="H369:I369"/>
    <mergeCell ref="H370:I370"/>
    <mergeCell ref="H371:I371"/>
    <mergeCell ref="C373:D373"/>
    <mergeCell ref="H373:I373"/>
    <mergeCell ref="C374:D374"/>
    <mergeCell ref="H374:I374"/>
    <mergeCell ref="C375:D375"/>
    <mergeCell ref="H375:I375"/>
    <mergeCell ref="C376:D376"/>
    <mergeCell ref="H376:I376"/>
    <mergeCell ref="C377:D377"/>
    <mergeCell ref="H377:I377"/>
    <mergeCell ref="C378:D378"/>
    <mergeCell ref="H378:I378"/>
    <mergeCell ref="C379:D379"/>
    <mergeCell ref="C365:D365"/>
    <mergeCell ref="C366:D366"/>
    <mergeCell ref="C367:D367"/>
    <mergeCell ref="D218:E218"/>
    <mergeCell ref="D219:E219"/>
    <mergeCell ref="D220:E220"/>
    <mergeCell ref="D204:E204"/>
    <mergeCell ref="D205:E205"/>
    <mergeCell ref="D206:E206"/>
    <mergeCell ref="D207:E207"/>
    <mergeCell ref="D208:E208"/>
    <mergeCell ref="D209:E209"/>
    <mergeCell ref="C364:D364"/>
    <mergeCell ref="C358:D358"/>
    <mergeCell ref="C359:D359"/>
    <mergeCell ref="C360:D360"/>
    <mergeCell ref="C361:D361"/>
    <mergeCell ref="C362:D362"/>
    <mergeCell ref="C363:D363"/>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40:D340"/>
    <mergeCell ref="C341:D341"/>
    <mergeCell ref="C342:D342"/>
    <mergeCell ref="C343:D343"/>
    <mergeCell ref="C344:D344"/>
    <mergeCell ref="C345:D345"/>
    <mergeCell ref="C334:D334"/>
    <mergeCell ref="C335:D335"/>
    <mergeCell ref="C336:D336"/>
    <mergeCell ref="C337:D337"/>
    <mergeCell ref="C338:D338"/>
    <mergeCell ref="C339:D339"/>
    <mergeCell ref="C328:D328"/>
    <mergeCell ref="C329:D329"/>
    <mergeCell ref="C330:D330"/>
    <mergeCell ref="C331:D331"/>
    <mergeCell ref="C332:D332"/>
    <mergeCell ref="C333:D333"/>
    <mergeCell ref="H348:I348"/>
    <mergeCell ref="H349:I349"/>
    <mergeCell ref="H350:I350"/>
    <mergeCell ref="H351:I351"/>
    <mergeCell ref="H352:I352"/>
    <mergeCell ref="H353:I353"/>
    <mergeCell ref="H342:I342"/>
    <mergeCell ref="H343:I343"/>
    <mergeCell ref="H344:I344"/>
    <mergeCell ref="H345:I345"/>
    <mergeCell ref="H346:I346"/>
    <mergeCell ref="H347:I347"/>
    <mergeCell ref="H363:I363"/>
    <mergeCell ref="H364:I364"/>
    <mergeCell ref="H365:I365"/>
    <mergeCell ref="H354:I354"/>
    <mergeCell ref="H355:I355"/>
    <mergeCell ref="H356:I356"/>
    <mergeCell ref="H357:I357"/>
    <mergeCell ref="H358:I358"/>
    <mergeCell ref="H359:I359"/>
    <mergeCell ref="H360:I360"/>
    <mergeCell ref="H361:I361"/>
    <mergeCell ref="H362:I362"/>
    <mergeCell ref="H336:I336"/>
    <mergeCell ref="H337:I337"/>
    <mergeCell ref="H338:I338"/>
    <mergeCell ref="H339:I339"/>
    <mergeCell ref="H340:I340"/>
    <mergeCell ref="H341:I341"/>
    <mergeCell ref="H330:I330"/>
    <mergeCell ref="H331:I331"/>
    <mergeCell ref="H332:I332"/>
    <mergeCell ref="H333:I333"/>
    <mergeCell ref="H334:I334"/>
    <mergeCell ref="H335:I335"/>
    <mergeCell ref="H325:I325"/>
    <mergeCell ref="H326:I326"/>
    <mergeCell ref="H327:I327"/>
    <mergeCell ref="H328:I328"/>
    <mergeCell ref="H329:I329"/>
    <mergeCell ref="D195:E195"/>
    <mergeCell ref="D196:E196"/>
    <mergeCell ref="D197:E197"/>
    <mergeCell ref="D198:E198"/>
    <mergeCell ref="D199:E199"/>
    <mergeCell ref="D200:E200"/>
    <mergeCell ref="D201:E201"/>
    <mergeCell ref="D202:E202"/>
    <mergeCell ref="D203:E203"/>
    <mergeCell ref="C325:D325"/>
    <mergeCell ref="C326:D326"/>
    <mergeCell ref="C327:D327"/>
    <mergeCell ref="G226:H226"/>
    <mergeCell ref="B274:C274"/>
    <mergeCell ref="D274:E274"/>
    <mergeCell ref="G274:H274"/>
    <mergeCell ref="B24:C24"/>
    <mergeCell ref="D24:E24"/>
    <mergeCell ref="D109:E109"/>
    <mergeCell ref="D110:E110"/>
    <mergeCell ref="B98:C98"/>
    <mergeCell ref="B99:C99"/>
    <mergeCell ref="D111:E111"/>
    <mergeCell ref="D117:E117"/>
    <mergeCell ref="B93:C93"/>
    <mergeCell ref="B94:C94"/>
    <mergeCell ref="B95:C95"/>
    <mergeCell ref="B96:C96"/>
    <mergeCell ref="B97:C97"/>
    <mergeCell ref="B88:C88"/>
    <mergeCell ref="B89:C89"/>
    <mergeCell ref="B90:C90"/>
    <mergeCell ref="B91:C91"/>
    <mergeCell ref="B92:C92"/>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1:C41"/>
    <mergeCell ref="B42:C42"/>
    <mergeCell ref="B43:C43"/>
    <mergeCell ref="B44:C44"/>
    <mergeCell ref="B45:C45"/>
    <mergeCell ref="B35:C35"/>
    <mergeCell ref="B36:C36"/>
    <mergeCell ref="B37:C37"/>
    <mergeCell ref="B38:C38"/>
    <mergeCell ref="B39:C39"/>
    <mergeCell ref="D9:E9"/>
    <mergeCell ref="B10:C10"/>
    <mergeCell ref="B11:C11"/>
    <mergeCell ref="B12:C12"/>
    <mergeCell ref="B13:C13"/>
    <mergeCell ref="B14:C14"/>
    <mergeCell ref="B15:C15"/>
    <mergeCell ref="D10:E10"/>
    <mergeCell ref="D11:E11"/>
    <mergeCell ref="D12:E12"/>
    <mergeCell ref="D13:E13"/>
    <mergeCell ref="D14:E14"/>
    <mergeCell ref="D15:E15"/>
    <mergeCell ref="H366:I366"/>
    <mergeCell ref="H367:I367"/>
    <mergeCell ref="H368:I368"/>
    <mergeCell ref="D23:E23"/>
    <mergeCell ref="B29:C29"/>
    <mergeCell ref="B30:C30"/>
    <mergeCell ref="B31:C31"/>
    <mergeCell ref="B32:C32"/>
    <mergeCell ref="B33:C33"/>
    <mergeCell ref="B34:C34"/>
    <mergeCell ref="B23:C23"/>
    <mergeCell ref="B25:C25"/>
    <mergeCell ref="B26:C26"/>
    <mergeCell ref="H43:I43"/>
    <mergeCell ref="H94:I94"/>
    <mergeCell ref="H96:I96"/>
    <mergeCell ref="H97:I97"/>
    <mergeCell ref="H98:I98"/>
    <mergeCell ref="H99:I99"/>
    <mergeCell ref="H23:I23"/>
    <mergeCell ref="H95:I95"/>
    <mergeCell ref="B27:C27"/>
    <mergeCell ref="B28:C28"/>
    <mergeCell ref="B40:C40"/>
  </mergeCells>
  <phoneticPr fontId="5"/>
  <pageMargins left="0.7" right="0.7" top="0.75" bottom="0.75" header="0.3" footer="0.3"/>
  <pageSetup paperSize="8"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02"/>
  <sheetViews>
    <sheetView showGridLines="0" zoomScale="55" zoomScaleNormal="55" workbookViewId="0">
      <pane xSplit="1" ySplit="4" topLeftCell="B273"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36328125" hidden="1" customWidth="1"/>
    <col min="3" max="3" width="7.08984375" customWidth="1"/>
    <col min="4" max="4" width="5.90625" hidden="1" customWidth="1"/>
    <col min="5" max="5" width="7" customWidth="1"/>
    <col min="6" max="6" width="5.7265625" customWidth="1"/>
    <col min="7" max="7" width="30.7265625" customWidth="1"/>
    <col min="8" max="8" width="16.90625" customWidth="1"/>
    <col min="9" max="9" width="30" customWidth="1"/>
    <col min="10" max="10" width="9.90625" style="58" hidden="1" customWidth="1"/>
    <col min="11" max="14" width="8.7265625" style="58" hidden="1" customWidth="1"/>
    <col min="15" max="15" width="75.453125" style="58" customWidth="1"/>
    <col min="17" max="18" width="8.453125" customWidth="1"/>
  </cols>
  <sheetData>
    <row r="2" spans="2:5" ht="27">
      <c r="B2" s="31" t="s">
        <v>707</v>
      </c>
      <c r="C2" s="31"/>
    </row>
    <row r="6" spans="2:5" ht="18.600000000000001">
      <c r="B6" s="32">
        <v>1.1000000000000001</v>
      </c>
      <c r="C6" s="19" t="s">
        <v>700</v>
      </c>
    </row>
    <row r="7" spans="2:5" ht="18.600000000000001">
      <c r="B7" s="100" t="s">
        <v>3059</v>
      </c>
      <c r="C7" s="19"/>
    </row>
    <row r="8" spans="2:5" ht="18.600000000000001">
      <c r="B8" s="32"/>
      <c r="C8" s="19"/>
    </row>
    <row r="9" spans="2:5">
      <c r="B9" s="73"/>
      <c r="C9" s="101"/>
      <c r="D9" s="369" t="s">
        <v>3054</v>
      </c>
      <c r="E9" s="370"/>
    </row>
    <row r="10" spans="2:5" ht="15">
      <c r="B10" s="377" t="str">
        <f>HYPERLINK("#'"&amp;$B$6&amp;"'!B11","Step0")</f>
        <v>Step0</v>
      </c>
      <c r="C10" s="378"/>
      <c r="D10" s="379" t="s">
        <v>3013</v>
      </c>
      <c r="E10" s="380"/>
    </row>
    <row r="11" spans="2:5" ht="15">
      <c r="B11" s="377" t="str">
        <f>HYPERLINK("#'"&amp;$B$6&amp;"'!B12","Step1")</f>
        <v>Step1</v>
      </c>
      <c r="C11" s="378"/>
      <c r="D11" s="379" t="s">
        <v>3018</v>
      </c>
      <c r="E11" s="380"/>
    </row>
    <row r="12" spans="2:5" ht="15">
      <c r="B12" s="377" t="str">
        <f>HYPERLINK("#'"&amp;$B$6&amp;"'!B13","Step2")</f>
        <v>Step2</v>
      </c>
      <c r="C12" s="378"/>
      <c r="D12" s="379" t="s">
        <v>3055</v>
      </c>
      <c r="E12" s="380"/>
    </row>
    <row r="13" spans="2:5" ht="15">
      <c r="B13" s="377" t="str">
        <f>HYPERLINK("#'"&amp;$B$6&amp;"'!B14","Step3")</f>
        <v>Step3</v>
      </c>
      <c r="C13" s="378"/>
      <c r="D13" s="379" t="s">
        <v>3056</v>
      </c>
      <c r="E13" s="380"/>
    </row>
    <row r="14" spans="2:5" ht="15">
      <c r="B14" s="377" t="str">
        <f>HYPERLINK("#'"&amp;$B$6&amp;"'!B16","Step4")</f>
        <v>Step4</v>
      </c>
      <c r="C14" s="378"/>
      <c r="D14" s="379" t="s">
        <v>3057</v>
      </c>
      <c r="E14" s="380"/>
    </row>
    <row r="15" spans="2:5" ht="15">
      <c r="B15" s="377" t="str">
        <f>HYPERLINK("#'"&amp;B6&amp;"'!B17","Step5")</f>
        <v>Step5</v>
      </c>
      <c r="C15" s="378"/>
      <c r="D15" s="379" t="s">
        <v>3058</v>
      </c>
      <c r="E15" s="380"/>
    </row>
    <row r="16" spans="2: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ht="28.8">
      <c r="B23" s="369" t="s">
        <v>0</v>
      </c>
      <c r="C23" s="370"/>
      <c r="D23" s="369" t="s">
        <v>730</v>
      </c>
      <c r="E23" s="370"/>
      <c r="F23" s="139" t="s">
        <v>8</v>
      </c>
      <c r="G23" s="144" t="s">
        <v>3</v>
      </c>
      <c r="H23" s="375" t="s">
        <v>4</v>
      </c>
      <c r="I23" s="376"/>
      <c r="J23" s="59" t="s">
        <v>3003</v>
      </c>
      <c r="O23" s="58" t="s">
        <v>3518</v>
      </c>
      <c r="P23" s="58" t="s">
        <v>3513</v>
      </c>
      <c r="Q23" t="s">
        <v>3516</v>
      </c>
      <c r="R23" t="s">
        <v>3517</v>
      </c>
    </row>
    <row r="24" spans="2:18" ht="28.8">
      <c r="B24" s="445" t="s">
        <v>995</v>
      </c>
      <c r="C24" s="446"/>
      <c r="D24" s="445" t="s">
        <v>997</v>
      </c>
      <c r="E24" s="446"/>
      <c r="F24" s="13" t="s">
        <v>13</v>
      </c>
      <c r="G24" s="14" t="s">
        <v>15</v>
      </c>
      <c r="H24" s="146" t="s">
        <v>16</v>
      </c>
      <c r="I24" s="146" t="s">
        <v>17</v>
      </c>
      <c r="J24" s="140" t="e">
        <f>HYPERLINK("#'"&amp;$B$17&amp;$B$18&amp;$B$21&amp;"'!B"&amp;K24+6,IF(L24=K24,K24,K24&amp;"～"&amp;L24))</f>
        <v>#N/A</v>
      </c>
      <c r="K24" s="60" t="e">
        <f>INDEX('1.2(1)①'!$B:$B,MATCH(M24,'1.2(1)①'!$A:$A,0),1)</f>
        <v>#N/A</v>
      </c>
      <c r="L24" s="17" t="e">
        <f>K25-1</f>
        <v>#N/A</v>
      </c>
      <c r="M24" s="17" t="str">
        <f t="shared" ref="M24:M87" si="0">F24&amp;G24&amp;H24&amp;I24</f>
        <v>Scope1, 2主要設備における高効率型の導入空気調和設備空気熱源設備・システム</v>
      </c>
      <c r="O24" s="58" t="e">
        <f>INDEX('1.2(1)①'!$J:$J,MATCH('目次 (検討会資料用4) (2)'!$K24,'1.2(1)①'!$B:$B,0),1)</f>
        <v>#N/A</v>
      </c>
      <c r="P24" s="58" t="e">
        <f t="shared" ref="P24:P55" si="1">L24-K24+1</f>
        <v>#N/A</v>
      </c>
      <c r="Q24">
        <f>COUNTIFS('1.2(2)'!J$967:J$1017,"〇",'1.2(2)'!$C$967:$C$1017,"&gt;="&amp;$K24,'1.2(2)'!$C$967:$C$1017,"&lt;="&amp;$L24)+COUNTIFS('1.2(2)'!J$967:J$1017,"△",'1.2(2)'!$C$967:$C$1017,"&gt;="&amp;$K24,'1.2(2)'!$C$967:$C$1017,"&lt;="&amp;$L24)</f>
        <v>0</v>
      </c>
      <c r="R24">
        <f>COUNTIFS('1.2(2)'!K$967:K$1017,"〇",'1.2(2)'!$C$967:$C$1017,"&gt;="&amp;$K24,'1.2(2)'!$C$967:$C$1017,"&lt;="&amp;$L24)+COUNTIFS('1.2(2)'!K$967:K$1017,"△",'1.2(2)'!$C$967:$C$1017,"&gt;="&amp;$K24,'1.2(2)'!$C$967:$C$1017,"&lt;="&amp;$L24)</f>
        <v>0</v>
      </c>
    </row>
    <row r="25" spans="2:18" ht="28.8">
      <c r="B25" s="371" t="s">
        <v>994</v>
      </c>
      <c r="C25" s="372"/>
      <c r="D25" s="64" t="s">
        <v>996</v>
      </c>
      <c r="E25" s="66"/>
      <c r="F25" s="141" t="s">
        <v>13</v>
      </c>
      <c r="G25" s="41" t="s">
        <v>3512</v>
      </c>
      <c r="H25" s="146" t="s">
        <v>52</v>
      </c>
      <c r="I25" s="146" t="s">
        <v>53</v>
      </c>
      <c r="J25" s="140" t="e">
        <f t="shared" ref="J25:J88" si="2">HYPERLINK("#'"&amp;$B$17&amp;$B$18&amp;$B$21&amp;"'!B"&amp;K25+6,IF(L25=K25,K25,K25&amp;"～"&amp;L25))</f>
        <v>#N/A</v>
      </c>
      <c r="K25" s="60" t="e">
        <f>INDEX('1.2(1)①'!$B:$B,MATCH(M25,'1.2(1)①'!$A:$A,0),1)</f>
        <v>#N/A</v>
      </c>
      <c r="L25" s="17" t="e">
        <f t="shared" ref="L25:L88" si="3">K26-1</f>
        <v>#N/A</v>
      </c>
      <c r="M25" s="17" t="str">
        <f t="shared" si="0"/>
        <v>Scope1, 2主要設備における高効率型の導入給湯設備給湯熱源設備・システム</v>
      </c>
      <c r="O25" s="58" t="e">
        <f>INDEX('1.2(1)①'!$J:$J,MATCH('目次 (検討会資料用4) (2)'!$K25,'1.2(1)①'!$B:$B,0),1)</f>
        <v>#N/A</v>
      </c>
      <c r="P25" s="58" t="e">
        <f t="shared" si="1"/>
        <v>#N/A</v>
      </c>
      <c r="Q25">
        <f>COUNTIFS('1.2(2)'!J$967:J$1017,"〇",'1.2(2)'!$C$967:$C$1017,"&gt;="&amp;$K25,'1.2(2)'!$C$967:$C$1017,"&lt;="&amp;$L25)+COUNTIFS('1.2(2)'!J$967:J$1017,"△",'1.2(2)'!$C$967:$C$1017,"&gt;="&amp;$K25,'1.2(2)'!$C$967:$C$1017,"&lt;="&amp;$L25)</f>
        <v>0</v>
      </c>
      <c r="R25">
        <f>COUNTIFS('1.2(2)'!K$967:K$1017,"〇",'1.2(2)'!$C$967:$C$1017,"&gt;="&amp;$K25,'1.2(2)'!$C$967:$C$1017,"&lt;="&amp;$L25)+COUNTIFS('1.2(2)'!K$967:K$1017,"△",'1.2(2)'!$C$967:$C$1017,"&gt;="&amp;$K25,'1.2(2)'!$C$967:$C$1017,"&lt;="&amp;$L25)</f>
        <v>0</v>
      </c>
    </row>
    <row r="26" spans="2:18" ht="28.8">
      <c r="B26" s="371" t="s">
        <v>994</v>
      </c>
      <c r="C26" s="372"/>
      <c r="D26" s="64" t="s">
        <v>996</v>
      </c>
      <c r="E26" s="66"/>
      <c r="F26" s="141" t="s">
        <v>13</v>
      </c>
      <c r="G26" s="41" t="s">
        <v>3512</v>
      </c>
      <c r="H26" s="146" t="s">
        <v>66</v>
      </c>
      <c r="I26" s="146" t="s">
        <v>67</v>
      </c>
      <c r="J26" s="140" t="e">
        <f t="shared" si="2"/>
        <v>#N/A</v>
      </c>
      <c r="K26" s="60" t="e">
        <f>INDEX('1.2(1)①'!$B:$B,MATCH(M26,'1.2(1)①'!$A:$A,0),1)</f>
        <v>#N/A</v>
      </c>
      <c r="L26" s="17" t="e">
        <f t="shared" si="3"/>
        <v>#N/A</v>
      </c>
      <c r="M26" s="17" t="str">
        <f t="shared" si="0"/>
        <v>Scope1, 2主要設備における高効率型の導入照明設備高効率照明器具</v>
      </c>
      <c r="O26" s="58" t="e">
        <f>INDEX('1.2(1)①'!$J:$J,MATCH('目次 (検討会資料用4) (2)'!$K26,'1.2(1)①'!$B:$B,0),1)</f>
        <v>#N/A</v>
      </c>
      <c r="P26" s="58" t="e">
        <f t="shared" si="1"/>
        <v>#N/A</v>
      </c>
      <c r="Q26">
        <f>COUNTIFS('1.2(2)'!J$967:J$1017,"〇",'1.2(2)'!$C$967:$C$1017,"&gt;="&amp;$K26,'1.2(2)'!$C$967:$C$1017,"&lt;="&amp;$L26)+COUNTIFS('1.2(2)'!J$967:J$1017,"△",'1.2(2)'!$C$967:$C$1017,"&gt;="&amp;$K26,'1.2(2)'!$C$967:$C$1017,"&lt;="&amp;$L26)</f>
        <v>0</v>
      </c>
      <c r="R26">
        <f>COUNTIFS('1.2(2)'!K$967:K$1017,"〇",'1.2(2)'!$C$967:$C$1017,"&gt;="&amp;$K26,'1.2(2)'!$C$967:$C$1017,"&lt;="&amp;$L26)+COUNTIFS('1.2(2)'!K$967:K$1017,"△",'1.2(2)'!$C$967:$C$1017,"&gt;="&amp;$K26,'1.2(2)'!$C$967:$C$1017,"&lt;="&amp;$L26)</f>
        <v>0</v>
      </c>
    </row>
    <row r="27" spans="2:18" ht="28.8">
      <c r="B27" s="371" t="s">
        <v>994</v>
      </c>
      <c r="C27" s="372"/>
      <c r="D27" s="64" t="s">
        <v>996</v>
      </c>
      <c r="E27" s="66"/>
      <c r="F27" s="141" t="s">
        <v>13</v>
      </c>
      <c r="G27" s="41" t="s">
        <v>3512</v>
      </c>
      <c r="H27" s="14" t="s">
        <v>71</v>
      </c>
      <c r="I27" s="146" t="s">
        <v>72</v>
      </c>
      <c r="J27" s="140" t="e">
        <f t="shared" si="2"/>
        <v>#N/A</v>
      </c>
      <c r="K27" s="60" t="e">
        <f>INDEX('1.2(1)①'!$B:$B,MATCH(M27,'1.2(1)①'!$A:$A,0),1)</f>
        <v>#N/A</v>
      </c>
      <c r="L27" s="17" t="e">
        <f>K28-1</f>
        <v>#N/A</v>
      </c>
      <c r="M27" s="17" t="str">
        <f t="shared" si="0"/>
        <v>Scope1, 2主要設備における高効率型の導入燃焼設備ボイラー・ボイラー関連機器</v>
      </c>
      <c r="O27" s="58" t="e">
        <f>INDEX('1.2(1)①'!$J:$J,MATCH('目次 (検討会資料用4) (2)'!$K27,'1.2(1)①'!$B:$B,0),1)</f>
        <v>#N/A</v>
      </c>
      <c r="P27" s="58" t="e">
        <f t="shared" si="1"/>
        <v>#N/A</v>
      </c>
      <c r="Q27">
        <f>COUNTIFS('1.2(2)'!J$967:J$1017,"〇",'1.2(2)'!$C$967:$C$1017,"&gt;="&amp;$K27,'1.2(2)'!$C$967:$C$1017,"&lt;="&amp;$L27)+COUNTIFS('1.2(2)'!J$967:J$1017,"△",'1.2(2)'!$C$967:$C$1017,"&gt;="&amp;$K27,'1.2(2)'!$C$967:$C$1017,"&lt;="&amp;$L27)</f>
        <v>0</v>
      </c>
      <c r="R27">
        <f>COUNTIFS('1.2(2)'!K$967:K$1017,"〇",'1.2(2)'!$C$967:$C$1017,"&gt;="&amp;$K27,'1.2(2)'!$C$967:$C$1017,"&lt;="&amp;$L27)+COUNTIFS('1.2(2)'!K$967:K$1017,"△",'1.2(2)'!$C$967:$C$1017,"&gt;="&amp;$K27,'1.2(2)'!$C$967:$C$1017,"&lt;="&amp;$L27)</f>
        <v>0</v>
      </c>
    </row>
    <row r="28" spans="2:18" ht="28.8">
      <c r="B28" s="371" t="s">
        <v>994</v>
      </c>
      <c r="C28" s="372"/>
      <c r="D28" s="64" t="s">
        <v>996</v>
      </c>
      <c r="E28" s="66"/>
      <c r="F28" s="141" t="s">
        <v>13</v>
      </c>
      <c r="G28" s="41" t="s">
        <v>3512</v>
      </c>
      <c r="H28" s="14" t="s">
        <v>82</v>
      </c>
      <c r="I28" s="146" t="s">
        <v>79</v>
      </c>
      <c r="J28" s="140" t="e">
        <f t="shared" si="2"/>
        <v>#N/A</v>
      </c>
      <c r="K28" s="60" t="e">
        <f>INDEX('1.2(1)①'!$B:$B,MATCH(M28,'1.2(1)①'!$A:$A,0),1)</f>
        <v>#N/A</v>
      </c>
      <c r="L28" s="17" t="e">
        <f>K29-1</f>
        <v>#N/A</v>
      </c>
      <c r="M28" s="17" t="str">
        <f t="shared" si="0"/>
        <v>Scope1, 2主要設備における高効率型の導入熱利用設備工業炉</v>
      </c>
      <c r="O28" s="58" t="e">
        <f>INDEX('1.2(1)①'!$J:$J,MATCH('目次 (検討会資料用4) (2)'!$K28,'1.2(1)①'!$B:$B,0),1)</f>
        <v>#N/A</v>
      </c>
      <c r="P28" s="58" t="e">
        <f t="shared" si="1"/>
        <v>#N/A</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ht="28.8">
      <c r="B29" s="371" t="s">
        <v>994</v>
      </c>
      <c r="C29" s="372"/>
      <c r="D29" s="64" t="s">
        <v>996</v>
      </c>
      <c r="E29" s="66"/>
      <c r="F29" s="141" t="s">
        <v>13</v>
      </c>
      <c r="G29" s="41" t="s">
        <v>3512</v>
      </c>
      <c r="H29" s="41" t="str">
        <f t="shared" ref="H29:H31" si="4">H28</f>
        <v>熱利用設備</v>
      </c>
      <c r="I29" s="146" t="s">
        <v>87</v>
      </c>
      <c r="J29" s="140" t="e">
        <f t="shared" si="2"/>
        <v>#N/A</v>
      </c>
      <c r="K29" s="60" t="e">
        <f>INDEX('1.2(1)①'!$B:$B,MATCH(M29,'1.2(1)①'!$A:$A,0),1)</f>
        <v>#N/A</v>
      </c>
      <c r="L29" s="17" t="e">
        <f>K30-1</f>
        <v>#N/A</v>
      </c>
      <c r="M29" s="17" t="str">
        <f t="shared" si="0"/>
        <v>Scope1, 2主要設備における高効率型の導入熱利用設備ヒートポンプ式熱源装置</v>
      </c>
      <c r="O29" s="58" t="e">
        <f>INDEX('1.2(1)①'!$J:$J,MATCH('目次 (検討会資料用4) (2)'!$K29,'1.2(1)①'!$B:$B,0),1)</f>
        <v>#N/A</v>
      </c>
      <c r="P29" s="58" t="e">
        <f t="shared" si="1"/>
        <v>#N/A</v>
      </c>
      <c r="Q29">
        <f>COUNTIFS('1.2(2)'!J$967:J$1017,"〇",'1.2(2)'!$C$967:$C$1017,"&gt;="&amp;$K29,'1.2(2)'!$C$967:$C$1017,"&lt;="&amp;$L29)+COUNTIFS('1.2(2)'!J$967:J$1017,"△",'1.2(2)'!$C$967:$C$1017,"&gt;="&amp;$K29,'1.2(2)'!$C$967:$C$1017,"&lt;="&amp;$L29)</f>
        <v>0</v>
      </c>
      <c r="R29">
        <f>COUNTIFS('1.2(2)'!K$967:K$1017,"〇",'1.2(2)'!$C$967:$C$1017,"&gt;="&amp;$K29,'1.2(2)'!$C$967:$C$1017,"&lt;="&amp;$L29)+COUNTIFS('1.2(2)'!K$967:K$1017,"△",'1.2(2)'!$C$967:$C$1017,"&gt;="&amp;$K29,'1.2(2)'!$C$967:$C$1017,"&lt;="&amp;$L29)</f>
        <v>0</v>
      </c>
    </row>
    <row r="30" spans="2:18" ht="28.8">
      <c r="B30" s="371" t="s">
        <v>994</v>
      </c>
      <c r="C30" s="372"/>
      <c r="D30" s="64" t="s">
        <v>996</v>
      </c>
      <c r="E30" s="66"/>
      <c r="F30" s="141" t="s">
        <v>13</v>
      </c>
      <c r="G30" s="41" t="s">
        <v>3512</v>
      </c>
      <c r="H30" s="41" t="str">
        <f t="shared" si="4"/>
        <v>熱利用設備</v>
      </c>
      <c r="I30" s="146" t="s">
        <v>100</v>
      </c>
      <c r="J30" s="140" t="e">
        <f t="shared" si="2"/>
        <v>#N/A</v>
      </c>
      <c r="K30" s="60" t="e">
        <f>INDEX('1.2(1)①'!$B:$B,MATCH(M30,'1.2(1)①'!$A:$A,0),1)</f>
        <v>#N/A</v>
      </c>
      <c r="L30" s="17" t="e">
        <f t="shared" si="3"/>
        <v>#N/A</v>
      </c>
      <c r="M30" s="17" t="str">
        <f t="shared" si="0"/>
        <v>Scope1, 2主要設備における高効率型の導入熱利用設備蒸留塔</v>
      </c>
      <c r="O30" s="58" t="e">
        <f>INDEX('1.2(1)①'!$J:$J,MATCH('目次 (検討会資料用4) (2)'!$K30,'1.2(1)①'!$B:$B,0),1)</f>
        <v>#N/A</v>
      </c>
      <c r="P30" s="58" t="e">
        <f t="shared" si="1"/>
        <v>#N/A</v>
      </c>
      <c r="Q30">
        <f>COUNTIFS('1.2(2)'!J$967:J$1017,"〇",'1.2(2)'!$C$967:$C$1017,"&gt;="&amp;$K30,'1.2(2)'!$C$967:$C$1017,"&lt;="&amp;$L30)+COUNTIFS('1.2(2)'!J$967:J$1017,"△",'1.2(2)'!$C$967:$C$1017,"&gt;="&amp;$K30,'1.2(2)'!$C$967:$C$1017,"&lt;="&amp;$L30)</f>
        <v>0</v>
      </c>
      <c r="R30">
        <f>COUNTIFS('1.2(2)'!K$967:K$1017,"〇",'1.2(2)'!$C$967:$C$1017,"&gt;="&amp;$K30,'1.2(2)'!$C$967:$C$1017,"&lt;="&amp;$L30)+COUNTIFS('1.2(2)'!K$967:K$1017,"△",'1.2(2)'!$C$967:$C$1017,"&gt;="&amp;$K30,'1.2(2)'!$C$967:$C$1017,"&lt;="&amp;$L30)</f>
        <v>0</v>
      </c>
    </row>
    <row r="31" spans="2:18" ht="28.8">
      <c r="B31" s="371" t="s">
        <v>994</v>
      </c>
      <c r="C31" s="372"/>
      <c r="D31" s="64" t="s">
        <v>996</v>
      </c>
      <c r="E31" s="66"/>
      <c r="F31" s="141" t="s">
        <v>13</v>
      </c>
      <c r="G31" s="41" t="s">
        <v>3512</v>
      </c>
      <c r="H31" s="41" t="str">
        <f t="shared" si="4"/>
        <v>熱利用設備</v>
      </c>
      <c r="I31" s="146" t="s">
        <v>104</v>
      </c>
      <c r="J31" s="140" t="e">
        <f t="shared" si="2"/>
        <v>#N/A</v>
      </c>
      <c r="K31" s="60" t="e">
        <f>INDEX('1.2(1)①'!$B:$B,MATCH(M31,'1.2(1)①'!$A:$A,0),1)</f>
        <v>#N/A</v>
      </c>
      <c r="L31" s="17" t="e">
        <f t="shared" si="3"/>
        <v>#N/A</v>
      </c>
      <c r="M31" s="17" t="str">
        <f t="shared" si="0"/>
        <v>Scope1, 2主要設備における高効率型の導入熱利用設備その他</v>
      </c>
      <c r="O31" s="58" t="e">
        <f>INDEX('1.2(1)①'!$J:$J,MATCH('目次 (検討会資料用4) (2)'!$K31,'1.2(1)①'!$B:$B,0),1)</f>
        <v>#N/A</v>
      </c>
      <c r="P31" s="58" t="e">
        <f t="shared" si="1"/>
        <v>#N/A</v>
      </c>
      <c r="Q31">
        <f>COUNTIFS('1.2(2)'!J$967:J$1017,"〇",'1.2(2)'!$C$967:$C$1017,"&gt;="&amp;$K31,'1.2(2)'!$C$967:$C$1017,"&lt;="&amp;$L31)+COUNTIFS('1.2(2)'!J$967:J$1017,"△",'1.2(2)'!$C$967:$C$1017,"&gt;="&amp;$K31,'1.2(2)'!$C$967:$C$1017,"&lt;="&amp;$L31)</f>
        <v>0</v>
      </c>
      <c r="R31">
        <f>COUNTIFS('1.2(2)'!K$967:K$1017,"〇",'1.2(2)'!$C$967:$C$1017,"&gt;="&amp;$K31,'1.2(2)'!$C$967:$C$1017,"&lt;="&amp;$L31)+COUNTIFS('1.2(2)'!K$967:K$1017,"△",'1.2(2)'!$C$967:$C$1017,"&gt;="&amp;$K31,'1.2(2)'!$C$967:$C$1017,"&lt;="&amp;$L31)</f>
        <v>0</v>
      </c>
    </row>
    <row r="32" spans="2:18" ht="28.8">
      <c r="B32" s="371" t="s">
        <v>994</v>
      </c>
      <c r="C32" s="372"/>
      <c r="D32" s="64" t="s">
        <v>996</v>
      </c>
      <c r="E32" s="66"/>
      <c r="F32" s="141" t="s">
        <v>13</v>
      </c>
      <c r="G32" s="41" t="s">
        <v>3512</v>
      </c>
      <c r="H32" s="146" t="s">
        <v>110</v>
      </c>
      <c r="I32" s="146" t="s">
        <v>110</v>
      </c>
      <c r="J32" s="140" t="e">
        <f t="shared" si="2"/>
        <v>#N/A</v>
      </c>
      <c r="K32" s="60" t="e">
        <f>INDEX('1.2(1)①'!$B:$B,MATCH(M32,'1.2(1)①'!$A:$A,0),1)</f>
        <v>#N/A</v>
      </c>
      <c r="L32" s="17" t="e">
        <f t="shared" si="3"/>
        <v>#N/A</v>
      </c>
      <c r="M32" s="17" t="str">
        <f t="shared" si="0"/>
        <v>Scope1, 2主要設備における高効率型の導入コージェネレーション設備コージェネレーション設備</v>
      </c>
      <c r="O32" s="58" t="e">
        <f>INDEX('1.2(1)①'!$J:$J,MATCH('目次 (検討会資料用4) (2)'!$K32,'1.2(1)①'!$B:$B,0),1)</f>
        <v>#N/A</v>
      </c>
      <c r="P32" s="58" t="e">
        <f t="shared" si="1"/>
        <v>#N/A</v>
      </c>
      <c r="Q32">
        <f>COUNTIFS('1.2(2)'!J$967:J$1017,"〇",'1.2(2)'!$C$967:$C$1017,"&gt;="&amp;$K32,'1.2(2)'!$C$967:$C$1017,"&lt;="&amp;$L32)+COUNTIFS('1.2(2)'!J$967:J$1017,"△",'1.2(2)'!$C$967:$C$1017,"&gt;="&amp;$K32,'1.2(2)'!$C$967:$C$1017,"&lt;="&amp;$L32)</f>
        <v>0</v>
      </c>
      <c r="R32">
        <f>COUNTIFS('1.2(2)'!K$967:K$1017,"〇",'1.2(2)'!$C$967:$C$1017,"&gt;="&amp;$K32,'1.2(2)'!$C$967:$C$1017,"&lt;="&amp;$L32)+COUNTIFS('1.2(2)'!K$967:K$1017,"△",'1.2(2)'!$C$967:$C$1017,"&gt;="&amp;$K32,'1.2(2)'!$C$967:$C$1017,"&lt;="&amp;$L32)</f>
        <v>0</v>
      </c>
    </row>
    <row r="33" spans="2:18" ht="28.8">
      <c r="B33" s="371" t="s">
        <v>994</v>
      </c>
      <c r="C33" s="372"/>
      <c r="D33" s="64" t="s">
        <v>996</v>
      </c>
      <c r="E33" s="66"/>
      <c r="F33" s="141" t="s">
        <v>13</v>
      </c>
      <c r="G33" s="41" t="s">
        <v>3512</v>
      </c>
      <c r="H33" s="14" t="s">
        <v>117</v>
      </c>
      <c r="I33" s="146" t="s">
        <v>118</v>
      </c>
      <c r="J33" s="140" t="e">
        <f t="shared" si="2"/>
        <v>#N/A</v>
      </c>
      <c r="K33" s="60" t="e">
        <f>INDEX('1.2(1)①'!$B:$B,MATCH(M33,'1.2(1)①'!$A:$A,0),1)</f>
        <v>#N/A</v>
      </c>
      <c r="L33" s="17" t="e">
        <f t="shared" si="3"/>
        <v>#N/A</v>
      </c>
      <c r="M33" s="17" t="str">
        <f t="shared" si="0"/>
        <v>Scope1, 2主要設備における高効率型の導入電気使用設備受変電、配電設備</v>
      </c>
      <c r="O33" s="58" t="e">
        <f>INDEX('1.2(1)①'!$J:$J,MATCH('目次 (検討会資料用4) (2)'!$K33,'1.2(1)①'!$B:$B,0),1)</f>
        <v>#N/A</v>
      </c>
      <c r="P33" s="58" t="e">
        <f t="shared" si="1"/>
        <v>#N/A</v>
      </c>
      <c r="Q33">
        <f>COUNTIFS('1.2(2)'!J$967:J$1017,"〇",'1.2(2)'!$C$967:$C$1017,"&gt;="&amp;$K33,'1.2(2)'!$C$967:$C$1017,"&lt;="&amp;$L33)+COUNTIFS('1.2(2)'!J$967:J$1017,"△",'1.2(2)'!$C$967:$C$1017,"&gt;="&amp;$K33,'1.2(2)'!$C$967:$C$1017,"&lt;="&amp;$L33)</f>
        <v>0</v>
      </c>
      <c r="R33">
        <f>COUNTIFS('1.2(2)'!K$967:K$1017,"〇",'1.2(2)'!$C$967:$C$1017,"&gt;="&amp;$K33,'1.2(2)'!$C$967:$C$1017,"&lt;="&amp;$L33)+COUNTIFS('1.2(2)'!K$967:K$1017,"△",'1.2(2)'!$C$967:$C$1017,"&gt;="&amp;$K33,'1.2(2)'!$C$967:$C$1017,"&lt;="&amp;$L33)</f>
        <v>0</v>
      </c>
    </row>
    <row r="34" spans="2:18" ht="28.8">
      <c r="B34" s="371" t="s">
        <v>994</v>
      </c>
      <c r="C34" s="372"/>
      <c r="D34" s="64" t="s">
        <v>996</v>
      </c>
      <c r="E34" s="66"/>
      <c r="F34" s="141" t="s">
        <v>13</v>
      </c>
      <c r="G34" s="41" t="s">
        <v>3512</v>
      </c>
      <c r="H34" s="41" t="str">
        <f t="shared" ref="H34:H36" si="5">H33</f>
        <v>電気使用設備</v>
      </c>
      <c r="I34" s="146" t="s">
        <v>121</v>
      </c>
      <c r="J34" s="140" t="e">
        <f t="shared" si="2"/>
        <v>#N/A</v>
      </c>
      <c r="K34" s="60" t="e">
        <f>INDEX('1.2(1)①'!$B:$B,MATCH(M34,'1.2(1)①'!$A:$A,0),1)</f>
        <v>#N/A</v>
      </c>
      <c r="L34" s="17" t="e">
        <f t="shared" si="3"/>
        <v>#N/A</v>
      </c>
      <c r="M34" s="17" t="str">
        <f t="shared" si="0"/>
        <v>Scope1, 2主要設備における高効率型の導入電気使用設備電動機・電動力応用設備</v>
      </c>
      <c r="O34" s="58" t="e">
        <f>INDEX('1.2(1)①'!$J:$J,MATCH('目次 (検討会資料用4) (2)'!$K34,'1.2(1)①'!$B:$B,0),1)</f>
        <v>#N/A</v>
      </c>
      <c r="P34" s="58" t="e">
        <f t="shared" si="1"/>
        <v>#N/A</v>
      </c>
      <c r="Q34">
        <f>COUNTIFS('1.2(2)'!J$967:J$1017,"〇",'1.2(2)'!$C$967:$C$1017,"&gt;="&amp;$K34,'1.2(2)'!$C$967:$C$1017,"&lt;="&amp;$L34)+COUNTIFS('1.2(2)'!J$967:J$1017,"△",'1.2(2)'!$C$967:$C$1017,"&gt;="&amp;$K34,'1.2(2)'!$C$967:$C$1017,"&lt;="&amp;$L34)</f>
        <v>0</v>
      </c>
      <c r="R34">
        <f>COUNTIFS('1.2(2)'!K$967:K$1017,"〇",'1.2(2)'!$C$967:$C$1017,"&gt;="&amp;$K34,'1.2(2)'!$C$967:$C$1017,"&lt;="&amp;$L34)+COUNTIFS('1.2(2)'!K$967:K$1017,"△",'1.2(2)'!$C$967:$C$1017,"&gt;="&amp;$K34,'1.2(2)'!$C$967:$C$1017,"&lt;="&amp;$L34)</f>
        <v>0</v>
      </c>
    </row>
    <row r="35" spans="2:18" ht="28.8">
      <c r="B35" s="371" t="s">
        <v>994</v>
      </c>
      <c r="C35" s="372"/>
      <c r="D35" s="64" t="s">
        <v>996</v>
      </c>
      <c r="E35" s="66"/>
      <c r="F35" s="141" t="s">
        <v>13</v>
      </c>
      <c r="G35" s="41" t="s">
        <v>3512</v>
      </c>
      <c r="H35" s="41" t="str">
        <f t="shared" si="5"/>
        <v>電気使用設備</v>
      </c>
      <c r="I35" s="146" t="s">
        <v>130</v>
      </c>
      <c r="J35" s="140" t="e">
        <f t="shared" si="2"/>
        <v>#N/A</v>
      </c>
      <c r="K35" s="60" t="e">
        <f>INDEX('1.2(1)①'!$B:$B,MATCH(M35,'1.2(1)①'!$A:$A,0),1)</f>
        <v>#N/A</v>
      </c>
      <c r="L35" s="17" t="e">
        <f t="shared" si="3"/>
        <v>#N/A</v>
      </c>
      <c r="M35" s="17" t="str">
        <f t="shared" si="0"/>
        <v>Scope1, 2主要設備における高効率型の導入電気使用設備電気加熱設備</v>
      </c>
      <c r="O35" s="58" t="e">
        <f>INDEX('1.2(1)①'!$J:$J,MATCH('目次 (検討会資料用4) (2)'!$K35,'1.2(1)①'!$B:$B,0),1)</f>
        <v>#N/A</v>
      </c>
      <c r="P35" s="58" t="e">
        <f t="shared" si="1"/>
        <v>#N/A</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ht="28.8">
      <c r="B36" s="371" t="s">
        <v>994</v>
      </c>
      <c r="C36" s="372"/>
      <c r="D36" s="64" t="s">
        <v>996</v>
      </c>
      <c r="E36" s="66"/>
      <c r="F36" s="141" t="s">
        <v>13</v>
      </c>
      <c r="G36" s="41" t="s">
        <v>3512</v>
      </c>
      <c r="H36" s="41" t="str">
        <f t="shared" si="5"/>
        <v>電気使用設備</v>
      </c>
      <c r="I36" s="4" t="s">
        <v>139</v>
      </c>
      <c r="J36" s="140" t="e">
        <f t="shared" si="2"/>
        <v>#N/A</v>
      </c>
      <c r="K36" s="60" t="e">
        <f>INDEX('1.2(1)①'!$B:$B,MATCH(M36,'1.2(1)①'!$A:$A,0),1)</f>
        <v>#N/A</v>
      </c>
      <c r="L36" s="17" t="e">
        <f t="shared" si="3"/>
        <v>#N/A</v>
      </c>
      <c r="M36" s="17" t="str">
        <f t="shared" si="0"/>
        <v>Scope1, 2主要設備における高効率型の導入電気使用設備業務用機器</v>
      </c>
      <c r="O36" s="58" t="e">
        <f>INDEX('1.2(1)①'!$J:$J,MATCH('目次 (検討会資料用4) (2)'!$K36,'1.2(1)①'!$B:$B,0),1)</f>
        <v>#N/A</v>
      </c>
      <c r="P36" s="58" t="e">
        <f t="shared" si="1"/>
        <v>#N/A</v>
      </c>
      <c r="Q36">
        <f>COUNTIFS('1.2(2)'!J$967:J$1017,"〇",'1.2(2)'!$C$967:$C$1017,"&gt;="&amp;$K36,'1.2(2)'!$C$967:$C$1017,"&lt;="&amp;$L36)+COUNTIFS('1.2(2)'!J$967:J$1017,"△",'1.2(2)'!$C$967:$C$1017,"&gt;="&amp;$K36,'1.2(2)'!$C$967:$C$1017,"&lt;="&amp;$L36)</f>
        <v>0</v>
      </c>
      <c r="R36">
        <f>COUNTIFS('1.2(2)'!K$967:K$1017,"〇",'1.2(2)'!$C$967:$C$1017,"&gt;="&amp;$K36,'1.2(2)'!$C$967:$C$1017,"&lt;="&amp;$L36)+COUNTIFS('1.2(2)'!K$967:K$1017,"△",'1.2(2)'!$C$967:$C$1017,"&gt;="&amp;$K36,'1.2(2)'!$C$967:$C$1017,"&lt;="&amp;$L36)</f>
        <v>0</v>
      </c>
    </row>
    <row r="37" spans="2:18" ht="28.8">
      <c r="B37" s="371" t="s">
        <v>994</v>
      </c>
      <c r="C37" s="372"/>
      <c r="D37" s="64" t="s">
        <v>996</v>
      </c>
      <c r="E37" s="66"/>
      <c r="F37" s="141" t="s">
        <v>13</v>
      </c>
      <c r="G37" s="41" t="s">
        <v>3512</v>
      </c>
      <c r="H37" s="14" t="s">
        <v>169</v>
      </c>
      <c r="I37" s="146" t="s">
        <v>170</v>
      </c>
      <c r="J37" s="140" t="e">
        <f t="shared" si="2"/>
        <v>#N/A</v>
      </c>
      <c r="K37" s="60" t="e">
        <f>INDEX('1.2(1)①'!$B:$B,MATCH(M37,'1.2(1)①'!$A:$A,0),1)</f>
        <v>#N/A</v>
      </c>
      <c r="L37" s="17" t="e">
        <f t="shared" si="3"/>
        <v>#N/A</v>
      </c>
      <c r="M37" s="17" t="str">
        <f t="shared" si="0"/>
        <v>Scope1, 2主要設備における高効率型の導入建物窓</v>
      </c>
      <c r="O37" s="58" t="e">
        <f>INDEX('1.2(1)①'!$J:$J,MATCH('目次 (検討会資料用4) (2)'!$K37,'1.2(1)①'!$B:$B,0),1)</f>
        <v>#N/A</v>
      </c>
      <c r="P37" s="58" t="e">
        <f t="shared" si="1"/>
        <v>#N/A</v>
      </c>
      <c r="Q37">
        <f>COUNTIFS('1.2(2)'!J$967:J$1017,"〇",'1.2(2)'!$C$967:$C$1017,"&gt;="&amp;$K37,'1.2(2)'!$C$967:$C$1017,"&lt;="&amp;$L37)+COUNTIFS('1.2(2)'!J$967:J$1017,"△",'1.2(2)'!$C$967:$C$1017,"&gt;="&amp;$K37,'1.2(2)'!$C$967:$C$1017,"&lt;="&amp;$L37)</f>
        <v>0</v>
      </c>
      <c r="R37">
        <f>COUNTIFS('1.2(2)'!K$967:K$1017,"〇",'1.2(2)'!$C$967:$C$1017,"&gt;="&amp;$K37,'1.2(2)'!$C$967:$C$1017,"&lt;="&amp;$L37)+COUNTIFS('1.2(2)'!K$967:K$1017,"△",'1.2(2)'!$C$967:$C$1017,"&gt;="&amp;$K37,'1.2(2)'!$C$967:$C$1017,"&lt;="&amp;$L37)</f>
        <v>0</v>
      </c>
    </row>
    <row r="38" spans="2:18" ht="28.8">
      <c r="B38" s="371" t="s">
        <v>994</v>
      </c>
      <c r="C38" s="372"/>
      <c r="D38" s="64" t="s">
        <v>996</v>
      </c>
      <c r="E38" s="66"/>
      <c r="F38" s="141" t="s">
        <v>13</v>
      </c>
      <c r="G38" s="41" t="s">
        <v>3512</v>
      </c>
      <c r="H38" s="41" t="str">
        <f>H37</f>
        <v>建物</v>
      </c>
      <c r="I38" s="146" t="s">
        <v>174</v>
      </c>
      <c r="J38" s="140" t="e">
        <f t="shared" si="2"/>
        <v>#N/A</v>
      </c>
      <c r="K38" s="60" t="e">
        <f>INDEX('1.2(1)①'!$B:$B,MATCH(M38,'1.2(1)①'!$A:$A,0),1)</f>
        <v>#N/A</v>
      </c>
      <c r="L38" s="17" t="e">
        <f t="shared" si="3"/>
        <v>#N/A</v>
      </c>
      <c r="M38" s="17" t="str">
        <f t="shared" si="0"/>
        <v>Scope1, 2主要設備における高効率型の導入建物外壁・屋根・窓・床</v>
      </c>
      <c r="O38" s="58" t="e">
        <f>INDEX('1.2(1)①'!$J:$J,MATCH('目次 (検討会資料用4) (2)'!$K38,'1.2(1)①'!$B:$B,0),1)</f>
        <v>#N/A</v>
      </c>
      <c r="P38" s="58" t="e">
        <f t="shared" si="1"/>
        <v>#N/A</v>
      </c>
      <c r="Q38">
        <f>COUNTIFS('1.2(2)'!J$967:J$1017,"〇",'1.2(2)'!$C$967:$C$1017,"&gt;="&amp;$K38,'1.2(2)'!$C$967:$C$1017,"&lt;="&amp;$L38)+COUNTIFS('1.2(2)'!J$967:J$1017,"△",'1.2(2)'!$C$967:$C$1017,"&gt;="&amp;$K38,'1.2(2)'!$C$967:$C$1017,"&lt;="&amp;$L38)</f>
        <v>0</v>
      </c>
      <c r="R38">
        <f>COUNTIFS('1.2(2)'!K$967:K$1017,"〇",'1.2(2)'!$C$967:$C$1017,"&gt;="&amp;$K38,'1.2(2)'!$C$967:$C$1017,"&lt;="&amp;$L38)+COUNTIFS('1.2(2)'!K$967:K$1017,"△",'1.2(2)'!$C$967:$C$1017,"&gt;="&amp;$K38,'1.2(2)'!$C$967:$C$1017,"&lt;="&amp;$L38)</f>
        <v>0</v>
      </c>
    </row>
    <row r="39" spans="2:18" ht="28.8">
      <c r="B39" s="371" t="s">
        <v>994</v>
      </c>
      <c r="C39" s="372"/>
      <c r="D39" s="64" t="s">
        <v>996</v>
      </c>
      <c r="E39" s="66"/>
      <c r="F39" s="141" t="s">
        <v>13</v>
      </c>
      <c r="G39" s="41" t="s">
        <v>3512</v>
      </c>
      <c r="H39" s="41" t="str">
        <f>H38</f>
        <v>建物</v>
      </c>
      <c r="I39" s="147" t="s">
        <v>104</v>
      </c>
      <c r="J39" s="140" t="e">
        <f t="shared" si="2"/>
        <v>#N/A</v>
      </c>
      <c r="K39" s="60" t="e">
        <f>INDEX('1.2(1)①'!$B:$B,MATCH(M39,'1.2(1)①'!$A:$A,0),1)</f>
        <v>#N/A</v>
      </c>
      <c r="L39" s="17" t="e">
        <f t="shared" si="3"/>
        <v>#N/A</v>
      </c>
      <c r="M39" s="17" t="str">
        <f t="shared" si="0"/>
        <v>Scope1, 2主要設備における高効率型の導入建物その他</v>
      </c>
      <c r="O39" s="58" t="e">
        <f>INDEX('1.2(1)①'!$J:$J,MATCH('目次 (検討会資料用4) (2)'!$K39,'1.2(1)①'!$B:$B,0),1)</f>
        <v>#N/A</v>
      </c>
      <c r="P39" s="58" t="e">
        <f t="shared" si="1"/>
        <v>#N/A</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ht="28.8">
      <c r="B40" s="371" t="s">
        <v>994</v>
      </c>
      <c r="C40" s="372"/>
      <c r="D40" s="64" t="s">
        <v>996</v>
      </c>
      <c r="E40" s="66"/>
      <c r="F40" s="141" t="s">
        <v>13</v>
      </c>
      <c r="G40" s="41" t="s">
        <v>3512</v>
      </c>
      <c r="H40" s="14" t="s">
        <v>179</v>
      </c>
      <c r="I40" s="147" t="s">
        <v>180</v>
      </c>
      <c r="J40" s="140" t="e">
        <f t="shared" si="2"/>
        <v>#N/A</v>
      </c>
      <c r="K40" s="60" t="e">
        <f>INDEX('1.2(1)①'!$B:$B,MATCH(M40,'1.2(1)①'!$A:$A,0),1)</f>
        <v>#N/A</v>
      </c>
      <c r="L40" s="17" t="e">
        <f t="shared" si="3"/>
        <v>#N/A</v>
      </c>
      <c r="M40" s="17" t="str">
        <f t="shared" si="0"/>
        <v>Scope1, 2主要設備における高効率型の導入車両自動車</v>
      </c>
      <c r="O40" s="58" t="e">
        <f>INDEX('1.2(1)①'!$J:$J,MATCH('目次 (検討会資料用4) (2)'!$K40,'1.2(1)①'!$B:$B,0),1)</f>
        <v>#N/A</v>
      </c>
      <c r="P40" s="58" t="e">
        <f t="shared" si="1"/>
        <v>#N/A</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ht="28.8">
      <c r="B41" s="371" t="s">
        <v>994</v>
      </c>
      <c r="C41" s="372"/>
      <c r="D41" s="64" t="s">
        <v>996</v>
      </c>
      <c r="E41" s="66"/>
      <c r="F41" s="141" t="s">
        <v>13</v>
      </c>
      <c r="G41" s="41" t="s">
        <v>3512</v>
      </c>
      <c r="H41" s="14" t="s">
        <v>187</v>
      </c>
      <c r="I41" s="147" t="s">
        <v>188</v>
      </c>
      <c r="J41" s="140" t="e">
        <f t="shared" si="2"/>
        <v>#N/A</v>
      </c>
      <c r="K41" s="60" t="e">
        <f>INDEX('1.2(1)①'!$B:$B,MATCH(M41,'1.2(1)①'!$A:$A,0),1)</f>
        <v>#N/A</v>
      </c>
      <c r="L41" s="17" t="e">
        <f t="shared" si="3"/>
        <v>#N/A</v>
      </c>
      <c r="M41" s="17" t="str">
        <f t="shared" si="0"/>
        <v>Scope1, 2主要設備における高効率型の導入エネルギー管理システム工場エネルギー管理システム（FEMS）</v>
      </c>
      <c r="O41" s="58" t="e">
        <f>INDEX('1.2(1)①'!$J:$J,MATCH('目次 (検討会資料用4) (2)'!$K41,'1.2(1)①'!$B:$B,0),1)</f>
        <v>#N/A</v>
      </c>
      <c r="P41" s="58" t="e">
        <f t="shared" si="1"/>
        <v>#N/A</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ht="28.8">
      <c r="B42" s="371" t="s">
        <v>994</v>
      </c>
      <c r="C42" s="372"/>
      <c r="D42" s="64" t="s">
        <v>996</v>
      </c>
      <c r="E42" s="66"/>
      <c r="F42" s="141" t="s">
        <v>13</v>
      </c>
      <c r="G42" s="41" t="s">
        <v>3512</v>
      </c>
      <c r="H42" s="41" t="str">
        <f>H41</f>
        <v>エネルギー管理システム</v>
      </c>
      <c r="I42" s="147" t="s">
        <v>192</v>
      </c>
      <c r="J42" s="140" t="e">
        <f t="shared" si="2"/>
        <v>#N/A</v>
      </c>
      <c r="K42" s="60" t="e">
        <f>INDEX('1.2(1)①'!$B:$B,MATCH(M42,'1.2(1)①'!$A:$A,0),1)</f>
        <v>#N/A</v>
      </c>
      <c r="L42" s="17" t="e">
        <f t="shared" si="3"/>
        <v>#N/A</v>
      </c>
      <c r="M42" s="17" t="str">
        <f t="shared" si="0"/>
        <v>Scope1, 2主要設備における高効率型の導入エネルギー管理システムビルエネルギー管理システム（BEMS）</v>
      </c>
      <c r="O42" s="58" t="e">
        <f>INDEX('1.2(1)①'!$J:$J,MATCH('目次 (検討会資料用4) (2)'!$K42,'1.2(1)①'!$B:$B,0),1)</f>
        <v>#N/A</v>
      </c>
      <c r="P42" s="58" t="e">
        <f t="shared" si="1"/>
        <v>#N/A</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ht="28.8">
      <c r="B43" s="371" t="s">
        <v>994</v>
      </c>
      <c r="C43" s="372"/>
      <c r="D43" s="64" t="s">
        <v>996</v>
      </c>
      <c r="E43" s="66"/>
      <c r="F43" s="141" t="s">
        <v>13</v>
      </c>
      <c r="G43" s="41" t="s">
        <v>3512</v>
      </c>
      <c r="H43" s="373" t="s">
        <v>195</v>
      </c>
      <c r="I43" s="374"/>
      <c r="J43" s="140" t="e">
        <f t="shared" si="2"/>
        <v>#N/A</v>
      </c>
      <c r="K43" s="60" t="e">
        <f>INDEX('1.2(1)①'!$B:$B,MATCH(M43,'1.2(1)①'!$A:$A,0),1)</f>
        <v>#N/A</v>
      </c>
      <c r="L43" s="17">
        <f t="shared" si="3"/>
        <v>86</v>
      </c>
      <c r="M43" s="17" t="str">
        <f t="shared" si="0"/>
        <v>Scope1, 2主要設備における高効率型の導入未利用エネルギー・再生可能エネルギー設備</v>
      </c>
      <c r="O43" s="58" t="e">
        <f>INDEX('1.2(1)①'!$J:$J,MATCH('目次 (検討会資料用4) (2)'!$K43,'1.2(1)①'!$B:$B,0),1)</f>
        <v>#N/A</v>
      </c>
      <c r="P43" s="58" t="e">
        <f t="shared" si="1"/>
        <v>#N/A</v>
      </c>
      <c r="Q43">
        <f>COUNTIFS('1.2(2)'!J$967:J$1017,"〇",'1.2(2)'!$C$967:$C$1017,"&gt;="&amp;$K43,'1.2(2)'!$C$967:$C$1017,"&lt;="&amp;$L43)+COUNTIFS('1.2(2)'!J$967:J$1017,"△",'1.2(2)'!$C$967:$C$1017,"&gt;="&amp;$K43,'1.2(2)'!$C$967:$C$1017,"&lt;="&amp;$L43)</f>
        <v>0</v>
      </c>
      <c r="R43">
        <f>COUNTIFS('1.2(2)'!K$967:K$1017,"〇",'1.2(2)'!$C$967:$C$1017,"&gt;="&amp;$K43,'1.2(2)'!$C$967:$C$1017,"&lt;="&amp;$L43)+COUNTIFS('1.2(2)'!K$967:K$1017,"△",'1.2(2)'!$C$967:$C$1017,"&gt;="&amp;$K43,'1.2(2)'!$C$967:$C$1017,"&lt;="&amp;$L43)</f>
        <v>0</v>
      </c>
    </row>
    <row r="44" spans="2:18" ht="28.8">
      <c r="B44" s="371" t="s">
        <v>994</v>
      </c>
      <c r="C44" s="372"/>
      <c r="D44" s="64" t="s">
        <v>996</v>
      </c>
      <c r="E44" s="66"/>
      <c r="F44" s="141" t="s">
        <v>13</v>
      </c>
      <c r="G44" s="14" t="s">
        <v>208</v>
      </c>
      <c r="H44" s="14" t="s">
        <v>16</v>
      </c>
      <c r="I44" s="146" t="s">
        <v>17</v>
      </c>
      <c r="J44" s="140" t="str">
        <f t="shared" si="2"/>
        <v>87～100</v>
      </c>
      <c r="K44" s="60">
        <f>INDEX('1.2(1)①'!$B:$B,MATCH(M44,'1.2(1)①'!$A:$A,0),1)</f>
        <v>87</v>
      </c>
      <c r="L44" s="17">
        <f t="shared" si="3"/>
        <v>100</v>
      </c>
      <c r="M44" s="17" t="str">
        <f t="shared" si="0"/>
        <v>Scope1, 2その他の設備導入、運用改善空気調和設備空気熱源設備・システム</v>
      </c>
      <c r="O44" s="58" t="str">
        <f>INDEX('1.2(1)①'!$J:$J,MATCH('目次 (検討会資料用4) (2)'!$K44,'1.2(1)①'!$B:$B,0),1)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ht="28.8">
      <c r="B45" s="371" t="s">
        <v>994</v>
      </c>
      <c r="C45" s="372"/>
      <c r="D45" s="64" t="s">
        <v>996</v>
      </c>
      <c r="E45" s="66"/>
      <c r="F45" s="141" t="s">
        <v>13</v>
      </c>
      <c r="G45" s="41" t="str">
        <f>G44</f>
        <v>その他の設備導入、運用改善</v>
      </c>
      <c r="H45" s="41" t="str">
        <f t="shared" ref="H45:H47" si="6">H44</f>
        <v>空気調和設備</v>
      </c>
      <c r="I45" s="146" t="s">
        <v>237</v>
      </c>
      <c r="J45" s="140" t="str">
        <f t="shared" si="2"/>
        <v>101～110</v>
      </c>
      <c r="K45" s="60">
        <f>INDEX('1.2(1)①'!$B:$B,MATCH(M45,'1.2(1)①'!$A:$A,0),1)</f>
        <v>101</v>
      </c>
      <c r="L45" s="17">
        <f t="shared" si="3"/>
        <v>110</v>
      </c>
      <c r="M45" s="17" t="str">
        <f t="shared" si="0"/>
        <v>Scope1, 2その他の設備導入、運用改善空気調和設備空気調和・熱源設備の最適制御</v>
      </c>
      <c r="O45" s="58" t="str">
        <f>INDEX('1.2(1)①'!$J:$J,MATCH('目次 (検討会資料用4) (2)'!$K45,'1.2(1)①'!$B:$B,0),1)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ht="28.8">
      <c r="B46" s="371" t="s">
        <v>994</v>
      </c>
      <c r="C46" s="372"/>
      <c r="D46" s="64" t="s">
        <v>996</v>
      </c>
      <c r="E46" s="66"/>
      <c r="F46" s="141" t="s">
        <v>13</v>
      </c>
      <c r="G46" s="41" t="str">
        <f t="shared" ref="G46:H61" si="7">G45</f>
        <v>その他の設備導入、運用改善</v>
      </c>
      <c r="H46" s="41" t="str">
        <f t="shared" si="6"/>
        <v>空気調和設備</v>
      </c>
      <c r="I46" s="146" t="s">
        <v>258</v>
      </c>
      <c r="J46" s="140" t="str">
        <f t="shared" si="2"/>
        <v>111～116</v>
      </c>
      <c r="K46" s="60">
        <f>INDEX('1.2(1)①'!$B:$B,MATCH(M46,'1.2(1)①'!$A:$A,0),1)</f>
        <v>111</v>
      </c>
      <c r="L46" s="17">
        <f t="shared" si="3"/>
        <v>116</v>
      </c>
      <c r="M46" s="17" t="str">
        <f t="shared" si="0"/>
        <v>Scope1, 2その他の設備導入、運用改善空気調和設備空気調和用搬送動力の低減</v>
      </c>
      <c r="O46" s="58" t="str">
        <f>INDEX('1.2(1)①'!$J:$J,MATCH('目次 (検討会資料用4) (2)'!$K46,'1.2(1)①'!$B:$B,0),1)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ht="28.8">
      <c r="B47" s="371" t="s">
        <v>994</v>
      </c>
      <c r="C47" s="372"/>
      <c r="D47" s="64" t="s">
        <v>996</v>
      </c>
      <c r="E47" s="66"/>
      <c r="F47" s="141" t="s">
        <v>13</v>
      </c>
      <c r="G47" s="41" t="str">
        <f t="shared" si="7"/>
        <v>その他の設備導入、運用改善</v>
      </c>
      <c r="H47" s="41" t="str">
        <f t="shared" si="6"/>
        <v>空気調和設備</v>
      </c>
      <c r="I47" s="146" t="s">
        <v>271</v>
      </c>
      <c r="J47" s="140" t="str">
        <f t="shared" si="2"/>
        <v>117～119</v>
      </c>
      <c r="K47" s="60">
        <f>INDEX('1.2(1)①'!$B:$B,MATCH(M47,'1.2(1)①'!$A:$A,0),1)</f>
        <v>117</v>
      </c>
      <c r="L47" s="17">
        <f t="shared" si="3"/>
        <v>119</v>
      </c>
      <c r="M47" s="17" t="str">
        <f t="shared" si="0"/>
        <v>Scope1, 2その他の設備導入、運用改善空気調和設備空気調和関係その他</v>
      </c>
      <c r="O47" s="58" t="str">
        <f>INDEX('1.2(1)①'!$J:$J,MATCH('目次 (検討会資料用4) (2)'!$K47,'1.2(1)①'!$B:$B,0),1)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ht="28.8">
      <c r="B48" s="371" t="s">
        <v>994</v>
      </c>
      <c r="C48" s="372"/>
      <c r="D48" s="64" t="s">
        <v>996</v>
      </c>
      <c r="E48" s="66"/>
      <c r="F48" s="141" t="s">
        <v>13</v>
      </c>
      <c r="G48" s="41" t="str">
        <f t="shared" si="7"/>
        <v>その他の設備導入、運用改善</v>
      </c>
      <c r="H48" s="14" t="s">
        <v>52</v>
      </c>
      <c r="I48" s="146" t="s">
        <v>53</v>
      </c>
      <c r="J48" s="140" t="str">
        <f t="shared" si="2"/>
        <v>120～122</v>
      </c>
      <c r="K48" s="60">
        <f>INDEX('1.2(1)①'!$B:$B,MATCH(M48,'1.2(1)①'!$A:$A,0),1)</f>
        <v>120</v>
      </c>
      <c r="L48" s="17">
        <f t="shared" si="3"/>
        <v>122</v>
      </c>
      <c r="M48" s="17" t="str">
        <f t="shared" si="0"/>
        <v>Scope1, 2その他の設備導入、運用改善給湯設備給湯熱源設備・システム</v>
      </c>
      <c r="O48" s="58" t="str">
        <f>INDEX('1.2(1)①'!$J:$J,MATCH('目次 (検討会資料用4) (2)'!$K48,'1.2(1)①'!$B:$B,0),1)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ht="28.8">
      <c r="B49" s="371" t="s">
        <v>994</v>
      </c>
      <c r="C49" s="372"/>
      <c r="D49" s="64" t="s">
        <v>996</v>
      </c>
      <c r="E49" s="66"/>
      <c r="F49" s="141" t="s">
        <v>13</v>
      </c>
      <c r="G49" s="41" t="str">
        <f t="shared" si="7"/>
        <v>その他の設備導入、運用改善</v>
      </c>
      <c r="H49" s="41" t="str">
        <f>H48</f>
        <v>給湯設備</v>
      </c>
      <c r="I49" s="146" t="s">
        <v>284</v>
      </c>
      <c r="J49" s="140" t="str">
        <f t="shared" si="2"/>
        <v>123～124</v>
      </c>
      <c r="K49" s="60">
        <f>INDEX('1.2(1)①'!$B:$B,MATCH(M49,'1.2(1)①'!$A:$A,0),1)</f>
        <v>123</v>
      </c>
      <c r="L49" s="17">
        <f t="shared" si="3"/>
        <v>124</v>
      </c>
      <c r="M49" s="17" t="str">
        <f t="shared" si="0"/>
        <v>Scope1, 2その他の設備導入、運用改善給湯設備給湯熱媒体輸送管の合理化・最適化</v>
      </c>
      <c r="O49" s="58" t="str">
        <f>INDEX('1.2(1)①'!$J:$J,MATCH('目次 (検討会資料用4) (2)'!$K49,'1.2(1)①'!$B:$B,0),1)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ht="28.8">
      <c r="B50" s="371" t="s">
        <v>994</v>
      </c>
      <c r="C50" s="372"/>
      <c r="D50" s="64" t="s">
        <v>996</v>
      </c>
      <c r="E50" s="66"/>
      <c r="F50" s="141" t="s">
        <v>13</v>
      </c>
      <c r="G50" s="41" t="str">
        <f t="shared" si="7"/>
        <v>その他の設備導入、運用改善</v>
      </c>
      <c r="H50" s="14" t="s">
        <v>289</v>
      </c>
      <c r="I50" s="146" t="s">
        <v>290</v>
      </c>
      <c r="J50" s="140" t="str">
        <f t="shared" si="2"/>
        <v>125～126</v>
      </c>
      <c r="K50" s="60">
        <f>INDEX('1.2(1)①'!$B:$B,MATCH(M50,'1.2(1)①'!$A:$A,0),1)</f>
        <v>125</v>
      </c>
      <c r="L50" s="17">
        <f t="shared" si="3"/>
        <v>126</v>
      </c>
      <c r="M50" s="17" t="str">
        <f t="shared" si="0"/>
        <v>Scope1, 2その他の設備導入、運用改善換気設備高効率換気設備</v>
      </c>
      <c r="O50" s="58" t="str">
        <f>INDEX('1.2(1)①'!$J:$J,MATCH('目次 (検討会資料用4) (2)'!$K50,'1.2(1)①'!$B:$B,0),1)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ht="28.8">
      <c r="B51" s="371" t="s">
        <v>994</v>
      </c>
      <c r="C51" s="372"/>
      <c r="D51" s="64" t="s">
        <v>996</v>
      </c>
      <c r="E51" s="66"/>
      <c r="F51" s="141" t="s">
        <v>13</v>
      </c>
      <c r="G51" s="41" t="str">
        <f t="shared" si="7"/>
        <v>その他の設備導入、運用改善</v>
      </c>
      <c r="H51" s="41" t="str">
        <f>H50</f>
        <v>換気設備</v>
      </c>
      <c r="I51" s="146" t="s">
        <v>296</v>
      </c>
      <c r="J51" s="140" t="str">
        <f t="shared" si="2"/>
        <v>127～131</v>
      </c>
      <c r="K51" s="60">
        <f>INDEX('1.2(1)①'!$B:$B,MATCH(M51,'1.2(1)①'!$A:$A,0),1)</f>
        <v>127</v>
      </c>
      <c r="L51" s="17">
        <f t="shared" si="3"/>
        <v>131</v>
      </c>
      <c r="M51" s="17" t="str">
        <f t="shared" si="0"/>
        <v>Scope1, 2その他の設備導入、運用改善換気設備換気量最適化</v>
      </c>
      <c r="O51" s="58" t="str">
        <f>INDEX('1.2(1)①'!$J:$J,MATCH('目次 (検討会資料用4) (2)'!$K51,'1.2(1)①'!$B:$B,0),1)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ht="28.8">
      <c r="B52" s="371" t="s">
        <v>994</v>
      </c>
      <c r="C52" s="372"/>
      <c r="D52" s="64" t="s">
        <v>996</v>
      </c>
      <c r="E52" s="66"/>
      <c r="F52" s="141" t="s">
        <v>13</v>
      </c>
      <c r="G52" s="41" t="str">
        <f t="shared" si="7"/>
        <v>その他の設備導入、運用改善</v>
      </c>
      <c r="H52" s="14" t="s">
        <v>66</v>
      </c>
      <c r="I52" s="146" t="s">
        <v>67</v>
      </c>
      <c r="J52" s="140" t="str">
        <f t="shared" si="2"/>
        <v>132～134</v>
      </c>
      <c r="K52" s="60">
        <f>INDEX('1.2(1)①'!$B:$B,MATCH(M52,'1.2(1)①'!$A:$A,0),1)</f>
        <v>132</v>
      </c>
      <c r="L52" s="17">
        <f t="shared" si="3"/>
        <v>134</v>
      </c>
      <c r="M52" s="17" t="str">
        <f t="shared" si="0"/>
        <v>Scope1, 2その他の設備導入、運用改善照明設備高効率照明器具</v>
      </c>
      <c r="O52" s="58" t="str">
        <f>INDEX('1.2(1)①'!$J:$J,MATCH('目次 (検討会資料用4) (2)'!$K52,'1.2(1)①'!$B:$B,0),1)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ht="28.8">
      <c r="B53" s="371" t="s">
        <v>994</v>
      </c>
      <c r="C53" s="372"/>
      <c r="D53" s="64" t="s">
        <v>996</v>
      </c>
      <c r="E53" s="66"/>
      <c r="F53" s="141" t="s">
        <v>13</v>
      </c>
      <c r="G53" s="41" t="str">
        <f t="shared" si="7"/>
        <v>その他の設備導入、運用改善</v>
      </c>
      <c r="H53" s="41" t="str">
        <f>H52</f>
        <v>照明設備</v>
      </c>
      <c r="I53" s="146" t="s">
        <v>313</v>
      </c>
      <c r="J53" s="140" t="str">
        <f t="shared" si="2"/>
        <v>135～137</v>
      </c>
      <c r="K53" s="60">
        <f>INDEX('1.2(1)①'!$B:$B,MATCH(M53,'1.2(1)①'!$A:$A,0),1)</f>
        <v>135</v>
      </c>
      <c r="L53" s="17">
        <f t="shared" si="3"/>
        <v>137</v>
      </c>
      <c r="M53" s="17" t="str">
        <f t="shared" si="0"/>
        <v>Scope1, 2その他の設備導入、運用改善照明設備自動制御装置</v>
      </c>
      <c r="O53" s="58" t="str">
        <f>INDEX('1.2(1)①'!$J:$J,MATCH('目次 (検討会資料用4) (2)'!$K53,'1.2(1)①'!$B:$B,0),1)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ht="28.8">
      <c r="B54" s="371" t="s">
        <v>994</v>
      </c>
      <c r="C54" s="372"/>
      <c r="D54" s="64" t="s">
        <v>996</v>
      </c>
      <c r="E54" s="66"/>
      <c r="F54" s="141" t="s">
        <v>13</v>
      </c>
      <c r="G54" s="41" t="str">
        <f t="shared" si="7"/>
        <v>その他の設備導入、運用改善</v>
      </c>
      <c r="H54" s="14" t="s">
        <v>320</v>
      </c>
      <c r="I54" s="146" t="s">
        <v>321</v>
      </c>
      <c r="J54" s="140" t="str">
        <f t="shared" si="2"/>
        <v>138～140</v>
      </c>
      <c r="K54" s="60">
        <f>INDEX('1.2(1)①'!$B:$B,MATCH(M54,'1.2(1)①'!$A:$A,0),1)</f>
        <v>138</v>
      </c>
      <c r="L54" s="17">
        <f t="shared" si="3"/>
        <v>140</v>
      </c>
      <c r="M54" s="17" t="str">
        <f t="shared" si="0"/>
        <v>Scope1, 2その他の設備導入、運用改善昇降機エレベータ</v>
      </c>
      <c r="O54" s="58" t="str">
        <f>INDEX('1.2(1)①'!$J:$J,MATCH('目次 (検討会資料用4) (2)'!$K54,'1.2(1)①'!$B:$B,0),1)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ht="28.8">
      <c r="B55" s="371" t="s">
        <v>994</v>
      </c>
      <c r="C55" s="372"/>
      <c r="D55" s="64" t="s">
        <v>996</v>
      </c>
      <c r="E55" s="66"/>
      <c r="F55" s="141" t="s">
        <v>13</v>
      </c>
      <c r="G55" s="41" t="str">
        <f t="shared" si="7"/>
        <v>その他の設備導入、運用改善</v>
      </c>
      <c r="H55" s="41" t="str">
        <f>H54</f>
        <v>昇降機</v>
      </c>
      <c r="I55" s="146" t="s">
        <v>329</v>
      </c>
      <c r="J55" s="140" t="str">
        <f t="shared" si="2"/>
        <v>141～142</v>
      </c>
      <c r="K55" s="60">
        <f>INDEX('1.2(1)①'!$B:$B,MATCH(M55,'1.2(1)①'!$A:$A,0),1)</f>
        <v>141</v>
      </c>
      <c r="L55" s="17">
        <f t="shared" si="3"/>
        <v>142</v>
      </c>
      <c r="M55" s="17" t="str">
        <f t="shared" si="0"/>
        <v>Scope1, 2その他の設備導入、運用改善昇降機エスカレータ</v>
      </c>
      <c r="O55" s="58" t="str">
        <f>INDEX('1.2(1)①'!$J:$J,MATCH('目次 (検討会資料用4) (2)'!$K55,'1.2(1)①'!$B:$B,0),1)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ht="28.8">
      <c r="B56" s="371" t="s">
        <v>994</v>
      </c>
      <c r="C56" s="372"/>
      <c r="D56" s="64" t="s">
        <v>996</v>
      </c>
      <c r="E56" s="66"/>
      <c r="F56" s="141" t="s">
        <v>13</v>
      </c>
      <c r="G56" s="41" t="str">
        <f t="shared" si="7"/>
        <v>その他の設備導入、運用改善</v>
      </c>
      <c r="H56" s="14" t="s">
        <v>71</v>
      </c>
      <c r="I56" s="146" t="s">
        <v>335</v>
      </c>
      <c r="J56" s="140" t="str">
        <f t="shared" si="2"/>
        <v>143～147</v>
      </c>
      <c r="K56" s="60">
        <f>INDEX('1.2(1)①'!$B:$B,MATCH(M56,'1.2(1)①'!$A:$A,0),1)</f>
        <v>143</v>
      </c>
      <c r="L56" s="17">
        <f t="shared" si="3"/>
        <v>147</v>
      </c>
      <c r="M56" s="17" t="str">
        <f t="shared" si="0"/>
        <v>Scope1, 2その他の設備導入、運用改善燃焼設備空気比の改善</v>
      </c>
      <c r="O56" s="58" t="str">
        <f>INDEX('1.2(1)①'!$J:$J,MATCH('目次 (検討会資料用4) (2)'!$K56,'1.2(1)①'!$B:$B,0),1)</f>
        <v>酸素濃度分析装置の導入</v>
      </c>
      <c r="P56" s="58">
        <f t="shared" ref="P56:P87" si="8">L56-K56+1</f>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ht="28.8">
      <c r="B57" s="371" t="s">
        <v>994</v>
      </c>
      <c r="C57" s="372"/>
      <c r="D57" s="64" t="s">
        <v>996</v>
      </c>
      <c r="E57" s="66"/>
      <c r="F57" s="141" t="s">
        <v>13</v>
      </c>
      <c r="G57" s="41" t="str">
        <f t="shared" si="7"/>
        <v>その他の設備導入、運用改善</v>
      </c>
      <c r="H57" s="41" t="str">
        <f t="shared" si="7"/>
        <v>燃焼設備</v>
      </c>
      <c r="I57" s="146" t="s">
        <v>345</v>
      </c>
      <c r="J57" s="140" t="str">
        <f t="shared" si="2"/>
        <v>148～164</v>
      </c>
      <c r="K57" s="60">
        <f>INDEX('1.2(1)①'!$B:$B,MATCH(M57,'1.2(1)①'!$A:$A,0),1)</f>
        <v>148</v>
      </c>
      <c r="L57" s="17">
        <f t="shared" si="3"/>
        <v>164</v>
      </c>
      <c r="M57" s="17" t="str">
        <f t="shared" si="0"/>
        <v>Scope1, 2その他の設備導入、運用改善燃焼設備熱効率の向上</v>
      </c>
      <c r="O57" s="58" t="str">
        <f>INDEX('1.2(1)①'!$J:$J,MATCH('目次 (検討会資料用4) (2)'!$K57,'1.2(1)①'!$B:$B,0),1)</f>
        <v>燃焼用空気予熱設備の導入</v>
      </c>
      <c r="P57" s="58">
        <f t="shared" si="8"/>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ht="28.8">
      <c r="B58" s="371" t="s">
        <v>994</v>
      </c>
      <c r="C58" s="372"/>
      <c r="D58" s="64" t="s">
        <v>996</v>
      </c>
      <c r="E58" s="66"/>
      <c r="F58" s="141" t="s">
        <v>13</v>
      </c>
      <c r="G58" s="41" t="str">
        <f t="shared" si="7"/>
        <v>その他の設備導入、運用改善</v>
      </c>
      <c r="H58" s="41" t="str">
        <f t="shared" si="7"/>
        <v>燃焼設備</v>
      </c>
      <c r="I58" s="146" t="s">
        <v>378</v>
      </c>
      <c r="J58" s="140" t="str">
        <f t="shared" si="2"/>
        <v>165～168</v>
      </c>
      <c r="K58" s="60">
        <f>INDEX('1.2(1)①'!$B:$B,MATCH(M58,'1.2(1)①'!$A:$A,0),1)</f>
        <v>165</v>
      </c>
      <c r="L58" s="17">
        <f t="shared" si="3"/>
        <v>168</v>
      </c>
      <c r="M58" s="17" t="str">
        <f t="shared" si="0"/>
        <v>Scope1, 2その他の設備導入、運用改善燃焼設備通風装置</v>
      </c>
      <c r="O58" s="58" t="str">
        <f>INDEX('1.2(1)①'!$J:$J,MATCH('目次 (検討会資料用4) (2)'!$K58,'1.2(1)①'!$B:$B,0),1)</f>
        <v>自動通風計測制御装置の導入</v>
      </c>
      <c r="P58" s="58">
        <f t="shared" si="8"/>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ht="28.8">
      <c r="B59" s="371" t="s">
        <v>994</v>
      </c>
      <c r="C59" s="372"/>
      <c r="D59" s="64" t="s">
        <v>996</v>
      </c>
      <c r="E59" s="66"/>
      <c r="F59" s="141" t="s">
        <v>13</v>
      </c>
      <c r="G59" s="41" t="str">
        <f t="shared" si="7"/>
        <v>その他の設備導入、運用改善</v>
      </c>
      <c r="H59" s="41" t="str">
        <f t="shared" si="7"/>
        <v>燃焼設備</v>
      </c>
      <c r="I59" s="146" t="s">
        <v>387</v>
      </c>
      <c r="J59" s="140" t="str">
        <f t="shared" si="2"/>
        <v>169～174</v>
      </c>
      <c r="K59" s="60">
        <f>INDEX('1.2(1)①'!$B:$B,MATCH(M59,'1.2(1)①'!$A:$A,0),1)</f>
        <v>169</v>
      </c>
      <c r="L59" s="17">
        <f t="shared" si="3"/>
        <v>174</v>
      </c>
      <c r="M59" s="17" t="str">
        <f t="shared" si="0"/>
        <v>Scope1, 2その他の設備導入、運用改善燃焼設備燃焼管理</v>
      </c>
      <c r="O59" s="58" t="str">
        <f>INDEX('1.2(1)①'!$J:$J,MATCH('目次 (検討会資料用4) (2)'!$K59,'1.2(1)①'!$B:$B,0),1)</f>
        <v>流量（瞬間流量、積算流量）測定装置の導入</v>
      </c>
      <c r="P59" s="58">
        <f t="shared" si="8"/>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ht="28.8">
      <c r="B60" s="371" t="s">
        <v>994</v>
      </c>
      <c r="C60" s="372"/>
      <c r="D60" s="64" t="s">
        <v>996</v>
      </c>
      <c r="E60" s="66"/>
      <c r="F60" s="141" t="s">
        <v>13</v>
      </c>
      <c r="G60" s="41" t="str">
        <f t="shared" si="7"/>
        <v>その他の設備導入、運用改善</v>
      </c>
      <c r="H60" s="41" t="str">
        <f t="shared" si="7"/>
        <v>燃焼設備</v>
      </c>
      <c r="I60" s="146" t="s">
        <v>72</v>
      </c>
      <c r="J60" s="140" t="str">
        <f t="shared" si="2"/>
        <v>175～179</v>
      </c>
      <c r="K60" s="60">
        <f>INDEX('1.2(1)①'!$B:$B,MATCH(M60,'1.2(1)①'!$A:$A,0),1)</f>
        <v>175</v>
      </c>
      <c r="L60" s="17">
        <f t="shared" si="3"/>
        <v>179</v>
      </c>
      <c r="M60" s="17" t="str">
        <f t="shared" si="0"/>
        <v>Scope1, 2その他の設備導入、運用改善燃焼設備ボイラー・ボイラー関連機器</v>
      </c>
      <c r="O60" s="58" t="str">
        <f>INDEX('1.2(1)①'!$J:$J,MATCH('目次 (検討会資料用4) (2)'!$K60,'1.2(1)①'!$B:$B,0),1)</f>
        <v>ボイラー排ガス顕熱回収装置の導入</v>
      </c>
      <c r="P60" s="58">
        <f t="shared" si="8"/>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ht="28.8">
      <c r="B61" s="371" t="s">
        <v>994</v>
      </c>
      <c r="C61" s="372"/>
      <c r="D61" s="64" t="s">
        <v>996</v>
      </c>
      <c r="E61" s="66"/>
      <c r="F61" s="141" t="s">
        <v>13</v>
      </c>
      <c r="G61" s="41" t="str">
        <f t="shared" si="7"/>
        <v>その他の設備導入、運用改善</v>
      </c>
      <c r="H61" s="14" t="s">
        <v>82</v>
      </c>
      <c r="I61" s="147" t="s">
        <v>407</v>
      </c>
      <c r="J61" s="140" t="str">
        <f t="shared" si="2"/>
        <v>180～183</v>
      </c>
      <c r="K61" s="60">
        <f>INDEX('1.2(1)①'!$B:$B,MATCH(M61,'1.2(1)①'!$A:$A,0),1)</f>
        <v>180</v>
      </c>
      <c r="L61" s="17">
        <f t="shared" si="3"/>
        <v>183</v>
      </c>
      <c r="M61" s="17" t="str">
        <f t="shared" si="0"/>
        <v>Scope1, 2その他の設備導入、運用改善熱利用設備効率的な熱回収</v>
      </c>
      <c r="O61" s="58" t="str">
        <f>INDEX('1.2(1)①'!$J:$J,MATCH('目次 (検討会資料用4) (2)'!$K61,'1.2(1)①'!$B:$B,0),1)</f>
        <v>耐食性高効率熱交換器の導入</v>
      </c>
      <c r="P61" s="58">
        <f t="shared" si="8"/>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ht="28.8">
      <c r="B62" s="371" t="s">
        <v>994</v>
      </c>
      <c r="C62" s="372"/>
      <c r="D62" s="64" t="s">
        <v>996</v>
      </c>
      <c r="E62" s="66"/>
      <c r="F62" s="141" t="s">
        <v>13</v>
      </c>
      <c r="G62" s="41" t="str">
        <f t="shared" ref="G62:H77" si="9">G61</f>
        <v>その他の設備導入、運用改善</v>
      </c>
      <c r="H62" s="41" t="str">
        <f t="shared" si="9"/>
        <v>熱利用設備</v>
      </c>
      <c r="I62" s="146" t="s">
        <v>416</v>
      </c>
      <c r="J62" s="140" t="str">
        <f t="shared" si="2"/>
        <v>184～185</v>
      </c>
      <c r="K62" s="60">
        <f>INDEX('1.2(1)①'!$B:$B,MATCH(M62,'1.2(1)①'!$A:$A,0),1)</f>
        <v>184</v>
      </c>
      <c r="L62" s="17">
        <f t="shared" si="3"/>
        <v>185</v>
      </c>
      <c r="M62" s="17" t="str">
        <f t="shared" si="0"/>
        <v>Scope1, 2その他の設備導入、運用改善熱利用設備蒸気利用設備の乾き度改善</v>
      </c>
      <c r="O62" s="58" t="str">
        <f>INDEX('1.2(1)①'!$J:$J,MATCH('目次 (検討会資料用4) (2)'!$K62,'1.2(1)①'!$B:$B,0),1)</f>
        <v>蒸気配管の断熱強化の導入</v>
      </c>
      <c r="P62" s="58">
        <f t="shared" si="8"/>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ht="28.8">
      <c r="B63" s="371" t="s">
        <v>994</v>
      </c>
      <c r="C63" s="372"/>
      <c r="D63" s="64" t="s">
        <v>996</v>
      </c>
      <c r="E63" s="66"/>
      <c r="F63" s="141" t="s">
        <v>13</v>
      </c>
      <c r="G63" s="41" t="str">
        <f t="shared" si="9"/>
        <v>その他の設備導入、運用改善</v>
      </c>
      <c r="H63" s="41" t="str">
        <f t="shared" si="9"/>
        <v>熱利用設備</v>
      </c>
      <c r="I63" s="146" t="s">
        <v>421</v>
      </c>
      <c r="J63" s="140" t="str">
        <f t="shared" si="2"/>
        <v>186～188</v>
      </c>
      <c r="K63" s="60">
        <f>INDEX('1.2(1)①'!$B:$B,MATCH(M63,'1.2(1)①'!$A:$A,0),1)</f>
        <v>186</v>
      </c>
      <c r="L63" s="17">
        <f t="shared" si="3"/>
        <v>188</v>
      </c>
      <c r="M63" s="17" t="str">
        <f t="shared" si="0"/>
        <v>Scope1, 2その他の設備導入、運用改善熱利用設備炉壁面の放射率向上</v>
      </c>
      <c r="O63" s="58" t="str">
        <f>INDEX('1.2(1)①'!$J:$J,MATCH('目次 (検討会資料用4) (2)'!$K63,'1.2(1)①'!$B:$B,0),1)</f>
        <v>遠赤外線塗装乾燥装置・高性能遠赤外線乾燥装置の導入</v>
      </c>
      <c r="P63" s="58">
        <f t="shared" si="8"/>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ht="28.8">
      <c r="B64" s="371" t="s">
        <v>994</v>
      </c>
      <c r="C64" s="372"/>
      <c r="D64" s="64" t="s">
        <v>996</v>
      </c>
      <c r="E64" s="66"/>
      <c r="F64" s="141" t="s">
        <v>13</v>
      </c>
      <c r="G64" s="41" t="str">
        <f t="shared" si="9"/>
        <v>その他の設備導入、運用改善</v>
      </c>
      <c r="H64" s="41" t="str">
        <f t="shared" si="9"/>
        <v>熱利用設備</v>
      </c>
      <c r="I64" s="146" t="s">
        <v>428</v>
      </c>
      <c r="J64" s="140" t="str">
        <f t="shared" si="2"/>
        <v>189～198</v>
      </c>
      <c r="K64" s="60">
        <f>INDEX('1.2(1)①'!$B:$B,MATCH(M64,'1.2(1)①'!$A:$A,0),1)</f>
        <v>189</v>
      </c>
      <c r="L64" s="17">
        <f t="shared" si="3"/>
        <v>198</v>
      </c>
      <c r="M64" s="17" t="str">
        <f t="shared" si="0"/>
        <v>Scope1, 2その他の設備導入、運用改善熱利用設備熱伝達率の向上</v>
      </c>
      <c r="O64" s="58" t="str">
        <f>INDEX('1.2(1)①'!$J:$J,MATCH('目次 (検討会資料用4) (2)'!$K64,'1.2(1)①'!$B:$B,0),1)</f>
        <v>炉内攪拌装置の導入</v>
      </c>
      <c r="P64" s="58">
        <f t="shared" si="8"/>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ht="28.8">
      <c r="B65" s="371" t="s">
        <v>994</v>
      </c>
      <c r="C65" s="372"/>
      <c r="D65" s="64" t="s">
        <v>996</v>
      </c>
      <c r="E65" s="66"/>
      <c r="F65" s="141" t="s">
        <v>13</v>
      </c>
      <c r="G65" s="41" t="str">
        <f t="shared" si="9"/>
        <v>その他の設備導入、運用改善</v>
      </c>
      <c r="H65" s="41" t="str">
        <f t="shared" si="9"/>
        <v>熱利用設備</v>
      </c>
      <c r="I65" s="146" t="s">
        <v>448</v>
      </c>
      <c r="J65" s="140" t="str">
        <f t="shared" si="2"/>
        <v>199～200</v>
      </c>
      <c r="K65" s="60">
        <f>INDEX('1.2(1)①'!$B:$B,MATCH(M65,'1.2(1)①'!$A:$A,0),1)</f>
        <v>199</v>
      </c>
      <c r="L65" s="17">
        <f t="shared" si="3"/>
        <v>200</v>
      </c>
      <c r="M65" s="17" t="str">
        <f t="shared" si="0"/>
        <v>Scope1, 2その他の設備導入、運用改善熱利用設備熱交換器の改善</v>
      </c>
      <c r="O65" s="58" t="str">
        <f>INDEX('1.2(1)①'!$J:$J,MATCH('目次 (検討会資料用4) (2)'!$K65,'1.2(1)①'!$B:$B,0),1)</f>
        <v>燃焼用空気等予熱用熱交換器の導入</v>
      </c>
      <c r="P65" s="58">
        <f t="shared" si="8"/>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ht="28.8">
      <c r="B66" s="371" t="s">
        <v>994</v>
      </c>
      <c r="C66" s="372"/>
      <c r="D66" s="64" t="s">
        <v>996</v>
      </c>
      <c r="E66" s="66"/>
      <c r="F66" s="141" t="s">
        <v>13</v>
      </c>
      <c r="G66" s="41" t="str">
        <f t="shared" si="9"/>
        <v>その他の設備導入、運用改善</v>
      </c>
      <c r="H66" s="41" t="str">
        <f t="shared" si="9"/>
        <v>熱利用設備</v>
      </c>
      <c r="I66" s="146" t="s">
        <v>452</v>
      </c>
      <c r="J66" s="140" t="str">
        <f t="shared" si="2"/>
        <v>201～203</v>
      </c>
      <c r="K66" s="60">
        <f>INDEX('1.2(1)①'!$B:$B,MATCH(M66,'1.2(1)①'!$A:$A,0),1)</f>
        <v>201</v>
      </c>
      <c r="L66" s="17">
        <f t="shared" si="3"/>
        <v>203</v>
      </c>
      <c r="M66" s="17" t="str">
        <f t="shared" si="0"/>
        <v>Scope1, 2その他の設備導入、運用改善熱利用設備直接加熱機器・装置</v>
      </c>
      <c r="O66" s="58" t="str">
        <f>INDEX('1.2(1)①'!$J:$J,MATCH('目次 (検討会資料用4) (2)'!$K66,'1.2(1)①'!$B:$B,0),1)</f>
        <v>液中燃焼バーナーの導入</v>
      </c>
      <c r="P66" s="58">
        <f t="shared" si="8"/>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ht="28.8">
      <c r="B67" s="371" t="s">
        <v>994</v>
      </c>
      <c r="C67" s="372"/>
      <c r="D67" s="64" t="s">
        <v>996</v>
      </c>
      <c r="E67" s="66"/>
      <c r="F67" s="141" t="s">
        <v>13</v>
      </c>
      <c r="G67" s="41" t="str">
        <f t="shared" si="9"/>
        <v>その他の設備導入、運用改善</v>
      </c>
      <c r="H67" s="41" t="str">
        <f t="shared" si="9"/>
        <v>熱利用設備</v>
      </c>
      <c r="I67" s="146" t="s">
        <v>458</v>
      </c>
      <c r="J67" s="140" t="str">
        <f t="shared" si="2"/>
        <v>204～205</v>
      </c>
      <c r="K67" s="60">
        <f>INDEX('1.2(1)①'!$B:$B,MATCH(M67,'1.2(1)①'!$A:$A,0),1)</f>
        <v>204</v>
      </c>
      <c r="L67" s="17">
        <f t="shared" si="3"/>
        <v>205</v>
      </c>
      <c r="M67" s="17" t="str">
        <f t="shared" si="0"/>
        <v>Scope1, 2その他の設備導入、運用改善熱利用設備多重効用缶</v>
      </c>
      <c r="O67" s="58" t="str">
        <f>INDEX('1.2(1)①'!$J:$J,MATCH('目次 (検討会資料用4) (2)'!$K67,'1.2(1)①'!$B:$B,0),1)</f>
        <v>高効率多重効用缶の導入</v>
      </c>
      <c r="P67" s="58">
        <f t="shared" si="8"/>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ht="28.8">
      <c r="B68" s="371" t="s">
        <v>994</v>
      </c>
      <c r="C68" s="372"/>
      <c r="D68" s="64" t="s">
        <v>996</v>
      </c>
      <c r="E68" s="66"/>
      <c r="F68" s="141" t="s">
        <v>13</v>
      </c>
      <c r="G68" s="41" t="str">
        <f t="shared" si="9"/>
        <v>その他の設備導入、運用改善</v>
      </c>
      <c r="H68" s="41" t="str">
        <f t="shared" si="9"/>
        <v>熱利用設備</v>
      </c>
      <c r="I68" s="146" t="s">
        <v>462</v>
      </c>
      <c r="J68" s="140">
        <f t="shared" si="2"/>
        <v>206</v>
      </c>
      <c r="K68" s="60">
        <f>INDEX('1.2(1)①'!$B:$B,MATCH(M68,'1.2(1)①'!$A:$A,0),1)</f>
        <v>206</v>
      </c>
      <c r="L68" s="17">
        <f t="shared" si="3"/>
        <v>206</v>
      </c>
      <c r="M68" s="17" t="str">
        <f t="shared" si="0"/>
        <v>Scope1, 2その他の設備導入、運用改善熱利用設備蒸留塔</v>
      </c>
      <c r="O68" s="58" t="str">
        <f>INDEX('1.2(1)①'!$J:$J,MATCH('目次 (検討会資料用4) (2)'!$K68,'1.2(1)①'!$B:$B,0),1)</f>
        <v>MVR型（自己蒸気機械圧縮型）蒸留装置の導入</v>
      </c>
      <c r="P68" s="58">
        <f t="shared" si="8"/>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ht="28.8">
      <c r="B69" s="371" t="s">
        <v>994</v>
      </c>
      <c r="C69" s="372"/>
      <c r="D69" s="64" t="s">
        <v>996</v>
      </c>
      <c r="E69" s="66"/>
      <c r="F69" s="141" t="s">
        <v>13</v>
      </c>
      <c r="G69" s="41" t="str">
        <f t="shared" si="9"/>
        <v>その他の設備導入、運用改善</v>
      </c>
      <c r="H69" s="41" t="str">
        <f t="shared" si="9"/>
        <v>熱利用設備</v>
      </c>
      <c r="I69" s="146" t="s">
        <v>463</v>
      </c>
      <c r="J69" s="140" t="str">
        <f t="shared" si="2"/>
        <v>207～211</v>
      </c>
      <c r="K69" s="60">
        <f>INDEX('1.2(1)①'!$B:$B,MATCH(M69,'1.2(1)①'!$A:$A,0),1)</f>
        <v>207</v>
      </c>
      <c r="L69" s="17">
        <f t="shared" si="3"/>
        <v>211</v>
      </c>
      <c r="M69" s="17" t="str">
        <f t="shared" si="0"/>
        <v>Scope1, 2その他の設備導入、運用改善熱利用設備加熱設備での熱の複合利用</v>
      </c>
      <c r="O69" s="58" t="str">
        <f>INDEX('1.2(1)①'!$J:$J,MATCH('目次 (検討会資料用4) (2)'!$K69,'1.2(1)①'!$B:$B,0),1)</f>
        <v>排熱利用原材料乾燥・予熱装置の導入</v>
      </c>
      <c r="P69" s="58">
        <f t="shared" si="8"/>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ht="28.8">
      <c r="B70" s="371" t="s">
        <v>994</v>
      </c>
      <c r="C70" s="372"/>
      <c r="D70" s="64" t="s">
        <v>996</v>
      </c>
      <c r="E70" s="66"/>
      <c r="F70" s="141" t="s">
        <v>13</v>
      </c>
      <c r="G70" s="41" t="str">
        <f t="shared" si="9"/>
        <v>その他の設備導入、運用改善</v>
      </c>
      <c r="H70" s="41" t="str">
        <f t="shared" si="9"/>
        <v>熱利用設備</v>
      </c>
      <c r="I70" s="146" t="s">
        <v>473</v>
      </c>
      <c r="J70" s="140" t="str">
        <f t="shared" si="2"/>
        <v>212～214</v>
      </c>
      <c r="K70" s="60">
        <f>INDEX('1.2(1)①'!$B:$B,MATCH(M70,'1.2(1)①'!$A:$A,0),1)</f>
        <v>212</v>
      </c>
      <c r="L70" s="17">
        <f t="shared" si="3"/>
        <v>214</v>
      </c>
      <c r="M70" s="17" t="str">
        <f t="shared" si="0"/>
        <v>Scope1, 2その他の設備導入、運用改善熱利用設備加熱制御方法の改善</v>
      </c>
      <c r="O70" s="58" t="str">
        <f>INDEX('1.2(1)①'!$J:$J,MATCH('目次 (検討会資料用4) (2)'!$K70,'1.2(1)①'!$B:$B,0),1)</f>
        <v>熱設備エネルギー利用効率化自動制御システムの導入</v>
      </c>
      <c r="P70" s="58">
        <f t="shared" si="8"/>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ht="28.8">
      <c r="B71" s="371" t="s">
        <v>994</v>
      </c>
      <c r="C71" s="372"/>
      <c r="D71" s="64" t="s">
        <v>996</v>
      </c>
      <c r="E71" s="66"/>
      <c r="F71" s="141" t="s">
        <v>13</v>
      </c>
      <c r="G71" s="41" t="str">
        <f t="shared" si="9"/>
        <v>その他の設備導入、運用改善</v>
      </c>
      <c r="H71" s="41" t="str">
        <f t="shared" si="9"/>
        <v>熱利用設備</v>
      </c>
      <c r="I71" s="146" t="s">
        <v>479</v>
      </c>
      <c r="J71" s="140" t="str">
        <f t="shared" si="2"/>
        <v>215～216</v>
      </c>
      <c r="K71" s="60">
        <f>INDEX('1.2(1)①'!$B:$B,MATCH(M71,'1.2(1)①'!$A:$A,0),1)</f>
        <v>215</v>
      </c>
      <c r="L71" s="17">
        <f t="shared" si="3"/>
        <v>216</v>
      </c>
      <c r="M71" s="17" t="str">
        <f t="shared" si="0"/>
        <v>Scope1, 2その他の設備導入、運用改善熱利用設備加熱工程の短縮・省略化</v>
      </c>
      <c r="O71" s="58" t="str">
        <f>INDEX('1.2(1)①'!$J:$J,MATCH('目次 (検討会資料用4) (2)'!$K71,'1.2(1)①'!$B:$B,0),1)</f>
        <v>プロセス・工程改善</v>
      </c>
      <c r="P71" s="58">
        <f t="shared" si="8"/>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ht="28.8">
      <c r="B72" s="371" t="s">
        <v>994</v>
      </c>
      <c r="C72" s="372"/>
      <c r="D72" s="64" t="s">
        <v>996</v>
      </c>
      <c r="E72" s="66"/>
      <c r="F72" s="141" t="s">
        <v>13</v>
      </c>
      <c r="G72" s="41" t="str">
        <f t="shared" si="9"/>
        <v>その他の設備導入、運用改善</v>
      </c>
      <c r="H72" s="41" t="str">
        <f t="shared" si="9"/>
        <v>熱利用設備</v>
      </c>
      <c r="I72" s="146" t="s">
        <v>484</v>
      </c>
      <c r="J72" s="140" t="str">
        <f t="shared" si="2"/>
        <v>217～218</v>
      </c>
      <c r="K72" s="60">
        <f>INDEX('1.2(1)①'!$B:$B,MATCH(M72,'1.2(1)①'!$A:$A,0),1)</f>
        <v>217</v>
      </c>
      <c r="L72" s="17">
        <f t="shared" si="3"/>
        <v>218</v>
      </c>
      <c r="M72" s="17" t="str">
        <f t="shared" si="0"/>
        <v>Scope1, 2その他の設備導入、運用改善熱利用設備工業炉の断熱向上</v>
      </c>
      <c r="O72" s="58" t="str">
        <f>INDEX('1.2(1)①'!$J:$J,MATCH('目次 (検討会資料用4) (2)'!$K72,'1.2(1)①'!$B:$B,0),1)</f>
        <v>高性能炉壁断熱材の導入</v>
      </c>
      <c r="P72" s="58">
        <f t="shared" si="8"/>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ht="28.8">
      <c r="B73" s="371" t="s">
        <v>994</v>
      </c>
      <c r="C73" s="372"/>
      <c r="D73" s="64" t="s">
        <v>996</v>
      </c>
      <c r="E73" s="66"/>
      <c r="F73" s="141" t="s">
        <v>13</v>
      </c>
      <c r="G73" s="41" t="str">
        <f t="shared" si="9"/>
        <v>その他の設備導入、運用改善</v>
      </c>
      <c r="H73" s="41" t="str">
        <f t="shared" si="9"/>
        <v>熱利用設備</v>
      </c>
      <c r="I73" s="146" t="s">
        <v>490</v>
      </c>
      <c r="J73" s="140" t="str">
        <f t="shared" si="2"/>
        <v>219～223</v>
      </c>
      <c r="K73" s="60">
        <f>INDEX('1.2(1)①'!$B:$B,MATCH(M73,'1.2(1)①'!$A:$A,0),1)</f>
        <v>219</v>
      </c>
      <c r="L73" s="17">
        <f t="shared" si="3"/>
        <v>223</v>
      </c>
      <c r="M73" s="17" t="str">
        <f t="shared" si="0"/>
        <v>Scope1, 2その他の設備導入、運用改善熱利用設備加熱設備の断熱向上</v>
      </c>
      <c r="O73" s="58" t="str">
        <f>INDEX('1.2(1)①'!$J:$J,MATCH('目次 (検討会資料用4) (2)'!$K73,'1.2(1)①'!$B:$B,0),1)</f>
        <v>熱輸送管断熱強化</v>
      </c>
      <c r="P73" s="58">
        <f t="shared" si="8"/>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ht="28.8">
      <c r="B74" s="371" t="s">
        <v>994</v>
      </c>
      <c r="C74" s="372"/>
      <c r="D74" s="64" t="s">
        <v>996</v>
      </c>
      <c r="E74" s="66"/>
      <c r="F74" s="141" t="s">
        <v>13</v>
      </c>
      <c r="G74" s="41" t="str">
        <f t="shared" si="9"/>
        <v>その他の設備導入、運用改善</v>
      </c>
      <c r="H74" s="41" t="str">
        <f t="shared" si="9"/>
        <v>熱利用設備</v>
      </c>
      <c r="I74" s="146" t="s">
        <v>501</v>
      </c>
      <c r="J74" s="140" t="str">
        <f t="shared" si="2"/>
        <v>224～226</v>
      </c>
      <c r="K74" s="60">
        <f>INDEX('1.2(1)①'!$B:$B,MATCH(M74,'1.2(1)①'!$A:$A,0),1)</f>
        <v>224</v>
      </c>
      <c r="L74" s="17">
        <f t="shared" si="3"/>
        <v>226</v>
      </c>
      <c r="M74" s="17" t="str">
        <f t="shared" si="0"/>
        <v>Scope1, 2その他の設備導入、運用改善熱利用設備開口部の縮小・密閉装置</v>
      </c>
      <c r="O74" s="58" t="str">
        <f>INDEX('1.2(1)①'!$J:$J,MATCH('目次 (検討会資料用4) (2)'!$K74,'1.2(1)①'!$B:$B,0),1)</f>
        <v>親子扉の導入</v>
      </c>
      <c r="P74" s="58">
        <f t="shared" si="8"/>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ht="28.8">
      <c r="B75" s="371" t="s">
        <v>994</v>
      </c>
      <c r="C75" s="372"/>
      <c r="D75" s="64" t="s">
        <v>996</v>
      </c>
      <c r="E75" s="66"/>
      <c r="F75" s="141" t="s">
        <v>13</v>
      </c>
      <c r="G75" s="41" t="str">
        <f t="shared" si="9"/>
        <v>その他の設備導入、運用改善</v>
      </c>
      <c r="H75" s="41" t="str">
        <f t="shared" si="9"/>
        <v>熱利用設備</v>
      </c>
      <c r="I75" s="146" t="s">
        <v>508</v>
      </c>
      <c r="J75" s="140" t="str">
        <f t="shared" si="2"/>
        <v>227～235</v>
      </c>
      <c r="K75" s="60">
        <f>INDEX('1.2(1)①'!$B:$B,MATCH(M75,'1.2(1)①'!$A:$A,0),1)</f>
        <v>227</v>
      </c>
      <c r="L75" s="17">
        <f t="shared" si="3"/>
        <v>235</v>
      </c>
      <c r="M75" s="17" t="str">
        <f t="shared" si="0"/>
        <v>Scope1, 2その他の設備導入、運用改善熱利用設備熱媒体輸送管の合理化</v>
      </c>
      <c r="O75" s="58" t="str">
        <f>INDEX('1.2(1)①'!$J:$J,MATCH('目次 (検討会資料用4) (2)'!$K75,'1.2(1)①'!$B:$B,0),1)</f>
        <v>熱輸送管断熱強化</v>
      </c>
      <c r="P75" s="58">
        <f t="shared" si="8"/>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ht="28.8">
      <c r="B76" s="371" t="s">
        <v>994</v>
      </c>
      <c r="C76" s="372"/>
      <c r="D76" s="64" t="s">
        <v>996</v>
      </c>
      <c r="E76" s="66"/>
      <c r="F76" s="141" t="s">
        <v>13</v>
      </c>
      <c r="G76" s="41" t="str">
        <f t="shared" si="9"/>
        <v>その他の設備導入、運用改善</v>
      </c>
      <c r="H76" s="41" t="str">
        <f t="shared" si="9"/>
        <v>熱利用設備</v>
      </c>
      <c r="I76" s="146" t="s">
        <v>525</v>
      </c>
      <c r="J76" s="140" t="str">
        <f t="shared" si="2"/>
        <v>236～238</v>
      </c>
      <c r="K76" s="60">
        <f>INDEX('1.2(1)①'!$B:$B,MATCH(M76,'1.2(1)①'!$A:$A,0),1)</f>
        <v>236</v>
      </c>
      <c r="L76" s="17">
        <f t="shared" si="3"/>
        <v>238</v>
      </c>
      <c r="M76" s="17" t="str">
        <f t="shared" si="0"/>
        <v>Scope1, 2その他の設備導入、運用改善熱利用設備被加熱材の予備処理</v>
      </c>
      <c r="O76" s="58" t="str">
        <f>INDEX('1.2(1)①'!$J:$J,MATCH('目次 (検討会資料用4) (2)'!$K76,'1.2(1)①'!$B:$B,0),1)</f>
        <v>省エネルギー型乾燥装置の導入</v>
      </c>
      <c r="P76" s="58">
        <f t="shared" si="8"/>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ht="28.8">
      <c r="B77" s="371" t="s">
        <v>994</v>
      </c>
      <c r="C77" s="372"/>
      <c r="D77" s="64" t="s">
        <v>996</v>
      </c>
      <c r="E77" s="66"/>
      <c r="F77" s="141" t="s">
        <v>13</v>
      </c>
      <c r="G77" s="41" t="str">
        <f t="shared" si="9"/>
        <v>その他の設備導入、運用改善</v>
      </c>
      <c r="H77" s="41" t="str">
        <f t="shared" si="9"/>
        <v>熱利用設備</v>
      </c>
      <c r="I77" s="146" t="s">
        <v>531</v>
      </c>
      <c r="J77" s="140" t="str">
        <f t="shared" si="2"/>
        <v>239～241</v>
      </c>
      <c r="K77" s="60">
        <f>INDEX('1.2(1)①'!$B:$B,MATCH(M77,'1.2(1)①'!$A:$A,0),1)</f>
        <v>239</v>
      </c>
      <c r="L77" s="17">
        <f t="shared" si="3"/>
        <v>241</v>
      </c>
      <c r="M77" s="17" t="str">
        <f t="shared" si="0"/>
        <v>Scope1, 2その他の設備導入、運用改善熱利用設備蓄熱装置</v>
      </c>
      <c r="O77" s="58" t="str">
        <f>INDEX('1.2(1)①'!$J:$J,MATCH('目次 (検討会資料用4) (2)'!$K77,'1.2(1)①'!$B:$B,0),1)</f>
        <v>蓄熱式冷温水供給装置の導入</v>
      </c>
      <c r="P77" s="58">
        <f t="shared" si="8"/>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ht="28.8">
      <c r="B78" s="371" t="s">
        <v>994</v>
      </c>
      <c r="C78" s="372"/>
      <c r="D78" s="64" t="s">
        <v>996</v>
      </c>
      <c r="E78" s="66"/>
      <c r="F78" s="141" t="s">
        <v>13</v>
      </c>
      <c r="G78" s="41" t="str">
        <f t="shared" ref="G78:H93" si="10">G77</f>
        <v>その他の設備導入、運用改善</v>
      </c>
      <c r="H78" s="41" t="str">
        <f t="shared" si="10"/>
        <v>熱利用設備</v>
      </c>
      <c r="I78" s="146" t="s">
        <v>537</v>
      </c>
      <c r="J78" s="140">
        <f t="shared" si="2"/>
        <v>242</v>
      </c>
      <c r="K78" s="60">
        <f>INDEX('1.2(1)①'!$B:$B,MATCH(M78,'1.2(1)①'!$A:$A,0),1)</f>
        <v>242</v>
      </c>
      <c r="L78" s="17">
        <f t="shared" si="3"/>
        <v>242</v>
      </c>
      <c r="M78" s="17" t="str">
        <f t="shared" si="0"/>
        <v>Scope1, 2その他の設備導入、運用改善熱利用設備真空蒸気媒体による加熱</v>
      </c>
      <c r="O78" s="58" t="str">
        <f>INDEX('1.2(1)①'!$J:$J,MATCH('目次 (検討会資料用4) (2)'!$K78,'1.2(1)①'!$B:$B,0),1)</f>
        <v>真空蒸気方式低温加熱システムの導入</v>
      </c>
      <c r="P78" s="58">
        <f t="shared" si="8"/>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ht="28.8">
      <c r="B79" s="371" t="s">
        <v>994</v>
      </c>
      <c r="C79" s="372"/>
      <c r="D79" s="64" t="s">
        <v>996</v>
      </c>
      <c r="E79" s="66"/>
      <c r="F79" s="141" t="s">
        <v>13</v>
      </c>
      <c r="G79" s="41" t="str">
        <f t="shared" si="10"/>
        <v>その他の設備導入、運用改善</v>
      </c>
      <c r="H79" s="41" t="str">
        <f t="shared" si="10"/>
        <v>熱利用設備</v>
      </c>
      <c r="I79" s="146" t="s">
        <v>540</v>
      </c>
      <c r="J79" s="140" t="str">
        <f t="shared" si="2"/>
        <v>243～252</v>
      </c>
      <c r="K79" s="60">
        <f>INDEX('1.2(1)①'!$B:$B,MATCH(M79,'1.2(1)①'!$A:$A,0),1)</f>
        <v>243</v>
      </c>
      <c r="L79" s="17">
        <f t="shared" si="3"/>
        <v>252</v>
      </c>
      <c r="M79" s="17" t="str">
        <f t="shared" si="0"/>
        <v>Scope1, 2その他の設備導入、運用改善熱利用設備その他</v>
      </c>
      <c r="O79" s="58" t="str">
        <f>INDEX('1.2(1)①'!$J:$J,MATCH('目次 (検討会資料用4) (2)'!$K79,'1.2(1)①'!$B:$B,0),1)</f>
        <v>熱回収型密閉式溶剤回収装置の導入</v>
      </c>
      <c r="P79" s="58">
        <f t="shared" si="8"/>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ht="28.8">
      <c r="B80" s="371" t="s">
        <v>994</v>
      </c>
      <c r="C80" s="372"/>
      <c r="D80" s="64" t="s">
        <v>996</v>
      </c>
      <c r="E80" s="66"/>
      <c r="F80" s="141" t="s">
        <v>13</v>
      </c>
      <c r="G80" s="41" t="str">
        <f t="shared" si="10"/>
        <v>その他の設備導入、運用改善</v>
      </c>
      <c r="H80" s="14" t="s">
        <v>560</v>
      </c>
      <c r="I80" s="146" t="s">
        <v>561</v>
      </c>
      <c r="J80" s="140" t="str">
        <f t="shared" si="2"/>
        <v>253～254</v>
      </c>
      <c r="K80" s="60">
        <f>INDEX('1.2(1)①'!$B:$B,MATCH(M80,'1.2(1)①'!$A:$A,0),1)</f>
        <v>253</v>
      </c>
      <c r="L80" s="17">
        <f t="shared" si="3"/>
        <v>254</v>
      </c>
      <c r="M80" s="17" t="str">
        <f t="shared" si="0"/>
        <v>Scope1, 2その他の設備導入、運用改善廃熱回収設備断熱</v>
      </c>
      <c r="O80" s="58" t="str">
        <f>INDEX('1.2(1)①'!$J:$J,MATCH('目次 (検討会資料用4) (2)'!$K80,'1.2(1)①'!$B:$B,0),1)</f>
        <v>熱輸送管の断熱強化</v>
      </c>
      <c r="P80" s="58">
        <f t="shared" si="8"/>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ht="28.8">
      <c r="B81" s="371" t="s">
        <v>994</v>
      </c>
      <c r="C81" s="372"/>
      <c r="D81" s="64" t="s">
        <v>996</v>
      </c>
      <c r="E81" s="66"/>
      <c r="F81" s="141" t="s">
        <v>13</v>
      </c>
      <c r="G81" s="41" t="str">
        <f t="shared" si="10"/>
        <v>その他の設備導入、運用改善</v>
      </c>
      <c r="H81" s="41" t="str">
        <f t="shared" si="10"/>
        <v>廃熱回収設備</v>
      </c>
      <c r="I81" s="146" t="s">
        <v>531</v>
      </c>
      <c r="J81" s="140">
        <f t="shared" si="2"/>
        <v>255</v>
      </c>
      <c r="K81" s="60">
        <f>INDEX('1.2(1)①'!$B:$B,MATCH(M81,'1.2(1)①'!$A:$A,0),1)</f>
        <v>255</v>
      </c>
      <c r="L81" s="17">
        <f t="shared" si="3"/>
        <v>255</v>
      </c>
      <c r="M81" s="17" t="str">
        <f t="shared" si="0"/>
        <v>Scope1, 2その他の設備導入、運用改善廃熱回収設備蓄熱装置</v>
      </c>
      <c r="O81" s="58" t="str">
        <f>INDEX('1.2(1)①'!$J:$J,MATCH('目次 (検討会資料用4) (2)'!$K81,'1.2(1)①'!$B:$B,0),1)</f>
        <v>熱回収用蓄熱槽の導入</v>
      </c>
      <c r="P81" s="58">
        <f t="shared" si="8"/>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ht="28.8">
      <c r="B82" s="371" t="s">
        <v>994</v>
      </c>
      <c r="C82" s="372"/>
      <c r="D82" s="64" t="s">
        <v>996</v>
      </c>
      <c r="E82" s="66"/>
      <c r="F82" s="141" t="s">
        <v>13</v>
      </c>
      <c r="G82" s="41" t="str">
        <f t="shared" si="10"/>
        <v>その他の設備導入、運用改善</v>
      </c>
      <c r="H82" s="41" t="str">
        <f t="shared" si="10"/>
        <v>廃熱回収設備</v>
      </c>
      <c r="I82" s="146" t="s">
        <v>566</v>
      </c>
      <c r="J82" s="140" t="str">
        <f t="shared" si="2"/>
        <v>256～257</v>
      </c>
      <c r="K82" s="60">
        <f>INDEX('1.2(1)①'!$B:$B,MATCH(M82,'1.2(1)①'!$A:$A,0),1)</f>
        <v>256</v>
      </c>
      <c r="L82" s="17">
        <f t="shared" si="3"/>
        <v>257</v>
      </c>
      <c r="M82" s="17" t="str">
        <f t="shared" si="0"/>
        <v>Scope1, 2その他の設備導入、運用改善廃熱回収設備被加熱物の排熱有効利用</v>
      </c>
      <c r="O82" s="58" t="str">
        <f>INDEX('1.2(1)①'!$J:$J,MATCH('目次 (検討会資料用4) (2)'!$K82,'1.2(1)①'!$B:$B,0),1)</f>
        <v>被加熱材料顕熱回収装置の導入</v>
      </c>
      <c r="P82" s="58">
        <f t="shared" si="8"/>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ht="28.8">
      <c r="B83" s="371" t="s">
        <v>994</v>
      </c>
      <c r="C83" s="372"/>
      <c r="D83" s="64" t="s">
        <v>996</v>
      </c>
      <c r="E83" s="66"/>
      <c r="F83" s="141" t="s">
        <v>13</v>
      </c>
      <c r="G83" s="41" t="str">
        <f t="shared" si="10"/>
        <v>その他の設備導入、運用改善</v>
      </c>
      <c r="H83" s="14" t="s">
        <v>110</v>
      </c>
      <c r="I83" s="146" t="s">
        <v>110</v>
      </c>
      <c r="J83" s="140">
        <f t="shared" si="2"/>
        <v>258</v>
      </c>
      <c r="K83" s="60">
        <f>INDEX('1.2(1)①'!$B:$B,MATCH(M83,'1.2(1)①'!$A:$A,0),1)</f>
        <v>258</v>
      </c>
      <c r="L83" s="17">
        <f t="shared" si="3"/>
        <v>258</v>
      </c>
      <c r="M83" s="17" t="str">
        <f t="shared" si="0"/>
        <v>Scope1, 2その他の設備導入、運用改善コージェネレーション設備コージェネレーション設備</v>
      </c>
      <c r="O83" s="58" t="str">
        <f>INDEX('1.2(1)①'!$J:$J,MATCH('目次 (検討会資料用4) (2)'!$K83,'1.2(1)①'!$B:$B,0),1)</f>
        <v>工場内蒸気最適運用システムの導入</v>
      </c>
      <c r="P83" s="58">
        <f t="shared" si="8"/>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ht="28.8">
      <c r="B84" s="371" t="s">
        <v>994</v>
      </c>
      <c r="C84" s="372"/>
      <c r="D84" s="64" t="s">
        <v>996</v>
      </c>
      <c r="E84" s="66"/>
      <c r="F84" s="141" t="s">
        <v>13</v>
      </c>
      <c r="G84" s="41" t="str">
        <f t="shared" si="10"/>
        <v>その他の設備導入、運用改善</v>
      </c>
      <c r="H84" s="41" t="str">
        <f t="shared" si="10"/>
        <v>コージェネレーション設備</v>
      </c>
      <c r="I84" s="146" t="s">
        <v>571</v>
      </c>
      <c r="J84" s="140"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58" t="str">
        <f>INDEX('1.2(1)①'!$J:$J,MATCH('目次 (検討会資料用4) (2)'!$K84,'1.2(1)①'!$B:$B,0),1)</f>
        <v>多段抽気型蒸気タービンの導入</v>
      </c>
      <c r="P84" s="58">
        <f t="shared" si="8"/>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ht="28.8">
      <c r="B85" s="371" t="s">
        <v>994</v>
      </c>
      <c r="C85" s="372"/>
      <c r="D85" s="64" t="s">
        <v>996</v>
      </c>
      <c r="E85" s="66"/>
      <c r="F85" s="141" t="s">
        <v>13</v>
      </c>
      <c r="G85" s="41" t="str">
        <f t="shared" si="10"/>
        <v>その他の設備導入、運用改善</v>
      </c>
      <c r="H85" s="41" t="str">
        <f t="shared" si="10"/>
        <v>コージェネレーション設備</v>
      </c>
      <c r="I85" s="146" t="s">
        <v>540</v>
      </c>
      <c r="J85" s="140" t="str">
        <f t="shared" si="2"/>
        <v>261～265</v>
      </c>
      <c r="K85" s="60">
        <f>INDEX('1.2(1)①'!$B:$B,MATCH(M85,'1.2(1)①'!$A:$A,0),1)</f>
        <v>261</v>
      </c>
      <c r="L85" s="17">
        <f t="shared" si="3"/>
        <v>265</v>
      </c>
      <c r="M85" s="17" t="str">
        <f t="shared" si="0"/>
        <v>Scope1, 2その他の設備導入、運用改善コージェネレーション設備その他</v>
      </c>
      <c r="O85" s="58" t="str">
        <f>INDEX('1.2(1)①'!$J:$J,MATCH('目次 (検討会資料用4) (2)'!$K85,'1.2(1)①'!$B:$B,0),1)</f>
        <v>排気再燃バーナー、追い焚きバーナーの導入</v>
      </c>
      <c r="P85" s="58">
        <f t="shared" si="8"/>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ht="28.8">
      <c r="B86" s="371" t="s">
        <v>994</v>
      </c>
      <c r="C86" s="372"/>
      <c r="D86" s="64" t="s">
        <v>996</v>
      </c>
      <c r="E86" s="66"/>
      <c r="F86" s="141" t="s">
        <v>13</v>
      </c>
      <c r="G86" s="41" t="str">
        <f t="shared" si="10"/>
        <v>その他の設備導入、運用改善</v>
      </c>
      <c r="H86" s="14" t="s">
        <v>117</v>
      </c>
      <c r="I86" s="146" t="s">
        <v>118</v>
      </c>
      <c r="J86" s="140" t="str">
        <f t="shared" si="2"/>
        <v>266～273</v>
      </c>
      <c r="K86" s="60">
        <f>INDEX('1.2(1)①'!$B:$B,MATCH(M86,'1.2(1)①'!$A:$A,0),1)</f>
        <v>266</v>
      </c>
      <c r="L86" s="17">
        <f t="shared" si="3"/>
        <v>273</v>
      </c>
      <c r="M86" s="17" t="str">
        <f t="shared" si="0"/>
        <v>Scope1, 2その他の設備導入、運用改善電気使用設備受変電、配電設備</v>
      </c>
      <c r="O86" s="58" t="str">
        <f>INDEX('1.2(1)①'!$J:$J,MATCH('目次 (検討会資料用4) (2)'!$K86,'1.2(1)①'!$B:$B,0),1)</f>
        <v>負荷電圧安定化供給装置の導入</v>
      </c>
      <c r="P86" s="58">
        <f t="shared" si="8"/>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ht="28.8">
      <c r="B87" s="371" t="s">
        <v>994</v>
      </c>
      <c r="C87" s="372"/>
      <c r="D87" s="64" t="s">
        <v>996</v>
      </c>
      <c r="E87" s="66"/>
      <c r="F87" s="141" t="s">
        <v>13</v>
      </c>
      <c r="G87" s="41" t="str">
        <f t="shared" si="10"/>
        <v>その他の設備導入、運用改善</v>
      </c>
      <c r="H87" s="41" t="str">
        <f t="shared" si="10"/>
        <v>電気使用設備</v>
      </c>
      <c r="I87" s="146" t="s">
        <v>597</v>
      </c>
      <c r="J87" s="140" t="str">
        <f t="shared" si="2"/>
        <v>274～278</v>
      </c>
      <c r="K87" s="60">
        <f>INDEX('1.2(1)①'!$B:$B,MATCH(M87,'1.2(1)①'!$A:$A,0),1)</f>
        <v>274</v>
      </c>
      <c r="L87" s="17">
        <f t="shared" si="3"/>
        <v>278</v>
      </c>
      <c r="M87" s="17" t="str">
        <f t="shared" si="0"/>
        <v>Scope1, 2その他の設備導入、運用改善電気使用設備回転数制御装置</v>
      </c>
      <c r="O87" s="58" t="str">
        <f>INDEX('1.2(1)①'!$J:$J,MATCH('目次 (検討会資料用4) (2)'!$K87,'1.2(1)①'!$B:$B,0),1)</f>
        <v>インバーター制御装置の導入</v>
      </c>
      <c r="P87" s="58">
        <f t="shared" si="8"/>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ht="28.8">
      <c r="B88" s="371" t="s">
        <v>994</v>
      </c>
      <c r="C88" s="372"/>
      <c r="D88" s="64" t="s">
        <v>996</v>
      </c>
      <c r="E88" s="66"/>
      <c r="F88" s="141" t="s">
        <v>13</v>
      </c>
      <c r="G88" s="41" t="str">
        <f t="shared" si="10"/>
        <v>その他の設備導入、運用改善</v>
      </c>
      <c r="H88" s="41" t="str">
        <f t="shared" si="10"/>
        <v>電気使用設備</v>
      </c>
      <c r="I88" s="146" t="s">
        <v>608</v>
      </c>
      <c r="J88" s="140" t="str">
        <f t="shared" si="2"/>
        <v>279～281</v>
      </c>
      <c r="K88" s="60">
        <f>INDEX('1.2(1)①'!$B:$B,MATCH(M88,'1.2(1)①'!$A:$A,0),1)</f>
        <v>279</v>
      </c>
      <c r="L88" s="17">
        <f t="shared" si="3"/>
        <v>281</v>
      </c>
      <c r="M88" s="17" t="str">
        <f t="shared" ref="M88:M100" si="11">F88&amp;G88&amp;H88&amp;I88</f>
        <v>Scope1, 2その他の設備導入、運用改善電気使用設備力率改善</v>
      </c>
      <c r="O88" s="58" t="str">
        <f>INDEX('1.2(1)①'!$J:$J,MATCH('目次 (検討会資料用4) (2)'!$K88,'1.2(1)①'!$B:$B,0),1)</f>
        <v>進相コンデンサの導入</v>
      </c>
      <c r="P88" s="58">
        <f t="shared" ref="P88:P100" si="12">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ht="28.8">
      <c r="B89" s="371" t="s">
        <v>994</v>
      </c>
      <c r="C89" s="372"/>
      <c r="D89" s="64" t="s">
        <v>996</v>
      </c>
      <c r="E89" s="66"/>
      <c r="F89" s="141" t="s">
        <v>13</v>
      </c>
      <c r="G89" s="41" t="str">
        <f t="shared" si="10"/>
        <v>その他の設備導入、運用改善</v>
      </c>
      <c r="H89" s="41" t="str">
        <f t="shared" si="10"/>
        <v>電気使用設備</v>
      </c>
      <c r="I89" s="146" t="s">
        <v>615</v>
      </c>
      <c r="J89" s="140" t="str">
        <f t="shared" ref="J89:J100" si="13">HYPERLINK("#'"&amp;$B$17&amp;$B$18&amp;$B$21&amp;"'!B"&amp;K89+6,IF(L89=K89,K89,K89&amp;"～"&amp;L89))</f>
        <v>282～286</v>
      </c>
      <c r="K89" s="60">
        <f>INDEX('1.2(1)①'!$B:$B,MATCH(M89,'1.2(1)①'!$A:$A,0),1)</f>
        <v>282</v>
      </c>
      <c r="L89" s="17">
        <f t="shared" ref="L89:L99" si="14">K90-1</f>
        <v>286</v>
      </c>
      <c r="M89" s="17" t="str">
        <f t="shared" si="11"/>
        <v>Scope1, 2その他の設備導入、運用改善電気使用設備計測管理装置</v>
      </c>
      <c r="O89" s="58" t="str">
        <f>INDEX('1.2(1)①'!$J:$J,MATCH('目次 (検討会資料用4) (2)'!$K89,'1.2(1)①'!$B:$B,0),1)</f>
        <v>自動計測装置の導入</v>
      </c>
      <c r="P89" s="58">
        <f t="shared" si="12"/>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ht="28.8">
      <c r="B90" s="371" t="s">
        <v>994</v>
      </c>
      <c r="C90" s="372"/>
      <c r="D90" s="64" t="s">
        <v>996</v>
      </c>
      <c r="E90" s="66"/>
      <c r="F90" s="141" t="s">
        <v>13</v>
      </c>
      <c r="G90" s="41" t="str">
        <f t="shared" si="10"/>
        <v>その他の設備導入、運用改善</v>
      </c>
      <c r="H90" s="41" t="str">
        <f t="shared" si="10"/>
        <v>電気使用設備</v>
      </c>
      <c r="I90" s="146" t="s">
        <v>626</v>
      </c>
      <c r="J90" s="140" t="str">
        <f t="shared" si="13"/>
        <v>287～290</v>
      </c>
      <c r="K90" s="60">
        <f>INDEX('1.2(1)①'!$B:$B,MATCH(M90,'1.2(1)①'!$A:$A,0),1)</f>
        <v>287</v>
      </c>
      <c r="L90" s="17">
        <f t="shared" si="14"/>
        <v>290</v>
      </c>
      <c r="M90" s="17" t="str">
        <f t="shared" si="11"/>
        <v>Scope1, 2その他の設備導入、運用改善電気使用設備業務用機器</v>
      </c>
      <c r="O90" s="58" t="str">
        <f>INDEX('1.2(1)①'!$J:$J,MATCH('目次 (検討会資料用4) (2)'!$K90,'1.2(1)①'!$B:$B,0),1)</f>
        <v>ショーケースの保温装置の導入</v>
      </c>
      <c r="P90" s="58">
        <f t="shared" si="12"/>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ht="28.8">
      <c r="B91" s="371" t="s">
        <v>994</v>
      </c>
      <c r="C91" s="372"/>
      <c r="D91" s="40" t="s">
        <v>996</v>
      </c>
      <c r="E91" s="67"/>
      <c r="F91" s="41" t="s">
        <v>13</v>
      </c>
      <c r="G91" s="41" t="str">
        <f t="shared" si="10"/>
        <v>その他の設備導入、運用改善</v>
      </c>
      <c r="H91" s="41" t="str">
        <f t="shared" si="10"/>
        <v>電気使用設備</v>
      </c>
      <c r="I91" s="146" t="s">
        <v>540</v>
      </c>
      <c r="J91" s="140" t="str">
        <f t="shared" si="13"/>
        <v>291～295</v>
      </c>
      <c r="K91" s="60">
        <f>INDEX('1.2(1)①'!$B:$B,MATCH(M91,'1.2(1)①'!$A:$A,0),1)</f>
        <v>291</v>
      </c>
      <c r="L91" s="17">
        <f t="shared" si="14"/>
        <v>295</v>
      </c>
      <c r="M91" s="17" t="str">
        <f t="shared" si="11"/>
        <v>Scope1, 2その他の設備導入、運用改善電気使用設備その他</v>
      </c>
      <c r="O91" s="58" t="str">
        <f>INDEX('1.2(1)①'!$J:$J,MATCH('目次 (検討会資料用4) (2)'!$K91,'1.2(1)①'!$B:$B,0),1)</f>
        <v>高性能電気分解炉・メッキ炉の導入</v>
      </c>
      <c r="P91" s="58">
        <f t="shared" si="12"/>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ht="28.8">
      <c r="B92" s="371" t="s">
        <v>994</v>
      </c>
      <c r="C92" s="372"/>
      <c r="D92" s="64" t="s">
        <v>996</v>
      </c>
      <c r="E92" s="66"/>
      <c r="F92" s="141" t="s">
        <v>13</v>
      </c>
      <c r="G92" s="41" t="str">
        <f t="shared" si="10"/>
        <v>その他の設備導入、運用改善</v>
      </c>
      <c r="H92" s="14" t="s">
        <v>169</v>
      </c>
      <c r="I92" s="146" t="s">
        <v>646</v>
      </c>
      <c r="J92" s="140" t="str">
        <f t="shared" si="13"/>
        <v>296～297</v>
      </c>
      <c r="K92" s="60">
        <f>INDEX('1.2(1)①'!$B:$B,MATCH(M92,'1.2(1)①'!$A:$A,0),1)</f>
        <v>296</v>
      </c>
      <c r="L92" s="17">
        <f t="shared" si="14"/>
        <v>297</v>
      </c>
      <c r="M92" s="17" t="str">
        <f t="shared" si="11"/>
        <v>Scope1, 2その他の設備導入、運用改善建物外壁・屋根・窓・床の断熱化・気密化</v>
      </c>
      <c r="O92" s="58" t="str">
        <f>INDEX('1.2(1)①'!$J:$J,MATCH('目次 (検討会資料用4) (2)'!$K92,'1.2(1)①'!$B:$B,0),1)</f>
        <v>空調ゾーニングの細分化</v>
      </c>
      <c r="P92" s="58">
        <f t="shared" si="12"/>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ht="28.8">
      <c r="B93" s="371" t="s">
        <v>994</v>
      </c>
      <c r="C93" s="372"/>
      <c r="D93" s="64" t="s">
        <v>996</v>
      </c>
      <c r="E93" s="66"/>
      <c r="F93" s="141" t="s">
        <v>13</v>
      </c>
      <c r="G93" s="41" t="str">
        <f t="shared" si="10"/>
        <v>その他の設備導入、運用改善</v>
      </c>
      <c r="H93" s="41" t="str">
        <f>H92</f>
        <v>建物</v>
      </c>
      <c r="I93" s="146" t="s">
        <v>651</v>
      </c>
      <c r="J93" s="140" t="e">
        <f t="shared" si="13"/>
        <v>#N/A</v>
      </c>
      <c r="K93" s="60">
        <f>INDEX('1.2(1)①'!$B:$B,MATCH(M93,'1.2(1)①'!$A:$A,0),1)</f>
        <v>298</v>
      </c>
      <c r="L93" s="17" t="e">
        <f t="shared" si="14"/>
        <v>#N/A</v>
      </c>
      <c r="M93" s="17" t="str">
        <f t="shared" si="11"/>
        <v>Scope1, 2その他の設備導入、運用改善建物日射遮蔽</v>
      </c>
      <c r="O93" s="58" t="str">
        <f>INDEX('1.2(1)①'!$J:$J,MATCH('目次 (検討会資料用4) (2)'!$K93,'1.2(1)①'!$B:$B,0),1)</f>
        <v>日射遮蔽</v>
      </c>
      <c r="P93" s="58" t="e">
        <f t="shared" si="12"/>
        <v>#N/A</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ht="28.8">
      <c r="B94" s="371" t="s">
        <v>994</v>
      </c>
      <c r="C94" s="372"/>
      <c r="D94" s="64" t="s">
        <v>996</v>
      </c>
      <c r="E94" s="66"/>
      <c r="F94" s="141" t="s">
        <v>13</v>
      </c>
      <c r="G94" s="41" t="str">
        <f t="shared" ref="G94:G96" si="15">G93</f>
        <v>その他の設備導入、運用改善</v>
      </c>
      <c r="H94" s="373" t="s">
        <v>195</v>
      </c>
      <c r="I94" s="374"/>
      <c r="J94" s="140" t="e">
        <f t="shared" si="13"/>
        <v>#N/A</v>
      </c>
      <c r="K94" s="60" t="e">
        <f>INDEX('1.2(1)①'!$B:$B,MATCH(M94,'1.2(1)①'!$A:$A,0),1)</f>
        <v>#N/A</v>
      </c>
      <c r="L94" s="17" t="e">
        <f t="shared" si="14"/>
        <v>#N/A</v>
      </c>
      <c r="M94" s="17" t="str">
        <f t="shared" si="11"/>
        <v>Scope1, 2その他の設備導入、運用改善未利用エネルギー・再生可能エネルギー設備</v>
      </c>
      <c r="O94" s="58" t="e">
        <f>INDEX('1.2(1)①'!$J:$J,MATCH('目次 (検討会資料用4) (2)'!$K94,'1.2(1)①'!$B:$B,0),1)</f>
        <v>#N/A</v>
      </c>
      <c r="P94" s="58" t="e">
        <f t="shared" si="12"/>
        <v>#N/A</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ht="28.8">
      <c r="B95" s="371" t="s">
        <v>994</v>
      </c>
      <c r="C95" s="372"/>
      <c r="D95" s="64" t="s">
        <v>996</v>
      </c>
      <c r="E95" s="66"/>
      <c r="F95" s="141" t="s">
        <v>13</v>
      </c>
      <c r="G95" s="41" t="str">
        <f t="shared" si="15"/>
        <v>その他の設備導入、運用改善</v>
      </c>
      <c r="H95" s="373" t="s">
        <v>664</v>
      </c>
      <c r="I95" s="374"/>
      <c r="J95" s="140" t="e">
        <f t="shared" si="13"/>
        <v>#N/A</v>
      </c>
      <c r="K95" s="60" t="e">
        <f>INDEX('1.2(1)①'!$B:$B,MATCH(M95,'1.2(1)①'!$A:$A,0),1)</f>
        <v>#N/A</v>
      </c>
      <c r="L95" s="17">
        <f t="shared" si="14"/>
        <v>309</v>
      </c>
      <c r="M95" s="17" t="str">
        <f t="shared" si="11"/>
        <v>Scope1, 2その他の設備導入、運用改善余剰蒸気活用設備</v>
      </c>
      <c r="O95" s="58" t="e">
        <f>INDEX('1.2(1)①'!$J:$J,MATCH('目次 (検討会資料用4) (2)'!$K95,'1.2(1)①'!$B:$B,0),1)</f>
        <v>#N/A</v>
      </c>
      <c r="P95" s="58" t="e">
        <f t="shared" si="12"/>
        <v>#N/A</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ht="28.8">
      <c r="B96" s="371" t="s">
        <v>994</v>
      </c>
      <c r="C96" s="372"/>
      <c r="D96" s="64" t="s">
        <v>996</v>
      </c>
      <c r="E96" s="66"/>
      <c r="F96" s="141" t="s">
        <v>13</v>
      </c>
      <c r="G96" s="41" t="str">
        <f t="shared" si="15"/>
        <v>その他の設備導入、運用改善</v>
      </c>
      <c r="H96" s="373" t="s">
        <v>673</v>
      </c>
      <c r="I96" s="374"/>
      <c r="J96" s="140" t="str">
        <f t="shared" si="13"/>
        <v>310～312</v>
      </c>
      <c r="K96" s="60">
        <f>INDEX('1.2(1)①'!$B:$B,MATCH(M96,'1.2(1)①'!$A:$A,0),1)</f>
        <v>310</v>
      </c>
      <c r="L96" s="17">
        <f t="shared" si="14"/>
        <v>312</v>
      </c>
      <c r="M96" s="17" t="str">
        <f t="shared" si="11"/>
        <v>Scope1, 2その他の設備導入、運用改善情報技術</v>
      </c>
      <c r="O96" s="58" t="str">
        <f>INDEX('1.2(1)①'!$J:$J,MATCH('目次 (検討会資料用4) (2)'!$K96,'1.2(1)①'!$B:$B,0),1)</f>
        <v>ネットワーク対応型製造設備の導入</v>
      </c>
      <c r="P96" s="58">
        <f t="shared" si="12"/>
        <v>3</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28.8">
      <c r="B97" s="371" t="s">
        <v>994</v>
      </c>
      <c r="C97" s="372"/>
      <c r="D97" s="64" t="s">
        <v>996</v>
      </c>
      <c r="E97" s="66"/>
      <c r="F97" s="13" t="s">
        <v>678</v>
      </c>
      <c r="G97" s="146" t="s">
        <v>679</v>
      </c>
      <c r="H97" s="373" t="s">
        <v>680</v>
      </c>
      <c r="I97" s="374"/>
      <c r="J97" s="140" t="str">
        <f t="shared" si="13"/>
        <v>313～306</v>
      </c>
      <c r="K97" s="60">
        <f>INDEX('1.2(1)①'!$B:$B,MATCH(M97,'1.2(1)①'!$A:$A,0),1)</f>
        <v>313</v>
      </c>
      <c r="L97" s="17">
        <f t="shared" si="14"/>
        <v>306</v>
      </c>
      <c r="M97" s="17" t="str">
        <f t="shared" si="11"/>
        <v>Scope2敷地外からの再生可能エネルギーの調達ー</v>
      </c>
      <c r="O97" s="58" t="str">
        <f>INDEX('1.2(1)①'!$J:$J,MATCH('目次 (検討会資料用4) (2)'!$K97,'1.2(1)①'!$B:$B,0),1)</f>
        <v>オフサイトからの再生可能エネルギー電力の調達</v>
      </c>
      <c r="P97" s="58">
        <f t="shared" si="12"/>
        <v>-6</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ht="28.8">
      <c r="B98" s="371" t="s">
        <v>994</v>
      </c>
      <c r="C98" s="372"/>
      <c r="D98" s="64" t="s">
        <v>996</v>
      </c>
      <c r="E98" s="66"/>
      <c r="F98" s="13" t="s">
        <v>683</v>
      </c>
      <c r="G98" s="146" t="s">
        <v>708</v>
      </c>
      <c r="H98" s="373" t="s">
        <v>680</v>
      </c>
      <c r="I98" s="374"/>
      <c r="J98" s="140" t="str">
        <f t="shared" si="13"/>
        <v>307～311</v>
      </c>
      <c r="K98" s="60">
        <v>307</v>
      </c>
      <c r="L98" s="17">
        <f t="shared" si="14"/>
        <v>311</v>
      </c>
      <c r="M98" s="17" t="str">
        <f t="shared" si="11"/>
        <v>Scope3バリューチェーンの上流側の排出削減ー</v>
      </c>
      <c r="O98" s="58" t="str">
        <f>INDEX('1.2(1)①'!$J:$J,MATCH('目次 (検討会資料用4) (2)'!$K98,'1.2(1)①'!$B:$B,0),1)</f>
        <v>高効率ガス分離装置の導入</v>
      </c>
      <c r="P98" s="58">
        <f t="shared" si="12"/>
        <v>5</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ht="28.8">
      <c r="B99" s="371" t="s">
        <v>994</v>
      </c>
      <c r="C99" s="372"/>
      <c r="D99" s="64" t="s">
        <v>996</v>
      </c>
      <c r="E99" s="66"/>
      <c r="F99" s="141" t="str">
        <f t="shared" ref="F99" si="16">F98</f>
        <v>Scope3</v>
      </c>
      <c r="G99" s="146" t="s">
        <v>729</v>
      </c>
      <c r="H99" s="373" t="s">
        <v>680</v>
      </c>
      <c r="I99" s="374"/>
      <c r="J99" s="140" t="str">
        <f t="shared" si="13"/>
        <v>312～321</v>
      </c>
      <c r="K99" s="60">
        <v>312</v>
      </c>
      <c r="L99" s="17">
        <f t="shared" si="14"/>
        <v>321</v>
      </c>
      <c r="M99" s="17" t="str">
        <f t="shared" si="11"/>
        <v>Scope3バリューチェーンの下流流側の排出削減ー</v>
      </c>
      <c r="O99" s="58" t="str">
        <f>INDEX('1.2(1)①'!$J:$J,MATCH('目次 (検討会資料用4) (2)'!$K99,'1.2(1)①'!$B:$B,0),1)</f>
        <v>業務・事業の効率改善に向けたデジタル化、DX化</v>
      </c>
      <c r="P99" s="58">
        <f t="shared" si="12"/>
        <v>10</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ht="28.8">
      <c r="B100" s="387" t="s">
        <v>994</v>
      </c>
      <c r="C100" s="388"/>
      <c r="D100" s="65" t="s">
        <v>996</v>
      </c>
      <c r="E100" s="68"/>
      <c r="F100" s="142" t="s">
        <v>692</v>
      </c>
      <c r="G100" s="146" t="s">
        <v>693</v>
      </c>
      <c r="H100" s="373" t="s">
        <v>680</v>
      </c>
      <c r="I100" s="374"/>
      <c r="J100" s="140" t="str">
        <f t="shared" si="13"/>
        <v>322～315</v>
      </c>
      <c r="K100" s="60">
        <f>INDEX('1.2(1)①'!$B:$B,MATCH(M100,'1.2(1)①'!$A:$A,0),1)</f>
        <v>322</v>
      </c>
      <c r="L100" s="17">
        <f>K101-1</f>
        <v>315</v>
      </c>
      <c r="M100" s="17" t="str">
        <f t="shared" si="11"/>
        <v>Scope1～3バリューチェーンの関係者間での協働による排出削減ー</v>
      </c>
      <c r="O100" s="58" t="str">
        <f>INDEX('1.2(1)①'!$J:$J,MATCH('目次 (検討会資料用4) (2)'!$K100,'1.2(1)①'!$B:$B,0),1)</f>
        <v>エネルギーの面的利用、地産地消（自立・分散型エネルギーシステムの構築等）</v>
      </c>
      <c r="P100" s="58">
        <f t="shared" si="12"/>
        <v>-6</v>
      </c>
      <c r="Q100">
        <f>COUNTIFS('1.2(2)'!J$967:J$1017,"〇",'1.2(2)'!$C$967:$C$1017,"&gt;="&amp;$K100,'1.2(2)'!$C$967:$C$1017,"&lt;="&amp;$L100)+COUNTIFS('1.2(2)'!J$967:J$1017,"△",'1.2(2)'!$C$967:$C$1017,"&gt;="&amp;$K100,'1.2(2)'!$C$967:$C$1017,"&lt;="&amp;$L100)</f>
        <v>0</v>
      </c>
      <c r="R100">
        <f>COUNTIFS('1.2(2)'!K$967:K$1017,"〇",'1.2(2)'!$C$967:$C$1017,"&gt;="&amp;$K100,'1.2(2)'!$C$967:$C$1017,"&lt;="&amp;$L100)+COUNTIFS('1.2(2)'!K$967:K$1017,"△",'1.2(2)'!$C$967:$C$1017,"&gt;="&amp;$K100,'1.2(2)'!$C$967:$C$1017,"&lt;="&amp;$L100)</f>
        <v>0</v>
      </c>
    </row>
    <row r="101" spans="2:18">
      <c r="K101" s="61">
        <v>316</v>
      </c>
      <c r="L101" s="17"/>
      <c r="M101" s="17"/>
    </row>
    <row r="102" spans="2:18" ht="18.600000000000001">
      <c r="B102" s="33" t="s">
        <v>711</v>
      </c>
      <c r="C102" s="19" t="s">
        <v>705</v>
      </c>
      <c r="E102" s="19"/>
      <c r="K102" s="17"/>
      <c r="L102" s="17"/>
      <c r="M102" s="17"/>
    </row>
    <row r="104" spans="2:18" ht="28.8">
      <c r="B104" s="375" t="s">
        <v>0</v>
      </c>
      <c r="C104" s="395"/>
      <c r="D104" s="369" t="s">
        <v>730</v>
      </c>
      <c r="E104" s="370"/>
      <c r="F104" s="143" t="s">
        <v>8</v>
      </c>
      <c r="G104" s="144" t="s">
        <v>731</v>
      </c>
      <c r="H104" s="375" t="s">
        <v>4</v>
      </c>
      <c r="I104" s="376"/>
      <c r="J104" s="59" t="s">
        <v>3003</v>
      </c>
      <c r="O104" s="58" t="s">
        <v>3518</v>
      </c>
      <c r="P104" s="58" t="s">
        <v>3513</v>
      </c>
      <c r="Q104" t="s">
        <v>3516</v>
      </c>
      <c r="R104" t="s">
        <v>3517</v>
      </c>
    </row>
    <row r="105" spans="2:18">
      <c r="B105" s="21" t="s">
        <v>732</v>
      </c>
      <c r="C105" s="21"/>
      <c r="D105" s="21" t="s">
        <v>733</v>
      </c>
      <c r="E105" s="21" t="s">
        <v>735</v>
      </c>
      <c r="F105" s="21" t="s">
        <v>13</v>
      </c>
      <c r="G105" s="21" t="s">
        <v>809</v>
      </c>
      <c r="H105" s="74" t="s">
        <v>89</v>
      </c>
      <c r="I105" s="75"/>
      <c r="J105" s="140">
        <f t="shared" ref="J105:J136" si="17">HYPERLINK("#'"&amp;$B$17&amp;$B$18&amp;$B$102&amp;"'!B"&amp;K105+6,IF(L105=K105,K105,K105&amp;"～"&amp;L105))</f>
        <v>1</v>
      </c>
      <c r="K105" s="60">
        <f>INDEX('1.2(1)②'!$B:$B,MATCH(M105,'1.2(1)②'!$A:$A,0),1)</f>
        <v>1</v>
      </c>
      <c r="L105" s="17">
        <f>K106-1</f>
        <v>1</v>
      </c>
      <c r="M105" s="17" t="str">
        <f t="shared" ref="M105:M166" si="18">B105&amp;D105&amp;E105&amp;G105&amp;H105</f>
        <v>エネルギー転換電気供給業汽力発電（コンバインドサイクルを含む）燃焼工程熱利用設備</v>
      </c>
      <c r="O105" s="58" t="str">
        <f>INDEX('1.2(1)②'!$J:$J,MATCH($K105,'1.2(1)②'!$B:$B,0),1)</f>
        <v>超臨界ボイラー（※系統容量等の制約により大規模な発電プラントを導入できない地域の場合）、超々臨界圧ボイラーの導入</v>
      </c>
      <c r="P105">
        <f>L105-K105+1</f>
        <v>1</v>
      </c>
      <c r="Q105">
        <f>COUNTIFS('1.2(2)'!J$1018:J$1019,"〇",'1.2(2)'!$C$1018:$C$1019,"&gt;="&amp;$K105,'1.2(2)'!$C$1018:$C$1019,"&lt;="&amp;$L105)+COUNTIFS('1.2(2)'!J$1018:J$1019,"△",'1.2(2)'!$C$1018:$C$1019,"&gt;="&amp;$K105,'1.2(2)'!$C$1018:$C$1019,"&lt;="&amp;$L105)</f>
        <v>0</v>
      </c>
      <c r="R105">
        <f>COUNTIFS('1.2(2)'!K$1018:K$1019,"〇",'1.2(2)'!$C$1018:$C$1019,"&gt;="&amp;$K105,'1.2(2)'!$C$1018:$C$1019,"&lt;="&amp;$L105)+COUNTIFS('1.2(2)'!K$1018:K$1019,"△",'1.2(2)'!$C$1018:$C$1019,"&gt;="&amp;$K105,'1.2(2)'!$C$1018:$C$1019,"&lt;="&amp;$L105)</f>
        <v>0</v>
      </c>
    </row>
    <row r="106" spans="2:18">
      <c r="B106" s="69" t="s">
        <v>732</v>
      </c>
      <c r="C106" s="22"/>
      <c r="D106" s="69" t="s">
        <v>733</v>
      </c>
      <c r="E106" s="69" t="s">
        <v>735</v>
      </c>
      <c r="F106" s="69" t="s">
        <v>13</v>
      </c>
      <c r="G106" s="21" t="s">
        <v>811</v>
      </c>
      <c r="H106" s="74" t="s">
        <v>89</v>
      </c>
      <c r="I106" s="75"/>
      <c r="J106" s="140">
        <f t="shared" si="17"/>
        <v>2</v>
      </c>
      <c r="K106" s="60">
        <f>INDEX('1.2(1)②'!$B:$B,MATCH(M106,'1.2(1)②'!$A:$A,0),1)</f>
        <v>2</v>
      </c>
      <c r="L106" s="17">
        <f t="shared" ref="L106:L169" si="19">K107-1</f>
        <v>2</v>
      </c>
      <c r="M106" s="17" t="str">
        <f t="shared" si="18"/>
        <v>エネルギー転換電気供給業汽力発電（コンバインドサイクルを含む）発電工程熱利用設備</v>
      </c>
      <c r="O106" s="58" t="str">
        <f>INDEX('1.2(1)②'!$J:$J,MATCH($K106,'1.2(1)②'!$B:$B,0),1)</f>
        <v>超高温高圧（ＵＳＣ）蒸気タービン、再熱式蒸気タービン、多段抽気タービンなどの導入</v>
      </c>
      <c r="P106">
        <f t="shared" ref="P106:P169" si="20">L106-K106+1</f>
        <v>1</v>
      </c>
      <c r="Q106">
        <f>COUNTIFS('1.2(2)'!J$1018:J$1019,"〇",'1.2(2)'!$C$1018:$C$1019,"&gt;="&amp;$K106,'1.2(2)'!$C$1018:$C$1019,"&lt;="&amp;$L106)+COUNTIFS('1.2(2)'!J$1018:J$1019,"△",'1.2(2)'!$C$1018:$C$1019,"&gt;="&amp;$K106,'1.2(2)'!$C$1018:$C$1019,"&lt;="&amp;$L106)</f>
        <v>0</v>
      </c>
      <c r="R106">
        <f>COUNTIFS('1.2(2)'!K$1018:K$1019,"〇",'1.2(2)'!$C$1018:$C$1019,"&gt;="&amp;$K106,'1.2(2)'!$C$1018:$C$1019,"&lt;="&amp;$L106)+COUNTIFS('1.2(2)'!K$1018:K$1019,"△",'1.2(2)'!$C$1018:$C$1019,"&gt;="&amp;$K106,'1.2(2)'!$C$1018:$C$1019,"&lt;="&amp;$L106)</f>
        <v>0</v>
      </c>
    </row>
    <row r="107" spans="2:18">
      <c r="B107" s="70" t="s">
        <v>732</v>
      </c>
      <c r="C107" s="22"/>
      <c r="D107" s="70" t="s">
        <v>733</v>
      </c>
      <c r="E107" s="71" t="s">
        <v>735</v>
      </c>
      <c r="F107" s="69" t="s">
        <v>13</v>
      </c>
      <c r="G107" s="72" t="s">
        <v>811</v>
      </c>
      <c r="H107" s="74" t="s">
        <v>117</v>
      </c>
      <c r="I107" s="75"/>
      <c r="J107" s="140">
        <f t="shared" si="17"/>
        <v>3</v>
      </c>
      <c r="K107" s="60">
        <f>INDEX('1.2(1)②'!$B:$B,MATCH(M107,'1.2(1)②'!$A:$A,0),1)</f>
        <v>3</v>
      </c>
      <c r="L107" s="17">
        <f t="shared" si="19"/>
        <v>3</v>
      </c>
      <c r="M107" s="17" t="str">
        <f t="shared" si="18"/>
        <v>エネルギー転換電気供給業汽力発電（コンバインドサイクルを含む）発電工程電気使用設備</v>
      </c>
      <c r="O107" s="58" t="str">
        <f>INDEX('1.2(1)②'!$J:$J,MATCH($K107,'1.2(1)②'!$B:$B,0),1)</f>
        <v>発電機直結サイリスタ励磁装置、静止型サイリスタ励磁装置等の導入</v>
      </c>
      <c r="P107">
        <f t="shared" si="20"/>
        <v>1</v>
      </c>
      <c r="Q107">
        <f>COUNTIFS('1.2(2)'!J$1018:J$1019,"〇",'1.2(2)'!$C$1018:$C$1019,"&gt;="&amp;$K107,'1.2(2)'!$C$1018:$C$1019,"&lt;="&amp;$L107)+COUNTIFS('1.2(2)'!J$1018:J$1019,"△",'1.2(2)'!$C$1018:$C$1019,"&gt;="&amp;$K107,'1.2(2)'!$C$1018:$C$1019,"&lt;="&amp;$L107)</f>
        <v>0</v>
      </c>
      <c r="R107">
        <f>COUNTIFS('1.2(2)'!K$1018:K$1019,"〇",'1.2(2)'!$C$1018:$C$1019,"&gt;="&amp;$K107,'1.2(2)'!$C$1018:$C$1019,"&lt;="&amp;$L107)+COUNTIFS('1.2(2)'!K$1018:K$1019,"△",'1.2(2)'!$C$1018:$C$1019,"&gt;="&amp;$K107,'1.2(2)'!$C$1018:$C$1019,"&lt;="&amp;$L107)</f>
        <v>0</v>
      </c>
    </row>
    <row r="108" spans="2:18">
      <c r="B108" s="70" t="s">
        <v>732</v>
      </c>
      <c r="C108" s="22"/>
      <c r="D108" s="71" t="s">
        <v>733</v>
      </c>
      <c r="E108" s="23" t="s">
        <v>738</v>
      </c>
      <c r="F108" s="69" t="s">
        <v>13</v>
      </c>
      <c r="G108" s="115" t="s">
        <v>809</v>
      </c>
      <c r="H108" s="74" t="s">
        <v>89</v>
      </c>
      <c r="I108" s="75"/>
      <c r="J108" s="140">
        <f t="shared" si="17"/>
        <v>4</v>
      </c>
      <c r="K108" s="60">
        <f>INDEX('1.2(1)②'!$B:$B,MATCH(M108,'1.2(1)②'!$A:$A,0),1)</f>
        <v>4</v>
      </c>
      <c r="L108" s="17">
        <f t="shared" si="19"/>
        <v>4</v>
      </c>
      <c r="M108" s="17" t="str">
        <f t="shared" si="18"/>
        <v>エネルギー転換電気供給業ガスタービン発電燃焼工程熱利用設備</v>
      </c>
      <c r="O108" s="58" t="str">
        <f>INDEX('1.2(1)②'!$J:$J,MATCH($K108,'1.2(1)②'!$B:$B,0),1)</f>
        <v>蒸気噴霧型ガスタービンの導入</v>
      </c>
      <c r="P108">
        <f t="shared" si="20"/>
        <v>1</v>
      </c>
      <c r="Q108">
        <f>COUNTIFS('1.2(2)'!J$1018:J$1019,"〇",'1.2(2)'!$C$1018:$C$1019,"&gt;="&amp;$K108,'1.2(2)'!$C$1018:$C$1019,"&lt;="&amp;$L108)+COUNTIFS('1.2(2)'!J$1018:J$1019,"△",'1.2(2)'!$C$1018:$C$1019,"&gt;="&amp;$K108,'1.2(2)'!$C$1018:$C$1019,"&lt;="&amp;$L108)</f>
        <v>0</v>
      </c>
      <c r="R108">
        <f>COUNTIFS('1.2(2)'!K$1018:K$1019,"〇",'1.2(2)'!$C$1018:$C$1019,"&gt;="&amp;$K108,'1.2(2)'!$C$1018:$C$1019,"&lt;="&amp;$L108)+COUNTIFS('1.2(2)'!K$1018:K$1019,"△",'1.2(2)'!$C$1018:$C$1019,"&gt;="&amp;$K108,'1.2(2)'!$C$1018:$C$1019,"&lt;="&amp;$L108)</f>
        <v>0</v>
      </c>
    </row>
    <row r="109" spans="2:18">
      <c r="B109" s="70" t="s">
        <v>732</v>
      </c>
      <c r="C109" s="22"/>
      <c r="D109" s="383" t="s">
        <v>739</v>
      </c>
      <c r="E109" s="384"/>
      <c r="F109" s="69" t="s">
        <v>13</v>
      </c>
      <c r="G109" s="22" t="s">
        <v>813</v>
      </c>
      <c r="H109" s="74" t="s">
        <v>89</v>
      </c>
      <c r="I109" s="75"/>
      <c r="J109" s="140">
        <f t="shared" si="17"/>
        <v>5</v>
      </c>
      <c r="K109" s="60">
        <f>INDEX('1.2(1)②'!$B:$B,MATCH(M109,'1.2(1)②'!$A:$A,0),1)</f>
        <v>5</v>
      </c>
      <c r="L109" s="17">
        <f t="shared" si="19"/>
        <v>5</v>
      </c>
      <c r="M109" s="17" t="str">
        <f t="shared" si="18"/>
        <v>エネルギー転換ガス供給業原料受入、貯蔵工程熱利用設備</v>
      </c>
      <c r="O109" s="58" t="str">
        <f>INDEX('1.2(1)②'!$J:$J,MATCH($K109,'1.2(1)②'!$B:$B,0),1)</f>
        <v>ＬＮＧ地下・地上式タンクヒータ用加熱装置（スチーム、温水、電気ヒータ等）、ＬＮＧ受入サンプリング用気化器加熱装置（スチーム、温水、工水、電気ヒータ等）等の導入</v>
      </c>
      <c r="P109">
        <f t="shared" si="20"/>
        <v>1</v>
      </c>
      <c r="Q109">
        <f>COUNTIFS('1.2(2)'!J$1018:J$1019,"〇",'1.2(2)'!$C$1018:$C$1019,"&gt;="&amp;$K109,'1.2(2)'!$C$1018:$C$1019,"&lt;="&amp;$L109)+COUNTIFS('1.2(2)'!J$1018:J$1019,"△",'1.2(2)'!$C$1018:$C$1019,"&gt;="&amp;$K109,'1.2(2)'!$C$1018:$C$1019,"&lt;="&amp;$L109)</f>
        <v>0</v>
      </c>
      <c r="R109">
        <f>COUNTIFS('1.2(2)'!K$1018:K$1019,"〇",'1.2(2)'!$C$1018:$C$1019,"&gt;="&amp;$K109,'1.2(2)'!$C$1018:$C$1019,"&lt;="&amp;$L109)+COUNTIFS('1.2(2)'!K$1018:K$1019,"△",'1.2(2)'!$C$1018:$C$1019,"&gt;="&amp;$K109,'1.2(2)'!$C$1018:$C$1019,"&lt;="&amp;$L109)</f>
        <v>0</v>
      </c>
    </row>
    <row r="110" spans="2:18">
      <c r="B110" s="70" t="s">
        <v>732</v>
      </c>
      <c r="C110" s="22"/>
      <c r="D110" s="385" t="s">
        <v>739</v>
      </c>
      <c r="E110" s="386"/>
      <c r="F110" s="69" t="s">
        <v>13</v>
      </c>
      <c r="G110" s="69" t="s">
        <v>813</v>
      </c>
      <c r="H110" s="74" t="s">
        <v>117</v>
      </c>
      <c r="I110" s="75"/>
      <c r="J110" s="140" t="str">
        <f t="shared" si="17"/>
        <v>6～7</v>
      </c>
      <c r="K110" s="60">
        <f>INDEX('1.2(1)②'!$B:$B,MATCH(M110,'1.2(1)②'!$A:$A,0),1)</f>
        <v>6</v>
      </c>
      <c r="L110" s="17">
        <f t="shared" si="19"/>
        <v>7</v>
      </c>
      <c r="M110" s="17" t="str">
        <f t="shared" si="18"/>
        <v>エネルギー転換ガス供給業原料受入、貯蔵工程電気使用設備</v>
      </c>
      <c r="O110" s="58" t="str">
        <f>INDEX('1.2(1)②'!$J:$J,MATCH($K110,'1.2(1)②'!$B:$B,0),1)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P110">
        <f t="shared" si="20"/>
        <v>2</v>
      </c>
      <c r="Q110">
        <f>COUNTIFS('1.2(2)'!J$1018:J$1019,"〇",'1.2(2)'!$C$1018:$C$1019,"&gt;="&amp;$K110,'1.2(2)'!$C$1018:$C$1019,"&lt;="&amp;$L110)+COUNTIFS('1.2(2)'!J$1018:J$1019,"△",'1.2(2)'!$C$1018:$C$1019,"&gt;="&amp;$K110,'1.2(2)'!$C$1018:$C$1019,"&lt;="&amp;$L110)</f>
        <v>0</v>
      </c>
      <c r="R110">
        <f>COUNTIFS('1.2(2)'!K$1018:K$1019,"〇",'1.2(2)'!$C$1018:$C$1019,"&gt;="&amp;$K110,'1.2(2)'!$C$1018:$C$1019,"&lt;="&amp;$L110)+COUNTIFS('1.2(2)'!K$1018:K$1019,"△",'1.2(2)'!$C$1018:$C$1019,"&gt;="&amp;$K110,'1.2(2)'!$C$1018:$C$1019,"&lt;="&amp;$L110)</f>
        <v>0</v>
      </c>
    </row>
    <row r="111" spans="2:18">
      <c r="B111" s="70" t="s">
        <v>732</v>
      </c>
      <c r="C111" s="22"/>
      <c r="D111" s="385" t="s">
        <v>739</v>
      </c>
      <c r="E111" s="386"/>
      <c r="F111" s="69" t="s">
        <v>13</v>
      </c>
      <c r="G111" s="115" t="s">
        <v>815</v>
      </c>
      <c r="H111" s="74" t="s">
        <v>89</v>
      </c>
      <c r="I111" s="75"/>
      <c r="J111" s="140" t="str">
        <f t="shared" si="17"/>
        <v>8～10</v>
      </c>
      <c r="K111" s="60">
        <f>INDEX('1.2(1)②'!$B:$B,MATCH(M111,'1.2(1)②'!$A:$A,0),1)</f>
        <v>8</v>
      </c>
      <c r="L111" s="17">
        <f t="shared" si="19"/>
        <v>10</v>
      </c>
      <c r="M111" s="17" t="str">
        <f t="shared" si="18"/>
        <v>エネルギー転換ガス供給業気化・熱量調整・送出工程熱利用設備</v>
      </c>
      <c r="O111" s="58" t="str">
        <f>INDEX('1.2(1)②'!$J:$J,MATCH($K111,'1.2(1)②'!$B:$B,0),1)</f>
        <v>ＬＮＧ気化器等のフィン式、二重管式伝熱管の採用</v>
      </c>
      <c r="P111">
        <f t="shared" si="20"/>
        <v>3</v>
      </c>
      <c r="Q111">
        <f>COUNTIFS('1.2(2)'!J$1018:J$1019,"〇",'1.2(2)'!$C$1018:$C$1019,"&gt;="&amp;$K111,'1.2(2)'!$C$1018:$C$1019,"&lt;="&amp;$L111)+COUNTIFS('1.2(2)'!J$1018:J$1019,"△",'1.2(2)'!$C$1018:$C$1019,"&gt;="&amp;$K111,'1.2(2)'!$C$1018:$C$1019,"&lt;="&amp;$L111)</f>
        <v>0</v>
      </c>
      <c r="R111">
        <f>COUNTIFS('1.2(2)'!K$1018:K$1019,"〇",'1.2(2)'!$C$1018:$C$1019,"&gt;="&amp;$K111,'1.2(2)'!$C$1018:$C$1019,"&lt;="&amp;$L111)+COUNTIFS('1.2(2)'!K$1018:K$1019,"△",'1.2(2)'!$C$1018:$C$1019,"&gt;="&amp;$K111,'1.2(2)'!$C$1018:$C$1019,"&lt;="&amp;$L111)</f>
        <v>0</v>
      </c>
    </row>
    <row r="112" spans="2:18">
      <c r="B112" s="70" t="s">
        <v>732</v>
      </c>
      <c r="C112" s="22"/>
      <c r="D112" s="385" t="s">
        <v>739</v>
      </c>
      <c r="E112" s="386"/>
      <c r="F112" s="69" t="s">
        <v>13</v>
      </c>
      <c r="G112" s="22" t="s">
        <v>740</v>
      </c>
      <c r="H112" s="74" t="s">
        <v>198</v>
      </c>
      <c r="I112" s="75"/>
      <c r="J112" s="140" t="str">
        <f t="shared" si="17"/>
        <v>11～12</v>
      </c>
      <c r="K112" s="60">
        <f>INDEX('1.2(1)②'!$B:$B,MATCH(M112,'1.2(1)②'!$A:$A,0),1)</f>
        <v>11</v>
      </c>
      <c r="L112" s="17">
        <f t="shared" si="19"/>
        <v>12</v>
      </c>
      <c r="M112" s="17" t="str">
        <f t="shared" si="18"/>
        <v>エネルギー転換ガス供給業その他の主要エネルギー消費設備等未利用エネルギー・再生可能エネルギー設備</v>
      </c>
      <c r="O112" s="58" t="str">
        <f>INDEX('1.2(1)②'!$J:$J,MATCH($K112,'1.2(1)②'!$B:$B,0),1)</f>
        <v>ＬＮＧ冷熱利用設備（冷熱発電設備、ＢＯＧ（ボイルオフガス）再液化設備等）の導入</v>
      </c>
      <c r="P112">
        <f t="shared" si="20"/>
        <v>2</v>
      </c>
      <c r="Q112">
        <f>COUNTIFS('1.2(2)'!J$1018:J$1019,"〇",'1.2(2)'!$C$1018:$C$1019,"&gt;="&amp;$K112,'1.2(2)'!$C$1018:$C$1019,"&lt;="&amp;$L112)+COUNTIFS('1.2(2)'!J$1018:J$1019,"△",'1.2(2)'!$C$1018:$C$1019,"&gt;="&amp;$K112,'1.2(2)'!$C$1018:$C$1019,"&lt;="&amp;$L112)</f>
        <v>0</v>
      </c>
      <c r="R112">
        <f>COUNTIFS('1.2(2)'!K$1018:K$1019,"〇",'1.2(2)'!$C$1018:$C$1019,"&gt;="&amp;$K112,'1.2(2)'!$C$1018:$C$1019,"&lt;="&amp;$L112)+COUNTIFS('1.2(2)'!K$1018:K$1019,"△",'1.2(2)'!$C$1018:$C$1019,"&gt;="&amp;$K112,'1.2(2)'!$C$1018:$C$1019,"&lt;="&amp;$L112)</f>
        <v>0</v>
      </c>
    </row>
    <row r="113" spans="2:18">
      <c r="B113" s="21" t="s">
        <v>741</v>
      </c>
      <c r="C113" s="21"/>
      <c r="D113" s="21" t="s">
        <v>742</v>
      </c>
      <c r="E113" s="21" t="s">
        <v>998</v>
      </c>
      <c r="F113" s="69" t="s">
        <v>13</v>
      </c>
      <c r="G113" s="76" t="s">
        <v>680</v>
      </c>
      <c r="H113" s="74" t="s">
        <v>744</v>
      </c>
      <c r="I113" s="75"/>
      <c r="J113" s="140" t="str">
        <f t="shared" si="17"/>
        <v>13～14</v>
      </c>
      <c r="K113" s="60">
        <f>INDEX('1.2(1)②'!$B:$B,MATCH(M113,'1.2(1)②'!$A:$A,0),1)</f>
        <v>13</v>
      </c>
      <c r="L113" s="17">
        <f t="shared" si="19"/>
        <v>14</v>
      </c>
      <c r="M113" s="17" t="str">
        <f t="shared" si="18"/>
        <v>産業（非製造業）農林水産業米作、野菜作、果樹作、畜産等ー農業機械</v>
      </c>
      <c r="O113" s="58" t="str">
        <f>INDEX('1.2(1)②'!$J:$J,MATCH($K113,'1.2(1)②'!$B:$B,0),1)</f>
        <v>トラクター等の農業機械への自動操舵システムの導入</v>
      </c>
      <c r="P113">
        <f t="shared" si="20"/>
        <v>2</v>
      </c>
      <c r="Q113">
        <f>COUNTIFS('1.2(2)'!J$1018:J$1019,"〇",'1.2(2)'!$C$1018:$C$1019,"&gt;="&amp;$K113,'1.2(2)'!$C$1018:$C$1019,"&lt;="&amp;$L113)+COUNTIFS('1.2(2)'!J$1018:J$1019,"△",'1.2(2)'!$C$1018:$C$1019,"&gt;="&amp;$K113,'1.2(2)'!$C$1018:$C$1019,"&lt;="&amp;$L113)</f>
        <v>0</v>
      </c>
      <c r="R113">
        <f>COUNTIFS('1.2(2)'!K$1018:K$1019,"〇",'1.2(2)'!$C$1018:$C$1019,"&gt;="&amp;$K113,'1.2(2)'!$C$1018:$C$1019,"&lt;="&amp;$L113)+COUNTIFS('1.2(2)'!K$1018:K$1019,"△",'1.2(2)'!$C$1018:$C$1019,"&gt;="&amp;$K113,'1.2(2)'!$C$1018:$C$1019,"&lt;="&amp;$L113)</f>
        <v>0</v>
      </c>
    </row>
    <row r="114" spans="2:18">
      <c r="B114" s="69" t="s">
        <v>741</v>
      </c>
      <c r="C114" s="22"/>
      <c r="D114" s="70" t="s">
        <v>742</v>
      </c>
      <c r="E114" s="71" t="s">
        <v>998</v>
      </c>
      <c r="F114" s="69" t="s">
        <v>13</v>
      </c>
      <c r="G114" s="77" t="s">
        <v>680</v>
      </c>
      <c r="H114" s="74" t="s">
        <v>198</v>
      </c>
      <c r="I114" s="75"/>
      <c r="J114" s="140" t="str">
        <f t="shared" si="17"/>
        <v>15～18</v>
      </c>
      <c r="K114" s="60">
        <f>INDEX('1.2(1)②'!$B:$B,MATCH(M114,'1.2(1)②'!$A:$A,0),1)</f>
        <v>15</v>
      </c>
      <c r="L114" s="17">
        <f t="shared" si="19"/>
        <v>18</v>
      </c>
      <c r="M114" s="17" t="str">
        <f t="shared" si="18"/>
        <v>産業（非製造業）農林水産業米作、野菜作、果樹作、畜産等ー未利用エネルギー・再生可能エネルギー設備</v>
      </c>
      <c r="O114" s="58" t="str">
        <f>INDEX('1.2(1)②'!$J:$J,MATCH($K114,'1.2(1)②'!$B:$B,0),1)</f>
        <v>営農型太陽光発電の導入</v>
      </c>
      <c r="P114">
        <f t="shared" si="20"/>
        <v>4</v>
      </c>
      <c r="Q114">
        <f>COUNTIFS('1.2(2)'!J$1018:J$1019,"〇",'1.2(2)'!$C$1018:$C$1019,"&gt;="&amp;$K114,'1.2(2)'!$C$1018:$C$1019,"&lt;="&amp;$L114)+COUNTIFS('1.2(2)'!J$1018:J$1019,"△",'1.2(2)'!$C$1018:$C$1019,"&gt;="&amp;$K114,'1.2(2)'!$C$1018:$C$1019,"&lt;="&amp;$L114)</f>
        <v>0</v>
      </c>
      <c r="R114">
        <f>COUNTIFS('1.2(2)'!K$1018:K$1019,"〇",'1.2(2)'!$C$1018:$C$1019,"&gt;="&amp;$K114,'1.2(2)'!$C$1018:$C$1019,"&lt;="&amp;$L114)+COUNTIFS('1.2(2)'!K$1018:K$1019,"△",'1.2(2)'!$C$1018:$C$1019,"&gt;="&amp;$K114,'1.2(2)'!$C$1018:$C$1019,"&lt;="&amp;$L114)</f>
        <v>0</v>
      </c>
    </row>
    <row r="115" spans="2:18">
      <c r="B115" s="70" t="s">
        <v>741</v>
      </c>
      <c r="C115" s="22"/>
      <c r="D115" s="70" t="s">
        <v>742</v>
      </c>
      <c r="E115" s="22" t="s">
        <v>748</v>
      </c>
      <c r="F115" s="69" t="s">
        <v>13</v>
      </c>
      <c r="G115" s="22" t="s">
        <v>680</v>
      </c>
      <c r="H115" s="74" t="s">
        <v>749</v>
      </c>
      <c r="I115" s="75"/>
      <c r="J115" s="140" t="str">
        <f t="shared" si="17"/>
        <v>19～21</v>
      </c>
      <c r="K115" s="60">
        <f>INDEX('1.2(1)②'!$B:$B,MATCH(M115,'1.2(1)②'!$A:$A,0),1)</f>
        <v>19</v>
      </c>
      <c r="L115" s="17">
        <f t="shared" si="19"/>
        <v>21</v>
      </c>
      <c r="M115" s="17" t="str">
        <f t="shared" si="18"/>
        <v>産業（非製造業）農林水産業施設園芸ー加温設備</v>
      </c>
      <c r="O115" s="58" t="str">
        <f>INDEX('1.2(1)②'!$J:$J,MATCH($K115,'1.2(1)②'!$B:$B,0),1)</f>
        <v>施設園芸用ヒートポンプの導入</v>
      </c>
      <c r="P115">
        <f t="shared" si="20"/>
        <v>3</v>
      </c>
      <c r="Q115">
        <f>COUNTIFS('1.2(2)'!J$1018:J$1019,"〇",'1.2(2)'!$C$1018:$C$1019,"&gt;="&amp;$K115,'1.2(2)'!$C$1018:$C$1019,"&lt;="&amp;$L115)+COUNTIFS('1.2(2)'!J$1018:J$1019,"△",'1.2(2)'!$C$1018:$C$1019,"&gt;="&amp;$K115,'1.2(2)'!$C$1018:$C$1019,"&lt;="&amp;$L115)</f>
        <v>0</v>
      </c>
      <c r="R115">
        <f>COUNTIFS('1.2(2)'!K$1018:K$1019,"〇",'1.2(2)'!$C$1018:$C$1019,"&gt;="&amp;$K115,'1.2(2)'!$C$1018:$C$1019,"&lt;="&amp;$L115)+COUNTIFS('1.2(2)'!K$1018:K$1019,"△",'1.2(2)'!$C$1018:$C$1019,"&gt;="&amp;$K115,'1.2(2)'!$C$1018:$C$1019,"&lt;="&amp;$L115)</f>
        <v>0</v>
      </c>
    </row>
    <row r="116" spans="2:18">
      <c r="B116" s="70" t="s">
        <v>741</v>
      </c>
      <c r="C116" s="22"/>
      <c r="D116" s="70" t="s">
        <v>742</v>
      </c>
      <c r="E116" s="69" t="s">
        <v>748</v>
      </c>
      <c r="F116" s="69" t="s">
        <v>13</v>
      </c>
      <c r="G116" s="69" t="s">
        <v>680</v>
      </c>
      <c r="H116" s="74" t="s">
        <v>753</v>
      </c>
      <c r="I116" s="75"/>
      <c r="J116" s="140" t="e">
        <f t="shared" si="17"/>
        <v>#N/A</v>
      </c>
      <c r="K116" s="60">
        <f>INDEX('1.2(1)②'!$B:$B,MATCH(M116,'1.2(1)②'!$A:$A,0),1)</f>
        <v>22</v>
      </c>
      <c r="L116" s="17" t="e">
        <f t="shared" si="19"/>
        <v>#N/A</v>
      </c>
      <c r="M116" s="17" t="str">
        <f t="shared" si="18"/>
        <v>産業（非製造業）農林水産業施設園芸ーその他</v>
      </c>
      <c r="O116" s="58" t="str">
        <f>INDEX('1.2(1)②'!$J:$J,MATCH($K116,'1.2(1)②'!$B:$B,0),1)</f>
        <v>循環扇、ハウス用カーテン等の省エネ設備の導入</v>
      </c>
      <c r="P116" t="e">
        <f t="shared" si="20"/>
        <v>#N/A</v>
      </c>
      <c r="Q116">
        <f>COUNTIFS('1.2(2)'!J$1018:J$1019,"〇",'1.2(2)'!$C$1018:$C$1019,"&gt;="&amp;$K116,'1.2(2)'!$C$1018:$C$1019,"&lt;="&amp;$L116)+COUNTIFS('1.2(2)'!J$1018:J$1019,"△",'1.2(2)'!$C$1018:$C$1019,"&gt;="&amp;$K116,'1.2(2)'!$C$1018:$C$1019,"&lt;="&amp;$L116)</f>
        <v>0</v>
      </c>
      <c r="R116">
        <f>COUNTIFS('1.2(2)'!K$1018:K$1019,"〇",'1.2(2)'!$C$1018:$C$1019,"&gt;="&amp;$K116,'1.2(2)'!$C$1018:$C$1019,"&lt;="&amp;$L116)+COUNTIFS('1.2(2)'!K$1018:K$1019,"△",'1.2(2)'!$C$1018:$C$1019,"&gt;="&amp;$K116,'1.2(2)'!$C$1018:$C$1019,"&lt;="&amp;$L116)</f>
        <v>0</v>
      </c>
    </row>
    <row r="117" spans="2:18">
      <c r="B117" s="70" t="s">
        <v>741</v>
      </c>
      <c r="C117" s="22"/>
      <c r="D117" s="71" t="s">
        <v>742</v>
      </c>
      <c r="E117" s="71" t="s">
        <v>748</v>
      </c>
      <c r="F117" s="69" t="s">
        <v>13</v>
      </c>
      <c r="G117" s="77" t="s">
        <v>680</v>
      </c>
      <c r="H117" s="74" t="s">
        <v>198</v>
      </c>
      <c r="I117" s="75"/>
      <c r="J117" s="140" t="e">
        <f t="shared" si="17"/>
        <v>#N/A</v>
      </c>
      <c r="K117" s="60" t="e">
        <f>INDEX('1.2(1)②'!$B:$B,MATCH(M117,'1.2(1)②'!$A:$A,0),1)</f>
        <v>#N/A</v>
      </c>
      <c r="L117" s="17">
        <f t="shared" si="19"/>
        <v>22</v>
      </c>
      <c r="M117" s="17" t="str">
        <f t="shared" si="18"/>
        <v>産業（非製造業）農林水産業施設園芸ー未利用エネルギー・再生可能エネルギー設備</v>
      </c>
      <c r="O117" s="58" t="e">
        <f>INDEX('1.2(1)②'!$J:$J,MATCH($K117,'1.2(1)②'!$B:$B,0),1)</f>
        <v>#N/A</v>
      </c>
      <c r="P117" t="e">
        <f t="shared" si="20"/>
        <v>#N/A</v>
      </c>
      <c r="Q117">
        <f>COUNTIFS('1.2(2)'!J$1018:J$1019,"〇",'1.2(2)'!$C$1018:$C$1019,"&gt;="&amp;$K117,'1.2(2)'!$C$1018:$C$1019,"&lt;="&amp;$L117)+COUNTIFS('1.2(2)'!J$1018:J$1019,"△",'1.2(2)'!$C$1018:$C$1019,"&gt;="&amp;$K117,'1.2(2)'!$C$1018:$C$1019,"&lt;="&amp;$L117)</f>
        <v>0</v>
      </c>
      <c r="R117">
        <f>COUNTIFS('1.2(2)'!K$1018:K$1019,"〇",'1.2(2)'!$C$1018:$C$1019,"&gt;="&amp;$K117,'1.2(2)'!$C$1018:$C$1019,"&lt;="&amp;$L117)+COUNTIFS('1.2(2)'!K$1018:K$1019,"△",'1.2(2)'!$C$1018:$C$1019,"&gt;="&amp;$K117,'1.2(2)'!$C$1018:$C$1019,"&lt;="&amp;$L117)</f>
        <v>0</v>
      </c>
    </row>
    <row r="118" spans="2:18">
      <c r="B118" s="70" t="s">
        <v>741</v>
      </c>
      <c r="C118" s="22"/>
      <c r="D118" s="383" t="s">
        <v>755</v>
      </c>
      <c r="E118" s="384"/>
      <c r="F118" s="69" t="s">
        <v>13</v>
      </c>
      <c r="G118" s="76" t="s">
        <v>680</v>
      </c>
      <c r="H118" s="74" t="s">
        <v>756</v>
      </c>
      <c r="I118" s="75"/>
      <c r="J118" s="140" t="e">
        <f t="shared" si="17"/>
        <v>#N/A</v>
      </c>
      <c r="K118" s="60">
        <f>INDEX('1.2(1)②'!$B:$B,MATCH(M118,'1.2(1)②'!$A:$A,0),1)</f>
        <v>23</v>
      </c>
      <c r="L118" s="17" t="e">
        <f t="shared" si="19"/>
        <v>#N/A</v>
      </c>
      <c r="M118" s="17" t="str">
        <f t="shared" si="18"/>
        <v>産業（非製造業）漁業ー漁船</v>
      </c>
      <c r="O118" s="58" t="str">
        <f>INDEX('1.2(1)②'!$J:$J,MATCH($K118,'1.2(1)②'!$B:$B,0),1)</f>
        <v>省エネ型漁船の導入</v>
      </c>
      <c r="P118" t="e">
        <f t="shared" si="20"/>
        <v>#N/A</v>
      </c>
      <c r="Q118">
        <f>COUNTIFS('1.2(2)'!J$1018:J$1019,"〇",'1.2(2)'!$C$1018:$C$1019,"&gt;="&amp;$K118,'1.2(2)'!$C$1018:$C$1019,"&lt;="&amp;$L118)+COUNTIFS('1.2(2)'!J$1018:J$1019,"△",'1.2(2)'!$C$1018:$C$1019,"&gt;="&amp;$K118,'1.2(2)'!$C$1018:$C$1019,"&lt;="&amp;$L118)</f>
        <v>0</v>
      </c>
      <c r="R118">
        <f>COUNTIFS('1.2(2)'!K$1018:K$1019,"〇",'1.2(2)'!$C$1018:$C$1019,"&gt;="&amp;$K118,'1.2(2)'!$C$1018:$C$1019,"&lt;="&amp;$L118)+COUNTIFS('1.2(2)'!K$1018:K$1019,"△",'1.2(2)'!$C$1018:$C$1019,"&gt;="&amp;$K118,'1.2(2)'!$C$1018:$C$1019,"&lt;="&amp;$L118)</f>
        <v>0</v>
      </c>
    </row>
    <row r="119" spans="2:18">
      <c r="B119" s="70" t="s">
        <v>741</v>
      </c>
      <c r="C119" s="22"/>
      <c r="D119" s="385" t="s">
        <v>755</v>
      </c>
      <c r="E119" s="386"/>
      <c r="F119" s="69" t="s">
        <v>13</v>
      </c>
      <c r="G119" s="77" t="s">
        <v>680</v>
      </c>
      <c r="H119" s="74" t="s">
        <v>198</v>
      </c>
      <c r="I119" s="75"/>
      <c r="J119" s="140" t="e">
        <f t="shared" si="17"/>
        <v>#N/A</v>
      </c>
      <c r="K119" s="60" t="e">
        <f>INDEX('1.2(1)②'!$B:$B,MATCH(M119,'1.2(1)②'!$A:$A,0),1)</f>
        <v>#N/A</v>
      </c>
      <c r="L119" s="17">
        <f t="shared" si="19"/>
        <v>23</v>
      </c>
      <c r="M119" s="17" t="str">
        <f t="shared" si="18"/>
        <v>産業（非製造業）漁業ー未利用エネルギー・再生可能エネルギー設備</v>
      </c>
      <c r="O119" s="58" t="e">
        <f>INDEX('1.2(1)②'!$J:$J,MATCH($K119,'1.2(1)②'!$B:$B,0),1)</f>
        <v>#N/A</v>
      </c>
      <c r="P119" t="e">
        <f t="shared" si="20"/>
        <v>#N/A</v>
      </c>
      <c r="Q119">
        <f>COUNTIFS('1.2(2)'!J$1018:J$1019,"〇",'1.2(2)'!$C$1018:$C$1019,"&gt;="&amp;$K119,'1.2(2)'!$C$1018:$C$1019,"&lt;="&amp;$L119)+COUNTIFS('1.2(2)'!J$1018:J$1019,"△",'1.2(2)'!$C$1018:$C$1019,"&gt;="&amp;$K119,'1.2(2)'!$C$1018:$C$1019,"&lt;="&amp;$L119)</f>
        <v>0</v>
      </c>
      <c r="R119">
        <f>COUNTIFS('1.2(2)'!K$1018:K$1019,"〇",'1.2(2)'!$C$1018:$C$1019,"&gt;="&amp;$K119,'1.2(2)'!$C$1018:$C$1019,"&lt;="&amp;$L119)+COUNTIFS('1.2(2)'!K$1018:K$1019,"△",'1.2(2)'!$C$1018:$C$1019,"&gt;="&amp;$K119,'1.2(2)'!$C$1018:$C$1019,"&lt;="&amp;$L119)</f>
        <v>0</v>
      </c>
    </row>
    <row r="120" spans="2:18">
      <c r="B120" s="70" t="s">
        <v>741</v>
      </c>
      <c r="C120" s="22"/>
      <c r="D120" s="21" t="s">
        <v>758</v>
      </c>
      <c r="E120" s="21" t="s">
        <v>999</v>
      </c>
      <c r="F120" s="69" t="s">
        <v>13</v>
      </c>
      <c r="G120" s="22" t="s">
        <v>1000</v>
      </c>
      <c r="H120" s="74" t="s">
        <v>761</v>
      </c>
      <c r="I120" s="75"/>
      <c r="J120" s="140">
        <f t="shared" si="17"/>
        <v>24</v>
      </c>
      <c r="K120" s="60">
        <f>INDEX('1.2(1)②'!$B:$B,MATCH(M120,'1.2(1)②'!$A:$A,0),1)</f>
        <v>24</v>
      </c>
      <c r="L120" s="17">
        <f t="shared" si="19"/>
        <v>24</v>
      </c>
      <c r="M120" s="17" t="str">
        <f t="shared" si="18"/>
        <v>産業（非製造業）鉱業非鉄金属鉱業採鉱工程電気使用設備</v>
      </c>
      <c r="O120" s="58" t="str">
        <f>INDEX('1.2(1)②'!$J:$J,MATCH($K120,'1.2(1)②'!$B:$B,0),1)</f>
        <v>油圧式削孔機の導入</v>
      </c>
      <c r="P120">
        <f t="shared" si="20"/>
        <v>1</v>
      </c>
      <c r="Q120">
        <f>COUNTIFS('1.2(2)'!J$1018:J$1019,"〇",'1.2(2)'!$C$1018:$C$1019,"&gt;="&amp;$K120,'1.2(2)'!$C$1018:$C$1019,"&lt;="&amp;$L120)+COUNTIFS('1.2(2)'!J$1018:J$1019,"△",'1.2(2)'!$C$1018:$C$1019,"&gt;="&amp;$K120,'1.2(2)'!$C$1018:$C$1019,"&lt;="&amp;$L120)</f>
        <v>0</v>
      </c>
      <c r="R120">
        <f>COUNTIFS('1.2(2)'!K$1018:K$1019,"〇",'1.2(2)'!$C$1018:$C$1019,"&gt;="&amp;$K120,'1.2(2)'!$C$1018:$C$1019,"&lt;="&amp;$L120)+COUNTIFS('1.2(2)'!K$1018:K$1019,"△",'1.2(2)'!$C$1018:$C$1019,"&gt;="&amp;$K120,'1.2(2)'!$C$1018:$C$1019,"&lt;="&amp;$L120)</f>
        <v>0</v>
      </c>
    </row>
    <row r="121" spans="2:18">
      <c r="B121" s="70" t="s">
        <v>741</v>
      </c>
      <c r="C121" s="22"/>
      <c r="D121" s="69" t="s">
        <v>758</v>
      </c>
      <c r="E121" s="69" t="s">
        <v>999</v>
      </c>
      <c r="F121" s="69" t="s">
        <v>13</v>
      </c>
      <c r="G121" s="21" t="s">
        <v>762</v>
      </c>
      <c r="H121" s="74" t="s">
        <v>117</v>
      </c>
      <c r="I121" s="75"/>
      <c r="J121" s="140">
        <f t="shared" si="17"/>
        <v>25</v>
      </c>
      <c r="K121" s="60">
        <f>INDEX('1.2(1)②'!$B:$B,MATCH(M121,'1.2(1)②'!$A:$A,0),1)</f>
        <v>25</v>
      </c>
      <c r="L121" s="17">
        <f t="shared" si="19"/>
        <v>25</v>
      </c>
      <c r="M121" s="17" t="str">
        <f t="shared" si="18"/>
        <v>産業（非製造業）鉱業非鉄金属鉱業坑廃水処理工程電気使用設備</v>
      </c>
      <c r="O121" s="58" t="str">
        <f>INDEX('1.2(1)②'!$J:$J,MATCH($K121,'1.2(1)②'!$B:$B,0),1)</f>
        <v>坑内排水量の低減（新しい坑内充填方法の導入、湧水箇所の止水工事）</v>
      </c>
      <c r="P121">
        <f t="shared" si="20"/>
        <v>1</v>
      </c>
      <c r="Q121">
        <f>COUNTIFS('1.2(2)'!J$1018:J$1019,"〇",'1.2(2)'!$C$1018:$C$1019,"&gt;="&amp;$K121,'1.2(2)'!$C$1018:$C$1019,"&lt;="&amp;$L121)+COUNTIFS('1.2(2)'!J$1018:J$1019,"△",'1.2(2)'!$C$1018:$C$1019,"&gt;="&amp;$K121,'1.2(2)'!$C$1018:$C$1019,"&lt;="&amp;$L121)</f>
        <v>0</v>
      </c>
      <c r="R121">
        <f>COUNTIFS('1.2(2)'!K$1018:K$1019,"〇",'1.2(2)'!$C$1018:$C$1019,"&gt;="&amp;$K121,'1.2(2)'!$C$1018:$C$1019,"&lt;="&amp;$L121)+COUNTIFS('1.2(2)'!K$1018:K$1019,"△",'1.2(2)'!$C$1018:$C$1019,"&gt;="&amp;$K121,'1.2(2)'!$C$1018:$C$1019,"&lt;="&amp;$L121)</f>
        <v>0</v>
      </c>
    </row>
    <row r="122" spans="2:18">
      <c r="B122" s="70" t="s">
        <v>741</v>
      </c>
      <c r="C122" s="22"/>
      <c r="D122" s="70" t="s">
        <v>758</v>
      </c>
      <c r="E122" s="21" t="s">
        <v>1001</v>
      </c>
      <c r="F122" s="69" t="s">
        <v>13</v>
      </c>
      <c r="G122" s="21" t="s">
        <v>1000</v>
      </c>
      <c r="H122" s="74" t="s">
        <v>117</v>
      </c>
      <c r="I122" s="75"/>
      <c r="J122" s="140">
        <f t="shared" si="17"/>
        <v>26</v>
      </c>
      <c r="K122" s="60">
        <f>INDEX('1.2(1)②'!$B:$B,MATCH(M122,'1.2(1)②'!$A:$A,0),1)</f>
        <v>26</v>
      </c>
      <c r="L122" s="17">
        <f t="shared" si="19"/>
        <v>26</v>
      </c>
      <c r="M122" s="17" t="str">
        <f t="shared" si="18"/>
        <v>産業（非製造業）鉱業石炭鉱業採鉱工程電気使用設備</v>
      </c>
      <c r="O122" s="58" t="str">
        <f>INDEX('1.2(1)②'!$J:$J,MATCH($K122,'1.2(1)②'!$B:$B,0),1)</f>
        <v>高効率切削機械の導入</v>
      </c>
      <c r="P122">
        <f t="shared" si="20"/>
        <v>1</v>
      </c>
      <c r="Q122">
        <f>COUNTIFS('1.2(2)'!J$1018:J$1019,"〇",'1.2(2)'!$C$1018:$C$1019,"&gt;="&amp;$K122,'1.2(2)'!$C$1018:$C$1019,"&lt;="&amp;$L122)+COUNTIFS('1.2(2)'!J$1018:J$1019,"△",'1.2(2)'!$C$1018:$C$1019,"&gt;="&amp;$K122,'1.2(2)'!$C$1018:$C$1019,"&lt;="&amp;$L122)</f>
        <v>0</v>
      </c>
      <c r="R122">
        <f>COUNTIFS('1.2(2)'!K$1018:K$1019,"〇",'1.2(2)'!$C$1018:$C$1019,"&gt;="&amp;$K122,'1.2(2)'!$C$1018:$C$1019,"&lt;="&amp;$L122)+COUNTIFS('1.2(2)'!K$1018:K$1019,"△",'1.2(2)'!$C$1018:$C$1019,"&gt;="&amp;$K122,'1.2(2)'!$C$1018:$C$1019,"&lt;="&amp;$L122)</f>
        <v>0</v>
      </c>
    </row>
    <row r="123" spans="2:18">
      <c r="B123" s="70" t="s">
        <v>741</v>
      </c>
      <c r="C123" s="22"/>
      <c r="D123" s="70" t="s">
        <v>758</v>
      </c>
      <c r="E123" s="69" t="s">
        <v>1001</v>
      </c>
      <c r="F123" s="69" t="s">
        <v>13</v>
      </c>
      <c r="G123" s="72" t="s">
        <v>1000</v>
      </c>
      <c r="H123" s="74" t="s">
        <v>107</v>
      </c>
      <c r="I123" s="75"/>
      <c r="J123" s="140">
        <f t="shared" si="17"/>
        <v>27</v>
      </c>
      <c r="K123" s="60">
        <f>INDEX('1.2(1)②'!$B:$B,MATCH(M123,'1.2(1)②'!$A:$A,0),1)</f>
        <v>27</v>
      </c>
      <c r="L123" s="17">
        <f t="shared" si="19"/>
        <v>27</v>
      </c>
      <c r="M123" s="17" t="str">
        <f t="shared" si="18"/>
        <v>産業（非製造業）鉱業石炭鉱業採鉱工程その他</v>
      </c>
      <c r="O123" s="58" t="str">
        <f>INDEX('1.2(1)②'!$J:$J,MATCH($K123,'1.2(1)②'!$B:$B,0),1)</f>
        <v>掘削、積込、運搬用車両系機械の大型化等による高効率化</v>
      </c>
      <c r="P123">
        <f t="shared" si="20"/>
        <v>1</v>
      </c>
      <c r="Q123">
        <f>COUNTIFS('1.2(2)'!J$1018:J$1019,"〇",'1.2(2)'!$C$1018:$C$1019,"&gt;="&amp;$K123,'1.2(2)'!$C$1018:$C$1019,"&lt;="&amp;$L123)+COUNTIFS('1.2(2)'!J$1018:J$1019,"△",'1.2(2)'!$C$1018:$C$1019,"&gt;="&amp;$K123,'1.2(2)'!$C$1018:$C$1019,"&lt;="&amp;$L123)</f>
        <v>0</v>
      </c>
      <c r="R123">
        <f>COUNTIFS('1.2(2)'!K$1018:K$1019,"〇",'1.2(2)'!$C$1018:$C$1019,"&gt;="&amp;$K123,'1.2(2)'!$C$1018:$C$1019,"&lt;="&amp;$L123)+COUNTIFS('1.2(2)'!K$1018:K$1019,"△",'1.2(2)'!$C$1018:$C$1019,"&gt;="&amp;$K123,'1.2(2)'!$C$1018:$C$1019,"&lt;="&amp;$L123)</f>
        <v>0</v>
      </c>
    </row>
    <row r="124" spans="2:18">
      <c r="B124" s="70" t="s">
        <v>741</v>
      </c>
      <c r="C124" s="22"/>
      <c r="D124" s="70" t="s">
        <v>758</v>
      </c>
      <c r="E124" s="71" t="s">
        <v>1001</v>
      </c>
      <c r="F124" s="69" t="s">
        <v>13</v>
      </c>
      <c r="G124" s="23" t="s">
        <v>765</v>
      </c>
      <c r="H124" s="74" t="s">
        <v>117</v>
      </c>
      <c r="I124" s="75"/>
      <c r="J124" s="140">
        <f t="shared" si="17"/>
        <v>28</v>
      </c>
      <c r="K124" s="60">
        <f>INDEX('1.2(1)②'!$B:$B,MATCH(M124,'1.2(1)②'!$A:$A,0),1)</f>
        <v>28</v>
      </c>
      <c r="L124" s="17">
        <f t="shared" si="19"/>
        <v>28</v>
      </c>
      <c r="M124" s="17" t="str">
        <f t="shared" si="18"/>
        <v>産業（非製造業）鉱業石炭鉱業排水工程電気使用設備</v>
      </c>
      <c r="O124" s="58" t="str">
        <f>INDEX('1.2(1)②'!$J:$J,MATCH($K124,'1.2(1)②'!$B:$B,0),1)</f>
        <v>坑内揚水用ポンプのフロートスイッチによる自動運転化</v>
      </c>
      <c r="P124">
        <f t="shared" si="20"/>
        <v>1</v>
      </c>
      <c r="Q124">
        <f>COUNTIFS('1.2(2)'!J$1018:J$1019,"〇",'1.2(2)'!$C$1018:$C$1019,"&gt;="&amp;$K124,'1.2(2)'!$C$1018:$C$1019,"&lt;="&amp;$L124)+COUNTIFS('1.2(2)'!J$1018:J$1019,"△",'1.2(2)'!$C$1018:$C$1019,"&gt;="&amp;$K124,'1.2(2)'!$C$1018:$C$1019,"&lt;="&amp;$L124)</f>
        <v>0</v>
      </c>
      <c r="R124">
        <f>COUNTIFS('1.2(2)'!K$1018:K$1019,"〇",'1.2(2)'!$C$1018:$C$1019,"&gt;="&amp;$K124,'1.2(2)'!$C$1018:$C$1019,"&lt;="&amp;$L124)+COUNTIFS('1.2(2)'!K$1018:K$1019,"△",'1.2(2)'!$C$1018:$C$1019,"&gt;="&amp;$K124,'1.2(2)'!$C$1018:$C$1019,"&lt;="&amp;$L124)</f>
        <v>0</v>
      </c>
    </row>
    <row r="125" spans="2:18">
      <c r="B125" s="70" t="s">
        <v>741</v>
      </c>
      <c r="C125" s="22"/>
      <c r="D125" s="70" t="s">
        <v>758</v>
      </c>
      <c r="E125" s="22" t="s">
        <v>1002</v>
      </c>
      <c r="F125" s="69" t="s">
        <v>13</v>
      </c>
      <c r="G125" s="22" t="s">
        <v>767</v>
      </c>
      <c r="H125" s="74" t="s">
        <v>107</v>
      </c>
      <c r="I125" s="75"/>
      <c r="J125" s="140">
        <f t="shared" si="17"/>
        <v>29</v>
      </c>
      <c r="K125" s="60">
        <f>INDEX('1.2(1)②'!$B:$B,MATCH(M125,'1.2(1)②'!$A:$A,0),1)</f>
        <v>29</v>
      </c>
      <c r="L125" s="17">
        <f t="shared" si="19"/>
        <v>29</v>
      </c>
      <c r="M125" s="17" t="str">
        <f t="shared" si="18"/>
        <v>産業（非製造業）鉱業石灰石鉱業採掘工程その他</v>
      </c>
      <c r="O125" s="58" t="str">
        <f>INDEX('1.2(1)②'!$J:$J,MATCH($K125,'1.2(1)②'!$B:$B,0),1)</f>
        <v>掘削、積込、運搬用車両系機械の大型化、ハイブリッド化等による高効率化</v>
      </c>
      <c r="P125">
        <f t="shared" si="20"/>
        <v>1</v>
      </c>
      <c r="Q125">
        <f>COUNTIFS('1.2(2)'!J$1018:J$1019,"〇",'1.2(2)'!$C$1018:$C$1019,"&gt;="&amp;$K125,'1.2(2)'!$C$1018:$C$1019,"&lt;="&amp;$L125)+COUNTIFS('1.2(2)'!J$1018:J$1019,"△",'1.2(2)'!$C$1018:$C$1019,"&gt;="&amp;$K125,'1.2(2)'!$C$1018:$C$1019,"&lt;="&amp;$L125)</f>
        <v>0</v>
      </c>
      <c r="R125">
        <f>COUNTIFS('1.2(2)'!K$1018:K$1019,"〇",'1.2(2)'!$C$1018:$C$1019,"&gt;="&amp;$K125,'1.2(2)'!$C$1018:$C$1019,"&lt;="&amp;$L125)+COUNTIFS('1.2(2)'!K$1018:K$1019,"△",'1.2(2)'!$C$1018:$C$1019,"&gt;="&amp;$K125,'1.2(2)'!$C$1018:$C$1019,"&lt;="&amp;$L125)</f>
        <v>0</v>
      </c>
    </row>
    <row r="126" spans="2:18">
      <c r="B126" s="70" t="s">
        <v>741</v>
      </c>
      <c r="C126" s="22"/>
      <c r="D126" s="71" t="s">
        <v>758</v>
      </c>
      <c r="E126" s="72" t="s">
        <v>1002</v>
      </c>
      <c r="F126" s="69" t="s">
        <v>13</v>
      </c>
      <c r="G126" s="115" t="s">
        <v>769</v>
      </c>
      <c r="H126" s="74" t="s">
        <v>117</v>
      </c>
      <c r="I126" s="75"/>
      <c r="J126" s="140" t="str">
        <f t="shared" si="17"/>
        <v>30～31</v>
      </c>
      <c r="K126" s="60">
        <f>INDEX('1.2(1)②'!$B:$B,MATCH(M126,'1.2(1)②'!$A:$A,0),1)</f>
        <v>30</v>
      </c>
      <c r="L126" s="17">
        <f t="shared" si="19"/>
        <v>31</v>
      </c>
      <c r="M126" s="17" t="str">
        <f t="shared" si="18"/>
        <v>産業（非製造業）鉱業石灰石鉱業破砕・選別工程電気使用設備</v>
      </c>
      <c r="O126" s="58" t="str">
        <f>INDEX('1.2(1)②'!$J:$J,MATCH($K126,'1.2(1)②'!$B:$B,0),1)</f>
        <v>高破砕率の破砕機による破砕・選別設備の集約化</v>
      </c>
      <c r="P126">
        <f t="shared" si="20"/>
        <v>2</v>
      </c>
      <c r="Q126">
        <f>COUNTIFS('1.2(2)'!J$1018:J$1019,"〇",'1.2(2)'!$C$1018:$C$1019,"&gt;="&amp;$K126,'1.2(2)'!$C$1018:$C$1019,"&lt;="&amp;$L126)+COUNTIFS('1.2(2)'!J$1018:J$1019,"△",'1.2(2)'!$C$1018:$C$1019,"&gt;="&amp;$K126,'1.2(2)'!$C$1018:$C$1019,"&lt;="&amp;$L126)</f>
        <v>0</v>
      </c>
      <c r="R126">
        <f>COUNTIFS('1.2(2)'!K$1018:K$1019,"〇",'1.2(2)'!$C$1018:$C$1019,"&gt;="&amp;$K126,'1.2(2)'!$C$1018:$C$1019,"&lt;="&amp;$L126)+COUNTIFS('1.2(2)'!K$1018:K$1019,"△",'1.2(2)'!$C$1018:$C$1019,"&gt;="&amp;$K126,'1.2(2)'!$C$1018:$C$1019,"&lt;="&amp;$L126)</f>
        <v>0</v>
      </c>
    </row>
    <row r="127" spans="2:18">
      <c r="B127" s="71" t="s">
        <v>741</v>
      </c>
      <c r="C127" s="23"/>
      <c r="D127" s="383" t="s">
        <v>771</v>
      </c>
      <c r="E127" s="384"/>
      <c r="F127" s="69" t="s">
        <v>13</v>
      </c>
      <c r="G127" s="50" t="s">
        <v>680</v>
      </c>
      <c r="H127" s="74" t="s">
        <v>772</v>
      </c>
      <c r="I127" s="75"/>
      <c r="J127" s="140">
        <f t="shared" si="17"/>
        <v>32</v>
      </c>
      <c r="K127" s="60">
        <f>INDEX('1.2(1)②'!$B:$B,MATCH(M127,'1.2(1)②'!$A:$A,0),1)</f>
        <v>32</v>
      </c>
      <c r="L127" s="17">
        <f t="shared" si="19"/>
        <v>32</v>
      </c>
      <c r="M127" s="17" t="str">
        <f t="shared" si="18"/>
        <v>産業（非製造業）建設業ー建設機械</v>
      </c>
      <c r="O127" s="58" t="str">
        <f>INDEX('1.2(1)②'!$J:$J,MATCH($K127,'1.2(1)②'!$B:$B,0),1)</f>
        <v>省エネ型建設機械の導入</v>
      </c>
      <c r="P127">
        <f t="shared" si="20"/>
        <v>1</v>
      </c>
      <c r="Q127">
        <f>COUNTIFS('1.2(2)'!J$1018:J$1019,"〇",'1.2(2)'!$C$1018:$C$1019,"&gt;="&amp;$K127,'1.2(2)'!$C$1018:$C$1019,"&lt;="&amp;$L127)+COUNTIFS('1.2(2)'!J$1018:J$1019,"△",'1.2(2)'!$C$1018:$C$1019,"&gt;="&amp;$K127,'1.2(2)'!$C$1018:$C$1019,"&lt;="&amp;$L127)</f>
        <v>0</v>
      </c>
      <c r="R127">
        <f>COUNTIFS('1.2(2)'!K$1018:K$1019,"〇",'1.2(2)'!$C$1018:$C$1019,"&gt;="&amp;$K127,'1.2(2)'!$C$1018:$C$1019,"&lt;="&amp;$L127)+COUNTIFS('1.2(2)'!K$1018:K$1019,"△",'1.2(2)'!$C$1018:$C$1019,"&gt;="&amp;$K127,'1.2(2)'!$C$1018:$C$1019,"&lt;="&amp;$L127)</f>
        <v>0</v>
      </c>
    </row>
    <row r="128" spans="2:18">
      <c r="B128" s="22" t="s">
        <v>774</v>
      </c>
      <c r="C128" s="22"/>
      <c r="D128" s="21" t="s">
        <v>775</v>
      </c>
      <c r="E128" s="21" t="s">
        <v>808</v>
      </c>
      <c r="F128" s="69" t="s">
        <v>13</v>
      </c>
      <c r="G128" s="22" t="s">
        <v>1003</v>
      </c>
      <c r="H128" s="74" t="s">
        <v>74</v>
      </c>
      <c r="I128" s="75"/>
      <c r="J128" s="140" t="str">
        <f t="shared" si="17"/>
        <v>33～36</v>
      </c>
      <c r="K128" s="60">
        <f>INDEX('1.2(1)②'!$B:$B,MATCH(M128,'1.2(1)②'!$A:$A,0),1)</f>
        <v>33</v>
      </c>
      <c r="L128" s="17">
        <f t="shared" si="19"/>
        <v>36</v>
      </c>
      <c r="M128" s="17" t="str">
        <f t="shared" si="18"/>
        <v>産業（製造業）鉄鋼業製鉄業、製鋼・製鋼圧延業等※1製銑工程（コークス工程、焼結工程、高炉工程）燃焼設備</v>
      </c>
      <c r="O128" s="58" t="str">
        <f>INDEX('1.2(1)②'!$J:$J,MATCH($K128,'1.2(1)②'!$B:$B,0),1)</f>
        <v>コークス自動燃焼設備</v>
      </c>
      <c r="P128">
        <f t="shared" si="20"/>
        <v>4</v>
      </c>
      <c r="Q128">
        <f>COUNTIFS('1.2(2)'!J$1018:J$1019,"〇",'1.2(2)'!$C$1018:$C$1019,"&gt;="&amp;$K128,'1.2(2)'!$C$1018:$C$1019,"&lt;="&amp;$L128)+COUNTIFS('1.2(2)'!J$1018:J$1019,"△",'1.2(2)'!$C$1018:$C$1019,"&gt;="&amp;$K128,'1.2(2)'!$C$1018:$C$1019,"&lt;="&amp;$L128)</f>
        <v>0</v>
      </c>
      <c r="R128">
        <f>COUNTIFS('1.2(2)'!K$1018:K$1019,"〇",'1.2(2)'!$C$1018:$C$1019,"&gt;="&amp;$K128,'1.2(2)'!$C$1018:$C$1019,"&lt;="&amp;$L128)+COUNTIFS('1.2(2)'!K$1018:K$1019,"△",'1.2(2)'!$C$1018:$C$1019,"&gt;="&amp;$K128,'1.2(2)'!$C$1018:$C$1019,"&lt;="&amp;$L128)</f>
        <v>0</v>
      </c>
    </row>
    <row r="129" spans="2:18">
      <c r="B129" s="69" t="s">
        <v>774</v>
      </c>
      <c r="C129" s="22"/>
      <c r="D129" s="69" t="s">
        <v>775</v>
      </c>
      <c r="E129" s="69" t="s">
        <v>808</v>
      </c>
      <c r="F129" s="69" t="s">
        <v>13</v>
      </c>
      <c r="G129" s="69" t="s">
        <v>1003</v>
      </c>
      <c r="H129" s="74" t="s">
        <v>89</v>
      </c>
      <c r="I129" s="75"/>
      <c r="J129" s="140" t="str">
        <f t="shared" si="17"/>
        <v>37～39</v>
      </c>
      <c r="K129" s="60">
        <f>INDEX('1.2(1)②'!$B:$B,MATCH(M129,'1.2(1)②'!$A:$A,0),1)</f>
        <v>37</v>
      </c>
      <c r="L129" s="17">
        <f t="shared" si="19"/>
        <v>39</v>
      </c>
      <c r="M129" s="17" t="str">
        <f t="shared" si="18"/>
        <v>産業（製造業）鉄鋼業製鉄業、製鋼・製鋼圧延業等※1製銑工程（コークス工程、焼結工程、高炉工程）熱利用設備</v>
      </c>
      <c r="O129" s="58" t="str">
        <f>INDEX('1.2(1)②'!$J:$J,MATCH($K129,'1.2(1)②'!$B:$B,0),1)</f>
        <v>溶銑鍋放熱防止</v>
      </c>
      <c r="P129">
        <f t="shared" si="20"/>
        <v>3</v>
      </c>
      <c r="Q129">
        <f>COUNTIFS('1.2(2)'!J$1018:J$1019,"〇",'1.2(2)'!$C$1018:$C$1019,"&gt;="&amp;$K129,'1.2(2)'!$C$1018:$C$1019,"&lt;="&amp;$L129)+COUNTIFS('1.2(2)'!J$1018:J$1019,"△",'1.2(2)'!$C$1018:$C$1019,"&gt;="&amp;$K129,'1.2(2)'!$C$1018:$C$1019,"&lt;="&amp;$L129)</f>
        <v>0</v>
      </c>
      <c r="R129">
        <f>COUNTIFS('1.2(2)'!K$1018:K$1019,"〇",'1.2(2)'!$C$1018:$C$1019,"&gt;="&amp;$K129,'1.2(2)'!$C$1018:$C$1019,"&lt;="&amp;$L129)+COUNTIFS('1.2(2)'!K$1018:K$1019,"△",'1.2(2)'!$C$1018:$C$1019,"&gt;="&amp;$K129,'1.2(2)'!$C$1018:$C$1019,"&lt;="&amp;$L129)</f>
        <v>0</v>
      </c>
    </row>
    <row r="130" spans="2:18">
      <c r="B130" s="69" t="s">
        <v>774</v>
      </c>
      <c r="C130" s="22"/>
      <c r="D130" s="70" t="s">
        <v>775</v>
      </c>
      <c r="E130" s="70" t="s">
        <v>808</v>
      </c>
      <c r="F130" s="69" t="s">
        <v>13</v>
      </c>
      <c r="G130" s="70" t="s">
        <v>1003</v>
      </c>
      <c r="H130" s="74" t="s">
        <v>560</v>
      </c>
      <c r="I130" s="75"/>
      <c r="J130" s="140" t="str">
        <f t="shared" si="17"/>
        <v>40～51</v>
      </c>
      <c r="K130" s="60">
        <f>INDEX('1.2(1)②'!$B:$B,MATCH(M130,'1.2(1)②'!$A:$A,0),1)</f>
        <v>40</v>
      </c>
      <c r="L130" s="17">
        <f t="shared" si="19"/>
        <v>51</v>
      </c>
      <c r="M130" s="17" t="str">
        <f t="shared" si="18"/>
        <v>産業（製造業）鉄鋼業製鉄業、製鋼・製鋼圧延業等※1製銑工程（コークス工程、焼結工程、高炉工程）廃熱回収設備</v>
      </c>
      <c r="O130" s="58" t="str">
        <f>INDEX('1.2(1)②'!$J:$J,MATCH($K130,'1.2(1)②'!$B:$B,0),1)</f>
        <v>コークス乾式消火設備（ＣＤＱ）</v>
      </c>
      <c r="P130">
        <f t="shared" si="20"/>
        <v>12</v>
      </c>
      <c r="Q130">
        <f>COUNTIFS('1.2(2)'!J$1018:J$1019,"〇",'1.2(2)'!$C$1018:$C$1019,"&gt;="&amp;$K130,'1.2(2)'!$C$1018:$C$1019,"&lt;="&amp;$L130)+COUNTIFS('1.2(2)'!J$1018:J$1019,"△",'1.2(2)'!$C$1018:$C$1019,"&gt;="&amp;$K130,'1.2(2)'!$C$1018:$C$1019,"&lt;="&amp;$L130)</f>
        <v>0</v>
      </c>
      <c r="R130">
        <f>COUNTIFS('1.2(2)'!K$1018:K$1019,"〇",'1.2(2)'!$C$1018:$C$1019,"&gt;="&amp;$K130,'1.2(2)'!$C$1018:$C$1019,"&lt;="&amp;$L130)+COUNTIFS('1.2(2)'!K$1018:K$1019,"△",'1.2(2)'!$C$1018:$C$1019,"&gt;="&amp;$K130,'1.2(2)'!$C$1018:$C$1019,"&lt;="&amp;$L130)</f>
        <v>0</v>
      </c>
    </row>
    <row r="131" spans="2:18">
      <c r="B131" s="69" t="s">
        <v>774</v>
      </c>
      <c r="C131" s="22"/>
      <c r="D131" s="70" t="s">
        <v>775</v>
      </c>
      <c r="E131" s="70" t="s">
        <v>808</v>
      </c>
      <c r="F131" s="69" t="s">
        <v>13</v>
      </c>
      <c r="G131" s="70" t="s">
        <v>1003</v>
      </c>
      <c r="H131" s="74" t="s">
        <v>1004</v>
      </c>
      <c r="I131" s="75"/>
      <c r="J131" s="140" t="str">
        <f t="shared" si="17"/>
        <v>52～54</v>
      </c>
      <c r="K131" s="60">
        <f>INDEX('1.2(1)②'!$B:$B,MATCH(M131,'1.2(1)②'!$A:$A,0),1)</f>
        <v>52</v>
      </c>
      <c r="L131" s="17">
        <f t="shared" si="19"/>
        <v>54</v>
      </c>
      <c r="M131" s="17" t="str">
        <f t="shared" si="18"/>
        <v>産業（製造業）鉄鋼業製鉄業、製鋼・製鋼圧延業等※1製銑工程（コークス工程、焼結工程、高炉工程）省エネルギー型製造プロセス</v>
      </c>
      <c r="O131" s="58" t="str">
        <f>INDEX('1.2(1)②'!$J:$J,MATCH($K131,'1.2(1)②'!$B:$B,0),1)</f>
        <v>微粉炭吹き込み（ＰＣＩ）</v>
      </c>
      <c r="P131">
        <f t="shared" si="20"/>
        <v>3</v>
      </c>
      <c r="Q131">
        <f>COUNTIFS('1.2(2)'!J$1018:J$1019,"〇",'1.2(2)'!$C$1018:$C$1019,"&gt;="&amp;$K131,'1.2(2)'!$C$1018:$C$1019,"&lt;="&amp;$L131)+COUNTIFS('1.2(2)'!J$1018:J$1019,"△",'1.2(2)'!$C$1018:$C$1019,"&gt;="&amp;$K131,'1.2(2)'!$C$1018:$C$1019,"&lt;="&amp;$L131)</f>
        <v>0</v>
      </c>
      <c r="R131">
        <f>COUNTIFS('1.2(2)'!K$1018:K$1019,"〇",'1.2(2)'!$C$1018:$C$1019,"&gt;="&amp;$K131,'1.2(2)'!$C$1018:$C$1019,"&lt;="&amp;$L131)+COUNTIFS('1.2(2)'!K$1018:K$1019,"△",'1.2(2)'!$C$1018:$C$1019,"&gt;="&amp;$K131,'1.2(2)'!$C$1018:$C$1019,"&lt;="&amp;$L131)</f>
        <v>0</v>
      </c>
    </row>
    <row r="132" spans="2:18">
      <c r="B132" s="69" t="s">
        <v>774</v>
      </c>
      <c r="C132" s="22"/>
      <c r="D132" s="70" t="s">
        <v>775</v>
      </c>
      <c r="E132" s="70" t="s">
        <v>808</v>
      </c>
      <c r="F132" s="69" t="s">
        <v>13</v>
      </c>
      <c r="G132" s="70" t="s">
        <v>1003</v>
      </c>
      <c r="H132" s="74" t="s">
        <v>107</v>
      </c>
      <c r="I132" s="75"/>
      <c r="J132" s="140" t="str">
        <f t="shared" si="17"/>
        <v>55～61</v>
      </c>
      <c r="K132" s="60">
        <f>INDEX('1.2(1)②'!$B:$B,MATCH(M132,'1.2(1)②'!$A:$A,0),1)</f>
        <v>55</v>
      </c>
      <c r="L132" s="17">
        <f t="shared" si="19"/>
        <v>61</v>
      </c>
      <c r="M132" s="17" t="str">
        <f t="shared" si="18"/>
        <v>産業（製造業）鉄鋼業製鉄業、製鋼・製鋼圧延業等※1製銑工程（コークス工程、焼結工程、高炉工程）その他</v>
      </c>
      <c r="O132" s="58" t="str">
        <f>INDEX('1.2(1)②'!$J:$J,MATCH($K132,'1.2(1)②'!$B:$B,0),1)</f>
        <v>高炉装入物分布制御装置</v>
      </c>
      <c r="P132">
        <f t="shared" si="20"/>
        <v>7</v>
      </c>
      <c r="Q132">
        <f>COUNTIFS('1.2(2)'!J$1018:J$1019,"〇",'1.2(2)'!$C$1018:$C$1019,"&gt;="&amp;$K132,'1.2(2)'!$C$1018:$C$1019,"&lt;="&amp;$L132)+COUNTIFS('1.2(2)'!J$1018:J$1019,"△",'1.2(2)'!$C$1018:$C$1019,"&gt;="&amp;$K132,'1.2(2)'!$C$1018:$C$1019,"&lt;="&amp;$L132)</f>
        <v>0</v>
      </c>
      <c r="R132">
        <f>COUNTIFS('1.2(2)'!K$1018:K$1019,"〇",'1.2(2)'!$C$1018:$C$1019,"&gt;="&amp;$K132,'1.2(2)'!$C$1018:$C$1019,"&lt;="&amp;$L132)+COUNTIFS('1.2(2)'!K$1018:K$1019,"△",'1.2(2)'!$C$1018:$C$1019,"&gt;="&amp;$K132,'1.2(2)'!$C$1018:$C$1019,"&lt;="&amp;$L132)</f>
        <v>0</v>
      </c>
    </row>
    <row r="133" spans="2:18">
      <c r="B133" s="69" t="s">
        <v>774</v>
      </c>
      <c r="C133" s="22"/>
      <c r="D133" s="70" t="s">
        <v>775</v>
      </c>
      <c r="E133" s="70" t="s">
        <v>808</v>
      </c>
      <c r="F133" s="69" t="s">
        <v>13</v>
      </c>
      <c r="G133" s="21" t="s">
        <v>777</v>
      </c>
      <c r="H133" s="74" t="s">
        <v>89</v>
      </c>
      <c r="I133" s="75"/>
      <c r="J133" s="140" t="str">
        <f t="shared" si="17"/>
        <v>62～63</v>
      </c>
      <c r="K133" s="60">
        <f>INDEX('1.2(1)②'!$B:$B,MATCH(M133,'1.2(1)②'!$A:$A,0),1)</f>
        <v>62</v>
      </c>
      <c r="L133" s="17">
        <f t="shared" si="19"/>
        <v>63</v>
      </c>
      <c r="M133" s="17" t="str">
        <f t="shared" si="18"/>
        <v>産業（製造業）鉄鋼業製鉄業、製鋼・製鋼圧延業等※1製鋼工程熱利用設備</v>
      </c>
      <c r="O133" s="58" t="str">
        <f>INDEX('1.2(1)②'!$J:$J,MATCH($K133,'1.2(1)②'!$B:$B,0),1)</f>
        <v>高導電性導体電極支援腕</v>
      </c>
      <c r="P133">
        <f t="shared" si="20"/>
        <v>2</v>
      </c>
      <c r="Q133">
        <f>COUNTIFS('1.2(2)'!J$1018:J$1019,"〇",'1.2(2)'!$C$1018:$C$1019,"&gt;="&amp;$K133,'1.2(2)'!$C$1018:$C$1019,"&lt;="&amp;$L133)+COUNTIFS('1.2(2)'!J$1018:J$1019,"△",'1.2(2)'!$C$1018:$C$1019,"&gt;="&amp;$K133,'1.2(2)'!$C$1018:$C$1019,"&lt;="&amp;$L133)</f>
        <v>0</v>
      </c>
      <c r="R133">
        <f>COUNTIFS('1.2(2)'!K$1018:K$1019,"〇",'1.2(2)'!$C$1018:$C$1019,"&gt;="&amp;$K133,'1.2(2)'!$C$1018:$C$1019,"&lt;="&amp;$L133)+COUNTIFS('1.2(2)'!K$1018:K$1019,"△",'1.2(2)'!$C$1018:$C$1019,"&gt;="&amp;$K133,'1.2(2)'!$C$1018:$C$1019,"&lt;="&amp;$L133)</f>
        <v>0</v>
      </c>
    </row>
    <row r="134" spans="2:18">
      <c r="B134" s="69" t="s">
        <v>774</v>
      </c>
      <c r="C134" s="22"/>
      <c r="D134" s="70" t="s">
        <v>775</v>
      </c>
      <c r="E134" s="70" t="s">
        <v>808</v>
      </c>
      <c r="F134" s="69" t="s">
        <v>13</v>
      </c>
      <c r="G134" s="69" t="s">
        <v>777</v>
      </c>
      <c r="H134" s="74" t="s">
        <v>560</v>
      </c>
      <c r="I134" s="75"/>
      <c r="J134" s="140" t="str">
        <f t="shared" si="17"/>
        <v>64～66</v>
      </c>
      <c r="K134" s="60">
        <f>INDEX('1.2(1)②'!$B:$B,MATCH(M134,'1.2(1)②'!$A:$A,0),1)</f>
        <v>64</v>
      </c>
      <c r="L134" s="17">
        <f t="shared" si="19"/>
        <v>66</v>
      </c>
      <c r="M134" s="17" t="str">
        <f t="shared" si="18"/>
        <v>産業（製造業）鉄鋼業製鉄業、製鋼・製鋼圧延業等※1製鋼工程廃熱回収設備</v>
      </c>
      <c r="O134" s="58" t="str">
        <f>INDEX('1.2(1)②'!$J:$J,MATCH($K134,'1.2(1)②'!$B:$B,0),1)</f>
        <v>転炉ガス顕熱回収設備</v>
      </c>
      <c r="P134">
        <f t="shared" si="20"/>
        <v>3</v>
      </c>
      <c r="Q134">
        <f>COUNTIFS('1.2(2)'!J$1018:J$1019,"〇",'1.2(2)'!$C$1018:$C$1019,"&gt;="&amp;$K134,'1.2(2)'!$C$1018:$C$1019,"&lt;="&amp;$L134)+COUNTIFS('1.2(2)'!J$1018:J$1019,"△",'1.2(2)'!$C$1018:$C$1019,"&gt;="&amp;$K134,'1.2(2)'!$C$1018:$C$1019,"&lt;="&amp;$L134)</f>
        <v>0</v>
      </c>
      <c r="R134">
        <f>COUNTIFS('1.2(2)'!K$1018:K$1019,"〇",'1.2(2)'!$C$1018:$C$1019,"&gt;="&amp;$K134,'1.2(2)'!$C$1018:$C$1019,"&lt;="&amp;$L134)+COUNTIFS('1.2(2)'!K$1018:K$1019,"△",'1.2(2)'!$C$1018:$C$1019,"&gt;="&amp;$K134,'1.2(2)'!$C$1018:$C$1019,"&lt;="&amp;$L134)</f>
        <v>0</v>
      </c>
    </row>
    <row r="135" spans="2:18">
      <c r="B135" s="69" t="s">
        <v>774</v>
      </c>
      <c r="C135" s="22"/>
      <c r="D135" s="70" t="s">
        <v>775</v>
      </c>
      <c r="E135" s="70" t="s">
        <v>808</v>
      </c>
      <c r="F135" s="69" t="s">
        <v>13</v>
      </c>
      <c r="G135" s="70" t="s">
        <v>777</v>
      </c>
      <c r="H135" s="74" t="s">
        <v>1004</v>
      </c>
      <c r="I135" s="75"/>
      <c r="J135" s="140" t="str">
        <f t="shared" si="17"/>
        <v>67～73</v>
      </c>
      <c r="K135" s="60">
        <f>INDEX('1.2(1)②'!$B:$B,MATCH(M135,'1.2(1)②'!$A:$A,0),1)</f>
        <v>67</v>
      </c>
      <c r="L135" s="17">
        <f t="shared" si="19"/>
        <v>73</v>
      </c>
      <c r="M135" s="17" t="str">
        <f t="shared" si="18"/>
        <v>産業（製造業）鉄鋼業製鉄業、製鋼・製鋼圧延業等※1製鋼工程省エネルギー型製造プロセス</v>
      </c>
      <c r="O135" s="58" t="str">
        <f>INDEX('1.2(1)②'!$J:$J,MATCH($K135,'1.2(1)②'!$B:$B,0),1)</f>
        <v>高温鋼片連続式鋳造設備</v>
      </c>
      <c r="P135">
        <f t="shared" si="20"/>
        <v>7</v>
      </c>
      <c r="Q135">
        <f>COUNTIFS('1.2(2)'!J$1018:J$1019,"〇",'1.2(2)'!$C$1018:$C$1019,"&gt;="&amp;$K135,'1.2(2)'!$C$1018:$C$1019,"&lt;="&amp;$L135)+COUNTIFS('1.2(2)'!J$1018:J$1019,"△",'1.2(2)'!$C$1018:$C$1019,"&gt;="&amp;$K135,'1.2(2)'!$C$1018:$C$1019,"&lt;="&amp;$L135)</f>
        <v>0</v>
      </c>
      <c r="R135">
        <f>COUNTIFS('1.2(2)'!K$1018:K$1019,"〇",'1.2(2)'!$C$1018:$C$1019,"&gt;="&amp;$K135,'1.2(2)'!$C$1018:$C$1019,"&lt;="&amp;$L135)+COUNTIFS('1.2(2)'!K$1018:K$1019,"△",'1.2(2)'!$C$1018:$C$1019,"&gt;="&amp;$K135,'1.2(2)'!$C$1018:$C$1019,"&lt;="&amp;$L135)</f>
        <v>0</v>
      </c>
    </row>
    <row r="136" spans="2:18">
      <c r="B136" s="69" t="s">
        <v>774</v>
      </c>
      <c r="C136" s="22"/>
      <c r="D136" s="70" t="s">
        <v>775</v>
      </c>
      <c r="E136" s="70" t="s">
        <v>808</v>
      </c>
      <c r="F136" s="69" t="s">
        <v>13</v>
      </c>
      <c r="G136" s="71" t="s">
        <v>777</v>
      </c>
      <c r="H136" s="74" t="s">
        <v>107</v>
      </c>
      <c r="I136" s="75"/>
      <c r="J136" s="140" t="str">
        <f t="shared" si="17"/>
        <v>74～81</v>
      </c>
      <c r="K136" s="60">
        <f>INDEX('1.2(1)②'!$B:$B,MATCH(M136,'1.2(1)②'!$A:$A,0),1)</f>
        <v>74</v>
      </c>
      <c r="L136" s="17">
        <f t="shared" si="19"/>
        <v>81</v>
      </c>
      <c r="M136" s="17" t="str">
        <f t="shared" si="18"/>
        <v>産業（製造業）鉄鋼業製鉄業、製鋼・製鋼圧延業等※1製鋼工程その他</v>
      </c>
      <c r="O136" s="58" t="str">
        <f>INDEX('1.2(1)②'!$J:$J,MATCH($K136,'1.2(1)②'!$B:$B,0),1)</f>
        <v>転炉ガス潜熱回収設備（密閉型回収設備を含む）</v>
      </c>
      <c r="P136">
        <f t="shared" si="20"/>
        <v>8</v>
      </c>
      <c r="Q136">
        <f>COUNTIFS('1.2(2)'!J$1018:J$1019,"〇",'1.2(2)'!$C$1018:$C$1019,"&gt;="&amp;$K136,'1.2(2)'!$C$1018:$C$1019,"&lt;="&amp;$L136)+COUNTIFS('1.2(2)'!J$1018:J$1019,"△",'1.2(2)'!$C$1018:$C$1019,"&gt;="&amp;$K136,'1.2(2)'!$C$1018:$C$1019,"&lt;="&amp;$L136)</f>
        <v>0</v>
      </c>
      <c r="R136">
        <f>COUNTIFS('1.2(2)'!K$1018:K$1019,"〇",'1.2(2)'!$C$1018:$C$1019,"&gt;="&amp;$K136,'1.2(2)'!$C$1018:$C$1019,"&lt;="&amp;$L136)+COUNTIFS('1.2(2)'!K$1018:K$1019,"△",'1.2(2)'!$C$1018:$C$1019,"&gt;="&amp;$K136,'1.2(2)'!$C$1018:$C$1019,"&lt;="&amp;$L136)</f>
        <v>0</v>
      </c>
    </row>
    <row r="137" spans="2:18">
      <c r="B137" s="69" t="s">
        <v>774</v>
      </c>
      <c r="C137" s="22"/>
      <c r="D137" s="70" t="s">
        <v>775</v>
      </c>
      <c r="E137" s="70" t="s">
        <v>808</v>
      </c>
      <c r="F137" s="69" t="s">
        <v>13</v>
      </c>
      <c r="G137" s="22" t="s">
        <v>1005</v>
      </c>
      <c r="H137" s="74" t="s">
        <v>89</v>
      </c>
      <c r="I137" s="75"/>
      <c r="J137" s="140" t="str">
        <f t="shared" ref="J137:J168" si="21">HYPERLINK("#'"&amp;$B$17&amp;$B$18&amp;$B$102&amp;"'!B"&amp;K137+6,IF(L137=K137,K137,K137&amp;"～"&amp;L137))</f>
        <v>82～92</v>
      </c>
      <c r="K137" s="60">
        <f>INDEX('1.2(1)②'!$B:$B,MATCH(M137,'1.2(1)②'!$A:$A,0),1)</f>
        <v>82</v>
      </c>
      <c r="L137" s="17">
        <f t="shared" si="19"/>
        <v>92</v>
      </c>
      <c r="M137" s="17" t="str">
        <f t="shared" si="18"/>
        <v>産業（製造業）鉄鋼業製鉄業、製鋼・製鋼圧延業等※1圧延・金属加工・表面処理工程熱利用設備</v>
      </c>
      <c r="O137" s="58" t="str">
        <f>INDEX('1.2(1)②'!$J:$J,MATCH($K137,'1.2(1)②'!$B:$B,0),1)</f>
        <v>鋼片保温カバー</v>
      </c>
      <c r="P137">
        <f t="shared" si="20"/>
        <v>11</v>
      </c>
      <c r="Q137">
        <f>COUNTIFS('1.2(2)'!J$1018:J$1019,"〇",'1.2(2)'!$C$1018:$C$1019,"&gt;="&amp;$K137,'1.2(2)'!$C$1018:$C$1019,"&lt;="&amp;$L137)+COUNTIFS('1.2(2)'!J$1018:J$1019,"△",'1.2(2)'!$C$1018:$C$1019,"&gt;="&amp;$K137,'1.2(2)'!$C$1018:$C$1019,"&lt;="&amp;$L137)</f>
        <v>0</v>
      </c>
      <c r="R137">
        <f>COUNTIFS('1.2(2)'!K$1018:K$1019,"〇",'1.2(2)'!$C$1018:$C$1019,"&gt;="&amp;$K137,'1.2(2)'!$C$1018:$C$1019,"&lt;="&amp;$L137)+COUNTIFS('1.2(2)'!K$1018:K$1019,"△",'1.2(2)'!$C$1018:$C$1019,"&gt;="&amp;$K137,'1.2(2)'!$C$1018:$C$1019,"&lt;="&amp;$L137)</f>
        <v>0</v>
      </c>
    </row>
    <row r="138" spans="2:18">
      <c r="B138" s="69" t="s">
        <v>774</v>
      </c>
      <c r="C138" s="22"/>
      <c r="D138" s="70" t="s">
        <v>775</v>
      </c>
      <c r="E138" s="70" t="s">
        <v>808</v>
      </c>
      <c r="F138" s="69" t="s">
        <v>13</v>
      </c>
      <c r="G138" s="69" t="s">
        <v>1005</v>
      </c>
      <c r="H138" s="74" t="s">
        <v>1004</v>
      </c>
      <c r="I138" s="75"/>
      <c r="J138" s="140" t="str">
        <f t="shared" si="21"/>
        <v>93～102</v>
      </c>
      <c r="K138" s="60">
        <f>INDEX('1.2(1)②'!$B:$B,MATCH(M138,'1.2(1)②'!$A:$A,0),1)</f>
        <v>93</v>
      </c>
      <c r="L138" s="17">
        <f t="shared" si="19"/>
        <v>102</v>
      </c>
      <c r="M138" s="17" t="str">
        <f t="shared" si="18"/>
        <v>産業（製造業）鉄鋼業製鉄業、製鋼・製鋼圧延業等※1圧延・金属加工・表面処理工程省エネルギー型製造プロセス</v>
      </c>
      <c r="O138" s="58" t="str">
        <f>INDEX('1.2(1)②'!$J:$J,MATCH($K138,'1.2(1)②'!$B:$B,0),1)</f>
        <v>高性能線材圧延設備</v>
      </c>
      <c r="P138">
        <f t="shared" si="20"/>
        <v>10</v>
      </c>
      <c r="Q138">
        <f>COUNTIFS('1.2(2)'!J$1018:J$1019,"〇",'1.2(2)'!$C$1018:$C$1019,"&gt;="&amp;$K138,'1.2(2)'!$C$1018:$C$1019,"&lt;="&amp;$L138)+COUNTIFS('1.2(2)'!J$1018:J$1019,"△",'1.2(2)'!$C$1018:$C$1019,"&gt;="&amp;$K138,'1.2(2)'!$C$1018:$C$1019,"&lt;="&amp;$L138)</f>
        <v>0</v>
      </c>
      <c r="R138">
        <f>COUNTIFS('1.2(2)'!K$1018:K$1019,"〇",'1.2(2)'!$C$1018:$C$1019,"&gt;="&amp;$K138,'1.2(2)'!$C$1018:$C$1019,"&lt;="&amp;$L138)+COUNTIFS('1.2(2)'!K$1018:K$1019,"△",'1.2(2)'!$C$1018:$C$1019,"&gt;="&amp;$K138,'1.2(2)'!$C$1018:$C$1019,"&lt;="&amp;$L138)</f>
        <v>0</v>
      </c>
    </row>
    <row r="139" spans="2:18">
      <c r="B139" s="69" t="s">
        <v>774</v>
      </c>
      <c r="C139" s="22"/>
      <c r="D139" s="70" t="s">
        <v>775</v>
      </c>
      <c r="E139" s="70" t="s">
        <v>808</v>
      </c>
      <c r="F139" s="69" t="s">
        <v>13</v>
      </c>
      <c r="G139" s="70" t="s">
        <v>1005</v>
      </c>
      <c r="H139" s="74" t="s">
        <v>107</v>
      </c>
      <c r="I139" s="75"/>
      <c r="J139" s="140" t="str">
        <f t="shared" si="21"/>
        <v>103～116</v>
      </c>
      <c r="K139" s="60">
        <f>INDEX('1.2(1)②'!$B:$B,MATCH(M139,'1.2(1)②'!$A:$A,0),1)</f>
        <v>103</v>
      </c>
      <c r="L139" s="17">
        <f t="shared" si="19"/>
        <v>116</v>
      </c>
      <c r="M139" s="17" t="str">
        <f t="shared" si="18"/>
        <v>産業（製造業）鉄鋼業製鉄業、製鋼・製鋼圧延業等※1圧延・金属加工・表面処理工程その他</v>
      </c>
      <c r="O139" s="58" t="str">
        <f>INDEX('1.2(1)②'!$J:$J,MATCH($K139,'1.2(1)②'!$B:$B,0),1)</f>
        <v>デスケーリングポンププランジャー化</v>
      </c>
      <c r="P139">
        <f t="shared" si="20"/>
        <v>14</v>
      </c>
      <c r="Q139">
        <f>COUNTIFS('1.2(2)'!J$1018:J$1019,"〇",'1.2(2)'!$C$1018:$C$1019,"&gt;="&amp;$K139,'1.2(2)'!$C$1018:$C$1019,"&lt;="&amp;$L139)+COUNTIFS('1.2(2)'!J$1018:J$1019,"△",'1.2(2)'!$C$1018:$C$1019,"&gt;="&amp;$K139,'1.2(2)'!$C$1018:$C$1019,"&lt;="&amp;$L139)</f>
        <v>0</v>
      </c>
      <c r="R139">
        <f>COUNTIFS('1.2(2)'!K$1018:K$1019,"〇",'1.2(2)'!$C$1018:$C$1019,"&gt;="&amp;$K139,'1.2(2)'!$C$1018:$C$1019,"&lt;="&amp;$L139)+COUNTIFS('1.2(2)'!K$1018:K$1019,"△",'1.2(2)'!$C$1018:$C$1019,"&gt;="&amp;$K139,'1.2(2)'!$C$1018:$C$1019,"&lt;="&amp;$L139)</f>
        <v>0</v>
      </c>
    </row>
    <row r="140" spans="2:18">
      <c r="B140" s="69" t="s">
        <v>774</v>
      </c>
      <c r="C140" s="22"/>
      <c r="D140" s="70" t="s">
        <v>775</v>
      </c>
      <c r="E140" s="70" t="s">
        <v>808</v>
      </c>
      <c r="F140" s="69" t="s">
        <v>13</v>
      </c>
      <c r="G140" s="115" t="s">
        <v>778</v>
      </c>
      <c r="H140" s="74" t="s">
        <v>107</v>
      </c>
      <c r="I140" s="75"/>
      <c r="J140" s="140" t="str">
        <f t="shared" si="21"/>
        <v>117～119</v>
      </c>
      <c r="K140" s="60">
        <f>INDEX('1.2(1)②'!$B:$B,MATCH(M140,'1.2(1)②'!$A:$A,0),1)</f>
        <v>117</v>
      </c>
      <c r="L140" s="17">
        <f t="shared" si="19"/>
        <v>119</v>
      </c>
      <c r="M140" s="17" t="str">
        <f t="shared" si="18"/>
        <v>産業（製造業）鉄鋼業製鉄業、製鋼・製鋼圧延業等※1フェロアロイ製造工程その他</v>
      </c>
      <c r="O140" s="58" t="str">
        <f>INDEX('1.2(1)②'!$J:$J,MATCH($K140,'1.2(1)②'!$B:$B,0),1)</f>
        <v>省エネルギー型粉砕装置</v>
      </c>
      <c r="P140">
        <f t="shared" si="20"/>
        <v>3</v>
      </c>
      <c r="Q140">
        <f>COUNTIFS('1.2(2)'!J$1018:J$1019,"〇",'1.2(2)'!$C$1018:$C$1019,"&gt;="&amp;$K140,'1.2(2)'!$C$1018:$C$1019,"&lt;="&amp;$L140)+COUNTIFS('1.2(2)'!J$1018:J$1019,"△",'1.2(2)'!$C$1018:$C$1019,"&gt;="&amp;$K140,'1.2(2)'!$C$1018:$C$1019,"&lt;="&amp;$L140)</f>
        <v>0</v>
      </c>
      <c r="R140">
        <f>COUNTIFS('1.2(2)'!K$1018:K$1019,"〇",'1.2(2)'!$C$1018:$C$1019,"&gt;="&amp;$K140,'1.2(2)'!$C$1018:$C$1019,"&lt;="&amp;$L140)+COUNTIFS('1.2(2)'!K$1018:K$1019,"△",'1.2(2)'!$C$1018:$C$1019,"&gt;="&amp;$K140,'1.2(2)'!$C$1018:$C$1019,"&lt;="&amp;$L140)</f>
        <v>0</v>
      </c>
    </row>
    <row r="141" spans="2:18">
      <c r="B141" s="69" t="s">
        <v>774</v>
      </c>
      <c r="C141" s="22"/>
      <c r="D141" s="70" t="s">
        <v>775</v>
      </c>
      <c r="E141" s="71" t="s">
        <v>808</v>
      </c>
      <c r="F141" s="69" t="s">
        <v>13</v>
      </c>
      <c r="G141" s="22" t="s">
        <v>1006</v>
      </c>
      <c r="H141" s="74" t="s">
        <v>74</v>
      </c>
      <c r="I141" s="75"/>
      <c r="J141" s="140" t="str">
        <f t="shared" si="21"/>
        <v>120～141</v>
      </c>
      <c r="K141" s="60">
        <f>INDEX('1.2(1)②'!$B:$B,MATCH(M141,'1.2(1)②'!$A:$A,0),1)</f>
        <v>120</v>
      </c>
      <c r="L141" s="17">
        <f t="shared" si="19"/>
        <v>141</v>
      </c>
      <c r="M141" s="17" t="str">
        <f t="shared" si="18"/>
        <v>産業（製造業）鉄鋼業製鉄業、製鋼・製鋼圧延業等※1伸線工程、引抜工程、鋳鉄管製造工程燃焼設備</v>
      </c>
      <c r="O141" s="58" t="str">
        <f>INDEX('1.2(1)②'!$J:$J,MATCH($K141,'1.2(1)②'!$B:$B,0),1)</f>
        <v>外気流入防止板の設置</v>
      </c>
      <c r="P141">
        <f t="shared" si="20"/>
        <v>22</v>
      </c>
      <c r="Q141">
        <f>COUNTIFS('1.2(2)'!J$1018:J$1019,"〇",'1.2(2)'!$C$1018:$C$1019,"&gt;="&amp;$K141,'1.2(2)'!$C$1018:$C$1019,"&lt;="&amp;$L141)+COUNTIFS('1.2(2)'!J$1018:J$1019,"△",'1.2(2)'!$C$1018:$C$1019,"&gt;="&amp;$K141,'1.2(2)'!$C$1018:$C$1019,"&lt;="&amp;$L141)</f>
        <v>0</v>
      </c>
      <c r="R141">
        <f>COUNTIFS('1.2(2)'!K$1018:K$1019,"〇",'1.2(2)'!$C$1018:$C$1019,"&gt;="&amp;$K141,'1.2(2)'!$C$1018:$C$1019,"&lt;="&amp;$L141)+COUNTIFS('1.2(2)'!K$1018:K$1019,"△",'1.2(2)'!$C$1018:$C$1019,"&gt;="&amp;$K141,'1.2(2)'!$C$1018:$C$1019,"&lt;="&amp;$L141)</f>
        <v>0</v>
      </c>
    </row>
    <row r="142" spans="2:18">
      <c r="B142" s="69" t="s">
        <v>774</v>
      </c>
      <c r="C142" s="22"/>
      <c r="D142" s="70" t="s">
        <v>775</v>
      </c>
      <c r="E142" s="22" t="s">
        <v>1007</v>
      </c>
      <c r="F142" s="69" t="s">
        <v>13</v>
      </c>
      <c r="G142" s="21" t="s">
        <v>781</v>
      </c>
      <c r="H142" s="74" t="s">
        <v>74</v>
      </c>
      <c r="I142" s="75"/>
      <c r="J142" s="140" t="str">
        <f t="shared" si="21"/>
        <v>142～144</v>
      </c>
      <c r="K142" s="60">
        <f>INDEX('1.2(1)②'!$B:$B,MATCH(M142,'1.2(1)②'!$A:$A,0),1)</f>
        <v>142</v>
      </c>
      <c r="L142" s="17">
        <f t="shared" si="19"/>
        <v>144</v>
      </c>
      <c r="M142" s="17" t="str">
        <f t="shared" si="18"/>
        <v>産業（製造業）鉄鋼業銑鉄鋳物製造業、可鍛鋳鉄製造業溶解工程燃焼設備</v>
      </c>
      <c r="O142" s="58" t="str">
        <f>INDEX('1.2(1)②'!$J:$J,MATCH($K142,'1.2(1)②'!$B:$B,0),1)</f>
        <v>熱風送風式キュポラ</v>
      </c>
      <c r="P142">
        <f t="shared" si="20"/>
        <v>3</v>
      </c>
      <c r="Q142">
        <f>COUNTIFS('1.2(2)'!J$1018:J$1019,"〇",'1.2(2)'!$C$1018:$C$1019,"&gt;="&amp;$K142,'1.2(2)'!$C$1018:$C$1019,"&lt;="&amp;$L142)+COUNTIFS('1.2(2)'!J$1018:J$1019,"△",'1.2(2)'!$C$1018:$C$1019,"&gt;="&amp;$K142,'1.2(2)'!$C$1018:$C$1019,"&lt;="&amp;$L142)</f>
        <v>0</v>
      </c>
      <c r="R142">
        <f>COUNTIFS('1.2(2)'!K$1018:K$1019,"〇",'1.2(2)'!$C$1018:$C$1019,"&gt;="&amp;$K142,'1.2(2)'!$C$1018:$C$1019,"&lt;="&amp;$L142)+COUNTIFS('1.2(2)'!K$1018:K$1019,"△",'1.2(2)'!$C$1018:$C$1019,"&gt;="&amp;$K142,'1.2(2)'!$C$1018:$C$1019,"&lt;="&amp;$L142)</f>
        <v>0</v>
      </c>
    </row>
    <row r="143" spans="2:18">
      <c r="B143" s="69" t="s">
        <v>774</v>
      </c>
      <c r="C143" s="22"/>
      <c r="D143" s="70" t="s">
        <v>775</v>
      </c>
      <c r="E143" s="69" t="s">
        <v>1007</v>
      </c>
      <c r="F143" s="69" t="s">
        <v>13</v>
      </c>
      <c r="G143" s="72" t="s">
        <v>781</v>
      </c>
      <c r="H143" s="74" t="s">
        <v>560</v>
      </c>
      <c r="I143" s="75"/>
      <c r="J143" s="140" t="str">
        <f t="shared" si="21"/>
        <v>145～155</v>
      </c>
      <c r="K143" s="60">
        <f>INDEX('1.2(1)②'!$B:$B,MATCH(M143,'1.2(1)②'!$A:$A,0),1)</f>
        <v>145</v>
      </c>
      <c r="L143" s="17">
        <f t="shared" si="19"/>
        <v>155</v>
      </c>
      <c r="M143" s="17" t="str">
        <f t="shared" si="18"/>
        <v>産業（製造業）鉄鋼業銑鉄鋳物製造業、可鍛鋳鉄製造業溶解工程廃熱回収設備</v>
      </c>
      <c r="O143" s="58" t="str">
        <f>INDEX('1.2(1)②'!$J:$J,MATCH($K143,'1.2(1)②'!$B:$B,0),1)</f>
        <v>キュポラ廃熱回収装置</v>
      </c>
      <c r="P143">
        <f t="shared" si="20"/>
        <v>11</v>
      </c>
      <c r="Q143">
        <f>COUNTIFS('1.2(2)'!J$1018:J$1019,"〇",'1.2(2)'!$C$1018:$C$1019,"&gt;="&amp;$K143,'1.2(2)'!$C$1018:$C$1019,"&lt;="&amp;$L143)+COUNTIFS('1.2(2)'!J$1018:J$1019,"△",'1.2(2)'!$C$1018:$C$1019,"&gt;="&amp;$K143,'1.2(2)'!$C$1018:$C$1019,"&lt;="&amp;$L143)</f>
        <v>0</v>
      </c>
      <c r="R143">
        <f>COUNTIFS('1.2(2)'!K$1018:K$1019,"〇",'1.2(2)'!$C$1018:$C$1019,"&gt;="&amp;$K143,'1.2(2)'!$C$1018:$C$1019,"&lt;="&amp;$L143)+COUNTIFS('1.2(2)'!K$1018:K$1019,"△",'1.2(2)'!$C$1018:$C$1019,"&gt;="&amp;$K143,'1.2(2)'!$C$1018:$C$1019,"&lt;="&amp;$L143)</f>
        <v>0</v>
      </c>
    </row>
    <row r="144" spans="2:18">
      <c r="B144" s="69" t="s">
        <v>774</v>
      </c>
      <c r="C144" s="22"/>
      <c r="D144" s="70" t="s">
        <v>775</v>
      </c>
      <c r="E144" s="21" t="s">
        <v>1008</v>
      </c>
      <c r="F144" s="69" t="s">
        <v>13</v>
      </c>
      <c r="G144" s="22" t="s">
        <v>777</v>
      </c>
      <c r="H144" s="74" t="s">
        <v>74</v>
      </c>
      <c r="I144" s="75"/>
      <c r="J144" s="140">
        <f t="shared" si="21"/>
        <v>156</v>
      </c>
      <c r="K144" s="60">
        <f>INDEX('1.2(1)②'!$B:$B,MATCH(M144,'1.2(1)②'!$A:$A,0),1)</f>
        <v>156</v>
      </c>
      <c r="L144" s="17">
        <f t="shared" si="19"/>
        <v>156</v>
      </c>
      <c r="M144" s="17" t="str">
        <f t="shared" si="18"/>
        <v>産業（製造業）鉄鋼業鋳鋼製造業製鋼工程燃焼設備</v>
      </c>
      <c r="O144" s="58" t="str">
        <f>INDEX('1.2(1)②'!$J:$J,MATCH($K144,'1.2(1)②'!$B:$B,0),1)</f>
        <v>高速型酸素吹き込み装置</v>
      </c>
      <c r="P144">
        <f t="shared" si="20"/>
        <v>1</v>
      </c>
      <c r="Q144">
        <f>COUNTIFS('1.2(2)'!J$1018:J$1019,"〇",'1.2(2)'!$C$1018:$C$1019,"&gt;="&amp;$K144,'1.2(2)'!$C$1018:$C$1019,"&lt;="&amp;$L144)+COUNTIFS('1.2(2)'!J$1018:J$1019,"△",'1.2(2)'!$C$1018:$C$1019,"&gt;="&amp;$K144,'1.2(2)'!$C$1018:$C$1019,"&lt;="&amp;$L144)</f>
        <v>0</v>
      </c>
      <c r="R144">
        <f>COUNTIFS('1.2(2)'!K$1018:K$1019,"〇",'1.2(2)'!$C$1018:$C$1019,"&gt;="&amp;$K144,'1.2(2)'!$C$1018:$C$1019,"&lt;="&amp;$L144)+COUNTIFS('1.2(2)'!K$1018:K$1019,"△",'1.2(2)'!$C$1018:$C$1019,"&gt;="&amp;$K144,'1.2(2)'!$C$1018:$C$1019,"&lt;="&amp;$L144)</f>
        <v>0</v>
      </c>
    </row>
    <row r="145" spans="2:18">
      <c r="B145" s="69" t="s">
        <v>774</v>
      </c>
      <c r="C145" s="22"/>
      <c r="D145" s="70" t="s">
        <v>775</v>
      </c>
      <c r="E145" s="70" t="s">
        <v>1008</v>
      </c>
      <c r="F145" s="69" t="s">
        <v>13</v>
      </c>
      <c r="G145" s="69" t="s">
        <v>777</v>
      </c>
      <c r="H145" s="74" t="s">
        <v>89</v>
      </c>
      <c r="I145" s="75"/>
      <c r="J145" s="140" t="str">
        <f t="shared" si="21"/>
        <v>157～159</v>
      </c>
      <c r="K145" s="60">
        <f>INDEX('1.2(1)②'!$B:$B,MATCH(M145,'1.2(1)②'!$A:$A,0),1)</f>
        <v>157</v>
      </c>
      <c r="L145" s="17">
        <f t="shared" si="19"/>
        <v>159</v>
      </c>
      <c r="M145" s="17" t="str">
        <f t="shared" si="18"/>
        <v>産業（製造業）鉄鋼業鋳鋼製造業製鋼工程熱利用設備</v>
      </c>
      <c r="O145" s="58" t="str">
        <f>INDEX('1.2(1)②'!$J:$J,MATCH($K145,'1.2(1)②'!$B:$B,0),1)</f>
        <v>アーク炉電極昇降装置</v>
      </c>
      <c r="P145">
        <f t="shared" si="20"/>
        <v>3</v>
      </c>
      <c r="Q145">
        <f>COUNTIFS('1.2(2)'!J$1018:J$1019,"〇",'1.2(2)'!$C$1018:$C$1019,"&gt;="&amp;$K145,'1.2(2)'!$C$1018:$C$1019,"&lt;="&amp;$L145)+COUNTIFS('1.2(2)'!J$1018:J$1019,"△",'1.2(2)'!$C$1018:$C$1019,"&gt;="&amp;$K145,'1.2(2)'!$C$1018:$C$1019,"&lt;="&amp;$L145)</f>
        <v>0</v>
      </c>
      <c r="R145">
        <f>COUNTIFS('1.2(2)'!K$1018:K$1019,"〇",'1.2(2)'!$C$1018:$C$1019,"&gt;="&amp;$K145,'1.2(2)'!$C$1018:$C$1019,"&lt;="&amp;$L145)+COUNTIFS('1.2(2)'!K$1018:K$1019,"△",'1.2(2)'!$C$1018:$C$1019,"&gt;="&amp;$K145,'1.2(2)'!$C$1018:$C$1019,"&lt;="&amp;$L145)</f>
        <v>0</v>
      </c>
    </row>
    <row r="146" spans="2:18">
      <c r="B146" s="69" t="s">
        <v>774</v>
      </c>
      <c r="C146" s="22"/>
      <c r="D146" s="70" t="s">
        <v>775</v>
      </c>
      <c r="E146" s="71" t="s">
        <v>1008</v>
      </c>
      <c r="F146" s="69" t="s">
        <v>13</v>
      </c>
      <c r="G146" s="70" t="s">
        <v>777</v>
      </c>
      <c r="H146" s="74" t="s">
        <v>117</v>
      </c>
      <c r="I146" s="75"/>
      <c r="J146" s="140" t="str">
        <f t="shared" si="21"/>
        <v>160～210</v>
      </c>
      <c r="K146" s="60">
        <f>INDEX('1.2(1)②'!$B:$B,MATCH(M146,'1.2(1)②'!$A:$A,0),1)</f>
        <v>160</v>
      </c>
      <c r="L146" s="17">
        <f t="shared" si="19"/>
        <v>210</v>
      </c>
      <c r="M146" s="17" t="str">
        <f t="shared" si="18"/>
        <v>産業（製造業）鉄鋼業鋳鋼製造業製鋼工程電気使用設備</v>
      </c>
      <c r="O146" s="58" t="str">
        <f>INDEX('1.2(1)②'!$J:$J,MATCH($K146,'1.2(1)②'!$B:$B,0),1)</f>
        <v>取鍋精錬炉</v>
      </c>
      <c r="P146">
        <f t="shared" si="20"/>
        <v>51</v>
      </c>
      <c r="Q146">
        <f>COUNTIFS('1.2(2)'!J$1018:J$1019,"〇",'1.2(2)'!$C$1018:$C$1019,"&gt;="&amp;$K146,'1.2(2)'!$C$1018:$C$1019,"&lt;="&amp;$L146)+COUNTIFS('1.2(2)'!J$1018:J$1019,"△",'1.2(2)'!$C$1018:$C$1019,"&gt;="&amp;$K146,'1.2(2)'!$C$1018:$C$1019,"&lt;="&amp;$L146)</f>
        <v>0</v>
      </c>
      <c r="R146">
        <f>COUNTIFS('1.2(2)'!K$1018:K$1019,"〇",'1.2(2)'!$C$1018:$C$1019,"&gt;="&amp;$K146,'1.2(2)'!$C$1018:$C$1019,"&lt;="&amp;$L146)+COUNTIFS('1.2(2)'!K$1018:K$1019,"△",'1.2(2)'!$C$1018:$C$1019,"&gt;="&amp;$K146,'1.2(2)'!$C$1018:$C$1019,"&lt;="&amp;$L146)</f>
        <v>0</v>
      </c>
    </row>
    <row r="147" spans="2:18">
      <c r="B147" s="69" t="s">
        <v>774</v>
      </c>
      <c r="C147" s="22"/>
      <c r="D147" s="71" t="s">
        <v>775</v>
      </c>
      <c r="E147" s="23" t="s">
        <v>1009</v>
      </c>
      <c r="F147" s="69" t="s">
        <v>13</v>
      </c>
      <c r="G147" s="115" t="s">
        <v>782</v>
      </c>
      <c r="H147" s="74" t="s">
        <v>89</v>
      </c>
      <c r="I147" s="75"/>
      <c r="J147" s="140" t="str">
        <f t="shared" si="21"/>
        <v>211～221</v>
      </c>
      <c r="K147" s="60">
        <f>INDEX('1.2(1)②'!$B:$B,MATCH(M147,'1.2(1)②'!$A:$A,0),1)</f>
        <v>211</v>
      </c>
      <c r="L147" s="17">
        <f t="shared" si="19"/>
        <v>221</v>
      </c>
      <c r="M147" s="17" t="str">
        <f t="shared" si="18"/>
        <v>産業（製造業）鉄鋼業鍛鋼製造業加熱工程熱利用設備</v>
      </c>
      <c r="O147" s="58" t="str">
        <f>INDEX('1.2(1)②'!$J:$J,MATCH($K147,'1.2(1)②'!$B:$B,0),1)</f>
        <v>鋼塊保温ピット</v>
      </c>
      <c r="P147">
        <f t="shared" si="20"/>
        <v>11</v>
      </c>
      <c r="Q147">
        <f>COUNTIFS('1.2(2)'!J$1018:J$1019,"〇",'1.2(2)'!$C$1018:$C$1019,"&gt;="&amp;$K147,'1.2(2)'!$C$1018:$C$1019,"&lt;="&amp;$L147)+COUNTIFS('1.2(2)'!J$1018:J$1019,"△",'1.2(2)'!$C$1018:$C$1019,"&gt;="&amp;$K147,'1.2(2)'!$C$1018:$C$1019,"&lt;="&amp;$L147)</f>
        <v>1</v>
      </c>
      <c r="R147">
        <f>COUNTIFS('1.2(2)'!K$1018:K$1019,"〇",'1.2(2)'!$C$1018:$C$1019,"&gt;="&amp;$K147,'1.2(2)'!$C$1018:$C$1019,"&lt;="&amp;$L147)+COUNTIFS('1.2(2)'!K$1018:K$1019,"△",'1.2(2)'!$C$1018:$C$1019,"&gt;="&amp;$K147,'1.2(2)'!$C$1018:$C$1019,"&lt;="&amp;$L147)</f>
        <v>0</v>
      </c>
    </row>
    <row r="148" spans="2:18">
      <c r="B148" s="69" t="s">
        <v>774</v>
      </c>
      <c r="C148" s="22"/>
      <c r="D148" s="383" t="s">
        <v>783</v>
      </c>
      <c r="E148" s="384"/>
      <c r="F148" s="69" t="s">
        <v>13</v>
      </c>
      <c r="G148" s="22" t="s">
        <v>982</v>
      </c>
      <c r="H148" s="74" t="s">
        <v>89</v>
      </c>
      <c r="I148" s="75"/>
      <c r="J148" s="140" t="str">
        <f t="shared" si="21"/>
        <v>222～225</v>
      </c>
      <c r="K148" s="60">
        <f>INDEX('1.2(1)②'!$B:$B,MATCH(M148,'1.2(1)②'!$A:$A,0),1)</f>
        <v>222</v>
      </c>
      <c r="L148" s="17">
        <f t="shared" si="19"/>
        <v>225</v>
      </c>
      <c r="M148" s="17" t="str">
        <f t="shared" si="18"/>
        <v>産業（製造業）パルプ製造業及び紙製造業パルプ化工程（クラフトパルプ（ＫＰ））熱利用設備</v>
      </c>
      <c r="O148" s="58" t="str">
        <f>INDEX('1.2(1)②'!$J:$J,MATCH($K148,'1.2(1)②'!$B:$B,0),1)</f>
        <v>低温長時間蒸解装置（Compact蒸解装置、Lo-Solid（低固形分）蒸解装置）</v>
      </c>
      <c r="P148">
        <f t="shared" si="20"/>
        <v>4</v>
      </c>
      <c r="Q148">
        <f>COUNTIFS('1.2(2)'!J$1018:J$1019,"〇",'1.2(2)'!$C$1018:$C$1019,"&gt;="&amp;$K148,'1.2(2)'!$C$1018:$C$1019,"&lt;="&amp;$L148)+COUNTIFS('1.2(2)'!J$1018:J$1019,"△",'1.2(2)'!$C$1018:$C$1019,"&gt;="&amp;$K148,'1.2(2)'!$C$1018:$C$1019,"&lt;="&amp;$L148)</f>
        <v>0</v>
      </c>
      <c r="R148">
        <f>COUNTIFS('1.2(2)'!K$1018:K$1019,"〇",'1.2(2)'!$C$1018:$C$1019,"&gt;="&amp;$K148,'1.2(2)'!$C$1018:$C$1019,"&lt;="&amp;$L148)+COUNTIFS('1.2(2)'!K$1018:K$1019,"△",'1.2(2)'!$C$1018:$C$1019,"&gt;="&amp;$K148,'1.2(2)'!$C$1018:$C$1019,"&lt;="&amp;$L148)</f>
        <v>0</v>
      </c>
    </row>
    <row r="149" spans="2:18">
      <c r="B149" s="69" t="s">
        <v>774</v>
      </c>
      <c r="C149" s="22"/>
      <c r="D149" s="385" t="s">
        <v>783</v>
      </c>
      <c r="E149" s="386"/>
      <c r="F149" s="69" t="s">
        <v>13</v>
      </c>
      <c r="G149" s="69" t="s">
        <v>982</v>
      </c>
      <c r="H149" s="74" t="s">
        <v>1010</v>
      </c>
      <c r="I149" s="75"/>
      <c r="J149" s="140" t="str">
        <f t="shared" si="21"/>
        <v>226～231</v>
      </c>
      <c r="K149" s="60">
        <f>INDEX('1.2(1)②'!$B:$B,MATCH(M149,'1.2(1)②'!$A:$A,0),1)</f>
        <v>226</v>
      </c>
      <c r="L149" s="17">
        <f t="shared" si="19"/>
        <v>231</v>
      </c>
      <c r="M149" s="17" t="str">
        <f t="shared" si="18"/>
        <v>産業（製造業）パルプ製造業及び紙製造業パルプ化工程（クラフトパルプ（ＫＰ））電気利用設備</v>
      </c>
      <c r="O149" s="58" t="str">
        <f>INDEX('1.2(1)②'!$J:$J,MATCH($K149,'1.2(1)②'!$B:$B,0),1)</f>
        <v>高効率パルプ洗浄装置</v>
      </c>
      <c r="P149">
        <f t="shared" si="20"/>
        <v>6</v>
      </c>
      <c r="Q149">
        <f>COUNTIFS('1.2(2)'!J$1018:J$1019,"〇",'1.2(2)'!$C$1018:$C$1019,"&gt;="&amp;$K149,'1.2(2)'!$C$1018:$C$1019,"&lt;="&amp;$L149)+COUNTIFS('1.2(2)'!J$1018:J$1019,"△",'1.2(2)'!$C$1018:$C$1019,"&gt;="&amp;$K149,'1.2(2)'!$C$1018:$C$1019,"&lt;="&amp;$L149)</f>
        <v>0</v>
      </c>
      <c r="R149">
        <f>COUNTIFS('1.2(2)'!K$1018:K$1019,"〇",'1.2(2)'!$C$1018:$C$1019,"&gt;="&amp;$K149,'1.2(2)'!$C$1018:$C$1019,"&lt;="&amp;$L149)+COUNTIFS('1.2(2)'!K$1018:K$1019,"△",'1.2(2)'!$C$1018:$C$1019,"&gt;="&amp;$K149,'1.2(2)'!$C$1018:$C$1019,"&lt;="&amp;$L149)</f>
        <v>0</v>
      </c>
    </row>
    <row r="150" spans="2:18">
      <c r="B150" s="69" t="s">
        <v>774</v>
      </c>
      <c r="C150" s="22"/>
      <c r="D150" s="385" t="s">
        <v>783</v>
      </c>
      <c r="E150" s="386"/>
      <c r="F150" s="69" t="s">
        <v>13</v>
      </c>
      <c r="G150" s="70" t="s">
        <v>982</v>
      </c>
      <c r="H150" s="74" t="s">
        <v>1004</v>
      </c>
      <c r="I150" s="75"/>
      <c r="J150" s="140">
        <f t="shared" si="21"/>
        <v>232</v>
      </c>
      <c r="K150" s="60">
        <f>INDEX('1.2(1)②'!$B:$B,MATCH(M150,'1.2(1)②'!$A:$A,0),1)</f>
        <v>232</v>
      </c>
      <c r="L150" s="17">
        <f t="shared" si="19"/>
        <v>232</v>
      </c>
      <c r="M150" s="17" t="str">
        <f t="shared" si="18"/>
        <v>産業（製造業）パルプ製造業及び紙製造業パルプ化工程（クラフトパルプ（ＫＰ））省エネルギー型製造プロセス</v>
      </c>
      <c r="O150" s="58" t="str">
        <f>INDEX('1.2(1)②'!$J:$J,MATCH($K150,'1.2(1)②'!$B:$B,0),1)</f>
        <v>バイオ漂白システム</v>
      </c>
      <c r="P150">
        <f t="shared" si="20"/>
        <v>1</v>
      </c>
      <c r="Q150">
        <f>COUNTIFS('1.2(2)'!J$1018:J$1019,"〇",'1.2(2)'!$C$1018:$C$1019,"&gt;="&amp;$K150,'1.2(2)'!$C$1018:$C$1019,"&lt;="&amp;$L150)+COUNTIFS('1.2(2)'!J$1018:J$1019,"△",'1.2(2)'!$C$1018:$C$1019,"&gt;="&amp;$K150,'1.2(2)'!$C$1018:$C$1019,"&lt;="&amp;$L150)</f>
        <v>0</v>
      </c>
      <c r="R150">
        <f>COUNTIFS('1.2(2)'!K$1018:K$1019,"〇",'1.2(2)'!$C$1018:$C$1019,"&gt;="&amp;$K150,'1.2(2)'!$C$1018:$C$1019,"&lt;="&amp;$L150)+COUNTIFS('1.2(2)'!K$1018:K$1019,"△",'1.2(2)'!$C$1018:$C$1019,"&gt;="&amp;$K150,'1.2(2)'!$C$1018:$C$1019,"&lt;="&amp;$L150)</f>
        <v>0</v>
      </c>
    </row>
    <row r="151" spans="2:18">
      <c r="B151" s="69" t="s">
        <v>774</v>
      </c>
      <c r="C151" s="22"/>
      <c r="D151" s="385" t="s">
        <v>783</v>
      </c>
      <c r="E151" s="386"/>
      <c r="F151" s="69" t="s">
        <v>13</v>
      </c>
      <c r="G151" s="21" t="s">
        <v>984</v>
      </c>
      <c r="H151" s="74" t="s">
        <v>89</v>
      </c>
      <c r="I151" s="75"/>
      <c r="J151" s="140">
        <f t="shared" si="21"/>
        <v>233</v>
      </c>
      <c r="K151" s="60">
        <f>INDEX('1.2(1)②'!$B:$B,MATCH(M151,'1.2(1)②'!$A:$A,0),1)</f>
        <v>233</v>
      </c>
      <c r="L151" s="17">
        <f t="shared" si="19"/>
        <v>233</v>
      </c>
      <c r="M151" s="17" t="str">
        <f t="shared" si="18"/>
        <v>産業（製造業）パルプ製造業及び紙製造業パルプ化工程（機械パルプ）熱利用設備</v>
      </c>
      <c r="O151" s="58" t="str">
        <f>INDEX('1.2(1)②'!$J:$J,MATCH($K151,'1.2(1)②'!$B:$B,0),1)</f>
        <v>高濃度漂白装置</v>
      </c>
      <c r="P151">
        <f t="shared" si="20"/>
        <v>1</v>
      </c>
      <c r="Q151">
        <f>COUNTIFS('1.2(2)'!J$1018:J$1019,"〇",'1.2(2)'!$C$1018:$C$1019,"&gt;="&amp;$K151,'1.2(2)'!$C$1018:$C$1019,"&lt;="&amp;$L151)+COUNTIFS('1.2(2)'!J$1018:J$1019,"△",'1.2(2)'!$C$1018:$C$1019,"&gt;="&amp;$K151,'1.2(2)'!$C$1018:$C$1019,"&lt;="&amp;$L151)</f>
        <v>0</v>
      </c>
      <c r="R151">
        <f>COUNTIFS('1.2(2)'!K$1018:K$1019,"〇",'1.2(2)'!$C$1018:$C$1019,"&gt;="&amp;$K151,'1.2(2)'!$C$1018:$C$1019,"&lt;="&amp;$L151)+COUNTIFS('1.2(2)'!K$1018:K$1019,"△",'1.2(2)'!$C$1018:$C$1019,"&gt;="&amp;$K151,'1.2(2)'!$C$1018:$C$1019,"&lt;="&amp;$L151)</f>
        <v>0</v>
      </c>
    </row>
    <row r="152" spans="2:18">
      <c r="B152" s="69" t="s">
        <v>774</v>
      </c>
      <c r="C152" s="22"/>
      <c r="D152" s="385" t="s">
        <v>783</v>
      </c>
      <c r="E152" s="386"/>
      <c r="F152" s="69" t="s">
        <v>13</v>
      </c>
      <c r="G152" s="69" t="s">
        <v>984</v>
      </c>
      <c r="H152" s="74" t="s">
        <v>560</v>
      </c>
      <c r="I152" s="75"/>
      <c r="J152" s="140">
        <f t="shared" si="21"/>
        <v>234</v>
      </c>
      <c r="K152" s="60">
        <f>INDEX('1.2(1)②'!$B:$B,MATCH(M152,'1.2(1)②'!$A:$A,0),1)</f>
        <v>234</v>
      </c>
      <c r="L152" s="17">
        <f t="shared" si="19"/>
        <v>234</v>
      </c>
      <c r="M152" s="17" t="str">
        <f t="shared" si="18"/>
        <v>産業（製造業）パルプ製造業及び紙製造業パルプ化工程（機械パルプ）廃熱回収設備</v>
      </c>
      <c r="O152" s="58" t="str">
        <f>INDEX('1.2(1)②'!$J:$J,MATCH($K152,'1.2(1)②'!$B:$B,0),1)</f>
        <v>ＴＰＭ排熱の回収</v>
      </c>
      <c r="P152">
        <f t="shared" si="20"/>
        <v>1</v>
      </c>
      <c r="Q152">
        <f>COUNTIFS('1.2(2)'!J$1018:J$1019,"〇",'1.2(2)'!$C$1018:$C$1019,"&gt;="&amp;$K152,'1.2(2)'!$C$1018:$C$1019,"&lt;="&amp;$L152)+COUNTIFS('1.2(2)'!J$1018:J$1019,"△",'1.2(2)'!$C$1018:$C$1019,"&gt;="&amp;$K152,'1.2(2)'!$C$1018:$C$1019,"&lt;="&amp;$L152)</f>
        <v>0</v>
      </c>
      <c r="R152">
        <f>COUNTIFS('1.2(2)'!K$1018:K$1019,"〇",'1.2(2)'!$C$1018:$C$1019,"&gt;="&amp;$K152,'1.2(2)'!$C$1018:$C$1019,"&lt;="&amp;$L152)+COUNTIFS('1.2(2)'!K$1018:K$1019,"△",'1.2(2)'!$C$1018:$C$1019,"&gt;="&amp;$K152,'1.2(2)'!$C$1018:$C$1019,"&lt;="&amp;$L152)</f>
        <v>0</v>
      </c>
    </row>
    <row r="153" spans="2:18">
      <c r="B153" s="69" t="s">
        <v>774</v>
      </c>
      <c r="C153" s="22"/>
      <c r="D153" s="385" t="s">
        <v>783</v>
      </c>
      <c r="E153" s="386"/>
      <c r="F153" s="69" t="s">
        <v>13</v>
      </c>
      <c r="G153" s="71" t="s">
        <v>984</v>
      </c>
      <c r="H153" s="74" t="s">
        <v>117</v>
      </c>
      <c r="I153" s="75"/>
      <c r="J153" s="140" t="str">
        <f t="shared" si="21"/>
        <v>235～237</v>
      </c>
      <c r="K153" s="60">
        <f>INDEX('1.2(1)②'!$B:$B,MATCH(M153,'1.2(1)②'!$A:$A,0),1)</f>
        <v>235</v>
      </c>
      <c r="L153" s="17">
        <f t="shared" si="19"/>
        <v>237</v>
      </c>
      <c r="M153" s="17" t="str">
        <f t="shared" si="18"/>
        <v>産業（製造業）パルプ製造業及び紙製造業パルプ化工程（機械パルプ）電気使用設備</v>
      </c>
      <c r="O153" s="58" t="str">
        <f>INDEX('1.2(1)②'!$J:$J,MATCH($K153,'1.2(1)②'!$B:$B,0),1)</f>
        <v>高効率スクリーン装置</v>
      </c>
      <c r="P153">
        <f t="shared" si="20"/>
        <v>3</v>
      </c>
      <c r="Q153">
        <f>COUNTIFS('1.2(2)'!J$1018:J$1019,"〇",'1.2(2)'!$C$1018:$C$1019,"&gt;="&amp;$K153,'1.2(2)'!$C$1018:$C$1019,"&lt;="&amp;$L153)+COUNTIFS('1.2(2)'!J$1018:J$1019,"△",'1.2(2)'!$C$1018:$C$1019,"&gt;="&amp;$K153,'1.2(2)'!$C$1018:$C$1019,"&lt;="&amp;$L153)</f>
        <v>0</v>
      </c>
      <c r="R153">
        <f>COUNTIFS('1.2(2)'!K$1018:K$1019,"〇",'1.2(2)'!$C$1018:$C$1019,"&gt;="&amp;$K153,'1.2(2)'!$C$1018:$C$1019,"&lt;="&amp;$L153)+COUNTIFS('1.2(2)'!K$1018:K$1019,"△",'1.2(2)'!$C$1018:$C$1019,"&gt;="&amp;$K153,'1.2(2)'!$C$1018:$C$1019,"&lt;="&amp;$L153)</f>
        <v>0</v>
      </c>
    </row>
    <row r="154" spans="2:18">
      <c r="B154" s="69" t="s">
        <v>774</v>
      </c>
      <c r="C154" s="22"/>
      <c r="D154" s="385" t="s">
        <v>783</v>
      </c>
      <c r="E154" s="386"/>
      <c r="F154" s="69" t="s">
        <v>13</v>
      </c>
      <c r="G154" s="22" t="s">
        <v>986</v>
      </c>
      <c r="H154" s="74" t="s">
        <v>117</v>
      </c>
      <c r="I154" s="75"/>
      <c r="J154" s="140" t="str">
        <f t="shared" si="21"/>
        <v>238～244</v>
      </c>
      <c r="K154" s="60">
        <f>INDEX('1.2(1)②'!$B:$B,MATCH(M154,'1.2(1)②'!$A:$A,0),1)</f>
        <v>238</v>
      </c>
      <c r="L154" s="17">
        <f t="shared" si="19"/>
        <v>244</v>
      </c>
      <c r="M154" s="17" t="str">
        <f t="shared" si="18"/>
        <v>産業（製造業）パルプ製造業及び紙製造業パルプ化工程（古紙パルプ）電気使用設備</v>
      </c>
      <c r="O154" s="58" t="str">
        <f>INDEX('1.2(1)②'!$J:$J,MATCH($K154,'1.2(1)②'!$B:$B,0),1)</f>
        <v>高効率フローテーター</v>
      </c>
      <c r="P154">
        <f t="shared" si="20"/>
        <v>7</v>
      </c>
      <c r="Q154">
        <f>COUNTIFS('1.2(2)'!J$1018:J$1019,"〇",'1.2(2)'!$C$1018:$C$1019,"&gt;="&amp;$K154,'1.2(2)'!$C$1018:$C$1019,"&lt;="&amp;$L154)+COUNTIFS('1.2(2)'!J$1018:J$1019,"△",'1.2(2)'!$C$1018:$C$1019,"&gt;="&amp;$K154,'1.2(2)'!$C$1018:$C$1019,"&lt;="&amp;$L154)</f>
        <v>0</v>
      </c>
      <c r="R154">
        <f>COUNTIFS('1.2(2)'!K$1018:K$1019,"〇",'1.2(2)'!$C$1018:$C$1019,"&gt;="&amp;$K154,'1.2(2)'!$C$1018:$C$1019,"&lt;="&amp;$L154)+COUNTIFS('1.2(2)'!K$1018:K$1019,"△",'1.2(2)'!$C$1018:$C$1019,"&gt;="&amp;$K154,'1.2(2)'!$C$1018:$C$1019,"&lt;="&amp;$L154)</f>
        <v>0</v>
      </c>
    </row>
    <row r="155" spans="2:18">
      <c r="B155" s="69" t="s">
        <v>774</v>
      </c>
      <c r="C155" s="22"/>
      <c r="D155" s="385" t="s">
        <v>783</v>
      </c>
      <c r="E155" s="386"/>
      <c r="F155" s="69" t="s">
        <v>13</v>
      </c>
      <c r="G155" s="21" t="s">
        <v>988</v>
      </c>
      <c r="H155" s="74" t="s">
        <v>89</v>
      </c>
      <c r="I155" s="75"/>
      <c r="J155" s="140" t="str">
        <f t="shared" si="21"/>
        <v>245～255</v>
      </c>
      <c r="K155" s="60">
        <f>INDEX('1.2(1)②'!$B:$B,MATCH(M155,'1.2(1)②'!$A:$A,0),1)</f>
        <v>245</v>
      </c>
      <c r="L155" s="17">
        <f t="shared" si="19"/>
        <v>255</v>
      </c>
      <c r="M155" s="17" t="str">
        <f t="shared" si="18"/>
        <v>産業（製造業）パルプ製造業及び紙製造業抄紙工程熱利用設備</v>
      </c>
      <c r="O155" s="58" t="str">
        <f>INDEX('1.2(1)②'!$J:$J,MATCH($K155,'1.2(1)②'!$B:$B,0),1)</f>
        <v>高性能面圧脱水装置（高性能シュープレス）</v>
      </c>
      <c r="P155">
        <f t="shared" si="20"/>
        <v>11</v>
      </c>
      <c r="Q155">
        <f>COUNTIFS('1.2(2)'!J$1018:J$1019,"〇",'1.2(2)'!$C$1018:$C$1019,"&gt;="&amp;$K155,'1.2(2)'!$C$1018:$C$1019,"&lt;="&amp;$L155)+COUNTIFS('1.2(2)'!J$1018:J$1019,"△",'1.2(2)'!$C$1018:$C$1019,"&gt;="&amp;$K155,'1.2(2)'!$C$1018:$C$1019,"&lt;="&amp;$L155)</f>
        <v>0</v>
      </c>
      <c r="R155">
        <f>COUNTIFS('1.2(2)'!K$1018:K$1019,"〇",'1.2(2)'!$C$1018:$C$1019,"&gt;="&amp;$K155,'1.2(2)'!$C$1018:$C$1019,"&lt;="&amp;$L155)+COUNTIFS('1.2(2)'!K$1018:K$1019,"△",'1.2(2)'!$C$1018:$C$1019,"&gt;="&amp;$K155,'1.2(2)'!$C$1018:$C$1019,"&lt;="&amp;$L155)</f>
        <v>0</v>
      </c>
    </row>
    <row r="156" spans="2:18">
      <c r="B156" s="69" t="s">
        <v>774</v>
      </c>
      <c r="C156" s="22"/>
      <c r="D156" s="385" t="s">
        <v>783</v>
      </c>
      <c r="E156" s="386"/>
      <c r="F156" s="69" t="s">
        <v>13</v>
      </c>
      <c r="G156" s="69" t="s">
        <v>988</v>
      </c>
      <c r="H156" s="74" t="s">
        <v>560</v>
      </c>
      <c r="I156" s="75"/>
      <c r="J156" s="140">
        <f t="shared" si="21"/>
        <v>256</v>
      </c>
      <c r="K156" s="60">
        <f>INDEX('1.2(1)②'!$B:$B,MATCH(M156,'1.2(1)②'!$A:$A,0),1)</f>
        <v>256</v>
      </c>
      <c r="L156" s="17">
        <f t="shared" si="19"/>
        <v>256</v>
      </c>
      <c r="M156" s="17" t="str">
        <f t="shared" si="18"/>
        <v>産業（製造業）パルプ製造業及び紙製造業抄紙工程廃熱回収設備</v>
      </c>
      <c r="O156" s="58" t="str">
        <f>INDEX('1.2(1)②'!$J:$J,MATCH($K156,'1.2(1)②'!$B:$B,0),1)</f>
        <v>ドライヤーフード熱回収装置</v>
      </c>
      <c r="P156">
        <f t="shared" si="20"/>
        <v>1</v>
      </c>
      <c r="Q156">
        <f>COUNTIFS('1.2(2)'!J$1018:J$1019,"〇",'1.2(2)'!$C$1018:$C$1019,"&gt;="&amp;$K156,'1.2(2)'!$C$1018:$C$1019,"&lt;="&amp;$L156)+COUNTIFS('1.2(2)'!J$1018:J$1019,"△",'1.2(2)'!$C$1018:$C$1019,"&gt;="&amp;$K156,'1.2(2)'!$C$1018:$C$1019,"&lt;="&amp;$L156)</f>
        <v>0</v>
      </c>
      <c r="R156">
        <f>COUNTIFS('1.2(2)'!K$1018:K$1019,"〇",'1.2(2)'!$C$1018:$C$1019,"&gt;="&amp;$K156,'1.2(2)'!$C$1018:$C$1019,"&lt;="&amp;$L156)+COUNTIFS('1.2(2)'!K$1018:K$1019,"△",'1.2(2)'!$C$1018:$C$1019,"&gt;="&amp;$K156,'1.2(2)'!$C$1018:$C$1019,"&lt;="&amp;$L156)</f>
        <v>0</v>
      </c>
    </row>
    <row r="157" spans="2:18">
      <c r="B157" s="69" t="s">
        <v>774</v>
      </c>
      <c r="C157" s="22"/>
      <c r="D157" s="385" t="s">
        <v>783</v>
      </c>
      <c r="E157" s="386"/>
      <c r="F157" s="69" t="s">
        <v>13</v>
      </c>
      <c r="G157" s="70" t="s">
        <v>988</v>
      </c>
      <c r="H157" s="74" t="s">
        <v>117</v>
      </c>
      <c r="I157" s="75"/>
      <c r="J157" s="140" t="str">
        <f t="shared" si="21"/>
        <v>257～264</v>
      </c>
      <c r="K157" s="60">
        <f>INDEX('1.2(1)②'!$B:$B,MATCH(M157,'1.2(1)②'!$A:$A,0),1)</f>
        <v>257</v>
      </c>
      <c r="L157" s="17">
        <f t="shared" si="19"/>
        <v>264</v>
      </c>
      <c r="M157" s="17" t="str">
        <f t="shared" si="18"/>
        <v>産業（製造業）パルプ製造業及び紙製造業抄紙工程電気使用設備</v>
      </c>
      <c r="O157" s="58" t="str">
        <f>INDEX('1.2(1)②'!$J:$J,MATCH($K157,'1.2(1)②'!$B:$B,0),1)</f>
        <v>省エネルギー型クラウン制御ロール</v>
      </c>
      <c r="P157">
        <f t="shared" si="20"/>
        <v>8</v>
      </c>
      <c r="Q157">
        <f>COUNTIFS('1.2(2)'!J$1018:J$1019,"〇",'1.2(2)'!$C$1018:$C$1019,"&gt;="&amp;$K157,'1.2(2)'!$C$1018:$C$1019,"&lt;="&amp;$L157)+COUNTIFS('1.2(2)'!J$1018:J$1019,"△",'1.2(2)'!$C$1018:$C$1019,"&gt;="&amp;$K157,'1.2(2)'!$C$1018:$C$1019,"&lt;="&amp;$L157)</f>
        <v>0</v>
      </c>
      <c r="R157">
        <f>COUNTIFS('1.2(2)'!K$1018:K$1019,"〇",'1.2(2)'!$C$1018:$C$1019,"&gt;="&amp;$K157,'1.2(2)'!$C$1018:$C$1019,"&lt;="&amp;$L157)+COUNTIFS('1.2(2)'!K$1018:K$1019,"△",'1.2(2)'!$C$1018:$C$1019,"&gt;="&amp;$K157,'1.2(2)'!$C$1018:$C$1019,"&lt;="&amp;$L157)</f>
        <v>0</v>
      </c>
    </row>
    <row r="158" spans="2:18">
      <c r="B158" s="69" t="s">
        <v>774</v>
      </c>
      <c r="C158" s="22"/>
      <c r="D158" s="385" t="s">
        <v>783</v>
      </c>
      <c r="E158" s="386"/>
      <c r="F158" s="69" t="s">
        <v>13</v>
      </c>
      <c r="G158" s="70" t="s">
        <v>988</v>
      </c>
      <c r="H158" s="74" t="s">
        <v>1004</v>
      </c>
      <c r="I158" s="75"/>
      <c r="J158" s="140" t="str">
        <f t="shared" si="21"/>
        <v>265～266</v>
      </c>
      <c r="K158" s="60">
        <f>INDEX('1.2(1)②'!$B:$B,MATCH(M158,'1.2(1)②'!$A:$A,0),1)</f>
        <v>265</v>
      </c>
      <c r="L158" s="17">
        <f t="shared" si="19"/>
        <v>266</v>
      </c>
      <c r="M158" s="17" t="str">
        <f t="shared" si="18"/>
        <v>産業（製造業）パルプ製造業及び紙製造業抄紙工程省エネルギー型製造プロセス</v>
      </c>
      <c r="O158" s="58" t="str">
        <f>INDEX('1.2(1)②'!$J:$J,MATCH($K158,'1.2(1)②'!$B:$B,0),1)</f>
        <v>自動巻取り制御装置（オプティリール導入等）</v>
      </c>
      <c r="P158">
        <f t="shared" si="20"/>
        <v>2</v>
      </c>
      <c r="Q158">
        <f>COUNTIFS('1.2(2)'!J$1018:J$1019,"〇",'1.2(2)'!$C$1018:$C$1019,"&gt;="&amp;$K158,'1.2(2)'!$C$1018:$C$1019,"&lt;="&amp;$L158)+COUNTIFS('1.2(2)'!J$1018:J$1019,"△",'1.2(2)'!$C$1018:$C$1019,"&gt;="&amp;$K158,'1.2(2)'!$C$1018:$C$1019,"&lt;="&amp;$L158)</f>
        <v>0</v>
      </c>
      <c r="R158">
        <f>COUNTIFS('1.2(2)'!K$1018:K$1019,"〇",'1.2(2)'!$C$1018:$C$1019,"&gt;="&amp;$K158,'1.2(2)'!$C$1018:$C$1019,"&lt;="&amp;$L158)+COUNTIFS('1.2(2)'!K$1018:K$1019,"△",'1.2(2)'!$C$1018:$C$1019,"&gt;="&amp;$K158,'1.2(2)'!$C$1018:$C$1019,"&lt;="&amp;$L158)</f>
        <v>0</v>
      </c>
    </row>
    <row r="159" spans="2:18">
      <c r="B159" s="69" t="s">
        <v>774</v>
      </c>
      <c r="C159" s="22"/>
      <c r="D159" s="385" t="s">
        <v>783</v>
      </c>
      <c r="E159" s="386"/>
      <c r="F159" s="69" t="s">
        <v>13</v>
      </c>
      <c r="G159" s="21" t="s">
        <v>990</v>
      </c>
      <c r="H159" s="74" t="s">
        <v>74</v>
      </c>
      <c r="I159" s="75"/>
      <c r="J159" s="140">
        <f t="shared" si="21"/>
        <v>267</v>
      </c>
      <c r="K159" s="60">
        <f>INDEX('1.2(1)②'!$B:$B,MATCH(M159,'1.2(1)②'!$A:$A,0),1)</f>
        <v>267</v>
      </c>
      <c r="L159" s="17">
        <f t="shared" si="19"/>
        <v>267</v>
      </c>
      <c r="M159" s="17" t="str">
        <f t="shared" si="18"/>
        <v>産業（製造業）パルプ製造業及び紙製造業動力工程（重油、石炭、都市ガス、固形燃料等）燃焼設備</v>
      </c>
      <c r="O159" s="58" t="str">
        <f>INDEX('1.2(1)②'!$J:$J,MATCH($K159,'1.2(1)②'!$B:$B,0),1)</f>
        <v>超微粉ミル</v>
      </c>
      <c r="P159">
        <f t="shared" si="20"/>
        <v>1</v>
      </c>
      <c r="Q159">
        <f>COUNTIFS('1.2(2)'!J$1018:J$1019,"〇",'1.2(2)'!$C$1018:$C$1019,"&gt;="&amp;$K159,'1.2(2)'!$C$1018:$C$1019,"&lt;="&amp;$L159)+COUNTIFS('1.2(2)'!J$1018:J$1019,"△",'1.2(2)'!$C$1018:$C$1019,"&gt;="&amp;$K159,'1.2(2)'!$C$1018:$C$1019,"&lt;="&amp;$L159)</f>
        <v>0</v>
      </c>
      <c r="R159">
        <f>COUNTIFS('1.2(2)'!K$1018:K$1019,"〇",'1.2(2)'!$C$1018:$C$1019,"&gt;="&amp;$K159,'1.2(2)'!$C$1018:$C$1019,"&lt;="&amp;$L159)+COUNTIFS('1.2(2)'!K$1018:K$1019,"△",'1.2(2)'!$C$1018:$C$1019,"&gt;="&amp;$K159,'1.2(2)'!$C$1018:$C$1019,"&lt;="&amp;$L159)</f>
        <v>0</v>
      </c>
    </row>
    <row r="160" spans="2:18">
      <c r="B160" s="69" t="s">
        <v>774</v>
      </c>
      <c r="C160" s="22"/>
      <c r="D160" s="385" t="s">
        <v>783</v>
      </c>
      <c r="E160" s="386"/>
      <c r="F160" s="69" t="s">
        <v>13</v>
      </c>
      <c r="G160" s="72" t="s">
        <v>990</v>
      </c>
      <c r="H160" s="74" t="s">
        <v>89</v>
      </c>
      <c r="I160" s="75"/>
      <c r="J160" s="140">
        <f t="shared" si="21"/>
        <v>268</v>
      </c>
      <c r="K160" s="60">
        <f>INDEX('1.2(1)②'!$B:$B,MATCH(M160,'1.2(1)②'!$A:$A,0),1)</f>
        <v>268</v>
      </c>
      <c r="L160" s="17">
        <f t="shared" si="19"/>
        <v>268</v>
      </c>
      <c r="M160" s="17" t="str">
        <f t="shared" si="18"/>
        <v>産業（製造業）パルプ製造業及び紙製造業動力工程（重油、石炭、都市ガス、固形燃料等）熱利用設備</v>
      </c>
      <c r="O160" s="58" t="str">
        <f>INDEX('1.2(1)②'!$J:$J,MATCH($K160,'1.2(1)②'!$B:$B,0),1)</f>
        <v>ボイラー給気予熱器／給水予熱器</v>
      </c>
      <c r="P160">
        <f t="shared" si="20"/>
        <v>1</v>
      </c>
      <c r="Q160">
        <f>COUNTIFS('1.2(2)'!J$1018:J$1019,"〇",'1.2(2)'!$C$1018:$C$1019,"&gt;="&amp;$K160,'1.2(2)'!$C$1018:$C$1019,"&lt;="&amp;$L160)+COUNTIFS('1.2(2)'!J$1018:J$1019,"△",'1.2(2)'!$C$1018:$C$1019,"&gt;="&amp;$K160,'1.2(2)'!$C$1018:$C$1019,"&lt;="&amp;$L160)</f>
        <v>0</v>
      </c>
      <c r="R160">
        <f>COUNTIFS('1.2(2)'!K$1018:K$1019,"〇",'1.2(2)'!$C$1018:$C$1019,"&gt;="&amp;$K160,'1.2(2)'!$C$1018:$C$1019,"&lt;="&amp;$L160)+COUNTIFS('1.2(2)'!K$1018:K$1019,"△",'1.2(2)'!$C$1018:$C$1019,"&gt;="&amp;$K160,'1.2(2)'!$C$1018:$C$1019,"&lt;="&amp;$L160)</f>
        <v>0</v>
      </c>
    </row>
    <row r="161" spans="2:18">
      <c r="B161" s="69" t="s">
        <v>774</v>
      </c>
      <c r="C161" s="22"/>
      <c r="D161" s="385" t="s">
        <v>783</v>
      </c>
      <c r="E161" s="386"/>
      <c r="F161" s="69" t="s">
        <v>13</v>
      </c>
      <c r="G161" s="22" t="s">
        <v>992</v>
      </c>
      <c r="H161" s="74" t="s">
        <v>74</v>
      </c>
      <c r="I161" s="75"/>
      <c r="J161" s="140">
        <f t="shared" si="21"/>
        <v>269</v>
      </c>
      <c r="K161" s="60">
        <f>INDEX('1.2(1)②'!$B:$B,MATCH(M161,'1.2(1)②'!$A:$A,0),1)</f>
        <v>269</v>
      </c>
      <c r="L161" s="17">
        <f t="shared" si="19"/>
        <v>269</v>
      </c>
      <c r="M161" s="17" t="str">
        <f t="shared" si="18"/>
        <v>産業（製造業）パルプ製造業及び紙製造業動力工程（回収黒液）燃焼設備</v>
      </c>
      <c r="O161" s="58" t="str">
        <f>INDEX('1.2(1)②'!$J:$J,MATCH($K161,'1.2(1)②'!$B:$B,0),1)</f>
        <v>回収ボイラーチャーベット監視装置</v>
      </c>
      <c r="P161">
        <f t="shared" si="20"/>
        <v>1</v>
      </c>
      <c r="Q161">
        <f>COUNTIFS('1.2(2)'!J$1018:J$1019,"〇",'1.2(2)'!$C$1018:$C$1019,"&gt;="&amp;$K161,'1.2(2)'!$C$1018:$C$1019,"&lt;="&amp;$L161)+COUNTIFS('1.2(2)'!J$1018:J$1019,"△",'1.2(2)'!$C$1018:$C$1019,"&gt;="&amp;$K161,'1.2(2)'!$C$1018:$C$1019,"&lt;="&amp;$L161)</f>
        <v>0</v>
      </c>
      <c r="R161">
        <f>COUNTIFS('1.2(2)'!K$1018:K$1019,"〇",'1.2(2)'!$C$1018:$C$1019,"&gt;="&amp;$K161,'1.2(2)'!$C$1018:$C$1019,"&lt;="&amp;$L161)+COUNTIFS('1.2(2)'!K$1018:K$1019,"△",'1.2(2)'!$C$1018:$C$1019,"&gt;="&amp;$K161,'1.2(2)'!$C$1018:$C$1019,"&lt;="&amp;$L161)</f>
        <v>0</v>
      </c>
    </row>
    <row r="162" spans="2:18">
      <c r="B162" s="69" t="s">
        <v>774</v>
      </c>
      <c r="C162" s="22"/>
      <c r="D162" s="385" t="s">
        <v>783</v>
      </c>
      <c r="E162" s="386"/>
      <c r="F162" s="69" t="s">
        <v>13</v>
      </c>
      <c r="G162" s="70" t="s">
        <v>992</v>
      </c>
      <c r="H162" s="74" t="s">
        <v>89</v>
      </c>
      <c r="I162" s="75"/>
      <c r="J162" s="140" t="str">
        <f t="shared" si="21"/>
        <v>270～273</v>
      </c>
      <c r="K162" s="60">
        <f>INDEX('1.2(1)②'!$B:$B,MATCH(M162,'1.2(1)②'!$A:$A,0),1)</f>
        <v>270</v>
      </c>
      <c r="L162" s="17">
        <f t="shared" si="19"/>
        <v>273</v>
      </c>
      <c r="M162" s="17" t="str">
        <f t="shared" si="18"/>
        <v>産業（製造業）パルプ製造業及び紙製造業動力工程（回収黒液）熱利用設備</v>
      </c>
      <c r="O162" s="58" t="str">
        <f>INDEX('1.2(1)②'!$J:$J,MATCH($K162,'1.2(1)②'!$B:$B,0),1)</f>
        <v>液膜流下型エバポレーター</v>
      </c>
      <c r="P162">
        <f t="shared" si="20"/>
        <v>4</v>
      </c>
      <c r="Q162">
        <f>COUNTIFS('1.2(2)'!J$1018:J$1019,"〇",'1.2(2)'!$C$1018:$C$1019,"&gt;="&amp;$K162,'1.2(2)'!$C$1018:$C$1019,"&lt;="&amp;$L162)+COUNTIFS('1.2(2)'!J$1018:J$1019,"△",'1.2(2)'!$C$1018:$C$1019,"&gt;="&amp;$K162,'1.2(2)'!$C$1018:$C$1019,"&lt;="&amp;$L162)</f>
        <v>0</v>
      </c>
      <c r="R162">
        <f>COUNTIFS('1.2(2)'!K$1018:K$1019,"〇",'1.2(2)'!$C$1018:$C$1019,"&gt;="&amp;$K162,'1.2(2)'!$C$1018:$C$1019,"&lt;="&amp;$L162)+COUNTIFS('1.2(2)'!K$1018:K$1019,"△",'1.2(2)'!$C$1018:$C$1019,"&gt;="&amp;$K162,'1.2(2)'!$C$1018:$C$1019,"&lt;="&amp;$L162)</f>
        <v>0</v>
      </c>
    </row>
    <row r="163" spans="2:18">
      <c r="B163" s="69" t="s">
        <v>774</v>
      </c>
      <c r="C163" s="22"/>
      <c r="D163" s="385" t="s">
        <v>783</v>
      </c>
      <c r="E163" s="386"/>
      <c r="F163" s="69" t="s">
        <v>13</v>
      </c>
      <c r="G163" s="70" t="s">
        <v>992</v>
      </c>
      <c r="H163" s="74" t="s">
        <v>560</v>
      </c>
      <c r="I163" s="75"/>
      <c r="J163" s="140" t="str">
        <f t="shared" si="21"/>
        <v>274～277</v>
      </c>
      <c r="K163" s="60">
        <f>INDEX('1.2(1)②'!$B:$B,MATCH(M163,'1.2(1)②'!$A:$A,0),1)</f>
        <v>274</v>
      </c>
      <c r="L163" s="17">
        <f t="shared" si="19"/>
        <v>277</v>
      </c>
      <c r="M163" s="17" t="str">
        <f t="shared" si="18"/>
        <v>産業（製造業）パルプ製造業及び紙製造業動力工程（回収黒液）廃熱回収設備</v>
      </c>
      <c r="O163" s="58" t="str">
        <f>INDEX('1.2(1)②'!$J:$J,MATCH($K163,'1.2(1)②'!$B:$B,0),1)</f>
        <v>液膜流下型エバポレーター</v>
      </c>
      <c r="P163">
        <f t="shared" si="20"/>
        <v>4</v>
      </c>
      <c r="Q163">
        <f>COUNTIFS('1.2(2)'!J$1018:J$1019,"〇",'1.2(2)'!$C$1018:$C$1019,"&gt;="&amp;$K163,'1.2(2)'!$C$1018:$C$1019,"&lt;="&amp;$L163)+COUNTIFS('1.2(2)'!J$1018:J$1019,"△",'1.2(2)'!$C$1018:$C$1019,"&gt;="&amp;$K163,'1.2(2)'!$C$1018:$C$1019,"&lt;="&amp;$L163)</f>
        <v>0</v>
      </c>
      <c r="R163">
        <f>COUNTIFS('1.2(2)'!K$1018:K$1019,"〇",'1.2(2)'!$C$1018:$C$1019,"&gt;="&amp;$K163,'1.2(2)'!$C$1018:$C$1019,"&lt;="&amp;$L163)+COUNTIFS('1.2(2)'!K$1018:K$1019,"△",'1.2(2)'!$C$1018:$C$1019,"&gt;="&amp;$K163,'1.2(2)'!$C$1018:$C$1019,"&lt;="&amp;$L163)</f>
        <v>0</v>
      </c>
    </row>
    <row r="164" spans="2:18">
      <c r="B164" s="69" t="s">
        <v>774</v>
      </c>
      <c r="C164" s="22"/>
      <c r="D164" s="385" t="s">
        <v>783</v>
      </c>
      <c r="E164" s="386"/>
      <c r="F164" s="69" t="s">
        <v>13</v>
      </c>
      <c r="G164" s="71" t="s">
        <v>992</v>
      </c>
      <c r="H164" s="74" t="s">
        <v>110</v>
      </c>
      <c r="I164" s="75"/>
      <c r="J164" s="140">
        <f t="shared" si="21"/>
        <v>278</v>
      </c>
      <c r="K164" s="60">
        <f>INDEX('1.2(1)②'!$B:$B,MATCH(M164,'1.2(1)②'!$A:$A,0),1)</f>
        <v>278</v>
      </c>
      <c r="L164" s="17">
        <f t="shared" si="19"/>
        <v>278</v>
      </c>
      <c r="M164" s="17" t="str">
        <f t="shared" si="18"/>
        <v>産業（製造業）パルプ製造業及び紙製造業動力工程（回収黒液）コージェネレーション設備</v>
      </c>
      <c r="O164" s="58" t="str">
        <f>INDEX('1.2(1)②'!$J:$J,MATCH($K164,'1.2(1)②'!$B:$B,0),1)</f>
        <v>高効率高温高圧回収ボイラー</v>
      </c>
      <c r="P164">
        <f t="shared" si="20"/>
        <v>1</v>
      </c>
      <c r="Q164">
        <f>COUNTIFS('1.2(2)'!J$1018:J$1019,"〇",'1.2(2)'!$C$1018:$C$1019,"&gt;="&amp;$K164,'1.2(2)'!$C$1018:$C$1019,"&lt;="&amp;$L164)+COUNTIFS('1.2(2)'!J$1018:J$1019,"△",'1.2(2)'!$C$1018:$C$1019,"&gt;="&amp;$K164,'1.2(2)'!$C$1018:$C$1019,"&lt;="&amp;$L164)</f>
        <v>0</v>
      </c>
      <c r="R164">
        <f>COUNTIFS('1.2(2)'!K$1018:K$1019,"〇",'1.2(2)'!$C$1018:$C$1019,"&gt;="&amp;$K164,'1.2(2)'!$C$1018:$C$1019,"&lt;="&amp;$L164)+COUNTIFS('1.2(2)'!K$1018:K$1019,"△",'1.2(2)'!$C$1018:$C$1019,"&gt;="&amp;$K164,'1.2(2)'!$C$1018:$C$1019,"&lt;="&amp;$L164)</f>
        <v>0</v>
      </c>
    </row>
    <row r="165" spans="2:18">
      <c r="B165" s="69" t="s">
        <v>774</v>
      </c>
      <c r="C165" s="22"/>
      <c r="D165" s="385" t="s">
        <v>783</v>
      </c>
      <c r="E165" s="386"/>
      <c r="F165" s="69" t="s">
        <v>13</v>
      </c>
      <c r="G165" s="22" t="s">
        <v>817</v>
      </c>
      <c r="H165" s="74" t="s">
        <v>107</v>
      </c>
      <c r="I165" s="75"/>
      <c r="J165" s="140">
        <f t="shared" si="21"/>
        <v>279</v>
      </c>
      <c r="K165" s="60">
        <f>INDEX('1.2(1)②'!$B:$B,MATCH(M165,'1.2(1)②'!$A:$A,0),1)</f>
        <v>279</v>
      </c>
      <c r="L165" s="17">
        <f t="shared" si="19"/>
        <v>279</v>
      </c>
      <c r="M165" s="17" t="str">
        <f t="shared" si="18"/>
        <v>産業（製造業）パルプ製造業及び紙製造業共通工程※2その他</v>
      </c>
      <c r="O165" s="58" t="str">
        <f>INDEX('1.2(1)②'!$J:$J,MATCH($K165,'1.2(1)②'!$B:$B,0),1)</f>
        <v>歩留向上（抄紙機、塗工機の紙厚調整用電磁誘導加熱装置、高効率エアフローティングシステム等）</v>
      </c>
      <c r="P165">
        <f t="shared" si="20"/>
        <v>1</v>
      </c>
      <c r="Q165">
        <f>COUNTIFS('1.2(2)'!J$1018:J$1019,"〇",'1.2(2)'!$C$1018:$C$1019,"&gt;="&amp;$K165,'1.2(2)'!$C$1018:$C$1019,"&lt;="&amp;$L165)+COUNTIFS('1.2(2)'!J$1018:J$1019,"△",'1.2(2)'!$C$1018:$C$1019,"&gt;="&amp;$K165,'1.2(2)'!$C$1018:$C$1019,"&lt;="&amp;$L165)</f>
        <v>0</v>
      </c>
      <c r="R165">
        <f>COUNTIFS('1.2(2)'!K$1018:K$1019,"〇",'1.2(2)'!$C$1018:$C$1019,"&gt;="&amp;$K165,'1.2(2)'!$C$1018:$C$1019,"&lt;="&amp;$L165)+COUNTIFS('1.2(2)'!K$1018:K$1019,"△",'1.2(2)'!$C$1018:$C$1019,"&gt;="&amp;$K165,'1.2(2)'!$C$1018:$C$1019,"&lt;="&amp;$L165)</f>
        <v>0</v>
      </c>
    </row>
    <row r="166" spans="2:18">
      <c r="B166" s="69" t="s">
        <v>774</v>
      </c>
      <c r="C166" s="22"/>
      <c r="D166" s="385" t="s">
        <v>783</v>
      </c>
      <c r="E166" s="386"/>
      <c r="F166" s="69" t="s">
        <v>13</v>
      </c>
      <c r="G166" s="21" t="s">
        <v>737</v>
      </c>
      <c r="H166" s="74" t="s">
        <v>117</v>
      </c>
      <c r="I166" s="75"/>
      <c r="J166" s="140" t="str">
        <f t="shared" si="21"/>
        <v>280～283</v>
      </c>
      <c r="K166" s="60">
        <f>INDEX('1.2(1)②'!$B:$B,MATCH(M166,'1.2(1)②'!$A:$A,0),1)</f>
        <v>280</v>
      </c>
      <c r="L166" s="17">
        <f t="shared" si="19"/>
        <v>283</v>
      </c>
      <c r="M166" s="17" t="str">
        <f t="shared" si="18"/>
        <v>産業（製造業）パルプ製造業及び紙製造業その他の主要エネルギー消費設備電気使用設備</v>
      </c>
      <c r="O166" s="58" t="str">
        <f>INDEX('1.2(1)②'!$J:$J,MATCH($K166,'1.2(1)②'!$B:$B,0),1)</f>
        <v>高効率汚泥脱水装置</v>
      </c>
      <c r="P166">
        <f t="shared" si="20"/>
        <v>4</v>
      </c>
      <c r="Q166">
        <f>COUNTIFS('1.2(2)'!J$1018:J$1019,"〇",'1.2(2)'!$C$1018:$C$1019,"&gt;="&amp;$K166,'1.2(2)'!$C$1018:$C$1019,"&lt;="&amp;$L166)+COUNTIFS('1.2(2)'!J$1018:J$1019,"△",'1.2(2)'!$C$1018:$C$1019,"&gt;="&amp;$K166,'1.2(2)'!$C$1018:$C$1019,"&lt;="&amp;$L166)</f>
        <v>0</v>
      </c>
      <c r="R166">
        <f>COUNTIFS('1.2(2)'!K$1018:K$1019,"〇",'1.2(2)'!$C$1018:$C$1019,"&gt;="&amp;$K166,'1.2(2)'!$C$1018:$C$1019,"&lt;="&amp;$L166)+COUNTIFS('1.2(2)'!K$1018:K$1019,"△",'1.2(2)'!$C$1018:$C$1019,"&gt;="&amp;$K166,'1.2(2)'!$C$1018:$C$1019,"&lt;="&amp;$L166)</f>
        <v>0</v>
      </c>
    </row>
    <row r="167" spans="2:18">
      <c r="B167" s="69" t="s">
        <v>774</v>
      </c>
      <c r="C167" s="22"/>
      <c r="D167" s="396" t="s">
        <v>1022</v>
      </c>
      <c r="E167" s="21" t="s">
        <v>1011</v>
      </c>
      <c r="F167" s="69" t="s">
        <v>13</v>
      </c>
      <c r="G167" s="115" t="s">
        <v>821</v>
      </c>
      <c r="H167" s="74" t="s">
        <v>74</v>
      </c>
      <c r="I167" s="75"/>
      <c r="J167" s="140" t="str">
        <f t="shared" si="21"/>
        <v>284～286</v>
      </c>
      <c r="K167" s="60">
        <f>INDEX('1.2(1)②'!$B:$B,MATCH(M167,'1.2(1)②'!$A:$A,0),1)</f>
        <v>284</v>
      </c>
      <c r="L167" s="17">
        <f t="shared" si="19"/>
        <v>286</v>
      </c>
      <c r="M167" s="17" t="str">
        <f>B167&amp;D169&amp;E167&amp;G167&amp;H167</f>
        <v>産業（製造業）石油化学系基礎製品製造業（ナフサ分解プラント）ナフサ分解工程燃焼設備</v>
      </c>
      <c r="O167" s="58" t="str">
        <f>INDEX('1.2(1)②'!$J:$J,MATCH($K167,'1.2(1)②'!$B:$B,0),1)</f>
        <v>ナフサ希釈蒸気比の制御装置</v>
      </c>
      <c r="P167">
        <f t="shared" si="20"/>
        <v>3</v>
      </c>
      <c r="Q167">
        <f>COUNTIFS('1.2(2)'!J$1018:J$1019,"〇",'1.2(2)'!$C$1018:$C$1019,"&gt;="&amp;$K167,'1.2(2)'!$C$1018:$C$1019,"&lt;="&amp;$L167)+COUNTIFS('1.2(2)'!J$1018:J$1019,"△",'1.2(2)'!$C$1018:$C$1019,"&gt;="&amp;$K167,'1.2(2)'!$C$1018:$C$1019,"&lt;="&amp;$L167)</f>
        <v>0</v>
      </c>
      <c r="R167">
        <f>COUNTIFS('1.2(2)'!K$1018:K$1019,"〇",'1.2(2)'!$C$1018:$C$1019,"&gt;="&amp;$K167,'1.2(2)'!$C$1018:$C$1019,"&lt;="&amp;$L167)+COUNTIFS('1.2(2)'!K$1018:K$1019,"△",'1.2(2)'!$C$1018:$C$1019,"&gt;="&amp;$K167,'1.2(2)'!$C$1018:$C$1019,"&lt;="&amp;$L167)</f>
        <v>0</v>
      </c>
    </row>
    <row r="168" spans="2:18">
      <c r="B168" s="69" t="s">
        <v>774</v>
      </c>
      <c r="C168" s="22"/>
      <c r="D168" s="397"/>
      <c r="E168" s="69" t="s">
        <v>1011</v>
      </c>
      <c r="F168" s="69" t="s">
        <v>13</v>
      </c>
      <c r="G168" s="22" t="s">
        <v>823</v>
      </c>
      <c r="H168" s="74" t="s">
        <v>89</v>
      </c>
      <c r="I168" s="75"/>
      <c r="J168" s="140" t="str">
        <f t="shared" si="21"/>
        <v>287～290</v>
      </c>
      <c r="K168" s="60">
        <f>INDEX('1.2(1)②'!$B:$B,MATCH(M168,'1.2(1)②'!$A:$A,0),1)</f>
        <v>287</v>
      </c>
      <c r="L168" s="17">
        <f t="shared" si="19"/>
        <v>290</v>
      </c>
      <c r="M168" s="17" t="str">
        <f>B168&amp;D169&amp;E168&amp;G168&amp;H168</f>
        <v>産業（製造業）石油化学系基礎製品製造業（ナフサ分解プラント）高温分離工程熱利用設備</v>
      </c>
      <c r="O168" s="58" t="str">
        <f>INDEX('1.2(1)②'!$J:$J,MATCH($K168,'1.2(1)②'!$B:$B,0),1)</f>
        <v>循環油顕熱による希釈蒸気の発生装置</v>
      </c>
      <c r="P168">
        <f t="shared" si="20"/>
        <v>4</v>
      </c>
      <c r="Q168">
        <f>COUNTIFS('1.2(2)'!J$1018:J$1019,"〇",'1.2(2)'!$C$1018:$C$1019,"&gt;="&amp;$K168,'1.2(2)'!$C$1018:$C$1019,"&lt;="&amp;$L168)+COUNTIFS('1.2(2)'!J$1018:J$1019,"△",'1.2(2)'!$C$1018:$C$1019,"&gt;="&amp;$K168,'1.2(2)'!$C$1018:$C$1019,"&lt;="&amp;$L168)</f>
        <v>0</v>
      </c>
      <c r="R168">
        <f>COUNTIFS('1.2(2)'!K$1018:K$1019,"〇",'1.2(2)'!$C$1018:$C$1019,"&gt;="&amp;$K168,'1.2(2)'!$C$1018:$C$1019,"&lt;="&amp;$L168)+COUNTIFS('1.2(2)'!K$1018:K$1019,"△",'1.2(2)'!$C$1018:$C$1019,"&gt;="&amp;$K168,'1.2(2)'!$C$1018:$C$1019,"&lt;="&amp;$L168)</f>
        <v>0</v>
      </c>
    </row>
    <row r="169" spans="2:18">
      <c r="B169" s="69" t="s">
        <v>774</v>
      </c>
      <c r="C169" s="22"/>
      <c r="D169" s="70" t="s">
        <v>790</v>
      </c>
      <c r="E169" s="70" t="s">
        <v>1011</v>
      </c>
      <c r="F169" s="69" t="s">
        <v>13</v>
      </c>
      <c r="G169" s="69" t="s">
        <v>823</v>
      </c>
      <c r="H169" s="74" t="s">
        <v>560</v>
      </c>
      <c r="I169" s="75"/>
      <c r="J169" s="140">
        <f t="shared" ref="J169:J178" si="22">HYPERLINK("#'"&amp;$B$17&amp;$B$18&amp;$B$102&amp;"'!B"&amp;K169+6,IF(L169=K169,K169,K169&amp;"～"&amp;L169))</f>
        <v>291</v>
      </c>
      <c r="K169" s="60">
        <f>INDEX('1.2(1)②'!$B:$B,MATCH(M169,'1.2(1)②'!$A:$A,0),1)</f>
        <v>291</v>
      </c>
      <c r="L169" s="17">
        <f t="shared" si="19"/>
        <v>291</v>
      </c>
      <c r="M169" s="17" t="str">
        <f t="shared" ref="M169:M178" si="23">B169&amp;D169&amp;E169&amp;G169&amp;H169</f>
        <v>産業（製造業）石油化学系基礎製品製造業（ナフサ分解プラント）高温分離工程廃熱回収設備</v>
      </c>
      <c r="O169" s="58" t="str">
        <f>INDEX('1.2(1)②'!$J:$J,MATCH($K169,'1.2(1)②'!$B:$B,0),1)</f>
        <v>クエンチ水廃熱のリボイラー熱源利用技術</v>
      </c>
      <c r="P169">
        <f t="shared" si="20"/>
        <v>1</v>
      </c>
      <c r="Q169">
        <f>COUNTIFS('1.2(2)'!J$1018:J$1019,"〇",'1.2(2)'!$C$1018:$C$1019,"&gt;="&amp;$K169,'1.2(2)'!$C$1018:$C$1019,"&lt;="&amp;$L169)+COUNTIFS('1.2(2)'!J$1018:J$1019,"△",'1.2(2)'!$C$1018:$C$1019,"&gt;="&amp;$K169,'1.2(2)'!$C$1018:$C$1019,"&lt;="&amp;$L169)</f>
        <v>0</v>
      </c>
      <c r="R169">
        <f>COUNTIFS('1.2(2)'!K$1018:K$1019,"〇",'1.2(2)'!$C$1018:$C$1019,"&gt;="&amp;$K169,'1.2(2)'!$C$1018:$C$1019,"&lt;="&amp;$L169)+COUNTIFS('1.2(2)'!K$1018:K$1019,"△",'1.2(2)'!$C$1018:$C$1019,"&gt;="&amp;$K169,'1.2(2)'!$C$1018:$C$1019,"&lt;="&amp;$L169)</f>
        <v>0</v>
      </c>
    </row>
    <row r="170" spans="2:18">
      <c r="B170" s="69" t="s">
        <v>774</v>
      </c>
      <c r="C170" s="22"/>
      <c r="D170" s="70" t="s">
        <v>790</v>
      </c>
      <c r="E170" s="71" t="s">
        <v>1011</v>
      </c>
      <c r="F170" s="69" t="s">
        <v>13</v>
      </c>
      <c r="G170" s="115" t="s">
        <v>825</v>
      </c>
      <c r="H170" s="74" t="s">
        <v>89</v>
      </c>
      <c r="I170" s="75"/>
      <c r="J170" s="140" t="str">
        <f t="shared" si="22"/>
        <v>292～295</v>
      </c>
      <c r="K170" s="60">
        <f>INDEX('1.2(1)②'!$B:$B,MATCH(M170,'1.2(1)②'!$A:$A,0),1)</f>
        <v>292</v>
      </c>
      <c r="L170" s="17">
        <f t="shared" ref="L170:L177" si="24">K171-1</f>
        <v>295</v>
      </c>
      <c r="M170" s="17" t="str">
        <f t="shared" si="23"/>
        <v>産業（製造業）石油化学系基礎製品製造業（ナフサ分解プラント）低温分離工程熱利用設備</v>
      </c>
      <c r="O170" s="58" t="str">
        <f>INDEX('1.2(1)②'!$J:$J,MATCH($K170,'1.2(1)②'!$B:$B,0),1)</f>
        <v>高効率インターナル（トレイ、充填物）や低圧損インターナル（充填物）等による蒸留塔の高効率化</v>
      </c>
      <c r="P170">
        <f t="shared" ref="P170:P178" si="25">L170-K170+1</f>
        <v>4</v>
      </c>
      <c r="Q170">
        <f>COUNTIFS('1.2(2)'!J$1018:J$1019,"〇",'1.2(2)'!$C$1018:$C$1019,"&gt;="&amp;$K170,'1.2(2)'!$C$1018:$C$1019,"&lt;="&amp;$L170)+COUNTIFS('1.2(2)'!J$1018:J$1019,"△",'1.2(2)'!$C$1018:$C$1019,"&gt;="&amp;$K170,'1.2(2)'!$C$1018:$C$1019,"&lt;="&amp;$L170)</f>
        <v>0</v>
      </c>
      <c r="R170">
        <f>COUNTIFS('1.2(2)'!K$1018:K$1019,"〇",'1.2(2)'!$C$1018:$C$1019,"&gt;="&amp;$K170,'1.2(2)'!$C$1018:$C$1019,"&lt;="&amp;$L170)+COUNTIFS('1.2(2)'!K$1018:K$1019,"△",'1.2(2)'!$C$1018:$C$1019,"&gt;="&amp;$K170,'1.2(2)'!$C$1018:$C$1019,"&lt;="&amp;$L170)</f>
        <v>0</v>
      </c>
    </row>
    <row r="171" spans="2:18">
      <c r="B171" s="69" t="s">
        <v>774</v>
      </c>
      <c r="C171" s="22"/>
      <c r="D171" s="71" t="s">
        <v>790</v>
      </c>
      <c r="E171" s="23" t="s">
        <v>1012</v>
      </c>
      <c r="F171" s="69" t="s">
        <v>13</v>
      </c>
      <c r="G171" s="22" t="s">
        <v>827</v>
      </c>
      <c r="H171" s="74" t="s">
        <v>89</v>
      </c>
      <c r="I171" s="75"/>
      <c r="J171" s="140" t="e">
        <f t="shared" si="22"/>
        <v>#N/A</v>
      </c>
      <c r="K171" s="60">
        <f>INDEX('1.2(1)②'!$B:$B,MATCH(M171,'1.2(1)②'!$A:$A,0),1)</f>
        <v>296</v>
      </c>
      <c r="L171" s="17" t="e">
        <f t="shared" si="24"/>
        <v>#N/A</v>
      </c>
      <c r="M171" s="17" t="str">
        <f t="shared" si="23"/>
        <v>産業（製造業）石油化学系基礎製品製造業（その他のプラント）分離操作工程熱利用設備</v>
      </c>
      <c r="O171" s="58" t="str">
        <f>INDEX('1.2(1)②'!$J:$J,MATCH($K171,'1.2(1)②'!$B:$B,0),1)</f>
        <v>高効率インターナル（トレイ、充填物）や低圧損インターナル（充填物）等による蒸留塔の高効率化</v>
      </c>
      <c r="P171" t="e">
        <f t="shared" si="25"/>
        <v>#N/A</v>
      </c>
      <c r="Q171">
        <f>COUNTIFS('1.2(2)'!J$1018:J$1019,"〇",'1.2(2)'!$C$1018:$C$1019,"&gt;="&amp;$K171,'1.2(2)'!$C$1018:$C$1019,"&lt;="&amp;$L171)+COUNTIFS('1.2(2)'!J$1018:J$1019,"△",'1.2(2)'!$C$1018:$C$1019,"&gt;="&amp;$K171,'1.2(2)'!$C$1018:$C$1019,"&lt;="&amp;$L171)</f>
        <v>0</v>
      </c>
      <c r="R171">
        <f>COUNTIFS('1.2(2)'!K$1018:K$1019,"〇",'1.2(2)'!$C$1018:$C$1019,"&gt;="&amp;$K171,'1.2(2)'!$C$1018:$C$1019,"&lt;="&amp;$L171)+COUNTIFS('1.2(2)'!K$1018:K$1019,"△",'1.2(2)'!$C$1018:$C$1019,"&gt;="&amp;$K171,'1.2(2)'!$C$1018:$C$1019,"&lt;="&amp;$L171)</f>
        <v>0</v>
      </c>
    </row>
    <row r="172" spans="2:18">
      <c r="B172" s="69" t="s">
        <v>774</v>
      </c>
      <c r="C172" s="22"/>
      <c r="D172" s="383" t="s">
        <v>793</v>
      </c>
      <c r="E172" s="384"/>
      <c r="F172" s="69" t="s">
        <v>13</v>
      </c>
      <c r="G172" s="115" t="s">
        <v>794</v>
      </c>
      <c r="H172" s="74" t="s">
        <v>107</v>
      </c>
      <c r="I172" s="75"/>
      <c r="J172" s="140" t="e">
        <f t="shared" si="22"/>
        <v>#N/A</v>
      </c>
      <c r="K172" s="60" t="e">
        <f>INDEX('1.2(1)②'!$B:$B,MATCH(M172,'1.2(1)②'!$A:$A,0),1)</f>
        <v>#N/A</v>
      </c>
      <c r="L172" s="17">
        <f t="shared" si="24"/>
        <v>301</v>
      </c>
      <c r="M172" s="17" t="str">
        <f t="shared" si="23"/>
        <v>産業（製造業）セメント製造業共通工程その他</v>
      </c>
      <c r="O172" s="58" t="e">
        <f>INDEX('1.2(1)②'!$J:$J,MATCH($K172,'1.2(1)②'!$B:$B,0),1)</f>
        <v>#N/A</v>
      </c>
      <c r="P172" t="e">
        <f t="shared" si="25"/>
        <v>#N/A</v>
      </c>
      <c r="Q172">
        <f>COUNTIFS('1.2(2)'!J$1018:J$1019,"〇",'1.2(2)'!$C$1018:$C$1019,"&gt;="&amp;$K172,'1.2(2)'!$C$1018:$C$1019,"&lt;="&amp;$L172)+COUNTIFS('1.2(2)'!J$1018:J$1019,"△",'1.2(2)'!$C$1018:$C$1019,"&gt;="&amp;$K172,'1.2(2)'!$C$1018:$C$1019,"&lt;="&amp;$L172)</f>
        <v>0</v>
      </c>
      <c r="R172">
        <f>COUNTIFS('1.2(2)'!K$1018:K$1019,"〇",'1.2(2)'!$C$1018:$C$1019,"&gt;="&amp;$K172,'1.2(2)'!$C$1018:$C$1019,"&lt;="&amp;$L172)+COUNTIFS('1.2(2)'!K$1018:K$1019,"△",'1.2(2)'!$C$1018:$C$1019,"&gt;="&amp;$K172,'1.2(2)'!$C$1018:$C$1019,"&lt;="&amp;$L172)</f>
        <v>0</v>
      </c>
    </row>
    <row r="173" spans="2:18">
      <c r="B173" s="69" t="s">
        <v>774</v>
      </c>
      <c r="C173" s="22"/>
      <c r="D173" s="385" t="s">
        <v>1013</v>
      </c>
      <c r="E173" s="386"/>
      <c r="F173" s="69" t="s">
        <v>13</v>
      </c>
      <c r="G173" s="22" t="s">
        <v>1014</v>
      </c>
      <c r="H173" s="74" t="s">
        <v>1015</v>
      </c>
      <c r="I173" s="75"/>
      <c r="J173" s="140" t="str">
        <f t="shared" si="22"/>
        <v>302～303</v>
      </c>
      <c r="K173" s="60">
        <f>INDEX('1.2(1)②'!$B:$B,MATCH(M173,'1.2(1)②'!$A:$A,0),1)</f>
        <v>302</v>
      </c>
      <c r="L173" s="17">
        <f t="shared" si="24"/>
        <v>303</v>
      </c>
      <c r="M173" s="17" t="str">
        <f t="shared" si="23"/>
        <v>産業（製造業）セメント製造業原料粉砕工程原料粉砕設備</v>
      </c>
      <c r="O173" s="58" t="str">
        <f>INDEX('1.2(1)②'!$J:$J,MATCH($K173,'1.2(1)②'!$B:$B,0),1)</f>
        <v>高効率竪型ローラーミル</v>
      </c>
      <c r="P173">
        <f t="shared" si="25"/>
        <v>2</v>
      </c>
      <c r="Q173">
        <f>COUNTIFS('1.2(2)'!J$1018:J$1019,"〇",'1.2(2)'!$C$1018:$C$1019,"&gt;="&amp;$K173,'1.2(2)'!$C$1018:$C$1019,"&lt;="&amp;$L173)+COUNTIFS('1.2(2)'!J$1018:J$1019,"△",'1.2(2)'!$C$1018:$C$1019,"&gt;="&amp;$K173,'1.2(2)'!$C$1018:$C$1019,"&lt;="&amp;$L173)</f>
        <v>0</v>
      </c>
      <c r="R173">
        <f>COUNTIFS('1.2(2)'!K$1018:K$1019,"〇",'1.2(2)'!$C$1018:$C$1019,"&gt;="&amp;$K173,'1.2(2)'!$C$1018:$C$1019,"&lt;="&amp;$L173)+COUNTIFS('1.2(2)'!K$1018:K$1019,"△",'1.2(2)'!$C$1018:$C$1019,"&gt;="&amp;$K173,'1.2(2)'!$C$1018:$C$1019,"&lt;="&amp;$L173)</f>
        <v>0</v>
      </c>
    </row>
    <row r="174" spans="2:18">
      <c r="B174" s="69" t="s">
        <v>774</v>
      </c>
      <c r="C174" s="22"/>
      <c r="D174" s="385" t="s">
        <v>1013</v>
      </c>
      <c r="E174" s="386"/>
      <c r="F174" s="69" t="s">
        <v>13</v>
      </c>
      <c r="G174" s="21" t="s">
        <v>770</v>
      </c>
      <c r="H174" s="74" t="s">
        <v>1016</v>
      </c>
      <c r="I174" s="75"/>
      <c r="J174" s="140" t="str">
        <f t="shared" si="22"/>
        <v>304～305</v>
      </c>
      <c r="K174" s="60">
        <f>INDEX('1.2(1)②'!$B:$B,MATCH(M174,'1.2(1)②'!$A:$A,0),1)</f>
        <v>304</v>
      </c>
      <c r="L174" s="17">
        <f t="shared" si="24"/>
        <v>305</v>
      </c>
      <c r="M174" s="17" t="str">
        <f t="shared" si="23"/>
        <v>産業（製造業）セメント製造業焼成工程石炭粉砕設備</v>
      </c>
      <c r="O174" s="58" t="str">
        <f>INDEX('1.2(1)②'!$J:$J,MATCH($K174,'1.2(1)②'!$B:$B,0),1)</f>
        <v>高効率竪型ローラーミル</v>
      </c>
      <c r="P174">
        <f t="shared" si="25"/>
        <v>2</v>
      </c>
      <c r="Q174">
        <f>COUNTIFS('1.2(2)'!J$1018:J$1019,"〇",'1.2(2)'!$C$1018:$C$1019,"&gt;="&amp;$K174,'1.2(2)'!$C$1018:$C$1019,"&lt;="&amp;$L174)+COUNTIFS('1.2(2)'!J$1018:J$1019,"△",'1.2(2)'!$C$1018:$C$1019,"&gt;="&amp;$K174,'1.2(2)'!$C$1018:$C$1019,"&lt;="&amp;$L174)</f>
        <v>0</v>
      </c>
      <c r="R174">
        <f>COUNTIFS('1.2(2)'!K$1018:K$1019,"〇",'1.2(2)'!$C$1018:$C$1019,"&gt;="&amp;$K174,'1.2(2)'!$C$1018:$C$1019,"&lt;="&amp;$L174)+COUNTIFS('1.2(2)'!K$1018:K$1019,"△",'1.2(2)'!$C$1018:$C$1019,"&gt;="&amp;$K174,'1.2(2)'!$C$1018:$C$1019,"&lt;="&amp;$L174)</f>
        <v>0</v>
      </c>
    </row>
    <row r="175" spans="2:18">
      <c r="B175" s="69" t="s">
        <v>774</v>
      </c>
      <c r="C175" s="22"/>
      <c r="D175" s="385" t="s">
        <v>1013</v>
      </c>
      <c r="E175" s="386"/>
      <c r="F175" s="69" t="s">
        <v>13</v>
      </c>
      <c r="G175" s="69" t="s">
        <v>770</v>
      </c>
      <c r="H175" s="74" t="s">
        <v>1017</v>
      </c>
      <c r="I175" s="75"/>
      <c r="J175" s="140" t="str">
        <f t="shared" si="22"/>
        <v>306～307</v>
      </c>
      <c r="K175" s="60">
        <f>INDEX('1.2(1)②'!$B:$B,MATCH(M175,'1.2(1)②'!$A:$A,0),1)</f>
        <v>306</v>
      </c>
      <c r="L175" s="17">
        <f t="shared" si="24"/>
        <v>307</v>
      </c>
      <c r="M175" s="17" t="str">
        <f t="shared" si="23"/>
        <v>産業（製造業）セメント製造業焼成工程排熱回収設備</v>
      </c>
      <c r="O175" s="58" t="str">
        <f>INDEX('1.2(1)②'!$J:$J,MATCH($K175,'1.2(1)②'!$B:$B,0),1)</f>
        <v>排熱ボイラー付ＮＳＰ（又はＳＰ）方式クリンカー焼成設備</v>
      </c>
      <c r="P175">
        <f t="shared" si="25"/>
        <v>2</v>
      </c>
      <c r="Q175">
        <f>COUNTIFS('1.2(2)'!J$1018:J$1019,"〇",'1.2(2)'!$C$1018:$C$1019,"&gt;="&amp;$K175,'1.2(2)'!$C$1018:$C$1019,"&lt;="&amp;$L175)+COUNTIFS('1.2(2)'!J$1018:J$1019,"△",'1.2(2)'!$C$1018:$C$1019,"&gt;="&amp;$K175,'1.2(2)'!$C$1018:$C$1019,"&lt;="&amp;$L175)</f>
        <v>0</v>
      </c>
      <c r="R175">
        <f>COUNTIFS('1.2(2)'!K$1018:K$1019,"〇",'1.2(2)'!$C$1018:$C$1019,"&gt;="&amp;$K175,'1.2(2)'!$C$1018:$C$1019,"&lt;="&amp;$L175)+COUNTIFS('1.2(2)'!K$1018:K$1019,"△",'1.2(2)'!$C$1018:$C$1019,"&gt;="&amp;$K175,'1.2(2)'!$C$1018:$C$1019,"&lt;="&amp;$L175)</f>
        <v>0</v>
      </c>
    </row>
    <row r="176" spans="2:18">
      <c r="B176" s="69" t="s">
        <v>774</v>
      </c>
      <c r="C176" s="22"/>
      <c r="D176" s="385" t="s">
        <v>1013</v>
      </c>
      <c r="E176" s="386"/>
      <c r="F176" s="69" t="s">
        <v>13</v>
      </c>
      <c r="G176" s="71" t="s">
        <v>770</v>
      </c>
      <c r="H176" s="74" t="s">
        <v>1018</v>
      </c>
      <c r="I176" s="75"/>
      <c r="J176" s="140" t="str">
        <f t="shared" si="22"/>
        <v>308～309</v>
      </c>
      <c r="K176" s="60">
        <f>INDEX('1.2(1)②'!$B:$B,MATCH(M176,'1.2(1)②'!$A:$A,0),1)</f>
        <v>308</v>
      </c>
      <c r="L176" s="17">
        <f t="shared" si="24"/>
        <v>309</v>
      </c>
      <c r="M176" s="17" t="str">
        <f t="shared" si="23"/>
        <v>産業（製造業）セメント製造業焼成工程廃棄物燃料利用設備</v>
      </c>
      <c r="O176" s="58" t="str">
        <f>INDEX('1.2(1)②'!$J:$J,MATCH($K176,'1.2(1)②'!$B:$B,0),1)</f>
        <v>廃タイヤ、廃プラスチック、ＲＤＦ、紙類（ＲＰＦ）及び木くず等の利用設備の導入</v>
      </c>
      <c r="P176">
        <f t="shared" si="25"/>
        <v>2</v>
      </c>
      <c r="Q176">
        <f>COUNTIFS('1.2(2)'!J$1018:J$1019,"〇",'1.2(2)'!$C$1018:$C$1019,"&gt;="&amp;$K176,'1.2(2)'!$C$1018:$C$1019,"&lt;="&amp;$L176)+COUNTIFS('1.2(2)'!J$1018:J$1019,"△",'1.2(2)'!$C$1018:$C$1019,"&gt;="&amp;$K176,'1.2(2)'!$C$1018:$C$1019,"&lt;="&amp;$L176)</f>
        <v>0</v>
      </c>
      <c r="R176">
        <f>COUNTIFS('1.2(2)'!K$1018:K$1019,"〇",'1.2(2)'!$C$1018:$C$1019,"&gt;="&amp;$K176,'1.2(2)'!$C$1018:$C$1019,"&lt;="&amp;$L176)+COUNTIFS('1.2(2)'!K$1018:K$1019,"△",'1.2(2)'!$C$1018:$C$1019,"&gt;="&amp;$K176,'1.2(2)'!$C$1018:$C$1019,"&lt;="&amp;$L176)</f>
        <v>0</v>
      </c>
    </row>
    <row r="177" spans="2:18">
      <c r="B177" s="69" t="s">
        <v>774</v>
      </c>
      <c r="C177" s="22"/>
      <c r="D177" s="385" t="s">
        <v>1013</v>
      </c>
      <c r="E177" s="386"/>
      <c r="F177" s="69" t="s">
        <v>13</v>
      </c>
      <c r="G177" s="22" t="s">
        <v>1019</v>
      </c>
      <c r="H177" s="74" t="s">
        <v>1020</v>
      </c>
      <c r="I177" s="75"/>
      <c r="J177" s="140" t="str">
        <f t="shared" si="22"/>
        <v>310～311</v>
      </c>
      <c r="K177" s="60">
        <f>INDEX('1.2(1)②'!$B:$B,MATCH(M177,'1.2(1)②'!$A:$A,0),1)</f>
        <v>310</v>
      </c>
      <c r="L177" s="17">
        <f t="shared" si="24"/>
        <v>311</v>
      </c>
      <c r="M177" s="17" t="str">
        <f t="shared" si="23"/>
        <v>産業（製造業）セメント製造業仕上げ工程クリンカー粉砕設備</v>
      </c>
      <c r="O177" s="58" t="str">
        <f>INDEX('1.2(1)②'!$J:$J,MATCH($K177,'1.2(1)②'!$B:$B,0),1)</f>
        <v>予備粉砕機付仕上げミル</v>
      </c>
      <c r="P177">
        <f t="shared" si="25"/>
        <v>2</v>
      </c>
      <c r="Q177">
        <f>COUNTIFS('1.2(2)'!J$1018:J$1019,"〇",'1.2(2)'!$C$1018:$C$1019,"&gt;="&amp;$K177,'1.2(2)'!$C$1018:$C$1019,"&lt;="&amp;$L177)+COUNTIFS('1.2(2)'!J$1018:J$1019,"△",'1.2(2)'!$C$1018:$C$1019,"&gt;="&amp;$K177,'1.2(2)'!$C$1018:$C$1019,"&lt;="&amp;$L177)</f>
        <v>0</v>
      </c>
      <c r="R177">
        <f>COUNTIFS('1.2(2)'!K$1018:K$1019,"〇",'1.2(2)'!$C$1018:$C$1019,"&gt;="&amp;$K177,'1.2(2)'!$C$1018:$C$1019,"&lt;="&amp;$L177)+COUNTIFS('1.2(2)'!K$1018:K$1019,"△",'1.2(2)'!$C$1018:$C$1019,"&gt;="&amp;$K177,'1.2(2)'!$C$1018:$C$1019,"&lt;="&amp;$L177)</f>
        <v>0</v>
      </c>
    </row>
    <row r="178" spans="2:18">
      <c r="B178" s="71" t="s">
        <v>774</v>
      </c>
      <c r="C178" s="23"/>
      <c r="D178" s="393" t="s">
        <v>1013</v>
      </c>
      <c r="E178" s="394"/>
      <c r="F178" s="71" t="s">
        <v>13</v>
      </c>
      <c r="G178" s="71" t="s">
        <v>1019</v>
      </c>
      <c r="H178" s="74" t="s">
        <v>1021</v>
      </c>
      <c r="I178" s="75"/>
      <c r="J178" s="140" t="str">
        <f t="shared" si="22"/>
        <v>312～200</v>
      </c>
      <c r="K178" s="60">
        <f>INDEX('1.2(1)②'!$B:$B,MATCH(M178,'1.2(1)②'!$A:$A,0),1)</f>
        <v>312</v>
      </c>
      <c r="L178" s="17">
        <f>K179-1</f>
        <v>200</v>
      </c>
      <c r="M178" s="17" t="str">
        <f t="shared" si="23"/>
        <v>産業（製造業）セメント製造業仕上げ工程スラグ粉砕設備</v>
      </c>
      <c r="O178" s="58" t="str">
        <f>INDEX('1.2(1)②'!$J:$J,MATCH($K178,'1.2(1)②'!$B:$B,0),1)</f>
        <v>高効率竪型ローラーミル</v>
      </c>
      <c r="P178">
        <f t="shared" si="25"/>
        <v>-111</v>
      </c>
      <c r="Q178">
        <f>COUNTIFS('1.2(2)'!J$1018:J$1019,"〇",'1.2(2)'!$C$1018:$C$1019,"&gt;="&amp;$K178,'1.2(2)'!$C$1018:$C$1019,"&lt;="&amp;$L178)+COUNTIFS('1.2(2)'!J$1018:J$1019,"△",'1.2(2)'!$C$1018:$C$1019,"&gt;="&amp;$K178,'1.2(2)'!$C$1018:$C$1019,"&lt;="&amp;$L178)</f>
        <v>0</v>
      </c>
      <c r="R178">
        <f>COUNTIFS('1.2(2)'!K$1018:K$1019,"〇",'1.2(2)'!$C$1018:$C$1019,"&gt;="&amp;$K178,'1.2(2)'!$C$1018:$C$1019,"&lt;="&amp;$L178)+COUNTIFS('1.2(2)'!K$1018:K$1019,"△",'1.2(2)'!$C$1018:$C$1019,"&gt;="&amp;$K178,'1.2(2)'!$C$1018:$C$1019,"&lt;="&amp;$L178)</f>
        <v>0</v>
      </c>
    </row>
    <row r="179" spans="2:18">
      <c r="B179" s="114" t="s">
        <v>807</v>
      </c>
      <c r="C179" s="53" t="s">
        <v>806</v>
      </c>
      <c r="D179" s="112"/>
      <c r="E179" s="112"/>
      <c r="F179" s="111"/>
      <c r="G179" s="111"/>
      <c r="H179" s="27"/>
      <c r="I179" s="27"/>
      <c r="J179" s="113"/>
      <c r="K179" s="58">
        <v>201</v>
      </c>
      <c r="L179" s="17"/>
      <c r="M179" s="17"/>
    </row>
    <row r="180" spans="2:18">
      <c r="B180" s="114" t="s">
        <v>820</v>
      </c>
      <c r="C180" s="38" t="s">
        <v>819</v>
      </c>
      <c r="D180" s="112"/>
      <c r="E180" s="112"/>
      <c r="F180" s="111"/>
      <c r="G180" s="111"/>
      <c r="H180" s="27"/>
      <c r="I180" s="27"/>
      <c r="J180" s="113"/>
      <c r="K180" s="61"/>
      <c r="L180" s="17"/>
      <c r="M180" s="17"/>
    </row>
    <row r="181" spans="2:18">
      <c r="J181"/>
    </row>
    <row r="182" spans="2:18" ht="18.600000000000001">
      <c r="B182" s="33" t="s">
        <v>712</v>
      </c>
      <c r="C182" s="19" t="s">
        <v>3491</v>
      </c>
      <c r="E182" s="19"/>
    </row>
    <row r="184" spans="2:18" ht="28.8">
      <c r="B184" s="408" t="s">
        <v>0</v>
      </c>
      <c r="C184" s="409"/>
      <c r="D184" s="408" t="s">
        <v>730</v>
      </c>
      <c r="E184" s="409"/>
      <c r="F184" s="196" t="s">
        <v>8</v>
      </c>
      <c r="G184" s="408" t="s">
        <v>3</v>
      </c>
      <c r="H184" s="409"/>
      <c r="I184" s="255"/>
      <c r="J184" s="256" t="s">
        <v>3003</v>
      </c>
      <c r="K184" s="254"/>
      <c r="L184" s="254"/>
      <c r="M184" s="254"/>
      <c r="N184" s="254"/>
      <c r="O184" s="254" t="s">
        <v>3518</v>
      </c>
      <c r="P184" s="254" t="s">
        <v>3513</v>
      </c>
      <c r="Q184" s="254" t="s">
        <v>3516</v>
      </c>
      <c r="R184" s="254" t="s">
        <v>3517</v>
      </c>
    </row>
    <row r="185" spans="2:18" ht="28.8">
      <c r="B185" s="257" t="s">
        <v>3070</v>
      </c>
      <c r="C185" s="258"/>
      <c r="D185" s="259" t="s">
        <v>680</v>
      </c>
      <c r="E185" s="260"/>
      <c r="F185" s="201" t="s">
        <v>13</v>
      </c>
      <c r="G185" s="261" t="s">
        <v>3444</v>
      </c>
      <c r="H185" s="260"/>
      <c r="I185" s="210" t="s">
        <v>3445</v>
      </c>
      <c r="J185" s="163" t="str">
        <f t="shared" ref="J185:J228" si="26">HYPERLINK("#'"&amp;$B$17&amp;$B$18&amp;$B$182&amp;"'!B"&amp;K185+6,IF(L185=K185,K185,K185&amp;"～"&amp;L185))</f>
        <v>1～4</v>
      </c>
      <c r="K185" s="262">
        <f>INDEX('1.2(1)③'!$B:$B,MATCH(M185,'1.2(1)③'!A:A,0),1)</f>
        <v>1</v>
      </c>
      <c r="L185" s="262">
        <f>K186-1</f>
        <v>4</v>
      </c>
      <c r="M185" s="262" t="str">
        <f>B185&amp;G185&amp;I185</f>
        <v>上水道・工業用水道取水・導水工程ポンプ設備</v>
      </c>
      <c r="N185" s="167"/>
      <c r="O185" s="193" t="s">
        <v>3071</v>
      </c>
      <c r="P185" s="169">
        <v>4</v>
      </c>
      <c r="Q185" s="169">
        <v>0</v>
      </c>
      <c r="R185" s="169">
        <v>0</v>
      </c>
    </row>
    <row r="186" spans="2:18">
      <c r="B186" s="263" t="s">
        <v>3070</v>
      </c>
      <c r="C186" s="248"/>
      <c r="D186" s="264"/>
      <c r="E186" s="265"/>
      <c r="F186" s="204" t="s">
        <v>13</v>
      </c>
      <c r="G186" s="266" t="s">
        <v>3444</v>
      </c>
      <c r="H186" s="215"/>
      <c r="I186" s="210" t="s">
        <v>3446</v>
      </c>
      <c r="J186" s="163" t="str">
        <f t="shared" si="26"/>
        <v>5～6</v>
      </c>
      <c r="K186" s="262">
        <f>INDEX('1.2(1)③'!$B:$B,MATCH(M186,'1.2(1)③'!A:A,0),1)</f>
        <v>5</v>
      </c>
      <c r="L186" s="262">
        <f t="shared" ref="L186:L228" si="27">K187-1</f>
        <v>6</v>
      </c>
      <c r="M186" s="262" t="str">
        <f t="shared" ref="M186:M228" si="28">B186&amp;G186&amp;I186</f>
        <v>上水道・工業用水道取水・導水工程除塵機</v>
      </c>
      <c r="N186" s="167"/>
      <c r="O186" s="193" t="s">
        <v>3075</v>
      </c>
      <c r="P186" s="169">
        <v>2</v>
      </c>
      <c r="Q186" s="169">
        <v>0</v>
      </c>
      <c r="R186" s="169">
        <v>0</v>
      </c>
    </row>
    <row r="187" spans="2:18" ht="28.8">
      <c r="B187" s="267" t="s">
        <v>3070</v>
      </c>
      <c r="C187" s="248"/>
      <c r="D187" s="264"/>
      <c r="E187" s="265"/>
      <c r="F187" s="206" t="s">
        <v>13</v>
      </c>
      <c r="G187" s="259" t="s">
        <v>3125</v>
      </c>
      <c r="H187" s="260"/>
      <c r="I187" s="210" t="s">
        <v>3447</v>
      </c>
      <c r="J187" s="163" t="str">
        <f t="shared" si="26"/>
        <v>7～8</v>
      </c>
      <c r="K187" s="262">
        <f>INDEX('1.2(1)③'!$B:$B,MATCH(M187,'1.2(1)③'!A:A,0),1)</f>
        <v>7</v>
      </c>
      <c r="L187" s="262">
        <f t="shared" si="27"/>
        <v>8</v>
      </c>
      <c r="M187" s="262" t="str">
        <f t="shared" si="28"/>
        <v>上水道・工業用水道沈でん・ろ過工程凝集池設備</v>
      </c>
      <c r="N187" s="167"/>
      <c r="O187" s="193" t="s">
        <v>3077</v>
      </c>
      <c r="P187" s="169">
        <v>2</v>
      </c>
      <c r="Q187" s="169">
        <v>0</v>
      </c>
      <c r="R187" s="169">
        <v>0</v>
      </c>
    </row>
    <row r="188" spans="2:18">
      <c r="B188" s="267" t="s">
        <v>3070</v>
      </c>
      <c r="C188" s="248"/>
      <c r="D188" s="264"/>
      <c r="E188" s="265"/>
      <c r="F188" s="206" t="s">
        <v>13</v>
      </c>
      <c r="G188" s="267" t="s">
        <v>3125</v>
      </c>
      <c r="H188" s="265"/>
      <c r="I188" s="210" t="s">
        <v>3448</v>
      </c>
      <c r="J188" s="163" t="str">
        <f t="shared" si="26"/>
        <v>9～11</v>
      </c>
      <c r="K188" s="262">
        <f>INDEX('1.2(1)③'!$B:$B,MATCH(M188,'1.2(1)③'!A:A,0),1)</f>
        <v>9</v>
      </c>
      <c r="L188" s="262">
        <f t="shared" si="27"/>
        <v>11</v>
      </c>
      <c r="M188" s="262" t="str">
        <f t="shared" si="28"/>
        <v>上水道・工業用水道沈でん・ろ過工程沈でん設備</v>
      </c>
      <c r="N188" s="167"/>
      <c r="O188" s="193" t="s">
        <v>3079</v>
      </c>
      <c r="P188" s="169">
        <v>3</v>
      </c>
      <c r="Q188" s="169">
        <v>0</v>
      </c>
      <c r="R188" s="169">
        <v>0</v>
      </c>
    </row>
    <row r="189" spans="2:18">
      <c r="B189" s="267" t="s">
        <v>3070</v>
      </c>
      <c r="C189" s="248"/>
      <c r="D189" s="264"/>
      <c r="E189" s="265"/>
      <c r="F189" s="206" t="s">
        <v>13</v>
      </c>
      <c r="G189" s="267" t="s">
        <v>3125</v>
      </c>
      <c r="H189" s="265"/>
      <c r="I189" s="210" t="s">
        <v>3449</v>
      </c>
      <c r="J189" s="163" t="str">
        <f t="shared" si="26"/>
        <v>12～14</v>
      </c>
      <c r="K189" s="262">
        <f>INDEX('1.2(1)③'!$B:$B,MATCH(M189,'1.2(1)③'!A:A,0),1)</f>
        <v>12</v>
      </c>
      <c r="L189" s="262">
        <f t="shared" si="27"/>
        <v>14</v>
      </c>
      <c r="M189" s="262" t="str">
        <f t="shared" si="28"/>
        <v>上水道・工業用水道沈でん・ろ過工程ろ過池設備</v>
      </c>
      <c r="N189" s="167"/>
      <c r="O189" s="193" t="s">
        <v>3082</v>
      </c>
      <c r="P189" s="169">
        <v>3</v>
      </c>
      <c r="Q189" s="169">
        <v>0</v>
      </c>
      <c r="R189" s="169">
        <v>0</v>
      </c>
    </row>
    <row r="190" spans="2:18" ht="28.8">
      <c r="B190" s="267" t="s">
        <v>3070</v>
      </c>
      <c r="C190" s="248"/>
      <c r="D190" s="264"/>
      <c r="E190" s="265"/>
      <c r="F190" s="206" t="s">
        <v>13</v>
      </c>
      <c r="G190" s="267" t="s">
        <v>3125</v>
      </c>
      <c r="H190" s="265"/>
      <c r="I190" s="210" t="s">
        <v>3450</v>
      </c>
      <c r="J190" s="163" t="str">
        <f t="shared" si="26"/>
        <v>15～19</v>
      </c>
      <c r="K190" s="262">
        <f>INDEX('1.2(1)③'!$B:$B,MATCH(M190,'1.2(1)③'!A:A,0),1)</f>
        <v>15</v>
      </c>
      <c r="L190" s="262">
        <f t="shared" si="27"/>
        <v>19</v>
      </c>
      <c r="M190" s="262" t="str">
        <f t="shared" si="28"/>
        <v>上水道・工業用水道沈でん・ろ過工程膜ろ過設備</v>
      </c>
      <c r="N190" s="167"/>
      <c r="O190" s="193" t="s">
        <v>3085</v>
      </c>
      <c r="P190" s="169">
        <v>5</v>
      </c>
      <c r="Q190" s="169">
        <v>0</v>
      </c>
      <c r="R190" s="169">
        <v>0</v>
      </c>
    </row>
    <row r="191" spans="2:18">
      <c r="B191" s="267" t="s">
        <v>3070</v>
      </c>
      <c r="C191" s="248"/>
      <c r="D191" s="264"/>
      <c r="E191" s="265"/>
      <c r="F191" s="206" t="s">
        <v>13</v>
      </c>
      <c r="G191" s="266" t="s">
        <v>3125</v>
      </c>
      <c r="H191" s="215"/>
      <c r="I191" s="210" t="s">
        <v>3451</v>
      </c>
      <c r="J191" s="163" t="str">
        <f t="shared" si="26"/>
        <v>20～24</v>
      </c>
      <c r="K191" s="262">
        <f>INDEX('1.2(1)③'!$B:$B,MATCH(M191,'1.2(1)③'!A:A,0),1)</f>
        <v>20</v>
      </c>
      <c r="L191" s="262">
        <f t="shared" si="27"/>
        <v>24</v>
      </c>
      <c r="M191" s="262" t="str">
        <f t="shared" si="28"/>
        <v>上水道・工業用水道沈でん・ろ過工程薬品注入設備</v>
      </c>
      <c r="N191" s="167"/>
      <c r="O191" s="193" t="s">
        <v>3090</v>
      </c>
      <c r="P191" s="169">
        <v>5</v>
      </c>
      <c r="Q191" s="169">
        <v>0</v>
      </c>
      <c r="R191" s="169">
        <v>0</v>
      </c>
    </row>
    <row r="192" spans="2:18">
      <c r="B192" s="267" t="s">
        <v>3070</v>
      </c>
      <c r="C192" s="248"/>
      <c r="D192" s="264"/>
      <c r="E192" s="265"/>
      <c r="F192" s="206" t="s">
        <v>13</v>
      </c>
      <c r="G192" s="259" t="s">
        <v>3126</v>
      </c>
      <c r="H192" s="260"/>
      <c r="I192" s="210" t="s">
        <v>3452</v>
      </c>
      <c r="J192" s="163" t="str">
        <f t="shared" si="26"/>
        <v>25～28</v>
      </c>
      <c r="K192" s="262">
        <f>INDEX('1.2(1)③'!$B:$B,MATCH(M192,'1.2(1)③'!A:A,0),1)</f>
        <v>25</v>
      </c>
      <c r="L192" s="262">
        <f t="shared" si="27"/>
        <v>28</v>
      </c>
      <c r="M192" s="262" t="str">
        <f t="shared" si="28"/>
        <v>上水道・工業用水道高度浄水工程オゾン処理設備</v>
      </c>
      <c r="N192" s="167"/>
      <c r="O192" s="193" t="s">
        <v>3095</v>
      </c>
      <c r="P192" s="169">
        <v>4</v>
      </c>
      <c r="Q192" s="169">
        <v>0</v>
      </c>
      <c r="R192" s="169">
        <v>0</v>
      </c>
    </row>
    <row r="193" spans="2:18">
      <c r="B193" s="267" t="s">
        <v>3070</v>
      </c>
      <c r="C193" s="248"/>
      <c r="D193" s="264"/>
      <c r="E193" s="265"/>
      <c r="F193" s="206" t="s">
        <v>13</v>
      </c>
      <c r="G193" s="267" t="s">
        <v>3126</v>
      </c>
      <c r="H193" s="265"/>
      <c r="I193" s="210" t="s">
        <v>3453</v>
      </c>
      <c r="J193" s="163">
        <f t="shared" si="26"/>
        <v>29</v>
      </c>
      <c r="K193" s="262">
        <f>INDEX('1.2(1)③'!$B:$B,MATCH(M193,'1.2(1)③'!A:A,0),1)</f>
        <v>29</v>
      </c>
      <c r="L193" s="262">
        <f t="shared" si="27"/>
        <v>29</v>
      </c>
      <c r="M193" s="262" t="str">
        <f t="shared" si="28"/>
        <v>上水道・工業用水道高度浄水工程紫外線処理設備</v>
      </c>
      <c r="N193" s="167"/>
      <c r="O193" s="193" t="s">
        <v>3141</v>
      </c>
      <c r="P193" s="169">
        <v>1</v>
      </c>
      <c r="Q193" s="169">
        <v>0</v>
      </c>
      <c r="R193" s="169">
        <v>0</v>
      </c>
    </row>
    <row r="194" spans="2:18">
      <c r="B194" s="267" t="s">
        <v>3070</v>
      </c>
      <c r="C194" s="248"/>
      <c r="D194" s="264"/>
      <c r="E194" s="265"/>
      <c r="F194" s="206" t="s">
        <v>13</v>
      </c>
      <c r="G194" s="266" t="s">
        <v>3126</v>
      </c>
      <c r="H194" s="215"/>
      <c r="I194" s="210" t="s">
        <v>3454</v>
      </c>
      <c r="J194" s="163" t="str">
        <f t="shared" si="26"/>
        <v>30～32</v>
      </c>
      <c r="K194" s="262">
        <f>INDEX('1.2(1)③'!$B:$B,MATCH(M194,'1.2(1)③'!A:A,0),1)</f>
        <v>30</v>
      </c>
      <c r="L194" s="262">
        <f t="shared" si="27"/>
        <v>32</v>
      </c>
      <c r="M194" s="262" t="str">
        <f t="shared" si="28"/>
        <v>上水道・工業用水道高度浄水工程粒状活性炭ろ過池設備</v>
      </c>
      <c r="N194" s="167"/>
      <c r="O194" s="193" t="s">
        <v>3099</v>
      </c>
      <c r="P194" s="169">
        <v>3</v>
      </c>
      <c r="Q194" s="169">
        <v>0</v>
      </c>
      <c r="R194" s="169">
        <v>0</v>
      </c>
    </row>
    <row r="195" spans="2:18" ht="28.8">
      <c r="B195" s="267" t="s">
        <v>3070</v>
      </c>
      <c r="C195" s="248"/>
      <c r="D195" s="264"/>
      <c r="E195" s="265"/>
      <c r="F195" s="206" t="s">
        <v>13</v>
      </c>
      <c r="G195" s="259" t="s">
        <v>3455</v>
      </c>
      <c r="H195" s="260"/>
      <c r="I195" s="210" t="s">
        <v>3456</v>
      </c>
      <c r="J195" s="163" t="str">
        <f t="shared" si="26"/>
        <v>33～35</v>
      </c>
      <c r="K195" s="262">
        <f>INDEX('1.2(1)③'!$B:$B,MATCH(M195,'1.2(1)③'!A:A,0),1)</f>
        <v>33</v>
      </c>
      <c r="L195" s="262">
        <f t="shared" si="27"/>
        <v>35</v>
      </c>
      <c r="M195" s="262" t="str">
        <f t="shared" si="28"/>
        <v>上水道・工業用水道排水処理工程排泥濃縮槽設備</v>
      </c>
      <c r="N195" s="167"/>
      <c r="O195" s="193" t="s">
        <v>3085</v>
      </c>
      <c r="P195" s="169">
        <v>3</v>
      </c>
      <c r="Q195" s="169">
        <v>0</v>
      </c>
      <c r="R195" s="169">
        <v>0</v>
      </c>
    </row>
    <row r="196" spans="2:18">
      <c r="B196" s="267" t="s">
        <v>3070</v>
      </c>
      <c r="C196" s="248"/>
      <c r="D196" s="264"/>
      <c r="E196" s="265"/>
      <c r="F196" s="206" t="s">
        <v>13</v>
      </c>
      <c r="G196" s="266" t="s">
        <v>3455</v>
      </c>
      <c r="H196" s="215"/>
      <c r="I196" s="210" t="s">
        <v>3457</v>
      </c>
      <c r="J196" s="163" t="str">
        <f t="shared" si="26"/>
        <v>36～39</v>
      </c>
      <c r="K196" s="262">
        <f>INDEX('1.2(1)③'!$B:$B,MATCH(M196,'1.2(1)③'!A:A,0),1)</f>
        <v>36</v>
      </c>
      <c r="L196" s="262">
        <f t="shared" si="27"/>
        <v>39</v>
      </c>
      <c r="M196" s="262" t="str">
        <f t="shared" si="28"/>
        <v>上水道・工業用水道排水処理工程排泥脱水設備</v>
      </c>
      <c r="N196" s="167"/>
      <c r="O196" s="193" t="s">
        <v>3102</v>
      </c>
      <c r="P196" s="169">
        <v>4</v>
      </c>
      <c r="Q196" s="169">
        <v>0</v>
      </c>
      <c r="R196" s="169">
        <v>0</v>
      </c>
    </row>
    <row r="197" spans="2:18" ht="28.8">
      <c r="B197" s="267" t="s">
        <v>3070</v>
      </c>
      <c r="C197" s="248"/>
      <c r="D197" s="264"/>
      <c r="E197" s="265"/>
      <c r="F197" s="206" t="s">
        <v>13</v>
      </c>
      <c r="G197" s="202" t="s">
        <v>3458</v>
      </c>
      <c r="H197" s="203"/>
      <c r="I197" s="210" t="s">
        <v>3459</v>
      </c>
      <c r="J197" s="163" t="str">
        <f t="shared" si="26"/>
        <v>40～48</v>
      </c>
      <c r="K197" s="262">
        <f>INDEX('1.2(1)③'!$B:$B,MATCH(M197,'1.2(1)③'!A:A,0),1)</f>
        <v>40</v>
      </c>
      <c r="L197" s="262">
        <f t="shared" si="27"/>
        <v>48</v>
      </c>
      <c r="M197" s="262" t="str">
        <f t="shared" si="28"/>
        <v>上水道・工業用水道送水・配水工程送水・配水施設</v>
      </c>
      <c r="N197" s="167"/>
      <c r="O197" s="193" t="s">
        <v>3106</v>
      </c>
      <c r="P197" s="169">
        <v>9</v>
      </c>
      <c r="Q197" s="169">
        <v>0</v>
      </c>
      <c r="R197" s="169">
        <v>0</v>
      </c>
    </row>
    <row r="198" spans="2:18">
      <c r="B198" s="267" t="s">
        <v>3070</v>
      </c>
      <c r="C198" s="248"/>
      <c r="D198" s="264"/>
      <c r="E198" s="265"/>
      <c r="F198" s="206" t="s">
        <v>13</v>
      </c>
      <c r="G198" s="259" t="s">
        <v>3460</v>
      </c>
      <c r="H198" s="260"/>
      <c r="I198" s="210" t="s">
        <v>3461</v>
      </c>
      <c r="J198" s="163" t="str">
        <f t="shared" si="26"/>
        <v>49～52</v>
      </c>
      <c r="K198" s="262">
        <f>INDEX('1.2(1)③'!$B:$B,MATCH(M198,'1.2(1)③'!A:A,0),1)</f>
        <v>49</v>
      </c>
      <c r="L198" s="262">
        <f t="shared" si="27"/>
        <v>52</v>
      </c>
      <c r="M198" s="262" t="str">
        <f t="shared" si="28"/>
        <v>上水道・工業用水道総合管理水運用管理</v>
      </c>
      <c r="N198" s="167"/>
      <c r="O198" s="193" t="s">
        <v>3114</v>
      </c>
      <c r="P198" s="169">
        <v>4</v>
      </c>
      <c r="Q198" s="169">
        <v>0</v>
      </c>
      <c r="R198" s="169">
        <v>0</v>
      </c>
    </row>
    <row r="199" spans="2:18">
      <c r="B199" s="267" t="s">
        <v>3070</v>
      </c>
      <c r="C199" s="248"/>
      <c r="D199" s="264"/>
      <c r="E199" s="265"/>
      <c r="F199" s="206" t="s">
        <v>13</v>
      </c>
      <c r="G199" s="268" t="s">
        <v>3460</v>
      </c>
      <c r="H199" s="215"/>
      <c r="I199" s="210" t="s">
        <v>3462</v>
      </c>
      <c r="J199" s="163" t="e">
        <f t="shared" si="26"/>
        <v>#N/A</v>
      </c>
      <c r="K199" s="262">
        <f>INDEX('1.2(1)③'!$B:$B,MATCH(M199,'1.2(1)③'!A:A,0),1)</f>
        <v>53</v>
      </c>
      <c r="L199" s="262" t="e">
        <f t="shared" si="27"/>
        <v>#N/A</v>
      </c>
      <c r="M199" s="262" t="str">
        <f t="shared" si="28"/>
        <v>上水道・工業用水道総合管理監視制御システム</v>
      </c>
      <c r="N199" s="167"/>
      <c r="O199" s="193" t="s">
        <v>3118</v>
      </c>
      <c r="P199" s="169">
        <v>5</v>
      </c>
      <c r="Q199" s="169">
        <v>0</v>
      </c>
      <c r="R199" s="169">
        <v>0</v>
      </c>
    </row>
    <row r="200" spans="2:18">
      <c r="B200" s="267" t="s">
        <v>3070</v>
      </c>
      <c r="C200" s="248"/>
      <c r="D200" s="264"/>
      <c r="E200" s="265"/>
      <c r="F200" s="206" t="s">
        <v>13</v>
      </c>
      <c r="G200" s="443" t="s">
        <v>3556</v>
      </c>
      <c r="H200" s="265"/>
      <c r="I200" s="210" t="s">
        <v>3463</v>
      </c>
      <c r="J200" s="163" t="e">
        <f t="shared" si="26"/>
        <v>#N/A</v>
      </c>
      <c r="K200" s="262" t="e">
        <f>INDEX('1.2(1)③'!$B:$B,MATCH(M200,'1.2(1)③'!A:A,0),1)</f>
        <v>#N/A</v>
      </c>
      <c r="L200" s="262" t="e">
        <f t="shared" si="27"/>
        <v>#N/A</v>
      </c>
      <c r="M200" s="262" t="str">
        <f t="shared" si="28"/>
        <v>上水道・工業用水道未利用エネルギー・
再生可能エネルギー設備小水力発電設備</v>
      </c>
      <c r="N200" s="167"/>
      <c r="O200" s="193" t="s">
        <v>3137</v>
      </c>
      <c r="P200" s="169">
        <v>1</v>
      </c>
      <c r="Q200" s="169">
        <v>0</v>
      </c>
      <c r="R200" s="169">
        <v>0</v>
      </c>
    </row>
    <row r="201" spans="2:18">
      <c r="B201" s="267" t="s">
        <v>3070</v>
      </c>
      <c r="C201" s="248"/>
      <c r="D201" s="264"/>
      <c r="E201" s="265"/>
      <c r="F201" s="206" t="s">
        <v>13</v>
      </c>
      <c r="G201" s="444"/>
      <c r="H201" s="265"/>
      <c r="I201" s="210" t="s">
        <v>3464</v>
      </c>
      <c r="J201" s="163" t="e">
        <f t="shared" si="26"/>
        <v>#N/A</v>
      </c>
      <c r="K201" s="262" t="e">
        <f>INDEX('1.2(1)③'!$B:$B,MATCH(M201,'1.2(1)③'!A:A,0),1)</f>
        <v>#N/A</v>
      </c>
      <c r="L201" s="262">
        <f t="shared" si="27"/>
        <v>59</v>
      </c>
      <c r="M201" s="262" t="str">
        <f t="shared" si="28"/>
        <v>上水道・工業用水道再生可能エネルギー等</v>
      </c>
      <c r="N201" s="167"/>
      <c r="O201" s="193" t="s">
        <v>3138</v>
      </c>
      <c r="P201" s="169">
        <v>1</v>
      </c>
      <c r="Q201" s="169">
        <v>0</v>
      </c>
      <c r="R201" s="169">
        <v>0</v>
      </c>
    </row>
    <row r="202" spans="2:18" ht="28.8">
      <c r="B202" s="259" t="s">
        <v>3068</v>
      </c>
      <c r="C202" s="258"/>
      <c r="D202" s="259" t="s">
        <v>680</v>
      </c>
      <c r="E202" s="260"/>
      <c r="F202" s="201" t="s">
        <v>13</v>
      </c>
      <c r="G202" s="259" t="s">
        <v>3465</v>
      </c>
      <c r="H202" s="260"/>
      <c r="I202" s="210" t="s">
        <v>117</v>
      </c>
      <c r="J202" s="163" t="str">
        <f t="shared" si="26"/>
        <v>60～67</v>
      </c>
      <c r="K202" s="262">
        <f>INDEX('1.2(1)③'!$B:$B,MATCH(M202,'1.2(1)③'!A:A,0),1)</f>
        <v>60</v>
      </c>
      <c r="L202" s="262">
        <f t="shared" si="27"/>
        <v>67</v>
      </c>
      <c r="M202" s="262" t="str">
        <f t="shared" si="28"/>
        <v>下水道前処理・揚水工程電気使用設備</v>
      </c>
      <c r="N202" s="167"/>
      <c r="O202" s="193" t="s">
        <v>3159</v>
      </c>
      <c r="P202" s="169">
        <v>8</v>
      </c>
      <c r="Q202" s="169">
        <v>0</v>
      </c>
      <c r="R202" s="169">
        <v>0</v>
      </c>
    </row>
    <row r="203" spans="2:18">
      <c r="B203" s="263" t="s">
        <v>3068</v>
      </c>
      <c r="C203" s="248"/>
      <c r="D203" s="264"/>
      <c r="E203" s="265"/>
      <c r="F203" s="204" t="s">
        <v>13</v>
      </c>
      <c r="G203" s="202" t="s">
        <v>3466</v>
      </c>
      <c r="H203" s="203"/>
      <c r="I203" s="210" t="s">
        <v>117</v>
      </c>
      <c r="J203" s="163" t="str">
        <f t="shared" si="26"/>
        <v>68～99</v>
      </c>
      <c r="K203" s="262">
        <f>INDEX('1.2(1)③'!$B:$B,MATCH(M203,'1.2(1)③'!A:A,0),1)</f>
        <v>68</v>
      </c>
      <c r="L203" s="262">
        <f t="shared" si="27"/>
        <v>99</v>
      </c>
      <c r="M203" s="262" t="str">
        <f t="shared" si="28"/>
        <v>下水道水処理工程電気使用設備</v>
      </c>
      <c r="N203" s="167"/>
      <c r="O203" s="193" t="s">
        <v>3161</v>
      </c>
      <c r="P203" s="169">
        <v>32</v>
      </c>
      <c r="Q203" s="169">
        <v>0</v>
      </c>
      <c r="R203" s="169">
        <v>0</v>
      </c>
    </row>
    <row r="204" spans="2:18">
      <c r="B204" s="267" t="s">
        <v>3068</v>
      </c>
      <c r="C204" s="248"/>
      <c r="D204" s="264"/>
      <c r="E204" s="265"/>
      <c r="F204" s="206" t="s">
        <v>13</v>
      </c>
      <c r="G204" s="202" t="s">
        <v>3468</v>
      </c>
      <c r="H204" s="203"/>
      <c r="I204" s="210" t="s">
        <v>117</v>
      </c>
      <c r="J204" s="163" t="str">
        <f t="shared" si="26"/>
        <v>100～118</v>
      </c>
      <c r="K204" s="262">
        <f>INDEX('1.2(1)③'!$B:$B,MATCH(M204,'1.2(1)③'!A:A,0),1)</f>
        <v>100</v>
      </c>
      <c r="L204" s="262">
        <f t="shared" si="27"/>
        <v>118</v>
      </c>
      <c r="M204" s="262" t="str">
        <f t="shared" si="28"/>
        <v>下水道汚泥処理工程電気使用設備</v>
      </c>
      <c r="N204" s="167"/>
      <c r="O204" s="193" t="s">
        <v>3182</v>
      </c>
      <c r="P204" s="169">
        <v>19</v>
      </c>
      <c r="Q204" s="169">
        <v>0</v>
      </c>
      <c r="R204" s="169">
        <v>0</v>
      </c>
    </row>
    <row r="205" spans="2:18">
      <c r="B205" s="267" t="s">
        <v>3068</v>
      </c>
      <c r="C205" s="248"/>
      <c r="D205" s="264"/>
      <c r="E205" s="265"/>
      <c r="F205" s="206" t="s">
        <v>13</v>
      </c>
      <c r="G205" s="202" t="s">
        <v>3470</v>
      </c>
      <c r="H205" s="203"/>
      <c r="I205" s="210" t="s">
        <v>3471</v>
      </c>
      <c r="J205" s="163" t="str">
        <f t="shared" si="26"/>
        <v>119～134</v>
      </c>
      <c r="K205" s="262">
        <f>INDEX('1.2(1)③'!$B:$B,MATCH(M205,'1.2(1)③'!A:A,0),1)</f>
        <v>119</v>
      </c>
      <c r="L205" s="262">
        <f t="shared" si="27"/>
        <v>134</v>
      </c>
      <c r="M205" s="262" t="str">
        <f t="shared" si="28"/>
        <v>下水道汚泥焼却工程燃焼設備電気使用設備</v>
      </c>
      <c r="N205" s="167"/>
      <c r="O205" s="193" t="s">
        <v>3204</v>
      </c>
      <c r="P205" s="169">
        <v>16</v>
      </c>
      <c r="Q205" s="169">
        <v>0</v>
      </c>
      <c r="R205" s="169">
        <v>0</v>
      </c>
    </row>
    <row r="206" spans="2:18">
      <c r="B206" s="267" t="s">
        <v>3068</v>
      </c>
      <c r="C206" s="248"/>
      <c r="D206" s="264"/>
      <c r="E206" s="265"/>
      <c r="F206" s="206" t="s">
        <v>13</v>
      </c>
      <c r="G206" s="202" t="s">
        <v>3460</v>
      </c>
      <c r="H206" s="203"/>
      <c r="I206" s="210" t="s">
        <v>117</v>
      </c>
      <c r="J206" s="163" t="str">
        <f t="shared" si="26"/>
        <v>135～138</v>
      </c>
      <c r="K206" s="262">
        <f>INDEX('1.2(1)③'!$B:$B,MATCH(M206,'1.2(1)③'!A:A,0),1)</f>
        <v>135</v>
      </c>
      <c r="L206" s="262">
        <f t="shared" si="27"/>
        <v>138</v>
      </c>
      <c r="M206" s="262" t="str">
        <f t="shared" si="28"/>
        <v>下水道総合管理電気使用設備</v>
      </c>
      <c r="N206" s="167"/>
      <c r="O206" s="193" t="s">
        <v>3217</v>
      </c>
      <c r="P206" s="169">
        <v>4</v>
      </c>
      <c r="Q206" s="169">
        <v>0</v>
      </c>
      <c r="R206" s="169">
        <v>0</v>
      </c>
    </row>
    <row r="207" spans="2:18" ht="28.8">
      <c r="B207" s="267" t="s">
        <v>3068</v>
      </c>
      <c r="C207" s="248"/>
      <c r="D207" s="264"/>
      <c r="E207" s="265"/>
      <c r="F207" s="206" t="s">
        <v>13</v>
      </c>
      <c r="G207" s="264" t="s">
        <v>740</v>
      </c>
      <c r="H207" s="265"/>
      <c r="I207" s="210" t="s">
        <v>117</v>
      </c>
      <c r="J207" s="163" t="str">
        <f t="shared" si="26"/>
        <v>139～140</v>
      </c>
      <c r="K207" s="262">
        <f>INDEX('1.2(1)③'!$B:$B,MATCH(M207,'1.2(1)③'!A:A,0),1)</f>
        <v>139</v>
      </c>
      <c r="L207" s="262">
        <f t="shared" si="27"/>
        <v>140</v>
      </c>
      <c r="M207" s="262" t="str">
        <f t="shared" si="28"/>
        <v>下水道その他の主要エネルギー消費設備等電気使用設備</v>
      </c>
      <c r="N207" s="167"/>
      <c r="O207" s="193" t="s">
        <v>3221</v>
      </c>
      <c r="P207" s="169">
        <v>2</v>
      </c>
      <c r="Q207" s="169">
        <v>0</v>
      </c>
      <c r="R207" s="169">
        <v>0</v>
      </c>
    </row>
    <row r="208" spans="2:18">
      <c r="B208" s="266" t="s">
        <v>3068</v>
      </c>
      <c r="C208" s="269"/>
      <c r="D208" s="214"/>
      <c r="E208" s="215"/>
      <c r="F208" s="207" t="s">
        <v>13</v>
      </c>
      <c r="G208" s="268" t="s">
        <v>740</v>
      </c>
      <c r="H208" s="215"/>
      <c r="I208" s="210" t="s">
        <v>195</v>
      </c>
      <c r="J208" s="163" t="str">
        <f t="shared" si="26"/>
        <v>141～152</v>
      </c>
      <c r="K208" s="262">
        <f>INDEX('1.2(1)③'!$B:$B,MATCH(M208,'1.2(1)③'!A:A,0),1)</f>
        <v>141</v>
      </c>
      <c r="L208" s="262">
        <f t="shared" si="27"/>
        <v>152</v>
      </c>
      <c r="M208" s="262" t="str">
        <f t="shared" si="28"/>
        <v>下水道その他の主要エネルギー消費設備等未利用エネルギー・再生可能エネルギー設備</v>
      </c>
      <c r="N208" s="167"/>
      <c r="O208" s="193" t="s">
        <v>3552</v>
      </c>
      <c r="P208" s="169">
        <v>12</v>
      </c>
      <c r="Q208" s="169">
        <v>0</v>
      </c>
      <c r="R208" s="169">
        <v>0</v>
      </c>
    </row>
    <row r="209" spans="2:18">
      <c r="B209" s="259" t="s">
        <v>3069</v>
      </c>
      <c r="C209" s="258"/>
      <c r="D209" s="259" t="s">
        <v>680</v>
      </c>
      <c r="E209" s="260"/>
      <c r="F209" s="201" t="s">
        <v>13</v>
      </c>
      <c r="G209" s="259" t="s">
        <v>3472</v>
      </c>
      <c r="H209" s="260"/>
      <c r="I209" s="210" t="s">
        <v>3262</v>
      </c>
      <c r="J209" s="163" t="e">
        <f t="shared" si="26"/>
        <v>#N/A</v>
      </c>
      <c r="K209" s="262">
        <f>INDEX('1.2(1)③'!$B:$B,MATCH(M209,'1.2(1)③'!A:A,0),1)</f>
        <v>153</v>
      </c>
      <c r="L209" s="262" t="e">
        <f t="shared" si="27"/>
        <v>#N/A</v>
      </c>
      <c r="M209" s="262" t="str">
        <f t="shared" si="28"/>
        <v>廃棄物廃棄物の収集運搬収集運搬車</v>
      </c>
      <c r="N209" s="167"/>
      <c r="O209" s="193" t="s">
        <v>3272</v>
      </c>
      <c r="P209" s="169">
        <v>7</v>
      </c>
      <c r="Q209" s="169">
        <v>0</v>
      </c>
      <c r="R209" s="169">
        <v>0</v>
      </c>
    </row>
    <row r="210" spans="2:18">
      <c r="B210" s="263" t="s">
        <v>3069</v>
      </c>
      <c r="C210" s="248"/>
      <c r="D210" s="264"/>
      <c r="E210" s="265"/>
      <c r="F210" s="204" t="s">
        <v>13</v>
      </c>
      <c r="G210" s="434" t="s">
        <v>3555</v>
      </c>
      <c r="H210" s="260"/>
      <c r="I210" s="210" t="s">
        <v>3473</v>
      </c>
      <c r="J210" s="163" t="e">
        <f t="shared" si="26"/>
        <v>#N/A</v>
      </c>
      <c r="K210" s="262" t="e">
        <f>INDEX('1.2(1)③'!$B:$B,MATCH(M210,'1.2(1)③'!A:A,0),1)</f>
        <v>#N/A</v>
      </c>
      <c r="L210" s="262" t="e">
        <f t="shared" si="27"/>
        <v>#N/A</v>
      </c>
      <c r="M210" s="262" t="str">
        <f t="shared" si="28"/>
        <v>廃棄物廃棄物焼却施設
（ガス化溶融施設を含む）受入供給設備</v>
      </c>
      <c r="N210" s="167"/>
      <c r="O210" s="193" t="s">
        <v>3275</v>
      </c>
      <c r="P210" s="169">
        <v>9</v>
      </c>
      <c r="Q210" s="169">
        <v>0</v>
      </c>
      <c r="R210" s="169">
        <v>0</v>
      </c>
    </row>
    <row r="211" spans="2:18">
      <c r="B211" s="267" t="s">
        <v>3069</v>
      </c>
      <c r="C211" s="248"/>
      <c r="D211" s="264"/>
      <c r="E211" s="265"/>
      <c r="F211" s="206" t="s">
        <v>13</v>
      </c>
      <c r="G211" s="441"/>
      <c r="H211" s="265"/>
      <c r="I211" s="210" t="s">
        <v>3474</v>
      </c>
      <c r="J211" s="163" t="e">
        <f t="shared" si="26"/>
        <v>#N/A</v>
      </c>
      <c r="K211" s="262" t="e">
        <f>INDEX('1.2(1)③'!$B:$B,MATCH(M211,'1.2(1)③'!A:A,0),1)</f>
        <v>#N/A</v>
      </c>
      <c r="L211" s="262" t="e">
        <f t="shared" si="27"/>
        <v>#N/A</v>
      </c>
      <c r="M211" s="262" t="str">
        <f t="shared" si="28"/>
        <v>廃棄物燃焼（溶融）設備</v>
      </c>
      <c r="N211" s="167"/>
      <c r="O211" s="193" t="s">
        <v>3282</v>
      </c>
      <c r="P211" s="169">
        <v>13</v>
      </c>
      <c r="Q211" s="169">
        <v>0</v>
      </c>
      <c r="R211" s="169">
        <v>0</v>
      </c>
    </row>
    <row r="212" spans="2:18">
      <c r="B212" s="267" t="s">
        <v>3069</v>
      </c>
      <c r="C212" s="248"/>
      <c r="D212" s="264"/>
      <c r="E212" s="265"/>
      <c r="F212" s="206" t="s">
        <v>13</v>
      </c>
      <c r="G212" s="441"/>
      <c r="H212" s="265"/>
      <c r="I212" s="210" t="s">
        <v>3475</v>
      </c>
      <c r="J212" s="163" t="e">
        <f t="shared" si="26"/>
        <v>#N/A</v>
      </c>
      <c r="K212" s="262" t="e">
        <f>INDEX('1.2(1)③'!$B:$B,MATCH(M212,'1.2(1)③'!A:A,0),1)</f>
        <v>#N/A</v>
      </c>
      <c r="L212" s="262" t="e">
        <f t="shared" si="27"/>
        <v>#N/A</v>
      </c>
      <c r="M212" s="262" t="str">
        <f t="shared" si="28"/>
        <v>廃棄物灰溶融設備</v>
      </c>
      <c r="N212" s="167"/>
      <c r="O212" s="193" t="s">
        <v>3291</v>
      </c>
      <c r="P212" s="169">
        <v>6</v>
      </c>
      <c r="Q212" s="169">
        <v>0</v>
      </c>
      <c r="R212" s="169">
        <v>0</v>
      </c>
    </row>
    <row r="213" spans="2:18">
      <c r="B213" s="267" t="s">
        <v>3069</v>
      </c>
      <c r="C213" s="248"/>
      <c r="D213" s="264"/>
      <c r="E213" s="265"/>
      <c r="F213" s="206" t="s">
        <v>13</v>
      </c>
      <c r="G213" s="441"/>
      <c r="H213" s="265"/>
      <c r="I213" s="210" t="s">
        <v>3476</v>
      </c>
      <c r="J213" s="163" t="e">
        <f t="shared" si="26"/>
        <v>#N/A</v>
      </c>
      <c r="K213" s="262" t="e">
        <f>INDEX('1.2(1)③'!$B:$B,MATCH(M213,'1.2(1)③'!A:A,0),1)</f>
        <v>#N/A</v>
      </c>
      <c r="L213" s="262" t="e">
        <f t="shared" si="27"/>
        <v>#N/A</v>
      </c>
      <c r="M213" s="262" t="str">
        <f t="shared" si="28"/>
        <v>廃棄物通風設備</v>
      </c>
      <c r="N213" s="167"/>
      <c r="O213" s="193" t="s">
        <v>3293</v>
      </c>
      <c r="P213" s="169">
        <v>3</v>
      </c>
      <c r="Q213" s="169">
        <v>0</v>
      </c>
      <c r="R213" s="169">
        <v>0</v>
      </c>
    </row>
    <row r="214" spans="2:18">
      <c r="B214" s="267" t="s">
        <v>3069</v>
      </c>
      <c r="C214" s="248"/>
      <c r="D214" s="264"/>
      <c r="E214" s="265"/>
      <c r="F214" s="206" t="s">
        <v>13</v>
      </c>
      <c r="G214" s="441"/>
      <c r="H214" s="265"/>
      <c r="I214" s="210" t="s">
        <v>3477</v>
      </c>
      <c r="J214" s="163" t="e">
        <f t="shared" si="26"/>
        <v>#N/A</v>
      </c>
      <c r="K214" s="262" t="e">
        <f>INDEX('1.2(1)③'!$B:$B,MATCH(M214,'1.2(1)③'!A:A,0),1)</f>
        <v>#N/A</v>
      </c>
      <c r="L214" s="262" t="e">
        <f t="shared" si="27"/>
        <v>#N/A</v>
      </c>
      <c r="M214" s="262" t="str">
        <f t="shared" si="28"/>
        <v>廃棄物排ガス処理設備</v>
      </c>
      <c r="N214" s="167"/>
      <c r="O214" s="193" t="s">
        <v>3296</v>
      </c>
      <c r="P214" s="169">
        <v>6</v>
      </c>
      <c r="Q214" s="169">
        <v>0</v>
      </c>
      <c r="R214" s="169">
        <v>0</v>
      </c>
    </row>
    <row r="215" spans="2:18">
      <c r="B215" s="267" t="s">
        <v>3069</v>
      </c>
      <c r="C215" s="248"/>
      <c r="D215" s="264"/>
      <c r="E215" s="265"/>
      <c r="F215" s="206" t="s">
        <v>13</v>
      </c>
      <c r="G215" s="441"/>
      <c r="H215" s="265"/>
      <c r="I215" s="210" t="s">
        <v>3490</v>
      </c>
      <c r="J215" s="163" t="e">
        <f t="shared" si="26"/>
        <v>#N/A</v>
      </c>
      <c r="K215" s="262" t="e">
        <f>INDEX('1.2(1)③'!$B:$B,MATCH(M215,'1.2(1)③'!A:A,0),1)</f>
        <v>#N/A</v>
      </c>
      <c r="L215" s="262" t="e">
        <f t="shared" si="27"/>
        <v>#N/A</v>
      </c>
      <c r="M215" s="262" t="str">
        <f t="shared" si="28"/>
        <v>廃棄物灰出し設備（セメント固化処理設備、スラグ・メタル等の搬出設備を含む）</v>
      </c>
      <c r="N215" s="167"/>
      <c r="O215" s="193" t="s">
        <v>3301</v>
      </c>
      <c r="P215" s="169">
        <v>5</v>
      </c>
      <c r="Q215" s="169">
        <v>0</v>
      </c>
      <c r="R215" s="169">
        <v>0</v>
      </c>
    </row>
    <row r="216" spans="2:18">
      <c r="B216" s="267" t="s">
        <v>3069</v>
      </c>
      <c r="C216" s="248"/>
      <c r="D216" s="264"/>
      <c r="E216" s="265"/>
      <c r="F216" s="206" t="s">
        <v>13</v>
      </c>
      <c r="G216" s="441"/>
      <c r="H216" s="265"/>
      <c r="I216" s="210" t="s">
        <v>3478</v>
      </c>
      <c r="J216" s="163" t="e">
        <f t="shared" si="26"/>
        <v>#N/A</v>
      </c>
      <c r="K216" s="262" t="e">
        <f>INDEX('1.2(1)③'!$B:$B,MATCH(M216,'1.2(1)③'!A:A,0),1)</f>
        <v>#N/A</v>
      </c>
      <c r="L216" s="262" t="e">
        <f t="shared" si="27"/>
        <v>#N/A</v>
      </c>
      <c r="M216" s="262" t="str">
        <f t="shared" si="28"/>
        <v>廃棄物排水処理設備</v>
      </c>
      <c r="N216" s="167"/>
      <c r="O216" s="193" t="s">
        <v>3306</v>
      </c>
      <c r="P216" s="169">
        <v>2</v>
      </c>
      <c r="Q216" s="169">
        <v>0</v>
      </c>
      <c r="R216" s="169">
        <v>0</v>
      </c>
    </row>
    <row r="217" spans="2:18">
      <c r="B217" s="267" t="s">
        <v>3069</v>
      </c>
      <c r="C217" s="248"/>
      <c r="D217" s="264"/>
      <c r="E217" s="265"/>
      <c r="F217" s="206" t="s">
        <v>13</v>
      </c>
      <c r="G217" s="442"/>
      <c r="H217" s="215"/>
      <c r="I217" s="210" t="s">
        <v>3479</v>
      </c>
      <c r="J217" s="163" t="e">
        <f t="shared" si="26"/>
        <v>#N/A</v>
      </c>
      <c r="K217" s="262" t="e">
        <f>INDEX('1.2(1)③'!$B:$B,MATCH(M217,'1.2(1)③'!A:A,0),1)</f>
        <v>#N/A</v>
      </c>
      <c r="L217" s="262">
        <f t="shared" si="27"/>
        <v>223</v>
      </c>
      <c r="M217" s="262" t="str">
        <f t="shared" si="28"/>
        <v>廃棄物熱回収設備</v>
      </c>
      <c r="N217" s="167"/>
      <c r="O217" s="193" t="s">
        <v>3308</v>
      </c>
      <c r="P217" s="169">
        <v>20</v>
      </c>
      <c r="Q217" s="169">
        <v>0</v>
      </c>
      <c r="R217" s="169">
        <v>0</v>
      </c>
    </row>
    <row r="218" spans="2:18">
      <c r="B218" s="267" t="s">
        <v>3069</v>
      </c>
      <c r="C218" s="248"/>
      <c r="D218" s="264"/>
      <c r="E218" s="265"/>
      <c r="F218" s="206" t="s">
        <v>13</v>
      </c>
      <c r="G218" s="259" t="s">
        <v>3480</v>
      </c>
      <c r="H218" s="260"/>
      <c r="I218" s="210" t="s">
        <v>3481</v>
      </c>
      <c r="J218" s="163">
        <f t="shared" si="26"/>
        <v>224</v>
      </c>
      <c r="K218" s="262">
        <f>INDEX('1.2(1)③'!$B:$B,MATCH(M218,'1.2(1)③'!A:A,0),1)</f>
        <v>224</v>
      </c>
      <c r="L218" s="262">
        <f t="shared" si="27"/>
        <v>224</v>
      </c>
      <c r="M218" s="262" t="str">
        <f t="shared" si="28"/>
        <v>廃棄物し尿処理施設受入・貯留設備</v>
      </c>
      <c r="N218" s="167"/>
      <c r="O218" s="193" t="s">
        <v>3354</v>
      </c>
      <c r="P218" s="169">
        <v>1</v>
      </c>
      <c r="Q218" s="169">
        <v>0</v>
      </c>
      <c r="R218" s="169">
        <v>0</v>
      </c>
    </row>
    <row r="219" spans="2:18">
      <c r="B219" s="267" t="s">
        <v>3069</v>
      </c>
      <c r="C219" s="248"/>
      <c r="D219" s="264"/>
      <c r="E219" s="265"/>
      <c r="F219" s="206" t="s">
        <v>13</v>
      </c>
      <c r="G219" s="267" t="s">
        <v>3480</v>
      </c>
      <c r="H219" s="265"/>
      <c r="I219" s="210" t="s">
        <v>3482</v>
      </c>
      <c r="J219" s="163" t="str">
        <f t="shared" si="26"/>
        <v>225～226</v>
      </c>
      <c r="K219" s="262">
        <f>INDEX('1.2(1)③'!$B:$B,MATCH(M219,'1.2(1)③'!A:A,0),1)</f>
        <v>225</v>
      </c>
      <c r="L219" s="262">
        <f t="shared" si="27"/>
        <v>226</v>
      </c>
      <c r="M219" s="262" t="str">
        <f t="shared" si="28"/>
        <v>廃棄物し尿処理施設生物反応処理設備</v>
      </c>
      <c r="N219" s="167"/>
      <c r="O219" s="193" t="s">
        <v>3306</v>
      </c>
      <c r="P219" s="169">
        <v>2</v>
      </c>
      <c r="Q219" s="169">
        <v>0</v>
      </c>
      <c r="R219" s="169">
        <v>0</v>
      </c>
    </row>
    <row r="220" spans="2:18">
      <c r="B220" s="267" t="s">
        <v>3069</v>
      </c>
      <c r="C220" s="248"/>
      <c r="D220" s="264"/>
      <c r="E220" s="265"/>
      <c r="F220" s="206" t="s">
        <v>13</v>
      </c>
      <c r="G220" s="267" t="s">
        <v>3480</v>
      </c>
      <c r="H220" s="265"/>
      <c r="I220" s="210" t="s">
        <v>3467</v>
      </c>
      <c r="J220" s="163" t="str">
        <f t="shared" si="26"/>
        <v>227～228</v>
      </c>
      <c r="K220" s="262">
        <f>INDEX('1.2(1)③'!$B:$B,MATCH(M220,'1.2(1)③'!A:A,0),1)</f>
        <v>227</v>
      </c>
      <c r="L220" s="262">
        <f t="shared" si="27"/>
        <v>228</v>
      </c>
      <c r="M220" s="262" t="str">
        <f t="shared" si="28"/>
        <v>廃棄物し尿処理施設高度処理設備</v>
      </c>
      <c r="N220" s="167"/>
      <c r="O220" s="193" t="s">
        <v>3325</v>
      </c>
      <c r="P220" s="169">
        <v>2</v>
      </c>
      <c r="Q220" s="169">
        <v>0</v>
      </c>
      <c r="R220" s="169">
        <v>0</v>
      </c>
    </row>
    <row r="221" spans="2:18">
      <c r="B221" s="267" t="s">
        <v>3069</v>
      </c>
      <c r="C221" s="248"/>
      <c r="D221" s="264"/>
      <c r="E221" s="265"/>
      <c r="F221" s="206" t="s">
        <v>13</v>
      </c>
      <c r="G221" s="267" t="s">
        <v>3480</v>
      </c>
      <c r="H221" s="265"/>
      <c r="I221" s="210" t="s">
        <v>3469</v>
      </c>
      <c r="J221" s="163" t="str">
        <f t="shared" si="26"/>
        <v>229～230</v>
      </c>
      <c r="K221" s="262">
        <f>INDEX('1.2(1)③'!$B:$B,MATCH(M221,'1.2(1)③'!A:A,0),1)</f>
        <v>229</v>
      </c>
      <c r="L221" s="262">
        <f t="shared" si="27"/>
        <v>230</v>
      </c>
      <c r="M221" s="262" t="str">
        <f t="shared" si="28"/>
        <v>廃棄物し尿処理施設汚泥脱水設備</v>
      </c>
      <c r="N221" s="167"/>
      <c r="O221" s="193" t="s">
        <v>3326</v>
      </c>
      <c r="P221" s="169">
        <v>2</v>
      </c>
      <c r="Q221" s="169">
        <v>0</v>
      </c>
      <c r="R221" s="169">
        <v>0</v>
      </c>
    </row>
    <row r="222" spans="2:18">
      <c r="B222" s="267" t="s">
        <v>3069</v>
      </c>
      <c r="C222" s="248"/>
      <c r="D222" s="264"/>
      <c r="E222" s="265"/>
      <c r="F222" s="206" t="s">
        <v>13</v>
      </c>
      <c r="G222" s="267" t="s">
        <v>3480</v>
      </c>
      <c r="H222" s="265"/>
      <c r="I222" s="210" t="s">
        <v>3483</v>
      </c>
      <c r="J222" s="163" t="str">
        <f t="shared" si="26"/>
        <v>231～235</v>
      </c>
      <c r="K222" s="262">
        <f>INDEX('1.2(1)③'!$B:$B,MATCH(M222,'1.2(1)③'!A:A,0),1)</f>
        <v>231</v>
      </c>
      <c r="L222" s="262">
        <f t="shared" si="27"/>
        <v>235</v>
      </c>
      <c r="M222" s="262" t="str">
        <f t="shared" si="28"/>
        <v>廃棄物し尿処理施設汚泥乾燥・焼却設備</v>
      </c>
      <c r="N222" s="167"/>
      <c r="O222" s="193" t="s">
        <v>3327</v>
      </c>
      <c r="P222" s="169">
        <v>5</v>
      </c>
      <c r="Q222" s="169">
        <v>0</v>
      </c>
      <c r="R222" s="169">
        <v>0</v>
      </c>
    </row>
    <row r="223" spans="2:18">
      <c r="B223" s="267" t="s">
        <v>3069</v>
      </c>
      <c r="C223" s="248"/>
      <c r="D223" s="264"/>
      <c r="E223" s="265"/>
      <c r="F223" s="206" t="s">
        <v>13</v>
      </c>
      <c r="G223" s="267" t="s">
        <v>3480</v>
      </c>
      <c r="H223" s="265"/>
      <c r="I223" s="210" t="s">
        <v>3484</v>
      </c>
      <c r="J223" s="163" t="str">
        <f t="shared" si="26"/>
        <v>236～241</v>
      </c>
      <c r="K223" s="262">
        <f>INDEX('1.2(1)③'!$B:$B,MATCH(M223,'1.2(1)③'!A:A,0),1)</f>
        <v>236</v>
      </c>
      <c r="L223" s="262">
        <f t="shared" si="27"/>
        <v>241</v>
      </c>
      <c r="M223" s="262" t="str">
        <f t="shared" si="28"/>
        <v>廃棄物し尿処理施設資源化設備</v>
      </c>
      <c r="N223" s="167"/>
      <c r="O223" s="193" t="s">
        <v>3331</v>
      </c>
      <c r="P223" s="169">
        <v>6</v>
      </c>
      <c r="Q223" s="169">
        <v>0</v>
      </c>
      <c r="R223" s="169">
        <v>0</v>
      </c>
    </row>
    <row r="224" spans="2:18">
      <c r="B224" s="267" t="s">
        <v>3069</v>
      </c>
      <c r="C224" s="248"/>
      <c r="D224" s="264"/>
      <c r="E224" s="265"/>
      <c r="F224" s="206" t="s">
        <v>13</v>
      </c>
      <c r="G224" s="266" t="s">
        <v>3480</v>
      </c>
      <c r="H224" s="215"/>
      <c r="I224" s="210" t="s">
        <v>3485</v>
      </c>
      <c r="J224" s="163" t="str">
        <f t="shared" si="26"/>
        <v>242～245</v>
      </c>
      <c r="K224" s="262">
        <f>INDEX('1.2(1)③'!$B:$B,MATCH(M224,'1.2(1)③'!A:A,0),1)</f>
        <v>242</v>
      </c>
      <c r="L224" s="262">
        <f t="shared" si="27"/>
        <v>245</v>
      </c>
      <c r="M224" s="262" t="str">
        <f t="shared" si="28"/>
        <v>廃棄物し尿処理施設その他のし尿処理施設</v>
      </c>
      <c r="N224" s="167"/>
      <c r="O224" s="193" t="s">
        <v>3335</v>
      </c>
      <c r="P224" s="169">
        <v>4</v>
      </c>
      <c r="Q224" s="169">
        <v>0</v>
      </c>
      <c r="R224" s="169">
        <v>0</v>
      </c>
    </row>
    <row r="225" spans="2:18">
      <c r="B225" s="267" t="s">
        <v>3069</v>
      </c>
      <c r="C225" s="248"/>
      <c r="D225" s="264"/>
      <c r="E225" s="265"/>
      <c r="F225" s="206" t="s">
        <v>13</v>
      </c>
      <c r="G225" s="259" t="s">
        <v>3486</v>
      </c>
      <c r="H225" s="260"/>
      <c r="I225" s="210" t="s">
        <v>3487</v>
      </c>
      <c r="J225" s="163" t="str">
        <f t="shared" si="26"/>
        <v>246～245</v>
      </c>
      <c r="K225" s="262">
        <f>INDEX('1.2(1)③'!$B:$B,MATCH(M225,'1.2(1)③'!A:A,0),1)</f>
        <v>246</v>
      </c>
      <c r="L225" s="262">
        <f t="shared" si="27"/>
        <v>245</v>
      </c>
      <c r="M225" s="262" t="str">
        <f t="shared" si="28"/>
        <v>廃棄物最終処分場集排水設備・通気装置</v>
      </c>
      <c r="N225" s="167"/>
      <c r="O225" s="193" t="s">
        <v>3554</v>
      </c>
      <c r="P225" s="169">
        <v>0</v>
      </c>
      <c r="Q225" s="169">
        <v>0</v>
      </c>
      <c r="R225" s="169">
        <v>0</v>
      </c>
    </row>
    <row r="226" spans="2:18">
      <c r="B226" s="267" t="s">
        <v>3069</v>
      </c>
      <c r="C226" s="248"/>
      <c r="D226" s="264"/>
      <c r="E226" s="265"/>
      <c r="F226" s="206" t="s">
        <v>13</v>
      </c>
      <c r="G226" s="267" t="s">
        <v>3486</v>
      </c>
      <c r="H226" s="265"/>
      <c r="I226" s="210" t="s">
        <v>3487</v>
      </c>
      <c r="J226" s="163" t="str">
        <f t="shared" si="26"/>
        <v>246～247</v>
      </c>
      <c r="K226" s="262">
        <f>INDEX('1.2(1)③'!$B:$B,MATCH(M226,'1.2(1)③'!A:A,0),1)</f>
        <v>246</v>
      </c>
      <c r="L226" s="262">
        <f t="shared" si="27"/>
        <v>247</v>
      </c>
      <c r="M226" s="262" t="str">
        <f t="shared" si="28"/>
        <v>廃棄物最終処分場集排水設備・通気装置</v>
      </c>
      <c r="N226" s="167"/>
      <c r="O226" s="193" t="s">
        <v>3554</v>
      </c>
      <c r="P226" s="169">
        <v>2</v>
      </c>
      <c r="Q226" s="169">
        <v>0</v>
      </c>
      <c r="R226" s="169">
        <v>0</v>
      </c>
    </row>
    <row r="227" spans="2:18">
      <c r="B227" s="267" t="s">
        <v>3069</v>
      </c>
      <c r="C227" s="248"/>
      <c r="D227" s="264"/>
      <c r="E227" s="265"/>
      <c r="F227" s="206" t="s">
        <v>13</v>
      </c>
      <c r="G227" s="266" t="s">
        <v>3486</v>
      </c>
      <c r="H227" s="215"/>
      <c r="I227" s="210" t="s">
        <v>3488</v>
      </c>
      <c r="J227" s="163" t="str">
        <f t="shared" si="26"/>
        <v>248～249</v>
      </c>
      <c r="K227" s="262">
        <f>INDEX('1.2(1)③'!$B:$B,MATCH(M227,'1.2(1)③'!A:A,0),1)</f>
        <v>248</v>
      </c>
      <c r="L227" s="262">
        <f t="shared" si="27"/>
        <v>249</v>
      </c>
      <c r="M227" s="262" t="str">
        <f t="shared" si="28"/>
        <v>廃棄物最終処分場浸出液処理設備</v>
      </c>
      <c r="N227" s="167"/>
      <c r="O227" s="193" t="s">
        <v>3339</v>
      </c>
      <c r="P227" s="169">
        <v>2</v>
      </c>
      <c r="Q227" s="169">
        <v>0</v>
      </c>
      <c r="R227" s="169">
        <v>0</v>
      </c>
    </row>
    <row r="228" spans="2:18">
      <c r="B228" s="266" t="s">
        <v>3069</v>
      </c>
      <c r="C228" s="269"/>
      <c r="D228" s="214"/>
      <c r="E228" s="215"/>
      <c r="F228" s="207" t="s">
        <v>13</v>
      </c>
      <c r="G228" s="214" t="s">
        <v>753</v>
      </c>
      <c r="H228" s="215"/>
      <c r="I228" s="210" t="s">
        <v>3489</v>
      </c>
      <c r="J228" s="163">
        <f t="shared" si="26"/>
        <v>250</v>
      </c>
      <c r="K228" s="262">
        <f>INDEX('1.2(1)③'!$B:$B,MATCH(M228,'1.2(1)③'!A:A,0),1)</f>
        <v>250</v>
      </c>
      <c r="L228" s="262">
        <f t="shared" si="27"/>
        <v>250</v>
      </c>
      <c r="M228" s="262" t="str">
        <f t="shared" si="28"/>
        <v>廃棄物その他廃棄物系バイオマスの利活用のための設備</v>
      </c>
      <c r="N228" s="167"/>
      <c r="O228" s="193" t="s">
        <v>3361</v>
      </c>
      <c r="P228" s="169">
        <v>1</v>
      </c>
      <c r="Q228" s="169">
        <v>0</v>
      </c>
      <c r="R228" s="169">
        <v>0</v>
      </c>
    </row>
    <row r="229" spans="2:18">
      <c r="K229" s="58">
        <v>251</v>
      </c>
    </row>
    <row r="230" spans="2:18" ht="18.600000000000001">
      <c r="B230" s="33" t="s">
        <v>3067</v>
      </c>
      <c r="C230" s="19" t="s">
        <v>713</v>
      </c>
      <c r="E230" s="19"/>
    </row>
    <row r="232" spans="2:18" ht="28.8">
      <c r="B232" s="408" t="s">
        <v>0</v>
      </c>
      <c r="C232" s="409"/>
      <c r="D232" s="408" t="s">
        <v>730</v>
      </c>
      <c r="E232" s="409"/>
      <c r="F232" s="196" t="s">
        <v>8</v>
      </c>
      <c r="G232" s="408" t="s">
        <v>3</v>
      </c>
      <c r="H232" s="409"/>
      <c r="I232" s="196" t="s">
        <v>1024</v>
      </c>
      <c r="J232" s="59" t="s">
        <v>3003</v>
      </c>
      <c r="O232" s="254" t="s">
        <v>3518</v>
      </c>
      <c r="P232" s="254" t="s">
        <v>3513</v>
      </c>
      <c r="Q232" s="270" t="s">
        <v>3519</v>
      </c>
      <c r="R232" s="270" t="s">
        <v>3520</v>
      </c>
    </row>
    <row r="233" spans="2:18">
      <c r="B233" s="259" t="s">
        <v>706</v>
      </c>
      <c r="C233" s="260"/>
      <c r="D233" s="259" t="s">
        <v>1025</v>
      </c>
      <c r="E233" s="252"/>
      <c r="F233" s="205" t="s">
        <v>720</v>
      </c>
      <c r="G233" s="252" t="s">
        <v>3431</v>
      </c>
      <c r="H233" s="265"/>
      <c r="I233" s="209" t="s">
        <v>1023</v>
      </c>
      <c r="J233" s="163" t="str">
        <f t="shared" ref="J233:J278" si="29">HYPERLINK("#'"&amp;$B$17&amp;$B$18&amp;$B$230&amp;"'!B"&amp;K233+6,IF(L233=K233,K233,K233&amp;"～"&amp;L233))</f>
        <v>1～2</v>
      </c>
      <c r="K233" s="164">
        <f>INDEX('1.2(1)④'!$B:$B,MATCH(M233,'1.2(1)④'!A:A,0),1)</f>
        <v>1</v>
      </c>
      <c r="L233" s="185">
        <f>K234-1</f>
        <v>2</v>
      </c>
      <c r="M233" s="185" t="str">
        <f>D233&amp;F233&amp;G233&amp;I233</f>
        <v>荷主等Scope3排出削減に資する輸送方法の選択ー</v>
      </c>
      <c r="N233" s="252"/>
      <c r="O233" s="193" t="str">
        <f>INDEX('1.2(1)④'!$J:$J,MATCH($K233,'1.2(1)④'!$B:$B,0),1)</f>
        <v>モーダルシフトの推進</v>
      </c>
      <c r="P233" s="210">
        <f t="shared" ref="P233:P278" si="30">L233-K233+1</f>
        <v>2</v>
      </c>
      <c r="Q233" s="210">
        <v>0</v>
      </c>
      <c r="R233" s="210">
        <v>0</v>
      </c>
    </row>
    <row r="234" spans="2:18">
      <c r="B234" s="264"/>
      <c r="C234" s="265"/>
      <c r="D234" s="268" t="s">
        <v>1025</v>
      </c>
      <c r="E234" s="252"/>
      <c r="F234" s="204" t="s">
        <v>720</v>
      </c>
      <c r="G234" s="264" t="s">
        <v>1177</v>
      </c>
      <c r="H234" s="265"/>
      <c r="I234" s="209" t="s">
        <v>1023</v>
      </c>
      <c r="J234" s="163" t="str">
        <f t="shared" si="29"/>
        <v>3～34</v>
      </c>
      <c r="K234" s="164">
        <f>INDEX('1.2(1)④'!$B:$B,MATCH(M234,'1.2(1)④'!A:A,0),1)</f>
        <v>3</v>
      </c>
      <c r="L234" s="185">
        <f t="shared" ref="L234:L278" si="31">K235-1</f>
        <v>34</v>
      </c>
      <c r="M234" s="185" t="str">
        <f t="shared" ref="M234:M278" si="32">D234&amp;F234&amp;G234&amp;I234</f>
        <v>荷主等Scope3輸送効率向上のための措置ー</v>
      </c>
      <c r="N234" s="252"/>
      <c r="O234" s="193" t="str">
        <f>INDEX('1.2(1)④'!$J:$J,MATCH($K234,'1.2(1)④'!$B:$B,0),1)</f>
        <v>積み合わせ輸送、混載便の活用</v>
      </c>
      <c r="P234" s="210">
        <f t="shared" si="30"/>
        <v>32</v>
      </c>
      <c r="Q234" s="210">
        <v>0</v>
      </c>
      <c r="R234" s="210">
        <v>0</v>
      </c>
    </row>
    <row r="235" spans="2:18" ht="28.8">
      <c r="B235" s="264"/>
      <c r="C235" s="265"/>
      <c r="D235" s="259" t="s">
        <v>1067</v>
      </c>
      <c r="E235" s="258"/>
      <c r="F235" s="201" t="s">
        <v>1178</v>
      </c>
      <c r="G235" s="259" t="s">
        <v>1179</v>
      </c>
      <c r="H235" s="260"/>
      <c r="I235" s="210" t="s">
        <v>1070</v>
      </c>
      <c r="J235" s="163">
        <f t="shared" si="29"/>
        <v>35</v>
      </c>
      <c r="K235" s="164">
        <f>INDEX('1.2(1)④'!$B:$B,MATCH(M235,'1.2(1)④'!A:A,0),1)</f>
        <v>35</v>
      </c>
      <c r="L235" s="185">
        <f t="shared" si="31"/>
        <v>35</v>
      </c>
      <c r="M235" s="185" t="str">
        <f t="shared" si="32"/>
        <v>貨物輸送事業者Scope1,2燃費性能の優れた輸送用機器の使用 （機器・機材等の導入）鉄道</v>
      </c>
      <c r="N235" s="252"/>
      <c r="O235" s="193" t="str">
        <f>INDEX('1.2(1)④'!$J:$J,MATCH($K235,'1.2(1)④'!$B:$B,0),1)</f>
        <v>VVVFインバーター制御車両（交流電動機の速度・回転数制御）・高効率内燃機関・ハイブリッド車両・ディーゼルエレクトリック車両等への代替促進</v>
      </c>
      <c r="P235" s="210">
        <f t="shared" si="30"/>
        <v>1</v>
      </c>
      <c r="Q235" s="210">
        <v>0</v>
      </c>
      <c r="R235" s="210">
        <v>0</v>
      </c>
    </row>
    <row r="236" spans="2:18" ht="28.8">
      <c r="B236" s="264"/>
      <c r="C236" s="265"/>
      <c r="D236" s="263" t="s">
        <v>1067</v>
      </c>
      <c r="E236" s="248"/>
      <c r="F236" s="204" t="s">
        <v>1178</v>
      </c>
      <c r="G236" s="263" t="s">
        <v>1179</v>
      </c>
      <c r="H236" s="265"/>
      <c r="I236" s="210" t="s">
        <v>1072</v>
      </c>
      <c r="J236" s="163" t="str">
        <f t="shared" si="29"/>
        <v>36～41</v>
      </c>
      <c r="K236" s="164">
        <f>INDEX('1.2(1)④'!$B:$B,MATCH(M236,'1.2(1)④'!A:A,0),1)</f>
        <v>36</v>
      </c>
      <c r="L236" s="185">
        <f t="shared" si="31"/>
        <v>41</v>
      </c>
      <c r="M236" s="185" t="str">
        <f t="shared" si="32"/>
        <v>貨物輸送事業者Scope1,2燃費性能の優れた輸送用機器の使用 （機器・機材等の導入）自動車</v>
      </c>
      <c r="N236" s="252"/>
      <c r="O236" s="193" t="str">
        <f>INDEX('1.2(1)④'!$J:$J,MATCH($K236,'1.2(1)④'!$B:$B,0),1)</f>
        <v>トップランナー燃費基準達成車・ハイブリッド車・天然ガス車・電気自動車、燃料電池自動車等の温室効果ガス低排出車の導入</v>
      </c>
      <c r="P236" s="210">
        <f t="shared" si="30"/>
        <v>6</v>
      </c>
      <c r="Q236" s="210">
        <v>0</v>
      </c>
      <c r="R236" s="210">
        <v>0</v>
      </c>
    </row>
    <row r="237" spans="2:18">
      <c r="B237" s="264"/>
      <c r="C237" s="265"/>
      <c r="D237" s="267" t="s">
        <v>1067</v>
      </c>
      <c r="E237" s="248"/>
      <c r="F237" s="206" t="s">
        <v>1178</v>
      </c>
      <c r="G237" s="267" t="s">
        <v>1179</v>
      </c>
      <c r="H237" s="265"/>
      <c r="I237" s="210" t="s">
        <v>1078</v>
      </c>
      <c r="J237" s="163" t="str">
        <f t="shared" si="29"/>
        <v>42～44</v>
      </c>
      <c r="K237" s="164">
        <f>INDEX('1.2(1)④'!$B:$B,MATCH(M237,'1.2(1)④'!A:A,0),1)</f>
        <v>42</v>
      </c>
      <c r="L237" s="185">
        <f t="shared" si="31"/>
        <v>44</v>
      </c>
      <c r="M237" s="185" t="str">
        <f t="shared" si="32"/>
        <v>貨物輸送事業者Scope1,2燃費性能の優れた輸送用機器の使用 （機器・機材等の導入）船舶</v>
      </c>
      <c r="N237" s="252"/>
      <c r="O237" s="193" t="str">
        <f>INDEX('1.2(1)④'!$J:$J,MATCH($K237,'1.2(1)④'!$B:$B,0),1)</f>
        <v>スーパーエコシップ、内航船省エネルギー格付制度において格付を取得可能な省エネルギー・省CO2排出船舶等の導入</v>
      </c>
      <c r="P237" s="210">
        <f t="shared" si="30"/>
        <v>3</v>
      </c>
      <c r="Q237" s="210">
        <v>0</v>
      </c>
      <c r="R237" s="210">
        <v>0</v>
      </c>
    </row>
    <row r="238" spans="2:18">
      <c r="B238" s="264"/>
      <c r="C238" s="265"/>
      <c r="D238" s="267" t="s">
        <v>1067</v>
      </c>
      <c r="E238" s="248"/>
      <c r="F238" s="206" t="s">
        <v>1178</v>
      </c>
      <c r="G238" s="266" t="s">
        <v>1179</v>
      </c>
      <c r="H238" s="215"/>
      <c r="I238" s="210" t="s">
        <v>1082</v>
      </c>
      <c r="J238" s="163" t="str">
        <f t="shared" si="29"/>
        <v>45～46</v>
      </c>
      <c r="K238" s="164">
        <f>INDEX('1.2(1)④'!$B:$B,MATCH(M238,'1.2(1)④'!A:A,0),1)</f>
        <v>45</v>
      </c>
      <c r="L238" s="185">
        <f t="shared" si="31"/>
        <v>46</v>
      </c>
      <c r="M238" s="185" t="str">
        <f t="shared" si="32"/>
        <v>貨物輸送事業者Scope1,2燃費性能の優れた輸送用機器の使用 （機器・機材等の導入）航空機</v>
      </c>
      <c r="N238" s="252"/>
      <c r="O238" s="193" t="str">
        <f>INDEX('1.2(1)④'!$J:$J,MATCH($K238,'1.2(1)④'!$B:$B,0),1)</f>
        <v>高効率の機材導入</v>
      </c>
      <c r="P238" s="210">
        <f t="shared" si="30"/>
        <v>2</v>
      </c>
      <c r="Q238" s="210">
        <v>0</v>
      </c>
      <c r="R238" s="210">
        <v>0</v>
      </c>
    </row>
    <row r="239" spans="2:18">
      <c r="B239" s="264"/>
      <c r="C239" s="265"/>
      <c r="D239" s="267" t="s">
        <v>1067</v>
      </c>
      <c r="E239" s="248"/>
      <c r="F239" s="206" t="s">
        <v>1178</v>
      </c>
      <c r="G239" s="264" t="s">
        <v>1180</v>
      </c>
      <c r="H239" s="265"/>
      <c r="I239" s="210" t="s">
        <v>3439</v>
      </c>
      <c r="J239" s="163" t="str">
        <f t="shared" si="29"/>
        <v>47～48</v>
      </c>
      <c r="K239" s="164">
        <f>INDEX('1.2(1)④'!$B:$B,MATCH(M239,'1.2(1)④'!A:A,0),1)</f>
        <v>47</v>
      </c>
      <c r="L239" s="185">
        <f t="shared" si="31"/>
        <v>48</v>
      </c>
      <c r="M239" s="185" t="str">
        <f t="shared" si="32"/>
        <v>貨物輸送事業者Scope1,2排出削減に資する運転又は操縦 （運用管理）鉄道</v>
      </c>
      <c r="N239" s="252"/>
      <c r="O239" s="193" t="str">
        <f>INDEX('1.2(1)④'!$J:$J,MATCH($K239,'1.2(1)④'!$B:$B,0),1)</f>
        <v>惰行運転の活用</v>
      </c>
      <c r="P239" s="210">
        <f t="shared" si="30"/>
        <v>2</v>
      </c>
      <c r="Q239" s="210">
        <v>0</v>
      </c>
      <c r="R239" s="210">
        <v>0</v>
      </c>
    </row>
    <row r="240" spans="2:18">
      <c r="B240" s="264"/>
      <c r="C240" s="265"/>
      <c r="D240" s="267" t="s">
        <v>1067</v>
      </c>
      <c r="E240" s="248"/>
      <c r="F240" s="206" t="s">
        <v>1178</v>
      </c>
      <c r="G240" s="263" t="s">
        <v>1180</v>
      </c>
      <c r="H240" s="265"/>
      <c r="I240" s="210" t="s">
        <v>1072</v>
      </c>
      <c r="J240" s="163" t="str">
        <f t="shared" si="29"/>
        <v>49～52</v>
      </c>
      <c r="K240" s="164">
        <f>INDEX('1.2(1)④'!$B:$B,MATCH(M240,'1.2(1)④'!A:A,0),1)</f>
        <v>49</v>
      </c>
      <c r="L240" s="185">
        <f t="shared" si="31"/>
        <v>52</v>
      </c>
      <c r="M240" s="185" t="str">
        <f t="shared" si="32"/>
        <v>貨物輸送事業者Scope1,2排出削減に資する運転又は操縦 （運用管理）自動車</v>
      </c>
      <c r="N240" s="252"/>
      <c r="O240" s="193" t="str">
        <f>INDEX('1.2(1)④'!$J:$J,MATCH($K240,'1.2(1)④'!$B:$B,0),1)</f>
        <v>エコドライブの促進</v>
      </c>
      <c r="P240" s="210">
        <f t="shared" si="30"/>
        <v>4</v>
      </c>
      <c r="Q240" s="210">
        <v>0</v>
      </c>
      <c r="R240" s="210">
        <v>0</v>
      </c>
    </row>
    <row r="241" spans="2:18">
      <c r="B241" s="264"/>
      <c r="C241" s="265"/>
      <c r="D241" s="267" t="s">
        <v>1067</v>
      </c>
      <c r="E241" s="248"/>
      <c r="F241" s="206" t="s">
        <v>1178</v>
      </c>
      <c r="G241" s="267" t="s">
        <v>1180</v>
      </c>
      <c r="H241" s="265"/>
      <c r="I241" s="210" t="s">
        <v>3440</v>
      </c>
      <c r="J241" s="163" t="str">
        <f t="shared" si="29"/>
        <v>53～56</v>
      </c>
      <c r="K241" s="164">
        <f>INDEX('1.2(1)④'!$B:$B,MATCH(M241,'1.2(1)④'!A:A,0),1)</f>
        <v>53</v>
      </c>
      <c r="L241" s="185">
        <f t="shared" si="31"/>
        <v>56</v>
      </c>
      <c r="M241" s="185" t="str">
        <f t="shared" si="32"/>
        <v>貨物輸送事業者Scope1,2排出削減に資する運転又は操縦 （運用管理）船舶</v>
      </c>
      <c r="N241" s="252"/>
      <c r="O241" s="193" t="str">
        <f>INDEX('1.2(1)④'!$J:$J,MATCH($K241,'1.2(1)④'!$B:$B,0),1)</f>
        <v>低燃費航行の実施（減速航行、バラスト水の調整等）</v>
      </c>
      <c r="P241" s="210">
        <f t="shared" si="30"/>
        <v>4</v>
      </c>
      <c r="Q241" s="210">
        <v>0</v>
      </c>
      <c r="R241" s="210">
        <v>0</v>
      </c>
    </row>
    <row r="242" spans="2:18">
      <c r="B242" s="264"/>
      <c r="C242" s="265"/>
      <c r="D242" s="267" t="s">
        <v>1067</v>
      </c>
      <c r="E242" s="248"/>
      <c r="F242" s="206" t="s">
        <v>1178</v>
      </c>
      <c r="G242" s="267" t="s">
        <v>1180</v>
      </c>
      <c r="H242" s="265"/>
      <c r="I242" s="210" t="s">
        <v>1096</v>
      </c>
      <c r="J242" s="163" t="str">
        <f t="shared" si="29"/>
        <v>57～59</v>
      </c>
      <c r="K242" s="164">
        <f>INDEX('1.2(1)④'!$B:$B,MATCH(M242,'1.2(1)④'!A:A,0),1)</f>
        <v>57</v>
      </c>
      <c r="L242" s="185">
        <f t="shared" si="31"/>
        <v>59</v>
      </c>
      <c r="M242" s="185" t="str">
        <f t="shared" si="32"/>
        <v>貨物輸送事業者Scope1,2排出削減に資する運転又は操縦 （運用管理）航空機　</v>
      </c>
      <c r="N242" s="252"/>
      <c r="O242" s="193" t="str">
        <f>INDEX('1.2(1)④'!$J:$J,MATCH($K242,'1.2(1)④'!$B:$B,0),1)</f>
        <v>低燃費運航の実施（管制支援システムの活用等）</v>
      </c>
      <c r="P242" s="210">
        <f t="shared" si="30"/>
        <v>3</v>
      </c>
      <c r="Q242" s="210">
        <v>0</v>
      </c>
      <c r="R242" s="210">
        <v>0</v>
      </c>
    </row>
    <row r="243" spans="2:18">
      <c r="B243" s="264"/>
      <c r="C243" s="265"/>
      <c r="D243" s="267" t="s">
        <v>1067</v>
      </c>
      <c r="E243" s="248"/>
      <c r="F243" s="206" t="s">
        <v>1178</v>
      </c>
      <c r="G243" s="259" t="s">
        <v>1181</v>
      </c>
      <c r="H243" s="260"/>
      <c r="I243" s="210" t="s">
        <v>1070</v>
      </c>
      <c r="J243" s="163" t="str">
        <f t="shared" si="29"/>
        <v>60～61</v>
      </c>
      <c r="K243" s="164">
        <f>INDEX('1.2(1)④'!$B:$B,MATCH(M243,'1.2(1)④'!A:A,0),1)</f>
        <v>60</v>
      </c>
      <c r="L243" s="185">
        <f t="shared" si="31"/>
        <v>61</v>
      </c>
      <c r="M243" s="185" t="str">
        <f t="shared" si="32"/>
        <v>貨物輸送事業者Scope1,2輸送機器の大型化 （機器・機材等の導入）鉄道</v>
      </c>
      <c r="N243" s="252"/>
      <c r="O243" s="193" t="str">
        <f>INDEX('1.2(1)④'!$J:$J,MATCH($K243,'1.2(1)④'!$B:$B,0),1)</f>
        <v>大型コンテナに対応した貨車・荷役機械の導入</v>
      </c>
      <c r="P243" s="210">
        <f t="shared" si="30"/>
        <v>2</v>
      </c>
      <c r="Q243" s="210">
        <v>0</v>
      </c>
      <c r="R243" s="210">
        <v>0</v>
      </c>
    </row>
    <row r="244" spans="2:18">
      <c r="B244" s="264"/>
      <c r="C244" s="265"/>
      <c r="D244" s="267" t="s">
        <v>1067</v>
      </c>
      <c r="E244" s="248"/>
      <c r="F244" s="206" t="s">
        <v>1178</v>
      </c>
      <c r="G244" s="267" t="s">
        <v>1181</v>
      </c>
      <c r="H244" s="265"/>
      <c r="I244" s="210" t="s">
        <v>1072</v>
      </c>
      <c r="J244" s="163" t="str">
        <f t="shared" si="29"/>
        <v>62～63</v>
      </c>
      <c r="K244" s="164">
        <f>INDEX('1.2(1)④'!$B:$B,MATCH(M244,'1.2(1)④'!A:A,0),1)</f>
        <v>62</v>
      </c>
      <c r="L244" s="185">
        <f t="shared" si="31"/>
        <v>63</v>
      </c>
      <c r="M244" s="185" t="str">
        <f t="shared" si="32"/>
        <v>貨物輸送事業者Scope1,2輸送機器の大型化 （機器・機材等の導入）自動車</v>
      </c>
      <c r="N244" s="252"/>
      <c r="O244" s="193" t="str">
        <f>INDEX('1.2(1)④'!$J:$J,MATCH($K244,'1.2(1)④'!$B:$B,0),1)</f>
        <v>車両の大型化、トレーラー化</v>
      </c>
      <c r="P244" s="210">
        <f t="shared" si="30"/>
        <v>2</v>
      </c>
      <c r="Q244" s="210">
        <v>0</v>
      </c>
      <c r="R244" s="210">
        <v>0</v>
      </c>
    </row>
    <row r="245" spans="2:18">
      <c r="B245" s="264"/>
      <c r="C245" s="265"/>
      <c r="D245" s="267" t="s">
        <v>1067</v>
      </c>
      <c r="E245" s="248"/>
      <c r="F245" s="206" t="s">
        <v>1178</v>
      </c>
      <c r="G245" s="267" t="s">
        <v>1181</v>
      </c>
      <c r="H245" s="265"/>
      <c r="I245" s="210" t="s">
        <v>1078</v>
      </c>
      <c r="J245" s="163">
        <f t="shared" si="29"/>
        <v>64</v>
      </c>
      <c r="K245" s="164">
        <f>INDEX('1.2(1)④'!$B:$B,MATCH(M245,'1.2(1)④'!A:A,0),1)</f>
        <v>64</v>
      </c>
      <c r="L245" s="185">
        <f t="shared" si="31"/>
        <v>64</v>
      </c>
      <c r="M245" s="185" t="str">
        <f t="shared" si="32"/>
        <v>貨物輸送事業者Scope1,2輸送機器の大型化 （機器・機材等の導入）船舶</v>
      </c>
      <c r="N245" s="252"/>
      <c r="O245" s="193" t="str">
        <f>INDEX('1.2(1)④'!$J:$J,MATCH($K245,'1.2(1)④'!$B:$B,0),1)</f>
        <v>船舶の大型化、貨物積載区域の増大</v>
      </c>
      <c r="P245" s="210">
        <f t="shared" si="30"/>
        <v>1</v>
      </c>
      <c r="Q245" s="210">
        <v>0</v>
      </c>
      <c r="R245" s="210">
        <v>0</v>
      </c>
    </row>
    <row r="246" spans="2:18">
      <c r="B246" s="264"/>
      <c r="C246" s="265"/>
      <c r="D246" s="267" t="s">
        <v>1067</v>
      </c>
      <c r="E246" s="248"/>
      <c r="F246" s="206" t="s">
        <v>1178</v>
      </c>
      <c r="G246" s="266" t="s">
        <v>1181</v>
      </c>
      <c r="H246" s="215"/>
      <c r="I246" s="210" t="s">
        <v>3441</v>
      </c>
      <c r="J246" s="163">
        <f t="shared" si="29"/>
        <v>65</v>
      </c>
      <c r="K246" s="164">
        <f>INDEX('1.2(1)④'!$B:$B,MATCH(M246,'1.2(1)④'!A:A,0),1)</f>
        <v>65</v>
      </c>
      <c r="L246" s="185">
        <f t="shared" si="31"/>
        <v>65</v>
      </c>
      <c r="M246" s="185" t="str">
        <f t="shared" si="32"/>
        <v>貨物輸送事業者Scope1,2輸送機器の大型化 （機器・機材等の導入）航空機</v>
      </c>
      <c r="N246" s="252"/>
      <c r="O246" s="193" t="str">
        <f>INDEX('1.2(1)④'!$J:$J,MATCH($K246,'1.2(1)④'!$B:$B,0),1)</f>
        <v>輸送量に応じた最適な機材の選択</v>
      </c>
      <c r="P246" s="210">
        <f t="shared" si="30"/>
        <v>1</v>
      </c>
      <c r="Q246" s="210">
        <v>0</v>
      </c>
      <c r="R246" s="210">
        <v>0</v>
      </c>
    </row>
    <row r="247" spans="2:18">
      <c r="B247" s="264"/>
      <c r="C247" s="265"/>
      <c r="D247" s="267" t="s">
        <v>1067</v>
      </c>
      <c r="E247" s="248"/>
      <c r="F247" s="206" t="s">
        <v>1178</v>
      </c>
      <c r="G247" s="252" t="s">
        <v>1106</v>
      </c>
      <c r="H247" s="260"/>
      <c r="I247" s="210" t="s">
        <v>1070</v>
      </c>
      <c r="J247" s="163" t="str">
        <f t="shared" si="29"/>
        <v>66～67</v>
      </c>
      <c r="K247" s="164">
        <f>INDEX('1.2(1)④'!$B:$B,MATCH(M247,'1.2(1)④'!A:A,0),1)</f>
        <v>66</v>
      </c>
      <c r="L247" s="185">
        <f t="shared" si="31"/>
        <v>67</v>
      </c>
      <c r="M247" s="185" t="str">
        <f t="shared" si="32"/>
        <v>貨物輸送事業者Scope1,2輸送能力の効率的な活用 （運用管理）鉄道</v>
      </c>
      <c r="N247" s="252"/>
      <c r="O247" s="193" t="str">
        <f>INDEX('1.2(1)④'!$J:$J,MATCH($K247,'1.2(1)④'!$B:$B,0),1)</f>
        <v>積載率の向上</v>
      </c>
      <c r="P247" s="210">
        <f t="shared" si="30"/>
        <v>2</v>
      </c>
      <c r="Q247" s="210">
        <v>0</v>
      </c>
      <c r="R247" s="210">
        <v>0</v>
      </c>
    </row>
    <row r="248" spans="2:18">
      <c r="B248" s="264"/>
      <c r="C248" s="265"/>
      <c r="D248" s="267" t="s">
        <v>1067</v>
      </c>
      <c r="E248" s="248"/>
      <c r="F248" s="206" t="s">
        <v>1178</v>
      </c>
      <c r="G248" s="263" t="s">
        <v>1106</v>
      </c>
      <c r="H248" s="265"/>
      <c r="I248" s="210" t="s">
        <v>1072</v>
      </c>
      <c r="J248" s="163" t="str">
        <f t="shared" si="29"/>
        <v>68～70</v>
      </c>
      <c r="K248" s="164">
        <f>INDEX('1.2(1)④'!$B:$B,MATCH(M248,'1.2(1)④'!A:A,0),1)</f>
        <v>68</v>
      </c>
      <c r="L248" s="185">
        <f t="shared" si="31"/>
        <v>70</v>
      </c>
      <c r="M248" s="185" t="str">
        <f t="shared" si="32"/>
        <v>貨物輸送事業者Scope1,2輸送能力の効率的な活用 （運用管理）自動車</v>
      </c>
      <c r="N248" s="252"/>
      <c r="O248" s="193" t="str">
        <f>INDEX('1.2(1)④'!$J:$J,MATCH($K248,'1.2(1)④'!$B:$B,0),1)</f>
        <v>積載率の向上</v>
      </c>
      <c r="P248" s="210">
        <f t="shared" si="30"/>
        <v>3</v>
      </c>
      <c r="Q248" s="210">
        <v>0</v>
      </c>
      <c r="R248" s="210">
        <v>0</v>
      </c>
    </row>
    <row r="249" spans="2:18">
      <c r="B249" s="264"/>
      <c r="C249" s="265"/>
      <c r="D249" s="267" t="s">
        <v>1067</v>
      </c>
      <c r="E249" s="248"/>
      <c r="F249" s="206" t="s">
        <v>1178</v>
      </c>
      <c r="G249" s="267" t="s">
        <v>3432</v>
      </c>
      <c r="H249" s="265"/>
      <c r="I249" s="210" t="s">
        <v>1078</v>
      </c>
      <c r="J249" s="163" t="str">
        <f t="shared" si="29"/>
        <v>71～72</v>
      </c>
      <c r="K249" s="164">
        <f>INDEX('1.2(1)④'!$B:$B,MATCH(M249,'1.2(1)④'!A:A,0),1)</f>
        <v>71</v>
      </c>
      <c r="L249" s="185">
        <f t="shared" si="31"/>
        <v>72</v>
      </c>
      <c r="M249" s="185" t="str">
        <f t="shared" si="32"/>
        <v>貨物輸送事業者Scope1,2輸送能力の効率的な活用 （運用管理）船舶</v>
      </c>
      <c r="N249" s="252"/>
      <c r="O249" s="193" t="str">
        <f>INDEX('1.2(1)④'!$J:$J,MATCH($K249,'1.2(1)④'!$B:$B,0),1)</f>
        <v>積載率の向上</v>
      </c>
      <c r="P249" s="210">
        <f t="shared" si="30"/>
        <v>2</v>
      </c>
      <c r="Q249" s="210">
        <v>0</v>
      </c>
      <c r="R249" s="210">
        <v>0</v>
      </c>
    </row>
    <row r="250" spans="2:18">
      <c r="B250" s="264"/>
      <c r="C250" s="265"/>
      <c r="D250" s="267" t="s">
        <v>1067</v>
      </c>
      <c r="E250" s="248"/>
      <c r="F250" s="206" t="s">
        <v>1178</v>
      </c>
      <c r="G250" s="266" t="s">
        <v>3432</v>
      </c>
      <c r="H250" s="215"/>
      <c r="I250" s="210" t="s">
        <v>3441</v>
      </c>
      <c r="J250" s="163" t="str">
        <f t="shared" si="29"/>
        <v>73～74</v>
      </c>
      <c r="K250" s="164">
        <f>INDEX('1.2(1)④'!$B:$B,MATCH(M250,'1.2(1)④'!A:A,0),1)</f>
        <v>73</v>
      </c>
      <c r="L250" s="185">
        <f t="shared" si="31"/>
        <v>74</v>
      </c>
      <c r="M250" s="185" t="str">
        <f t="shared" si="32"/>
        <v>貨物輸送事業者Scope1,2輸送能力の効率的な活用 （運用管理）航空機</v>
      </c>
      <c r="N250" s="252"/>
      <c r="O250" s="193" t="str">
        <f>INDEX('1.2(1)④'!$J:$J,MATCH($K250,'1.2(1)④'!$B:$B,0),1)</f>
        <v>積載率の向上</v>
      </c>
      <c r="P250" s="210">
        <f t="shared" si="30"/>
        <v>2</v>
      </c>
      <c r="Q250" s="210">
        <v>0</v>
      </c>
      <c r="R250" s="210">
        <v>0</v>
      </c>
    </row>
    <row r="251" spans="2:18">
      <c r="B251" s="264"/>
      <c r="C251" s="265"/>
      <c r="D251" s="267" t="s">
        <v>1067</v>
      </c>
      <c r="E251" s="248"/>
      <c r="F251" s="206" t="s">
        <v>1178</v>
      </c>
      <c r="G251" s="264" t="s">
        <v>1182</v>
      </c>
      <c r="H251" s="265"/>
      <c r="I251" s="210" t="s">
        <v>3442</v>
      </c>
      <c r="J251" s="163" t="str">
        <f t="shared" si="29"/>
        <v>75～76</v>
      </c>
      <c r="K251" s="164">
        <f>INDEX('1.2(1)④'!$B:$B,MATCH(M251,'1.2(1)④'!A:A,0),1)</f>
        <v>75</v>
      </c>
      <c r="L251" s="185">
        <f t="shared" si="31"/>
        <v>76</v>
      </c>
      <c r="M251" s="185" t="str">
        <f t="shared" si="32"/>
        <v>貨物輸送事業者Scope1,2その他排出削減 （運用管理）共通</v>
      </c>
      <c r="N251" s="252"/>
      <c r="O251" s="193" t="str">
        <f>INDEX('1.2(1)④'!$J:$J,MATCH($K251,'1.2(1)④'!$B:$B,0),1)</f>
        <v>バイオ燃料等低炭素燃料、再エネ電力の導入活用量の開示</v>
      </c>
      <c r="P251" s="210">
        <f t="shared" si="30"/>
        <v>2</v>
      </c>
      <c r="Q251" s="210">
        <v>0</v>
      </c>
      <c r="R251" s="210">
        <v>0</v>
      </c>
    </row>
    <row r="252" spans="2:18">
      <c r="B252" s="264"/>
      <c r="C252" s="265"/>
      <c r="D252" s="267" t="s">
        <v>1067</v>
      </c>
      <c r="E252" s="248"/>
      <c r="F252" s="206" t="s">
        <v>1178</v>
      </c>
      <c r="G252" s="267" t="s">
        <v>1182</v>
      </c>
      <c r="H252" s="265"/>
      <c r="I252" s="210" t="s">
        <v>1070</v>
      </c>
      <c r="J252" s="163" t="str">
        <f t="shared" si="29"/>
        <v>77～84</v>
      </c>
      <c r="K252" s="164">
        <f>INDEX('1.2(1)④'!$B:$B,MATCH(M252,'1.2(1)④'!A:A,0),1)</f>
        <v>77</v>
      </c>
      <c r="L252" s="185">
        <f t="shared" si="31"/>
        <v>84</v>
      </c>
      <c r="M252" s="185" t="str">
        <f t="shared" si="32"/>
        <v>貨物輸送事業者Scope1,2その他排出削減 （運用管理）鉄道</v>
      </c>
      <c r="N252" s="252"/>
      <c r="O252" s="193" t="str">
        <f>INDEX('1.2(1)④'!$J:$J,MATCH($K252,'1.2(1)④'!$B:$B,0),1)</f>
        <v>物流施設の高度化、物流拠点の整備</v>
      </c>
      <c r="P252" s="210">
        <f t="shared" si="30"/>
        <v>8</v>
      </c>
      <c r="Q252" s="210">
        <v>0</v>
      </c>
      <c r="R252" s="210">
        <v>0</v>
      </c>
    </row>
    <row r="253" spans="2:18">
      <c r="B253" s="264"/>
      <c r="C253" s="265"/>
      <c r="D253" s="267" t="s">
        <v>1067</v>
      </c>
      <c r="E253" s="248"/>
      <c r="F253" s="206" t="s">
        <v>1178</v>
      </c>
      <c r="G253" s="267" t="s">
        <v>1182</v>
      </c>
      <c r="H253" s="265"/>
      <c r="I253" s="210" t="s">
        <v>1072</v>
      </c>
      <c r="J253" s="163" t="str">
        <f t="shared" si="29"/>
        <v>85～95</v>
      </c>
      <c r="K253" s="164">
        <f>INDEX('1.2(1)④'!$B:$B,MATCH(M253,'1.2(1)④'!A:A,0),1)</f>
        <v>85</v>
      </c>
      <c r="L253" s="185">
        <f t="shared" si="31"/>
        <v>95</v>
      </c>
      <c r="M253" s="185" t="str">
        <f t="shared" si="32"/>
        <v>貨物輸送事業者Scope1,2その他排出削減 （運用管理）自動車</v>
      </c>
      <c r="N253" s="252"/>
      <c r="O253" s="193" t="str">
        <f>INDEX('1.2(1)④'!$J:$J,MATCH($K253,'1.2(1)④'!$B:$B,0),1)</f>
        <v>物流施設の高度化、物流拠点の整備</v>
      </c>
      <c r="P253" s="210">
        <f t="shared" si="30"/>
        <v>11</v>
      </c>
      <c r="Q253" s="210">
        <v>0</v>
      </c>
      <c r="R253" s="210">
        <v>0</v>
      </c>
    </row>
    <row r="254" spans="2:18">
      <c r="B254" s="264"/>
      <c r="C254" s="265"/>
      <c r="D254" s="267" t="s">
        <v>1067</v>
      </c>
      <c r="E254" s="248"/>
      <c r="F254" s="206" t="s">
        <v>1178</v>
      </c>
      <c r="G254" s="267" t="s">
        <v>1182</v>
      </c>
      <c r="H254" s="265"/>
      <c r="I254" s="210" t="s">
        <v>1078</v>
      </c>
      <c r="J254" s="163" t="str">
        <f t="shared" si="29"/>
        <v>96～103</v>
      </c>
      <c r="K254" s="164">
        <f>INDEX('1.2(1)④'!$B:$B,MATCH(M254,'1.2(1)④'!A:A,0),1)</f>
        <v>96</v>
      </c>
      <c r="L254" s="185">
        <f t="shared" si="31"/>
        <v>103</v>
      </c>
      <c r="M254" s="185" t="str">
        <f t="shared" si="32"/>
        <v>貨物輸送事業者Scope1,2その他排出削減 （運用管理）船舶</v>
      </c>
      <c r="N254" s="252"/>
      <c r="O254" s="193" t="str">
        <f>INDEX('1.2(1)④'!$J:$J,MATCH($K254,'1.2(1)④'!$B:$B,0),1)</f>
        <v>過剰包装の廃止・包装材のスリム化、環境負荷の低い包装素材の使用</v>
      </c>
      <c r="P254" s="210">
        <f t="shared" si="30"/>
        <v>8</v>
      </c>
      <c r="Q254" s="210">
        <v>0</v>
      </c>
      <c r="R254" s="210">
        <v>0</v>
      </c>
    </row>
    <row r="255" spans="2:18">
      <c r="B255" s="264"/>
      <c r="C255" s="265"/>
      <c r="D255" s="267" t="s">
        <v>1067</v>
      </c>
      <c r="E255" s="248"/>
      <c r="F255" s="206" t="s">
        <v>1178</v>
      </c>
      <c r="G255" s="267" t="s">
        <v>1182</v>
      </c>
      <c r="H255" s="265"/>
      <c r="I255" s="210" t="s">
        <v>3441</v>
      </c>
      <c r="J255" s="163">
        <f t="shared" si="29"/>
        <v>104</v>
      </c>
      <c r="K255" s="164">
        <f>INDEX('1.2(1)④'!$B:$B,MATCH(M255,'1.2(1)④'!A:A,0),1)</f>
        <v>104</v>
      </c>
      <c r="L255" s="185">
        <f t="shared" si="31"/>
        <v>104</v>
      </c>
      <c r="M255" s="185" t="str">
        <f t="shared" si="32"/>
        <v>貨物輸送事業者Scope1,2その他排出削減 （運用管理）航空機</v>
      </c>
      <c r="N255" s="252"/>
      <c r="O255" s="193" t="str">
        <f>INDEX('1.2(1)④'!$J:$J,MATCH($K255,'1.2(1)④'!$B:$B,0),1)</f>
        <v>SAF（Sustainable Aviation Fuel）の導入</v>
      </c>
      <c r="P255" s="210">
        <f t="shared" si="30"/>
        <v>1</v>
      </c>
      <c r="Q255" s="210">
        <v>0</v>
      </c>
      <c r="R255" s="210">
        <v>0</v>
      </c>
    </row>
    <row r="256" spans="2:18">
      <c r="B256" s="264"/>
      <c r="C256" s="265"/>
      <c r="D256" s="267" t="s">
        <v>1067</v>
      </c>
      <c r="E256" s="248"/>
      <c r="F256" s="201" t="s">
        <v>683</v>
      </c>
      <c r="G256" s="202" t="s">
        <v>3433</v>
      </c>
      <c r="H256" s="203"/>
      <c r="I256" s="210" t="s">
        <v>3442</v>
      </c>
      <c r="J256" s="163" t="str">
        <f t="shared" si="29"/>
        <v>105～110</v>
      </c>
      <c r="K256" s="164">
        <f>INDEX('1.2(1)④'!$B:$B,MATCH(M256,'1.2(1)④'!A:A,0),1)</f>
        <v>105</v>
      </c>
      <c r="L256" s="185">
        <f t="shared" si="31"/>
        <v>110</v>
      </c>
      <c r="M256" s="185" t="str">
        <f t="shared" si="32"/>
        <v>貨物輸送事業者Scope3排出削減を考慮した業務委託共通</v>
      </c>
      <c r="N256" s="252"/>
      <c r="O256" s="193" t="str">
        <f>INDEX('1.2(1)④'!$J:$J,MATCH($K256,'1.2(1)④'!$B:$B,0),1)</f>
        <v>排出削減を考慮した、運送委託先の選定</v>
      </c>
      <c r="P256" s="210">
        <f t="shared" si="30"/>
        <v>6</v>
      </c>
      <c r="Q256" s="210">
        <v>0</v>
      </c>
      <c r="R256" s="210">
        <v>0</v>
      </c>
    </row>
    <row r="257" spans="2:18">
      <c r="B257" s="264"/>
      <c r="C257" s="265"/>
      <c r="D257" s="267" t="s">
        <v>1067</v>
      </c>
      <c r="E257" s="248"/>
      <c r="F257" s="204" t="s">
        <v>683</v>
      </c>
      <c r="G257" s="202" t="s">
        <v>3434</v>
      </c>
      <c r="H257" s="203"/>
      <c r="I257" s="210" t="s">
        <v>3442</v>
      </c>
      <c r="J257" s="163" t="str">
        <f t="shared" si="29"/>
        <v>111～112</v>
      </c>
      <c r="K257" s="164">
        <f>INDEX('1.2(1)④'!$B:$B,MATCH(M257,'1.2(1)④'!A:A,0),1)</f>
        <v>111</v>
      </c>
      <c r="L257" s="185">
        <f t="shared" si="31"/>
        <v>112</v>
      </c>
      <c r="M257" s="185" t="str">
        <f t="shared" si="32"/>
        <v>貨物輸送事業者Scope3排出削減を考慮した物流拠点の使用共通</v>
      </c>
      <c r="N257" s="252"/>
      <c r="O257" s="193" t="str">
        <f>INDEX('1.2(1)④'!$J:$J,MATCH($K257,'1.2(1)④'!$B:$B,0),1)</f>
        <v>排出削減を考慮した、外部物流拠点（倉庫）での保管</v>
      </c>
      <c r="P257" s="210">
        <f t="shared" si="30"/>
        <v>2</v>
      </c>
      <c r="Q257" s="210">
        <v>0</v>
      </c>
      <c r="R257" s="210">
        <v>0</v>
      </c>
    </row>
    <row r="258" spans="2:18">
      <c r="B258" s="264"/>
      <c r="C258" s="265"/>
      <c r="D258" s="267" t="s">
        <v>1067</v>
      </c>
      <c r="E258" s="248"/>
      <c r="F258" s="206" t="s">
        <v>683</v>
      </c>
      <c r="G258" s="202" t="s">
        <v>3435</v>
      </c>
      <c r="H258" s="203"/>
      <c r="I258" s="210" t="s">
        <v>3442</v>
      </c>
      <c r="J258" s="163">
        <f t="shared" si="29"/>
        <v>113</v>
      </c>
      <c r="K258" s="164">
        <f>INDEX('1.2(1)④'!$B:$B,MATCH(M258,'1.2(1)④'!A:A,0),1)</f>
        <v>113</v>
      </c>
      <c r="L258" s="185">
        <f t="shared" si="31"/>
        <v>113</v>
      </c>
      <c r="M258" s="185" t="str">
        <f t="shared" si="32"/>
        <v>貨物輸送事業者Scope3排出削減を考慮した梱包資材・事務用品等の物品購入共通</v>
      </c>
      <c r="N258" s="252"/>
      <c r="O258" s="193" t="str">
        <f>INDEX('1.2(1)④'!$J:$J,MATCH($K258,'1.2(1)④'!$B:$B,0),1)</f>
        <v>排出削減を考慮した梱包資材・事務用品等の物品購入</v>
      </c>
      <c r="P258" s="210">
        <f t="shared" si="30"/>
        <v>1</v>
      </c>
      <c r="Q258" s="210">
        <v>0</v>
      </c>
      <c r="R258" s="210">
        <v>0</v>
      </c>
    </row>
    <row r="259" spans="2:18">
      <c r="B259" s="264"/>
      <c r="C259" s="265"/>
      <c r="D259" s="267" t="s">
        <v>1067</v>
      </c>
      <c r="E259" s="248"/>
      <c r="F259" s="206" t="s">
        <v>683</v>
      </c>
      <c r="G259" s="259" t="s">
        <v>3436</v>
      </c>
      <c r="H259" s="260"/>
      <c r="I259" s="210" t="s">
        <v>3442</v>
      </c>
      <c r="J259" s="163" t="str">
        <f t="shared" si="29"/>
        <v>114～115</v>
      </c>
      <c r="K259" s="164">
        <f>INDEX('1.2(1)④'!$B:$B,MATCH(M259,'1.2(1)④'!A:A,0),1)</f>
        <v>114</v>
      </c>
      <c r="L259" s="185">
        <f t="shared" si="31"/>
        <v>115</v>
      </c>
      <c r="M259" s="185" t="str">
        <f t="shared" si="32"/>
        <v>貨物輸送事業者Scope3排出削減を考慮した機器・資材等の廃棄共通</v>
      </c>
      <c r="N259" s="252"/>
      <c r="O259" s="193" t="str">
        <f>INDEX('1.2(1)④'!$J:$J,MATCH($K259,'1.2(1)④'!$B:$B,0),1)</f>
        <v>保有車両および関連部品（タイヤ・バッテリー等）のリユース・リサイクル</v>
      </c>
      <c r="P259" s="210">
        <f t="shared" si="30"/>
        <v>2</v>
      </c>
      <c r="Q259" s="210">
        <v>0</v>
      </c>
      <c r="R259" s="210">
        <v>0</v>
      </c>
    </row>
    <row r="260" spans="2:18" ht="28.8">
      <c r="B260" s="264"/>
      <c r="C260" s="265"/>
      <c r="D260" s="259" t="s">
        <v>1142</v>
      </c>
      <c r="E260" s="260"/>
      <c r="F260" s="259" t="s">
        <v>1178</v>
      </c>
      <c r="G260" s="259" t="s">
        <v>1179</v>
      </c>
      <c r="H260" s="260"/>
      <c r="I260" s="210" t="s">
        <v>1070</v>
      </c>
      <c r="J260" s="163">
        <f t="shared" si="29"/>
        <v>116</v>
      </c>
      <c r="K260" s="164">
        <f>INDEX('1.2(1)④'!$B:$B,MATCH(M260,'1.2(1)④'!A:A,0),1)</f>
        <v>116</v>
      </c>
      <c r="L260" s="185">
        <f t="shared" si="31"/>
        <v>116</v>
      </c>
      <c r="M260" s="185" t="str">
        <f t="shared" si="32"/>
        <v>旅客輸送事業者Scope1,2燃費性能の優れた輸送用機器の使用 （機器・機材等の導入）鉄道</v>
      </c>
      <c r="N260" s="252"/>
      <c r="O260" s="193" t="str">
        <f>INDEX('1.2(1)④'!$J:$J,MATCH($K260,'1.2(1)④'!$B:$B,0),1)</f>
        <v>VVVFインバーター制御車両（交流電動機の速度・回転数制御）・ハイブリッド車両・ディーゼルエレクトリック車両・高効率内燃機関等への代替促進</v>
      </c>
      <c r="P260" s="210">
        <f t="shared" si="30"/>
        <v>1</v>
      </c>
      <c r="Q260" s="210">
        <v>0</v>
      </c>
      <c r="R260" s="210">
        <v>0</v>
      </c>
    </row>
    <row r="261" spans="2:18" ht="28.8">
      <c r="B261" s="264"/>
      <c r="C261" s="265"/>
      <c r="D261" s="263" t="s">
        <v>1142</v>
      </c>
      <c r="E261" s="271"/>
      <c r="F261" s="263" t="s">
        <v>1178</v>
      </c>
      <c r="G261" s="263" t="s">
        <v>1179</v>
      </c>
      <c r="H261" s="265"/>
      <c r="I261" s="210" t="s">
        <v>1072</v>
      </c>
      <c r="J261" s="163" t="str">
        <f t="shared" si="29"/>
        <v>117～123</v>
      </c>
      <c r="K261" s="164">
        <f>INDEX('1.2(1)④'!$B:$B,MATCH(M261,'1.2(1)④'!A:A,0),1)</f>
        <v>117</v>
      </c>
      <c r="L261" s="185">
        <f t="shared" si="31"/>
        <v>123</v>
      </c>
      <c r="M261" s="185" t="str">
        <f t="shared" si="32"/>
        <v>旅客輸送事業者Scope1,2燃費性能の優れた輸送用機器の使用 （機器・機材等の導入）自動車</v>
      </c>
      <c r="N261" s="252"/>
      <c r="O261" s="193" t="str">
        <f>INDEX('1.2(1)④'!$J:$J,MATCH($K261,'1.2(1)④'!$B:$B,0),1)</f>
        <v>トップランナー燃費基準達成車・ハイブリッド車・天然ガス車・電気自動車・プラグインハイブリッド自動車、燃料電池自動車等の温室効果ガス低排出車の導入</v>
      </c>
      <c r="P261" s="210">
        <f t="shared" si="30"/>
        <v>7</v>
      </c>
      <c r="Q261" s="210">
        <v>0</v>
      </c>
      <c r="R261" s="210">
        <v>0</v>
      </c>
    </row>
    <row r="262" spans="2:18">
      <c r="B262" s="264"/>
      <c r="C262" s="265"/>
      <c r="D262" s="263" t="s">
        <v>1142</v>
      </c>
      <c r="E262" s="271"/>
      <c r="F262" s="267" t="s">
        <v>1178</v>
      </c>
      <c r="G262" s="267" t="s">
        <v>1179</v>
      </c>
      <c r="H262" s="265"/>
      <c r="I262" s="210" t="s">
        <v>1078</v>
      </c>
      <c r="J262" s="163" t="str">
        <f t="shared" si="29"/>
        <v>124～126</v>
      </c>
      <c r="K262" s="164">
        <f>INDEX('1.2(1)④'!$B:$B,MATCH(M262,'1.2(1)④'!A:A,0),1)</f>
        <v>124</v>
      </c>
      <c r="L262" s="185">
        <f t="shared" si="31"/>
        <v>126</v>
      </c>
      <c r="M262" s="185" t="str">
        <f t="shared" si="32"/>
        <v>旅客輸送事業者Scope1,2燃費性能の優れた輸送用機器の使用 （機器・機材等の導入）船舶</v>
      </c>
      <c r="N262" s="252"/>
      <c r="O262" s="193" t="str">
        <f>INDEX('1.2(1)④'!$J:$J,MATCH($K262,'1.2(1)④'!$B:$B,0),1)</f>
        <v>スーパーエコシップ等の低燃費船舶の導入</v>
      </c>
      <c r="P262" s="210">
        <f t="shared" si="30"/>
        <v>3</v>
      </c>
      <c r="Q262" s="210">
        <v>0</v>
      </c>
      <c r="R262" s="210">
        <v>0</v>
      </c>
    </row>
    <row r="263" spans="2:18">
      <c r="B263" s="264"/>
      <c r="C263" s="265"/>
      <c r="D263" s="263" t="s">
        <v>1142</v>
      </c>
      <c r="E263" s="271"/>
      <c r="F263" s="267" t="s">
        <v>1178</v>
      </c>
      <c r="G263" s="266" t="s">
        <v>1179</v>
      </c>
      <c r="H263" s="215"/>
      <c r="I263" s="210" t="s">
        <v>1082</v>
      </c>
      <c r="J263" s="163" t="str">
        <f t="shared" si="29"/>
        <v>127～128</v>
      </c>
      <c r="K263" s="164">
        <f>INDEX('1.2(1)④'!$B:$B,MATCH(M263,'1.2(1)④'!A:A,0),1)</f>
        <v>127</v>
      </c>
      <c r="L263" s="185">
        <f t="shared" si="31"/>
        <v>128</v>
      </c>
      <c r="M263" s="185" t="str">
        <f t="shared" si="32"/>
        <v>旅客輸送事業者Scope1,2燃費性能の優れた輸送用機器の使用 （機器・機材等の導入）航空機</v>
      </c>
      <c r="N263" s="252"/>
      <c r="O263" s="193" t="str">
        <f>INDEX('1.2(1)④'!$J:$J,MATCH($K263,'1.2(1)④'!$B:$B,0),1)</f>
        <v>高効率の機材導入</v>
      </c>
      <c r="P263" s="210">
        <f t="shared" si="30"/>
        <v>2</v>
      </c>
      <c r="Q263" s="210">
        <v>0</v>
      </c>
      <c r="R263" s="210">
        <v>0</v>
      </c>
    </row>
    <row r="264" spans="2:18">
      <c r="B264" s="264"/>
      <c r="C264" s="265"/>
      <c r="D264" s="263" t="s">
        <v>1142</v>
      </c>
      <c r="E264" s="271"/>
      <c r="F264" s="267" t="s">
        <v>1178</v>
      </c>
      <c r="G264" s="259" t="s">
        <v>1180</v>
      </c>
      <c r="H264" s="260"/>
      <c r="I264" s="210" t="s">
        <v>1070</v>
      </c>
      <c r="J264" s="163" t="str">
        <f t="shared" si="29"/>
        <v>129～133</v>
      </c>
      <c r="K264" s="164">
        <f>INDEX('1.2(1)④'!$B:$B,MATCH(M264,'1.2(1)④'!A:A,0),1)</f>
        <v>129</v>
      </c>
      <c r="L264" s="185">
        <f t="shared" si="31"/>
        <v>133</v>
      </c>
      <c r="M264" s="185" t="str">
        <f t="shared" si="32"/>
        <v>旅客輸送事業者Scope1,2排出削減に資する運転又は操縦 （運用管理）鉄道</v>
      </c>
      <c r="N264" s="252"/>
      <c r="O264" s="193" t="str">
        <f>INDEX('1.2(1)④'!$J:$J,MATCH($K264,'1.2(1)④'!$B:$B,0),1)</f>
        <v>惰行運転の活用</v>
      </c>
      <c r="P264" s="210">
        <f t="shared" si="30"/>
        <v>5</v>
      </c>
      <c r="Q264" s="210">
        <v>0</v>
      </c>
      <c r="R264" s="210">
        <v>0</v>
      </c>
    </row>
    <row r="265" spans="2:18">
      <c r="B265" s="264"/>
      <c r="C265" s="265"/>
      <c r="D265" s="263" t="s">
        <v>1142</v>
      </c>
      <c r="E265" s="271"/>
      <c r="F265" s="267" t="s">
        <v>1178</v>
      </c>
      <c r="G265" s="267" t="s">
        <v>1180</v>
      </c>
      <c r="H265" s="265"/>
      <c r="I265" s="210" t="s">
        <v>1072</v>
      </c>
      <c r="J265" s="163" t="str">
        <f t="shared" si="29"/>
        <v>134～137</v>
      </c>
      <c r="K265" s="164">
        <f>INDEX('1.2(1)④'!$B:$B,MATCH(M265,'1.2(1)④'!A:A,0),1)</f>
        <v>134</v>
      </c>
      <c r="L265" s="185">
        <f t="shared" si="31"/>
        <v>137</v>
      </c>
      <c r="M265" s="185" t="str">
        <f t="shared" si="32"/>
        <v>旅客輸送事業者Scope1,2排出削減に資する運転又は操縦 （運用管理）自動車</v>
      </c>
      <c r="N265" s="252"/>
      <c r="O265" s="193" t="str">
        <f>INDEX('1.2(1)④'!$J:$J,MATCH($K265,'1.2(1)④'!$B:$B,0),1)</f>
        <v>エコドライブの促進</v>
      </c>
      <c r="P265" s="210">
        <f t="shared" si="30"/>
        <v>4</v>
      </c>
      <c r="Q265" s="210">
        <v>0</v>
      </c>
      <c r="R265" s="210">
        <v>0</v>
      </c>
    </row>
    <row r="266" spans="2:18">
      <c r="B266" s="264"/>
      <c r="C266" s="265"/>
      <c r="D266" s="263" t="s">
        <v>1142</v>
      </c>
      <c r="E266" s="271"/>
      <c r="F266" s="267" t="s">
        <v>1178</v>
      </c>
      <c r="G266" s="267" t="s">
        <v>1180</v>
      </c>
      <c r="H266" s="265"/>
      <c r="I266" s="210" t="s">
        <v>1078</v>
      </c>
      <c r="J266" s="163" t="str">
        <f t="shared" si="29"/>
        <v>138～140</v>
      </c>
      <c r="K266" s="164">
        <f>INDEX('1.2(1)④'!$B:$B,MATCH(M266,'1.2(1)④'!A:A,0),1)</f>
        <v>138</v>
      </c>
      <c r="L266" s="185">
        <f t="shared" si="31"/>
        <v>140</v>
      </c>
      <c r="M266" s="185" t="str">
        <f t="shared" si="32"/>
        <v>旅客輸送事業者Scope1,2排出削減に資する運転又は操縦 （運用管理）船舶</v>
      </c>
      <c r="N266" s="252"/>
      <c r="O266" s="193" t="str">
        <f>INDEX('1.2(1)④'!$J:$J,MATCH($K266,'1.2(1)④'!$B:$B,0),1)</f>
        <v>低燃費航行の実施（減速走行、バラスト水の調整等）</v>
      </c>
      <c r="P266" s="210">
        <f t="shared" si="30"/>
        <v>3</v>
      </c>
      <c r="Q266" s="210">
        <v>0</v>
      </c>
      <c r="R266" s="210">
        <v>0</v>
      </c>
    </row>
    <row r="267" spans="2:18">
      <c r="B267" s="264"/>
      <c r="C267" s="265"/>
      <c r="D267" s="263" t="s">
        <v>1142</v>
      </c>
      <c r="E267" s="271"/>
      <c r="F267" s="267" t="s">
        <v>1178</v>
      </c>
      <c r="G267" s="266" t="s">
        <v>1180</v>
      </c>
      <c r="H267" s="215"/>
      <c r="I267" s="210" t="s">
        <v>1082</v>
      </c>
      <c r="J267" s="163" t="str">
        <f t="shared" si="29"/>
        <v>141～143</v>
      </c>
      <c r="K267" s="164">
        <f>INDEX('1.2(1)④'!$B:$B,MATCH(M267,'1.2(1)④'!A:A,0),1)</f>
        <v>141</v>
      </c>
      <c r="L267" s="185">
        <f t="shared" si="31"/>
        <v>143</v>
      </c>
      <c r="M267" s="185" t="str">
        <f t="shared" si="32"/>
        <v>旅客輸送事業者Scope1,2排出削減に資する運転又は操縦 （運用管理）航空機</v>
      </c>
      <c r="N267" s="252"/>
      <c r="O267" s="193" t="str">
        <f>INDEX('1.2(1)④'!$J:$J,MATCH($K267,'1.2(1)④'!$B:$B,0),1)</f>
        <v>低燃費運航の実施（管制支援システムの活用等）</v>
      </c>
      <c r="P267" s="210">
        <f t="shared" si="30"/>
        <v>3</v>
      </c>
      <c r="Q267" s="210">
        <v>0</v>
      </c>
      <c r="R267" s="210">
        <v>0</v>
      </c>
    </row>
    <row r="268" spans="2:18">
      <c r="B268" s="264"/>
      <c r="C268" s="265"/>
      <c r="D268" s="263" t="s">
        <v>1142</v>
      </c>
      <c r="E268" s="271"/>
      <c r="F268" s="267" t="s">
        <v>1178</v>
      </c>
      <c r="G268" s="259" t="s">
        <v>3437</v>
      </c>
      <c r="H268" s="260"/>
      <c r="I268" s="210" t="s">
        <v>1070</v>
      </c>
      <c r="J268" s="163">
        <f t="shared" si="29"/>
        <v>144</v>
      </c>
      <c r="K268" s="164">
        <f>INDEX('1.2(1)④'!$B:$B,MATCH(M268,'1.2(1)④'!A:A,0),1)</f>
        <v>144</v>
      </c>
      <c r="L268" s="185">
        <f t="shared" si="31"/>
        <v>144</v>
      </c>
      <c r="M268" s="185" t="str">
        <f t="shared" si="32"/>
        <v>旅客輸送事業者Scope1,2旅客を乗せないで走行し、又は航行する距離の縮減 （運用管理）鉄道</v>
      </c>
      <c r="N268" s="252"/>
      <c r="O268" s="193" t="str">
        <f>INDEX('1.2(1)④'!$J:$J,MATCH($K268,'1.2(1)④'!$B:$B,0),1)</f>
        <v>回送運行距離を最小限にするような車両の運用</v>
      </c>
      <c r="P268" s="210">
        <f t="shared" si="30"/>
        <v>1</v>
      </c>
      <c r="Q268" s="210">
        <v>0</v>
      </c>
      <c r="R268" s="210">
        <v>0</v>
      </c>
    </row>
    <row r="269" spans="2:18">
      <c r="B269" s="264"/>
      <c r="C269" s="265"/>
      <c r="D269" s="263" t="s">
        <v>1142</v>
      </c>
      <c r="E269" s="271"/>
      <c r="F269" s="267" t="s">
        <v>1178</v>
      </c>
      <c r="G269" s="267" t="s">
        <v>3437</v>
      </c>
      <c r="H269" s="265"/>
      <c r="I269" s="210" t="s">
        <v>1072</v>
      </c>
      <c r="J269" s="163" t="str">
        <f t="shared" si="29"/>
        <v>145～147</v>
      </c>
      <c r="K269" s="164">
        <f>INDEX('1.2(1)④'!$B:$B,MATCH(M269,'1.2(1)④'!A:A,0),1)</f>
        <v>145</v>
      </c>
      <c r="L269" s="185">
        <f t="shared" si="31"/>
        <v>147</v>
      </c>
      <c r="M269" s="185" t="str">
        <f t="shared" si="32"/>
        <v>旅客輸送事業者Scope1,2旅客を乗せないで走行し、又は航行する距離の縮減 （運用管理）自動車</v>
      </c>
      <c r="N269" s="252"/>
      <c r="O269" s="193" t="str">
        <f>INDEX('1.2(1)④'!$J:$J,MATCH($K269,'1.2(1)④'!$B:$B,0),1)</f>
        <v>回送運行距離を最小限にするような車両の運用</v>
      </c>
      <c r="P269" s="210">
        <f t="shared" si="30"/>
        <v>3</v>
      </c>
      <c r="Q269" s="210">
        <v>0</v>
      </c>
      <c r="R269" s="210">
        <v>0</v>
      </c>
    </row>
    <row r="270" spans="2:18">
      <c r="B270" s="264"/>
      <c r="C270" s="265"/>
      <c r="D270" s="263" t="s">
        <v>1142</v>
      </c>
      <c r="E270" s="271"/>
      <c r="F270" s="267" t="s">
        <v>1178</v>
      </c>
      <c r="G270" s="267" t="s">
        <v>3437</v>
      </c>
      <c r="H270" s="265"/>
      <c r="I270" s="210" t="s">
        <v>1078</v>
      </c>
      <c r="J270" s="163">
        <f t="shared" si="29"/>
        <v>148</v>
      </c>
      <c r="K270" s="164">
        <f>INDEX('1.2(1)④'!$B:$B,MATCH(M270,'1.2(1)④'!A:A,0),1)</f>
        <v>148</v>
      </c>
      <c r="L270" s="185">
        <f t="shared" si="31"/>
        <v>148</v>
      </c>
      <c r="M270" s="185" t="str">
        <f t="shared" si="32"/>
        <v>旅客輸送事業者Scope1,2旅客を乗せないで走行し、又は航行する距離の縮減 （運用管理）船舶</v>
      </c>
      <c r="N270" s="252"/>
      <c r="O270" s="193" t="str">
        <f>INDEX('1.2(1)④'!$J:$J,MATCH($K270,'1.2(1)④'!$B:$B,0),1)</f>
        <v>回航時の減速</v>
      </c>
      <c r="P270" s="210">
        <f t="shared" si="30"/>
        <v>1</v>
      </c>
      <c r="Q270" s="210">
        <v>0</v>
      </c>
      <c r="R270" s="210">
        <v>0</v>
      </c>
    </row>
    <row r="271" spans="2:18">
      <c r="B271" s="264"/>
      <c r="C271" s="265"/>
      <c r="D271" s="263" t="s">
        <v>1142</v>
      </c>
      <c r="E271" s="271"/>
      <c r="F271" s="267" t="s">
        <v>1178</v>
      </c>
      <c r="G271" s="266" t="s">
        <v>3437</v>
      </c>
      <c r="H271" s="215"/>
      <c r="I271" s="210" t="s">
        <v>1082</v>
      </c>
      <c r="J271" s="163">
        <f t="shared" si="29"/>
        <v>149</v>
      </c>
      <c r="K271" s="164">
        <f>INDEX('1.2(1)④'!$B:$B,MATCH(M271,'1.2(1)④'!A:A,0),1)</f>
        <v>149</v>
      </c>
      <c r="L271" s="185">
        <f t="shared" si="31"/>
        <v>149</v>
      </c>
      <c r="M271" s="185" t="str">
        <f t="shared" si="32"/>
        <v>旅客輸送事業者Scope1,2旅客を乗せないで走行し、又は航行する距離の縮減 （運用管理）航空機</v>
      </c>
      <c r="N271" s="252"/>
      <c r="O271" s="193" t="str">
        <f>INDEX('1.2(1)④'!$J:$J,MATCH($K271,'1.2(1)④'!$B:$B,0),1)</f>
        <v>回送運航時の距離を縮減するための機材繰り</v>
      </c>
      <c r="P271" s="210">
        <f t="shared" si="30"/>
        <v>1</v>
      </c>
      <c r="Q271" s="210">
        <v>0</v>
      </c>
      <c r="R271" s="210">
        <v>0</v>
      </c>
    </row>
    <row r="272" spans="2:18">
      <c r="B272" s="264"/>
      <c r="C272" s="265"/>
      <c r="D272" s="263" t="s">
        <v>1142</v>
      </c>
      <c r="E272" s="271"/>
      <c r="F272" s="267" t="s">
        <v>1178</v>
      </c>
      <c r="G272" s="259" t="s">
        <v>1182</v>
      </c>
      <c r="H272" s="260"/>
      <c r="I272" s="210" t="s">
        <v>1111</v>
      </c>
      <c r="J272" s="163" t="str">
        <f t="shared" si="29"/>
        <v>150～151</v>
      </c>
      <c r="K272" s="164">
        <f>INDEX('1.2(1)④'!$B:$B,MATCH(M272,'1.2(1)④'!A:A,0),1)</f>
        <v>150</v>
      </c>
      <c r="L272" s="185">
        <f t="shared" si="31"/>
        <v>151</v>
      </c>
      <c r="M272" s="185" t="str">
        <f t="shared" si="32"/>
        <v>旅客輸送事業者Scope1,2その他排出削減 （運用管理）共通</v>
      </c>
      <c r="N272" s="252"/>
      <c r="O272" s="193" t="str">
        <f>INDEX('1.2(1)④'!$J:$J,MATCH($K272,'1.2(1)④'!$B:$B,0),1)</f>
        <v>バイオ燃料等低炭素燃料、再エネ電力の導入活用量の開示</v>
      </c>
      <c r="P272" s="210">
        <f t="shared" si="30"/>
        <v>2</v>
      </c>
      <c r="Q272" s="210">
        <v>0</v>
      </c>
      <c r="R272" s="210">
        <v>0</v>
      </c>
    </row>
    <row r="273" spans="2:18">
      <c r="B273" s="264"/>
      <c r="C273" s="265"/>
      <c r="D273" s="263" t="s">
        <v>1142</v>
      </c>
      <c r="E273" s="271"/>
      <c r="F273" s="267" t="s">
        <v>1178</v>
      </c>
      <c r="G273" s="267" t="s">
        <v>1182</v>
      </c>
      <c r="H273" s="265"/>
      <c r="I273" s="210" t="s">
        <v>1070</v>
      </c>
      <c r="J273" s="163" t="str">
        <f t="shared" si="29"/>
        <v>152～158</v>
      </c>
      <c r="K273" s="164">
        <f>INDEX('1.2(1)④'!$B:$B,MATCH(M273,'1.2(1)④'!A:A,0),1)</f>
        <v>152</v>
      </c>
      <c r="L273" s="185">
        <f t="shared" si="31"/>
        <v>158</v>
      </c>
      <c r="M273" s="185" t="str">
        <f t="shared" si="32"/>
        <v>旅客輸送事業者Scope1,2その他排出削減 （運用管理）鉄道</v>
      </c>
      <c r="N273" s="252"/>
      <c r="O273" s="193" t="str">
        <f>INDEX('1.2(1)④'!$J:$J,MATCH($K273,'1.2(1)④'!$B:$B,0),1)</f>
        <v>自社または事業者団体等でのマニュアルの整備</v>
      </c>
      <c r="P273" s="210">
        <f t="shared" si="30"/>
        <v>7</v>
      </c>
      <c r="Q273" s="210">
        <v>0</v>
      </c>
      <c r="R273" s="210">
        <v>0</v>
      </c>
    </row>
    <row r="274" spans="2:18">
      <c r="B274" s="264"/>
      <c r="C274" s="265"/>
      <c r="D274" s="263" t="s">
        <v>1142</v>
      </c>
      <c r="E274" s="271"/>
      <c r="F274" s="267" t="s">
        <v>1178</v>
      </c>
      <c r="G274" s="267" t="s">
        <v>1182</v>
      </c>
      <c r="H274" s="265"/>
      <c r="I274" s="210" t="s">
        <v>1072</v>
      </c>
      <c r="J274" s="163" t="str">
        <f t="shared" si="29"/>
        <v>159～162</v>
      </c>
      <c r="K274" s="164">
        <f>INDEX('1.2(1)④'!$B:$B,MATCH(M274,'1.2(1)④'!A:A,0),1)</f>
        <v>159</v>
      </c>
      <c r="L274" s="185">
        <f t="shared" si="31"/>
        <v>162</v>
      </c>
      <c r="M274" s="185" t="str">
        <f t="shared" si="32"/>
        <v>旅客輸送事業者Scope1,2その他排出削減 （運用管理）自動車</v>
      </c>
      <c r="N274" s="252"/>
      <c r="O274" s="193" t="str">
        <f>INDEX('1.2(1)④'!$J:$J,MATCH($K274,'1.2(1)④'!$B:$B,0),1)</f>
        <v>自社または事業者団体等でのマニュアルの整備</v>
      </c>
      <c r="P274" s="210">
        <f t="shared" si="30"/>
        <v>4</v>
      </c>
      <c r="Q274" s="210">
        <v>0</v>
      </c>
      <c r="R274" s="210">
        <v>0</v>
      </c>
    </row>
    <row r="275" spans="2:18">
      <c r="B275" s="264"/>
      <c r="C275" s="265"/>
      <c r="D275" s="263" t="s">
        <v>1142</v>
      </c>
      <c r="E275" s="271"/>
      <c r="F275" s="266" t="s">
        <v>1178</v>
      </c>
      <c r="G275" s="266" t="s">
        <v>1182</v>
      </c>
      <c r="H275" s="215"/>
      <c r="I275" s="210" t="s">
        <v>1078</v>
      </c>
      <c r="J275" s="163" t="str">
        <f t="shared" si="29"/>
        <v>163～167</v>
      </c>
      <c r="K275" s="164">
        <f>INDEX('1.2(1)④'!$B:$B,MATCH(M275,'1.2(1)④'!A:A,0),1)</f>
        <v>163</v>
      </c>
      <c r="L275" s="185">
        <f t="shared" si="31"/>
        <v>167</v>
      </c>
      <c r="M275" s="185" t="str">
        <f t="shared" si="32"/>
        <v>旅客輸送事業者Scope1,2その他排出削減 （運用管理）船舶</v>
      </c>
      <c r="N275" s="252"/>
      <c r="O275" s="193" t="str">
        <f>INDEX('1.2(1)④'!$J:$J,MATCH($K275,'1.2(1)④'!$B:$B,0),1)</f>
        <v>自社または事業者団体等でのマニュアルの整備</v>
      </c>
      <c r="P275" s="210">
        <f t="shared" si="30"/>
        <v>5</v>
      </c>
      <c r="Q275" s="210">
        <v>0</v>
      </c>
      <c r="R275" s="210">
        <v>0</v>
      </c>
    </row>
    <row r="276" spans="2:18">
      <c r="B276" s="264"/>
      <c r="C276" s="265"/>
      <c r="D276" s="263" t="s">
        <v>1142</v>
      </c>
      <c r="E276" s="271"/>
      <c r="F276" s="259" t="s">
        <v>720</v>
      </c>
      <c r="G276" s="202" t="s">
        <v>3433</v>
      </c>
      <c r="H276" s="203"/>
      <c r="I276" s="210" t="s">
        <v>1111</v>
      </c>
      <c r="J276" s="163" t="str">
        <f t="shared" si="29"/>
        <v>168～171</v>
      </c>
      <c r="K276" s="164">
        <f>INDEX('1.2(1)④'!$B:$B,MATCH(M276,'1.2(1)④'!A:A,0),1)</f>
        <v>168</v>
      </c>
      <c r="L276" s="185">
        <f t="shared" si="31"/>
        <v>171</v>
      </c>
      <c r="M276" s="185" t="str">
        <f t="shared" si="32"/>
        <v>旅客輸送事業者Scope3排出削減を考慮した業務委託共通</v>
      </c>
      <c r="N276" s="252"/>
      <c r="O276" s="193" t="str">
        <f>INDEX('1.2(1)④'!$J:$J,MATCH($K276,'1.2(1)④'!$B:$B,0),1)</f>
        <v>排出削減を考慮した、乗り継ぎ施設・駅施設の整備委託先の選定</v>
      </c>
      <c r="P276" s="210">
        <f t="shared" si="30"/>
        <v>4</v>
      </c>
      <c r="Q276" s="210">
        <v>0</v>
      </c>
      <c r="R276" s="210">
        <v>0</v>
      </c>
    </row>
    <row r="277" spans="2:18">
      <c r="B277" s="264"/>
      <c r="C277" s="265"/>
      <c r="D277" s="263" t="s">
        <v>1142</v>
      </c>
      <c r="E277" s="271"/>
      <c r="F277" s="263" t="s">
        <v>720</v>
      </c>
      <c r="G277" s="202" t="s">
        <v>3438</v>
      </c>
      <c r="H277" s="203"/>
      <c r="I277" s="210" t="s">
        <v>1111</v>
      </c>
      <c r="J277" s="163">
        <f t="shared" si="29"/>
        <v>172</v>
      </c>
      <c r="K277" s="164">
        <f>INDEX('1.2(1)④'!$B:$B,MATCH(M277,'1.2(1)④'!A:A,0),1)</f>
        <v>172</v>
      </c>
      <c r="L277" s="185">
        <f t="shared" si="31"/>
        <v>172</v>
      </c>
      <c r="M277" s="185" t="str">
        <f t="shared" si="32"/>
        <v>旅客輸送事業者Scope3排出削減を考慮した資材・事務用品等の物品購入共通</v>
      </c>
      <c r="N277" s="252"/>
      <c r="O277" s="193" t="str">
        <f>INDEX('1.2(1)④'!$J:$J,MATCH($K277,'1.2(1)④'!$B:$B,0),1)</f>
        <v>排出削減を考慮した資材・事務用品等の物品購入</v>
      </c>
      <c r="P277" s="210">
        <f t="shared" si="30"/>
        <v>1</v>
      </c>
      <c r="Q277" s="210">
        <v>0</v>
      </c>
      <c r="R277" s="210">
        <v>0</v>
      </c>
    </row>
    <row r="278" spans="2:18">
      <c r="B278" s="214"/>
      <c r="C278" s="215"/>
      <c r="D278" s="268" t="s">
        <v>1142</v>
      </c>
      <c r="E278" s="272"/>
      <c r="F278" s="266" t="s">
        <v>720</v>
      </c>
      <c r="G278" s="202" t="s">
        <v>3436</v>
      </c>
      <c r="H278" s="203"/>
      <c r="I278" s="210" t="s">
        <v>1111</v>
      </c>
      <c r="J278" s="163" t="str">
        <f t="shared" si="29"/>
        <v>173～172</v>
      </c>
      <c r="K278" s="164">
        <f>INDEX('1.2(1)④'!$B:$B,MATCH(M278,'1.2(1)④'!A:A,0),1)</f>
        <v>173</v>
      </c>
      <c r="L278" s="185">
        <f t="shared" si="31"/>
        <v>172</v>
      </c>
      <c r="M278" s="185" t="str">
        <f t="shared" si="32"/>
        <v>旅客輸送事業者Scope3排出削減を考慮した機器・資材等の廃棄共通</v>
      </c>
      <c r="N278" s="252"/>
      <c r="O278" s="193" t="str">
        <f>INDEX('1.2(1)④'!$J:$J,MATCH($K278,'1.2(1)④'!$B:$B,0),1)</f>
        <v>保有車両および関連部品（タイヤ・バッテリー等）のリユース・リサイクル</v>
      </c>
      <c r="P278" s="210">
        <f t="shared" si="30"/>
        <v>0</v>
      </c>
      <c r="Q278" s="210">
        <v>0</v>
      </c>
      <c r="R278" s="210">
        <v>0</v>
      </c>
    </row>
    <row r="279" spans="2:18">
      <c r="B279" s="124"/>
      <c r="C279" s="27"/>
      <c r="J279" s="113"/>
      <c r="K279" s="61">
        <v>173</v>
      </c>
      <c r="L279" s="17"/>
      <c r="M279" s="17"/>
      <c r="N279"/>
      <c r="O279"/>
    </row>
    <row r="280" spans="2:18" ht="18.600000000000001">
      <c r="B280" s="33" t="s">
        <v>714</v>
      </c>
      <c r="C280" s="19" t="s">
        <v>702</v>
      </c>
      <c r="E280" s="19"/>
      <c r="N280"/>
      <c r="O280"/>
    </row>
    <row r="281" spans="2:18" ht="18.600000000000001">
      <c r="B281" s="100" t="s">
        <v>3061</v>
      </c>
      <c r="C281" s="19"/>
      <c r="E281" s="19"/>
      <c r="N281"/>
      <c r="O281"/>
    </row>
    <row r="282" spans="2:18" ht="18.600000000000001">
      <c r="B282" s="33"/>
      <c r="C282" s="19"/>
      <c r="E282" s="19"/>
      <c r="N282"/>
      <c r="O282"/>
    </row>
    <row r="283" spans="2:18" ht="43.2">
      <c r="B283" s="281" t="s">
        <v>3561</v>
      </c>
      <c r="C283" s="437" t="s">
        <v>0</v>
      </c>
      <c r="D283" s="437"/>
      <c r="E283" s="200" t="s">
        <v>730</v>
      </c>
      <c r="F283" s="200" t="s">
        <v>3559</v>
      </c>
      <c r="G283" s="200" t="s">
        <v>1250</v>
      </c>
      <c r="H283" s="437" t="s">
        <v>10</v>
      </c>
      <c r="I283" s="437"/>
      <c r="J283" s="59" t="s">
        <v>3002</v>
      </c>
      <c r="K283" s="58" t="s">
        <v>1183</v>
      </c>
      <c r="N283"/>
      <c r="O283"/>
    </row>
    <row r="284" spans="2:18" ht="14.4" customHeight="1">
      <c r="B284" s="276" t="s">
        <v>2997</v>
      </c>
      <c r="C284" s="447" t="s">
        <v>3560</v>
      </c>
      <c r="D284" s="448"/>
      <c r="E284" s="21" t="s">
        <v>997</v>
      </c>
      <c r="F284" s="122">
        <v>1</v>
      </c>
      <c r="G284" s="122" t="s">
        <v>3387</v>
      </c>
      <c r="H284" s="367" t="s">
        <v>1449</v>
      </c>
      <c r="I284" s="368"/>
      <c r="J284" s="140" t="str">
        <f t="shared" ref="J284:J315" si="33">HYPERLINK("#'"&amp;$B$17&amp;$B$280&amp;"'!E"&amp;K284+6,IF(L284=K284,K284,K284&amp;"～"&amp;L284))</f>
        <v>1～28</v>
      </c>
      <c r="K284" s="60">
        <f>INDEX('1.2(2)'!$E:$E,MATCH(M284,'1.2(2)'!$F:$F,0),1)</f>
        <v>1</v>
      </c>
      <c r="L284" s="17">
        <f>K285-1</f>
        <v>28</v>
      </c>
      <c r="M284" s="17" t="str">
        <f>H284</f>
        <v>水冷ヒートポンプチラー</v>
      </c>
      <c r="N284"/>
      <c r="O284"/>
    </row>
    <row r="285" spans="2:18">
      <c r="B285" s="277"/>
      <c r="C285" s="449"/>
      <c r="D285" s="450"/>
      <c r="E285" s="22"/>
      <c r="F285" s="122">
        <v>1</v>
      </c>
      <c r="G285" s="122" t="s">
        <v>3387</v>
      </c>
      <c r="H285" s="367" t="s">
        <v>1494</v>
      </c>
      <c r="I285" s="368"/>
      <c r="J285" s="140" t="e">
        <f t="shared" si="33"/>
        <v>#N/A</v>
      </c>
      <c r="K285" s="60">
        <f>INDEX('1.2(2)'!$E:$E,MATCH(M285,'1.2(2)'!$F:$F,0),1)</f>
        <v>29</v>
      </c>
      <c r="L285" s="17" t="e">
        <f t="shared" ref="L285:L348" si="34">K286-1</f>
        <v>#N/A</v>
      </c>
      <c r="M285" s="17" t="str">
        <f t="shared" ref="M285:M348" si="35">H285</f>
        <v>空冷ヒートポンプチラー</v>
      </c>
      <c r="N285"/>
      <c r="O285"/>
    </row>
    <row r="286" spans="2:18">
      <c r="B286" s="277"/>
      <c r="C286" s="449"/>
      <c r="D286" s="450"/>
      <c r="E286" s="22"/>
      <c r="F286" s="122">
        <v>2</v>
      </c>
      <c r="G286" s="122" t="s">
        <v>3388</v>
      </c>
      <c r="H286" s="367" t="s">
        <v>1687</v>
      </c>
      <c r="I286" s="368"/>
      <c r="J286" s="140" t="e">
        <f t="shared" si="33"/>
        <v>#N/A</v>
      </c>
      <c r="K286" s="60" t="e">
        <f>INDEX('1.2(2)'!$E:$E,MATCH(M286,'1.2(2)'!$F:$F,0),1)</f>
        <v>#N/A</v>
      </c>
      <c r="L286" s="17">
        <f t="shared" si="34"/>
        <v>178</v>
      </c>
      <c r="M286" s="17" t="str">
        <f t="shared" si="35"/>
        <v>氷蓄熱ユニット</v>
      </c>
      <c r="N286"/>
      <c r="O286"/>
    </row>
    <row r="287" spans="2:18">
      <c r="B287" s="277"/>
      <c r="C287" s="449"/>
      <c r="D287" s="450"/>
      <c r="E287" s="22"/>
      <c r="F287" s="122">
        <v>4</v>
      </c>
      <c r="G287" s="122" t="s">
        <v>26</v>
      </c>
      <c r="H287" s="367" t="s">
        <v>1406</v>
      </c>
      <c r="I287" s="368"/>
      <c r="J287" s="140" t="str">
        <f t="shared" si="33"/>
        <v>179～200</v>
      </c>
      <c r="K287" s="60">
        <f>INDEX('1.2(2)'!$E:$E,MATCH(M287,'1.2(2)'!$F:$F,0),1)</f>
        <v>179</v>
      </c>
      <c r="L287" s="17">
        <f t="shared" si="34"/>
        <v>200</v>
      </c>
      <c r="M287" s="17" t="str">
        <f t="shared" si="35"/>
        <v>フロン類等冷媒ターボ冷凍機</v>
      </c>
      <c r="N287"/>
      <c r="O287"/>
    </row>
    <row r="288" spans="2:18">
      <c r="B288" s="277"/>
      <c r="C288" s="449"/>
      <c r="D288" s="450"/>
      <c r="E288" s="22"/>
      <c r="F288" s="273">
        <v>6</v>
      </c>
      <c r="G288" s="273" t="s">
        <v>3389</v>
      </c>
      <c r="H288" s="367" t="s">
        <v>1319</v>
      </c>
      <c r="I288" s="368"/>
      <c r="J288" s="140" t="str">
        <f t="shared" si="33"/>
        <v>201～206</v>
      </c>
      <c r="K288" s="60">
        <f>INDEX('1.2(2)'!$E:$E,MATCH(M288,'1.2(2)'!$F:$F,0),1)</f>
        <v>201</v>
      </c>
      <c r="L288" s="17">
        <f t="shared" si="34"/>
        <v>206</v>
      </c>
      <c r="M288" s="17" t="str">
        <f t="shared" si="35"/>
        <v>パッケージエアコン(店舗･オフィス用)</v>
      </c>
      <c r="N288"/>
      <c r="O288"/>
    </row>
    <row r="289" spans="2:15">
      <c r="B289" s="277"/>
      <c r="C289" s="449"/>
      <c r="D289" s="450"/>
      <c r="E289" s="22"/>
      <c r="F289" s="274"/>
      <c r="G289" s="274"/>
      <c r="H289" s="367" t="s">
        <v>1337</v>
      </c>
      <c r="I289" s="368"/>
      <c r="J289" s="140" t="str">
        <f t="shared" si="33"/>
        <v>207～214</v>
      </c>
      <c r="K289" s="60">
        <f>INDEX('1.2(2)'!$E:$E,MATCH(M289,'1.2(2)'!$F:$F,0),1)</f>
        <v>207</v>
      </c>
      <c r="L289" s="17">
        <f t="shared" si="34"/>
        <v>214</v>
      </c>
      <c r="M289" s="17" t="str">
        <f t="shared" si="35"/>
        <v>パッケージエアコン(設備用)</v>
      </c>
      <c r="N289"/>
      <c r="O289"/>
    </row>
    <row r="290" spans="2:15">
      <c r="B290" s="277"/>
      <c r="C290" s="279"/>
      <c r="D290" s="280"/>
      <c r="E290" s="22"/>
      <c r="F290" s="275"/>
      <c r="G290" s="275"/>
      <c r="H290" s="367" t="s">
        <v>1360</v>
      </c>
      <c r="I290" s="368"/>
      <c r="J290" s="140" t="str">
        <f t="shared" si="33"/>
        <v>215～225</v>
      </c>
      <c r="K290" s="60">
        <f>INDEX('1.2(2)'!$E:$E,MATCH(M290,'1.2(2)'!$F:$F,0),1)</f>
        <v>215</v>
      </c>
      <c r="L290" s="17">
        <f t="shared" si="34"/>
        <v>225</v>
      </c>
      <c r="M290" s="17" t="str">
        <f t="shared" si="35"/>
        <v>パッケージエアコン(ビル用マルチ)</v>
      </c>
      <c r="N290"/>
      <c r="O290"/>
    </row>
    <row r="291" spans="2:15">
      <c r="B291" s="277"/>
      <c r="C291" s="279"/>
      <c r="D291" s="280"/>
      <c r="E291" s="22"/>
      <c r="F291" s="122">
        <v>7</v>
      </c>
      <c r="G291" s="122" t="s">
        <v>3390</v>
      </c>
      <c r="H291" s="367" t="s">
        <v>34</v>
      </c>
      <c r="I291" s="368"/>
      <c r="J291" s="140" t="str">
        <f t="shared" si="33"/>
        <v>226～255</v>
      </c>
      <c r="K291" s="60">
        <f>INDEX('1.2(2)'!$E:$E,MATCH(M291,'1.2(2)'!$F:$F,0),1)</f>
        <v>226</v>
      </c>
      <c r="L291" s="17">
        <f t="shared" si="34"/>
        <v>255</v>
      </c>
      <c r="M291" s="17" t="str">
        <f t="shared" si="35"/>
        <v>ガスヒートポンプ</v>
      </c>
      <c r="N291"/>
      <c r="O291"/>
    </row>
    <row r="292" spans="2:15">
      <c r="B292" s="277"/>
      <c r="C292" s="279"/>
      <c r="D292" s="280"/>
      <c r="E292" s="22"/>
      <c r="F292" s="122">
        <v>9</v>
      </c>
      <c r="G292" s="122" t="s">
        <v>3391</v>
      </c>
      <c r="H292" s="367" t="s">
        <v>1383</v>
      </c>
      <c r="I292" s="368"/>
      <c r="J292" s="140" t="str">
        <f t="shared" si="33"/>
        <v>256～264</v>
      </c>
      <c r="K292" s="60">
        <f>INDEX('1.2(2)'!$E:$E,MATCH(M292,'1.2(2)'!$F:$F,0),1)</f>
        <v>256</v>
      </c>
      <c r="L292" s="17">
        <f t="shared" si="34"/>
        <v>264</v>
      </c>
      <c r="M292" s="17" t="str">
        <f t="shared" si="35"/>
        <v>氷蓄熱式パッケージエアコン</v>
      </c>
      <c r="N292"/>
      <c r="O292"/>
    </row>
    <row r="293" spans="2:15">
      <c r="B293" s="277"/>
      <c r="C293" s="279"/>
      <c r="D293" s="280"/>
      <c r="E293" s="22"/>
      <c r="F293" s="122">
        <v>10</v>
      </c>
      <c r="G293" s="122" t="s">
        <v>3392</v>
      </c>
      <c r="H293" s="367" t="s">
        <v>1689</v>
      </c>
      <c r="I293" s="368"/>
      <c r="J293" s="140" t="str">
        <f t="shared" si="33"/>
        <v>265～292</v>
      </c>
      <c r="K293" s="60">
        <f>INDEX('1.2(2)'!$E:$E,MATCH(M293,'1.2(2)'!$F:$F,0),1)</f>
        <v>265</v>
      </c>
      <c r="L293" s="17">
        <f t="shared" si="34"/>
        <v>292</v>
      </c>
      <c r="M293" s="17" t="str">
        <f t="shared" si="35"/>
        <v>間接気化式冷却器</v>
      </c>
      <c r="N293"/>
      <c r="O293"/>
    </row>
    <row r="294" spans="2:15">
      <c r="B294" s="277"/>
      <c r="C294" s="279"/>
      <c r="D294" s="280"/>
      <c r="E294" s="22"/>
      <c r="F294" s="273">
        <v>11</v>
      </c>
      <c r="G294" s="273" t="s">
        <v>3393</v>
      </c>
      <c r="H294" s="367" t="s">
        <v>1740</v>
      </c>
      <c r="I294" s="368"/>
      <c r="J294" s="140" t="str">
        <f t="shared" si="33"/>
        <v>293～298</v>
      </c>
      <c r="K294" s="60">
        <f>INDEX('1.2(2)'!$E:$E,MATCH(M294,'1.2(2)'!$F:$F,0),1)</f>
        <v>293</v>
      </c>
      <c r="L294" s="17">
        <f t="shared" si="34"/>
        <v>298</v>
      </c>
      <c r="M294" s="17" t="str">
        <f t="shared" si="35"/>
        <v>吸収冷温水機（二重効用）</v>
      </c>
      <c r="N294"/>
      <c r="O294"/>
    </row>
    <row r="295" spans="2:15">
      <c r="B295" s="277"/>
      <c r="C295" s="279"/>
      <c r="D295" s="280"/>
      <c r="E295" s="22"/>
      <c r="F295" s="274"/>
      <c r="G295" s="274"/>
      <c r="H295" s="367" t="s">
        <v>1754</v>
      </c>
      <c r="I295" s="368"/>
      <c r="J295" s="140">
        <f t="shared" si="33"/>
        <v>299</v>
      </c>
      <c r="K295" s="60">
        <f>INDEX('1.2(2)'!$E:$E,MATCH(M295,'1.2(2)'!$F:$F,0),1)</f>
        <v>299</v>
      </c>
      <c r="L295" s="17">
        <f t="shared" si="34"/>
        <v>299</v>
      </c>
      <c r="M295" s="17" t="str">
        <f t="shared" si="35"/>
        <v>吸収冷温水機（三重効用）/廃熱投入型吸収冷温水機（三重効用）</v>
      </c>
      <c r="N295"/>
      <c r="O295"/>
    </row>
    <row r="296" spans="2:15">
      <c r="B296" s="277"/>
      <c r="C296" s="279"/>
      <c r="D296" s="280"/>
      <c r="E296" s="22"/>
      <c r="F296" s="274"/>
      <c r="G296" s="274"/>
      <c r="H296" s="367" t="s">
        <v>1756</v>
      </c>
      <c r="I296" s="368"/>
      <c r="J296" s="140" t="str">
        <f t="shared" si="33"/>
        <v>300～305</v>
      </c>
      <c r="K296" s="60">
        <f>INDEX('1.2(2)'!$E:$E,MATCH(M296,'1.2(2)'!$F:$F,0),1)</f>
        <v>300</v>
      </c>
      <c r="L296" s="17">
        <f t="shared" si="34"/>
        <v>305</v>
      </c>
      <c r="M296" s="17" t="str">
        <f t="shared" si="35"/>
        <v>一重二重併用形吸収冷温水機</v>
      </c>
      <c r="N296"/>
      <c r="O296"/>
    </row>
    <row r="297" spans="2:15">
      <c r="B297" s="277"/>
      <c r="C297" s="279"/>
      <c r="D297" s="280"/>
      <c r="E297" s="22"/>
      <c r="F297" s="275"/>
      <c r="G297" s="275"/>
      <c r="H297" s="367" t="s">
        <v>1763</v>
      </c>
      <c r="I297" s="368"/>
      <c r="J297" s="140" t="str">
        <f t="shared" si="33"/>
        <v>306～308</v>
      </c>
      <c r="K297" s="60">
        <f>INDEX('1.2(2)'!$E:$E,MATCH(M297,'1.2(2)'!$F:$F,0),1)</f>
        <v>306</v>
      </c>
      <c r="L297" s="17">
        <f t="shared" si="34"/>
        <v>308</v>
      </c>
      <c r="M297" s="17" t="str">
        <f t="shared" si="35"/>
        <v>木質ペレット直焚き吸収冷温水機（二重効用）</v>
      </c>
      <c r="N297"/>
      <c r="O297"/>
    </row>
    <row r="298" spans="2:15">
      <c r="B298" s="277"/>
      <c r="C298" s="279"/>
      <c r="D298" s="280"/>
      <c r="E298" s="22"/>
      <c r="F298" s="122">
        <v>12</v>
      </c>
      <c r="G298" s="122" t="s">
        <v>3394</v>
      </c>
      <c r="H298" s="367" t="s">
        <v>1788</v>
      </c>
      <c r="I298" s="368"/>
      <c r="J298" s="140" t="str">
        <f t="shared" si="33"/>
        <v>309～312</v>
      </c>
      <c r="K298" s="60">
        <f>INDEX('1.2(2)'!$E:$E,MATCH(M298,'1.2(2)'!$F:$F,0),1)</f>
        <v>309</v>
      </c>
      <c r="L298" s="17">
        <f t="shared" si="34"/>
        <v>312</v>
      </c>
      <c r="M298" s="17" t="str">
        <f t="shared" si="35"/>
        <v>吸着式冷凍機</v>
      </c>
      <c r="N298"/>
      <c r="O298"/>
    </row>
    <row r="299" spans="2:15">
      <c r="B299" s="277"/>
      <c r="C299" s="279"/>
      <c r="D299" s="280"/>
      <c r="E299" s="22"/>
      <c r="F299" s="122">
        <v>13</v>
      </c>
      <c r="G299" s="122" t="s">
        <v>3395</v>
      </c>
      <c r="H299" s="367" t="s">
        <v>1771</v>
      </c>
      <c r="I299" s="368"/>
      <c r="J299" s="140" t="str">
        <f t="shared" si="33"/>
        <v>313～319</v>
      </c>
      <c r="K299" s="60">
        <f>INDEX('1.2(2)'!$E:$E,MATCH(M299,'1.2(2)'!$F:$F,0),1)</f>
        <v>313</v>
      </c>
      <c r="L299" s="17">
        <f t="shared" si="34"/>
        <v>319</v>
      </c>
      <c r="M299" s="17" t="str">
        <f t="shared" si="35"/>
        <v>パッシブ地中熱利用システム</v>
      </c>
      <c r="N299"/>
      <c r="O299"/>
    </row>
    <row r="300" spans="2:15">
      <c r="B300" s="277"/>
      <c r="C300" s="279"/>
      <c r="D300" s="280"/>
      <c r="E300" s="22"/>
      <c r="F300" s="122">
        <v>14</v>
      </c>
      <c r="G300" s="122" t="s">
        <v>3396</v>
      </c>
      <c r="H300" s="367" t="s">
        <v>2808</v>
      </c>
      <c r="I300" s="368"/>
      <c r="J300" s="140">
        <f t="shared" si="33"/>
        <v>320</v>
      </c>
      <c r="K300" s="60">
        <f>INDEX('1.2(2)'!$E:$E,MATCH(M300,'1.2(2)'!$F:$F,0),1)</f>
        <v>320</v>
      </c>
      <c r="L300" s="17">
        <f t="shared" si="34"/>
        <v>320</v>
      </c>
      <c r="M300" s="17" t="str">
        <f t="shared" si="35"/>
        <v>二流体加湿器</v>
      </c>
      <c r="N300"/>
      <c r="O300"/>
    </row>
    <row r="301" spans="2:15">
      <c r="B301" s="277"/>
      <c r="C301" s="279"/>
      <c r="D301" s="280"/>
      <c r="E301" s="22"/>
      <c r="F301" s="122">
        <v>15</v>
      </c>
      <c r="G301" s="122" t="s">
        <v>3397</v>
      </c>
      <c r="H301" s="367" t="s">
        <v>1991</v>
      </c>
      <c r="I301" s="368"/>
      <c r="J301" s="140">
        <f t="shared" si="33"/>
        <v>321</v>
      </c>
      <c r="K301" s="60">
        <f>INDEX('1.2(2)'!$E:$E,MATCH(M301,'1.2(2)'!$F:$F,0),1)</f>
        <v>321</v>
      </c>
      <c r="L301" s="17">
        <f t="shared" si="34"/>
        <v>321</v>
      </c>
      <c r="M301" s="17" t="str">
        <f t="shared" si="35"/>
        <v>密閉式ペレットストーブ</v>
      </c>
      <c r="N301"/>
      <c r="O301"/>
    </row>
    <row r="302" spans="2:15" ht="28.8">
      <c r="B302" s="277"/>
      <c r="C302" s="279"/>
      <c r="D302" s="280"/>
      <c r="E302" s="22"/>
      <c r="F302" s="122">
        <v>17</v>
      </c>
      <c r="G302" s="122" t="s">
        <v>3398</v>
      </c>
      <c r="H302" s="367" t="s">
        <v>1999</v>
      </c>
      <c r="I302" s="368"/>
      <c r="J302" s="140" t="str">
        <f t="shared" si="33"/>
        <v>322～333</v>
      </c>
      <c r="K302" s="60">
        <f>INDEX('1.2(2)'!$E:$E,MATCH(M302,'1.2(2)'!$F:$F,0),1)</f>
        <v>322</v>
      </c>
      <c r="L302" s="17">
        <f t="shared" si="34"/>
        <v>333</v>
      </c>
      <c r="M302" s="17" t="str">
        <f t="shared" si="35"/>
        <v>ヒートポンプ給湯機(空気熱源)</v>
      </c>
      <c r="N302"/>
      <c r="O302"/>
    </row>
    <row r="303" spans="2:15">
      <c r="B303" s="277"/>
      <c r="C303" s="279"/>
      <c r="D303" s="280"/>
      <c r="E303" s="22"/>
      <c r="F303" s="122">
        <v>18</v>
      </c>
      <c r="G303" s="122" t="s">
        <v>57</v>
      </c>
      <c r="H303" s="367" t="s">
        <v>59</v>
      </c>
      <c r="I303" s="368"/>
      <c r="J303" s="140">
        <f t="shared" si="33"/>
        <v>334</v>
      </c>
      <c r="K303" s="60">
        <f>INDEX('1.2(2)'!$E:$E,MATCH(M303,'1.2(2)'!$F:$F,0),1)</f>
        <v>334</v>
      </c>
      <c r="L303" s="17">
        <f t="shared" si="34"/>
        <v>334</v>
      </c>
      <c r="M303" s="17" t="str">
        <f t="shared" si="35"/>
        <v>潜熱回収型給湯器</v>
      </c>
      <c r="N303"/>
      <c r="O303"/>
    </row>
    <row r="304" spans="2:15">
      <c r="B304" s="277"/>
      <c r="C304" s="279"/>
      <c r="D304" s="280"/>
      <c r="E304" s="22"/>
      <c r="F304" s="122">
        <v>22</v>
      </c>
      <c r="G304" s="122" t="s">
        <v>68</v>
      </c>
      <c r="H304" s="367" t="s">
        <v>2379</v>
      </c>
      <c r="I304" s="368"/>
      <c r="J304" s="140" t="str">
        <f t="shared" si="33"/>
        <v>335～349</v>
      </c>
      <c r="K304" s="60">
        <f>INDEX('1.2(2)'!$E:$E,MATCH(M304,'1.2(2)'!$F:$F,0),1)</f>
        <v>335</v>
      </c>
      <c r="L304" s="17">
        <f t="shared" si="34"/>
        <v>349</v>
      </c>
      <c r="M304" s="17" t="str">
        <f t="shared" si="35"/>
        <v>LED照明器具</v>
      </c>
      <c r="N304"/>
      <c r="O304"/>
    </row>
    <row r="305" spans="2:15">
      <c r="B305" s="277"/>
      <c r="C305" s="279"/>
      <c r="D305" s="280"/>
      <c r="E305" s="22"/>
      <c r="F305" s="273">
        <v>23</v>
      </c>
      <c r="G305" s="273" t="s">
        <v>3399</v>
      </c>
      <c r="H305" s="367" t="s">
        <v>2076</v>
      </c>
      <c r="I305" s="368"/>
      <c r="J305" s="140" t="str">
        <f t="shared" si="33"/>
        <v>350～356</v>
      </c>
      <c r="K305" s="60">
        <f>INDEX('1.2(2)'!$E:$E,MATCH(M305,'1.2(2)'!$F:$F,0),1)</f>
        <v>350</v>
      </c>
      <c r="L305" s="17">
        <f t="shared" si="34"/>
        <v>356</v>
      </c>
      <c r="M305" s="17" t="str">
        <f t="shared" si="35"/>
        <v>蒸気ボイラ(貫流ボイラ)</v>
      </c>
      <c r="N305"/>
      <c r="O305"/>
    </row>
    <row r="306" spans="2:15">
      <c r="B306" s="277"/>
      <c r="C306" s="279"/>
      <c r="D306" s="280"/>
      <c r="E306" s="22"/>
      <c r="F306" s="274"/>
      <c r="G306" s="274"/>
      <c r="H306" s="367" t="s">
        <v>2101</v>
      </c>
      <c r="I306" s="368"/>
      <c r="J306" s="140" t="str">
        <f t="shared" si="33"/>
        <v>357～364</v>
      </c>
      <c r="K306" s="60">
        <f>INDEX('1.2(2)'!$E:$E,MATCH(M306,'1.2(2)'!$F:$F,0),1)</f>
        <v>357</v>
      </c>
      <c r="L306" s="17">
        <f t="shared" si="34"/>
        <v>364</v>
      </c>
      <c r="M306" s="17" t="str">
        <f t="shared" si="35"/>
        <v>蒸気ボイラ(炉筒煙管ボイラ)</v>
      </c>
      <c r="N306"/>
      <c r="O306"/>
    </row>
    <row r="307" spans="2:15">
      <c r="B307" s="277"/>
      <c r="C307" s="279"/>
      <c r="D307" s="280"/>
      <c r="E307" s="22"/>
      <c r="F307" s="274"/>
      <c r="G307" s="274"/>
      <c r="H307" s="367" t="s">
        <v>2113</v>
      </c>
      <c r="I307" s="368"/>
      <c r="J307" s="140" t="str">
        <f t="shared" si="33"/>
        <v>365～369</v>
      </c>
      <c r="K307" s="60">
        <f>INDEX('1.2(2)'!$E:$E,MATCH(M307,'1.2(2)'!$F:$F,0),1)</f>
        <v>365</v>
      </c>
      <c r="L307" s="17">
        <f t="shared" si="34"/>
        <v>369</v>
      </c>
      <c r="M307" s="17" t="str">
        <f t="shared" si="35"/>
        <v>蒸気ボイラ(水管ボイラ)</v>
      </c>
      <c r="N307"/>
      <c r="O307"/>
    </row>
    <row r="308" spans="2:15">
      <c r="B308" s="277"/>
      <c r="C308" s="279"/>
      <c r="D308" s="280"/>
      <c r="E308" s="22"/>
      <c r="F308" s="275"/>
      <c r="G308" s="275"/>
      <c r="H308" s="367" t="s">
        <v>2119</v>
      </c>
      <c r="I308" s="368"/>
      <c r="J308" s="140" t="str">
        <f t="shared" si="33"/>
        <v>370～372</v>
      </c>
      <c r="K308" s="60">
        <f>INDEX('1.2(2)'!$E:$E,MATCH(M308,'1.2(2)'!$F:$F,0),1)</f>
        <v>370</v>
      </c>
      <c r="L308" s="17">
        <f t="shared" si="34"/>
        <v>372</v>
      </c>
      <c r="M308" s="17" t="str">
        <f t="shared" si="35"/>
        <v>水素ボイラ(貫流ボイラ)</v>
      </c>
      <c r="N308"/>
      <c r="O308"/>
    </row>
    <row r="309" spans="2:15">
      <c r="B309" s="277"/>
      <c r="C309" s="279"/>
      <c r="D309" s="280"/>
      <c r="E309" s="22"/>
      <c r="F309" s="122">
        <v>24</v>
      </c>
      <c r="G309" s="122" t="s">
        <v>75</v>
      </c>
      <c r="H309" s="367" t="s">
        <v>2023</v>
      </c>
      <c r="I309" s="368"/>
      <c r="J309" s="140" t="str">
        <f t="shared" si="33"/>
        <v>373～390</v>
      </c>
      <c r="K309" s="60">
        <f>INDEX('1.2(2)'!$E:$E,MATCH(M309,'1.2(2)'!$F:$F,0),1)</f>
        <v>373</v>
      </c>
      <c r="L309" s="17">
        <f t="shared" si="34"/>
        <v>390</v>
      </c>
      <c r="M309" s="17" t="str">
        <f t="shared" si="35"/>
        <v>温水機</v>
      </c>
      <c r="N309"/>
      <c r="O309"/>
    </row>
    <row r="310" spans="2:15">
      <c r="B310" s="277"/>
      <c r="C310" s="279"/>
      <c r="D310" s="280"/>
      <c r="E310" s="22"/>
      <c r="F310" s="122">
        <v>25</v>
      </c>
      <c r="G310" s="122" t="s">
        <v>3400</v>
      </c>
      <c r="H310" s="367" t="s">
        <v>2124</v>
      </c>
      <c r="I310" s="368"/>
      <c r="J310" s="140" t="str">
        <f t="shared" si="33"/>
        <v>391～393</v>
      </c>
      <c r="K310" s="60">
        <f>INDEX('1.2(2)'!$E:$E,MATCH(M310,'1.2(2)'!$F:$F,0),1)</f>
        <v>391</v>
      </c>
      <c r="L310" s="17">
        <f t="shared" si="34"/>
        <v>393</v>
      </c>
      <c r="M310" s="17" t="str">
        <f t="shared" si="35"/>
        <v>熱媒ボイラ</v>
      </c>
      <c r="N310"/>
      <c r="O310"/>
    </row>
    <row r="311" spans="2:15">
      <c r="B311" s="277"/>
      <c r="C311" s="279"/>
      <c r="D311" s="280"/>
      <c r="E311" s="22"/>
      <c r="F311" s="122">
        <v>31</v>
      </c>
      <c r="G311" s="122" t="s">
        <v>3401</v>
      </c>
      <c r="H311" s="367" t="s">
        <v>1445</v>
      </c>
      <c r="I311" s="368"/>
      <c r="J311" s="140" t="str">
        <f t="shared" si="33"/>
        <v>394～395</v>
      </c>
      <c r="K311" s="60">
        <f>INDEX('1.2(2)'!$E:$E,MATCH(M311,'1.2(2)'!$F:$F,0),1)</f>
        <v>394</v>
      </c>
      <c r="L311" s="17">
        <f t="shared" si="34"/>
        <v>395</v>
      </c>
      <c r="M311" s="17" t="str">
        <f t="shared" si="35"/>
        <v>自然冷媒ターボ冷凍機</v>
      </c>
      <c r="N311"/>
      <c r="O311"/>
    </row>
    <row r="312" spans="2:15">
      <c r="B312" s="277"/>
      <c r="C312" s="279"/>
      <c r="D312" s="280"/>
      <c r="E312" s="22"/>
      <c r="F312" s="273">
        <v>36</v>
      </c>
      <c r="G312" s="273" t="s">
        <v>3402</v>
      </c>
      <c r="H312" s="367" t="s">
        <v>1803</v>
      </c>
      <c r="I312" s="368"/>
      <c r="J312" s="140" t="str">
        <f t="shared" si="33"/>
        <v>396～399</v>
      </c>
      <c r="K312" s="60">
        <f>INDEX('1.2(2)'!$E:$E,MATCH(M312,'1.2(2)'!$F:$F,0),1)</f>
        <v>396</v>
      </c>
      <c r="L312" s="17">
        <f t="shared" si="34"/>
        <v>399</v>
      </c>
      <c r="M312" s="17" t="str">
        <f t="shared" si="35"/>
        <v>高温水ヒートポンプ(空気熱源･循環式)</v>
      </c>
      <c r="N312"/>
      <c r="O312"/>
    </row>
    <row r="313" spans="2:15">
      <c r="B313" s="277"/>
      <c r="C313" s="279"/>
      <c r="D313" s="280"/>
      <c r="E313" s="22"/>
      <c r="F313" s="274"/>
      <c r="G313" s="274"/>
      <c r="H313" s="367" t="s">
        <v>1817</v>
      </c>
      <c r="I313" s="368"/>
      <c r="J313" s="140">
        <f t="shared" si="33"/>
        <v>400</v>
      </c>
      <c r="K313" s="60">
        <f>INDEX('1.2(2)'!$E:$E,MATCH(M313,'1.2(2)'!$F:$F,0),1)</f>
        <v>400</v>
      </c>
      <c r="L313" s="17">
        <f t="shared" si="34"/>
        <v>400</v>
      </c>
      <c r="M313" s="17" t="str">
        <f t="shared" si="35"/>
        <v>高温水ヒートポンプ(空気熱源･一過式)</v>
      </c>
      <c r="N313"/>
      <c r="O313"/>
    </row>
    <row r="314" spans="2:15">
      <c r="B314" s="277"/>
      <c r="C314" s="279"/>
      <c r="D314" s="280"/>
      <c r="E314" s="22"/>
      <c r="F314" s="274"/>
      <c r="G314" s="274"/>
      <c r="H314" s="367" t="s">
        <v>1823</v>
      </c>
      <c r="I314" s="368"/>
      <c r="J314" s="140" t="str">
        <f t="shared" si="33"/>
        <v>401～468</v>
      </c>
      <c r="K314" s="60">
        <f>INDEX('1.2(2)'!$E:$E,MATCH(M314,'1.2(2)'!$F:$F,0),1)</f>
        <v>401</v>
      </c>
      <c r="L314" s="17">
        <f t="shared" si="34"/>
        <v>468</v>
      </c>
      <c r="M314" s="17" t="str">
        <f t="shared" si="35"/>
        <v>高温水ヒートポンプ(水熱源･循環式)</v>
      </c>
      <c r="N314"/>
      <c r="O314"/>
    </row>
    <row r="315" spans="2:15">
      <c r="B315" s="277"/>
      <c r="C315" s="279"/>
      <c r="D315" s="280"/>
      <c r="E315" s="22"/>
      <c r="F315" s="274"/>
      <c r="G315" s="274"/>
      <c r="H315" s="367" t="s">
        <v>1931</v>
      </c>
      <c r="I315" s="368"/>
      <c r="J315" s="140" t="str">
        <f t="shared" si="33"/>
        <v>469～472</v>
      </c>
      <c r="K315" s="60">
        <f>INDEX('1.2(2)'!$E:$E,MATCH(M315,'1.2(2)'!$F:$F,0),1)</f>
        <v>469</v>
      </c>
      <c r="L315" s="17">
        <f t="shared" si="34"/>
        <v>472</v>
      </c>
      <c r="M315" s="17" t="str">
        <f t="shared" si="35"/>
        <v>高温水ヒートポンプ(水熱源･一過式)</v>
      </c>
      <c r="N315"/>
      <c r="O315"/>
    </row>
    <row r="316" spans="2:15">
      <c r="B316" s="277"/>
      <c r="C316" s="279"/>
      <c r="D316" s="280"/>
      <c r="E316" s="22"/>
      <c r="F316" s="274"/>
      <c r="G316" s="274"/>
      <c r="H316" s="367" t="s">
        <v>1942</v>
      </c>
      <c r="I316" s="368"/>
      <c r="J316" s="140" t="str">
        <f t="shared" ref="J316:J347" si="36">HYPERLINK("#'"&amp;$B$17&amp;$B$280&amp;"'!E"&amp;K316+6,IF(L316=K316,K316,K316&amp;"～"&amp;L316))</f>
        <v>473～475</v>
      </c>
      <c r="K316" s="60">
        <f>INDEX('1.2(2)'!$E:$E,MATCH(M316,'1.2(2)'!$F:$F,0),1)</f>
        <v>473</v>
      </c>
      <c r="L316" s="17">
        <f t="shared" si="34"/>
        <v>475</v>
      </c>
      <c r="M316" s="17" t="str">
        <f t="shared" si="35"/>
        <v>高温水ヒートポンプ(水空気熱源･循環式)</v>
      </c>
      <c r="N316"/>
      <c r="O316"/>
    </row>
    <row r="317" spans="2:15">
      <c r="B317" s="277"/>
      <c r="C317" s="279"/>
      <c r="D317" s="280"/>
      <c r="E317" s="22"/>
      <c r="F317" s="275"/>
      <c r="G317" s="275"/>
      <c r="H317" s="367" t="s">
        <v>1952</v>
      </c>
      <c r="I317" s="368"/>
      <c r="J317" s="140" t="str">
        <f t="shared" si="36"/>
        <v>476～477</v>
      </c>
      <c r="K317" s="60">
        <f>INDEX('1.2(2)'!$E:$E,MATCH(M317,'1.2(2)'!$F:$F,0),1)</f>
        <v>476</v>
      </c>
      <c r="L317" s="17">
        <f t="shared" si="34"/>
        <v>477</v>
      </c>
      <c r="M317" s="17" t="str">
        <f t="shared" si="35"/>
        <v>高温水ヒートポンプ(水空気熱源･一過式)</v>
      </c>
      <c r="N317"/>
      <c r="O317"/>
    </row>
    <row r="318" spans="2:15">
      <c r="B318" s="277"/>
      <c r="C318" s="279"/>
      <c r="D318" s="280"/>
      <c r="E318" s="22"/>
      <c r="F318" s="273">
        <v>38</v>
      </c>
      <c r="G318" s="273" t="s">
        <v>3403</v>
      </c>
      <c r="H318" s="367" t="s">
        <v>1957</v>
      </c>
      <c r="I318" s="368"/>
      <c r="J318" s="140">
        <f t="shared" si="36"/>
        <v>478</v>
      </c>
      <c r="K318" s="60">
        <f>INDEX('1.2(2)'!$E:$E,MATCH(M318,'1.2(2)'!$F:$F,0),1)</f>
        <v>478</v>
      </c>
      <c r="L318" s="17">
        <f t="shared" si="34"/>
        <v>478</v>
      </c>
      <c r="M318" s="17" t="str">
        <f t="shared" si="35"/>
        <v>熱風ヒートポンプ(空気熱源･一過式)</v>
      </c>
      <c r="N318"/>
      <c r="O318"/>
    </row>
    <row r="319" spans="2:15">
      <c r="B319" s="277"/>
      <c r="C319" s="279"/>
      <c r="D319" s="280"/>
      <c r="E319" s="22"/>
      <c r="F319" s="275"/>
      <c r="G319" s="275"/>
      <c r="H319" s="367" t="s">
        <v>1960</v>
      </c>
      <c r="I319" s="368"/>
      <c r="J319" s="140" t="str">
        <f t="shared" si="36"/>
        <v>479～481</v>
      </c>
      <c r="K319" s="60">
        <f>INDEX('1.2(2)'!$E:$E,MATCH(M319,'1.2(2)'!$F:$F,0),1)</f>
        <v>479</v>
      </c>
      <c r="L319" s="17">
        <f t="shared" si="34"/>
        <v>481</v>
      </c>
      <c r="M319" s="17" t="str">
        <f t="shared" si="35"/>
        <v>熱風ヒートポンプ(水熱源･一過/循環式)</v>
      </c>
      <c r="N319"/>
      <c r="O319"/>
    </row>
    <row r="320" spans="2:15">
      <c r="B320" s="277"/>
      <c r="C320" s="279"/>
      <c r="D320" s="280"/>
      <c r="E320" s="22"/>
      <c r="F320" s="122">
        <v>39</v>
      </c>
      <c r="G320" s="122" t="s">
        <v>3404</v>
      </c>
      <c r="H320" s="367" t="s">
        <v>1968</v>
      </c>
      <c r="I320" s="368"/>
      <c r="J320" s="140" t="str">
        <f t="shared" si="36"/>
        <v>482～484</v>
      </c>
      <c r="K320" s="60">
        <f>INDEX('1.2(2)'!$E:$E,MATCH(M320,'1.2(2)'!$F:$F,0),1)</f>
        <v>482</v>
      </c>
      <c r="L320" s="17">
        <f t="shared" si="34"/>
        <v>484</v>
      </c>
      <c r="M320" s="17" t="str">
        <f t="shared" si="35"/>
        <v>蒸気発生ヒートポンプ(水熱源･一過式)</v>
      </c>
      <c r="N320"/>
      <c r="O320"/>
    </row>
    <row r="321" spans="2:15" ht="28.8">
      <c r="B321" s="277"/>
      <c r="C321" s="279"/>
      <c r="D321" s="280"/>
      <c r="E321" s="22"/>
      <c r="F321" s="122">
        <v>40</v>
      </c>
      <c r="G321" s="122" t="s">
        <v>101</v>
      </c>
      <c r="H321" s="367" t="s">
        <v>2826</v>
      </c>
      <c r="I321" s="368"/>
      <c r="J321" s="140" t="str">
        <f t="shared" si="36"/>
        <v>485～486</v>
      </c>
      <c r="K321" s="60">
        <f>INDEX('1.2(2)'!$E:$E,MATCH(M321,'1.2(2)'!$F:$F,0),1)</f>
        <v>485</v>
      </c>
      <c r="L321" s="17">
        <f t="shared" si="34"/>
        <v>486</v>
      </c>
      <c r="M321" s="17" t="str">
        <f t="shared" si="35"/>
        <v>MVR型（自己蒸気機械圧縮型）蒸発濃縮装置</v>
      </c>
      <c r="N321"/>
      <c r="O321"/>
    </row>
    <row r="322" spans="2:15">
      <c r="B322" s="277"/>
      <c r="C322" s="279"/>
      <c r="D322" s="280"/>
      <c r="E322" s="22"/>
      <c r="F322" s="122">
        <v>42</v>
      </c>
      <c r="G322" s="122" t="s">
        <v>3405</v>
      </c>
      <c r="H322" s="367" t="s">
        <v>2796</v>
      </c>
      <c r="I322" s="368"/>
      <c r="J322" s="140" t="str">
        <f t="shared" si="36"/>
        <v>487～489</v>
      </c>
      <c r="K322" s="60">
        <f>INDEX('1.2(2)'!$E:$E,MATCH(M322,'1.2(2)'!$F:$F,0),1)</f>
        <v>487</v>
      </c>
      <c r="L322" s="17">
        <f t="shared" si="34"/>
        <v>489</v>
      </c>
      <c r="M322" s="17" t="str">
        <f t="shared" si="35"/>
        <v>蒸気リサイクル型濃縮乾燥装置</v>
      </c>
      <c r="N322"/>
      <c r="O322"/>
    </row>
    <row r="323" spans="2:15">
      <c r="B323" s="277"/>
      <c r="C323" s="279"/>
      <c r="D323" s="280"/>
      <c r="E323" s="22"/>
      <c r="F323" s="122">
        <v>43</v>
      </c>
      <c r="G323" s="122" t="s">
        <v>108</v>
      </c>
      <c r="H323" s="367" t="s">
        <v>1978</v>
      </c>
      <c r="I323" s="368"/>
      <c r="J323" s="140" t="str">
        <f t="shared" si="36"/>
        <v>490～492</v>
      </c>
      <c r="K323" s="60">
        <f>INDEX('1.2(2)'!$E:$E,MATCH(M323,'1.2(2)'!$F:$F,0),1)</f>
        <v>490</v>
      </c>
      <c r="L323" s="17">
        <f t="shared" si="34"/>
        <v>492</v>
      </c>
      <c r="M323" s="17" t="str">
        <f t="shared" si="35"/>
        <v>蒸気再圧縮装置</v>
      </c>
      <c r="N323"/>
      <c r="O323"/>
    </row>
    <row r="324" spans="2:15">
      <c r="B324" s="277"/>
      <c r="C324" s="279"/>
      <c r="D324" s="280"/>
      <c r="E324" s="22"/>
      <c r="F324" s="122">
        <v>44</v>
      </c>
      <c r="G324" s="122" t="s">
        <v>3406</v>
      </c>
      <c r="H324" s="367" t="s">
        <v>2128</v>
      </c>
      <c r="I324" s="368"/>
      <c r="J324" s="140" t="str">
        <f t="shared" si="36"/>
        <v>493～544</v>
      </c>
      <c r="K324" s="60">
        <f>INDEX('1.2(2)'!$E:$E,MATCH(M324,'1.2(2)'!$F:$F,0),1)</f>
        <v>493</v>
      </c>
      <c r="L324" s="17">
        <f t="shared" si="34"/>
        <v>544</v>
      </c>
      <c r="M324" s="17" t="str">
        <f t="shared" si="35"/>
        <v>ガスエンジンコージェネレーション</v>
      </c>
      <c r="N324"/>
      <c r="O324"/>
    </row>
    <row r="325" spans="2:15">
      <c r="B325" s="277"/>
      <c r="C325" s="279"/>
      <c r="D325" s="280"/>
      <c r="E325" s="22"/>
      <c r="F325" s="122">
        <v>45</v>
      </c>
      <c r="G325" s="122" t="s">
        <v>113</v>
      </c>
      <c r="H325" s="367" t="s">
        <v>2207</v>
      </c>
      <c r="I325" s="368"/>
      <c r="J325" s="140" t="str">
        <f t="shared" si="36"/>
        <v>545～576</v>
      </c>
      <c r="K325" s="60">
        <f>INDEX('1.2(2)'!$E:$E,MATCH(M325,'1.2(2)'!$F:$F,0),1)</f>
        <v>545</v>
      </c>
      <c r="L325" s="17">
        <f t="shared" si="34"/>
        <v>576</v>
      </c>
      <c r="M325" s="17" t="str">
        <f t="shared" si="35"/>
        <v>ガスタービンコージェネレーション</v>
      </c>
      <c r="N325"/>
      <c r="O325"/>
    </row>
    <row r="326" spans="2:15">
      <c r="B326" s="277"/>
      <c r="C326" s="279"/>
      <c r="D326" s="280"/>
      <c r="E326" s="22"/>
      <c r="F326" s="122">
        <v>46</v>
      </c>
      <c r="G326" s="122" t="s">
        <v>115</v>
      </c>
      <c r="H326" s="367" t="s">
        <v>2246</v>
      </c>
      <c r="I326" s="368"/>
      <c r="J326" s="140" t="str">
        <f t="shared" si="36"/>
        <v>577～612</v>
      </c>
      <c r="K326" s="60">
        <f>INDEX('1.2(2)'!$E:$E,MATCH(M326,'1.2(2)'!$F:$F,0),1)</f>
        <v>577</v>
      </c>
      <c r="L326" s="17">
        <f t="shared" si="34"/>
        <v>612</v>
      </c>
      <c r="M326" s="17" t="str">
        <f t="shared" si="35"/>
        <v>燃料電池コージェネレーション</v>
      </c>
      <c r="N326"/>
      <c r="O326"/>
    </row>
    <row r="327" spans="2:15" ht="14.4" customHeight="1">
      <c r="B327" s="277"/>
      <c r="C327" s="279"/>
      <c r="D327" s="280"/>
      <c r="E327" s="22"/>
      <c r="F327" s="273">
        <v>47</v>
      </c>
      <c r="G327" s="273" t="s">
        <v>3407</v>
      </c>
      <c r="H327" s="367" t="s">
        <v>2584</v>
      </c>
      <c r="I327" s="368"/>
      <c r="J327" s="140" t="str">
        <f t="shared" si="36"/>
        <v>613～658</v>
      </c>
      <c r="K327" s="60">
        <f>INDEX('1.2(2)'!$E:$E,MATCH(M327,'1.2(2)'!$F:$F,0),1)</f>
        <v>613</v>
      </c>
      <c r="L327" s="17">
        <f t="shared" si="34"/>
        <v>658</v>
      </c>
      <c r="M327" s="17" t="str">
        <f t="shared" si="35"/>
        <v>油入変圧器</v>
      </c>
      <c r="N327"/>
      <c r="O327"/>
    </row>
    <row r="328" spans="2:15">
      <c r="B328" s="277"/>
      <c r="C328" s="279"/>
      <c r="D328" s="280"/>
      <c r="E328" s="22"/>
      <c r="F328" s="275"/>
      <c r="G328" s="275"/>
      <c r="H328" s="367" t="s">
        <v>2656</v>
      </c>
      <c r="I328" s="368"/>
      <c r="J328" s="140" t="str">
        <f t="shared" si="36"/>
        <v>659～704</v>
      </c>
      <c r="K328" s="60">
        <f>INDEX('1.2(2)'!$E:$E,MATCH(M328,'1.2(2)'!$F:$F,0),1)</f>
        <v>659</v>
      </c>
      <c r="L328" s="17">
        <f t="shared" si="34"/>
        <v>704</v>
      </c>
      <c r="M328" s="17" t="str">
        <f t="shared" si="35"/>
        <v>モールド変圧器</v>
      </c>
      <c r="N328"/>
      <c r="O328"/>
    </row>
    <row r="329" spans="2:15">
      <c r="B329" s="277"/>
      <c r="C329" s="279"/>
      <c r="D329" s="280"/>
      <c r="E329" s="22"/>
      <c r="F329" s="122">
        <v>48</v>
      </c>
      <c r="G329" s="122" t="s">
        <v>122</v>
      </c>
      <c r="H329" s="367" t="s">
        <v>2419</v>
      </c>
      <c r="I329" s="368"/>
      <c r="J329" s="140" t="str">
        <f t="shared" si="36"/>
        <v>705～800</v>
      </c>
      <c r="K329" s="60">
        <f>INDEX('1.2(2)'!$E:$E,MATCH(M329,'1.2(2)'!$F:$F,0),1)</f>
        <v>705</v>
      </c>
      <c r="L329" s="17">
        <f t="shared" si="34"/>
        <v>800</v>
      </c>
      <c r="M329" s="17" t="str">
        <f t="shared" si="35"/>
        <v>誘導モータ</v>
      </c>
      <c r="N329"/>
      <c r="O329"/>
    </row>
    <row r="330" spans="2:15">
      <c r="B330" s="277"/>
      <c r="C330" s="279"/>
      <c r="D330" s="280"/>
      <c r="E330" s="22"/>
      <c r="F330" s="122">
        <v>49</v>
      </c>
      <c r="G330" s="122" t="s">
        <v>124</v>
      </c>
      <c r="H330" s="367" t="s">
        <v>126</v>
      </c>
      <c r="I330" s="368"/>
      <c r="J330" s="140" t="str">
        <f t="shared" si="36"/>
        <v>801～951</v>
      </c>
      <c r="K330" s="60">
        <f>INDEX('1.2(2)'!$E:$E,MATCH(M330,'1.2(2)'!$F:$F,0),1)</f>
        <v>801</v>
      </c>
      <c r="L330" s="17">
        <f t="shared" si="34"/>
        <v>951</v>
      </c>
      <c r="M330" s="17" t="str">
        <f t="shared" si="35"/>
        <v>永久磁石同期モータ</v>
      </c>
      <c r="N330"/>
      <c r="O330"/>
    </row>
    <row r="331" spans="2:15">
      <c r="B331" s="276" t="s">
        <v>2997</v>
      </c>
      <c r="C331" s="447" t="s">
        <v>3560</v>
      </c>
      <c r="D331" s="448"/>
      <c r="E331" s="21" t="s">
        <v>997</v>
      </c>
      <c r="F331" s="122">
        <v>50</v>
      </c>
      <c r="G331" s="122" t="s">
        <v>3408</v>
      </c>
      <c r="H331" s="367" t="s">
        <v>2710</v>
      </c>
      <c r="I331" s="368"/>
      <c r="J331" s="140" t="str">
        <f t="shared" si="36"/>
        <v>952～820</v>
      </c>
      <c r="K331" s="60">
        <f>INDEX('1.2(2)'!$E:$E,MATCH(M331,'1.2(2)'!$F:$F,0),1)</f>
        <v>952</v>
      </c>
      <c r="L331" s="17">
        <f t="shared" si="34"/>
        <v>820</v>
      </c>
      <c r="M331" s="17" t="str">
        <f t="shared" si="35"/>
        <v>蒸気駆動圧縮機</v>
      </c>
      <c r="N331"/>
      <c r="O331"/>
    </row>
    <row r="332" spans="2:15">
      <c r="B332" s="277"/>
      <c r="C332" s="449"/>
      <c r="D332" s="450"/>
      <c r="E332" s="22"/>
      <c r="F332" s="122">
        <v>51</v>
      </c>
      <c r="G332" s="122" t="s">
        <v>3409</v>
      </c>
      <c r="H332" s="367" t="s">
        <v>129</v>
      </c>
      <c r="I332" s="368"/>
      <c r="J332" s="140" t="e">
        <f t="shared" si="36"/>
        <v>#N/A</v>
      </c>
      <c r="K332" s="60">
        <f>INDEX('1.2(2)'!$E:$E,MATCH(M332,'1.2(2)'!$F:$F,0),1)</f>
        <v>821</v>
      </c>
      <c r="L332" s="17" t="e">
        <f t="shared" si="34"/>
        <v>#N/A</v>
      </c>
      <c r="M332" s="17" t="str">
        <f t="shared" si="35"/>
        <v>熱回収式ねじ容積形圧縮機</v>
      </c>
      <c r="N332"/>
      <c r="O332"/>
    </row>
    <row r="333" spans="2:15">
      <c r="B333" s="277"/>
      <c r="C333" s="449"/>
      <c r="D333" s="450"/>
      <c r="E333" s="22"/>
      <c r="F333" s="122">
        <v>57</v>
      </c>
      <c r="G333" s="122" t="s">
        <v>142</v>
      </c>
      <c r="H333" s="367" t="s">
        <v>144</v>
      </c>
      <c r="I333" s="368"/>
      <c r="J333" s="140" t="e">
        <f t="shared" si="36"/>
        <v>#N/A</v>
      </c>
      <c r="K333" s="60" t="e">
        <f>INDEX('1.2(2)'!$E:$E,MATCH(M333,'1.2(2)'!$F:$F,0),1)</f>
        <v>#N/A</v>
      </c>
      <c r="L333" s="17">
        <f t="shared" si="34"/>
        <v>824</v>
      </c>
      <c r="M333" s="17" t="str">
        <f t="shared" si="35"/>
        <v>業務用冷凍冷蔵庫</v>
      </c>
      <c r="N333"/>
      <c r="O333"/>
    </row>
    <row r="334" spans="2:15">
      <c r="B334" s="277"/>
      <c r="C334" s="449"/>
      <c r="D334" s="450"/>
      <c r="E334" s="22"/>
      <c r="F334" s="122">
        <v>61</v>
      </c>
      <c r="G334" s="122" t="s">
        <v>3410</v>
      </c>
      <c r="H334" s="367" t="s">
        <v>153</v>
      </c>
      <c r="I334" s="368"/>
      <c r="J334" s="140" t="str">
        <f t="shared" si="36"/>
        <v>825～826</v>
      </c>
      <c r="K334" s="60">
        <f>INDEX('1.2(2)'!$E:$E,MATCH(M334,'1.2(2)'!$F:$F,0),1)</f>
        <v>825</v>
      </c>
      <c r="L334" s="17">
        <f t="shared" si="34"/>
        <v>826</v>
      </c>
      <c r="M334" s="17" t="str">
        <f t="shared" si="35"/>
        <v>空気冷媒方式冷凍機</v>
      </c>
      <c r="N334"/>
      <c r="O334"/>
    </row>
    <row r="335" spans="2:15" ht="28.8">
      <c r="B335" s="277"/>
      <c r="C335" s="279"/>
      <c r="D335" s="280"/>
      <c r="E335" s="22"/>
      <c r="F335" s="122">
        <v>62</v>
      </c>
      <c r="G335" s="122" t="s">
        <v>3411</v>
      </c>
      <c r="H335" s="367" t="s">
        <v>158</v>
      </c>
      <c r="I335" s="368"/>
      <c r="J335" s="140" t="str">
        <f t="shared" si="36"/>
        <v>827～837</v>
      </c>
      <c r="K335" s="60">
        <f>INDEX('1.2(2)'!$E:$E,MATCH(M335,'1.2(2)'!$F:$F,0),1)</f>
        <v>827</v>
      </c>
      <c r="L335" s="17">
        <f t="shared" si="34"/>
        <v>837</v>
      </c>
      <c r="M335" s="17" t="str">
        <f t="shared" si="35"/>
        <v>冷凍冷蔵倉庫用自然冷媒冷凍機（アンモニア/CO2二次冷媒システム）</v>
      </c>
      <c r="N335"/>
      <c r="O335"/>
    </row>
    <row r="336" spans="2:15" ht="28.8">
      <c r="B336" s="277"/>
      <c r="C336" s="279"/>
      <c r="D336" s="280"/>
      <c r="E336" s="22"/>
      <c r="F336" s="122">
        <v>63</v>
      </c>
      <c r="G336" s="122" t="s">
        <v>3412</v>
      </c>
      <c r="H336" s="367" t="s">
        <v>161</v>
      </c>
      <c r="I336" s="368"/>
      <c r="J336" s="140" t="str">
        <f t="shared" si="36"/>
        <v>838～840</v>
      </c>
      <c r="K336" s="60">
        <f>INDEX('1.2(2)'!$E:$E,MATCH(M336,'1.2(2)'!$F:$F,0),1)</f>
        <v>838</v>
      </c>
      <c r="L336" s="17">
        <f t="shared" si="34"/>
        <v>840</v>
      </c>
      <c r="M336" s="17" t="str">
        <f t="shared" si="35"/>
        <v>低温用自然冷媒冷凍機（アンモニア/CO2二次冷媒システム）</v>
      </c>
      <c r="N336"/>
      <c r="O336"/>
    </row>
    <row r="337" spans="2:15" ht="28.8">
      <c r="B337" s="277"/>
      <c r="C337" s="451"/>
      <c r="D337" s="451"/>
      <c r="E337" s="22"/>
      <c r="F337" s="122">
        <v>64</v>
      </c>
      <c r="G337" s="122" t="s">
        <v>3413</v>
      </c>
      <c r="H337" s="367" t="s">
        <v>2330</v>
      </c>
      <c r="I337" s="368"/>
      <c r="J337" s="140" t="e">
        <f t="shared" si="36"/>
        <v>#N/A</v>
      </c>
      <c r="K337" s="60">
        <f>INDEX('1.2(2)'!$E:$E,MATCH(M337,'1.2(2)'!$F:$F,0),1)</f>
        <v>841</v>
      </c>
      <c r="L337" s="17" t="e">
        <f t="shared" si="34"/>
        <v>#N/A</v>
      </c>
      <c r="M337" s="17" t="str">
        <f t="shared" si="35"/>
        <v>自然冷媒冷凍冷蔵コンデンシングユニット</v>
      </c>
      <c r="N337"/>
      <c r="O337"/>
    </row>
    <row r="338" spans="2:15">
      <c r="B338" s="277"/>
      <c r="C338" s="451"/>
      <c r="D338" s="451"/>
      <c r="E338" s="22"/>
      <c r="F338" s="122">
        <v>65</v>
      </c>
      <c r="G338" s="122" t="s">
        <v>162</v>
      </c>
      <c r="H338" s="367" t="s">
        <v>164</v>
      </c>
      <c r="I338" s="368"/>
      <c r="J338" s="140" t="e">
        <f t="shared" si="36"/>
        <v>#N/A</v>
      </c>
      <c r="K338" s="60" t="e">
        <f>INDEX('1.2(2)'!$E:$E,MATCH(M338,'1.2(2)'!$F:$F,0),1)</f>
        <v>#N/A</v>
      </c>
      <c r="L338" s="17" t="e">
        <f t="shared" si="34"/>
        <v>#N/A</v>
      </c>
      <c r="M338" s="17" t="str">
        <f t="shared" si="35"/>
        <v>サーバ用電子計算機</v>
      </c>
      <c r="N338"/>
      <c r="O338"/>
    </row>
    <row r="339" spans="2:15">
      <c r="B339" s="277"/>
      <c r="C339" s="451"/>
      <c r="D339" s="451"/>
      <c r="E339" s="22"/>
      <c r="F339" s="122">
        <v>67</v>
      </c>
      <c r="G339" s="122" t="s">
        <v>167</v>
      </c>
      <c r="H339" s="367" t="s">
        <v>2416</v>
      </c>
      <c r="I339" s="368"/>
      <c r="J339" s="140" t="e">
        <f t="shared" si="36"/>
        <v>#N/A</v>
      </c>
      <c r="K339" s="60" t="e">
        <f>INDEX('1.2(2)'!$E:$E,MATCH(M339,'1.2(2)'!$F:$F,0),1)</f>
        <v>#N/A</v>
      </c>
      <c r="L339" s="17" t="e">
        <f t="shared" si="34"/>
        <v>#N/A</v>
      </c>
      <c r="M339" s="17" t="str">
        <f t="shared" si="35"/>
        <v>プリンタ</v>
      </c>
      <c r="N339"/>
      <c r="O339"/>
    </row>
    <row r="340" spans="2:15">
      <c r="B340" s="277"/>
      <c r="C340" s="451"/>
      <c r="D340" s="451"/>
      <c r="E340" s="22"/>
      <c r="F340" s="122">
        <v>67</v>
      </c>
      <c r="G340" s="122" t="s">
        <v>167</v>
      </c>
      <c r="H340" s="367" t="s">
        <v>2417</v>
      </c>
      <c r="I340" s="368"/>
      <c r="J340" s="140" t="e">
        <f t="shared" si="36"/>
        <v>#N/A</v>
      </c>
      <c r="K340" s="60" t="e">
        <f>INDEX('1.2(2)'!$E:$E,MATCH(M340,'1.2(2)'!$F:$F,0),1)</f>
        <v>#N/A</v>
      </c>
      <c r="L340" s="17">
        <f t="shared" si="34"/>
        <v>866</v>
      </c>
      <c r="M340" s="17" t="str">
        <f t="shared" si="35"/>
        <v>複合機</v>
      </c>
      <c r="N340"/>
      <c r="O340"/>
    </row>
    <row r="341" spans="2:15">
      <c r="B341" s="277"/>
      <c r="C341" s="451"/>
      <c r="D341" s="451"/>
      <c r="E341" s="22"/>
      <c r="F341" s="273">
        <v>68</v>
      </c>
      <c r="G341" s="273" t="s">
        <v>3414</v>
      </c>
      <c r="H341" s="367" t="s">
        <v>2738</v>
      </c>
      <c r="I341" s="368"/>
      <c r="J341" s="140">
        <f t="shared" si="36"/>
        <v>867</v>
      </c>
      <c r="K341" s="60">
        <f>INDEX('1.2(2)'!$E:$E,MATCH(M341,'1.2(2)'!$F:$F,0),1)</f>
        <v>867</v>
      </c>
      <c r="L341" s="17">
        <f t="shared" si="34"/>
        <v>867</v>
      </c>
      <c r="M341" s="17" t="str">
        <f t="shared" si="35"/>
        <v>Low-E複層ガラス</v>
      </c>
      <c r="N341"/>
      <c r="O341"/>
    </row>
    <row r="342" spans="2:15">
      <c r="B342" s="277"/>
      <c r="C342" s="451"/>
      <c r="D342" s="451"/>
      <c r="E342" s="22"/>
      <c r="F342" s="274"/>
      <c r="G342" s="274"/>
      <c r="H342" s="367" t="s">
        <v>2747</v>
      </c>
      <c r="I342" s="368"/>
      <c r="J342" s="140">
        <f t="shared" si="36"/>
        <v>868</v>
      </c>
      <c r="K342" s="60">
        <f>INDEX('1.2(2)'!$E:$E,MATCH(M342,'1.2(2)'!$F:$F,0),1)</f>
        <v>868</v>
      </c>
      <c r="L342" s="17">
        <f t="shared" si="34"/>
        <v>868</v>
      </c>
      <c r="M342" s="17" t="str">
        <f t="shared" si="35"/>
        <v>三層Low-E複層ガラス</v>
      </c>
      <c r="N342"/>
      <c r="O342"/>
    </row>
    <row r="343" spans="2:15">
      <c r="B343" s="277"/>
      <c r="C343" s="451"/>
      <c r="D343" s="451"/>
      <c r="E343" s="22"/>
      <c r="F343" s="274"/>
      <c r="G343" s="274"/>
      <c r="H343" s="367" t="s">
        <v>2750</v>
      </c>
      <c r="I343" s="368"/>
      <c r="J343" s="140">
        <f t="shared" si="36"/>
        <v>869</v>
      </c>
      <c r="K343" s="60">
        <f>INDEX('1.2(2)'!$E:$E,MATCH(M343,'1.2(2)'!$F:$F,0),1)</f>
        <v>869</v>
      </c>
      <c r="L343" s="17">
        <f t="shared" si="34"/>
        <v>869</v>
      </c>
      <c r="M343" s="17" t="str">
        <f t="shared" si="35"/>
        <v>真空Low-E複層ガラス</v>
      </c>
      <c r="N343"/>
      <c r="O343"/>
    </row>
    <row r="344" spans="2:15">
      <c r="B344" s="277"/>
      <c r="C344" s="451"/>
      <c r="D344" s="451"/>
      <c r="E344" s="22"/>
      <c r="F344" s="274"/>
      <c r="G344" s="274"/>
      <c r="H344" s="367" t="s">
        <v>2756</v>
      </c>
      <c r="I344" s="368"/>
      <c r="J344" s="140">
        <f t="shared" si="36"/>
        <v>870</v>
      </c>
      <c r="K344" s="60">
        <f>INDEX('1.2(2)'!$E:$E,MATCH(M344,'1.2(2)'!$F:$F,0),1)</f>
        <v>870</v>
      </c>
      <c r="L344" s="17">
        <f t="shared" si="34"/>
        <v>870</v>
      </c>
      <c r="M344" s="17" t="str">
        <f t="shared" si="35"/>
        <v>アタッチメント付きLow-E複層ガラス</v>
      </c>
      <c r="N344"/>
      <c r="O344"/>
    </row>
    <row r="345" spans="2:15">
      <c r="B345" s="277"/>
      <c r="C345" s="451"/>
      <c r="D345" s="451"/>
      <c r="E345" s="22"/>
      <c r="F345" s="274"/>
      <c r="G345" s="274"/>
      <c r="H345" s="367" t="s">
        <v>2760</v>
      </c>
      <c r="I345" s="368"/>
      <c r="J345" s="140">
        <f t="shared" si="36"/>
        <v>871</v>
      </c>
      <c r="K345" s="60">
        <f>INDEX('1.2(2)'!$E:$E,MATCH(M345,'1.2(2)'!$F:$F,0),1)</f>
        <v>871</v>
      </c>
      <c r="L345" s="17">
        <f t="shared" si="34"/>
        <v>871</v>
      </c>
      <c r="M345" s="17" t="str">
        <f t="shared" si="35"/>
        <v>真空ガラス</v>
      </c>
      <c r="N345"/>
      <c r="O345"/>
    </row>
    <row r="346" spans="2:15">
      <c r="B346" s="277"/>
      <c r="C346" s="451"/>
      <c r="D346" s="451"/>
      <c r="E346" s="22"/>
      <c r="F346" s="274"/>
      <c r="G346" s="274"/>
      <c r="H346" s="367" t="s">
        <v>2763</v>
      </c>
      <c r="I346" s="368"/>
      <c r="J346" s="140">
        <f t="shared" si="36"/>
        <v>872</v>
      </c>
      <c r="K346" s="60">
        <f>INDEX('1.2(2)'!$E:$E,MATCH(M346,'1.2(2)'!$F:$F,0),1)</f>
        <v>872</v>
      </c>
      <c r="L346" s="17">
        <f t="shared" si="34"/>
        <v>872</v>
      </c>
      <c r="M346" s="17" t="str">
        <f t="shared" si="35"/>
        <v>現場施工型後付けLow-E複層ガラス</v>
      </c>
      <c r="N346"/>
      <c r="O346"/>
    </row>
    <row r="347" spans="2:15">
      <c r="B347" s="277"/>
      <c r="C347" s="451"/>
      <c r="D347" s="451"/>
      <c r="E347" s="22"/>
      <c r="F347" s="275"/>
      <c r="G347" s="275"/>
      <c r="H347" s="367" t="s">
        <v>2766</v>
      </c>
      <c r="I347" s="368"/>
      <c r="J347" s="140">
        <f t="shared" si="36"/>
        <v>873</v>
      </c>
      <c r="K347" s="60">
        <f>INDEX('1.2(2)'!$E:$E,MATCH(M347,'1.2(2)'!$F:$F,0),1)</f>
        <v>873</v>
      </c>
      <c r="L347" s="17">
        <f t="shared" si="34"/>
        <v>873</v>
      </c>
      <c r="M347" s="17" t="str">
        <f t="shared" si="35"/>
        <v>薄型Low-E複層ガラス</v>
      </c>
      <c r="N347"/>
      <c r="O347"/>
    </row>
    <row r="348" spans="2:15">
      <c r="B348" s="277"/>
      <c r="C348" s="451"/>
      <c r="D348" s="451"/>
      <c r="E348" s="22"/>
      <c r="F348" s="273">
        <v>69</v>
      </c>
      <c r="G348" s="273" t="s">
        <v>3415</v>
      </c>
      <c r="H348" s="367" t="s">
        <v>2769</v>
      </c>
      <c r="I348" s="368"/>
      <c r="J348" s="140">
        <f t="shared" ref="J348:J376" si="37">HYPERLINK("#'"&amp;$B$17&amp;$B$280&amp;"'!E"&amp;K348+6,IF(L348=K348,K348,K348&amp;"～"&amp;L348))</f>
        <v>874</v>
      </c>
      <c r="K348" s="60">
        <f>INDEX('1.2(2)'!$E:$E,MATCH(M348,'1.2(2)'!$F:$F,0),1)</f>
        <v>874</v>
      </c>
      <c r="L348" s="17">
        <f t="shared" si="34"/>
        <v>874</v>
      </c>
      <c r="M348" s="17" t="str">
        <f t="shared" si="35"/>
        <v>断熱材(押出法ポリスチレンフォーム)</v>
      </c>
      <c r="N348"/>
      <c r="O348"/>
    </row>
    <row r="349" spans="2:15">
      <c r="B349" s="277"/>
      <c r="C349" s="451"/>
      <c r="D349" s="451"/>
      <c r="E349" s="22"/>
      <c r="F349" s="274"/>
      <c r="G349" s="274"/>
      <c r="H349" s="367" t="s">
        <v>2776</v>
      </c>
      <c r="I349" s="368"/>
      <c r="J349" s="140" t="str">
        <f t="shared" si="37"/>
        <v>875～876</v>
      </c>
      <c r="K349" s="60">
        <f>INDEX('1.2(2)'!$E:$E,MATCH(M349,'1.2(2)'!$F:$F,0),1)</f>
        <v>875</v>
      </c>
      <c r="L349" s="17">
        <f t="shared" ref="L349:L375" si="38">K350-1</f>
        <v>876</v>
      </c>
      <c r="M349" s="17" t="str">
        <f t="shared" ref="M349:M376" si="39">H349</f>
        <v>断熱材(グラスウール)</v>
      </c>
      <c r="N349"/>
      <c r="O349"/>
    </row>
    <row r="350" spans="2:15">
      <c r="B350" s="277"/>
      <c r="C350" s="451"/>
      <c r="D350" s="451"/>
      <c r="E350" s="22"/>
      <c r="F350" s="275"/>
      <c r="G350" s="275"/>
      <c r="H350" s="367" t="s">
        <v>2784</v>
      </c>
      <c r="I350" s="368"/>
      <c r="J350" s="140" t="e">
        <f t="shared" si="37"/>
        <v>#N/A</v>
      </c>
      <c r="K350" s="60">
        <f>INDEX('1.2(2)'!$E:$E,MATCH(M350,'1.2(2)'!$F:$F,0),1)</f>
        <v>877</v>
      </c>
      <c r="L350" s="17" t="e">
        <f t="shared" si="38"/>
        <v>#N/A</v>
      </c>
      <c r="M350" s="17" t="str">
        <f t="shared" si="39"/>
        <v>真空断熱材</v>
      </c>
      <c r="N350"/>
      <c r="O350"/>
    </row>
    <row r="351" spans="2:15">
      <c r="B351" s="277"/>
      <c r="C351" s="451"/>
      <c r="D351" s="451"/>
      <c r="E351" s="22"/>
      <c r="F351" s="122">
        <v>71</v>
      </c>
      <c r="G351" s="122" t="s">
        <v>3416</v>
      </c>
      <c r="H351" s="367" t="s">
        <v>2833</v>
      </c>
      <c r="I351" s="368"/>
      <c r="J351" s="140" t="e">
        <f t="shared" si="37"/>
        <v>#N/A</v>
      </c>
      <c r="K351" s="60" t="e">
        <f>INDEX('1.2(2)'!$E:$E,MATCH(M351,'1.2(2)'!$F:$F,0),1)</f>
        <v>#N/A</v>
      </c>
      <c r="L351" s="17" t="e">
        <f t="shared" si="38"/>
        <v>#N/A</v>
      </c>
      <c r="M351" s="17" t="str">
        <f t="shared" si="39"/>
        <v>ガソリン・ディーゼル車（乗用車）</v>
      </c>
      <c r="N351"/>
      <c r="O351"/>
    </row>
    <row r="352" spans="2:15">
      <c r="B352" s="277"/>
      <c r="C352" s="451"/>
      <c r="D352" s="451"/>
      <c r="E352" s="22"/>
      <c r="F352" s="122">
        <v>72</v>
      </c>
      <c r="G352" s="122" t="s">
        <v>3417</v>
      </c>
      <c r="H352" s="367" t="s">
        <v>2834</v>
      </c>
      <c r="I352" s="368"/>
      <c r="J352" s="140" t="e">
        <f t="shared" si="37"/>
        <v>#N/A</v>
      </c>
      <c r="K352" s="60" t="e">
        <f>INDEX('1.2(2)'!$E:$E,MATCH(M352,'1.2(2)'!$F:$F,0),1)</f>
        <v>#N/A</v>
      </c>
      <c r="L352" s="17" t="e">
        <f t="shared" si="38"/>
        <v>#N/A</v>
      </c>
      <c r="M352" s="17" t="str">
        <f t="shared" si="39"/>
        <v>ディーゼル・天然ガス車（商用車・重量車）</v>
      </c>
      <c r="N352"/>
      <c r="O352"/>
    </row>
    <row r="353" spans="2:15" ht="28.8">
      <c r="B353" s="277"/>
      <c r="C353" s="451"/>
      <c r="D353" s="451"/>
      <c r="E353" s="22"/>
      <c r="F353" s="273">
        <v>73</v>
      </c>
      <c r="G353" s="273" t="s">
        <v>3418</v>
      </c>
      <c r="H353" s="367" t="s">
        <v>2835</v>
      </c>
      <c r="I353" s="368"/>
      <c r="J353" s="140" t="e">
        <f t="shared" si="37"/>
        <v>#N/A</v>
      </c>
      <c r="K353" s="60" t="e">
        <f>INDEX('1.2(2)'!$E:$E,MATCH(M353,'1.2(2)'!$F:$F,0),1)</f>
        <v>#N/A</v>
      </c>
      <c r="L353" s="17" t="e">
        <f t="shared" si="38"/>
        <v>#N/A</v>
      </c>
      <c r="M353" s="17" t="str">
        <f t="shared" si="39"/>
        <v>ハイブリット自動車（乗用車）</v>
      </c>
      <c r="N353"/>
      <c r="O353"/>
    </row>
    <row r="354" spans="2:15">
      <c r="B354" s="277"/>
      <c r="C354" s="451"/>
      <c r="D354" s="451"/>
      <c r="E354" s="22"/>
      <c r="F354" s="274"/>
      <c r="G354" s="274"/>
      <c r="H354" s="367" t="s">
        <v>2836</v>
      </c>
      <c r="I354" s="368"/>
      <c r="J354" s="140" t="e">
        <f t="shared" si="37"/>
        <v>#N/A</v>
      </c>
      <c r="K354" s="60" t="e">
        <f>INDEX('1.2(2)'!$E:$E,MATCH(M354,'1.2(2)'!$F:$F,0),1)</f>
        <v>#N/A</v>
      </c>
      <c r="L354" s="17" t="e">
        <f t="shared" si="38"/>
        <v>#N/A</v>
      </c>
      <c r="M354" s="17" t="str">
        <f t="shared" si="39"/>
        <v>ハイブリット自動車（商用車・重量車）</v>
      </c>
      <c r="N354"/>
      <c r="O354"/>
    </row>
    <row r="355" spans="2:15">
      <c r="B355" s="277"/>
      <c r="C355" s="451"/>
      <c r="D355" s="451"/>
      <c r="E355" s="22"/>
      <c r="F355" s="275"/>
      <c r="G355" s="275"/>
      <c r="H355" s="367" t="s">
        <v>2837</v>
      </c>
      <c r="I355" s="368"/>
      <c r="J355" s="140" t="e">
        <f t="shared" si="37"/>
        <v>#N/A</v>
      </c>
      <c r="K355" s="60" t="e">
        <f>INDEX('1.2(2)'!$E:$E,MATCH(M355,'1.2(2)'!$F:$F,0),1)</f>
        <v>#N/A</v>
      </c>
      <c r="L355" s="17">
        <f t="shared" si="38"/>
        <v>877</v>
      </c>
      <c r="M355" s="17" t="str">
        <f t="shared" si="39"/>
        <v>電気自動車（乗用車）</v>
      </c>
      <c r="N355"/>
      <c r="O355"/>
    </row>
    <row r="356" spans="2:15">
      <c r="B356" s="277"/>
      <c r="C356" s="451"/>
      <c r="D356" s="451"/>
      <c r="E356" s="22"/>
      <c r="F356" s="273">
        <v>76</v>
      </c>
      <c r="G356" s="273" t="s">
        <v>3419</v>
      </c>
      <c r="H356" s="367" t="s">
        <v>2840</v>
      </c>
      <c r="I356" s="368"/>
      <c r="J356" s="140" t="str">
        <f t="shared" si="37"/>
        <v>878～879</v>
      </c>
      <c r="K356" s="60">
        <f>INDEX('1.2(2)'!$E:$E,MATCH(M356,'1.2(2)'!$F:$F,0),1)</f>
        <v>878</v>
      </c>
      <c r="L356" s="17">
        <f t="shared" si="38"/>
        <v>879</v>
      </c>
      <c r="M356" s="17" t="str">
        <f>H356</f>
        <v>太陽電池(シリコン系・単結晶)</v>
      </c>
      <c r="N356"/>
      <c r="O356"/>
    </row>
    <row r="357" spans="2:15">
      <c r="B357" s="277"/>
      <c r="C357" s="451"/>
      <c r="D357" s="451"/>
      <c r="E357" s="22"/>
      <c r="F357" s="274"/>
      <c r="G357" s="274"/>
      <c r="H357" s="367" t="s">
        <v>2854</v>
      </c>
      <c r="I357" s="368"/>
      <c r="J357" s="140">
        <f t="shared" si="37"/>
        <v>880</v>
      </c>
      <c r="K357" s="60">
        <f>INDEX('1.2(2)'!$E:$E,MATCH(M357,'1.2(2)'!$F:$F,0),1)</f>
        <v>880</v>
      </c>
      <c r="L357" s="17">
        <f t="shared" si="38"/>
        <v>880</v>
      </c>
      <c r="M357" s="17" t="str">
        <f t="shared" si="39"/>
        <v>太陽電池(シリコン系・多結晶)</v>
      </c>
      <c r="N357"/>
      <c r="O357"/>
    </row>
    <row r="358" spans="2:15">
      <c r="B358" s="277"/>
      <c r="C358" s="451"/>
      <c r="D358" s="451"/>
      <c r="E358" s="22"/>
      <c r="F358" s="274"/>
      <c r="G358" s="274"/>
      <c r="H358" s="367" t="s">
        <v>2857</v>
      </c>
      <c r="I358" s="368"/>
      <c r="J358" s="140">
        <f t="shared" si="37"/>
        <v>881</v>
      </c>
      <c r="K358" s="60">
        <f>INDEX('1.2(2)'!$E:$E,MATCH(M358,'1.2(2)'!$F:$F,0),1)</f>
        <v>881</v>
      </c>
      <c r="L358" s="17">
        <f t="shared" si="38"/>
        <v>881</v>
      </c>
      <c r="M358" s="17" t="str">
        <f t="shared" si="39"/>
        <v>太陽電池(化合物系)</v>
      </c>
      <c r="N358"/>
      <c r="O358"/>
    </row>
    <row r="359" spans="2:15">
      <c r="B359" s="277"/>
      <c r="C359" s="451"/>
      <c r="D359" s="451"/>
      <c r="E359" s="22"/>
      <c r="F359" s="274"/>
      <c r="G359" s="274"/>
      <c r="H359" s="367" t="s">
        <v>2863</v>
      </c>
      <c r="I359" s="368"/>
      <c r="J359" s="140">
        <f t="shared" si="37"/>
        <v>882</v>
      </c>
      <c r="K359" s="60">
        <f>INDEX('1.2(2)'!$E:$E,MATCH(M359,'1.2(2)'!$F:$F,0),1)</f>
        <v>882</v>
      </c>
      <c r="L359" s="17">
        <f t="shared" si="38"/>
        <v>882</v>
      </c>
      <c r="M359" s="17" t="str">
        <f t="shared" si="39"/>
        <v>太陽電池（薄膜シリコン）</v>
      </c>
      <c r="N359"/>
      <c r="O359"/>
    </row>
    <row r="360" spans="2:15">
      <c r="B360" s="277"/>
      <c r="C360" s="451"/>
      <c r="D360" s="451"/>
      <c r="E360" s="22"/>
      <c r="F360" s="274"/>
      <c r="G360" s="274"/>
      <c r="H360" s="367" t="s">
        <v>2869</v>
      </c>
      <c r="I360" s="368"/>
      <c r="J360" s="140" t="str">
        <f t="shared" si="37"/>
        <v>883～884</v>
      </c>
      <c r="K360" s="60">
        <f>INDEX('1.2(2)'!$E:$E,MATCH(M360,'1.2(2)'!$F:$F,0),1)</f>
        <v>883</v>
      </c>
      <c r="L360" s="17">
        <f t="shared" si="38"/>
        <v>884</v>
      </c>
      <c r="M360" s="17" t="str">
        <f t="shared" si="39"/>
        <v>トランスレス方式パワーコンディショナ（太陽光発電用）</v>
      </c>
      <c r="N360"/>
      <c r="O360"/>
    </row>
    <row r="361" spans="2:15">
      <c r="B361" s="277"/>
      <c r="C361" s="451"/>
      <c r="D361" s="451"/>
      <c r="E361" s="22"/>
      <c r="F361" s="275"/>
      <c r="G361" s="275"/>
      <c r="H361" s="367" t="s">
        <v>2880</v>
      </c>
      <c r="I361" s="368"/>
      <c r="J361" s="140">
        <f t="shared" si="37"/>
        <v>885</v>
      </c>
      <c r="K361" s="60">
        <f>INDEX('1.2(2)'!$E:$E,MATCH(M361,'1.2(2)'!$F:$F,0),1)</f>
        <v>885</v>
      </c>
      <c r="L361" s="17">
        <f t="shared" si="38"/>
        <v>885</v>
      </c>
      <c r="M361" s="17" t="str">
        <f t="shared" si="39"/>
        <v>高周波変圧器絶縁方式パワーコンディショナ（太陽光発電用）</v>
      </c>
      <c r="N361"/>
      <c r="O361"/>
    </row>
    <row r="362" spans="2:15">
      <c r="B362" s="277"/>
      <c r="C362" s="451"/>
      <c r="D362" s="451"/>
      <c r="E362" s="22"/>
      <c r="F362" s="273">
        <v>78</v>
      </c>
      <c r="G362" s="273" t="s">
        <v>3420</v>
      </c>
      <c r="H362" s="367" t="s">
        <v>2882</v>
      </c>
      <c r="I362" s="368"/>
      <c r="J362" s="140">
        <f t="shared" si="37"/>
        <v>886</v>
      </c>
      <c r="K362" s="60">
        <f>INDEX('1.2(2)'!$E:$E,MATCH(M362,'1.2(2)'!$F:$F,0),1)</f>
        <v>886</v>
      </c>
      <c r="L362" s="17">
        <f t="shared" si="38"/>
        <v>886</v>
      </c>
      <c r="M362" s="17" t="str">
        <f t="shared" si="39"/>
        <v>プロペラ水車（小水力発電用）</v>
      </c>
      <c r="N362"/>
      <c r="O362"/>
    </row>
    <row r="363" spans="2:15">
      <c r="B363" s="277"/>
      <c r="C363" s="451"/>
      <c r="D363" s="451"/>
      <c r="E363" s="22"/>
      <c r="F363" s="275"/>
      <c r="G363" s="275"/>
      <c r="H363" s="367" t="s">
        <v>2890</v>
      </c>
      <c r="I363" s="368"/>
      <c r="J363" s="140">
        <f t="shared" si="37"/>
        <v>887</v>
      </c>
      <c r="K363" s="60">
        <f>INDEX('1.2(2)'!$E:$E,MATCH(M363,'1.2(2)'!$F:$F,0),1)</f>
        <v>887</v>
      </c>
      <c r="L363" s="17">
        <f t="shared" si="38"/>
        <v>887</v>
      </c>
      <c r="M363" s="17" t="str">
        <f t="shared" si="39"/>
        <v>フランシス水車（小水力発電用）</v>
      </c>
      <c r="N363"/>
      <c r="O363"/>
    </row>
    <row r="364" spans="2:15">
      <c r="B364" s="277"/>
      <c r="C364" s="451"/>
      <c r="D364" s="451"/>
      <c r="E364" s="22"/>
      <c r="F364" s="273">
        <v>79</v>
      </c>
      <c r="G364" s="273" t="s">
        <v>3421</v>
      </c>
      <c r="H364" s="367" t="s">
        <v>2893</v>
      </c>
      <c r="I364" s="368"/>
      <c r="J364" s="140" t="str">
        <f t="shared" si="37"/>
        <v>888～923</v>
      </c>
      <c r="K364" s="60">
        <f>INDEX('1.2(2)'!$E:$E,MATCH(M364,'1.2(2)'!$F:$F,0),1)</f>
        <v>888</v>
      </c>
      <c r="L364" s="17">
        <f t="shared" si="38"/>
        <v>923</v>
      </c>
      <c r="M364" s="17" t="str">
        <f t="shared" si="39"/>
        <v>温水熱源小型バイナリー発電設備</v>
      </c>
      <c r="N364"/>
      <c r="O364"/>
    </row>
    <row r="365" spans="2:15">
      <c r="B365" s="277"/>
      <c r="C365" s="451"/>
      <c r="D365" s="451"/>
      <c r="E365" s="22"/>
      <c r="F365" s="275"/>
      <c r="G365" s="275"/>
      <c r="H365" s="367" t="s">
        <v>2946</v>
      </c>
      <c r="I365" s="368"/>
      <c r="J365" s="140" t="str">
        <f t="shared" si="37"/>
        <v>924～935</v>
      </c>
      <c r="K365" s="60">
        <f>INDEX('1.2(2)'!$E:$E,MATCH(M365,'1.2(2)'!$F:$F,0),1)</f>
        <v>924</v>
      </c>
      <c r="L365" s="17">
        <f t="shared" si="38"/>
        <v>935</v>
      </c>
      <c r="M365" s="17" t="str">
        <f t="shared" si="39"/>
        <v>蒸気熱源小型バイナリー発電設備</v>
      </c>
      <c r="N365"/>
      <c r="O365"/>
    </row>
    <row r="366" spans="2:15">
      <c r="B366" s="277"/>
      <c r="C366" s="451"/>
      <c r="D366" s="451"/>
      <c r="E366" s="22"/>
      <c r="F366" s="273">
        <v>80</v>
      </c>
      <c r="G366" s="273" t="s">
        <v>3422</v>
      </c>
      <c r="H366" s="367" t="s">
        <v>2962</v>
      </c>
      <c r="I366" s="368"/>
      <c r="J366" s="140" t="str">
        <f t="shared" si="37"/>
        <v>936～943</v>
      </c>
      <c r="K366" s="60">
        <f>INDEX('1.2(2)'!$E:$E,MATCH(M366,'1.2(2)'!$F:$F,0),1)</f>
        <v>936</v>
      </c>
      <c r="L366" s="17">
        <f t="shared" si="38"/>
        <v>943</v>
      </c>
      <c r="M366" s="17" t="str">
        <f t="shared" si="39"/>
        <v>ガスエンジン発電設備（メタン発酵発電用）</v>
      </c>
      <c r="N366"/>
      <c r="O366"/>
    </row>
    <row r="367" spans="2:15">
      <c r="B367" s="277"/>
      <c r="C367" s="451"/>
      <c r="D367" s="451"/>
      <c r="E367" s="22"/>
      <c r="F367" s="275"/>
      <c r="G367" s="275"/>
      <c r="H367" s="367" t="s">
        <v>2977</v>
      </c>
      <c r="I367" s="368"/>
      <c r="J367" s="140" t="str">
        <f t="shared" si="37"/>
        <v>944～955</v>
      </c>
      <c r="K367" s="60">
        <f>INDEX('1.2(2)'!$E:$E,MATCH(M367,'1.2(2)'!$F:$F,0),1)</f>
        <v>944</v>
      </c>
      <c r="L367" s="17">
        <f t="shared" si="38"/>
        <v>955</v>
      </c>
      <c r="M367" s="17" t="str">
        <f t="shared" si="39"/>
        <v>ディーゼル発電設備（バイオディーゼル燃料専用）</v>
      </c>
      <c r="N367"/>
      <c r="O367"/>
    </row>
    <row r="368" spans="2:15">
      <c r="B368" s="277"/>
      <c r="C368" s="451"/>
      <c r="D368" s="451"/>
      <c r="E368" s="22"/>
      <c r="F368" s="122">
        <v>128</v>
      </c>
      <c r="G368" s="122" t="s">
        <v>311</v>
      </c>
      <c r="H368" s="367" t="s">
        <v>3424</v>
      </c>
      <c r="I368" s="368"/>
      <c r="J368" s="140">
        <f t="shared" si="37"/>
        <v>956</v>
      </c>
      <c r="K368" s="60">
        <f>INDEX('1.2(2)'!$E:$E,MATCH(M368,'1.2(2)'!$F:$F,0),1)</f>
        <v>956</v>
      </c>
      <c r="L368" s="17">
        <f t="shared" si="38"/>
        <v>956</v>
      </c>
      <c r="M368" s="17" t="str">
        <f t="shared" si="39"/>
        <v>LED誘導灯・非常灯</v>
      </c>
      <c r="N368"/>
      <c r="O368"/>
    </row>
    <row r="369" spans="2:15">
      <c r="B369" s="278"/>
      <c r="C369" s="452"/>
      <c r="D369" s="452"/>
      <c r="E369" s="23"/>
      <c r="F369" s="122">
        <v>212</v>
      </c>
      <c r="G369" s="122" t="s">
        <v>3423</v>
      </c>
      <c r="H369" s="367" t="s">
        <v>2789</v>
      </c>
      <c r="I369" s="368"/>
      <c r="J369" s="140" t="e">
        <f t="shared" si="37"/>
        <v>#N/A</v>
      </c>
      <c r="K369" s="60">
        <f>INDEX('1.2(2)'!$E:$E,MATCH(M369,'1.2(2)'!$F:$F,0),1)</f>
        <v>957</v>
      </c>
      <c r="L369" s="17" t="e">
        <f t="shared" si="38"/>
        <v>#N/A</v>
      </c>
      <c r="M369" s="17" t="str">
        <f t="shared" si="39"/>
        <v>低放射遮熱塗料</v>
      </c>
      <c r="N369"/>
      <c r="O369"/>
    </row>
    <row r="370" spans="2:15">
      <c r="B370" s="122" t="s">
        <v>2995</v>
      </c>
      <c r="C370" s="115" t="s">
        <v>3562</v>
      </c>
      <c r="D370" s="115"/>
      <c r="E370" s="115" t="s">
        <v>2999</v>
      </c>
      <c r="F370" s="122">
        <v>20</v>
      </c>
      <c r="G370" s="122" t="s">
        <v>3514</v>
      </c>
      <c r="H370" s="367" t="s">
        <v>2812</v>
      </c>
      <c r="I370" s="368"/>
      <c r="J370" s="140" t="e">
        <f t="shared" si="37"/>
        <v>#N/A</v>
      </c>
      <c r="K370" s="60" t="e">
        <f>INDEX('1.2(2)'!$E:$E,MATCH(M370,'1.2(2)'!$F:$F,0),1)</f>
        <v>#N/A</v>
      </c>
      <c r="L370" s="17" t="e">
        <f t="shared" si="38"/>
        <v>#N/A</v>
      </c>
      <c r="M370" s="17" t="str">
        <f t="shared" si="39"/>
        <v>農業等暖房用温水発生機</v>
      </c>
      <c r="N370"/>
      <c r="O370"/>
    </row>
    <row r="371" spans="2:15">
      <c r="B371" s="122" t="s">
        <v>2995</v>
      </c>
      <c r="C371" s="115" t="s">
        <v>741</v>
      </c>
      <c r="D371" s="115"/>
      <c r="E371" s="115" t="s">
        <v>771</v>
      </c>
      <c r="F371" s="122">
        <v>35</v>
      </c>
      <c r="G371" s="122" t="s">
        <v>3515</v>
      </c>
      <c r="H371" s="367" t="s">
        <v>2813</v>
      </c>
      <c r="I371" s="368"/>
      <c r="J371" s="140" t="e">
        <f t="shared" si="37"/>
        <v>#N/A</v>
      </c>
      <c r="K371" s="60" t="e">
        <f>INDEX('1.2(2)'!$E:$E,MATCH(M371,'1.2(2)'!$F:$F,0),1)</f>
        <v>#N/A</v>
      </c>
      <c r="L371" s="17" t="e">
        <f t="shared" si="38"/>
        <v>#N/A</v>
      </c>
      <c r="M371" s="17" t="str">
        <f t="shared" si="39"/>
        <v>油圧ショベル（内燃機関型）</v>
      </c>
      <c r="N371"/>
      <c r="O371"/>
    </row>
    <row r="372" spans="2:15">
      <c r="B372" s="122" t="s">
        <v>2995</v>
      </c>
      <c r="C372" s="115" t="s">
        <v>741</v>
      </c>
      <c r="D372" s="115"/>
      <c r="E372" s="115" t="s">
        <v>771</v>
      </c>
      <c r="F372" s="122">
        <v>35</v>
      </c>
      <c r="G372" s="122" t="s">
        <v>3515</v>
      </c>
      <c r="H372" s="367" t="s">
        <v>2814</v>
      </c>
      <c r="I372" s="368"/>
      <c r="J372" s="140" t="e">
        <f t="shared" si="37"/>
        <v>#N/A</v>
      </c>
      <c r="K372" s="60" t="e">
        <f>INDEX('1.2(2)'!$E:$E,MATCH(M372,'1.2(2)'!$F:$F,0),1)</f>
        <v>#N/A</v>
      </c>
      <c r="L372" s="17" t="e">
        <f t="shared" si="38"/>
        <v>#N/A</v>
      </c>
      <c r="M372" s="17" t="str">
        <f t="shared" si="39"/>
        <v>ブルドーザ（内燃機関型）</v>
      </c>
      <c r="N372"/>
      <c r="O372"/>
    </row>
    <row r="373" spans="2:15">
      <c r="B373" s="122" t="s">
        <v>2995</v>
      </c>
      <c r="C373" s="115" t="s">
        <v>741</v>
      </c>
      <c r="D373" s="115"/>
      <c r="E373" s="115" t="s">
        <v>771</v>
      </c>
      <c r="F373" s="122">
        <v>35</v>
      </c>
      <c r="G373" s="122" t="s">
        <v>3515</v>
      </c>
      <c r="H373" s="367" t="s">
        <v>2815</v>
      </c>
      <c r="I373" s="368"/>
      <c r="J373" s="140" t="e">
        <f t="shared" si="37"/>
        <v>#N/A</v>
      </c>
      <c r="K373" s="60" t="e">
        <f>INDEX('1.2(2)'!$E:$E,MATCH(M373,'1.2(2)'!$F:$F,0),1)</f>
        <v>#N/A</v>
      </c>
      <c r="L373" s="17" t="e">
        <f t="shared" si="38"/>
        <v>#N/A</v>
      </c>
      <c r="M373" s="17" t="str">
        <f t="shared" si="39"/>
        <v>ホイールローダ（内燃機関型）</v>
      </c>
      <c r="N373"/>
      <c r="O373"/>
    </row>
    <row r="374" spans="2:15">
      <c r="B374" s="122" t="s">
        <v>2995</v>
      </c>
      <c r="C374" s="115" t="s">
        <v>741</v>
      </c>
      <c r="D374" s="115"/>
      <c r="E374" s="115" t="s">
        <v>771</v>
      </c>
      <c r="F374" s="122">
        <v>35</v>
      </c>
      <c r="G374" s="122" t="s">
        <v>3515</v>
      </c>
      <c r="H374" s="367" t="s">
        <v>2816</v>
      </c>
      <c r="I374" s="368"/>
      <c r="J374" s="140" t="e">
        <f t="shared" si="37"/>
        <v>#N/A</v>
      </c>
      <c r="K374" s="60" t="e">
        <f>INDEX('1.2(2)'!$E:$E,MATCH(M374,'1.2(2)'!$F:$F,0),1)</f>
        <v>#N/A</v>
      </c>
      <c r="L374" s="17" t="e">
        <f t="shared" si="38"/>
        <v>#N/A</v>
      </c>
      <c r="M374" s="17" t="str">
        <f t="shared" si="39"/>
        <v>油圧ショベル (ハイブリッド型)</v>
      </c>
      <c r="N374"/>
      <c r="O374"/>
    </row>
    <row r="375" spans="2:15">
      <c r="B375" s="122" t="s">
        <v>2995</v>
      </c>
      <c r="C375" s="115" t="s">
        <v>741</v>
      </c>
      <c r="D375" s="115"/>
      <c r="E375" s="115" t="s">
        <v>771</v>
      </c>
      <c r="F375" s="122">
        <v>35</v>
      </c>
      <c r="G375" s="122" t="s">
        <v>3515</v>
      </c>
      <c r="H375" s="367" t="s">
        <v>2817</v>
      </c>
      <c r="I375" s="368"/>
      <c r="J375" s="140" t="e">
        <f t="shared" si="37"/>
        <v>#N/A</v>
      </c>
      <c r="K375" s="60" t="e">
        <f>INDEX('1.2(2)'!$E:$E,MATCH(M375,'1.2(2)'!$F:$F,0),1)</f>
        <v>#N/A</v>
      </c>
      <c r="L375" s="17" t="e">
        <f t="shared" si="38"/>
        <v>#N/A</v>
      </c>
      <c r="M375" s="17" t="str">
        <f t="shared" si="39"/>
        <v>油圧ショベル (電動型)</v>
      </c>
      <c r="N375"/>
      <c r="O375"/>
    </row>
    <row r="376" spans="2:15">
      <c r="B376" s="122" t="s">
        <v>2995</v>
      </c>
      <c r="C376" s="115" t="s">
        <v>741</v>
      </c>
      <c r="D376" s="115"/>
      <c r="E376" s="115" t="s">
        <v>771</v>
      </c>
      <c r="F376" s="122">
        <v>35</v>
      </c>
      <c r="G376" s="122" t="s">
        <v>3515</v>
      </c>
      <c r="H376" s="367" t="s">
        <v>2818</v>
      </c>
      <c r="I376" s="368"/>
      <c r="J376" s="140" t="e">
        <f t="shared" si="37"/>
        <v>#N/A</v>
      </c>
      <c r="K376" s="60" t="e">
        <f>INDEX('1.2(2)'!$E:$E,MATCH(M376,'1.2(2)'!$F:$F,0),1)</f>
        <v>#N/A</v>
      </c>
      <c r="L376" s="17">
        <f>K377-1</f>
        <v>1108</v>
      </c>
      <c r="M376" s="17" t="str">
        <f t="shared" si="39"/>
        <v>ブルドーザ(電動型)</v>
      </c>
      <c r="N376"/>
      <c r="O376"/>
    </row>
    <row r="377" spans="2:15">
      <c r="K377" s="58">
        <v>1109</v>
      </c>
      <c r="N377"/>
      <c r="O377"/>
    </row>
    <row r="382" spans="2:15">
      <c r="J382"/>
      <c r="K382"/>
      <c r="L382"/>
      <c r="M382"/>
      <c r="N382"/>
      <c r="O382"/>
    </row>
    <row r="383" spans="2:15">
      <c r="J383"/>
      <c r="K383"/>
      <c r="L383"/>
      <c r="M383"/>
      <c r="N383"/>
      <c r="O383"/>
    </row>
    <row r="384" spans="2:15">
      <c r="J384"/>
      <c r="K384"/>
      <c r="L384"/>
      <c r="M384"/>
      <c r="N384"/>
      <c r="O384"/>
    </row>
    <row r="385" spans="10:15">
      <c r="J385"/>
      <c r="K385"/>
      <c r="L385"/>
      <c r="M385"/>
      <c r="N385"/>
      <c r="O385"/>
    </row>
    <row r="386" spans="10:15">
      <c r="J386"/>
      <c r="K386"/>
      <c r="L386"/>
      <c r="M386"/>
      <c r="N386"/>
      <c r="O386"/>
    </row>
    <row r="387" spans="10:15">
      <c r="J387"/>
      <c r="K387"/>
      <c r="L387"/>
      <c r="M387"/>
      <c r="N387"/>
      <c r="O387"/>
    </row>
    <row r="388" spans="10:15">
      <c r="J388"/>
      <c r="K388"/>
      <c r="L388"/>
      <c r="M388"/>
      <c r="N388"/>
      <c r="O388"/>
    </row>
    <row r="389" spans="10:15">
      <c r="J389"/>
      <c r="K389"/>
      <c r="L389"/>
      <c r="M389"/>
      <c r="N389"/>
      <c r="O389"/>
    </row>
    <row r="390" spans="10:15">
      <c r="J390"/>
      <c r="K390"/>
      <c r="L390"/>
      <c r="M390"/>
      <c r="N390"/>
      <c r="O390"/>
    </row>
    <row r="391" spans="10:15">
      <c r="J391"/>
      <c r="K391"/>
      <c r="L391"/>
      <c r="M391"/>
      <c r="N391"/>
      <c r="O391"/>
    </row>
    <row r="392" spans="10:15">
      <c r="J392"/>
      <c r="K392"/>
      <c r="L392"/>
      <c r="M392"/>
      <c r="N392"/>
      <c r="O392"/>
    </row>
    <row r="393" spans="10:15">
      <c r="J393"/>
      <c r="K393"/>
      <c r="L393"/>
      <c r="M393"/>
      <c r="N393"/>
      <c r="O393"/>
    </row>
    <row r="394" spans="10:15">
      <c r="J394"/>
      <c r="K394"/>
      <c r="L394"/>
      <c r="M394"/>
      <c r="N394"/>
      <c r="O394"/>
    </row>
    <row r="395" spans="10:15">
      <c r="J395"/>
      <c r="K395"/>
      <c r="L395"/>
      <c r="M395"/>
      <c r="N395"/>
      <c r="O395"/>
    </row>
    <row r="396" spans="10:15">
      <c r="J396"/>
      <c r="K396"/>
      <c r="L396"/>
      <c r="M396"/>
      <c r="N396"/>
      <c r="O396"/>
    </row>
    <row r="397" spans="10:15">
      <c r="J397"/>
      <c r="K397"/>
      <c r="L397"/>
      <c r="M397"/>
      <c r="N397"/>
      <c r="O397"/>
    </row>
    <row r="398" spans="10:15">
      <c r="J398"/>
      <c r="K398"/>
      <c r="L398"/>
      <c r="M398"/>
      <c r="N398"/>
      <c r="O398"/>
    </row>
    <row r="399" spans="10:15">
      <c r="J399"/>
      <c r="K399"/>
      <c r="L399"/>
      <c r="M399"/>
      <c r="N399"/>
      <c r="O399"/>
    </row>
    <row r="400" spans="10:15">
      <c r="J400"/>
      <c r="K400"/>
      <c r="L400"/>
      <c r="M400"/>
      <c r="N400"/>
      <c r="O400"/>
    </row>
    <row r="401" spans="10:15">
      <c r="J401"/>
      <c r="K401"/>
      <c r="L401"/>
      <c r="M401"/>
      <c r="N401"/>
      <c r="O401"/>
    </row>
    <row r="402" spans="10:15">
      <c r="J402"/>
      <c r="K402"/>
      <c r="L402"/>
      <c r="M402"/>
      <c r="N402"/>
      <c r="O402"/>
    </row>
    <row r="403" spans="10:15">
      <c r="J403"/>
      <c r="K403"/>
      <c r="L403"/>
      <c r="M403"/>
      <c r="N403"/>
      <c r="O403"/>
    </row>
    <row r="404" spans="10:15">
      <c r="J404"/>
      <c r="K404"/>
      <c r="L404"/>
      <c r="M404"/>
      <c r="N404"/>
      <c r="O404"/>
    </row>
    <row r="405" spans="10:15">
      <c r="J405"/>
      <c r="K405"/>
      <c r="L405"/>
      <c r="M405"/>
      <c r="N405"/>
      <c r="O405"/>
    </row>
    <row r="406" spans="10:15">
      <c r="J406"/>
      <c r="K406"/>
      <c r="L406"/>
      <c r="M406"/>
      <c r="N406"/>
      <c r="O406"/>
    </row>
    <row r="407" spans="10:15">
      <c r="J407"/>
      <c r="K407"/>
      <c r="L407"/>
      <c r="M407"/>
      <c r="N407"/>
      <c r="O407"/>
    </row>
    <row r="408" spans="10:15">
      <c r="J408"/>
      <c r="K408"/>
      <c r="L408"/>
      <c r="M408"/>
      <c r="N408"/>
      <c r="O408"/>
    </row>
    <row r="409" spans="10:15">
      <c r="J409"/>
      <c r="K409"/>
      <c r="L409"/>
      <c r="M409"/>
      <c r="N409"/>
      <c r="O409"/>
    </row>
    <row r="410" spans="10:15">
      <c r="J410"/>
      <c r="K410"/>
      <c r="L410"/>
      <c r="M410"/>
      <c r="N410"/>
      <c r="O410"/>
    </row>
    <row r="411" spans="10:15">
      <c r="J411"/>
      <c r="K411"/>
      <c r="L411"/>
      <c r="M411"/>
      <c r="N411"/>
      <c r="O411"/>
    </row>
    <row r="412" spans="10:15">
      <c r="J412"/>
      <c r="K412"/>
      <c r="L412"/>
      <c r="M412"/>
      <c r="N412"/>
      <c r="O412"/>
    </row>
    <row r="413" spans="10:15">
      <c r="J413"/>
      <c r="K413"/>
      <c r="L413"/>
      <c r="M413"/>
      <c r="N413"/>
      <c r="O413"/>
    </row>
    <row r="414" spans="10:15">
      <c r="J414"/>
      <c r="K414"/>
      <c r="L414"/>
      <c r="M414"/>
      <c r="N414"/>
      <c r="O414"/>
    </row>
    <row r="415" spans="10:15">
      <c r="J415"/>
      <c r="K415"/>
      <c r="L415"/>
      <c r="M415"/>
      <c r="N415"/>
      <c r="O415"/>
    </row>
    <row r="416" spans="10: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row r="484" spans="10:15">
      <c r="J484"/>
      <c r="K484"/>
      <c r="L484"/>
      <c r="M484"/>
      <c r="N484"/>
      <c r="O484"/>
    </row>
    <row r="485" spans="10:15">
      <c r="J485"/>
      <c r="K485"/>
      <c r="L485"/>
      <c r="M485"/>
      <c r="N485"/>
      <c r="O485"/>
    </row>
    <row r="486" spans="10:15">
      <c r="J486"/>
      <c r="K486"/>
      <c r="L486"/>
      <c r="M486"/>
      <c r="N486"/>
      <c r="O486"/>
    </row>
    <row r="487" spans="10:15">
      <c r="J487"/>
      <c r="K487"/>
      <c r="L487"/>
      <c r="M487"/>
      <c r="N487"/>
      <c r="O487"/>
    </row>
    <row r="488" spans="10:15">
      <c r="J488"/>
      <c r="K488"/>
      <c r="L488"/>
      <c r="M488"/>
      <c r="N488"/>
      <c r="O488"/>
    </row>
    <row r="489" spans="10:15">
      <c r="J489"/>
      <c r="K489"/>
      <c r="L489"/>
      <c r="M489"/>
      <c r="N489"/>
      <c r="O489"/>
    </row>
    <row r="490" spans="10:15">
      <c r="J490"/>
      <c r="K490"/>
      <c r="L490"/>
      <c r="M490"/>
      <c r="N490"/>
      <c r="O490"/>
    </row>
    <row r="491" spans="10:15">
      <c r="J491"/>
      <c r="K491"/>
      <c r="L491"/>
      <c r="M491"/>
      <c r="N491"/>
      <c r="O491"/>
    </row>
    <row r="492" spans="10:15">
      <c r="J492"/>
      <c r="K492"/>
      <c r="L492"/>
      <c r="M492"/>
      <c r="N492"/>
      <c r="O492"/>
    </row>
    <row r="493" spans="10:15">
      <c r="J493"/>
      <c r="K493"/>
      <c r="L493"/>
      <c r="M493"/>
      <c r="N493"/>
      <c r="O493"/>
    </row>
    <row r="494" spans="10:15">
      <c r="J494"/>
      <c r="K494"/>
      <c r="L494"/>
      <c r="M494"/>
      <c r="N494"/>
      <c r="O494"/>
    </row>
    <row r="495" spans="10:15">
      <c r="J495"/>
      <c r="K495"/>
      <c r="L495"/>
      <c r="M495"/>
      <c r="N495"/>
      <c r="O495"/>
    </row>
    <row r="496" spans="10:15">
      <c r="J496"/>
      <c r="K496"/>
      <c r="L496"/>
      <c r="M496"/>
      <c r="N496"/>
      <c r="O496"/>
    </row>
    <row r="497" spans="10:15">
      <c r="J497"/>
      <c r="K497"/>
      <c r="L497"/>
      <c r="M497"/>
      <c r="N497"/>
      <c r="O497"/>
    </row>
    <row r="498" spans="10:15">
      <c r="J498"/>
      <c r="K498"/>
      <c r="L498"/>
      <c r="M498"/>
      <c r="N498"/>
      <c r="O498"/>
    </row>
    <row r="499" spans="10:15">
      <c r="J499"/>
      <c r="K499"/>
      <c r="L499"/>
      <c r="M499"/>
      <c r="N499"/>
      <c r="O499"/>
    </row>
    <row r="500" spans="10:15">
      <c r="J500"/>
      <c r="K500"/>
      <c r="L500"/>
      <c r="M500"/>
      <c r="N500"/>
      <c r="O500"/>
    </row>
    <row r="501" spans="10:15">
      <c r="J501"/>
      <c r="K501"/>
      <c r="L501"/>
      <c r="M501"/>
      <c r="N501"/>
      <c r="O501"/>
    </row>
    <row r="502" spans="10:15">
      <c r="J502"/>
      <c r="K502"/>
      <c r="L502"/>
      <c r="M502"/>
      <c r="N502"/>
      <c r="O502"/>
    </row>
  </sheetData>
  <mergeCells count="277">
    <mergeCell ref="D9:E9"/>
    <mergeCell ref="B10:C10"/>
    <mergeCell ref="D10:E10"/>
    <mergeCell ref="B11:C11"/>
    <mergeCell ref="D11:E11"/>
    <mergeCell ref="B12:C12"/>
    <mergeCell ref="D12:E12"/>
    <mergeCell ref="B23:C23"/>
    <mergeCell ref="D23:E23"/>
    <mergeCell ref="H23:I23"/>
    <mergeCell ref="B24:C24"/>
    <mergeCell ref="D24:E24"/>
    <mergeCell ref="B25:C25"/>
    <mergeCell ref="B13:C13"/>
    <mergeCell ref="D13:E13"/>
    <mergeCell ref="B14:C14"/>
    <mergeCell ref="D14:E14"/>
    <mergeCell ref="B15:C15"/>
    <mergeCell ref="D15:E15"/>
    <mergeCell ref="B32:C32"/>
    <mergeCell ref="B33:C33"/>
    <mergeCell ref="B34:C34"/>
    <mergeCell ref="B35:C35"/>
    <mergeCell ref="B36:C36"/>
    <mergeCell ref="B37:C37"/>
    <mergeCell ref="B26:C26"/>
    <mergeCell ref="B27:C27"/>
    <mergeCell ref="B28:C28"/>
    <mergeCell ref="B29:C29"/>
    <mergeCell ref="B30:C30"/>
    <mergeCell ref="B31:C31"/>
    <mergeCell ref="H43:I43"/>
    <mergeCell ref="B44:C44"/>
    <mergeCell ref="B45:C45"/>
    <mergeCell ref="B46:C46"/>
    <mergeCell ref="B47:C47"/>
    <mergeCell ref="B48:C48"/>
    <mergeCell ref="B38:C38"/>
    <mergeCell ref="B39:C39"/>
    <mergeCell ref="B40:C40"/>
    <mergeCell ref="B41:C41"/>
    <mergeCell ref="B42:C42"/>
    <mergeCell ref="B43:C43"/>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H94:I94"/>
    <mergeCell ref="B95:C95"/>
    <mergeCell ref="H95:I95"/>
    <mergeCell ref="B85:C85"/>
    <mergeCell ref="B86:C86"/>
    <mergeCell ref="B87:C87"/>
    <mergeCell ref="B88:C88"/>
    <mergeCell ref="B89:C89"/>
    <mergeCell ref="B90:C90"/>
    <mergeCell ref="B99:C99"/>
    <mergeCell ref="H99:I99"/>
    <mergeCell ref="B100:C100"/>
    <mergeCell ref="H100:I100"/>
    <mergeCell ref="B104:C104"/>
    <mergeCell ref="D104:E104"/>
    <mergeCell ref="H104:I104"/>
    <mergeCell ref="B96:C96"/>
    <mergeCell ref="H96:I96"/>
    <mergeCell ref="B97:C97"/>
    <mergeCell ref="H97:I97"/>
    <mergeCell ref="B98:C98"/>
    <mergeCell ref="H98:I98"/>
    <mergeCell ref="D127:E127"/>
    <mergeCell ref="D148:E148"/>
    <mergeCell ref="D149:E149"/>
    <mergeCell ref="D150:E150"/>
    <mergeCell ref="D151:E151"/>
    <mergeCell ref="D152:E152"/>
    <mergeCell ref="D109:E109"/>
    <mergeCell ref="D110:E110"/>
    <mergeCell ref="D111:E111"/>
    <mergeCell ref="D112:E112"/>
    <mergeCell ref="D118:E118"/>
    <mergeCell ref="D119:E119"/>
    <mergeCell ref="D159:E159"/>
    <mergeCell ref="D160:E160"/>
    <mergeCell ref="D161:E161"/>
    <mergeCell ref="D162:E162"/>
    <mergeCell ref="D163:E163"/>
    <mergeCell ref="D164:E164"/>
    <mergeCell ref="D153:E153"/>
    <mergeCell ref="D154:E154"/>
    <mergeCell ref="D155:E155"/>
    <mergeCell ref="D156:E156"/>
    <mergeCell ref="D157:E157"/>
    <mergeCell ref="D158:E158"/>
    <mergeCell ref="D175:E175"/>
    <mergeCell ref="D176:E176"/>
    <mergeCell ref="D177:E177"/>
    <mergeCell ref="D178:E178"/>
    <mergeCell ref="B184:C184"/>
    <mergeCell ref="D184:E184"/>
    <mergeCell ref="D165:E165"/>
    <mergeCell ref="D166:E166"/>
    <mergeCell ref="D167:D168"/>
    <mergeCell ref="D172:E172"/>
    <mergeCell ref="D173:E173"/>
    <mergeCell ref="D174:E174"/>
    <mergeCell ref="H286:I286"/>
    <mergeCell ref="H287:I287"/>
    <mergeCell ref="H288:I288"/>
    <mergeCell ref="C283:D283"/>
    <mergeCell ref="H283:I283"/>
    <mergeCell ref="H284:I284"/>
    <mergeCell ref="H285:I285"/>
    <mergeCell ref="G184:H184"/>
    <mergeCell ref="G200:G201"/>
    <mergeCell ref="G210:G217"/>
    <mergeCell ref="B232:C232"/>
    <mergeCell ref="D232:E232"/>
    <mergeCell ref="G232:H232"/>
    <mergeCell ref="H295:I295"/>
    <mergeCell ref="H296:I296"/>
    <mergeCell ref="H297:I297"/>
    <mergeCell ref="H292:I292"/>
    <mergeCell ref="H293:I293"/>
    <mergeCell ref="H294:I294"/>
    <mergeCell ref="H289:I289"/>
    <mergeCell ref="H290:I290"/>
    <mergeCell ref="H291:I291"/>
    <mergeCell ref="H304:I304"/>
    <mergeCell ref="H305:I305"/>
    <mergeCell ref="H306:I306"/>
    <mergeCell ref="H301:I301"/>
    <mergeCell ref="H302:I302"/>
    <mergeCell ref="H303:I303"/>
    <mergeCell ref="H298:I298"/>
    <mergeCell ref="H299:I299"/>
    <mergeCell ref="H300:I300"/>
    <mergeCell ref="H313:I313"/>
    <mergeCell ref="H314:I314"/>
    <mergeCell ref="H315:I315"/>
    <mergeCell ref="H310:I310"/>
    <mergeCell ref="H311:I311"/>
    <mergeCell ref="H312:I312"/>
    <mergeCell ref="H307:I307"/>
    <mergeCell ref="H308:I308"/>
    <mergeCell ref="H309:I309"/>
    <mergeCell ref="H322:I322"/>
    <mergeCell ref="H323:I323"/>
    <mergeCell ref="H324:I324"/>
    <mergeCell ref="H319:I319"/>
    <mergeCell ref="H320:I320"/>
    <mergeCell ref="H321:I321"/>
    <mergeCell ref="H316:I316"/>
    <mergeCell ref="H317:I317"/>
    <mergeCell ref="H318:I318"/>
    <mergeCell ref="H331:I331"/>
    <mergeCell ref="H332:I332"/>
    <mergeCell ref="H333:I333"/>
    <mergeCell ref="H328:I328"/>
    <mergeCell ref="H329:I329"/>
    <mergeCell ref="H330:I330"/>
    <mergeCell ref="H325:I325"/>
    <mergeCell ref="H326:I326"/>
    <mergeCell ref="H327:I327"/>
    <mergeCell ref="C337:D337"/>
    <mergeCell ref="H337:I337"/>
    <mergeCell ref="C338:D338"/>
    <mergeCell ref="H338:I338"/>
    <mergeCell ref="C339:D339"/>
    <mergeCell ref="H339:I339"/>
    <mergeCell ref="H334:I334"/>
    <mergeCell ref="H335:I335"/>
    <mergeCell ref="H336:I336"/>
    <mergeCell ref="C343:D343"/>
    <mergeCell ref="H343:I343"/>
    <mergeCell ref="C344:D344"/>
    <mergeCell ref="H344:I344"/>
    <mergeCell ref="C345:D345"/>
    <mergeCell ref="H345:I345"/>
    <mergeCell ref="C340:D340"/>
    <mergeCell ref="H340:I340"/>
    <mergeCell ref="C341:D341"/>
    <mergeCell ref="H341:I341"/>
    <mergeCell ref="C342:D342"/>
    <mergeCell ref="H342:I342"/>
    <mergeCell ref="C349:D349"/>
    <mergeCell ref="H349:I349"/>
    <mergeCell ref="C350:D350"/>
    <mergeCell ref="H350:I350"/>
    <mergeCell ref="C351:D351"/>
    <mergeCell ref="H351:I351"/>
    <mergeCell ref="C346:D346"/>
    <mergeCell ref="H346:I346"/>
    <mergeCell ref="C347:D347"/>
    <mergeCell ref="H347:I347"/>
    <mergeCell ref="C348:D348"/>
    <mergeCell ref="H348:I348"/>
    <mergeCell ref="C355:D355"/>
    <mergeCell ref="H355:I355"/>
    <mergeCell ref="C356:D356"/>
    <mergeCell ref="H356:I356"/>
    <mergeCell ref="C357:D357"/>
    <mergeCell ref="H357:I357"/>
    <mergeCell ref="C352:D352"/>
    <mergeCell ref="H352:I352"/>
    <mergeCell ref="C353:D353"/>
    <mergeCell ref="H353:I353"/>
    <mergeCell ref="C354:D354"/>
    <mergeCell ref="H354:I354"/>
    <mergeCell ref="H362:I362"/>
    <mergeCell ref="C363:D363"/>
    <mergeCell ref="H363:I363"/>
    <mergeCell ref="C358:D358"/>
    <mergeCell ref="H358:I358"/>
    <mergeCell ref="C359:D359"/>
    <mergeCell ref="H359:I359"/>
    <mergeCell ref="C360:D360"/>
    <mergeCell ref="H360:I360"/>
    <mergeCell ref="H376:I376"/>
    <mergeCell ref="C331:D334"/>
    <mergeCell ref="C284:D289"/>
    <mergeCell ref="H370:I370"/>
    <mergeCell ref="H371:I371"/>
    <mergeCell ref="H372:I372"/>
    <mergeCell ref="H373:I373"/>
    <mergeCell ref="H374:I374"/>
    <mergeCell ref="H375:I375"/>
    <mergeCell ref="C367:D367"/>
    <mergeCell ref="H367:I367"/>
    <mergeCell ref="C368:D368"/>
    <mergeCell ref="H368:I368"/>
    <mergeCell ref="C369:D369"/>
    <mergeCell ref="H369:I369"/>
    <mergeCell ref="C364:D364"/>
    <mergeCell ref="H364:I364"/>
    <mergeCell ref="C365:D365"/>
    <mergeCell ref="H365:I365"/>
    <mergeCell ref="C366:D366"/>
    <mergeCell ref="H366:I366"/>
    <mergeCell ref="C361:D361"/>
    <mergeCell ref="H361:I361"/>
    <mergeCell ref="C362:D362"/>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showGridLines="0" zoomScale="70" zoomScaleNormal="70" workbookViewId="0">
      <selection activeCell="B1" sqref="B1"/>
    </sheetView>
  </sheetViews>
  <sheetFormatPr defaultRowHeight="14.4"/>
  <cols>
    <col min="3" max="3" width="26.90625" customWidth="1"/>
    <col min="4" max="7" width="36.6328125" customWidth="1"/>
    <col min="8" max="8" width="44.6328125" customWidth="1"/>
  </cols>
  <sheetData>
    <row r="2" spans="2:14" ht="23.4" thickBot="1">
      <c r="B2" s="35">
        <v>1.1000000000000001</v>
      </c>
      <c r="C2" s="20" t="s">
        <v>700</v>
      </c>
      <c r="J2" s="58"/>
      <c r="K2" s="58"/>
      <c r="L2" s="58"/>
      <c r="M2" s="58"/>
      <c r="N2" s="58"/>
    </row>
    <row r="3" spans="2:14" ht="18">
      <c r="B3" s="453" t="s">
        <v>3062</v>
      </c>
      <c r="C3" s="454"/>
      <c r="D3" s="454"/>
      <c r="E3" s="455"/>
    </row>
    <row r="4" spans="2:14" ht="18">
      <c r="B4" s="92" t="s">
        <v>3053</v>
      </c>
      <c r="C4" s="93"/>
      <c r="D4" s="93"/>
      <c r="E4" s="94"/>
    </row>
    <row r="5" spans="2:14" ht="18">
      <c r="B5" s="92"/>
      <c r="C5" s="98" t="s">
        <v>3049</v>
      </c>
      <c r="D5" s="93" t="s">
        <v>3507</v>
      </c>
      <c r="E5" s="94"/>
    </row>
    <row r="6" spans="2:14" ht="18">
      <c r="B6" s="92"/>
      <c r="C6" s="98" t="s">
        <v>3050</v>
      </c>
      <c r="D6" s="93" t="s">
        <v>3508</v>
      </c>
      <c r="E6" s="94"/>
    </row>
    <row r="7" spans="2:14" ht="18.600000000000001" thickBot="1">
      <c r="B7" s="95"/>
      <c r="C7" s="99" t="s">
        <v>3052</v>
      </c>
      <c r="D7" s="96" t="s">
        <v>3051</v>
      </c>
      <c r="E7" s="97"/>
    </row>
    <row r="8" spans="2:14" ht="15" thickBot="1"/>
    <row r="9" spans="2:14" ht="23.4" thickBot="1">
      <c r="B9" s="468" t="s">
        <v>3005</v>
      </c>
      <c r="C9" s="469"/>
      <c r="D9" s="472" t="s">
        <v>3006</v>
      </c>
      <c r="E9" s="473"/>
      <c r="F9" s="474"/>
      <c r="G9" s="475" t="s">
        <v>3007</v>
      </c>
      <c r="H9" s="475" t="s">
        <v>3008</v>
      </c>
    </row>
    <row r="10" spans="2:14" ht="23.4" thickBot="1">
      <c r="B10" s="470"/>
      <c r="C10" s="471"/>
      <c r="D10" s="84" t="s">
        <v>3009</v>
      </c>
      <c r="E10" s="85" t="s">
        <v>3010</v>
      </c>
      <c r="F10" s="85" t="s">
        <v>3011</v>
      </c>
      <c r="G10" s="476"/>
      <c r="H10" s="476"/>
    </row>
    <row r="11" spans="2:14" ht="51" thickBot="1">
      <c r="B11" s="86" t="s">
        <v>3012</v>
      </c>
      <c r="C11" s="87" t="s">
        <v>3013</v>
      </c>
      <c r="D11" s="477" t="s">
        <v>3014</v>
      </c>
      <c r="E11" s="478"/>
      <c r="F11" s="479"/>
      <c r="G11" s="88" t="s">
        <v>3015</v>
      </c>
      <c r="H11" s="480" t="s">
        <v>3016</v>
      </c>
    </row>
    <row r="12" spans="2:14" ht="114" thickBot="1">
      <c r="B12" s="86" t="s">
        <v>3017</v>
      </c>
      <c r="C12" s="87" t="s">
        <v>3018</v>
      </c>
      <c r="D12" s="482" t="s">
        <v>3019</v>
      </c>
      <c r="E12" s="483"/>
      <c r="F12" s="89" t="s">
        <v>3020</v>
      </c>
      <c r="G12" s="88" t="s">
        <v>3021</v>
      </c>
      <c r="H12" s="481"/>
    </row>
    <row r="13" spans="2:14" ht="151.80000000000001" thickBot="1">
      <c r="B13" s="86" t="s">
        <v>3022</v>
      </c>
      <c r="C13" s="87" t="s">
        <v>3023</v>
      </c>
      <c r="D13" s="89" t="s">
        <v>3024</v>
      </c>
      <c r="E13" s="130" t="s">
        <v>3025</v>
      </c>
      <c r="F13" s="89" t="s">
        <v>3026</v>
      </c>
      <c r="G13" s="88" t="s">
        <v>3027</v>
      </c>
      <c r="H13" s="89" t="s">
        <v>3028</v>
      </c>
    </row>
    <row r="14" spans="2:14" ht="400.2" customHeight="1" thickBot="1">
      <c r="B14" s="86" t="s">
        <v>3029</v>
      </c>
      <c r="C14" s="87" t="s">
        <v>3030</v>
      </c>
      <c r="D14" s="89" t="s">
        <v>3031</v>
      </c>
      <c r="E14" s="89" t="s">
        <v>3495</v>
      </c>
      <c r="F14" s="89" t="s">
        <v>3032</v>
      </c>
      <c r="G14" s="88" t="s">
        <v>3033</v>
      </c>
      <c r="H14" s="89" t="s">
        <v>3034</v>
      </c>
    </row>
    <row r="15" spans="2:14" ht="166.2" customHeight="1" thickBot="1">
      <c r="B15" s="456" t="s">
        <v>3035</v>
      </c>
      <c r="C15" s="458" t="s">
        <v>3036</v>
      </c>
      <c r="D15" s="460" t="s">
        <v>3494</v>
      </c>
      <c r="E15" s="461"/>
      <c r="F15" s="89" t="s">
        <v>3037</v>
      </c>
      <c r="G15" s="462" t="s">
        <v>3038</v>
      </c>
      <c r="H15" s="464" t="s">
        <v>3039</v>
      </c>
    </row>
    <row r="16" spans="2:14" ht="65.400000000000006" thickBot="1">
      <c r="B16" s="457"/>
      <c r="C16" s="459"/>
      <c r="D16" s="89" t="s">
        <v>3040</v>
      </c>
      <c r="E16" s="466" t="s">
        <v>3041</v>
      </c>
      <c r="F16" s="467"/>
      <c r="G16" s="463"/>
      <c r="H16" s="465"/>
    </row>
    <row r="17" spans="2:8" ht="129.6" thickBot="1">
      <c r="B17" s="86" t="s">
        <v>3042</v>
      </c>
      <c r="C17" s="87" t="s">
        <v>3043</v>
      </c>
      <c r="D17" s="89" t="s">
        <v>3044</v>
      </c>
      <c r="E17" s="89" t="s">
        <v>3045</v>
      </c>
      <c r="F17" s="89" t="s">
        <v>3046</v>
      </c>
      <c r="G17" s="90" t="s">
        <v>3047</v>
      </c>
      <c r="H17" s="91" t="s">
        <v>3048</v>
      </c>
    </row>
  </sheetData>
  <sheetProtection password="A6EA" sheet="1" objects="1" scenarios="1"/>
  <mergeCells count="14">
    <mergeCell ref="H15:H16"/>
    <mergeCell ref="E16:F16"/>
    <mergeCell ref="B9:C10"/>
    <mergeCell ref="D9:F9"/>
    <mergeCell ref="G9:G10"/>
    <mergeCell ref="H9:H10"/>
    <mergeCell ref="D11:F11"/>
    <mergeCell ref="H11:H12"/>
    <mergeCell ref="D12:E12"/>
    <mergeCell ref="B3:E3"/>
    <mergeCell ref="B15:B16"/>
    <mergeCell ref="C15:C16"/>
    <mergeCell ref="D15:E15"/>
    <mergeCell ref="G15:G16"/>
  </mergeCells>
  <phoneticPr fontId="5"/>
  <pageMargins left="0.7" right="0.7" top="0.75" bottom="0.75" header="0.3" footer="0.3"/>
  <pageSetup paperSize="8" scale="50"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68"/>
  <sheetViews>
    <sheetView showGridLines="0" zoomScale="70" zoomScaleNormal="70" workbookViewId="0">
      <pane xSplit="9" ySplit="6" topLeftCell="J7" activePane="bottomRight" state="frozen"/>
      <selection activeCell="B1" sqref="B1"/>
      <selection pane="topRight" activeCell="B1" sqref="B1"/>
      <selection pane="bottomLeft" activeCell="B1" sqref="B1"/>
      <selection pane="bottomRight" activeCell="B1" sqref="B1"/>
    </sheetView>
  </sheetViews>
  <sheetFormatPr defaultColWidth="8.7265625" defaultRowHeight="14.4"/>
  <cols>
    <col min="1" max="1" width="4.08984375" style="44" customWidth="1"/>
    <col min="2" max="2" width="7" style="7" customWidth="1"/>
    <col min="3" max="3" width="21" style="7" customWidth="1"/>
    <col min="4" max="4" width="10.36328125" style="7" customWidth="1"/>
    <col min="5" max="5" width="13.36328125" style="7" customWidth="1"/>
    <col min="6" max="7" width="29.453125" style="7" customWidth="1"/>
    <col min="8" max="8" width="17.08984375" style="7" bestFit="1" customWidth="1"/>
    <col min="9" max="9" width="24.90625" style="16" customWidth="1"/>
    <col min="10" max="10" width="35.90625" style="6" customWidth="1"/>
    <col min="11" max="11" width="54.36328125" style="7" customWidth="1"/>
    <col min="12" max="12" width="10.36328125" style="7" bestFit="1" customWidth="1"/>
    <col min="13" max="13" width="12" style="15" customWidth="1"/>
    <col min="14" max="14" width="10.90625" style="7" customWidth="1"/>
    <col min="15" max="16384" width="8.7265625" style="2"/>
  </cols>
  <sheetData>
    <row r="1" spans="1:14" customFormat="1" ht="22.8">
      <c r="A1" s="43"/>
      <c r="B1" s="135">
        <v>1.2</v>
      </c>
      <c r="C1" s="136" t="s">
        <v>704</v>
      </c>
      <c r="D1" s="17"/>
      <c r="E1" s="17"/>
      <c r="F1" s="17"/>
      <c r="G1" s="17"/>
      <c r="H1" s="17"/>
      <c r="I1" s="17"/>
      <c r="J1" s="17"/>
      <c r="K1" s="17"/>
      <c r="L1" s="17"/>
      <c r="M1" s="17"/>
      <c r="N1" s="17"/>
    </row>
    <row r="2" spans="1:14" customFormat="1" ht="22.8">
      <c r="A2" s="43"/>
      <c r="B2" s="137" t="s">
        <v>710</v>
      </c>
      <c r="C2" s="136" t="s">
        <v>701</v>
      </c>
      <c r="D2" s="17"/>
      <c r="E2" s="17"/>
      <c r="F2" s="17"/>
      <c r="G2" s="17"/>
      <c r="H2" s="17"/>
      <c r="I2" s="17"/>
      <c r="J2" s="17"/>
      <c r="K2" s="17"/>
      <c r="L2" s="17"/>
      <c r="M2" s="17"/>
      <c r="N2" s="17"/>
    </row>
    <row r="3" spans="1:14" customFormat="1" ht="22.8">
      <c r="A3" s="43"/>
      <c r="B3" s="137" t="s">
        <v>709</v>
      </c>
      <c r="C3" s="136" t="s">
        <v>703</v>
      </c>
      <c r="D3" s="17"/>
      <c r="E3" s="17"/>
      <c r="F3" s="17"/>
      <c r="G3" s="17"/>
      <c r="H3" s="17"/>
      <c r="I3" s="17"/>
      <c r="J3" s="17"/>
      <c r="K3" s="17"/>
      <c r="L3" s="17"/>
      <c r="M3" s="17"/>
      <c r="N3" s="17"/>
    </row>
    <row r="5" spans="1:14" s="1" customFormat="1" ht="14.4" customHeight="1">
      <c r="A5" s="45"/>
      <c r="B5" s="484" t="s">
        <v>3000</v>
      </c>
      <c r="C5" s="375" t="s">
        <v>0</v>
      </c>
      <c r="D5" s="486" t="s">
        <v>1</v>
      </c>
      <c r="E5" s="486" t="s">
        <v>2</v>
      </c>
      <c r="F5" s="486"/>
      <c r="G5" s="486" t="s">
        <v>3</v>
      </c>
      <c r="H5" s="369" t="s">
        <v>4</v>
      </c>
      <c r="I5" s="370"/>
      <c r="J5" s="486" t="s">
        <v>6</v>
      </c>
      <c r="K5" s="486" t="s">
        <v>7</v>
      </c>
      <c r="L5" s="486" t="s">
        <v>728</v>
      </c>
      <c r="M5" s="486" t="s">
        <v>726</v>
      </c>
      <c r="N5" s="486" t="s">
        <v>727</v>
      </c>
    </row>
    <row r="6" spans="1:14" s="1" customFormat="1">
      <c r="A6" s="45"/>
      <c r="B6" s="485"/>
      <c r="C6" s="488"/>
      <c r="D6" s="486"/>
      <c r="E6" s="133" t="s">
        <v>8</v>
      </c>
      <c r="F6" s="133" t="s">
        <v>9</v>
      </c>
      <c r="G6" s="486"/>
      <c r="H6" s="133" t="s">
        <v>716</v>
      </c>
      <c r="I6" s="133" t="s">
        <v>717</v>
      </c>
      <c r="J6" s="486"/>
      <c r="K6" s="486"/>
      <c r="L6" s="486"/>
      <c r="M6" s="486"/>
      <c r="N6" s="486"/>
    </row>
    <row r="7" spans="1:14" ht="28.8">
      <c r="A7" s="44" t="str">
        <f>E7&amp;G7&amp;H7&amp;I7</f>
        <v>Scope1, 2主要設備における高効率型・脱炭素型の導入空気調和設備空気熱源設備・システム</v>
      </c>
      <c r="B7" s="11">
        <f>ROW(B7)-6</f>
        <v>1</v>
      </c>
      <c r="C7" s="359" t="s">
        <v>11</v>
      </c>
      <c r="D7" s="12" t="s">
        <v>12</v>
      </c>
      <c r="E7" s="12" t="s">
        <v>13</v>
      </c>
      <c r="F7" s="12" t="s">
        <v>14</v>
      </c>
      <c r="G7" s="12" t="s">
        <v>3814</v>
      </c>
      <c r="H7" s="12" t="s">
        <v>16</v>
      </c>
      <c r="I7" s="12" t="s">
        <v>17</v>
      </c>
      <c r="J7" s="132" t="s">
        <v>18</v>
      </c>
      <c r="K7" s="131" t="s">
        <v>19</v>
      </c>
      <c r="L7" s="34" t="s">
        <v>20</v>
      </c>
      <c r="M7" s="34" t="str">
        <f>IFERROR(INDEX('1.2(2)'!J$967:J$1017,MATCH('1.2(1)①'!$B7,'1.2(2)'!$C$967:$C$1017,0),1),"ー")</f>
        <v>△</v>
      </c>
      <c r="N7" s="34" t="str">
        <f>IFERROR(INDEX('1.2(2)'!K$967:K$1017,MATCH('1.2(1)①'!$B7,'1.2(2)'!$C$967:$C$1017,0),1),"ー")</f>
        <v>△</v>
      </c>
    </row>
    <row r="8" spans="1:14" ht="57.6">
      <c r="A8" s="44" t="str">
        <f t="shared" ref="A8:A77" si="0">E8&amp;G8&amp;H8&amp;I8</f>
        <v>Scope1, 2主要設備における高効率型・脱炭素型の導入空気調和設備空気熱源設備・システム</v>
      </c>
      <c r="B8" s="11">
        <f t="shared" ref="B8:B71" si="1">ROW(B8)-6</f>
        <v>2</v>
      </c>
      <c r="C8" s="359" t="s">
        <v>11</v>
      </c>
      <c r="D8" s="12" t="s">
        <v>12</v>
      </c>
      <c r="E8" s="12" t="s">
        <v>13</v>
      </c>
      <c r="F8" s="12" t="s">
        <v>14</v>
      </c>
      <c r="G8" s="12" t="s">
        <v>3814</v>
      </c>
      <c r="H8" s="12" t="s">
        <v>21</v>
      </c>
      <c r="I8" s="12" t="s">
        <v>17</v>
      </c>
      <c r="J8" s="132" t="s">
        <v>22</v>
      </c>
      <c r="K8" s="131" t="s">
        <v>23</v>
      </c>
      <c r="L8" s="34" t="s">
        <v>20</v>
      </c>
      <c r="M8" s="34" t="str">
        <f>IFERROR(INDEX('1.2(2)'!J$967:J$1017,MATCH('1.2(1)①'!$B8,'1.2(2)'!$C$967:$C$1017,0),1),"ー")</f>
        <v>ー</v>
      </c>
      <c r="N8" s="34" t="str">
        <f>IFERROR(INDEX('1.2(2)'!K$967:K$1017,MATCH('1.2(1)①'!$B8,'1.2(2)'!$C$967:$C$1017,0),1),"ー")</f>
        <v>ー</v>
      </c>
    </row>
    <row r="9" spans="1:14" ht="28.8">
      <c r="A9" s="44" t="str">
        <f t="shared" si="0"/>
        <v>Scope1, 2主要設備における高効率型・脱炭素型の導入空気調和設備空気熱源設備・システム</v>
      </c>
      <c r="B9" s="11">
        <f t="shared" si="1"/>
        <v>3</v>
      </c>
      <c r="C9" s="359" t="s">
        <v>11</v>
      </c>
      <c r="D9" s="12" t="s">
        <v>12</v>
      </c>
      <c r="E9" s="12" t="s">
        <v>13</v>
      </c>
      <c r="F9" s="12" t="s">
        <v>14</v>
      </c>
      <c r="G9" s="12" t="s">
        <v>3814</v>
      </c>
      <c r="H9" s="12" t="s">
        <v>21</v>
      </c>
      <c r="I9" s="12" t="s">
        <v>17</v>
      </c>
      <c r="J9" s="132" t="s">
        <v>24</v>
      </c>
      <c r="K9" s="131" t="s">
        <v>25</v>
      </c>
      <c r="L9" s="34" t="s">
        <v>20</v>
      </c>
      <c r="M9" s="34" t="str">
        <f>IFERROR(INDEX('1.2(2)'!J$967:J$1017,MATCH('1.2(1)①'!$B9,'1.2(2)'!$C$967:$C$1017,0),1),"ー")</f>
        <v>ー</v>
      </c>
      <c r="N9" s="34" t="str">
        <f>IFERROR(INDEX('1.2(2)'!K$967:K$1017,MATCH('1.2(1)①'!$B9,'1.2(2)'!$C$967:$C$1017,0),1),"ー")</f>
        <v>ー</v>
      </c>
    </row>
    <row r="10" spans="1:14" ht="28.8">
      <c r="A10" s="44" t="str">
        <f t="shared" si="0"/>
        <v>Scope1, 2主要設備における高効率型・脱炭素型の導入空気調和設備空気熱源設備・システム</v>
      </c>
      <c r="B10" s="11">
        <f t="shared" si="1"/>
        <v>4</v>
      </c>
      <c r="C10" s="359" t="s">
        <v>11</v>
      </c>
      <c r="D10" s="12" t="s">
        <v>12</v>
      </c>
      <c r="E10" s="12" t="s">
        <v>13</v>
      </c>
      <c r="F10" s="12" t="s">
        <v>14</v>
      </c>
      <c r="G10" s="12" t="s">
        <v>3814</v>
      </c>
      <c r="H10" s="12" t="s">
        <v>21</v>
      </c>
      <c r="I10" s="12" t="s">
        <v>17</v>
      </c>
      <c r="J10" s="132" t="s">
        <v>26</v>
      </c>
      <c r="K10" s="131" t="s">
        <v>27</v>
      </c>
      <c r="L10" s="34" t="s">
        <v>20</v>
      </c>
      <c r="M10" s="34" t="str">
        <f>IFERROR(INDEX('1.2(2)'!J$967:J$1017,MATCH('1.2(1)①'!$B10,'1.2(2)'!$C$967:$C$1017,0),1),"ー")</f>
        <v>〇</v>
      </c>
      <c r="N10" s="34" t="str">
        <f>IFERROR(INDEX('1.2(2)'!K$967:K$1017,MATCH('1.2(1)①'!$B10,'1.2(2)'!$C$967:$C$1017,0),1),"ー")</f>
        <v>△</v>
      </c>
    </row>
    <row r="11" spans="1:14" ht="28.8">
      <c r="A11" s="44" t="str">
        <f t="shared" si="0"/>
        <v>Scope1, 2主要設備における高効率型・脱炭素型の導入空気調和設備空気熱源設備・システム</v>
      </c>
      <c r="B11" s="11">
        <f t="shared" si="1"/>
        <v>5</v>
      </c>
      <c r="C11" s="359" t="s">
        <v>11</v>
      </c>
      <c r="D11" s="12" t="s">
        <v>12</v>
      </c>
      <c r="E11" s="12" t="s">
        <v>13</v>
      </c>
      <c r="F11" s="12" t="s">
        <v>14</v>
      </c>
      <c r="G11" s="12" t="s">
        <v>3814</v>
      </c>
      <c r="H11" s="12" t="s">
        <v>21</v>
      </c>
      <c r="I11" s="12" t="s">
        <v>17</v>
      </c>
      <c r="J11" s="132" t="s">
        <v>28</v>
      </c>
      <c r="K11" s="131" t="s">
        <v>29</v>
      </c>
      <c r="L11" s="34" t="s">
        <v>20</v>
      </c>
      <c r="M11" s="34" t="str">
        <f>IFERROR(INDEX('1.2(2)'!J$967:J$1017,MATCH('1.2(1)①'!$B11,'1.2(2)'!$C$967:$C$1017,0),1),"ー")</f>
        <v>ー</v>
      </c>
      <c r="N11" s="34" t="str">
        <f>IFERROR(INDEX('1.2(2)'!K$967:K$1017,MATCH('1.2(1)①'!$B11,'1.2(2)'!$C$967:$C$1017,0),1),"ー")</f>
        <v>ー</v>
      </c>
    </row>
    <row r="12" spans="1:14" ht="28.8">
      <c r="A12" s="44" t="str">
        <f t="shared" si="0"/>
        <v>Scope1, 2主要設備における高効率型・脱炭素型の導入空気調和設備空気熱源設備・システム</v>
      </c>
      <c r="B12" s="11">
        <f t="shared" si="1"/>
        <v>6</v>
      </c>
      <c r="C12" s="359" t="s">
        <v>11</v>
      </c>
      <c r="D12" s="12" t="s">
        <v>12</v>
      </c>
      <c r="E12" s="12" t="s">
        <v>13</v>
      </c>
      <c r="F12" s="12" t="s">
        <v>14</v>
      </c>
      <c r="G12" s="12" t="s">
        <v>3814</v>
      </c>
      <c r="H12" s="12" t="s">
        <v>21</v>
      </c>
      <c r="I12" s="12" t="s">
        <v>17</v>
      </c>
      <c r="J12" s="132" t="s">
        <v>30</v>
      </c>
      <c r="K12" s="131" t="s">
        <v>31</v>
      </c>
      <c r="L12" s="34" t="s">
        <v>20</v>
      </c>
      <c r="M12" s="34" t="str">
        <f>IFERROR(INDEX('1.2(2)'!J$967:J$1017,MATCH('1.2(1)①'!$B12,'1.2(2)'!$C$967:$C$1017,0),1),"ー")</f>
        <v>〇</v>
      </c>
      <c r="N12" s="34" t="str">
        <f>IFERROR(INDEX('1.2(2)'!K$967:K$1017,MATCH('1.2(1)①'!$B12,'1.2(2)'!$C$967:$C$1017,0),1),"ー")</f>
        <v>△</v>
      </c>
    </row>
    <row r="13" spans="1:14" ht="28.8">
      <c r="A13" s="44" t="str">
        <f t="shared" si="0"/>
        <v>Scope1, 2主要設備における高効率型・脱炭素型の導入空気調和設備空気熱源設備・システム</v>
      </c>
      <c r="B13" s="11">
        <f t="shared" si="1"/>
        <v>7</v>
      </c>
      <c r="C13" s="359" t="s">
        <v>11</v>
      </c>
      <c r="D13" s="12" t="s">
        <v>12</v>
      </c>
      <c r="E13" s="12" t="s">
        <v>13</v>
      </c>
      <c r="F13" s="12" t="s">
        <v>14</v>
      </c>
      <c r="G13" s="12" t="s">
        <v>3814</v>
      </c>
      <c r="H13" s="12" t="s">
        <v>21</v>
      </c>
      <c r="I13" s="12" t="s">
        <v>17</v>
      </c>
      <c r="J13" s="132" t="s">
        <v>32</v>
      </c>
      <c r="K13" s="131" t="s">
        <v>33</v>
      </c>
      <c r="L13" s="34" t="s">
        <v>20</v>
      </c>
      <c r="M13" s="34" t="str">
        <f>IFERROR(INDEX('1.2(2)'!J$967:J$1017,MATCH('1.2(1)①'!$B13,'1.2(2)'!$C$967:$C$1017,0),1),"ー")</f>
        <v>△</v>
      </c>
      <c r="N13" s="34" t="str">
        <f>IFERROR(INDEX('1.2(2)'!K$967:K$1017,MATCH('1.2(1)①'!$B13,'1.2(2)'!$C$967:$C$1017,0),1),"ー")</f>
        <v>△</v>
      </c>
    </row>
    <row r="14" spans="1:14" ht="43.2">
      <c r="A14" s="44" t="str">
        <f t="shared" si="0"/>
        <v>Scope1, 2主要設備における高効率型・脱炭素型の導入空気調和設備空気熱源設備・システム</v>
      </c>
      <c r="B14" s="11">
        <f t="shared" si="1"/>
        <v>8</v>
      </c>
      <c r="C14" s="359" t="s">
        <v>11</v>
      </c>
      <c r="D14" s="12" t="s">
        <v>12</v>
      </c>
      <c r="E14" s="12" t="s">
        <v>13</v>
      </c>
      <c r="F14" s="12" t="s">
        <v>14</v>
      </c>
      <c r="G14" s="12" t="s">
        <v>3814</v>
      </c>
      <c r="H14" s="12" t="s">
        <v>21</v>
      </c>
      <c r="I14" s="12" t="s">
        <v>17</v>
      </c>
      <c r="J14" s="132" t="s">
        <v>35</v>
      </c>
      <c r="K14" s="131" t="s">
        <v>36</v>
      </c>
      <c r="L14" s="34" t="s">
        <v>20</v>
      </c>
      <c r="M14" s="34" t="str">
        <f>IFERROR(INDEX('1.2(2)'!J$967:J$1017,MATCH('1.2(1)①'!$B14,'1.2(2)'!$C$967:$C$1017,0),1),"ー")</f>
        <v>ー</v>
      </c>
      <c r="N14" s="34" t="str">
        <f>IFERROR(INDEX('1.2(2)'!K$967:K$1017,MATCH('1.2(1)①'!$B14,'1.2(2)'!$C$967:$C$1017,0),1),"ー")</f>
        <v>ー</v>
      </c>
    </row>
    <row r="15" spans="1:14" ht="28.8">
      <c r="A15" s="44" t="str">
        <f t="shared" si="0"/>
        <v>Scope1, 2主要設備における高効率型・脱炭素型の導入空気調和設備空気熱源設備・システム</v>
      </c>
      <c r="B15" s="11">
        <f t="shared" si="1"/>
        <v>9</v>
      </c>
      <c r="C15" s="359" t="s">
        <v>11</v>
      </c>
      <c r="D15" s="12" t="s">
        <v>12</v>
      </c>
      <c r="E15" s="12" t="s">
        <v>13</v>
      </c>
      <c r="F15" s="12" t="s">
        <v>14</v>
      </c>
      <c r="G15" s="12" t="s">
        <v>3814</v>
      </c>
      <c r="H15" s="12" t="s">
        <v>21</v>
      </c>
      <c r="I15" s="12" t="s">
        <v>17</v>
      </c>
      <c r="J15" s="132" t="s">
        <v>37</v>
      </c>
      <c r="K15" s="131" t="s">
        <v>38</v>
      </c>
      <c r="L15" s="34" t="s">
        <v>20</v>
      </c>
      <c r="M15" s="34" t="str">
        <f>IFERROR(INDEX('1.2(2)'!J$967:J$1017,MATCH('1.2(1)①'!$B15,'1.2(2)'!$C$967:$C$1017,0),1),"ー")</f>
        <v>△</v>
      </c>
      <c r="N15" s="34" t="str">
        <f>IFERROR(INDEX('1.2(2)'!K$967:K$1017,MATCH('1.2(1)①'!$B15,'1.2(2)'!$C$967:$C$1017,0),1),"ー")</f>
        <v>△</v>
      </c>
    </row>
    <row r="16" spans="1:14" ht="72">
      <c r="A16" s="44" t="str">
        <f t="shared" si="0"/>
        <v>Scope1, 2主要設備における高効率型・脱炭素型の導入空気調和設備空気熱源設備・システム</v>
      </c>
      <c r="B16" s="11">
        <f t="shared" si="1"/>
        <v>10</v>
      </c>
      <c r="C16" s="359" t="s">
        <v>11</v>
      </c>
      <c r="D16" s="12" t="s">
        <v>12</v>
      </c>
      <c r="E16" s="12" t="s">
        <v>13</v>
      </c>
      <c r="F16" s="12" t="s">
        <v>14</v>
      </c>
      <c r="G16" s="12" t="s">
        <v>3814</v>
      </c>
      <c r="H16" s="12" t="s">
        <v>21</v>
      </c>
      <c r="I16" s="12" t="s">
        <v>17</v>
      </c>
      <c r="J16" s="132" t="s">
        <v>39</v>
      </c>
      <c r="K16" s="131" t="s">
        <v>40</v>
      </c>
      <c r="L16" s="34" t="s">
        <v>20</v>
      </c>
      <c r="M16" s="34" t="str">
        <f>IFERROR(INDEX('1.2(2)'!J$967:J$1017,MATCH('1.2(1)①'!$B16,'1.2(2)'!$C$967:$C$1017,0),1),"ー")</f>
        <v>〇</v>
      </c>
      <c r="N16" s="34" t="str">
        <f>IFERROR(INDEX('1.2(2)'!K$967:K$1017,MATCH('1.2(1)①'!$B16,'1.2(2)'!$C$967:$C$1017,0),1),"ー")</f>
        <v>ー</v>
      </c>
    </row>
    <row r="17" spans="1:14" ht="28.8">
      <c r="A17" s="44" t="str">
        <f t="shared" si="0"/>
        <v>Scope1, 2主要設備における高効率型・脱炭素型の導入空気調和設備空気熱源設備・システム</v>
      </c>
      <c r="B17" s="11">
        <f t="shared" si="1"/>
        <v>11</v>
      </c>
      <c r="C17" s="359" t="s">
        <v>11</v>
      </c>
      <c r="D17" s="12" t="s">
        <v>12</v>
      </c>
      <c r="E17" s="12" t="s">
        <v>13</v>
      </c>
      <c r="F17" s="12" t="s">
        <v>14</v>
      </c>
      <c r="G17" s="12" t="s">
        <v>3814</v>
      </c>
      <c r="H17" s="12" t="s">
        <v>21</v>
      </c>
      <c r="I17" s="12" t="s">
        <v>17</v>
      </c>
      <c r="J17" s="132" t="s">
        <v>41</v>
      </c>
      <c r="K17" s="131" t="s">
        <v>42</v>
      </c>
      <c r="L17" s="34" t="s">
        <v>20</v>
      </c>
      <c r="M17" s="34" t="str">
        <f>IFERROR(INDEX('1.2(2)'!J$967:J$1017,MATCH('1.2(1)①'!$B17,'1.2(2)'!$C$967:$C$1017,0),1),"ー")</f>
        <v>△</v>
      </c>
      <c r="N17" s="34" t="str">
        <f>IFERROR(INDEX('1.2(2)'!K$967:K$1017,MATCH('1.2(1)①'!$B17,'1.2(2)'!$C$967:$C$1017,0),1),"ー")</f>
        <v>ー</v>
      </c>
    </row>
    <row r="18" spans="1:14" ht="28.8">
      <c r="A18" s="44" t="str">
        <f t="shared" si="0"/>
        <v>Scope1, 2主要設備における高効率型・脱炭素型の導入空気調和設備空気熱源設備・システム</v>
      </c>
      <c r="B18" s="11">
        <f t="shared" si="1"/>
        <v>12</v>
      </c>
      <c r="C18" s="359" t="s">
        <v>11</v>
      </c>
      <c r="D18" s="12" t="s">
        <v>12</v>
      </c>
      <c r="E18" s="12" t="s">
        <v>13</v>
      </c>
      <c r="F18" s="12" t="s">
        <v>14</v>
      </c>
      <c r="G18" s="12" t="s">
        <v>3814</v>
      </c>
      <c r="H18" s="12" t="s">
        <v>21</v>
      </c>
      <c r="I18" s="12" t="s">
        <v>17</v>
      </c>
      <c r="J18" s="132" t="s">
        <v>44</v>
      </c>
      <c r="K18" s="131" t="s">
        <v>45</v>
      </c>
      <c r="L18" s="34" t="s">
        <v>20</v>
      </c>
      <c r="M18" s="34" t="str">
        <f>IFERROR(INDEX('1.2(2)'!J$967:J$1017,MATCH('1.2(1)①'!$B18,'1.2(2)'!$C$967:$C$1017,0),1),"ー")</f>
        <v>〇</v>
      </c>
      <c r="N18" s="34" t="str">
        <f>IFERROR(INDEX('1.2(2)'!K$967:K$1017,MATCH('1.2(1)①'!$B18,'1.2(2)'!$C$967:$C$1017,0),1),"ー")</f>
        <v>ー</v>
      </c>
    </row>
    <row r="19" spans="1:14" ht="57.6">
      <c r="A19" s="44" t="str">
        <f t="shared" si="0"/>
        <v>Scope1, 2主要設備における高効率型・脱炭素型の導入空気調和設備空気熱源設備・システム</v>
      </c>
      <c r="B19" s="11">
        <f t="shared" si="1"/>
        <v>13</v>
      </c>
      <c r="C19" s="359" t="s">
        <v>11</v>
      </c>
      <c r="D19" s="12" t="s">
        <v>12</v>
      </c>
      <c r="E19" s="12" t="s">
        <v>13</v>
      </c>
      <c r="F19" s="12" t="s">
        <v>14</v>
      </c>
      <c r="G19" s="12" t="s">
        <v>3814</v>
      </c>
      <c r="H19" s="12" t="s">
        <v>21</v>
      </c>
      <c r="I19" s="12" t="s">
        <v>17</v>
      </c>
      <c r="J19" s="132" t="s">
        <v>46</v>
      </c>
      <c r="K19" s="131" t="s">
        <v>47</v>
      </c>
      <c r="L19" s="34" t="s">
        <v>20</v>
      </c>
      <c r="M19" s="34" t="str">
        <f>IFERROR(INDEX('1.2(2)'!J$967:J$1017,MATCH('1.2(1)①'!$B19,'1.2(2)'!$C$967:$C$1017,0),1),"ー")</f>
        <v>△</v>
      </c>
      <c r="N19" s="34" t="str">
        <f>IFERROR(INDEX('1.2(2)'!K$967:K$1017,MATCH('1.2(1)①'!$B19,'1.2(2)'!$C$967:$C$1017,0),1),"ー")</f>
        <v>ー</v>
      </c>
    </row>
    <row r="20" spans="1:14" ht="57.6">
      <c r="A20" s="44" t="str">
        <f t="shared" si="0"/>
        <v>Scope1, 2主要設備における高効率型・脱炭素型の導入空気調和設備空気熱源設備・システム</v>
      </c>
      <c r="B20" s="11">
        <f t="shared" si="1"/>
        <v>14</v>
      </c>
      <c r="C20" s="359" t="s">
        <v>11</v>
      </c>
      <c r="D20" s="12" t="s">
        <v>12</v>
      </c>
      <c r="E20" s="12" t="s">
        <v>13</v>
      </c>
      <c r="F20" s="12" t="s">
        <v>14</v>
      </c>
      <c r="G20" s="12" t="s">
        <v>3814</v>
      </c>
      <c r="H20" s="12" t="s">
        <v>21</v>
      </c>
      <c r="I20" s="12" t="s">
        <v>17</v>
      </c>
      <c r="J20" s="132" t="s">
        <v>48</v>
      </c>
      <c r="K20" s="131" t="s">
        <v>49</v>
      </c>
      <c r="L20" s="34" t="s">
        <v>20</v>
      </c>
      <c r="M20" s="34" t="str">
        <f>IFERROR(INDEX('1.2(2)'!J$967:J$1017,MATCH('1.2(1)①'!$B20,'1.2(2)'!$C$967:$C$1017,0),1),"ー")</f>
        <v>〇</v>
      </c>
      <c r="N20" s="34" t="str">
        <f>IFERROR(INDEX('1.2(2)'!K$967:K$1017,MATCH('1.2(1)①'!$B20,'1.2(2)'!$C$967:$C$1017,0),1),"ー")</f>
        <v>ー</v>
      </c>
    </row>
    <row r="21" spans="1:14" s="3" customFormat="1" ht="57.6">
      <c r="A21" s="44" t="str">
        <f t="shared" si="0"/>
        <v>Scope1, 2主要設備における高効率型・脱炭素型の導入空気調和設備空気熱源設備・システム</v>
      </c>
      <c r="B21" s="11">
        <f t="shared" si="1"/>
        <v>15</v>
      </c>
      <c r="C21" s="359" t="s">
        <v>11</v>
      </c>
      <c r="D21" s="12" t="s">
        <v>12</v>
      </c>
      <c r="E21" s="12" t="s">
        <v>13</v>
      </c>
      <c r="F21" s="12" t="s">
        <v>14</v>
      </c>
      <c r="G21" s="12" t="s">
        <v>3814</v>
      </c>
      <c r="H21" s="12" t="s">
        <v>21</v>
      </c>
      <c r="I21" s="12" t="s">
        <v>17</v>
      </c>
      <c r="J21" s="132" t="s">
        <v>50</v>
      </c>
      <c r="K21" s="131" t="s">
        <v>51</v>
      </c>
      <c r="L21" s="34" t="s">
        <v>20</v>
      </c>
      <c r="M21" s="34" t="str">
        <f>IFERROR(INDEX('1.2(2)'!J$967:J$1017,MATCH('1.2(1)①'!$B21,'1.2(2)'!$C$967:$C$1017,0),1),"ー")</f>
        <v>〇</v>
      </c>
      <c r="N21" s="34" t="str">
        <f>IFERROR(INDEX('1.2(2)'!K$967:K$1017,MATCH('1.2(1)①'!$B21,'1.2(2)'!$C$967:$C$1017,0),1),"ー")</f>
        <v>ー</v>
      </c>
    </row>
    <row r="22" spans="1:14" s="3" customFormat="1" ht="28.8">
      <c r="A22" s="44"/>
      <c r="B22" s="11">
        <f t="shared" si="1"/>
        <v>16</v>
      </c>
      <c r="C22" s="359" t="s">
        <v>11</v>
      </c>
      <c r="D22" s="12" t="s">
        <v>12</v>
      </c>
      <c r="E22" s="12" t="s">
        <v>13</v>
      </c>
      <c r="F22" s="12" t="s">
        <v>154</v>
      </c>
      <c r="G22" s="12" t="s">
        <v>3814</v>
      </c>
      <c r="H22" s="12" t="s">
        <v>3804</v>
      </c>
      <c r="I22" s="12" t="s">
        <v>17</v>
      </c>
      <c r="J22" s="132" t="s">
        <v>3429</v>
      </c>
      <c r="K22" s="131" t="s">
        <v>3430</v>
      </c>
      <c r="L22" s="34" t="s">
        <v>20</v>
      </c>
      <c r="M22" s="34" t="str">
        <f>IFERROR(INDEX('1.2(2)'!J$967:J$1017,MATCH('1.2(1)①'!$B22,'1.2(2)'!$C$967:$C$1017,0),1),"ー")</f>
        <v>ー</v>
      </c>
      <c r="N22" s="34" t="str">
        <f>IFERROR(INDEX('1.2(2)'!K$967:K$1017,MATCH('1.2(1)①'!$B22,'1.2(2)'!$C$967:$C$1017,0),1),"ー")</f>
        <v>ー</v>
      </c>
    </row>
    <row r="23" spans="1:14" s="3" customFormat="1" ht="28.8">
      <c r="A23" s="44"/>
      <c r="B23" s="11">
        <f t="shared" si="1"/>
        <v>17</v>
      </c>
      <c r="C23" s="359" t="s">
        <v>11</v>
      </c>
      <c r="D23" s="12" t="s">
        <v>12</v>
      </c>
      <c r="E23" s="12" t="s">
        <v>13</v>
      </c>
      <c r="F23" s="12" t="s">
        <v>14</v>
      </c>
      <c r="G23" s="12" t="s">
        <v>3814</v>
      </c>
      <c r="H23" s="12" t="s">
        <v>3804</v>
      </c>
      <c r="I23" s="12" t="s">
        <v>3802</v>
      </c>
      <c r="J23" s="309" t="s">
        <v>3803</v>
      </c>
      <c r="K23" s="310" t="s">
        <v>3806</v>
      </c>
      <c r="L23" s="34" t="s">
        <v>20</v>
      </c>
      <c r="M23" s="34" t="str">
        <f>IFERROR(INDEX('1.2(2)'!J$967:J$1017,MATCH('1.2(1)①'!$B23,'1.2(2)'!$C$967:$C$1017,0),1),"ー")</f>
        <v>ー</v>
      </c>
      <c r="N23" s="34" t="str">
        <f>IFERROR(INDEX('1.2(2)'!K$967:K$1017,MATCH('1.2(1)①'!$B23,'1.2(2)'!$C$967:$C$1017,0),1),"ー")</f>
        <v>ー</v>
      </c>
    </row>
    <row r="24" spans="1:14" ht="43.2">
      <c r="A24" s="44" t="str">
        <f t="shared" si="0"/>
        <v>Scope1, 2主要設備における高効率型・脱炭素型の導入給湯設備給湯熱源設備・システム</v>
      </c>
      <c r="B24" s="11">
        <f t="shared" si="1"/>
        <v>18</v>
      </c>
      <c r="C24" s="359" t="s">
        <v>11</v>
      </c>
      <c r="D24" s="12" t="s">
        <v>12</v>
      </c>
      <c r="E24" s="12" t="s">
        <v>13</v>
      </c>
      <c r="F24" s="12" t="s">
        <v>91</v>
      </c>
      <c r="G24" s="12" t="s">
        <v>3814</v>
      </c>
      <c r="H24" s="12" t="s">
        <v>52</v>
      </c>
      <c r="I24" s="12" t="s">
        <v>53</v>
      </c>
      <c r="J24" s="132" t="s">
        <v>3496</v>
      </c>
      <c r="K24" s="131" t="s">
        <v>55</v>
      </c>
      <c r="L24" s="34" t="s">
        <v>20</v>
      </c>
      <c r="M24" s="34" t="str">
        <f>IFERROR(INDEX('1.2(2)'!J$967:J$1017,MATCH('1.2(1)①'!$B24,'1.2(2)'!$C$967:$C$1017,0),1),"ー")</f>
        <v>〇</v>
      </c>
      <c r="N24" s="34" t="str">
        <f>IFERROR(INDEX('1.2(2)'!K$967:K$1017,MATCH('1.2(1)①'!$B24,'1.2(2)'!$C$967:$C$1017,0),1),"ー")</f>
        <v>△</v>
      </c>
    </row>
    <row r="25" spans="1:14" ht="28.8">
      <c r="A25" s="44" t="str">
        <f t="shared" si="0"/>
        <v>Scope1, 2主要設備における高効率型・脱炭素型の導入給湯設備給湯熱源設備・システム</v>
      </c>
      <c r="B25" s="11">
        <f t="shared" si="1"/>
        <v>19</v>
      </c>
      <c r="C25" s="359" t="s">
        <v>11</v>
      </c>
      <c r="D25" s="12" t="s">
        <v>12</v>
      </c>
      <c r="E25" s="12" t="s">
        <v>13</v>
      </c>
      <c r="F25" s="12" t="s">
        <v>14</v>
      </c>
      <c r="G25" s="12" t="s">
        <v>3814</v>
      </c>
      <c r="H25" s="12" t="s">
        <v>56</v>
      </c>
      <c r="I25" s="12" t="s">
        <v>53</v>
      </c>
      <c r="J25" s="132" t="s">
        <v>57</v>
      </c>
      <c r="K25" s="131" t="s">
        <v>58</v>
      </c>
      <c r="L25" s="34" t="s">
        <v>20</v>
      </c>
      <c r="M25" s="34" t="str">
        <f>IFERROR(INDEX('1.2(2)'!J$967:J$1017,MATCH('1.2(1)①'!$B25,'1.2(2)'!$C$967:$C$1017,0),1),"ー")</f>
        <v>〇</v>
      </c>
      <c r="N25" s="34" t="str">
        <f>IFERROR(INDEX('1.2(2)'!K$967:K$1017,MATCH('1.2(1)①'!$B25,'1.2(2)'!$C$967:$C$1017,0),1),"ー")</f>
        <v>〇</v>
      </c>
    </row>
    <row r="26" spans="1:14">
      <c r="A26" s="44" t="str">
        <f t="shared" si="0"/>
        <v>Scope1, 2主要設備における高効率型・脱炭素型の導入給湯設備給湯熱源設備・システム</v>
      </c>
      <c r="B26" s="11">
        <f t="shared" si="1"/>
        <v>20</v>
      </c>
      <c r="C26" s="359" t="s">
        <v>11</v>
      </c>
      <c r="D26" s="12" t="s">
        <v>12</v>
      </c>
      <c r="E26" s="12" t="s">
        <v>13</v>
      </c>
      <c r="F26" s="12" t="s">
        <v>14</v>
      </c>
      <c r="G26" s="12" t="s">
        <v>3814</v>
      </c>
      <c r="H26" s="12" t="s">
        <v>56</v>
      </c>
      <c r="I26" s="12" t="s">
        <v>53</v>
      </c>
      <c r="J26" s="132" t="s">
        <v>60</v>
      </c>
      <c r="K26" s="131" t="s">
        <v>61</v>
      </c>
      <c r="L26" s="34" t="s">
        <v>20</v>
      </c>
      <c r="M26" s="34" t="str">
        <f>IFERROR(INDEX('1.2(2)'!J$967:J$1017,MATCH('1.2(1)①'!$B26,'1.2(2)'!$C$967:$C$1017,0),1),"ー")</f>
        <v>ー</v>
      </c>
      <c r="N26" s="34" t="str">
        <f>IFERROR(INDEX('1.2(2)'!K$967:K$1017,MATCH('1.2(1)①'!$B26,'1.2(2)'!$C$967:$C$1017,0),1),"ー")</f>
        <v>ー</v>
      </c>
    </row>
    <row r="27" spans="1:14" ht="28.8">
      <c r="A27" s="44" t="str">
        <f t="shared" si="0"/>
        <v>Scope1, 2主要設備における高効率型・脱炭素型の導入給湯設備給湯熱源設備・システム</v>
      </c>
      <c r="B27" s="11">
        <f t="shared" si="1"/>
        <v>21</v>
      </c>
      <c r="C27" s="359" t="s">
        <v>11</v>
      </c>
      <c r="D27" s="12" t="s">
        <v>12</v>
      </c>
      <c r="E27" s="12" t="s">
        <v>13</v>
      </c>
      <c r="F27" s="12" t="s">
        <v>14</v>
      </c>
      <c r="G27" s="12" t="s">
        <v>3814</v>
      </c>
      <c r="H27" s="12" t="s">
        <v>56</v>
      </c>
      <c r="I27" s="12" t="s">
        <v>53</v>
      </c>
      <c r="J27" s="132" t="s">
        <v>62</v>
      </c>
      <c r="K27" s="131" t="s">
        <v>63</v>
      </c>
      <c r="L27" s="34" t="s">
        <v>20</v>
      </c>
      <c r="M27" s="34" t="str">
        <f>IFERROR(INDEX('1.2(2)'!J$967:J$1017,MATCH('1.2(1)①'!$B27,'1.2(2)'!$C$967:$C$1017,0),1),"ー")</f>
        <v>ー</v>
      </c>
      <c r="N27" s="34" t="str">
        <f>IFERROR(INDEX('1.2(2)'!K$967:K$1017,MATCH('1.2(1)①'!$B27,'1.2(2)'!$C$967:$C$1017,0),1),"ー")</f>
        <v>ー</v>
      </c>
    </row>
    <row r="28" spans="1:14">
      <c r="A28" s="44" t="str">
        <f t="shared" si="0"/>
        <v>Scope1, 2主要設備における高効率型・脱炭素型の導入給湯設備給湯熱源設備・システム</v>
      </c>
      <c r="B28" s="11">
        <f t="shared" si="1"/>
        <v>22</v>
      </c>
      <c r="C28" s="359" t="s">
        <v>11</v>
      </c>
      <c r="D28" s="12" t="s">
        <v>12</v>
      </c>
      <c r="E28" s="12" t="s">
        <v>13</v>
      </c>
      <c r="F28" s="12" t="s">
        <v>14</v>
      </c>
      <c r="G28" s="12" t="s">
        <v>3814</v>
      </c>
      <c r="H28" s="12" t="s">
        <v>3805</v>
      </c>
      <c r="I28" s="12" t="s">
        <v>53</v>
      </c>
      <c r="J28" s="132" t="s">
        <v>64</v>
      </c>
      <c r="K28" s="131" t="s">
        <v>65</v>
      </c>
      <c r="L28" s="34" t="s">
        <v>20</v>
      </c>
      <c r="M28" s="34" t="str">
        <f>IFERROR(INDEX('1.2(2)'!J$967:J$1017,MATCH('1.2(1)①'!$B28,'1.2(2)'!$C$967:$C$1017,0),1),"ー")</f>
        <v>ー</v>
      </c>
      <c r="N28" s="34" t="str">
        <f>IFERROR(INDEX('1.2(2)'!K$967:K$1017,MATCH('1.2(1)①'!$B28,'1.2(2)'!$C$967:$C$1017,0),1),"ー")</f>
        <v>ー</v>
      </c>
    </row>
    <row r="29" spans="1:14" ht="28.8">
      <c r="B29" s="11">
        <f t="shared" si="1"/>
        <v>23</v>
      </c>
      <c r="C29" s="359" t="s">
        <v>11</v>
      </c>
      <c r="D29" s="12" t="s">
        <v>12</v>
      </c>
      <c r="E29" s="12" t="s">
        <v>13</v>
      </c>
      <c r="F29" s="12" t="s">
        <v>14</v>
      </c>
      <c r="G29" s="12" t="s">
        <v>3814</v>
      </c>
      <c r="H29" s="12" t="s">
        <v>3805</v>
      </c>
      <c r="I29" s="12" t="s">
        <v>3802</v>
      </c>
      <c r="J29" s="309" t="s">
        <v>3803</v>
      </c>
      <c r="K29" s="310" t="s">
        <v>3806</v>
      </c>
      <c r="L29" s="34" t="s">
        <v>20</v>
      </c>
      <c r="M29" s="34" t="str">
        <f>IFERROR(INDEX('1.2(2)'!J$967:J$1017,MATCH('1.2(1)①'!$B29,'1.2(2)'!$C$967:$C$1017,0),1),"ー")</f>
        <v>ー</v>
      </c>
      <c r="N29" s="34" t="str">
        <f>IFERROR(INDEX('1.2(2)'!K$967:K$1017,MATCH('1.2(1)①'!$B29,'1.2(2)'!$C$967:$C$1017,0),1),"ー")</f>
        <v>ー</v>
      </c>
    </row>
    <row r="30" spans="1:14" ht="28.8">
      <c r="A30" s="44" t="str">
        <f t="shared" si="0"/>
        <v>Scope1, 2主要設備における高効率型・脱炭素型の導入照明設備高効率照明器具</v>
      </c>
      <c r="B30" s="11">
        <f t="shared" si="1"/>
        <v>24</v>
      </c>
      <c r="C30" s="359" t="s">
        <v>11</v>
      </c>
      <c r="D30" s="12" t="s">
        <v>12</v>
      </c>
      <c r="E30" s="12" t="s">
        <v>13</v>
      </c>
      <c r="F30" s="12" t="s">
        <v>14</v>
      </c>
      <c r="G30" s="12" t="s">
        <v>3814</v>
      </c>
      <c r="H30" s="12" t="s">
        <v>66</v>
      </c>
      <c r="I30" s="12" t="s">
        <v>67</v>
      </c>
      <c r="J30" s="132" t="s">
        <v>68</v>
      </c>
      <c r="K30" s="131" t="s">
        <v>69</v>
      </c>
      <c r="L30" s="34" t="s">
        <v>20</v>
      </c>
      <c r="M30" s="34" t="str">
        <f>IFERROR(INDEX('1.2(2)'!J$967:J$1017,MATCH('1.2(1)①'!$B30,'1.2(2)'!$C$967:$C$1017,0),1),"ー")</f>
        <v>△</v>
      </c>
      <c r="N30" s="34" t="str">
        <f>IFERROR(INDEX('1.2(2)'!K$967:K$1017,MATCH('1.2(1)①'!$B30,'1.2(2)'!$C$967:$C$1017,0),1),"ー")</f>
        <v>△</v>
      </c>
    </row>
    <row r="31" spans="1:14" ht="43.2">
      <c r="A31" s="44" t="str">
        <f t="shared" si="0"/>
        <v>Scope1, 2主要設備における高効率型・脱炭素型の導入燃焼設備ボイラー・ボイラー関連機器</v>
      </c>
      <c r="B31" s="11">
        <f t="shared" si="1"/>
        <v>25</v>
      </c>
      <c r="C31" s="359" t="s">
        <v>11</v>
      </c>
      <c r="D31" s="12" t="s">
        <v>12</v>
      </c>
      <c r="E31" s="12" t="s">
        <v>70</v>
      </c>
      <c r="F31" s="12" t="s">
        <v>14</v>
      </c>
      <c r="G31" s="12" t="s">
        <v>3814</v>
      </c>
      <c r="H31" s="12" t="s">
        <v>71</v>
      </c>
      <c r="I31" s="12" t="s">
        <v>72</v>
      </c>
      <c r="J31" s="132" t="s">
        <v>699</v>
      </c>
      <c r="K31" s="131" t="s">
        <v>73</v>
      </c>
      <c r="L31" s="34" t="s">
        <v>20</v>
      </c>
      <c r="M31" s="34" t="str">
        <f>IFERROR(INDEX('1.2(2)'!J$967:J$1017,MATCH('1.2(1)①'!$B31,'1.2(2)'!$C$967:$C$1017,0),1),"ー")</f>
        <v>△</v>
      </c>
      <c r="N31" s="34" t="str">
        <f>IFERROR(INDEX('1.2(2)'!K$967:K$1017,MATCH('1.2(1)①'!$B31,'1.2(2)'!$C$967:$C$1017,0),1),"ー")</f>
        <v>△</v>
      </c>
    </row>
    <row r="32" spans="1:14" ht="28.8">
      <c r="A32" s="44" t="str">
        <f t="shared" si="0"/>
        <v>Scope1, 2主要設備における高効率型・脱炭素型の導入燃焼設備ボイラー・ボイラー関連機器</v>
      </c>
      <c r="B32" s="11">
        <f t="shared" si="1"/>
        <v>26</v>
      </c>
      <c r="C32" s="359" t="s">
        <v>11</v>
      </c>
      <c r="D32" s="12" t="s">
        <v>12</v>
      </c>
      <c r="E32" s="12" t="s">
        <v>13</v>
      </c>
      <c r="F32" s="12" t="s">
        <v>14</v>
      </c>
      <c r="G32" s="12" t="s">
        <v>3814</v>
      </c>
      <c r="H32" s="12" t="s">
        <v>74</v>
      </c>
      <c r="I32" s="12" t="s">
        <v>72</v>
      </c>
      <c r="J32" s="132" t="s">
        <v>75</v>
      </c>
      <c r="K32" s="131" t="s">
        <v>76</v>
      </c>
      <c r="L32" s="34" t="s">
        <v>20</v>
      </c>
      <c r="M32" s="34" t="str">
        <f>IFERROR(INDEX('1.2(2)'!J$967:J$1017,MATCH('1.2(1)①'!$B32,'1.2(2)'!$C$967:$C$1017,0),1),"ー")</f>
        <v>△</v>
      </c>
      <c r="N32" s="34" t="str">
        <f>IFERROR(INDEX('1.2(2)'!K$967:K$1017,MATCH('1.2(1)①'!$B32,'1.2(2)'!$C$967:$C$1017,0),1),"ー")</f>
        <v>△</v>
      </c>
    </row>
    <row r="33" spans="1:14" ht="43.2">
      <c r="A33" s="44" t="str">
        <f t="shared" si="0"/>
        <v>Scope1, 2主要設備における高効率型・脱炭素型の導入燃焼設備ボイラー・ボイラー関連機器</v>
      </c>
      <c r="B33" s="11">
        <f t="shared" si="1"/>
        <v>27</v>
      </c>
      <c r="C33" s="359" t="s">
        <v>11</v>
      </c>
      <c r="D33" s="12" t="s">
        <v>12</v>
      </c>
      <c r="E33" s="12" t="s">
        <v>13</v>
      </c>
      <c r="F33" s="12" t="s">
        <v>14</v>
      </c>
      <c r="G33" s="12" t="s">
        <v>3814</v>
      </c>
      <c r="H33" s="12" t="s">
        <v>74</v>
      </c>
      <c r="I33" s="12" t="s">
        <v>72</v>
      </c>
      <c r="J33" s="309" t="s">
        <v>77</v>
      </c>
      <c r="K33" s="310" t="s">
        <v>78</v>
      </c>
      <c r="L33" s="34"/>
      <c r="M33" s="34" t="str">
        <f>IFERROR(INDEX('1.2(2)'!J$967:J$1017,MATCH('1.2(1)①'!$B33,'1.2(2)'!$C$967:$C$1017,0),1),"ー")</f>
        <v>〇</v>
      </c>
      <c r="N33" s="34" t="str">
        <f>IFERROR(INDEX('1.2(2)'!K$967:K$1017,MATCH('1.2(1)①'!$B33,'1.2(2)'!$C$967:$C$1017,0),1),"ー")</f>
        <v>△</v>
      </c>
    </row>
    <row r="34" spans="1:14" ht="28.8">
      <c r="B34" s="11">
        <f t="shared" si="1"/>
        <v>28</v>
      </c>
      <c r="C34" s="359" t="s">
        <v>11</v>
      </c>
      <c r="D34" s="12" t="s">
        <v>12</v>
      </c>
      <c r="E34" s="12" t="s">
        <v>13</v>
      </c>
      <c r="F34" s="12" t="s">
        <v>14</v>
      </c>
      <c r="G34" s="12" t="s">
        <v>3814</v>
      </c>
      <c r="H34" s="12" t="s">
        <v>74</v>
      </c>
      <c r="I34" s="12" t="s">
        <v>3802</v>
      </c>
      <c r="J34" s="309" t="s">
        <v>3803</v>
      </c>
      <c r="K34" s="310" t="s">
        <v>3806</v>
      </c>
      <c r="L34" s="34" t="s">
        <v>20</v>
      </c>
      <c r="M34" s="366" t="str">
        <f>IFERROR(INDEX('1.2(2)'!J$967:J$1017,MATCH('1.2(1)①'!$B34,'1.2(2)'!$C$967:$C$1017,0),1),"ー")</f>
        <v>△</v>
      </c>
      <c r="N34" s="366" t="str">
        <f>IFERROR(INDEX('1.2(2)'!K$967:K$1017,MATCH('1.2(1)①'!$B34,'1.2(2)'!$C$967:$C$1017,0),1),"ー")</f>
        <v>ー</v>
      </c>
    </row>
    <row r="35" spans="1:14" ht="28.8">
      <c r="A35" s="44" t="str">
        <f t="shared" si="0"/>
        <v>Scope1, 2主要設備における高効率型・脱炭素型の導入熱利用設備工業炉</v>
      </c>
      <c r="B35" s="11">
        <f t="shared" si="1"/>
        <v>29</v>
      </c>
      <c r="C35" s="359" t="s">
        <v>11</v>
      </c>
      <c r="D35" s="12" t="s">
        <v>12</v>
      </c>
      <c r="E35" s="12" t="s">
        <v>13</v>
      </c>
      <c r="F35" s="12" t="s">
        <v>14</v>
      </c>
      <c r="G35" s="12" t="s">
        <v>3814</v>
      </c>
      <c r="H35" s="12" t="s">
        <v>82</v>
      </c>
      <c r="I35" s="12" t="s">
        <v>79</v>
      </c>
      <c r="J35" s="132" t="s">
        <v>80</v>
      </c>
      <c r="K35" s="131" t="s">
        <v>81</v>
      </c>
      <c r="L35" s="34"/>
      <c r="M35" s="34" t="str">
        <f>IFERROR(INDEX('1.2(2)'!J$967:J$1017,MATCH('1.2(1)①'!$B35,'1.2(2)'!$C$967:$C$1017,0),1),"ー")</f>
        <v>ー</v>
      </c>
      <c r="N35" s="34" t="str">
        <f>IFERROR(INDEX('1.2(2)'!K$967:K$1017,MATCH('1.2(1)①'!$B35,'1.2(2)'!$C$967:$C$1017,0),1),"ー")</f>
        <v>ー</v>
      </c>
    </row>
    <row r="36" spans="1:14" ht="28.8">
      <c r="A36" s="44" t="str">
        <f t="shared" si="0"/>
        <v>Scope1, 2主要設備における高効率型・脱炭素型の導入熱利用設備工業炉</v>
      </c>
      <c r="B36" s="11">
        <f t="shared" si="1"/>
        <v>30</v>
      </c>
      <c r="C36" s="359" t="s">
        <v>11</v>
      </c>
      <c r="D36" s="12" t="s">
        <v>12</v>
      </c>
      <c r="E36" s="12" t="s">
        <v>13</v>
      </c>
      <c r="F36" s="12" t="s">
        <v>14</v>
      </c>
      <c r="G36" s="12" t="s">
        <v>3814</v>
      </c>
      <c r="H36" s="12" t="s">
        <v>82</v>
      </c>
      <c r="I36" s="12" t="s">
        <v>79</v>
      </c>
      <c r="J36" s="132" t="s">
        <v>83</v>
      </c>
      <c r="K36" s="131" t="s">
        <v>84</v>
      </c>
      <c r="L36" s="365"/>
      <c r="M36" s="34" t="str">
        <f>IFERROR(INDEX('1.2(2)'!J$967:J$1017,MATCH('1.2(1)①'!$B36,'1.2(2)'!$C$967:$C$1017,0),1),"ー")</f>
        <v>ー</v>
      </c>
      <c r="N36" s="34" t="str">
        <f>IFERROR(INDEX('1.2(2)'!K$967:K$1017,MATCH('1.2(1)①'!$B36,'1.2(2)'!$C$967:$C$1017,0),1),"ー")</f>
        <v>ー</v>
      </c>
    </row>
    <row r="37" spans="1:14" ht="43.2">
      <c r="A37" s="44" t="str">
        <f t="shared" si="0"/>
        <v>Scope1, 2主要設備における高効率型・脱炭素型の導入熱利用設備工業炉</v>
      </c>
      <c r="B37" s="11">
        <f t="shared" si="1"/>
        <v>31</v>
      </c>
      <c r="C37" s="359" t="s">
        <v>11</v>
      </c>
      <c r="D37" s="12" t="s">
        <v>12</v>
      </c>
      <c r="E37" s="12" t="s">
        <v>13</v>
      </c>
      <c r="F37" s="12" t="s">
        <v>14</v>
      </c>
      <c r="G37" s="12" t="s">
        <v>3814</v>
      </c>
      <c r="H37" s="12" t="s">
        <v>82</v>
      </c>
      <c r="I37" s="12" t="s">
        <v>79</v>
      </c>
      <c r="J37" s="132" t="s">
        <v>85</v>
      </c>
      <c r="K37" s="131" t="s">
        <v>86</v>
      </c>
      <c r="L37" s="365"/>
      <c r="M37" s="34" t="str">
        <f>IFERROR(INDEX('1.2(2)'!J$967:J$1017,MATCH('1.2(1)①'!$B37,'1.2(2)'!$C$967:$C$1017,0),1),"ー")</f>
        <v>ー</v>
      </c>
      <c r="N37" s="34" t="str">
        <f>IFERROR(INDEX('1.2(2)'!K$967:K$1017,MATCH('1.2(1)①'!$B37,'1.2(2)'!$C$967:$C$1017,0),1),"ー")</f>
        <v>ー</v>
      </c>
    </row>
    <row r="38" spans="1:14">
      <c r="A38" s="44" t="str">
        <f t="shared" si="0"/>
        <v>Scope1, 2主要設備における高効率型・脱炭素型の導入熱利用設備ヒートポンプ式熱源装置</v>
      </c>
      <c r="B38" s="11">
        <f t="shared" si="1"/>
        <v>32</v>
      </c>
      <c r="C38" s="359" t="s">
        <v>11</v>
      </c>
      <c r="D38" s="12" t="s">
        <v>12</v>
      </c>
      <c r="E38" s="12" t="s">
        <v>13</v>
      </c>
      <c r="F38" s="12" t="s">
        <v>14</v>
      </c>
      <c r="G38" s="12" t="s">
        <v>3814</v>
      </c>
      <c r="H38" s="12" t="s">
        <v>82</v>
      </c>
      <c r="I38" s="12" t="s">
        <v>87</v>
      </c>
      <c r="J38" s="132" t="s">
        <v>88</v>
      </c>
      <c r="K38" s="129" t="str">
        <f>"対策No."&amp;B7&amp;"参照"</f>
        <v>対策No.1参照</v>
      </c>
      <c r="L38" s="34"/>
      <c r="M38" s="34" t="str">
        <f>IFERROR(INDEX('1.2(2)'!J$967:J$1017,MATCH('1.2(1)①'!$B38,'1.2(2)'!$C$967:$C$1017,0),1),"ー")</f>
        <v>ー</v>
      </c>
      <c r="N38" s="34" t="str">
        <f>IFERROR(INDEX('1.2(2)'!K$967:K$1017,MATCH('1.2(1)①'!$B38,'1.2(2)'!$C$967:$C$1017,0),1),"ー")</f>
        <v>ー</v>
      </c>
    </row>
    <row r="39" spans="1:14">
      <c r="A39" s="44" t="str">
        <f t="shared" si="0"/>
        <v>Scope1, 2主要設備における高効率型・脱炭素型の導入熱利用設備ヒートポンプ式熱源装置</v>
      </c>
      <c r="B39" s="11">
        <f t="shared" si="1"/>
        <v>33</v>
      </c>
      <c r="C39" s="359" t="s">
        <v>11</v>
      </c>
      <c r="D39" s="12" t="s">
        <v>12</v>
      </c>
      <c r="E39" s="12" t="s">
        <v>13</v>
      </c>
      <c r="F39" s="12" t="s">
        <v>14</v>
      </c>
      <c r="G39" s="12" t="s">
        <v>3814</v>
      </c>
      <c r="H39" s="12" t="s">
        <v>89</v>
      </c>
      <c r="I39" s="12" t="s">
        <v>87</v>
      </c>
      <c r="J39" s="132" t="s">
        <v>90</v>
      </c>
      <c r="K39" s="129" t="str">
        <f>"対策No."&amp;B10&amp;"参照"</f>
        <v>対策No.4参照</v>
      </c>
      <c r="L39" s="34"/>
      <c r="M39" s="34" t="str">
        <f>IFERROR(INDEX('1.2(2)'!J$967:J$1017,MATCH('1.2(1)①'!$B39,'1.2(2)'!$C$967:$C$1017,0),1),"ー")</f>
        <v>ー</v>
      </c>
      <c r="N39" s="34" t="str">
        <f>IFERROR(INDEX('1.2(2)'!K$967:K$1017,MATCH('1.2(1)①'!$B39,'1.2(2)'!$C$967:$C$1017,0),1),"ー")</f>
        <v>ー</v>
      </c>
    </row>
    <row r="40" spans="1:14" ht="28.8">
      <c r="A40" s="44" t="str">
        <f t="shared" si="0"/>
        <v>Scope1, 2主要設備における高効率型・脱炭素型の導入熱利用設備ヒートポンプ式熱源装置</v>
      </c>
      <c r="B40" s="11">
        <f t="shared" si="1"/>
        <v>34</v>
      </c>
      <c r="C40" s="359" t="s">
        <v>11</v>
      </c>
      <c r="D40" s="12" t="s">
        <v>12</v>
      </c>
      <c r="E40" s="12" t="s">
        <v>13</v>
      </c>
      <c r="F40" s="12" t="s">
        <v>91</v>
      </c>
      <c r="G40" s="12" t="s">
        <v>3814</v>
      </c>
      <c r="H40" s="12" t="s">
        <v>89</v>
      </c>
      <c r="I40" s="12" t="s">
        <v>87</v>
      </c>
      <c r="J40" s="132" t="s">
        <v>3497</v>
      </c>
      <c r="K40" s="131" t="s">
        <v>3380</v>
      </c>
      <c r="L40" s="34"/>
      <c r="M40" s="34" t="str">
        <f>IFERROR(INDEX('1.2(2)'!J$967:J$1017,MATCH('1.2(1)①'!$B40,'1.2(2)'!$C$967:$C$1017,0),1),"ー")</f>
        <v>△</v>
      </c>
      <c r="N40" s="34" t="str">
        <f>IFERROR(INDEX('1.2(2)'!K$967:K$1017,MATCH('1.2(1)①'!$B40,'1.2(2)'!$C$967:$C$1017,0),1),"ー")</f>
        <v>ー</v>
      </c>
    </row>
    <row r="41" spans="1:14">
      <c r="A41" s="44" t="str">
        <f t="shared" si="0"/>
        <v>Scope1, 2主要設備における高効率型・脱炭素型の導入熱利用設備ヒートポンプ式熱源装置</v>
      </c>
      <c r="B41" s="11">
        <f t="shared" si="1"/>
        <v>35</v>
      </c>
      <c r="C41" s="359" t="s">
        <v>11</v>
      </c>
      <c r="D41" s="12" t="s">
        <v>12</v>
      </c>
      <c r="E41" s="12" t="s">
        <v>13</v>
      </c>
      <c r="F41" s="12" t="s">
        <v>14</v>
      </c>
      <c r="G41" s="12" t="s">
        <v>3814</v>
      </c>
      <c r="H41" s="12" t="s">
        <v>89</v>
      </c>
      <c r="I41" s="12" t="s">
        <v>87</v>
      </c>
      <c r="J41" s="132" t="s">
        <v>30</v>
      </c>
      <c r="K41" s="129" t="str">
        <f>"対策No."&amp;B12&amp;"参照"</f>
        <v>対策No.6参照</v>
      </c>
      <c r="L41" s="34"/>
      <c r="M41" s="34" t="str">
        <f>IFERROR(INDEX('1.2(2)'!J$967:J$1017,MATCH('1.2(1)①'!$B41,'1.2(2)'!$C$967:$C$1017,0),1),"ー")</f>
        <v>ー</v>
      </c>
      <c r="N41" s="34" t="str">
        <f>IFERROR(INDEX('1.2(2)'!K$967:K$1017,MATCH('1.2(1)①'!$B41,'1.2(2)'!$C$967:$C$1017,0),1),"ー")</f>
        <v>ー</v>
      </c>
    </row>
    <row r="42" spans="1:14">
      <c r="A42" s="44" t="str">
        <f t="shared" si="0"/>
        <v>Scope1, 2主要設備における高効率型・脱炭素型の導入熱利用設備ヒートポンプ式熱源装置</v>
      </c>
      <c r="B42" s="11">
        <f t="shared" si="1"/>
        <v>36</v>
      </c>
      <c r="C42" s="359" t="s">
        <v>11</v>
      </c>
      <c r="D42" s="12" t="s">
        <v>12</v>
      </c>
      <c r="E42" s="12" t="s">
        <v>13</v>
      </c>
      <c r="F42" s="12" t="s">
        <v>14</v>
      </c>
      <c r="G42" s="12" t="s">
        <v>3814</v>
      </c>
      <c r="H42" s="12" t="s">
        <v>89</v>
      </c>
      <c r="I42" s="12" t="s">
        <v>87</v>
      </c>
      <c r="J42" s="132" t="s">
        <v>32</v>
      </c>
      <c r="K42" s="129" t="str">
        <f>"対策No."&amp;B13&amp;"参照"</f>
        <v>対策No.7参照</v>
      </c>
      <c r="L42" s="34"/>
      <c r="M42" s="34" t="str">
        <f>IFERROR(INDEX('1.2(2)'!J$967:J$1017,MATCH('1.2(1)①'!$B42,'1.2(2)'!$C$967:$C$1017,0),1),"ー")</f>
        <v>ー</v>
      </c>
      <c r="N42" s="34" t="str">
        <f>IFERROR(INDEX('1.2(2)'!K$967:K$1017,MATCH('1.2(1)①'!$B42,'1.2(2)'!$C$967:$C$1017,0),1),"ー")</f>
        <v>ー</v>
      </c>
    </row>
    <row r="43" spans="1:14">
      <c r="A43" s="44" t="str">
        <f t="shared" si="0"/>
        <v>Scope1, 2主要設備における高効率型・脱炭素型の導入熱利用設備ヒートポンプ式熱源装置</v>
      </c>
      <c r="B43" s="11">
        <f t="shared" si="1"/>
        <v>37</v>
      </c>
      <c r="C43" s="359" t="s">
        <v>11</v>
      </c>
      <c r="D43" s="12" t="s">
        <v>12</v>
      </c>
      <c r="E43" s="12" t="s">
        <v>13</v>
      </c>
      <c r="F43" s="12" t="s">
        <v>14</v>
      </c>
      <c r="G43" s="12" t="s">
        <v>3814</v>
      </c>
      <c r="H43" s="12" t="s">
        <v>89</v>
      </c>
      <c r="I43" s="12" t="s">
        <v>87</v>
      </c>
      <c r="J43" s="132" t="s">
        <v>41</v>
      </c>
      <c r="K43" s="129" t="str">
        <f>"対策No."&amp;B17&amp;"参照"</f>
        <v>対策No.11参照</v>
      </c>
      <c r="L43" s="34"/>
      <c r="M43" s="34" t="str">
        <f>IFERROR(INDEX('1.2(2)'!J$967:J$1017,MATCH('1.2(1)①'!$B43,'1.2(2)'!$C$967:$C$1017,0),1),"ー")</f>
        <v>ー</v>
      </c>
      <c r="N43" s="34" t="str">
        <f>IFERROR(INDEX('1.2(2)'!K$967:K$1017,MATCH('1.2(1)①'!$B43,'1.2(2)'!$C$967:$C$1017,0),1),"ー")</f>
        <v>ー</v>
      </c>
    </row>
    <row r="44" spans="1:14">
      <c r="A44" s="44" t="str">
        <f t="shared" si="0"/>
        <v>Scope1, 2主要設備における高効率型・脱炭素型の導入熱利用設備ヒートポンプ式熱源装置</v>
      </c>
      <c r="B44" s="11">
        <f t="shared" si="1"/>
        <v>38</v>
      </c>
      <c r="C44" s="359" t="s">
        <v>11</v>
      </c>
      <c r="D44" s="12" t="s">
        <v>12</v>
      </c>
      <c r="E44" s="12" t="s">
        <v>13</v>
      </c>
      <c r="F44" s="12" t="s">
        <v>14</v>
      </c>
      <c r="G44" s="12" t="s">
        <v>3814</v>
      </c>
      <c r="H44" s="12" t="s">
        <v>89</v>
      </c>
      <c r="I44" s="12" t="s">
        <v>87</v>
      </c>
      <c r="J44" s="132" t="s">
        <v>54</v>
      </c>
      <c r="K44" s="129" t="str">
        <f>"対策No."&amp;B24&amp;"参照"</f>
        <v>対策No.18参照</v>
      </c>
      <c r="L44" s="34"/>
      <c r="M44" s="34" t="str">
        <f>IFERROR(INDEX('1.2(2)'!J$967:J$1017,MATCH('1.2(1)①'!$B44,'1.2(2)'!$C$967:$C$1017,0),1),"ー")</f>
        <v>ー</v>
      </c>
      <c r="N44" s="34" t="str">
        <f>IFERROR(INDEX('1.2(2)'!K$967:K$1017,MATCH('1.2(1)①'!$B44,'1.2(2)'!$C$967:$C$1017,0),1),"ー")</f>
        <v>ー</v>
      </c>
    </row>
    <row r="45" spans="1:14" ht="28.8">
      <c r="A45" s="44" t="str">
        <f t="shared" si="0"/>
        <v>Scope1, 2主要設備における高効率型・脱炭素型の導入熱利用設備ヒートポンプ式熱源装置</v>
      </c>
      <c r="B45" s="11">
        <f t="shared" si="1"/>
        <v>39</v>
      </c>
      <c r="C45" s="359" t="s">
        <v>11</v>
      </c>
      <c r="D45" s="12" t="s">
        <v>12</v>
      </c>
      <c r="E45" s="12" t="s">
        <v>13</v>
      </c>
      <c r="F45" s="12" t="s">
        <v>14</v>
      </c>
      <c r="G45" s="12" t="s">
        <v>3814</v>
      </c>
      <c r="H45" s="12" t="s">
        <v>89</v>
      </c>
      <c r="I45" s="12" t="s">
        <v>87</v>
      </c>
      <c r="J45" s="132" t="s">
        <v>92</v>
      </c>
      <c r="K45" s="131" t="s">
        <v>93</v>
      </c>
      <c r="L45" s="34"/>
      <c r="M45" s="34" t="str">
        <f>IFERROR(INDEX('1.2(2)'!J$967:J$1017,MATCH('1.2(1)①'!$B45,'1.2(2)'!$C$967:$C$1017,0),1),"ー")</f>
        <v>△</v>
      </c>
      <c r="N45" s="34" t="str">
        <f>IFERROR(INDEX('1.2(2)'!K$967:K$1017,MATCH('1.2(1)①'!$B45,'1.2(2)'!$C$967:$C$1017,0),1),"ー")</f>
        <v>△</v>
      </c>
    </row>
    <row r="46" spans="1:14">
      <c r="A46" s="44" t="str">
        <f t="shared" si="0"/>
        <v>Scope1, 2主要設備における高効率型・脱炭素型の導入熱利用設備ヒートポンプ式熱源装置</v>
      </c>
      <c r="B46" s="11">
        <f t="shared" si="1"/>
        <v>40</v>
      </c>
      <c r="C46" s="359" t="s">
        <v>11</v>
      </c>
      <c r="D46" s="12" t="s">
        <v>12</v>
      </c>
      <c r="E46" s="12" t="s">
        <v>13</v>
      </c>
      <c r="F46" s="12" t="s">
        <v>14</v>
      </c>
      <c r="G46" s="12" t="s">
        <v>3814</v>
      </c>
      <c r="H46" s="12" t="s">
        <v>89</v>
      </c>
      <c r="I46" s="12" t="s">
        <v>87</v>
      </c>
      <c r="J46" s="132" t="s">
        <v>94</v>
      </c>
      <c r="K46" s="131" t="s">
        <v>95</v>
      </c>
      <c r="L46" s="34"/>
      <c r="M46" s="34" t="str">
        <f>IFERROR(INDEX('1.2(2)'!J$967:J$1017,MATCH('1.2(1)①'!$B46,'1.2(2)'!$C$967:$C$1017,0),1),"ー")</f>
        <v>ー</v>
      </c>
      <c r="N46" s="34" t="str">
        <f>IFERROR(INDEX('1.2(2)'!K$967:K$1017,MATCH('1.2(1)①'!$B46,'1.2(2)'!$C$967:$C$1017,0),1),"ー")</f>
        <v>ー</v>
      </c>
    </row>
    <row r="47" spans="1:14">
      <c r="A47" s="44" t="str">
        <f t="shared" si="0"/>
        <v>Scope1, 2主要設備における高効率型・脱炭素型の導入熱利用設備ヒートポンプ式熱源装置</v>
      </c>
      <c r="B47" s="11">
        <f t="shared" si="1"/>
        <v>41</v>
      </c>
      <c r="C47" s="359" t="s">
        <v>11</v>
      </c>
      <c r="D47" s="12" t="s">
        <v>12</v>
      </c>
      <c r="E47" s="12" t="s">
        <v>13</v>
      </c>
      <c r="F47" s="12" t="s">
        <v>14</v>
      </c>
      <c r="G47" s="12" t="s">
        <v>3814</v>
      </c>
      <c r="H47" s="12" t="s">
        <v>89</v>
      </c>
      <c r="I47" s="12" t="s">
        <v>87</v>
      </c>
      <c r="J47" s="132" t="s">
        <v>96</v>
      </c>
      <c r="K47" s="131" t="s">
        <v>97</v>
      </c>
      <c r="L47" s="34"/>
      <c r="M47" s="34" t="str">
        <f>IFERROR(INDEX('1.2(2)'!J$967:J$1017,MATCH('1.2(1)①'!$B47,'1.2(2)'!$C$967:$C$1017,0),1),"ー")</f>
        <v>△</v>
      </c>
      <c r="N47" s="34" t="str">
        <f>IFERROR(INDEX('1.2(2)'!K$967:K$1017,MATCH('1.2(1)①'!$B47,'1.2(2)'!$C$967:$C$1017,0),1),"ー")</f>
        <v>△</v>
      </c>
    </row>
    <row r="48" spans="1:14">
      <c r="A48" s="44" t="str">
        <f t="shared" si="0"/>
        <v>Scope1, 2主要設備における高効率型・脱炭素型の導入熱利用設備ヒートポンプ式熱源装置</v>
      </c>
      <c r="B48" s="11">
        <f t="shared" si="1"/>
        <v>42</v>
      </c>
      <c r="C48" s="359" t="s">
        <v>11</v>
      </c>
      <c r="D48" s="12" t="s">
        <v>12</v>
      </c>
      <c r="E48" s="12" t="s">
        <v>13</v>
      </c>
      <c r="F48" s="12" t="s">
        <v>14</v>
      </c>
      <c r="G48" s="12" t="s">
        <v>3814</v>
      </c>
      <c r="H48" s="12" t="s">
        <v>89</v>
      </c>
      <c r="I48" s="12" t="s">
        <v>87</v>
      </c>
      <c r="J48" s="132" t="s">
        <v>98</v>
      </c>
      <c r="K48" s="131" t="s">
        <v>99</v>
      </c>
      <c r="L48" s="365"/>
      <c r="M48" s="34" t="str">
        <f>IFERROR(INDEX('1.2(2)'!J$967:J$1017,MATCH('1.2(1)①'!$B48,'1.2(2)'!$C$967:$C$1017,0),1),"ー")</f>
        <v>△</v>
      </c>
      <c r="N48" s="34" t="str">
        <f>IFERROR(INDEX('1.2(2)'!K$967:K$1017,MATCH('1.2(1)①'!$B48,'1.2(2)'!$C$967:$C$1017,0),1),"ー")</f>
        <v>ー</v>
      </c>
    </row>
    <row r="49" spans="1:15" s="3" customFormat="1" ht="43.2">
      <c r="A49" s="44" t="str">
        <f t="shared" si="0"/>
        <v>Scope1, 2主要設備における高効率型・脱炭素型の導入熱利用設備蒸留塔</v>
      </c>
      <c r="B49" s="11">
        <f t="shared" si="1"/>
        <v>43</v>
      </c>
      <c r="C49" s="359" t="s">
        <v>11</v>
      </c>
      <c r="D49" s="12" t="s">
        <v>12</v>
      </c>
      <c r="E49" s="12" t="s">
        <v>13</v>
      </c>
      <c r="F49" s="12" t="s">
        <v>14</v>
      </c>
      <c r="G49" s="12" t="s">
        <v>3814</v>
      </c>
      <c r="H49" s="12" t="s">
        <v>89</v>
      </c>
      <c r="I49" s="12" t="s">
        <v>100</v>
      </c>
      <c r="J49" s="132" t="s">
        <v>3815</v>
      </c>
      <c r="K49" s="131" t="s">
        <v>102</v>
      </c>
      <c r="L49" s="365"/>
      <c r="M49" s="34" t="str">
        <f>IFERROR(INDEX('1.2(2)'!J$967:J$1017,MATCH('1.2(1)①'!$B49,'1.2(2)'!$C$967:$C$1017,0),1),"ー")</f>
        <v>〇</v>
      </c>
      <c r="N49" s="34" t="str">
        <f>IFERROR(INDEX('1.2(2)'!K$967:K$1017,MATCH('1.2(1)①'!$B49,'1.2(2)'!$C$967:$C$1017,0),1),"ー")</f>
        <v>ー</v>
      </c>
    </row>
    <row r="50" spans="1:15" s="3" customFormat="1" ht="28.8">
      <c r="A50" s="44" t="str">
        <f t="shared" si="0"/>
        <v>Scope1, 2主要設備における高効率型・脱炭素型の導入熱利用設備蒸留塔</v>
      </c>
      <c r="B50" s="11">
        <f t="shared" si="1"/>
        <v>44</v>
      </c>
      <c r="C50" s="359" t="s">
        <v>11</v>
      </c>
      <c r="D50" s="12" t="s">
        <v>12</v>
      </c>
      <c r="E50" s="12" t="s">
        <v>13</v>
      </c>
      <c r="F50" s="12" t="s">
        <v>14</v>
      </c>
      <c r="G50" s="12" t="s">
        <v>3814</v>
      </c>
      <c r="H50" s="12" t="s">
        <v>89</v>
      </c>
      <c r="I50" s="12" t="s">
        <v>100</v>
      </c>
      <c r="J50" s="132" t="s">
        <v>3827</v>
      </c>
      <c r="K50" s="131" t="s">
        <v>103</v>
      </c>
      <c r="L50" s="365"/>
      <c r="M50" s="34" t="str">
        <f>IFERROR(INDEX('1.2(2)'!J$967:J$1017,MATCH('1.2(1)①'!$B50,'1.2(2)'!$C$967:$C$1017,0),1),"ー")</f>
        <v>ー</v>
      </c>
      <c r="N50" s="34" t="str">
        <f>IFERROR(INDEX('1.2(2)'!K$967:K$1017,MATCH('1.2(1)①'!$B50,'1.2(2)'!$C$967:$C$1017,0),1),"ー")</f>
        <v>ー</v>
      </c>
    </row>
    <row r="51" spans="1:15" s="3" customFormat="1" ht="28.8">
      <c r="A51" s="44" t="str">
        <f t="shared" si="0"/>
        <v>Scope1, 2主要設備における高効率型・脱炭素型の導入熱利用設備その他</v>
      </c>
      <c r="B51" s="11">
        <f t="shared" si="1"/>
        <v>45</v>
      </c>
      <c r="C51" s="359" t="s">
        <v>11</v>
      </c>
      <c r="D51" s="12" t="s">
        <v>12</v>
      </c>
      <c r="E51" s="12" t="s">
        <v>13</v>
      </c>
      <c r="F51" s="12" t="s">
        <v>14</v>
      </c>
      <c r="G51" s="12" t="s">
        <v>3814</v>
      </c>
      <c r="H51" s="12" t="s">
        <v>89</v>
      </c>
      <c r="I51" s="12" t="s">
        <v>104</v>
      </c>
      <c r="J51" s="132" t="s">
        <v>105</v>
      </c>
      <c r="K51" s="131" t="s">
        <v>106</v>
      </c>
      <c r="L51" s="365"/>
      <c r="M51" s="34" t="str">
        <f>IFERROR(INDEX('1.2(2)'!J$967:J$1017,MATCH('1.2(1)①'!$B51,'1.2(2)'!$C$967:$C$1017,0),1),"ー")</f>
        <v>〇</v>
      </c>
      <c r="N51" s="34" t="str">
        <f>IFERROR(INDEX('1.2(2)'!K$967:K$1017,MATCH('1.2(1)①'!$B51,'1.2(2)'!$C$967:$C$1017,0),1),"ー")</f>
        <v>ー</v>
      </c>
    </row>
    <row r="52" spans="1:15" s="3" customFormat="1" ht="28.8">
      <c r="A52" s="44" t="str">
        <f t="shared" si="0"/>
        <v>Scope1, 2主要設備における高効率型・脱炭素型の導入熱利用設備その他</v>
      </c>
      <c r="B52" s="11">
        <f t="shared" si="1"/>
        <v>46</v>
      </c>
      <c r="C52" s="359" t="s">
        <v>11</v>
      </c>
      <c r="D52" s="12" t="s">
        <v>12</v>
      </c>
      <c r="E52" s="12" t="s">
        <v>13</v>
      </c>
      <c r="F52" s="12" t="s">
        <v>14</v>
      </c>
      <c r="G52" s="12" t="s">
        <v>3814</v>
      </c>
      <c r="H52" s="12" t="s">
        <v>89</v>
      </c>
      <c r="I52" s="12" t="s">
        <v>107</v>
      </c>
      <c r="J52" s="132" t="s">
        <v>108</v>
      </c>
      <c r="K52" s="131" t="s">
        <v>109</v>
      </c>
      <c r="L52" s="365"/>
      <c r="M52" s="34" t="str">
        <f>IFERROR(INDEX('1.2(2)'!J$967:J$1017,MATCH('1.2(1)①'!$B52,'1.2(2)'!$C$967:$C$1017,0),1),"ー")</f>
        <v>〇</v>
      </c>
      <c r="N52" s="34" t="str">
        <f>IFERROR(INDEX('1.2(2)'!K$967:K$1017,MATCH('1.2(1)①'!$B52,'1.2(2)'!$C$967:$C$1017,0),1),"ー")</f>
        <v>ー</v>
      </c>
    </row>
    <row r="53" spans="1:15" ht="28.8">
      <c r="B53" s="11">
        <f t="shared" si="1"/>
        <v>47</v>
      </c>
      <c r="C53" s="359" t="s">
        <v>11</v>
      </c>
      <c r="D53" s="12" t="s">
        <v>12</v>
      </c>
      <c r="E53" s="12" t="s">
        <v>13</v>
      </c>
      <c r="F53" s="12" t="s">
        <v>14</v>
      </c>
      <c r="G53" s="12" t="s">
        <v>3814</v>
      </c>
      <c r="H53" s="12" t="s">
        <v>89</v>
      </c>
      <c r="I53" s="12" t="s">
        <v>3802</v>
      </c>
      <c r="J53" s="309" t="s">
        <v>3803</v>
      </c>
      <c r="K53" s="310" t="s">
        <v>3806</v>
      </c>
      <c r="L53" s="365"/>
      <c r="M53" s="366" t="str">
        <f>IFERROR(INDEX('1.2(2)'!J$967:J$1017,MATCH('1.2(1)①'!$B53,'1.2(2)'!$C$967:$C$1017,0),1),"ー")</f>
        <v>ー</v>
      </c>
      <c r="N53" s="366" t="str">
        <f>IFERROR(INDEX('1.2(2)'!K$967:K$1017,MATCH('1.2(1)①'!$B53,'1.2(2)'!$C$967:$C$1017,0),1),"ー")</f>
        <v>ー</v>
      </c>
    </row>
    <row r="54" spans="1:15" ht="43.2">
      <c r="A54" s="44" t="str">
        <f t="shared" si="0"/>
        <v>Scope1, 2主要設備における高効率型・脱炭素型の導入コージェネレーション設備コージェネレーション設備</v>
      </c>
      <c r="B54" s="11">
        <f t="shared" si="1"/>
        <v>48</v>
      </c>
      <c r="C54" s="359" t="s">
        <v>11</v>
      </c>
      <c r="D54" s="12" t="s">
        <v>12</v>
      </c>
      <c r="E54" s="12" t="s">
        <v>13</v>
      </c>
      <c r="F54" s="12" t="s">
        <v>14</v>
      </c>
      <c r="G54" s="12" t="s">
        <v>3814</v>
      </c>
      <c r="H54" s="12" t="s">
        <v>110</v>
      </c>
      <c r="I54" s="12" t="s">
        <v>110</v>
      </c>
      <c r="J54" s="132" t="s">
        <v>111</v>
      </c>
      <c r="K54" s="131" t="s">
        <v>112</v>
      </c>
      <c r="L54" s="34" t="s">
        <v>20</v>
      </c>
      <c r="M54" s="34" t="str">
        <f>IFERROR(INDEX('1.2(2)'!J$967:J$1017,MATCH('1.2(1)①'!$B54,'1.2(2)'!$C$967:$C$1017,0),1),"ー")</f>
        <v>△</v>
      </c>
      <c r="N54" s="34" t="str">
        <f>IFERROR(INDEX('1.2(2)'!K$967:K$1017,MATCH('1.2(1)①'!$B54,'1.2(2)'!$C$967:$C$1017,0),1),"ー")</f>
        <v>ー</v>
      </c>
    </row>
    <row r="55" spans="1:15" ht="57.6">
      <c r="A55" s="44" t="str">
        <f t="shared" si="0"/>
        <v>Scope1, 2主要設備における高効率型・脱炭素型の導入コージェネレーション設備コージェネレーション設備</v>
      </c>
      <c r="B55" s="11">
        <f t="shared" si="1"/>
        <v>49</v>
      </c>
      <c r="C55" s="359" t="s">
        <v>11</v>
      </c>
      <c r="D55" s="12" t="s">
        <v>12</v>
      </c>
      <c r="E55" s="12" t="s">
        <v>13</v>
      </c>
      <c r="F55" s="12" t="s">
        <v>14</v>
      </c>
      <c r="G55" s="12" t="s">
        <v>3814</v>
      </c>
      <c r="H55" s="12" t="s">
        <v>110</v>
      </c>
      <c r="I55" s="12" t="s">
        <v>110</v>
      </c>
      <c r="J55" s="132" t="s">
        <v>113</v>
      </c>
      <c r="K55" s="131" t="s">
        <v>114</v>
      </c>
      <c r="L55" s="34" t="s">
        <v>20</v>
      </c>
      <c r="M55" s="34" t="str">
        <f>IFERROR(INDEX('1.2(2)'!J$967:J$1017,MATCH('1.2(1)①'!$B55,'1.2(2)'!$C$967:$C$1017,0),1),"ー")</f>
        <v>△</v>
      </c>
      <c r="N55" s="34" t="str">
        <f>IFERROR(INDEX('1.2(2)'!K$967:K$1017,MATCH('1.2(1)①'!$B55,'1.2(2)'!$C$967:$C$1017,0),1),"ー")</f>
        <v>ー</v>
      </c>
    </row>
    <row r="56" spans="1:15" ht="28.8">
      <c r="A56" s="44" t="str">
        <f t="shared" si="0"/>
        <v>Scope1, 2主要設備における高効率型・脱炭素型の導入コージェネレーション設備コージェネレーション設備</v>
      </c>
      <c r="B56" s="11">
        <f t="shared" si="1"/>
        <v>50</v>
      </c>
      <c r="C56" s="359" t="s">
        <v>11</v>
      </c>
      <c r="D56" s="12" t="s">
        <v>12</v>
      </c>
      <c r="E56" s="12" t="s">
        <v>13</v>
      </c>
      <c r="F56" s="12" t="s">
        <v>14</v>
      </c>
      <c r="G56" s="12" t="s">
        <v>3814</v>
      </c>
      <c r="H56" s="12" t="s">
        <v>3817</v>
      </c>
      <c r="I56" s="12" t="s">
        <v>110</v>
      </c>
      <c r="J56" s="132" t="s">
        <v>115</v>
      </c>
      <c r="K56" s="131" t="s">
        <v>116</v>
      </c>
      <c r="L56" s="34" t="s">
        <v>20</v>
      </c>
      <c r="M56" s="34" t="str">
        <f>IFERROR(INDEX('1.2(2)'!J$967:J$1017,MATCH('1.2(1)①'!$B56,'1.2(2)'!$C$967:$C$1017,0),1),"ー")</f>
        <v>△</v>
      </c>
      <c r="N56" s="34" t="str">
        <f>IFERROR(INDEX('1.2(2)'!K$967:K$1017,MATCH('1.2(1)①'!$B56,'1.2(2)'!$C$967:$C$1017,0),1),"ー")</f>
        <v>ー</v>
      </c>
    </row>
    <row r="57" spans="1:15" ht="28.8">
      <c r="B57" s="11">
        <f t="shared" si="1"/>
        <v>51</v>
      </c>
      <c r="C57" s="359" t="s">
        <v>11</v>
      </c>
      <c r="D57" s="12" t="s">
        <v>12</v>
      </c>
      <c r="E57" s="12" t="s">
        <v>13</v>
      </c>
      <c r="F57" s="12" t="s">
        <v>14</v>
      </c>
      <c r="G57" s="12" t="s">
        <v>3814</v>
      </c>
      <c r="H57" s="12" t="s">
        <v>3817</v>
      </c>
      <c r="I57" s="12" t="s">
        <v>3802</v>
      </c>
      <c r="J57" s="309" t="s">
        <v>3803</v>
      </c>
      <c r="K57" s="310" t="s">
        <v>3806</v>
      </c>
      <c r="L57" s="34"/>
      <c r="M57" s="34"/>
      <c r="N57" s="34"/>
    </row>
    <row r="58" spans="1:15" ht="28.8">
      <c r="A58" s="44" t="str">
        <f t="shared" si="0"/>
        <v>Scope1, 2主要設備における高効率型・脱炭素型の導入電気使用設備受変電、配電設備</v>
      </c>
      <c r="B58" s="11">
        <f t="shared" si="1"/>
        <v>52</v>
      </c>
      <c r="C58" s="359" t="s">
        <v>11</v>
      </c>
      <c r="D58" s="12" t="s">
        <v>12</v>
      </c>
      <c r="E58" s="12" t="s">
        <v>13</v>
      </c>
      <c r="F58" s="12" t="s">
        <v>14</v>
      </c>
      <c r="G58" s="12" t="s">
        <v>3814</v>
      </c>
      <c r="H58" s="12" t="s">
        <v>117</v>
      </c>
      <c r="I58" s="12" t="s">
        <v>118</v>
      </c>
      <c r="J58" s="132" t="s">
        <v>119</v>
      </c>
      <c r="K58" s="131" t="s">
        <v>120</v>
      </c>
      <c r="L58" s="34" t="s">
        <v>20</v>
      </c>
      <c r="M58" s="34" t="str">
        <f>IFERROR(INDEX('1.2(2)'!J$967:J$1017,MATCH('1.2(1)①'!$B58,'1.2(2)'!$C$967:$C$1017,0),1),"ー")</f>
        <v>〇</v>
      </c>
      <c r="N58" s="34" t="str">
        <f>IFERROR(INDEX('1.2(2)'!K$967:K$1017,MATCH('1.2(1)①'!$B58,'1.2(2)'!$C$967:$C$1017,0),1),"ー")</f>
        <v>△</v>
      </c>
    </row>
    <row r="59" spans="1:15" ht="28.8">
      <c r="A59" s="44" t="str">
        <f t="shared" si="0"/>
        <v>Scope1, 2主要設備における高効率型・脱炭素型の導入電気使用設備電動機・電動力応用設備</v>
      </c>
      <c r="B59" s="11">
        <f t="shared" si="1"/>
        <v>53</v>
      </c>
      <c r="C59" s="359" t="s">
        <v>11</v>
      </c>
      <c r="D59" s="12" t="s">
        <v>12</v>
      </c>
      <c r="E59" s="12" t="s">
        <v>13</v>
      </c>
      <c r="F59" s="12" t="s">
        <v>14</v>
      </c>
      <c r="G59" s="12" t="s">
        <v>3814</v>
      </c>
      <c r="H59" s="12" t="s">
        <v>117</v>
      </c>
      <c r="I59" s="12" t="s">
        <v>121</v>
      </c>
      <c r="J59" s="132" t="s">
        <v>122</v>
      </c>
      <c r="K59" s="131" t="s">
        <v>123</v>
      </c>
      <c r="L59" s="34" t="s">
        <v>20</v>
      </c>
      <c r="M59" s="34" t="str">
        <f>IFERROR(INDEX('1.2(2)'!J$967:J$1017,MATCH('1.2(1)①'!$B59,'1.2(2)'!$C$967:$C$1017,0),1),"ー")</f>
        <v>△</v>
      </c>
      <c r="N59" s="34" t="str">
        <f>IFERROR(INDEX('1.2(2)'!K$967:K$1017,MATCH('1.2(1)①'!$B59,'1.2(2)'!$C$967:$C$1017,0),1),"ー")</f>
        <v>△</v>
      </c>
    </row>
    <row r="60" spans="1:15" ht="28.8">
      <c r="A60" s="44" t="str">
        <f t="shared" si="0"/>
        <v>Scope1, 2主要設備における高効率型・脱炭素型の導入電気使用設備電動機・電動力応用設備</v>
      </c>
      <c r="B60" s="11">
        <f t="shared" si="1"/>
        <v>54</v>
      </c>
      <c r="C60" s="359" t="s">
        <v>11</v>
      </c>
      <c r="D60" s="12" t="s">
        <v>12</v>
      </c>
      <c r="E60" s="12" t="s">
        <v>13</v>
      </c>
      <c r="F60" s="12" t="s">
        <v>14</v>
      </c>
      <c r="G60" s="12" t="s">
        <v>3814</v>
      </c>
      <c r="H60" s="12" t="s">
        <v>117</v>
      </c>
      <c r="I60" s="12" t="s">
        <v>121</v>
      </c>
      <c r="J60" s="132" t="s">
        <v>124</v>
      </c>
      <c r="K60" s="131" t="s">
        <v>125</v>
      </c>
      <c r="L60" s="34" t="s">
        <v>20</v>
      </c>
      <c r="M60" s="34" t="str">
        <f>IFERROR(INDEX('1.2(2)'!J$967:J$1017,MATCH('1.2(1)①'!$B60,'1.2(2)'!$C$967:$C$1017,0),1),"ー")</f>
        <v>△</v>
      </c>
      <c r="N60" s="34" t="str">
        <f>IFERROR(INDEX('1.2(2)'!K$967:K$1017,MATCH('1.2(1)①'!$B60,'1.2(2)'!$C$967:$C$1017,0),1),"ー")</f>
        <v>ー</v>
      </c>
    </row>
    <row r="61" spans="1:15" ht="43.2">
      <c r="A61" s="44" t="str">
        <f t="shared" si="0"/>
        <v>Scope1, 2主要設備における高効率型・脱炭素型の導入電気使用設備電動機・電動力応用設備</v>
      </c>
      <c r="B61" s="11">
        <f t="shared" si="1"/>
        <v>55</v>
      </c>
      <c r="C61" s="359" t="s">
        <v>11</v>
      </c>
      <c r="D61" s="12" t="s">
        <v>12</v>
      </c>
      <c r="E61" s="12" t="s">
        <v>13</v>
      </c>
      <c r="F61" s="12" t="s">
        <v>14</v>
      </c>
      <c r="G61" s="12" t="s">
        <v>3814</v>
      </c>
      <c r="H61" s="12" t="s">
        <v>117</v>
      </c>
      <c r="I61" s="12" t="s">
        <v>121</v>
      </c>
      <c r="J61" s="309" t="s">
        <v>3840</v>
      </c>
      <c r="K61" s="310" t="s">
        <v>3841</v>
      </c>
      <c r="L61" s="365"/>
      <c r="M61" s="34" t="str">
        <f>IFERROR(INDEX('1.2(2)'!J$967:J$1017,MATCH('1.2(1)①'!$B61,'1.2(2)'!$C$967:$C$1017,0),1),"ー")</f>
        <v>ー</v>
      </c>
      <c r="N61" s="34" t="str">
        <f>IFERROR(INDEX('1.2(2)'!K$967:K$1017,MATCH('1.2(1)①'!$B61,'1.2(2)'!$C$967:$C$1017,0),1),"ー")</f>
        <v>ー</v>
      </c>
    </row>
    <row r="62" spans="1:15" ht="57.6">
      <c r="A62" s="44" t="str">
        <f t="shared" si="0"/>
        <v>Scope1, 2主要設備における高効率型・脱炭素型の導入電気使用設備電動機・電動力応用設備</v>
      </c>
      <c r="B62" s="11">
        <f t="shared" si="1"/>
        <v>56</v>
      </c>
      <c r="C62" s="359" t="s">
        <v>11</v>
      </c>
      <c r="D62" s="12" t="s">
        <v>12</v>
      </c>
      <c r="E62" s="12" t="s">
        <v>13</v>
      </c>
      <c r="F62" s="12" t="s">
        <v>14</v>
      </c>
      <c r="G62" s="12" t="s">
        <v>3814</v>
      </c>
      <c r="H62" s="12" t="s">
        <v>117</v>
      </c>
      <c r="I62" s="12" t="s">
        <v>121</v>
      </c>
      <c r="J62" s="156" t="s">
        <v>127</v>
      </c>
      <c r="K62" s="155" t="s">
        <v>128</v>
      </c>
      <c r="L62" s="365"/>
      <c r="M62" s="34" t="str">
        <f>IFERROR(INDEX('1.2(2)'!J$967:J$1017,MATCH('1.2(1)①'!$B62,'1.2(2)'!$C$967:$C$1017,0),1),"ー")</f>
        <v>〇</v>
      </c>
      <c r="N62" s="34" t="str">
        <f>IFERROR(INDEX('1.2(2)'!K$967:K$1017,MATCH('1.2(1)①'!$B62,'1.2(2)'!$C$967:$C$1017,0),1),"ー")</f>
        <v>△</v>
      </c>
      <c r="O62" s="16"/>
    </row>
    <row r="63" spans="1:15" ht="28.8">
      <c r="A63" s="44" t="str">
        <f t="shared" si="0"/>
        <v>Scope1, 2主要設備における高効率型・脱炭素型の導入電気使用設備電気加熱設備</v>
      </c>
      <c r="B63" s="11">
        <f t="shared" si="1"/>
        <v>57</v>
      </c>
      <c r="C63" s="359" t="s">
        <v>11</v>
      </c>
      <c r="D63" s="12" t="s">
        <v>12</v>
      </c>
      <c r="E63" s="12" t="s">
        <v>13</v>
      </c>
      <c r="F63" s="12" t="s">
        <v>14</v>
      </c>
      <c r="G63" s="12" t="s">
        <v>3814</v>
      </c>
      <c r="H63" s="12" t="s">
        <v>117</v>
      </c>
      <c r="I63" s="12" t="s">
        <v>130</v>
      </c>
      <c r="J63" s="132" t="s">
        <v>131</v>
      </c>
      <c r="K63" s="131" t="s">
        <v>132</v>
      </c>
      <c r="L63" s="365"/>
      <c r="M63" s="34" t="str">
        <f>IFERROR(INDEX('1.2(2)'!J$967:J$1017,MATCH('1.2(1)①'!$B63,'1.2(2)'!$C$967:$C$1017,0),1),"ー")</f>
        <v>ー</v>
      </c>
      <c r="N63" s="34" t="str">
        <f>IFERROR(INDEX('1.2(2)'!K$967:K$1017,MATCH('1.2(1)①'!$B63,'1.2(2)'!$C$967:$C$1017,0),1),"ー")</f>
        <v>ー</v>
      </c>
    </row>
    <row r="64" spans="1:15">
      <c r="A64" s="44" t="str">
        <f t="shared" si="0"/>
        <v>Scope1, 2主要設備における高効率型・脱炭素型の導入電気使用設備電気加熱設備</v>
      </c>
      <c r="B64" s="11">
        <f t="shared" si="1"/>
        <v>58</v>
      </c>
      <c r="C64" s="359" t="s">
        <v>11</v>
      </c>
      <c r="D64" s="12" t="s">
        <v>12</v>
      </c>
      <c r="E64" s="12" t="s">
        <v>13</v>
      </c>
      <c r="F64" s="12" t="s">
        <v>14</v>
      </c>
      <c r="G64" s="12" t="s">
        <v>3814</v>
      </c>
      <c r="H64" s="12" t="s">
        <v>117</v>
      </c>
      <c r="I64" s="12" t="s">
        <v>130</v>
      </c>
      <c r="J64" s="132" t="s">
        <v>133</v>
      </c>
      <c r="K64" s="131" t="s">
        <v>134</v>
      </c>
      <c r="L64" s="365"/>
      <c r="M64" s="34" t="str">
        <f>IFERROR(INDEX('1.2(2)'!J$967:J$1017,MATCH('1.2(1)①'!$B64,'1.2(2)'!$C$967:$C$1017,0),1),"ー")</f>
        <v>ー</v>
      </c>
      <c r="N64" s="34" t="str">
        <f>IFERROR(INDEX('1.2(2)'!K$967:K$1017,MATCH('1.2(1)①'!$B64,'1.2(2)'!$C$967:$C$1017,0),1),"ー")</f>
        <v>ー</v>
      </c>
    </row>
    <row r="65" spans="1:14" ht="28.8">
      <c r="A65" s="44" t="str">
        <f t="shared" si="0"/>
        <v>Scope1, 2主要設備における高効率型・脱炭素型の導入電気使用設備電気加熱設備</v>
      </c>
      <c r="B65" s="11">
        <f t="shared" si="1"/>
        <v>59</v>
      </c>
      <c r="C65" s="359" t="s">
        <v>11</v>
      </c>
      <c r="D65" s="12" t="s">
        <v>12</v>
      </c>
      <c r="E65" s="12" t="s">
        <v>13</v>
      </c>
      <c r="F65" s="12" t="s">
        <v>14</v>
      </c>
      <c r="G65" s="12" t="s">
        <v>3814</v>
      </c>
      <c r="H65" s="12" t="s">
        <v>117</v>
      </c>
      <c r="I65" s="12" t="s">
        <v>130</v>
      </c>
      <c r="J65" s="132" t="s">
        <v>135</v>
      </c>
      <c r="K65" s="131" t="s">
        <v>136</v>
      </c>
      <c r="L65" s="365"/>
      <c r="M65" s="34" t="str">
        <f>IFERROR(INDEX('1.2(2)'!J$967:J$1017,MATCH('1.2(1)①'!$B65,'1.2(2)'!$C$967:$C$1017,0),1),"ー")</f>
        <v>ー</v>
      </c>
      <c r="N65" s="34" t="str">
        <f>IFERROR(INDEX('1.2(2)'!K$967:K$1017,MATCH('1.2(1)①'!$B65,'1.2(2)'!$C$967:$C$1017,0),1),"ー")</f>
        <v>ー</v>
      </c>
    </row>
    <row r="66" spans="1:14">
      <c r="A66" s="44" t="str">
        <f t="shared" si="0"/>
        <v>Scope1, 2主要設備における高効率型・脱炭素型の導入電気使用設備電気加熱設備</v>
      </c>
      <c r="B66" s="11">
        <f t="shared" si="1"/>
        <v>60</v>
      </c>
      <c r="C66" s="359" t="s">
        <v>11</v>
      </c>
      <c r="D66" s="12" t="s">
        <v>12</v>
      </c>
      <c r="E66" s="12" t="s">
        <v>13</v>
      </c>
      <c r="F66" s="12" t="s">
        <v>14</v>
      </c>
      <c r="G66" s="12" t="s">
        <v>3814</v>
      </c>
      <c r="H66" s="12" t="s">
        <v>117</v>
      </c>
      <c r="I66" s="12" t="s">
        <v>130</v>
      </c>
      <c r="J66" s="132" t="s">
        <v>137</v>
      </c>
      <c r="K66" s="131" t="s">
        <v>138</v>
      </c>
      <c r="L66" s="365"/>
      <c r="M66" s="34" t="str">
        <f>IFERROR(INDEX('1.2(2)'!J$967:J$1017,MATCH('1.2(1)①'!$B66,'1.2(2)'!$C$967:$C$1017,0),1),"ー")</f>
        <v>ー</v>
      </c>
      <c r="N66" s="34" t="str">
        <f>IFERROR(INDEX('1.2(2)'!K$967:K$1017,MATCH('1.2(1)①'!$B66,'1.2(2)'!$C$967:$C$1017,0),1),"ー")</f>
        <v>ー</v>
      </c>
    </row>
    <row r="67" spans="1:14" ht="28.8">
      <c r="A67" s="44" t="str">
        <f t="shared" si="0"/>
        <v>Scope1, 2主要設備における高効率型・脱炭素型の導入電気使用設備業務用機器</v>
      </c>
      <c r="B67" s="11">
        <f t="shared" si="1"/>
        <v>61</v>
      </c>
      <c r="C67" s="359" t="s">
        <v>11</v>
      </c>
      <c r="D67" s="12" t="s">
        <v>12</v>
      </c>
      <c r="E67" s="12" t="s">
        <v>13</v>
      </c>
      <c r="F67" s="12" t="s">
        <v>14</v>
      </c>
      <c r="G67" s="12" t="s">
        <v>3814</v>
      </c>
      <c r="H67" s="12" t="s">
        <v>117</v>
      </c>
      <c r="I67" s="360" t="s">
        <v>139</v>
      </c>
      <c r="J67" s="132" t="s">
        <v>140</v>
      </c>
      <c r="K67" s="131" t="s">
        <v>141</v>
      </c>
      <c r="L67" s="34" t="s">
        <v>20</v>
      </c>
      <c r="M67" s="34" t="str">
        <f>IFERROR(INDEX('1.2(2)'!J$967:J$1017,MATCH('1.2(1)①'!$B67,'1.2(2)'!$C$967:$C$1017,0),1),"ー")</f>
        <v>ー</v>
      </c>
      <c r="N67" s="34" t="str">
        <f>IFERROR(INDEX('1.2(2)'!K$967:K$1017,MATCH('1.2(1)①'!$B67,'1.2(2)'!$C$967:$C$1017,0),1),"ー")</f>
        <v>ー</v>
      </c>
    </row>
    <row r="68" spans="1:14" ht="43.2">
      <c r="A68" s="44" t="str">
        <f t="shared" si="0"/>
        <v>Scope1, 2主要設備における高効率型・脱炭素型の導入電気使用設備業務用機器</v>
      </c>
      <c r="B68" s="11">
        <f t="shared" si="1"/>
        <v>62</v>
      </c>
      <c r="C68" s="359" t="s">
        <v>11</v>
      </c>
      <c r="D68" s="12" t="s">
        <v>12</v>
      </c>
      <c r="E68" s="12" t="s">
        <v>13</v>
      </c>
      <c r="F68" s="12" t="s">
        <v>14</v>
      </c>
      <c r="G68" s="12" t="s">
        <v>3814</v>
      </c>
      <c r="H68" s="12" t="s">
        <v>117</v>
      </c>
      <c r="I68" s="360" t="s">
        <v>139</v>
      </c>
      <c r="J68" s="132" t="s">
        <v>142</v>
      </c>
      <c r="K68" s="131" t="s">
        <v>143</v>
      </c>
      <c r="L68" s="34" t="s">
        <v>20</v>
      </c>
      <c r="M68" s="34" t="str">
        <f>IFERROR(INDEX('1.2(2)'!J$967:J$1017,MATCH('1.2(1)①'!$B68,'1.2(2)'!$C$967:$C$1017,0),1),"ー")</f>
        <v>ー</v>
      </c>
      <c r="N68" s="34" t="str">
        <f>IFERROR(INDEX('1.2(2)'!K$967:K$1017,MATCH('1.2(1)①'!$B68,'1.2(2)'!$C$967:$C$1017,0),1),"ー")</f>
        <v>ー</v>
      </c>
    </row>
    <row r="69" spans="1:14" ht="28.8">
      <c r="A69" s="44" t="str">
        <f t="shared" si="0"/>
        <v>Scope1, 2主要設備における高効率型・脱炭素型の導入電気使用設備業務用機器</v>
      </c>
      <c r="B69" s="11">
        <f t="shared" si="1"/>
        <v>63</v>
      </c>
      <c r="C69" s="359" t="s">
        <v>11</v>
      </c>
      <c r="D69" s="12" t="s">
        <v>12</v>
      </c>
      <c r="E69" s="12" t="s">
        <v>13</v>
      </c>
      <c r="F69" s="12" t="s">
        <v>14</v>
      </c>
      <c r="G69" s="12" t="s">
        <v>3814</v>
      </c>
      <c r="H69" s="12" t="s">
        <v>117</v>
      </c>
      <c r="I69" s="360" t="s">
        <v>139</v>
      </c>
      <c r="J69" s="132" t="s">
        <v>145</v>
      </c>
      <c r="K69" s="131" t="s">
        <v>146</v>
      </c>
      <c r="L69" s="34" t="s">
        <v>20</v>
      </c>
      <c r="M69" s="34" t="str">
        <f>IFERROR(INDEX('1.2(2)'!J$967:J$1017,MATCH('1.2(1)①'!$B69,'1.2(2)'!$C$967:$C$1017,0),1),"ー")</f>
        <v>ー</v>
      </c>
      <c r="N69" s="34" t="str">
        <f>IFERROR(INDEX('1.2(2)'!K$967:K$1017,MATCH('1.2(1)①'!$B69,'1.2(2)'!$C$967:$C$1017,0),1),"ー")</f>
        <v>ー</v>
      </c>
    </row>
    <row r="70" spans="1:14" ht="28.8">
      <c r="A70" s="44" t="str">
        <f t="shared" si="0"/>
        <v>Scope1, 2主要設備における高効率型・脱炭素型の導入電気使用設備業務用機器</v>
      </c>
      <c r="B70" s="11">
        <f t="shared" si="1"/>
        <v>64</v>
      </c>
      <c r="C70" s="359" t="s">
        <v>11</v>
      </c>
      <c r="D70" s="12" t="s">
        <v>12</v>
      </c>
      <c r="E70" s="12" t="s">
        <v>13</v>
      </c>
      <c r="F70" s="12" t="s">
        <v>14</v>
      </c>
      <c r="G70" s="12" t="s">
        <v>3814</v>
      </c>
      <c r="H70" s="12" t="s">
        <v>117</v>
      </c>
      <c r="I70" s="360" t="s">
        <v>139</v>
      </c>
      <c r="J70" s="132" t="s">
        <v>3379</v>
      </c>
      <c r="K70" s="131" t="s">
        <v>147</v>
      </c>
      <c r="L70" s="34" t="s">
        <v>20</v>
      </c>
      <c r="M70" s="34" t="str">
        <f>IFERROR(INDEX('1.2(2)'!J$967:J$1017,MATCH('1.2(1)①'!$B70,'1.2(2)'!$C$967:$C$1017,0),1),"ー")</f>
        <v>ー</v>
      </c>
      <c r="N70" s="34" t="str">
        <f>IFERROR(INDEX('1.2(2)'!K$967:K$1017,MATCH('1.2(1)①'!$B70,'1.2(2)'!$C$967:$C$1017,0),1),"ー")</f>
        <v>ー</v>
      </c>
    </row>
    <row r="71" spans="1:14" ht="28.8">
      <c r="A71" s="44" t="str">
        <f t="shared" si="0"/>
        <v>Scope1, 2主要設備における高効率型・脱炭素型の導入電気使用設備業務用機器</v>
      </c>
      <c r="B71" s="11">
        <f t="shared" si="1"/>
        <v>65</v>
      </c>
      <c r="C71" s="359" t="s">
        <v>11</v>
      </c>
      <c r="D71" s="12" t="s">
        <v>12</v>
      </c>
      <c r="E71" s="12" t="s">
        <v>13</v>
      </c>
      <c r="F71" s="12" t="s">
        <v>14</v>
      </c>
      <c r="G71" s="12" t="s">
        <v>3814</v>
      </c>
      <c r="H71" s="12" t="s">
        <v>117</v>
      </c>
      <c r="I71" s="360" t="s">
        <v>139</v>
      </c>
      <c r="J71" s="132" t="s">
        <v>148</v>
      </c>
      <c r="K71" s="131" t="s">
        <v>149</v>
      </c>
      <c r="L71" s="34" t="s">
        <v>20</v>
      </c>
      <c r="M71" s="34" t="str">
        <f>IFERROR(INDEX('1.2(2)'!J$967:J$1017,MATCH('1.2(1)①'!$B71,'1.2(2)'!$C$967:$C$1017,0),1),"ー")</f>
        <v>ー</v>
      </c>
      <c r="N71" s="34" t="str">
        <f>IFERROR(INDEX('1.2(2)'!K$967:K$1017,MATCH('1.2(1)①'!$B71,'1.2(2)'!$C$967:$C$1017,0),1),"ー")</f>
        <v>ー</v>
      </c>
    </row>
    <row r="72" spans="1:14" ht="28.8">
      <c r="A72" s="44" t="str">
        <f t="shared" si="0"/>
        <v>Scope1, 2主要設備における高効率型・脱炭素型の導入電気使用設備業務用機器</v>
      </c>
      <c r="B72" s="11">
        <f t="shared" ref="B72:B135" si="2">ROW(B72)-6</f>
        <v>66</v>
      </c>
      <c r="C72" s="359" t="s">
        <v>11</v>
      </c>
      <c r="D72" s="12" t="s">
        <v>12</v>
      </c>
      <c r="E72" s="12" t="s">
        <v>13</v>
      </c>
      <c r="F72" s="12" t="s">
        <v>91</v>
      </c>
      <c r="G72" s="12" t="s">
        <v>3814</v>
      </c>
      <c r="H72" s="12" t="s">
        <v>117</v>
      </c>
      <c r="I72" s="360" t="s">
        <v>139</v>
      </c>
      <c r="J72" s="132" t="s">
        <v>150</v>
      </c>
      <c r="K72" s="131" t="s">
        <v>151</v>
      </c>
      <c r="L72" s="34" t="s">
        <v>20</v>
      </c>
      <c r="M72" s="34" t="str">
        <f>IFERROR(INDEX('1.2(2)'!J$967:J$1017,MATCH('1.2(1)①'!$B72,'1.2(2)'!$C$967:$C$1017,0),1),"ー")</f>
        <v>〇</v>
      </c>
      <c r="N72" s="34" t="str">
        <f>IFERROR(INDEX('1.2(2)'!K$967:K$1017,MATCH('1.2(1)①'!$B72,'1.2(2)'!$C$967:$C$1017,0),1),"ー")</f>
        <v>ー</v>
      </c>
    </row>
    <row r="73" spans="1:14" ht="28.8">
      <c r="A73" s="44" t="str">
        <f t="shared" si="0"/>
        <v>Scope1, 2主要設備における高効率型・脱炭素型の導入電気使用設備業務用機器</v>
      </c>
      <c r="B73" s="11">
        <f t="shared" si="2"/>
        <v>67</v>
      </c>
      <c r="C73" s="359" t="s">
        <v>11</v>
      </c>
      <c r="D73" s="12" t="s">
        <v>12</v>
      </c>
      <c r="E73" s="12" t="s">
        <v>13</v>
      </c>
      <c r="F73" s="12" t="s">
        <v>154</v>
      </c>
      <c r="G73" s="12" t="s">
        <v>3814</v>
      </c>
      <c r="H73" s="12" t="s">
        <v>117</v>
      </c>
      <c r="I73" s="360" t="s">
        <v>139</v>
      </c>
      <c r="J73" s="132" t="s">
        <v>155</v>
      </c>
      <c r="K73" s="131" t="s">
        <v>156</v>
      </c>
      <c r="L73" s="34" t="s">
        <v>20</v>
      </c>
      <c r="M73" s="34" t="str">
        <f>IFERROR(INDEX('1.2(2)'!J$967:J$1017,MATCH('1.2(1)①'!$B73,'1.2(2)'!$C$967:$C$1017,0),1),"ー")</f>
        <v>△</v>
      </c>
      <c r="N73" s="34" t="str">
        <f>IFERROR(INDEX('1.2(2)'!K$967:K$1017,MATCH('1.2(1)①'!$B73,'1.2(2)'!$C$967:$C$1017,0),1),"ー")</f>
        <v>ー</v>
      </c>
    </row>
    <row r="74" spans="1:14" ht="28.8">
      <c r="A74" s="44" t="str">
        <f t="shared" si="0"/>
        <v>Scope1, 2主要設備における高効率型・脱炭素型の導入電気使用設備業務用機器</v>
      </c>
      <c r="B74" s="11">
        <f t="shared" si="2"/>
        <v>68</v>
      </c>
      <c r="C74" s="359" t="s">
        <v>11</v>
      </c>
      <c r="D74" s="12" t="s">
        <v>12</v>
      </c>
      <c r="E74" s="12" t="s">
        <v>13</v>
      </c>
      <c r="F74" s="12" t="s">
        <v>154</v>
      </c>
      <c r="G74" s="12" t="s">
        <v>3814</v>
      </c>
      <c r="H74" s="12" t="s">
        <v>117</v>
      </c>
      <c r="I74" s="360" t="s">
        <v>139</v>
      </c>
      <c r="J74" s="132" t="s">
        <v>159</v>
      </c>
      <c r="K74" s="131" t="s">
        <v>160</v>
      </c>
      <c r="L74" s="34" t="s">
        <v>20</v>
      </c>
      <c r="M74" s="34" t="str">
        <f>IFERROR(INDEX('1.2(2)'!J$967:J$1017,MATCH('1.2(1)①'!$B74,'1.2(2)'!$C$967:$C$1017,0),1),"ー")</f>
        <v>〇</v>
      </c>
      <c r="N74" s="34" t="str">
        <f>IFERROR(INDEX('1.2(2)'!K$967:K$1017,MATCH('1.2(1)①'!$B74,'1.2(2)'!$C$967:$C$1017,0),1),"ー")</f>
        <v>ー</v>
      </c>
    </row>
    <row r="75" spans="1:14" ht="28.8">
      <c r="A75" s="44" t="str">
        <f t="shared" si="0"/>
        <v>Scope1, 2主要設備における高効率型・脱炭素型の導入電気使用設備業務用機器</v>
      </c>
      <c r="B75" s="11">
        <f t="shared" si="2"/>
        <v>69</v>
      </c>
      <c r="C75" s="359" t="s">
        <v>11</v>
      </c>
      <c r="D75" s="12" t="s">
        <v>12</v>
      </c>
      <c r="E75" s="12" t="s">
        <v>13</v>
      </c>
      <c r="F75" s="12" t="s">
        <v>154</v>
      </c>
      <c r="G75" s="12" t="s">
        <v>3814</v>
      </c>
      <c r="H75" s="12" t="s">
        <v>117</v>
      </c>
      <c r="I75" s="360" t="s">
        <v>139</v>
      </c>
      <c r="J75" s="132" t="s">
        <v>3498</v>
      </c>
      <c r="K75" s="131" t="s">
        <v>3499</v>
      </c>
      <c r="L75" s="34" t="s">
        <v>20</v>
      </c>
      <c r="M75" s="34" t="str">
        <f>IFERROR(INDEX('1.2(2)'!J$967:J$1017,MATCH('1.2(1)①'!$B75,'1.2(2)'!$C$967:$C$1017,0),1),"ー")</f>
        <v>△</v>
      </c>
      <c r="N75" s="34" t="str">
        <f>IFERROR(INDEX('1.2(2)'!K$967:K$1017,MATCH('1.2(1)①'!$B75,'1.2(2)'!$C$967:$C$1017,0),1),"ー")</f>
        <v>ー</v>
      </c>
    </row>
    <row r="76" spans="1:14" ht="28.8">
      <c r="A76" s="44" t="str">
        <f t="shared" si="0"/>
        <v>Scope1, 2主要設備における高効率型・脱炭素型の導入電気使用設備業務用機器</v>
      </c>
      <c r="B76" s="11">
        <f t="shared" si="2"/>
        <v>70</v>
      </c>
      <c r="C76" s="359" t="s">
        <v>11</v>
      </c>
      <c r="D76" s="12" t="s">
        <v>12</v>
      </c>
      <c r="E76" s="12" t="s">
        <v>13</v>
      </c>
      <c r="F76" s="12" t="s">
        <v>14</v>
      </c>
      <c r="G76" s="12" t="s">
        <v>3814</v>
      </c>
      <c r="H76" s="12" t="s">
        <v>117</v>
      </c>
      <c r="I76" s="360" t="s">
        <v>139</v>
      </c>
      <c r="J76" s="132" t="s">
        <v>162</v>
      </c>
      <c r="K76" s="131" t="s">
        <v>163</v>
      </c>
      <c r="L76" s="34" t="s">
        <v>20</v>
      </c>
      <c r="M76" s="34" t="str">
        <f>IFERROR(INDEX('1.2(2)'!J$967:J$1017,MATCH('1.2(1)①'!$B76,'1.2(2)'!$C$967:$C$1017,0),1),"ー")</f>
        <v>ー</v>
      </c>
      <c r="N76" s="34" t="str">
        <f>IFERROR(INDEX('1.2(2)'!K$967:K$1017,MATCH('1.2(1)①'!$B76,'1.2(2)'!$C$967:$C$1017,0),1),"ー")</f>
        <v>ー</v>
      </c>
    </row>
    <row r="77" spans="1:14">
      <c r="A77" s="44" t="str">
        <f t="shared" si="0"/>
        <v>Scope1, 2主要設備における高効率型・脱炭素型の導入電気使用設備業務用機器</v>
      </c>
      <c r="B77" s="11">
        <f t="shared" si="2"/>
        <v>71</v>
      </c>
      <c r="C77" s="359" t="s">
        <v>11</v>
      </c>
      <c r="D77" s="12" t="s">
        <v>12</v>
      </c>
      <c r="E77" s="12" t="s">
        <v>13</v>
      </c>
      <c r="F77" s="12" t="s">
        <v>14</v>
      </c>
      <c r="G77" s="12" t="s">
        <v>3814</v>
      </c>
      <c r="H77" s="12" t="s">
        <v>117</v>
      </c>
      <c r="I77" s="360" t="s">
        <v>139</v>
      </c>
      <c r="J77" s="132" t="s">
        <v>165</v>
      </c>
      <c r="K77" s="131" t="s">
        <v>166</v>
      </c>
      <c r="L77" s="34" t="s">
        <v>20</v>
      </c>
      <c r="M77" s="34" t="str">
        <f>IFERROR(INDEX('1.2(2)'!J$967:J$1017,MATCH('1.2(1)①'!$B77,'1.2(2)'!$C$967:$C$1017,0),1),"ー")</f>
        <v>ー</v>
      </c>
      <c r="N77" s="34" t="str">
        <f>IFERROR(INDEX('1.2(2)'!K$967:K$1017,MATCH('1.2(1)①'!$B77,'1.2(2)'!$C$967:$C$1017,0),1),"ー")</f>
        <v>ー</v>
      </c>
    </row>
    <row r="78" spans="1:14">
      <c r="A78" s="44" t="str">
        <f t="shared" ref="A78:A142" si="3">E78&amp;G78&amp;H78&amp;I78</f>
        <v>Scope1, 2主要設備における高効率型・脱炭素型の導入電気使用設備業務用機器</v>
      </c>
      <c r="B78" s="11">
        <f t="shared" si="2"/>
        <v>72</v>
      </c>
      <c r="C78" s="359" t="s">
        <v>11</v>
      </c>
      <c r="D78" s="12" t="s">
        <v>12</v>
      </c>
      <c r="E78" s="12" t="s">
        <v>13</v>
      </c>
      <c r="F78" s="12" t="s">
        <v>14</v>
      </c>
      <c r="G78" s="12" t="s">
        <v>3814</v>
      </c>
      <c r="H78" s="12" t="s">
        <v>117</v>
      </c>
      <c r="I78" s="360" t="s">
        <v>139</v>
      </c>
      <c r="J78" s="132" t="s">
        <v>167</v>
      </c>
      <c r="K78" s="131" t="s">
        <v>168</v>
      </c>
      <c r="L78" s="34" t="s">
        <v>20</v>
      </c>
      <c r="M78" s="34" t="str">
        <f>IFERROR(INDEX('1.2(2)'!J$967:J$1017,MATCH('1.2(1)①'!$B78,'1.2(2)'!$C$967:$C$1017,0),1),"ー")</f>
        <v>ー</v>
      </c>
      <c r="N78" s="34" t="str">
        <f>IFERROR(INDEX('1.2(2)'!K$967:K$1017,MATCH('1.2(1)①'!$B78,'1.2(2)'!$C$967:$C$1017,0),1),"ー")</f>
        <v>ー</v>
      </c>
    </row>
    <row r="79" spans="1:14" ht="28.8">
      <c r="A79" s="44" t="str">
        <f t="shared" si="3"/>
        <v>Scope1, 2主要設備における高効率型・脱炭素型の導入建物窓</v>
      </c>
      <c r="B79" s="11">
        <f t="shared" si="2"/>
        <v>73</v>
      </c>
      <c r="C79" s="359" t="s">
        <v>11</v>
      </c>
      <c r="D79" s="12" t="s">
        <v>12</v>
      </c>
      <c r="E79" s="12" t="s">
        <v>13</v>
      </c>
      <c r="F79" s="12" t="s">
        <v>14</v>
      </c>
      <c r="G79" s="12" t="s">
        <v>3814</v>
      </c>
      <c r="H79" s="12" t="s">
        <v>169</v>
      </c>
      <c r="I79" s="12" t="s">
        <v>170</v>
      </c>
      <c r="J79" s="132" t="s">
        <v>171</v>
      </c>
      <c r="K79" s="131" t="s">
        <v>172</v>
      </c>
      <c r="L79" s="34" t="s">
        <v>20</v>
      </c>
      <c r="M79" s="34" t="str">
        <f>IFERROR(INDEX('1.2(2)'!J$967:J$1017,MATCH('1.2(1)①'!$B79,'1.2(2)'!$C$967:$C$1017,0),1),"ー")</f>
        <v>〇</v>
      </c>
      <c r="N79" s="34" t="str">
        <f>IFERROR(INDEX('1.2(2)'!K$967:K$1017,MATCH('1.2(1)①'!$B79,'1.2(2)'!$C$967:$C$1017,0),1),"ー")</f>
        <v>ー</v>
      </c>
    </row>
    <row r="80" spans="1:14" ht="43.2">
      <c r="A80" s="44" t="str">
        <f t="shared" si="3"/>
        <v>Scope1, 2主要設備における高効率型・脱炭素型の導入建物外壁・屋根・窓・床</v>
      </c>
      <c r="B80" s="11">
        <f t="shared" si="2"/>
        <v>74</v>
      </c>
      <c r="C80" s="359" t="s">
        <v>11</v>
      </c>
      <c r="D80" s="12" t="s">
        <v>12</v>
      </c>
      <c r="E80" s="12" t="s">
        <v>13</v>
      </c>
      <c r="F80" s="12" t="s">
        <v>14</v>
      </c>
      <c r="G80" s="12" t="s">
        <v>3814</v>
      </c>
      <c r="H80" s="12" t="s">
        <v>173</v>
      </c>
      <c r="I80" s="12" t="s">
        <v>174</v>
      </c>
      <c r="J80" s="132" t="s">
        <v>175</v>
      </c>
      <c r="K80" s="131" t="s">
        <v>176</v>
      </c>
      <c r="L80" s="34" t="s">
        <v>20</v>
      </c>
      <c r="M80" s="34" t="str">
        <f>IFERROR(INDEX('1.2(2)'!J$967:J$1017,MATCH('1.2(1)①'!$B80,'1.2(2)'!$C$967:$C$1017,0),1),"ー")</f>
        <v>△</v>
      </c>
      <c r="N80" s="34" t="str">
        <f>IFERROR(INDEX('1.2(2)'!K$967:K$1017,MATCH('1.2(1)①'!$B80,'1.2(2)'!$C$967:$C$1017,0),1),"ー")</f>
        <v>ー</v>
      </c>
    </row>
    <row r="81" spans="1:14">
      <c r="A81" s="44" t="str">
        <f t="shared" si="3"/>
        <v>Scope1, 2主要設備における高効率型・脱炭素型の導入建物その他</v>
      </c>
      <c r="B81" s="11">
        <f t="shared" si="2"/>
        <v>75</v>
      </c>
      <c r="C81" s="359" t="s">
        <v>11</v>
      </c>
      <c r="D81" s="12" t="s">
        <v>12</v>
      </c>
      <c r="E81" s="12" t="s">
        <v>13</v>
      </c>
      <c r="F81" s="12" t="s">
        <v>14</v>
      </c>
      <c r="G81" s="12" t="s">
        <v>3814</v>
      </c>
      <c r="H81" s="12" t="s">
        <v>173</v>
      </c>
      <c r="I81" s="361" t="s">
        <v>104</v>
      </c>
      <c r="J81" s="132" t="s">
        <v>177</v>
      </c>
      <c r="K81" s="131" t="s">
        <v>178</v>
      </c>
      <c r="L81" s="34" t="s">
        <v>20</v>
      </c>
      <c r="M81" s="34" t="str">
        <f>IFERROR(INDEX('1.2(2)'!J$967:J$1017,MATCH('1.2(1)①'!$B81,'1.2(2)'!$C$967:$C$1017,0),1),"ー")</f>
        <v>ー</v>
      </c>
      <c r="N81" s="34" t="str">
        <f>IFERROR(INDEX('1.2(2)'!K$967:K$1017,MATCH('1.2(1)①'!$B81,'1.2(2)'!$C$967:$C$1017,0),1),"ー")</f>
        <v>ー</v>
      </c>
    </row>
    <row r="82" spans="1:14" ht="28.8">
      <c r="A82" s="44" t="str">
        <f t="shared" si="3"/>
        <v>Scope1, 2主要設備における高効率型・脱炭素型の導入車両自動車</v>
      </c>
      <c r="B82" s="11">
        <f t="shared" si="2"/>
        <v>76</v>
      </c>
      <c r="C82" s="359" t="s">
        <v>11</v>
      </c>
      <c r="D82" s="12" t="s">
        <v>12</v>
      </c>
      <c r="E82" s="12" t="s">
        <v>13</v>
      </c>
      <c r="F82" s="12" t="s">
        <v>14</v>
      </c>
      <c r="G82" s="12" t="s">
        <v>3814</v>
      </c>
      <c r="H82" s="12" t="s">
        <v>179</v>
      </c>
      <c r="I82" s="361" t="s">
        <v>180</v>
      </c>
      <c r="J82" s="132" t="s">
        <v>181</v>
      </c>
      <c r="K82" s="131" t="s">
        <v>182</v>
      </c>
      <c r="L82" s="34" t="s">
        <v>20</v>
      </c>
      <c r="M82" s="34" t="str">
        <f>IFERROR(INDEX('1.2(2)'!J$967:J$1017,MATCH('1.2(1)①'!$B82,'1.2(2)'!$C$967:$C$1017,0),1),"ー")</f>
        <v>ー</v>
      </c>
      <c r="N82" s="34" t="str">
        <f>IFERROR(INDEX('1.2(2)'!K$967:K$1017,MATCH('1.2(1)①'!$B82,'1.2(2)'!$C$967:$C$1017,0),1),"ー")</f>
        <v>ー</v>
      </c>
    </row>
    <row r="83" spans="1:14">
      <c r="A83" s="44" t="str">
        <f t="shared" si="3"/>
        <v>Scope1, 2主要設備における高効率型・脱炭素型の導入車両自動車</v>
      </c>
      <c r="B83" s="11">
        <f t="shared" si="2"/>
        <v>77</v>
      </c>
      <c r="C83" s="359" t="s">
        <v>11</v>
      </c>
      <c r="D83" s="12" t="s">
        <v>12</v>
      </c>
      <c r="E83" s="12" t="s">
        <v>13</v>
      </c>
      <c r="F83" s="12" t="s">
        <v>14</v>
      </c>
      <c r="G83" s="12" t="s">
        <v>3814</v>
      </c>
      <c r="H83" s="12" t="s">
        <v>179</v>
      </c>
      <c r="I83" s="361" t="s">
        <v>180</v>
      </c>
      <c r="J83" s="132" t="s">
        <v>183</v>
      </c>
      <c r="K83" s="131" t="s">
        <v>184</v>
      </c>
      <c r="L83" s="364"/>
      <c r="M83" s="34" t="str">
        <f>IFERROR(INDEX('1.2(2)'!J$967:J$1017,MATCH('1.2(1)①'!$B83,'1.2(2)'!$C$967:$C$1017,0),1),"ー")</f>
        <v>ー</v>
      </c>
      <c r="N83" s="34" t="str">
        <f>IFERROR(INDEX('1.2(2)'!K$967:K$1017,MATCH('1.2(1)①'!$B83,'1.2(2)'!$C$967:$C$1017,0),1),"ー")</f>
        <v>ー</v>
      </c>
    </row>
    <row r="84" spans="1:14" ht="43.2">
      <c r="A84" s="44" t="str">
        <f t="shared" si="3"/>
        <v>Scope1, 2主要設備における高効率型・脱炭素型の導入車両自動車</v>
      </c>
      <c r="B84" s="11">
        <f t="shared" si="2"/>
        <v>78</v>
      </c>
      <c r="C84" s="359" t="s">
        <v>11</v>
      </c>
      <c r="D84" s="12" t="s">
        <v>12</v>
      </c>
      <c r="E84" s="12" t="s">
        <v>13</v>
      </c>
      <c r="F84" s="12" t="s">
        <v>14</v>
      </c>
      <c r="G84" s="12" t="s">
        <v>3814</v>
      </c>
      <c r="H84" s="12" t="s">
        <v>179</v>
      </c>
      <c r="I84" s="361" t="s">
        <v>180</v>
      </c>
      <c r="J84" s="132" t="s">
        <v>185</v>
      </c>
      <c r="K84" s="131" t="s">
        <v>186</v>
      </c>
      <c r="L84" s="364"/>
      <c r="M84" s="34" t="str">
        <f>IFERROR(INDEX('1.2(2)'!J$967:J$1017,MATCH('1.2(1)①'!$B84,'1.2(2)'!$C$967:$C$1017,0),1),"ー")</f>
        <v>ー</v>
      </c>
      <c r="N84" s="34" t="str">
        <f>IFERROR(INDEX('1.2(2)'!K$967:K$1017,MATCH('1.2(1)①'!$B84,'1.2(2)'!$C$967:$C$1017,0),1),"ー")</f>
        <v>ー</v>
      </c>
    </row>
    <row r="85" spans="1:14" ht="43.2">
      <c r="A85" s="44" t="str">
        <f t="shared" si="3"/>
        <v>Scope1, 2主要設備における高効率型・脱炭素型の導入エネルギー管理システム工場エネルギー管理システム（FEMS）</v>
      </c>
      <c r="B85" s="11">
        <f t="shared" si="2"/>
        <v>79</v>
      </c>
      <c r="C85" s="359" t="s">
        <v>11</v>
      </c>
      <c r="D85" s="12" t="s">
        <v>12</v>
      </c>
      <c r="E85" s="12" t="s">
        <v>13</v>
      </c>
      <c r="F85" s="12" t="s">
        <v>14</v>
      </c>
      <c r="G85" s="12" t="s">
        <v>3814</v>
      </c>
      <c r="H85" s="12" t="s">
        <v>187</v>
      </c>
      <c r="I85" s="361" t="s">
        <v>188</v>
      </c>
      <c r="J85" s="132" t="s">
        <v>189</v>
      </c>
      <c r="K85" s="131" t="s">
        <v>190</v>
      </c>
      <c r="L85" s="365"/>
      <c r="M85" s="34" t="str">
        <f>IFERROR(INDEX('1.2(2)'!J$967:J$1017,MATCH('1.2(1)①'!$B85,'1.2(2)'!$C$967:$C$1017,0),1),"ー")</f>
        <v>ー</v>
      </c>
      <c r="N85" s="34" t="str">
        <f>IFERROR(INDEX('1.2(2)'!K$967:K$1017,MATCH('1.2(1)①'!$B85,'1.2(2)'!$C$967:$C$1017,0),1),"ー")</f>
        <v>ー</v>
      </c>
    </row>
    <row r="86" spans="1:14" ht="43.2">
      <c r="A86" s="44" t="str">
        <f t="shared" si="3"/>
        <v>Scope1, 2主要設備における高効率型・脱炭素型の導入エネルギー管理システムビルエネルギー管理システム（BEMS）</v>
      </c>
      <c r="B86" s="11">
        <f t="shared" si="2"/>
        <v>80</v>
      </c>
      <c r="C86" s="359" t="s">
        <v>11</v>
      </c>
      <c r="D86" s="12" t="s">
        <v>12</v>
      </c>
      <c r="E86" s="12" t="s">
        <v>13</v>
      </c>
      <c r="F86" s="12" t="s">
        <v>14</v>
      </c>
      <c r="G86" s="12" t="s">
        <v>3814</v>
      </c>
      <c r="H86" s="12" t="s">
        <v>191</v>
      </c>
      <c r="I86" s="361" t="s">
        <v>192</v>
      </c>
      <c r="J86" s="132" t="s">
        <v>193</v>
      </c>
      <c r="K86" s="131" t="s">
        <v>194</v>
      </c>
      <c r="L86" s="34" t="s">
        <v>20</v>
      </c>
      <c r="M86" s="34" t="str">
        <f>IFERROR(INDEX('1.2(2)'!J$967:J$1017,MATCH('1.2(1)①'!$B86,'1.2(2)'!$C$967:$C$1017,0),1),"ー")</f>
        <v>ー</v>
      </c>
      <c r="N86" s="34" t="str">
        <f>IFERROR(INDEX('1.2(2)'!K$967:K$1017,MATCH('1.2(1)①'!$B86,'1.2(2)'!$C$967:$C$1017,0),1),"ー")</f>
        <v>ー</v>
      </c>
    </row>
    <row r="87" spans="1:14" ht="28.8">
      <c r="A87" s="44" t="str">
        <f t="shared" si="3"/>
        <v>Scope1, 2主要設備における高効率型・脱炭素型の導入未利用エネルギー・再生可能エネルギー設備等</v>
      </c>
      <c r="B87" s="11">
        <f t="shared" si="2"/>
        <v>81</v>
      </c>
      <c r="C87" s="359" t="s">
        <v>11</v>
      </c>
      <c r="D87" s="12" t="s">
        <v>12</v>
      </c>
      <c r="E87" s="12" t="s">
        <v>13</v>
      </c>
      <c r="F87" s="12" t="s">
        <v>14</v>
      </c>
      <c r="G87" s="12" t="s">
        <v>3814</v>
      </c>
      <c r="H87" s="489" t="s">
        <v>3836</v>
      </c>
      <c r="I87" s="489"/>
      <c r="J87" s="132" t="s">
        <v>196</v>
      </c>
      <c r="K87" s="12" t="s">
        <v>197</v>
      </c>
      <c r="L87" s="34" t="s">
        <v>20</v>
      </c>
      <c r="M87" s="34" t="str">
        <f>IFERROR(INDEX('1.2(2)'!J$967:J$1017,MATCH('1.2(1)①'!$B87,'1.2(2)'!$C$967:$C$1017,0),1),"ー")</f>
        <v>〇</v>
      </c>
      <c r="N87" s="34" t="str">
        <f>IFERROR(INDEX('1.2(2)'!K$967:K$1017,MATCH('1.2(1)①'!$B87,'1.2(2)'!$C$967:$C$1017,0),1),"ー")</f>
        <v>ー</v>
      </c>
    </row>
    <row r="88" spans="1:14" ht="14.4" customHeight="1">
      <c r="A88" s="44" t="str">
        <f t="shared" si="3"/>
        <v>Scope1, 2主要設備における高効率型・脱炭素型の導入未利用エネルギー・再生可能エネルギー設備等</v>
      </c>
      <c r="B88" s="11">
        <f t="shared" si="2"/>
        <v>82</v>
      </c>
      <c r="C88" s="359" t="s">
        <v>11</v>
      </c>
      <c r="D88" s="12" t="s">
        <v>12</v>
      </c>
      <c r="E88" s="12" t="s">
        <v>13</v>
      </c>
      <c r="F88" s="12" t="s">
        <v>14</v>
      </c>
      <c r="G88" s="12" t="s">
        <v>3814</v>
      </c>
      <c r="H88" s="489" t="s">
        <v>3836</v>
      </c>
      <c r="I88" s="489"/>
      <c r="J88" s="132" t="s">
        <v>199</v>
      </c>
      <c r="K88" s="12" t="s">
        <v>200</v>
      </c>
      <c r="L88" s="34" t="s">
        <v>20</v>
      </c>
      <c r="M88" s="34" t="str">
        <f>IFERROR(INDEX('1.2(2)'!J$967:J$1017,MATCH('1.2(1)①'!$B88,'1.2(2)'!$C$967:$C$1017,0),1),"ー")</f>
        <v>ー</v>
      </c>
      <c r="N88" s="34" t="str">
        <f>IFERROR(INDEX('1.2(2)'!K$967:K$1017,MATCH('1.2(1)①'!$B88,'1.2(2)'!$C$967:$C$1017,0),1),"ー")</f>
        <v>ー</v>
      </c>
    </row>
    <row r="89" spans="1:14" ht="28.8">
      <c r="A89" s="44" t="str">
        <f t="shared" si="3"/>
        <v>Scope1, 2主要設備における高効率型・脱炭素型の導入未利用エネルギー・再生可能エネルギー設備等</v>
      </c>
      <c r="B89" s="11">
        <f t="shared" si="2"/>
        <v>83</v>
      </c>
      <c r="C89" s="359" t="s">
        <v>11</v>
      </c>
      <c r="D89" s="12" t="s">
        <v>12</v>
      </c>
      <c r="E89" s="12" t="s">
        <v>13</v>
      </c>
      <c r="F89" s="12" t="s">
        <v>14</v>
      </c>
      <c r="G89" s="12" t="s">
        <v>3814</v>
      </c>
      <c r="H89" s="489" t="s">
        <v>3836</v>
      </c>
      <c r="I89" s="489"/>
      <c r="J89" s="132" t="s">
        <v>201</v>
      </c>
      <c r="K89" s="131" t="s">
        <v>202</v>
      </c>
      <c r="L89" s="34" t="s">
        <v>20</v>
      </c>
      <c r="M89" s="34" t="str">
        <f>IFERROR(INDEX('1.2(2)'!J$967:J$1017,MATCH('1.2(1)①'!$B89,'1.2(2)'!$C$967:$C$1017,0),1),"ー")</f>
        <v>〇</v>
      </c>
      <c r="N89" s="34" t="str">
        <f>IFERROR(INDEX('1.2(2)'!K$967:K$1017,MATCH('1.2(1)①'!$B89,'1.2(2)'!$C$967:$C$1017,0),1),"ー")</f>
        <v>ー</v>
      </c>
    </row>
    <row r="90" spans="1:14" ht="28.8">
      <c r="A90" s="44" t="str">
        <f t="shared" si="3"/>
        <v>Scope1, 2主要設備における高効率型・脱炭素型の導入未利用エネルギー・再生可能エネルギー設備等</v>
      </c>
      <c r="B90" s="11">
        <f t="shared" si="2"/>
        <v>84</v>
      </c>
      <c r="C90" s="359" t="s">
        <v>11</v>
      </c>
      <c r="D90" s="12" t="s">
        <v>12</v>
      </c>
      <c r="E90" s="12" t="s">
        <v>13</v>
      </c>
      <c r="F90" s="12" t="s">
        <v>14</v>
      </c>
      <c r="G90" s="12" t="s">
        <v>3814</v>
      </c>
      <c r="H90" s="489" t="s">
        <v>3836</v>
      </c>
      <c r="I90" s="489"/>
      <c r="J90" s="132" t="s">
        <v>204</v>
      </c>
      <c r="K90" s="131" t="s">
        <v>205</v>
      </c>
      <c r="L90" s="34" t="s">
        <v>20</v>
      </c>
      <c r="M90" s="34" t="str">
        <f>IFERROR(INDEX('1.2(2)'!J$967:J$1017,MATCH('1.2(1)①'!$B90,'1.2(2)'!$C$967:$C$1017,0),1),"ー")</f>
        <v>△</v>
      </c>
      <c r="N90" s="34" t="str">
        <f>IFERROR(INDEX('1.2(2)'!K$967:K$1017,MATCH('1.2(1)①'!$B90,'1.2(2)'!$C$967:$C$1017,0),1),"ー")</f>
        <v>ー</v>
      </c>
    </row>
    <row r="91" spans="1:14" ht="43.2">
      <c r="A91" s="44" t="str">
        <f t="shared" si="3"/>
        <v>Scope1, 2主要設備における高効率型・脱炭素型の導入未利用エネルギー・再生可能エネルギー設備等</v>
      </c>
      <c r="B91" s="11">
        <f t="shared" si="2"/>
        <v>85</v>
      </c>
      <c r="C91" s="359" t="s">
        <v>11</v>
      </c>
      <c r="D91" s="12" t="s">
        <v>12</v>
      </c>
      <c r="E91" s="12" t="s">
        <v>13</v>
      </c>
      <c r="F91" s="12" t="s">
        <v>14</v>
      </c>
      <c r="G91" s="12" t="s">
        <v>3814</v>
      </c>
      <c r="H91" s="489" t="s">
        <v>3836</v>
      </c>
      <c r="I91" s="489"/>
      <c r="J91" s="132" t="s">
        <v>206</v>
      </c>
      <c r="K91" s="131" t="s">
        <v>207</v>
      </c>
      <c r="L91" s="34" t="s">
        <v>20</v>
      </c>
      <c r="M91" s="34" t="str">
        <f>IFERROR(INDEX('1.2(2)'!J$967:J$1017,MATCH('1.2(1)①'!$B91,'1.2(2)'!$C$967:$C$1017,0),1),"ー")</f>
        <v>△</v>
      </c>
      <c r="N91" s="34" t="str">
        <f>IFERROR(INDEX('1.2(2)'!K$967:K$1017,MATCH('1.2(1)①'!$B91,'1.2(2)'!$C$967:$C$1017,0),1),"ー")</f>
        <v>ー</v>
      </c>
    </row>
    <row r="92" spans="1:14" ht="28.8">
      <c r="A92" s="44" t="str">
        <f>E92&amp;G92&amp;H92&amp;I92</f>
        <v>Scope1, 2主要設備における高効率型・脱炭素型の導入未利用エネルギー・再生可能エネルギー設備等</v>
      </c>
      <c r="B92" s="11">
        <f t="shared" si="2"/>
        <v>86</v>
      </c>
      <c r="C92" s="359" t="s">
        <v>11</v>
      </c>
      <c r="D92" s="12" t="s">
        <v>12</v>
      </c>
      <c r="E92" s="12" t="s">
        <v>13</v>
      </c>
      <c r="F92" s="12" t="s">
        <v>14</v>
      </c>
      <c r="G92" s="12" t="s">
        <v>3814</v>
      </c>
      <c r="H92" s="489" t="s">
        <v>3836</v>
      </c>
      <c r="I92" s="489"/>
      <c r="J92" s="132" t="s">
        <v>3818</v>
      </c>
      <c r="K92" s="131" t="s">
        <v>3820</v>
      </c>
      <c r="L92" s="34" t="s">
        <v>20</v>
      </c>
      <c r="M92" s="34" t="str">
        <f>IFERROR(INDEX('1.2(2)'!J$967:J$1017,MATCH('1.2(1)①'!$B92,'1.2(2)'!$C$967:$C$1017,0),1),"ー")</f>
        <v>〇</v>
      </c>
      <c r="N92" s="34" t="str">
        <f>IFERROR(INDEX('1.2(2)'!K$967:K$1017,MATCH('1.2(1)①'!$B92,'1.2(2)'!$C$967:$C$1017,0),1),"ー")</f>
        <v>△</v>
      </c>
    </row>
    <row r="93" spans="1:14" ht="28.8">
      <c r="A93" s="44" t="str">
        <f t="shared" si="3"/>
        <v>Scope1, 2その他の設備導入、運用改善空気調和設備空気熱源設備・システム</v>
      </c>
      <c r="B93" s="11">
        <f t="shared" si="2"/>
        <v>87</v>
      </c>
      <c r="C93" s="359" t="s">
        <v>11</v>
      </c>
      <c r="D93" s="12" t="s">
        <v>12</v>
      </c>
      <c r="E93" s="12" t="s">
        <v>13</v>
      </c>
      <c r="F93" s="12" t="s">
        <v>14</v>
      </c>
      <c r="G93" s="12" t="s">
        <v>208</v>
      </c>
      <c r="H93" s="12" t="s">
        <v>16</v>
      </c>
      <c r="I93" s="12" t="s">
        <v>17</v>
      </c>
      <c r="J93" s="132" t="s">
        <v>209</v>
      </c>
      <c r="K93" s="131" t="s">
        <v>210</v>
      </c>
      <c r="L93" s="34" t="s">
        <v>20</v>
      </c>
      <c r="M93" s="34" t="str">
        <f>IFERROR(INDEX('1.2(2)'!J$967:J$1017,MATCH('1.2(1)①'!$B93,'1.2(2)'!$C$967:$C$1017,0),1),"ー")</f>
        <v>ー</v>
      </c>
      <c r="N93" s="34" t="str">
        <f>IFERROR(INDEX('1.2(2)'!K$967:K$1017,MATCH('1.2(1)①'!$B93,'1.2(2)'!$C$967:$C$1017,0),1),"ー")</f>
        <v>ー</v>
      </c>
    </row>
    <row r="94" spans="1:14" ht="28.8">
      <c r="A94" s="44" t="str">
        <f t="shared" si="3"/>
        <v>Scope1, 2その他の設備導入、運用改善空気調和設備空気熱源設備・システム</v>
      </c>
      <c r="B94" s="11">
        <f t="shared" si="2"/>
        <v>88</v>
      </c>
      <c r="C94" s="359" t="s">
        <v>11</v>
      </c>
      <c r="D94" s="12" t="s">
        <v>12</v>
      </c>
      <c r="E94" s="12" t="s">
        <v>13</v>
      </c>
      <c r="F94" s="12" t="s">
        <v>14</v>
      </c>
      <c r="G94" s="12" t="s">
        <v>208</v>
      </c>
      <c r="H94" s="12" t="s">
        <v>16</v>
      </c>
      <c r="I94" s="12" t="s">
        <v>17</v>
      </c>
      <c r="J94" s="132" t="s">
        <v>211</v>
      </c>
      <c r="K94" s="131" t="s">
        <v>212</v>
      </c>
      <c r="L94" s="34" t="s">
        <v>20</v>
      </c>
      <c r="M94" s="34" t="str">
        <f>IFERROR(INDEX('1.2(2)'!J$967:J$1017,MATCH('1.2(1)①'!$B94,'1.2(2)'!$C$967:$C$1017,0),1),"ー")</f>
        <v>ー</v>
      </c>
      <c r="N94" s="34" t="str">
        <f>IFERROR(INDEX('1.2(2)'!K$967:K$1017,MATCH('1.2(1)①'!$B94,'1.2(2)'!$C$967:$C$1017,0),1),"ー")</f>
        <v>ー</v>
      </c>
    </row>
    <row r="95" spans="1:14" ht="28.8">
      <c r="A95" s="44" t="str">
        <f t="shared" si="3"/>
        <v>Scope1, 2その他の設備導入、運用改善空気調和設備空気熱源設備・システム</v>
      </c>
      <c r="B95" s="11">
        <f t="shared" si="2"/>
        <v>89</v>
      </c>
      <c r="C95" s="359" t="s">
        <v>11</v>
      </c>
      <c r="D95" s="12" t="s">
        <v>12</v>
      </c>
      <c r="E95" s="12" t="s">
        <v>13</v>
      </c>
      <c r="F95" s="12" t="s">
        <v>14</v>
      </c>
      <c r="G95" s="12" t="s">
        <v>208</v>
      </c>
      <c r="H95" s="12" t="s">
        <v>16</v>
      </c>
      <c r="I95" s="12" t="s">
        <v>17</v>
      </c>
      <c r="J95" s="132" t="s">
        <v>213</v>
      </c>
      <c r="K95" s="131" t="s">
        <v>214</v>
      </c>
      <c r="L95" s="34" t="s">
        <v>20</v>
      </c>
      <c r="M95" s="34" t="str">
        <f>IFERROR(INDEX('1.2(2)'!J$967:J$1017,MATCH('1.2(1)①'!$B95,'1.2(2)'!$C$967:$C$1017,0),1),"ー")</f>
        <v>ー</v>
      </c>
      <c r="N95" s="34" t="str">
        <f>IFERROR(INDEX('1.2(2)'!K$967:K$1017,MATCH('1.2(1)①'!$B95,'1.2(2)'!$C$967:$C$1017,0),1),"ー")</f>
        <v>ー</v>
      </c>
    </row>
    <row r="96" spans="1:14" ht="43.2">
      <c r="A96" s="44" t="str">
        <f t="shared" si="3"/>
        <v>Scope1, 2その他の設備導入、運用改善空気調和設備空気熱源設備・システム</v>
      </c>
      <c r="B96" s="11">
        <f t="shared" si="2"/>
        <v>90</v>
      </c>
      <c r="C96" s="359" t="s">
        <v>11</v>
      </c>
      <c r="D96" s="12" t="s">
        <v>12</v>
      </c>
      <c r="E96" s="12" t="s">
        <v>13</v>
      </c>
      <c r="F96" s="12" t="s">
        <v>14</v>
      </c>
      <c r="G96" s="12" t="s">
        <v>208</v>
      </c>
      <c r="H96" s="12" t="s">
        <v>16</v>
      </c>
      <c r="I96" s="12" t="s">
        <v>17</v>
      </c>
      <c r="J96" s="132" t="s">
        <v>215</v>
      </c>
      <c r="K96" s="131" t="s">
        <v>216</v>
      </c>
      <c r="L96" s="34" t="s">
        <v>20</v>
      </c>
      <c r="M96" s="34" t="str">
        <f>IFERROR(INDEX('1.2(2)'!J$967:J$1017,MATCH('1.2(1)①'!$B96,'1.2(2)'!$C$967:$C$1017,0),1),"ー")</f>
        <v>ー</v>
      </c>
      <c r="N96" s="34" t="str">
        <f>IFERROR(INDEX('1.2(2)'!K$967:K$1017,MATCH('1.2(1)①'!$B96,'1.2(2)'!$C$967:$C$1017,0),1),"ー")</f>
        <v>ー</v>
      </c>
    </row>
    <row r="97" spans="1:14" ht="43.2">
      <c r="A97" s="44" t="str">
        <f t="shared" si="3"/>
        <v>Scope1, 2その他の設備導入、運用改善空気調和設備空気熱源設備・システム</v>
      </c>
      <c r="B97" s="11">
        <f t="shared" si="2"/>
        <v>91</v>
      </c>
      <c r="C97" s="359" t="s">
        <v>11</v>
      </c>
      <c r="D97" s="12" t="s">
        <v>12</v>
      </c>
      <c r="E97" s="12" t="s">
        <v>13</v>
      </c>
      <c r="F97" s="12" t="s">
        <v>14</v>
      </c>
      <c r="G97" s="12" t="s">
        <v>208</v>
      </c>
      <c r="H97" s="12" t="s">
        <v>16</v>
      </c>
      <c r="I97" s="12" t="s">
        <v>17</v>
      </c>
      <c r="J97" s="132" t="s">
        <v>217</v>
      </c>
      <c r="K97" s="131" t="s">
        <v>218</v>
      </c>
      <c r="L97" s="34" t="s">
        <v>20</v>
      </c>
      <c r="M97" s="34" t="str">
        <f>IFERROR(INDEX('1.2(2)'!J$967:J$1017,MATCH('1.2(1)①'!$B97,'1.2(2)'!$C$967:$C$1017,0),1),"ー")</f>
        <v>ー</v>
      </c>
      <c r="N97" s="34" t="str">
        <f>IFERROR(INDEX('1.2(2)'!K$967:K$1017,MATCH('1.2(1)①'!$B97,'1.2(2)'!$C$967:$C$1017,0),1),"ー")</f>
        <v>ー</v>
      </c>
    </row>
    <row r="98" spans="1:14" ht="28.8">
      <c r="A98" s="44" t="str">
        <f t="shared" si="3"/>
        <v>Scope1, 2その他の設備導入、運用改善空気調和設備空気熱源設備・システム</v>
      </c>
      <c r="B98" s="11">
        <f t="shared" si="2"/>
        <v>92</v>
      </c>
      <c r="C98" s="359" t="s">
        <v>11</v>
      </c>
      <c r="D98" s="12" t="s">
        <v>12</v>
      </c>
      <c r="E98" s="12" t="s">
        <v>13</v>
      </c>
      <c r="F98" s="12" t="s">
        <v>14</v>
      </c>
      <c r="G98" s="12" t="s">
        <v>208</v>
      </c>
      <c r="H98" s="12" t="s">
        <v>16</v>
      </c>
      <c r="I98" s="12" t="s">
        <v>17</v>
      </c>
      <c r="J98" s="132" t="s">
        <v>219</v>
      </c>
      <c r="K98" s="131" t="s">
        <v>220</v>
      </c>
      <c r="L98" s="365"/>
      <c r="M98" s="34" t="str">
        <f>IFERROR(INDEX('1.2(2)'!J$967:J$1017,MATCH('1.2(1)①'!$B98,'1.2(2)'!$C$967:$C$1017,0),1),"ー")</f>
        <v>ー</v>
      </c>
      <c r="N98" s="34" t="str">
        <f>IFERROR(INDEX('1.2(2)'!K$967:K$1017,MATCH('1.2(1)①'!$B98,'1.2(2)'!$C$967:$C$1017,0),1),"ー")</f>
        <v>ー</v>
      </c>
    </row>
    <row r="99" spans="1:14" ht="28.8">
      <c r="A99" s="44" t="str">
        <f t="shared" si="3"/>
        <v>Scope1, 2その他の設備導入、運用改善空気調和設備空気熱源設備・システム</v>
      </c>
      <c r="B99" s="11">
        <f t="shared" si="2"/>
        <v>93</v>
      </c>
      <c r="C99" s="359" t="s">
        <v>11</v>
      </c>
      <c r="D99" s="12" t="s">
        <v>12</v>
      </c>
      <c r="E99" s="12" t="s">
        <v>13</v>
      </c>
      <c r="F99" s="12" t="s">
        <v>14</v>
      </c>
      <c r="G99" s="12" t="s">
        <v>208</v>
      </c>
      <c r="H99" s="12" t="s">
        <v>16</v>
      </c>
      <c r="I99" s="12" t="s">
        <v>17</v>
      </c>
      <c r="J99" s="132" t="s">
        <v>221</v>
      </c>
      <c r="K99" s="131" t="s">
        <v>222</v>
      </c>
      <c r="L99" s="34" t="s">
        <v>20</v>
      </c>
      <c r="M99" s="34" t="str">
        <f>IFERROR(INDEX('1.2(2)'!J$967:J$1017,MATCH('1.2(1)①'!$B99,'1.2(2)'!$C$967:$C$1017,0),1),"ー")</f>
        <v>ー</v>
      </c>
      <c r="N99" s="34" t="str">
        <f>IFERROR(INDEX('1.2(2)'!K$967:K$1017,MATCH('1.2(1)①'!$B99,'1.2(2)'!$C$967:$C$1017,0),1),"ー")</f>
        <v>ー</v>
      </c>
    </row>
    <row r="100" spans="1:14" ht="28.8">
      <c r="A100" s="44" t="str">
        <f t="shared" si="3"/>
        <v>Scope1, 2その他の設備導入、運用改善空気調和設備空気熱源設備・システム</v>
      </c>
      <c r="B100" s="11">
        <f t="shared" si="2"/>
        <v>94</v>
      </c>
      <c r="C100" s="359" t="s">
        <v>11</v>
      </c>
      <c r="D100" s="12" t="s">
        <v>12</v>
      </c>
      <c r="E100" s="12" t="s">
        <v>13</v>
      </c>
      <c r="F100" s="12" t="s">
        <v>14</v>
      </c>
      <c r="G100" s="12" t="s">
        <v>208</v>
      </c>
      <c r="H100" s="12" t="s">
        <v>16</v>
      </c>
      <c r="I100" s="12" t="s">
        <v>17</v>
      </c>
      <c r="J100" s="132" t="s">
        <v>223</v>
      </c>
      <c r="K100" s="131" t="s">
        <v>224</v>
      </c>
      <c r="L100" s="34" t="s">
        <v>20</v>
      </c>
      <c r="M100" s="34" t="str">
        <f>IFERROR(INDEX('1.2(2)'!J$967:J$1017,MATCH('1.2(1)①'!$B100,'1.2(2)'!$C$967:$C$1017,0),1),"ー")</f>
        <v>ー</v>
      </c>
      <c r="N100" s="34" t="str">
        <f>IFERROR(INDEX('1.2(2)'!K$967:K$1017,MATCH('1.2(1)①'!$B100,'1.2(2)'!$C$967:$C$1017,0),1),"ー")</f>
        <v>ー</v>
      </c>
    </row>
    <row r="101" spans="1:14">
      <c r="A101" s="44" t="str">
        <f t="shared" si="3"/>
        <v>Scope1, 2その他の設備導入、運用改善空気調和設備空気熱源設備・システム</v>
      </c>
      <c r="B101" s="11">
        <f t="shared" si="2"/>
        <v>95</v>
      </c>
      <c r="C101" s="359" t="s">
        <v>11</v>
      </c>
      <c r="D101" s="12" t="s">
        <v>12</v>
      </c>
      <c r="E101" s="12" t="s">
        <v>13</v>
      </c>
      <c r="F101" s="12" t="s">
        <v>14</v>
      </c>
      <c r="G101" s="12" t="s">
        <v>208</v>
      </c>
      <c r="H101" s="12" t="s">
        <v>16</v>
      </c>
      <c r="I101" s="12" t="s">
        <v>17</v>
      </c>
      <c r="J101" s="132" t="s">
        <v>225</v>
      </c>
      <c r="K101" s="131" t="s">
        <v>226</v>
      </c>
      <c r="L101" s="34" t="s">
        <v>20</v>
      </c>
      <c r="M101" s="34" t="str">
        <f>IFERROR(INDEX('1.2(2)'!J$967:J$1017,MATCH('1.2(1)①'!$B101,'1.2(2)'!$C$967:$C$1017,0),1),"ー")</f>
        <v>ー</v>
      </c>
      <c r="N101" s="34" t="str">
        <f>IFERROR(INDEX('1.2(2)'!K$967:K$1017,MATCH('1.2(1)①'!$B101,'1.2(2)'!$C$967:$C$1017,0),1),"ー")</f>
        <v>ー</v>
      </c>
    </row>
    <row r="102" spans="1:14" ht="28.8">
      <c r="A102" s="44" t="str">
        <f t="shared" si="3"/>
        <v>Scope1, 2その他の設備導入、運用改善空気調和設備空気熱源設備・システム</v>
      </c>
      <c r="B102" s="11">
        <f t="shared" si="2"/>
        <v>96</v>
      </c>
      <c r="C102" s="359" t="s">
        <v>11</v>
      </c>
      <c r="D102" s="12" t="s">
        <v>12</v>
      </c>
      <c r="E102" s="12" t="s">
        <v>13</v>
      </c>
      <c r="F102" s="12" t="s">
        <v>14</v>
      </c>
      <c r="G102" s="12" t="s">
        <v>208</v>
      </c>
      <c r="H102" s="12" t="s">
        <v>16</v>
      </c>
      <c r="I102" s="12" t="s">
        <v>17</v>
      </c>
      <c r="J102" s="132" t="s">
        <v>227</v>
      </c>
      <c r="K102" s="131" t="s">
        <v>228</v>
      </c>
      <c r="L102" s="34" t="s">
        <v>20</v>
      </c>
      <c r="M102" s="34" t="str">
        <f>IFERROR(INDEX('1.2(2)'!J$967:J$1017,MATCH('1.2(1)①'!$B102,'1.2(2)'!$C$967:$C$1017,0),1),"ー")</f>
        <v>ー</v>
      </c>
      <c r="N102" s="34" t="str">
        <f>IFERROR(INDEX('1.2(2)'!K$967:K$1017,MATCH('1.2(1)①'!$B102,'1.2(2)'!$C$967:$C$1017,0),1),"ー")</f>
        <v>ー</v>
      </c>
    </row>
    <row r="103" spans="1:14" ht="28.8">
      <c r="A103" s="44" t="str">
        <f t="shared" si="3"/>
        <v>Scope1, 2その他の設備導入、運用改善空気調和設備空気熱源設備・システム</v>
      </c>
      <c r="B103" s="11">
        <f t="shared" si="2"/>
        <v>97</v>
      </c>
      <c r="C103" s="359" t="s">
        <v>11</v>
      </c>
      <c r="D103" s="12" t="s">
        <v>12</v>
      </c>
      <c r="E103" s="12" t="s">
        <v>13</v>
      </c>
      <c r="F103" s="12" t="s">
        <v>14</v>
      </c>
      <c r="G103" s="12" t="s">
        <v>208</v>
      </c>
      <c r="H103" s="12" t="s">
        <v>16</v>
      </c>
      <c r="I103" s="12" t="s">
        <v>17</v>
      </c>
      <c r="J103" s="132" t="s">
        <v>229</v>
      </c>
      <c r="K103" s="131" t="s">
        <v>230</v>
      </c>
      <c r="L103" s="34" t="s">
        <v>20</v>
      </c>
      <c r="M103" s="34" t="str">
        <f>IFERROR(INDEX('1.2(2)'!J$967:J$1017,MATCH('1.2(1)①'!$B103,'1.2(2)'!$C$967:$C$1017,0),1),"ー")</f>
        <v>ー</v>
      </c>
      <c r="N103" s="34" t="str">
        <f>IFERROR(INDEX('1.2(2)'!K$967:K$1017,MATCH('1.2(1)①'!$B103,'1.2(2)'!$C$967:$C$1017,0),1),"ー")</f>
        <v>ー</v>
      </c>
    </row>
    <row r="104" spans="1:14">
      <c r="A104" s="44" t="str">
        <f t="shared" si="3"/>
        <v>Scope1, 2その他の設備導入、運用改善空気調和設備空気熱源設備・システム</v>
      </c>
      <c r="B104" s="11">
        <f t="shared" si="2"/>
        <v>98</v>
      </c>
      <c r="C104" s="359" t="s">
        <v>11</v>
      </c>
      <c r="D104" s="12" t="s">
        <v>12</v>
      </c>
      <c r="E104" s="12" t="s">
        <v>13</v>
      </c>
      <c r="F104" s="12" t="s">
        <v>14</v>
      </c>
      <c r="G104" s="12" t="s">
        <v>208</v>
      </c>
      <c r="H104" s="12" t="s">
        <v>16</v>
      </c>
      <c r="I104" s="12" t="s">
        <v>17</v>
      </c>
      <c r="J104" s="132" t="s">
        <v>231</v>
      </c>
      <c r="K104" s="131" t="s">
        <v>232</v>
      </c>
      <c r="L104" s="34" t="s">
        <v>20</v>
      </c>
      <c r="M104" s="34" t="str">
        <f>IFERROR(INDEX('1.2(2)'!J$967:J$1017,MATCH('1.2(1)①'!$B104,'1.2(2)'!$C$967:$C$1017,0),1),"ー")</f>
        <v>ー</v>
      </c>
      <c r="N104" s="34" t="str">
        <f>IFERROR(INDEX('1.2(2)'!K$967:K$1017,MATCH('1.2(1)①'!$B104,'1.2(2)'!$C$967:$C$1017,0),1),"ー")</f>
        <v>ー</v>
      </c>
    </row>
    <row r="105" spans="1:14" ht="28.8">
      <c r="A105" s="44" t="str">
        <f t="shared" si="3"/>
        <v>Scope1, 2その他の設備導入、運用改善空気調和設備空気熱源設備・システム</v>
      </c>
      <c r="B105" s="11">
        <f t="shared" si="2"/>
        <v>99</v>
      </c>
      <c r="C105" s="359" t="s">
        <v>11</v>
      </c>
      <c r="D105" s="12" t="s">
        <v>12</v>
      </c>
      <c r="E105" s="12" t="s">
        <v>13</v>
      </c>
      <c r="F105" s="12" t="s">
        <v>14</v>
      </c>
      <c r="G105" s="12" t="s">
        <v>208</v>
      </c>
      <c r="H105" s="12" t="s">
        <v>16</v>
      </c>
      <c r="I105" s="12" t="s">
        <v>17</v>
      </c>
      <c r="J105" s="132" t="s">
        <v>233</v>
      </c>
      <c r="K105" s="131" t="s">
        <v>234</v>
      </c>
      <c r="L105" s="34" t="s">
        <v>20</v>
      </c>
      <c r="M105" s="34" t="str">
        <f>IFERROR(INDEX('1.2(2)'!J$967:J$1017,MATCH('1.2(1)①'!$B105,'1.2(2)'!$C$967:$C$1017,0),1),"ー")</f>
        <v>ー</v>
      </c>
      <c r="N105" s="34" t="str">
        <f>IFERROR(INDEX('1.2(2)'!K$967:K$1017,MATCH('1.2(1)①'!$B105,'1.2(2)'!$C$967:$C$1017,0),1),"ー")</f>
        <v>ー</v>
      </c>
    </row>
    <row r="106" spans="1:14" ht="57.6">
      <c r="A106" s="44" t="str">
        <f t="shared" si="3"/>
        <v>Scope1, 2その他の設備導入、運用改善空気調和設備空気熱源設備・システム</v>
      </c>
      <c r="B106" s="11">
        <f t="shared" si="2"/>
        <v>100</v>
      </c>
      <c r="C106" s="359" t="s">
        <v>11</v>
      </c>
      <c r="D106" s="12" t="s">
        <v>12</v>
      </c>
      <c r="E106" s="12" t="s">
        <v>13</v>
      </c>
      <c r="F106" s="12" t="s">
        <v>14</v>
      </c>
      <c r="G106" s="12" t="s">
        <v>208</v>
      </c>
      <c r="H106" s="12" t="s">
        <v>16</v>
      </c>
      <c r="I106" s="12" t="s">
        <v>17</v>
      </c>
      <c r="J106" s="132" t="s">
        <v>235</v>
      </c>
      <c r="K106" s="131" t="s">
        <v>236</v>
      </c>
      <c r="L106" s="365"/>
      <c r="M106" s="34" t="str">
        <f>IFERROR(INDEX('1.2(2)'!J$967:J$1017,MATCH('1.2(1)①'!$B106,'1.2(2)'!$C$967:$C$1017,0),1),"ー")</f>
        <v>ー</v>
      </c>
      <c r="N106" s="34" t="str">
        <f>IFERROR(INDEX('1.2(2)'!K$967:K$1017,MATCH('1.2(1)①'!$B106,'1.2(2)'!$C$967:$C$1017,0),1),"ー")</f>
        <v>ー</v>
      </c>
    </row>
    <row r="107" spans="1:14" ht="57.6">
      <c r="A107" s="44" t="str">
        <f t="shared" si="3"/>
        <v>Scope1, 2その他の設備導入、運用改善空気調和設備空気調和・熱源設備の最適制御</v>
      </c>
      <c r="B107" s="11">
        <f t="shared" si="2"/>
        <v>101</v>
      </c>
      <c r="C107" s="359" t="s">
        <v>11</v>
      </c>
      <c r="D107" s="12" t="s">
        <v>12</v>
      </c>
      <c r="E107" s="12" t="s">
        <v>13</v>
      </c>
      <c r="F107" s="12" t="s">
        <v>14</v>
      </c>
      <c r="G107" s="12" t="s">
        <v>208</v>
      </c>
      <c r="H107" s="12" t="s">
        <v>21</v>
      </c>
      <c r="I107" s="12" t="s">
        <v>237</v>
      </c>
      <c r="J107" s="132" t="s">
        <v>238</v>
      </c>
      <c r="K107" s="131" t="s">
        <v>239</v>
      </c>
      <c r="L107" s="34" t="s">
        <v>20</v>
      </c>
      <c r="M107" s="34" t="str">
        <f>IFERROR(INDEX('1.2(2)'!J$967:J$1017,MATCH('1.2(1)①'!$B107,'1.2(2)'!$C$967:$C$1017,0),1),"ー")</f>
        <v>ー</v>
      </c>
      <c r="N107" s="34" t="str">
        <f>IFERROR(INDEX('1.2(2)'!K$967:K$1017,MATCH('1.2(1)①'!$B107,'1.2(2)'!$C$967:$C$1017,0),1),"ー")</f>
        <v>ー</v>
      </c>
    </row>
    <row r="108" spans="1:14">
      <c r="A108" s="44" t="str">
        <f t="shared" si="3"/>
        <v>Scope1, 2その他の設備導入、運用改善空気調和設備空気調和・熱源設備の最適制御</v>
      </c>
      <c r="B108" s="11">
        <f t="shared" si="2"/>
        <v>102</v>
      </c>
      <c r="C108" s="359" t="s">
        <v>11</v>
      </c>
      <c r="D108" s="12" t="s">
        <v>12</v>
      </c>
      <c r="E108" s="12" t="s">
        <v>13</v>
      </c>
      <c r="F108" s="12" t="s">
        <v>14</v>
      </c>
      <c r="G108" s="12" t="s">
        <v>208</v>
      </c>
      <c r="H108" s="12" t="s">
        <v>21</v>
      </c>
      <c r="I108" s="12" t="s">
        <v>237</v>
      </c>
      <c r="J108" s="132" t="s">
        <v>240</v>
      </c>
      <c r="K108" s="131" t="s">
        <v>241</v>
      </c>
      <c r="L108" s="34" t="s">
        <v>20</v>
      </c>
      <c r="M108" s="34" t="str">
        <f>IFERROR(INDEX('1.2(2)'!J$967:J$1017,MATCH('1.2(1)①'!$B108,'1.2(2)'!$C$967:$C$1017,0),1),"ー")</f>
        <v>ー</v>
      </c>
      <c r="N108" s="34" t="str">
        <f>IFERROR(INDEX('1.2(2)'!K$967:K$1017,MATCH('1.2(1)①'!$B108,'1.2(2)'!$C$967:$C$1017,0),1),"ー")</f>
        <v>ー</v>
      </c>
    </row>
    <row r="109" spans="1:14" ht="28.8">
      <c r="A109" s="44" t="str">
        <f t="shared" si="3"/>
        <v>Scope1, 2その他の設備導入、運用改善空気調和設備空気調和・熱源設備の最適制御</v>
      </c>
      <c r="B109" s="11">
        <f t="shared" si="2"/>
        <v>103</v>
      </c>
      <c r="C109" s="359" t="s">
        <v>11</v>
      </c>
      <c r="D109" s="12" t="s">
        <v>12</v>
      </c>
      <c r="E109" s="12" t="s">
        <v>13</v>
      </c>
      <c r="F109" s="12" t="s">
        <v>14</v>
      </c>
      <c r="G109" s="12" t="s">
        <v>208</v>
      </c>
      <c r="H109" s="12" t="s">
        <v>21</v>
      </c>
      <c r="I109" s="12" t="s">
        <v>237</v>
      </c>
      <c r="J109" s="132" t="s">
        <v>242</v>
      </c>
      <c r="K109" s="131" t="s">
        <v>243</v>
      </c>
      <c r="L109" s="34" t="s">
        <v>20</v>
      </c>
      <c r="M109" s="34" t="str">
        <f>IFERROR(INDEX('1.2(2)'!J$967:J$1017,MATCH('1.2(1)①'!$B109,'1.2(2)'!$C$967:$C$1017,0),1),"ー")</f>
        <v>ー</v>
      </c>
      <c r="N109" s="34" t="str">
        <f>IFERROR(INDEX('1.2(2)'!K$967:K$1017,MATCH('1.2(1)①'!$B109,'1.2(2)'!$C$967:$C$1017,0),1),"ー")</f>
        <v>ー</v>
      </c>
    </row>
    <row r="110" spans="1:14">
      <c r="A110" s="44" t="str">
        <f t="shared" si="3"/>
        <v>Scope1, 2その他の設備導入、運用改善空気調和設備空気調和・熱源設備の最適制御</v>
      </c>
      <c r="B110" s="11">
        <f t="shared" si="2"/>
        <v>104</v>
      </c>
      <c r="C110" s="359" t="s">
        <v>11</v>
      </c>
      <c r="D110" s="12" t="s">
        <v>12</v>
      </c>
      <c r="E110" s="12" t="s">
        <v>13</v>
      </c>
      <c r="F110" s="12" t="s">
        <v>14</v>
      </c>
      <c r="G110" s="12" t="s">
        <v>208</v>
      </c>
      <c r="H110" s="12" t="s">
        <v>21</v>
      </c>
      <c r="I110" s="12" t="s">
        <v>237</v>
      </c>
      <c r="J110" s="132" t="s">
        <v>244</v>
      </c>
      <c r="K110" s="131" t="s">
        <v>245</v>
      </c>
      <c r="L110" s="34" t="s">
        <v>20</v>
      </c>
      <c r="M110" s="34" t="str">
        <f>IFERROR(INDEX('1.2(2)'!J$967:J$1017,MATCH('1.2(1)①'!$B110,'1.2(2)'!$C$967:$C$1017,0),1),"ー")</f>
        <v>ー</v>
      </c>
      <c r="N110" s="34" t="str">
        <f>IFERROR(INDEX('1.2(2)'!K$967:K$1017,MATCH('1.2(1)①'!$B110,'1.2(2)'!$C$967:$C$1017,0),1),"ー")</f>
        <v>ー</v>
      </c>
    </row>
    <row r="111" spans="1:14" ht="28.8">
      <c r="A111" s="44" t="str">
        <f t="shared" si="3"/>
        <v>Scope1, 2その他の設備導入、運用改善空気調和設備空気調和・熱源設備の最適制御</v>
      </c>
      <c r="B111" s="11">
        <f t="shared" si="2"/>
        <v>105</v>
      </c>
      <c r="C111" s="359" t="s">
        <v>11</v>
      </c>
      <c r="D111" s="12" t="s">
        <v>12</v>
      </c>
      <c r="E111" s="12" t="s">
        <v>13</v>
      </c>
      <c r="F111" s="12" t="s">
        <v>14</v>
      </c>
      <c r="G111" s="12" t="s">
        <v>208</v>
      </c>
      <c r="H111" s="12" t="s">
        <v>21</v>
      </c>
      <c r="I111" s="12" t="s">
        <v>237</v>
      </c>
      <c r="J111" s="132" t="s">
        <v>246</v>
      </c>
      <c r="K111" s="131" t="s">
        <v>247</v>
      </c>
      <c r="L111" s="34" t="s">
        <v>20</v>
      </c>
      <c r="M111" s="34" t="str">
        <f>IFERROR(INDEX('1.2(2)'!J$967:J$1017,MATCH('1.2(1)①'!$B111,'1.2(2)'!$C$967:$C$1017,0),1),"ー")</f>
        <v>ー</v>
      </c>
      <c r="N111" s="34" t="str">
        <f>IFERROR(INDEX('1.2(2)'!K$967:K$1017,MATCH('1.2(1)①'!$B111,'1.2(2)'!$C$967:$C$1017,0),1),"ー")</f>
        <v>ー</v>
      </c>
    </row>
    <row r="112" spans="1:14" ht="28.8">
      <c r="A112" s="44" t="str">
        <f t="shared" si="3"/>
        <v>Scope1, 2その他の設備導入、運用改善空気調和設備空気調和・熱源設備の最適制御</v>
      </c>
      <c r="B112" s="11">
        <f t="shared" si="2"/>
        <v>106</v>
      </c>
      <c r="C112" s="359" t="s">
        <v>11</v>
      </c>
      <c r="D112" s="12" t="s">
        <v>12</v>
      </c>
      <c r="E112" s="12" t="s">
        <v>13</v>
      </c>
      <c r="F112" s="12" t="s">
        <v>14</v>
      </c>
      <c r="G112" s="12" t="s">
        <v>208</v>
      </c>
      <c r="H112" s="12" t="s">
        <v>21</v>
      </c>
      <c r="I112" s="12" t="s">
        <v>237</v>
      </c>
      <c r="J112" s="132" t="s">
        <v>248</v>
      </c>
      <c r="K112" s="131" t="s">
        <v>249</v>
      </c>
      <c r="L112" s="34" t="s">
        <v>20</v>
      </c>
      <c r="M112" s="34" t="str">
        <f>IFERROR(INDEX('1.2(2)'!J$967:J$1017,MATCH('1.2(1)①'!$B112,'1.2(2)'!$C$967:$C$1017,0),1),"ー")</f>
        <v>ー</v>
      </c>
      <c r="N112" s="34" t="str">
        <f>IFERROR(INDEX('1.2(2)'!K$967:K$1017,MATCH('1.2(1)①'!$B112,'1.2(2)'!$C$967:$C$1017,0),1),"ー")</f>
        <v>ー</v>
      </c>
    </row>
    <row r="113" spans="1:14" ht="28.8">
      <c r="A113" s="44" t="str">
        <f t="shared" si="3"/>
        <v>Scope1, 2その他の設備導入、運用改善空気調和設備空気調和・熱源設備の最適制御</v>
      </c>
      <c r="B113" s="11">
        <f t="shared" si="2"/>
        <v>107</v>
      </c>
      <c r="C113" s="359" t="s">
        <v>11</v>
      </c>
      <c r="D113" s="12" t="s">
        <v>12</v>
      </c>
      <c r="E113" s="12" t="s">
        <v>13</v>
      </c>
      <c r="F113" s="12" t="s">
        <v>14</v>
      </c>
      <c r="G113" s="12" t="s">
        <v>208</v>
      </c>
      <c r="H113" s="12" t="s">
        <v>21</v>
      </c>
      <c r="I113" s="12" t="s">
        <v>237</v>
      </c>
      <c r="J113" s="132" t="s">
        <v>250</v>
      </c>
      <c r="K113" s="131" t="s">
        <v>251</v>
      </c>
      <c r="L113" s="34" t="s">
        <v>20</v>
      </c>
      <c r="M113" s="34" t="str">
        <f>IFERROR(INDEX('1.2(2)'!J$967:J$1017,MATCH('1.2(1)①'!$B113,'1.2(2)'!$C$967:$C$1017,0),1),"ー")</f>
        <v>ー</v>
      </c>
      <c r="N113" s="34" t="str">
        <f>IFERROR(INDEX('1.2(2)'!K$967:K$1017,MATCH('1.2(1)①'!$B113,'1.2(2)'!$C$967:$C$1017,0),1),"ー")</f>
        <v>ー</v>
      </c>
    </row>
    <row r="114" spans="1:14" ht="28.8">
      <c r="A114" s="44" t="str">
        <f t="shared" si="3"/>
        <v>Scope1, 2その他の設備導入、運用改善空気調和設備空気調和・熱源設備の最適制御</v>
      </c>
      <c r="B114" s="11">
        <f t="shared" si="2"/>
        <v>108</v>
      </c>
      <c r="C114" s="359" t="s">
        <v>11</v>
      </c>
      <c r="D114" s="12" t="s">
        <v>12</v>
      </c>
      <c r="E114" s="12" t="s">
        <v>13</v>
      </c>
      <c r="F114" s="12" t="s">
        <v>14</v>
      </c>
      <c r="G114" s="12" t="s">
        <v>208</v>
      </c>
      <c r="H114" s="12" t="s">
        <v>21</v>
      </c>
      <c r="I114" s="12" t="s">
        <v>237</v>
      </c>
      <c r="J114" s="132" t="s">
        <v>252</v>
      </c>
      <c r="K114" s="131" t="s">
        <v>253</v>
      </c>
      <c r="L114" s="34" t="s">
        <v>20</v>
      </c>
      <c r="M114" s="34" t="str">
        <f>IFERROR(INDEX('1.2(2)'!J$967:J$1017,MATCH('1.2(1)①'!$B114,'1.2(2)'!$C$967:$C$1017,0),1),"ー")</f>
        <v>ー</v>
      </c>
      <c r="N114" s="34" t="str">
        <f>IFERROR(INDEX('1.2(2)'!K$967:K$1017,MATCH('1.2(1)①'!$B114,'1.2(2)'!$C$967:$C$1017,0),1),"ー")</f>
        <v>ー</v>
      </c>
    </row>
    <row r="115" spans="1:14">
      <c r="A115" s="44" t="str">
        <f t="shared" si="3"/>
        <v>Scope1, 2その他の設備導入、運用改善空気調和設備空気調和・熱源設備の最適制御</v>
      </c>
      <c r="B115" s="11">
        <f t="shared" si="2"/>
        <v>109</v>
      </c>
      <c r="C115" s="359" t="s">
        <v>11</v>
      </c>
      <c r="D115" s="12" t="s">
        <v>12</v>
      </c>
      <c r="E115" s="12" t="s">
        <v>13</v>
      </c>
      <c r="F115" s="12" t="s">
        <v>14</v>
      </c>
      <c r="G115" s="12" t="s">
        <v>208</v>
      </c>
      <c r="H115" s="12" t="s">
        <v>21</v>
      </c>
      <c r="I115" s="12" t="s">
        <v>237</v>
      </c>
      <c r="J115" s="132" t="s">
        <v>254</v>
      </c>
      <c r="K115" s="131" t="s">
        <v>255</v>
      </c>
      <c r="L115" s="34" t="s">
        <v>20</v>
      </c>
      <c r="M115" s="34" t="str">
        <f>IFERROR(INDEX('1.2(2)'!J$967:J$1017,MATCH('1.2(1)①'!$B115,'1.2(2)'!$C$967:$C$1017,0),1),"ー")</f>
        <v>ー</v>
      </c>
      <c r="N115" s="34" t="str">
        <f>IFERROR(INDEX('1.2(2)'!K$967:K$1017,MATCH('1.2(1)①'!$B115,'1.2(2)'!$C$967:$C$1017,0),1),"ー")</f>
        <v>ー</v>
      </c>
    </row>
    <row r="116" spans="1:14" ht="28.8">
      <c r="A116" s="44" t="str">
        <f t="shared" si="3"/>
        <v>Scope1, 2その他の設備導入、運用改善空気調和設備空気調和・熱源設備の最適制御</v>
      </c>
      <c r="B116" s="11">
        <f t="shared" si="2"/>
        <v>110</v>
      </c>
      <c r="C116" s="359" t="s">
        <v>11</v>
      </c>
      <c r="D116" s="12" t="s">
        <v>12</v>
      </c>
      <c r="E116" s="12" t="s">
        <v>13</v>
      </c>
      <c r="F116" s="12" t="s">
        <v>14</v>
      </c>
      <c r="G116" s="12" t="s">
        <v>208</v>
      </c>
      <c r="H116" s="12" t="s">
        <v>21</v>
      </c>
      <c r="I116" s="12" t="s">
        <v>237</v>
      </c>
      <c r="J116" s="132" t="s">
        <v>256</v>
      </c>
      <c r="K116" s="131" t="s">
        <v>257</v>
      </c>
      <c r="L116" s="34" t="s">
        <v>20</v>
      </c>
      <c r="M116" s="34" t="str">
        <f>IFERROR(INDEX('1.2(2)'!J$967:J$1017,MATCH('1.2(1)①'!$B116,'1.2(2)'!$C$967:$C$1017,0),1),"ー")</f>
        <v>ー</v>
      </c>
      <c r="N116" s="34" t="str">
        <f>IFERROR(INDEX('1.2(2)'!K$967:K$1017,MATCH('1.2(1)①'!$B116,'1.2(2)'!$C$967:$C$1017,0),1),"ー")</f>
        <v>ー</v>
      </c>
    </row>
    <row r="117" spans="1:14">
      <c r="A117" s="44" t="str">
        <f t="shared" si="3"/>
        <v>Scope1, 2その他の設備導入、運用改善空気調和設備空気調和用搬送動力の低減</v>
      </c>
      <c r="B117" s="11">
        <f t="shared" si="2"/>
        <v>111</v>
      </c>
      <c r="C117" s="359" t="s">
        <v>11</v>
      </c>
      <c r="D117" s="12" t="s">
        <v>12</v>
      </c>
      <c r="E117" s="12" t="s">
        <v>13</v>
      </c>
      <c r="F117" s="12" t="s">
        <v>14</v>
      </c>
      <c r="G117" s="12" t="s">
        <v>208</v>
      </c>
      <c r="H117" s="12" t="s">
        <v>21</v>
      </c>
      <c r="I117" s="12" t="s">
        <v>258</v>
      </c>
      <c r="J117" s="132" t="s">
        <v>259</v>
      </c>
      <c r="K117" s="131" t="s">
        <v>260</v>
      </c>
      <c r="L117" s="34" t="s">
        <v>20</v>
      </c>
      <c r="M117" s="34" t="str">
        <f>IFERROR(INDEX('1.2(2)'!J$967:J$1017,MATCH('1.2(1)①'!$B117,'1.2(2)'!$C$967:$C$1017,0),1),"ー")</f>
        <v>ー</v>
      </c>
      <c r="N117" s="34" t="str">
        <f>IFERROR(INDEX('1.2(2)'!K$967:K$1017,MATCH('1.2(1)①'!$B117,'1.2(2)'!$C$967:$C$1017,0),1),"ー")</f>
        <v>ー</v>
      </c>
    </row>
    <row r="118" spans="1:14" ht="28.8">
      <c r="A118" s="44" t="str">
        <f t="shared" si="3"/>
        <v>Scope1, 2その他の設備導入、運用改善空気調和設備空気調和用搬送動力の低減</v>
      </c>
      <c r="B118" s="11">
        <f t="shared" si="2"/>
        <v>112</v>
      </c>
      <c r="C118" s="359" t="s">
        <v>11</v>
      </c>
      <c r="D118" s="12" t="s">
        <v>12</v>
      </c>
      <c r="E118" s="12" t="s">
        <v>13</v>
      </c>
      <c r="F118" s="12" t="s">
        <v>14</v>
      </c>
      <c r="G118" s="12" t="s">
        <v>208</v>
      </c>
      <c r="H118" s="12" t="s">
        <v>21</v>
      </c>
      <c r="I118" s="12" t="s">
        <v>258</v>
      </c>
      <c r="J118" s="132" t="s">
        <v>261</v>
      </c>
      <c r="K118" s="131" t="s">
        <v>262</v>
      </c>
      <c r="L118" s="34" t="s">
        <v>20</v>
      </c>
      <c r="M118" s="34" t="str">
        <f>IFERROR(INDEX('1.2(2)'!J$967:J$1017,MATCH('1.2(1)①'!$B118,'1.2(2)'!$C$967:$C$1017,0),1),"ー")</f>
        <v>ー</v>
      </c>
      <c r="N118" s="34" t="str">
        <f>IFERROR(INDEX('1.2(2)'!K$967:K$1017,MATCH('1.2(1)①'!$B118,'1.2(2)'!$C$967:$C$1017,0),1),"ー")</f>
        <v>ー</v>
      </c>
    </row>
    <row r="119" spans="1:14" ht="28.8">
      <c r="A119" s="44" t="str">
        <f t="shared" si="3"/>
        <v>Scope1, 2その他の設備導入、運用改善空気調和設備空気調和用搬送動力の低減</v>
      </c>
      <c r="B119" s="11">
        <f t="shared" si="2"/>
        <v>113</v>
      </c>
      <c r="C119" s="359" t="s">
        <v>11</v>
      </c>
      <c r="D119" s="12" t="s">
        <v>12</v>
      </c>
      <c r="E119" s="12" t="s">
        <v>13</v>
      </c>
      <c r="F119" s="12" t="s">
        <v>14</v>
      </c>
      <c r="G119" s="12" t="s">
        <v>208</v>
      </c>
      <c r="H119" s="12" t="s">
        <v>21</v>
      </c>
      <c r="I119" s="12" t="s">
        <v>258</v>
      </c>
      <c r="J119" s="132" t="s">
        <v>263</v>
      </c>
      <c r="K119" s="131" t="s">
        <v>264</v>
      </c>
      <c r="L119" s="34" t="s">
        <v>20</v>
      </c>
      <c r="M119" s="34" t="str">
        <f>IFERROR(INDEX('1.2(2)'!J$967:J$1017,MATCH('1.2(1)①'!$B119,'1.2(2)'!$C$967:$C$1017,0),1),"ー")</f>
        <v>ー</v>
      </c>
      <c r="N119" s="34" t="str">
        <f>IFERROR(INDEX('1.2(2)'!K$967:K$1017,MATCH('1.2(1)①'!$B119,'1.2(2)'!$C$967:$C$1017,0),1),"ー")</f>
        <v>ー</v>
      </c>
    </row>
    <row r="120" spans="1:14" ht="28.8">
      <c r="A120" s="44" t="str">
        <f t="shared" si="3"/>
        <v>Scope1, 2その他の設備導入、運用改善空気調和設備空気調和用搬送動力の低減</v>
      </c>
      <c r="B120" s="11">
        <f t="shared" si="2"/>
        <v>114</v>
      </c>
      <c r="C120" s="359" t="s">
        <v>11</v>
      </c>
      <c r="D120" s="12" t="s">
        <v>12</v>
      </c>
      <c r="E120" s="12" t="s">
        <v>13</v>
      </c>
      <c r="F120" s="12" t="s">
        <v>14</v>
      </c>
      <c r="G120" s="12" t="s">
        <v>208</v>
      </c>
      <c r="H120" s="12" t="s">
        <v>21</v>
      </c>
      <c r="I120" s="12" t="s">
        <v>258</v>
      </c>
      <c r="J120" s="132" t="s">
        <v>265</v>
      </c>
      <c r="K120" s="131" t="s">
        <v>266</v>
      </c>
      <c r="L120" s="34" t="s">
        <v>20</v>
      </c>
      <c r="M120" s="34" t="str">
        <f>IFERROR(INDEX('1.2(2)'!J$967:J$1017,MATCH('1.2(1)①'!$B120,'1.2(2)'!$C$967:$C$1017,0),1),"ー")</f>
        <v>ー</v>
      </c>
      <c r="N120" s="34" t="str">
        <f>IFERROR(INDEX('1.2(2)'!K$967:K$1017,MATCH('1.2(1)①'!$B120,'1.2(2)'!$C$967:$C$1017,0),1),"ー")</f>
        <v>ー</v>
      </c>
    </row>
    <row r="121" spans="1:14" ht="28.8">
      <c r="A121" s="44" t="str">
        <f t="shared" si="3"/>
        <v>Scope1, 2その他の設備導入、運用改善空気調和設備空気調和用搬送動力の低減</v>
      </c>
      <c r="B121" s="11">
        <f t="shared" si="2"/>
        <v>115</v>
      </c>
      <c r="C121" s="359" t="s">
        <v>11</v>
      </c>
      <c r="D121" s="12" t="s">
        <v>12</v>
      </c>
      <c r="E121" s="12" t="s">
        <v>13</v>
      </c>
      <c r="F121" s="12" t="s">
        <v>14</v>
      </c>
      <c r="G121" s="12" t="s">
        <v>208</v>
      </c>
      <c r="H121" s="12" t="s">
        <v>21</v>
      </c>
      <c r="I121" s="12" t="s">
        <v>258</v>
      </c>
      <c r="J121" s="132" t="s">
        <v>267</v>
      </c>
      <c r="K121" s="131" t="s">
        <v>268</v>
      </c>
      <c r="L121" s="34" t="s">
        <v>20</v>
      </c>
      <c r="M121" s="34" t="str">
        <f>IFERROR(INDEX('1.2(2)'!J$967:J$1017,MATCH('1.2(1)①'!$B121,'1.2(2)'!$C$967:$C$1017,0),1),"ー")</f>
        <v>ー</v>
      </c>
      <c r="N121" s="34" t="str">
        <f>IFERROR(INDEX('1.2(2)'!K$967:K$1017,MATCH('1.2(1)①'!$B121,'1.2(2)'!$C$967:$C$1017,0),1),"ー")</f>
        <v>ー</v>
      </c>
    </row>
    <row r="122" spans="1:14" ht="28.8">
      <c r="A122" s="44" t="str">
        <f t="shared" si="3"/>
        <v>Scope1, 2その他の設備導入、運用改善空気調和設備空気調和用搬送動力の低減</v>
      </c>
      <c r="B122" s="11">
        <f t="shared" si="2"/>
        <v>116</v>
      </c>
      <c r="C122" s="359" t="s">
        <v>11</v>
      </c>
      <c r="D122" s="12" t="s">
        <v>12</v>
      </c>
      <c r="E122" s="12" t="s">
        <v>13</v>
      </c>
      <c r="F122" s="12" t="s">
        <v>14</v>
      </c>
      <c r="G122" s="12" t="s">
        <v>208</v>
      </c>
      <c r="H122" s="12" t="s">
        <v>21</v>
      </c>
      <c r="I122" s="12" t="s">
        <v>258</v>
      </c>
      <c r="J122" s="132" t="s">
        <v>269</v>
      </c>
      <c r="K122" s="131" t="s">
        <v>270</v>
      </c>
      <c r="L122" s="34" t="s">
        <v>20</v>
      </c>
      <c r="M122" s="34" t="str">
        <f>IFERROR(INDEX('1.2(2)'!J$967:J$1017,MATCH('1.2(1)①'!$B122,'1.2(2)'!$C$967:$C$1017,0),1),"ー")</f>
        <v>ー</v>
      </c>
      <c r="N122" s="34" t="str">
        <f>IFERROR(INDEX('1.2(2)'!K$967:K$1017,MATCH('1.2(1)①'!$B122,'1.2(2)'!$C$967:$C$1017,0),1),"ー")</f>
        <v>ー</v>
      </c>
    </row>
    <row r="123" spans="1:14">
      <c r="A123" s="44" t="str">
        <f t="shared" si="3"/>
        <v>Scope1, 2その他の設備導入、運用改善空気調和設備空気調和関係その他</v>
      </c>
      <c r="B123" s="11">
        <f t="shared" si="2"/>
        <v>117</v>
      </c>
      <c r="C123" s="359" t="s">
        <v>11</v>
      </c>
      <c r="D123" s="12" t="s">
        <v>12</v>
      </c>
      <c r="E123" s="12" t="s">
        <v>13</v>
      </c>
      <c r="F123" s="12" t="s">
        <v>14</v>
      </c>
      <c r="G123" s="12" t="s">
        <v>208</v>
      </c>
      <c r="H123" s="12" t="s">
        <v>21</v>
      </c>
      <c r="I123" s="12" t="s">
        <v>271</v>
      </c>
      <c r="J123" s="132" t="s">
        <v>272</v>
      </c>
      <c r="K123" s="131" t="s">
        <v>273</v>
      </c>
      <c r="L123" s="34" t="s">
        <v>20</v>
      </c>
      <c r="M123" s="34" t="str">
        <f>IFERROR(INDEX('1.2(2)'!J$967:J$1017,MATCH('1.2(1)①'!$B123,'1.2(2)'!$C$967:$C$1017,0),1),"ー")</f>
        <v>ー</v>
      </c>
      <c r="N123" s="34" t="str">
        <f>IFERROR(INDEX('1.2(2)'!K$967:K$1017,MATCH('1.2(1)①'!$B123,'1.2(2)'!$C$967:$C$1017,0),1),"ー")</f>
        <v>ー</v>
      </c>
    </row>
    <row r="124" spans="1:14" ht="28.8">
      <c r="A124" s="44" t="str">
        <f t="shared" si="3"/>
        <v>Scope1, 2その他の設備導入、運用改善空気調和設備空気調和関係その他</v>
      </c>
      <c r="B124" s="11">
        <f t="shared" si="2"/>
        <v>118</v>
      </c>
      <c r="C124" s="359" t="s">
        <v>11</v>
      </c>
      <c r="D124" s="12" t="s">
        <v>12</v>
      </c>
      <c r="E124" s="12" t="s">
        <v>13</v>
      </c>
      <c r="F124" s="12" t="s">
        <v>14</v>
      </c>
      <c r="G124" s="12" t="s">
        <v>208</v>
      </c>
      <c r="H124" s="12" t="s">
        <v>21</v>
      </c>
      <c r="I124" s="12" t="s">
        <v>271</v>
      </c>
      <c r="J124" s="132" t="s">
        <v>274</v>
      </c>
      <c r="K124" s="131" t="s">
        <v>275</v>
      </c>
      <c r="L124" s="34" t="s">
        <v>20</v>
      </c>
      <c r="M124" s="34" t="str">
        <f>IFERROR(INDEX('1.2(2)'!J$967:J$1017,MATCH('1.2(1)①'!$B124,'1.2(2)'!$C$967:$C$1017,0),1),"ー")</f>
        <v>ー</v>
      </c>
      <c r="N124" s="34" t="str">
        <f>IFERROR(INDEX('1.2(2)'!K$967:K$1017,MATCH('1.2(1)①'!$B124,'1.2(2)'!$C$967:$C$1017,0),1),"ー")</f>
        <v>ー</v>
      </c>
    </row>
    <row r="125" spans="1:14" ht="28.8">
      <c r="A125" s="44" t="str">
        <f t="shared" si="3"/>
        <v>Scope1, 2その他の設備導入、運用改善空気調和設備空気調和関係その他</v>
      </c>
      <c r="B125" s="11">
        <f t="shared" si="2"/>
        <v>119</v>
      </c>
      <c r="C125" s="359" t="s">
        <v>11</v>
      </c>
      <c r="D125" s="12" t="s">
        <v>12</v>
      </c>
      <c r="E125" s="12" t="s">
        <v>13</v>
      </c>
      <c r="F125" s="12" t="s">
        <v>14</v>
      </c>
      <c r="G125" s="12" t="s">
        <v>208</v>
      </c>
      <c r="H125" s="12" t="s">
        <v>21</v>
      </c>
      <c r="I125" s="12" t="s">
        <v>271</v>
      </c>
      <c r="J125" s="132" t="s">
        <v>276</v>
      </c>
      <c r="K125" s="131" t="s">
        <v>277</v>
      </c>
      <c r="L125" s="34" t="s">
        <v>20</v>
      </c>
      <c r="M125" s="34" t="str">
        <f>IFERROR(INDEX('1.2(2)'!J$967:J$1017,MATCH('1.2(1)①'!$B125,'1.2(2)'!$C$967:$C$1017,0),1),"ー")</f>
        <v>ー</v>
      </c>
      <c r="N125" s="34" t="str">
        <f>IFERROR(INDEX('1.2(2)'!K$967:K$1017,MATCH('1.2(1)①'!$B125,'1.2(2)'!$C$967:$C$1017,0),1),"ー")</f>
        <v>ー</v>
      </c>
    </row>
    <row r="126" spans="1:14" ht="43.2">
      <c r="A126" s="44" t="str">
        <f t="shared" si="3"/>
        <v>Scope1, 2その他の設備導入、運用改善給湯設備給湯熱源設備・システム</v>
      </c>
      <c r="B126" s="11">
        <f t="shared" si="2"/>
        <v>120</v>
      </c>
      <c r="C126" s="359" t="s">
        <v>11</v>
      </c>
      <c r="D126" s="12" t="s">
        <v>12</v>
      </c>
      <c r="E126" s="12" t="s">
        <v>13</v>
      </c>
      <c r="F126" s="12" t="s">
        <v>14</v>
      </c>
      <c r="G126" s="12" t="s">
        <v>208</v>
      </c>
      <c r="H126" s="12" t="s">
        <v>52</v>
      </c>
      <c r="I126" s="12" t="s">
        <v>53</v>
      </c>
      <c r="J126" s="132" t="s">
        <v>278</v>
      </c>
      <c r="K126" s="131" t="s">
        <v>279</v>
      </c>
      <c r="L126" s="34" t="s">
        <v>20</v>
      </c>
      <c r="M126" s="34" t="str">
        <f>IFERROR(INDEX('1.2(2)'!J$967:J$1017,MATCH('1.2(1)①'!$B126,'1.2(2)'!$C$967:$C$1017,0),1),"ー")</f>
        <v>ー</v>
      </c>
      <c r="N126" s="34" t="str">
        <f>IFERROR(INDEX('1.2(2)'!K$967:K$1017,MATCH('1.2(1)①'!$B126,'1.2(2)'!$C$967:$C$1017,0),1),"ー")</f>
        <v>ー</v>
      </c>
    </row>
    <row r="127" spans="1:14" ht="28.8">
      <c r="A127" s="44" t="str">
        <f t="shared" si="3"/>
        <v>Scope1, 2その他の設備導入、運用改善給湯設備給湯熱源設備・システム</v>
      </c>
      <c r="B127" s="11">
        <f t="shared" si="2"/>
        <v>121</v>
      </c>
      <c r="C127" s="359" t="s">
        <v>11</v>
      </c>
      <c r="D127" s="12" t="s">
        <v>12</v>
      </c>
      <c r="E127" s="12" t="s">
        <v>13</v>
      </c>
      <c r="F127" s="12" t="s">
        <v>14</v>
      </c>
      <c r="G127" s="12" t="s">
        <v>208</v>
      </c>
      <c r="H127" s="12" t="s">
        <v>52</v>
      </c>
      <c r="I127" s="12" t="s">
        <v>53</v>
      </c>
      <c r="J127" s="132" t="s">
        <v>280</v>
      </c>
      <c r="K127" s="131" t="s">
        <v>281</v>
      </c>
      <c r="L127" s="34" t="s">
        <v>20</v>
      </c>
      <c r="M127" s="34" t="str">
        <f>IFERROR(INDEX('1.2(2)'!J$967:J$1017,MATCH('1.2(1)①'!$B127,'1.2(2)'!$C$967:$C$1017,0),1),"ー")</f>
        <v>ー</v>
      </c>
      <c r="N127" s="34" t="str">
        <f>IFERROR(INDEX('1.2(2)'!K$967:K$1017,MATCH('1.2(1)①'!$B127,'1.2(2)'!$C$967:$C$1017,0),1),"ー")</f>
        <v>ー</v>
      </c>
    </row>
    <row r="128" spans="1:14">
      <c r="A128" s="44" t="str">
        <f t="shared" si="3"/>
        <v>Scope1, 2その他の設備導入、運用改善給湯設備給湯熱源設備・システム</v>
      </c>
      <c r="B128" s="11">
        <f t="shared" si="2"/>
        <v>122</v>
      </c>
      <c r="C128" s="359" t="s">
        <v>11</v>
      </c>
      <c r="D128" s="12" t="s">
        <v>12</v>
      </c>
      <c r="E128" s="12" t="s">
        <v>13</v>
      </c>
      <c r="F128" s="12" t="s">
        <v>14</v>
      </c>
      <c r="G128" s="12" t="s">
        <v>208</v>
      </c>
      <c r="H128" s="12" t="s">
        <v>52</v>
      </c>
      <c r="I128" s="12" t="s">
        <v>53</v>
      </c>
      <c r="J128" s="132" t="s">
        <v>282</v>
      </c>
      <c r="K128" s="131" t="s">
        <v>283</v>
      </c>
      <c r="L128" s="34" t="s">
        <v>20</v>
      </c>
      <c r="M128" s="34" t="str">
        <f>IFERROR(INDEX('1.2(2)'!J$967:J$1017,MATCH('1.2(1)①'!$B128,'1.2(2)'!$C$967:$C$1017,0),1),"ー")</f>
        <v>ー</v>
      </c>
      <c r="N128" s="34" t="str">
        <f>IFERROR(INDEX('1.2(2)'!K$967:K$1017,MATCH('1.2(1)①'!$B128,'1.2(2)'!$C$967:$C$1017,0),1),"ー")</f>
        <v>ー</v>
      </c>
    </row>
    <row r="129" spans="1:14">
      <c r="A129" s="44" t="str">
        <f t="shared" si="3"/>
        <v>Scope1, 2その他の設備導入、運用改善給湯設備給湯熱媒体輸送管の合理化・最適化</v>
      </c>
      <c r="B129" s="11">
        <f t="shared" si="2"/>
        <v>123</v>
      </c>
      <c r="C129" s="359" t="s">
        <v>11</v>
      </c>
      <c r="D129" s="12" t="s">
        <v>12</v>
      </c>
      <c r="E129" s="12" t="s">
        <v>13</v>
      </c>
      <c r="F129" s="12" t="s">
        <v>14</v>
      </c>
      <c r="G129" s="12" t="s">
        <v>208</v>
      </c>
      <c r="H129" s="12" t="s">
        <v>56</v>
      </c>
      <c r="I129" s="12" t="s">
        <v>284</v>
      </c>
      <c r="J129" s="132" t="s">
        <v>285</v>
      </c>
      <c r="K129" s="131" t="s">
        <v>286</v>
      </c>
      <c r="L129" s="34" t="s">
        <v>20</v>
      </c>
      <c r="M129" s="34" t="str">
        <f>IFERROR(INDEX('1.2(2)'!J$967:J$1017,MATCH('1.2(1)①'!$B129,'1.2(2)'!$C$967:$C$1017,0),1),"ー")</f>
        <v>ー</v>
      </c>
      <c r="N129" s="34" t="str">
        <f>IFERROR(INDEX('1.2(2)'!K$967:K$1017,MATCH('1.2(1)①'!$B129,'1.2(2)'!$C$967:$C$1017,0),1),"ー")</f>
        <v>ー</v>
      </c>
    </row>
    <row r="130" spans="1:14">
      <c r="A130" s="44" t="str">
        <f t="shared" si="3"/>
        <v>Scope1, 2その他の設備導入、運用改善給湯設備給湯熱媒体輸送管の合理化・最適化</v>
      </c>
      <c r="B130" s="11">
        <f t="shared" si="2"/>
        <v>124</v>
      </c>
      <c r="C130" s="359" t="s">
        <v>11</v>
      </c>
      <c r="D130" s="12" t="s">
        <v>12</v>
      </c>
      <c r="E130" s="12" t="s">
        <v>13</v>
      </c>
      <c r="F130" s="12" t="s">
        <v>14</v>
      </c>
      <c r="G130" s="12" t="s">
        <v>208</v>
      </c>
      <c r="H130" s="12" t="s">
        <v>56</v>
      </c>
      <c r="I130" s="12" t="s">
        <v>284</v>
      </c>
      <c r="J130" s="132" t="s">
        <v>287</v>
      </c>
      <c r="K130" s="131" t="s">
        <v>288</v>
      </c>
      <c r="L130" s="34" t="s">
        <v>20</v>
      </c>
      <c r="M130" s="34" t="str">
        <f>IFERROR(INDEX('1.2(2)'!J$967:J$1017,MATCH('1.2(1)①'!$B130,'1.2(2)'!$C$967:$C$1017,0),1),"ー")</f>
        <v>ー</v>
      </c>
      <c r="N130" s="34" t="str">
        <f>IFERROR(INDEX('1.2(2)'!K$967:K$1017,MATCH('1.2(1)①'!$B130,'1.2(2)'!$C$967:$C$1017,0),1),"ー")</f>
        <v>ー</v>
      </c>
    </row>
    <row r="131" spans="1:14">
      <c r="A131" s="44" t="str">
        <f t="shared" si="3"/>
        <v>Scope1, 2その他の設備導入、運用改善換気設備高効率換気設備</v>
      </c>
      <c r="B131" s="11">
        <f t="shared" si="2"/>
        <v>125</v>
      </c>
      <c r="C131" s="359" t="s">
        <v>11</v>
      </c>
      <c r="D131" s="12" t="s">
        <v>12</v>
      </c>
      <c r="E131" s="12" t="s">
        <v>13</v>
      </c>
      <c r="F131" s="12" t="s">
        <v>14</v>
      </c>
      <c r="G131" s="12" t="s">
        <v>208</v>
      </c>
      <c r="H131" s="12" t="s">
        <v>289</v>
      </c>
      <c r="I131" s="12" t="s">
        <v>290</v>
      </c>
      <c r="J131" s="132" t="s">
        <v>291</v>
      </c>
      <c r="K131" s="131" t="s">
        <v>292</v>
      </c>
      <c r="L131" s="34" t="s">
        <v>20</v>
      </c>
      <c r="M131" s="34" t="str">
        <f>IFERROR(INDEX('1.2(2)'!J$967:J$1017,MATCH('1.2(1)①'!$B131,'1.2(2)'!$C$967:$C$1017,0),1),"ー")</f>
        <v>ー</v>
      </c>
      <c r="N131" s="34" t="str">
        <f>IFERROR(INDEX('1.2(2)'!K$967:K$1017,MATCH('1.2(1)①'!$B131,'1.2(2)'!$C$967:$C$1017,0),1),"ー")</f>
        <v>ー</v>
      </c>
    </row>
    <row r="132" spans="1:14" ht="28.8">
      <c r="A132" s="44" t="str">
        <f t="shared" si="3"/>
        <v>Scope1, 2その他の設備導入、運用改善換気設備高効率換気設備</v>
      </c>
      <c r="B132" s="11">
        <f t="shared" si="2"/>
        <v>126</v>
      </c>
      <c r="C132" s="359" t="s">
        <v>11</v>
      </c>
      <c r="D132" s="12" t="s">
        <v>12</v>
      </c>
      <c r="E132" s="12" t="s">
        <v>13</v>
      </c>
      <c r="F132" s="12" t="s">
        <v>14</v>
      </c>
      <c r="G132" s="12" t="s">
        <v>208</v>
      </c>
      <c r="H132" s="12" t="s">
        <v>289</v>
      </c>
      <c r="I132" s="12" t="s">
        <v>290</v>
      </c>
      <c r="J132" s="132" t="s">
        <v>293</v>
      </c>
      <c r="K132" s="131" t="s">
        <v>294</v>
      </c>
      <c r="L132" s="34" t="s">
        <v>20</v>
      </c>
      <c r="M132" s="34" t="str">
        <f>IFERROR(INDEX('1.2(2)'!J$967:J$1017,MATCH('1.2(1)①'!$B132,'1.2(2)'!$C$967:$C$1017,0),1),"ー")</f>
        <v>ー</v>
      </c>
      <c r="N132" s="34" t="str">
        <f>IFERROR(INDEX('1.2(2)'!K$967:K$1017,MATCH('1.2(1)①'!$B132,'1.2(2)'!$C$967:$C$1017,0),1),"ー")</f>
        <v>ー</v>
      </c>
    </row>
    <row r="133" spans="1:14" ht="28.8">
      <c r="A133" s="44" t="str">
        <f t="shared" si="3"/>
        <v>Scope1, 2その他の設備導入、運用改善換気設備換気量最適化</v>
      </c>
      <c r="B133" s="11">
        <f t="shared" si="2"/>
        <v>127</v>
      </c>
      <c r="C133" s="359" t="s">
        <v>11</v>
      </c>
      <c r="D133" s="12" t="s">
        <v>12</v>
      </c>
      <c r="E133" s="12" t="s">
        <v>13</v>
      </c>
      <c r="F133" s="12" t="s">
        <v>14</v>
      </c>
      <c r="G133" s="12" t="s">
        <v>208</v>
      </c>
      <c r="H133" s="12" t="s">
        <v>295</v>
      </c>
      <c r="I133" s="12" t="s">
        <v>296</v>
      </c>
      <c r="J133" s="132" t="s">
        <v>297</v>
      </c>
      <c r="K133" s="131" t="s">
        <v>298</v>
      </c>
      <c r="L133" s="34" t="s">
        <v>20</v>
      </c>
      <c r="M133" s="34" t="str">
        <f>IFERROR(INDEX('1.2(2)'!J$967:J$1017,MATCH('1.2(1)①'!$B133,'1.2(2)'!$C$967:$C$1017,0),1),"ー")</f>
        <v>ー</v>
      </c>
      <c r="N133" s="34" t="str">
        <f>IFERROR(INDEX('1.2(2)'!K$967:K$1017,MATCH('1.2(1)①'!$B133,'1.2(2)'!$C$967:$C$1017,0),1),"ー")</f>
        <v>ー</v>
      </c>
    </row>
    <row r="134" spans="1:14" ht="28.8">
      <c r="A134" s="44" t="str">
        <f t="shared" si="3"/>
        <v>Scope1, 2その他の設備導入、運用改善換気設備換気量最適化</v>
      </c>
      <c r="B134" s="11">
        <f t="shared" si="2"/>
        <v>128</v>
      </c>
      <c r="C134" s="359" t="s">
        <v>11</v>
      </c>
      <c r="D134" s="12" t="s">
        <v>12</v>
      </c>
      <c r="E134" s="12" t="s">
        <v>13</v>
      </c>
      <c r="F134" s="12" t="s">
        <v>14</v>
      </c>
      <c r="G134" s="12" t="s">
        <v>208</v>
      </c>
      <c r="H134" s="12" t="s">
        <v>295</v>
      </c>
      <c r="I134" s="12" t="s">
        <v>296</v>
      </c>
      <c r="J134" s="132" t="s">
        <v>299</v>
      </c>
      <c r="K134" s="131" t="s">
        <v>300</v>
      </c>
      <c r="L134" s="34" t="s">
        <v>20</v>
      </c>
      <c r="M134" s="34" t="str">
        <f>IFERROR(INDEX('1.2(2)'!J$967:J$1017,MATCH('1.2(1)①'!$B134,'1.2(2)'!$C$967:$C$1017,0),1),"ー")</f>
        <v>ー</v>
      </c>
      <c r="N134" s="34" t="str">
        <f>IFERROR(INDEX('1.2(2)'!K$967:K$1017,MATCH('1.2(1)①'!$B134,'1.2(2)'!$C$967:$C$1017,0),1),"ー")</f>
        <v>ー</v>
      </c>
    </row>
    <row r="135" spans="1:14" ht="28.8">
      <c r="A135" s="44" t="str">
        <f t="shared" si="3"/>
        <v>Scope1, 2その他の設備導入、運用改善換気設備換気量最適化</v>
      </c>
      <c r="B135" s="11">
        <f t="shared" si="2"/>
        <v>129</v>
      </c>
      <c r="C135" s="359" t="s">
        <v>11</v>
      </c>
      <c r="D135" s="12" t="s">
        <v>12</v>
      </c>
      <c r="E135" s="12" t="s">
        <v>13</v>
      </c>
      <c r="F135" s="12" t="s">
        <v>14</v>
      </c>
      <c r="G135" s="12" t="s">
        <v>208</v>
      </c>
      <c r="H135" s="12" t="s">
        <v>295</v>
      </c>
      <c r="I135" s="12" t="s">
        <v>296</v>
      </c>
      <c r="J135" s="132" t="s">
        <v>301</v>
      </c>
      <c r="K135" s="131" t="s">
        <v>302</v>
      </c>
      <c r="L135" s="34" t="s">
        <v>20</v>
      </c>
      <c r="M135" s="34" t="str">
        <f>IFERROR(INDEX('1.2(2)'!J$967:J$1017,MATCH('1.2(1)①'!$B135,'1.2(2)'!$C$967:$C$1017,0),1),"ー")</f>
        <v>ー</v>
      </c>
      <c r="N135" s="34" t="str">
        <f>IFERROR(INDEX('1.2(2)'!K$967:K$1017,MATCH('1.2(1)①'!$B135,'1.2(2)'!$C$967:$C$1017,0),1),"ー")</f>
        <v>ー</v>
      </c>
    </row>
    <row r="136" spans="1:14">
      <c r="A136" s="44" t="str">
        <f t="shared" si="3"/>
        <v>Scope1, 2その他の設備導入、運用改善換気設備換気量最適化</v>
      </c>
      <c r="B136" s="11">
        <f t="shared" ref="B136:B199" si="4">ROW(B136)-6</f>
        <v>130</v>
      </c>
      <c r="C136" s="359" t="s">
        <v>11</v>
      </c>
      <c r="D136" s="12" t="s">
        <v>12</v>
      </c>
      <c r="E136" s="12" t="s">
        <v>13</v>
      </c>
      <c r="F136" s="12" t="s">
        <v>14</v>
      </c>
      <c r="G136" s="12" t="s">
        <v>208</v>
      </c>
      <c r="H136" s="12" t="s">
        <v>295</v>
      </c>
      <c r="I136" s="12" t="s">
        <v>296</v>
      </c>
      <c r="J136" s="132" t="s">
        <v>303</v>
      </c>
      <c r="K136" s="131" t="s">
        <v>304</v>
      </c>
      <c r="L136" s="34" t="s">
        <v>20</v>
      </c>
      <c r="M136" s="34" t="str">
        <f>IFERROR(INDEX('1.2(2)'!J$967:J$1017,MATCH('1.2(1)①'!$B136,'1.2(2)'!$C$967:$C$1017,0),1),"ー")</f>
        <v>ー</v>
      </c>
      <c r="N136" s="34" t="str">
        <f>IFERROR(INDEX('1.2(2)'!K$967:K$1017,MATCH('1.2(1)①'!$B136,'1.2(2)'!$C$967:$C$1017,0),1),"ー")</f>
        <v>ー</v>
      </c>
    </row>
    <row r="137" spans="1:14" ht="28.8">
      <c r="A137" s="44" t="str">
        <f t="shared" si="3"/>
        <v>Scope1, 2その他の設備導入、運用改善換気設備換気量最適化</v>
      </c>
      <c r="B137" s="11">
        <f t="shared" si="4"/>
        <v>131</v>
      </c>
      <c r="C137" s="359" t="s">
        <v>11</v>
      </c>
      <c r="D137" s="12" t="s">
        <v>12</v>
      </c>
      <c r="E137" s="12" t="s">
        <v>13</v>
      </c>
      <c r="F137" s="12" t="s">
        <v>14</v>
      </c>
      <c r="G137" s="12" t="s">
        <v>208</v>
      </c>
      <c r="H137" s="12" t="s">
        <v>295</v>
      </c>
      <c r="I137" s="12" t="s">
        <v>296</v>
      </c>
      <c r="J137" s="132" t="s">
        <v>305</v>
      </c>
      <c r="K137" s="131" t="s">
        <v>306</v>
      </c>
      <c r="L137" s="34" t="s">
        <v>20</v>
      </c>
      <c r="M137" s="34" t="str">
        <f>IFERROR(INDEX('1.2(2)'!J$967:J$1017,MATCH('1.2(1)①'!$B137,'1.2(2)'!$C$967:$C$1017,0),1),"ー")</f>
        <v>ー</v>
      </c>
      <c r="N137" s="34" t="str">
        <f>IFERROR(INDEX('1.2(2)'!K$967:K$1017,MATCH('1.2(1)①'!$B137,'1.2(2)'!$C$967:$C$1017,0),1),"ー")</f>
        <v>ー</v>
      </c>
    </row>
    <row r="138" spans="1:14">
      <c r="A138" s="44" t="str">
        <f t="shared" si="3"/>
        <v>Scope1, 2その他の設備導入、運用改善照明設備高効率照明器具</v>
      </c>
      <c r="B138" s="11">
        <f t="shared" si="4"/>
        <v>132</v>
      </c>
      <c r="C138" s="359" t="s">
        <v>11</v>
      </c>
      <c r="D138" s="12" t="s">
        <v>12</v>
      </c>
      <c r="E138" s="12" t="s">
        <v>13</v>
      </c>
      <c r="F138" s="12" t="s">
        <v>14</v>
      </c>
      <c r="G138" s="12" t="s">
        <v>208</v>
      </c>
      <c r="H138" s="12" t="s">
        <v>66</v>
      </c>
      <c r="I138" s="12" t="s">
        <v>67</v>
      </c>
      <c r="J138" s="132" t="s">
        <v>307</v>
      </c>
      <c r="K138" s="131" t="s">
        <v>308</v>
      </c>
      <c r="L138" s="34" t="s">
        <v>20</v>
      </c>
      <c r="M138" s="34" t="str">
        <f>IFERROR(INDEX('1.2(2)'!J$967:J$1017,MATCH('1.2(1)①'!$B138,'1.2(2)'!$C$967:$C$1017,0),1),"ー")</f>
        <v>ー</v>
      </c>
      <c r="N138" s="34" t="str">
        <f>IFERROR(INDEX('1.2(2)'!K$967:K$1017,MATCH('1.2(1)①'!$B138,'1.2(2)'!$C$967:$C$1017,0),1),"ー")</f>
        <v>ー</v>
      </c>
    </row>
    <row r="139" spans="1:14" ht="28.8">
      <c r="A139" s="44" t="str">
        <f t="shared" si="3"/>
        <v>Scope1, 2その他の設備導入、運用改善照明設備高効率照明器具</v>
      </c>
      <c r="B139" s="11">
        <f t="shared" si="4"/>
        <v>133</v>
      </c>
      <c r="C139" s="359" t="s">
        <v>11</v>
      </c>
      <c r="D139" s="12" t="s">
        <v>12</v>
      </c>
      <c r="E139" s="12" t="s">
        <v>13</v>
      </c>
      <c r="F139" s="12" t="s">
        <v>14</v>
      </c>
      <c r="G139" s="12" t="s">
        <v>208</v>
      </c>
      <c r="H139" s="12" t="s">
        <v>66</v>
      </c>
      <c r="I139" s="12" t="s">
        <v>67</v>
      </c>
      <c r="J139" s="132" t="s">
        <v>309</v>
      </c>
      <c r="K139" s="131" t="s">
        <v>310</v>
      </c>
      <c r="L139" s="34" t="s">
        <v>20</v>
      </c>
      <c r="M139" s="34" t="str">
        <f>IFERROR(INDEX('1.2(2)'!J$967:J$1017,MATCH('1.2(1)①'!$B139,'1.2(2)'!$C$967:$C$1017,0),1),"ー")</f>
        <v>ー</v>
      </c>
      <c r="N139" s="34" t="str">
        <f>IFERROR(INDEX('1.2(2)'!K$967:K$1017,MATCH('1.2(1)①'!$B139,'1.2(2)'!$C$967:$C$1017,0),1),"ー")</f>
        <v>ー</v>
      </c>
    </row>
    <row r="140" spans="1:14">
      <c r="A140" s="44" t="str">
        <f t="shared" si="3"/>
        <v>Scope1, 2その他の設備導入、運用改善照明設備高効率照明器具</v>
      </c>
      <c r="B140" s="11">
        <f t="shared" si="4"/>
        <v>134</v>
      </c>
      <c r="C140" s="359" t="s">
        <v>11</v>
      </c>
      <c r="D140" s="12" t="s">
        <v>12</v>
      </c>
      <c r="E140" s="12" t="s">
        <v>13</v>
      </c>
      <c r="F140" s="12" t="s">
        <v>14</v>
      </c>
      <c r="G140" s="12" t="s">
        <v>208</v>
      </c>
      <c r="H140" s="12" t="s">
        <v>66</v>
      </c>
      <c r="I140" s="12" t="s">
        <v>67</v>
      </c>
      <c r="J140" s="132" t="s">
        <v>311</v>
      </c>
      <c r="K140" s="131" t="s">
        <v>312</v>
      </c>
      <c r="L140" s="34" t="s">
        <v>20</v>
      </c>
      <c r="M140" s="34" t="str">
        <f>IFERROR(INDEX('1.2(2)'!J$967:J$1017,MATCH('1.2(1)①'!$B140,'1.2(2)'!$C$967:$C$1017,0),1),"ー")</f>
        <v>〇</v>
      </c>
      <c r="N140" s="34" t="str">
        <f>IFERROR(INDEX('1.2(2)'!K$967:K$1017,MATCH('1.2(1)①'!$B140,'1.2(2)'!$C$967:$C$1017,0),1),"ー")</f>
        <v>〇</v>
      </c>
    </row>
    <row r="141" spans="1:14">
      <c r="A141" s="44" t="str">
        <f t="shared" si="3"/>
        <v>Scope1, 2その他の設備導入、運用改善照明設備自動制御装置</v>
      </c>
      <c r="B141" s="11">
        <f t="shared" si="4"/>
        <v>135</v>
      </c>
      <c r="C141" s="359" t="s">
        <v>11</v>
      </c>
      <c r="D141" s="12" t="s">
        <v>12</v>
      </c>
      <c r="E141" s="12" t="s">
        <v>13</v>
      </c>
      <c r="F141" s="12" t="s">
        <v>14</v>
      </c>
      <c r="G141" s="12" t="s">
        <v>208</v>
      </c>
      <c r="H141" s="12" t="s">
        <v>66</v>
      </c>
      <c r="I141" s="12" t="s">
        <v>313</v>
      </c>
      <c r="J141" s="132" t="s">
        <v>314</v>
      </c>
      <c r="K141" s="131" t="s">
        <v>315</v>
      </c>
      <c r="L141" s="34" t="s">
        <v>20</v>
      </c>
      <c r="M141" s="34" t="str">
        <f>IFERROR(INDEX('1.2(2)'!J$967:J$1017,MATCH('1.2(1)①'!$B141,'1.2(2)'!$C$967:$C$1017,0),1),"ー")</f>
        <v>ー</v>
      </c>
      <c r="N141" s="34" t="str">
        <f>IFERROR(INDEX('1.2(2)'!K$967:K$1017,MATCH('1.2(1)①'!$B141,'1.2(2)'!$C$967:$C$1017,0),1),"ー")</f>
        <v>ー</v>
      </c>
    </row>
    <row r="142" spans="1:14">
      <c r="A142" s="44" t="str">
        <f t="shared" si="3"/>
        <v>Scope1, 2その他の設備導入、運用改善照明設備自動制御装置</v>
      </c>
      <c r="B142" s="11">
        <f t="shared" si="4"/>
        <v>136</v>
      </c>
      <c r="C142" s="359" t="s">
        <v>11</v>
      </c>
      <c r="D142" s="12" t="s">
        <v>12</v>
      </c>
      <c r="E142" s="12" t="s">
        <v>13</v>
      </c>
      <c r="F142" s="12" t="s">
        <v>14</v>
      </c>
      <c r="G142" s="12" t="s">
        <v>208</v>
      </c>
      <c r="H142" s="12" t="s">
        <v>66</v>
      </c>
      <c r="I142" s="12" t="s">
        <v>313</v>
      </c>
      <c r="J142" s="132" t="s">
        <v>316</v>
      </c>
      <c r="K142" s="131" t="s">
        <v>317</v>
      </c>
      <c r="L142" s="34" t="s">
        <v>20</v>
      </c>
      <c r="M142" s="34" t="str">
        <f>IFERROR(INDEX('1.2(2)'!J$967:J$1017,MATCH('1.2(1)①'!$B142,'1.2(2)'!$C$967:$C$1017,0),1),"ー")</f>
        <v>ー</v>
      </c>
      <c r="N142" s="34" t="str">
        <f>IFERROR(INDEX('1.2(2)'!K$967:K$1017,MATCH('1.2(1)①'!$B142,'1.2(2)'!$C$967:$C$1017,0),1),"ー")</f>
        <v>ー</v>
      </c>
    </row>
    <row r="143" spans="1:14" ht="28.8">
      <c r="A143" s="44" t="str">
        <f t="shared" ref="A143:A206" si="5">E143&amp;G143&amp;H143&amp;I143</f>
        <v>Scope1, 2その他の設備導入、運用改善照明設備自動制御装置</v>
      </c>
      <c r="B143" s="11">
        <f t="shared" si="4"/>
        <v>137</v>
      </c>
      <c r="C143" s="359" t="s">
        <v>11</v>
      </c>
      <c r="D143" s="12" t="s">
        <v>12</v>
      </c>
      <c r="E143" s="12" t="s">
        <v>13</v>
      </c>
      <c r="F143" s="12" t="s">
        <v>14</v>
      </c>
      <c r="G143" s="12" t="s">
        <v>208</v>
      </c>
      <c r="H143" s="12" t="s">
        <v>66</v>
      </c>
      <c r="I143" s="12" t="s">
        <v>313</v>
      </c>
      <c r="J143" s="132" t="s">
        <v>318</v>
      </c>
      <c r="K143" s="131" t="s">
        <v>319</v>
      </c>
      <c r="L143" s="34" t="s">
        <v>20</v>
      </c>
      <c r="M143" s="34" t="str">
        <f>IFERROR(INDEX('1.2(2)'!J$967:J$1017,MATCH('1.2(1)①'!$B143,'1.2(2)'!$C$967:$C$1017,0),1),"ー")</f>
        <v>ー</v>
      </c>
      <c r="N143" s="34" t="str">
        <f>IFERROR(INDEX('1.2(2)'!K$967:K$1017,MATCH('1.2(1)①'!$B143,'1.2(2)'!$C$967:$C$1017,0),1),"ー")</f>
        <v>ー</v>
      </c>
    </row>
    <row r="144" spans="1:14">
      <c r="A144" s="44" t="str">
        <f t="shared" si="5"/>
        <v>Scope1, 2その他の設備導入、運用改善昇降機エレベータ</v>
      </c>
      <c r="B144" s="11">
        <f t="shared" si="4"/>
        <v>138</v>
      </c>
      <c r="C144" s="359" t="s">
        <v>11</v>
      </c>
      <c r="D144" s="12" t="s">
        <v>12</v>
      </c>
      <c r="E144" s="12" t="s">
        <v>13</v>
      </c>
      <c r="F144" s="12" t="s">
        <v>14</v>
      </c>
      <c r="G144" s="12" t="s">
        <v>208</v>
      </c>
      <c r="H144" s="12" t="s">
        <v>320</v>
      </c>
      <c r="I144" s="12" t="s">
        <v>321</v>
      </c>
      <c r="J144" s="132" t="s">
        <v>322</v>
      </c>
      <c r="K144" s="131" t="s">
        <v>323</v>
      </c>
      <c r="L144" s="34" t="s">
        <v>20</v>
      </c>
      <c r="M144" s="34" t="str">
        <f>IFERROR(INDEX('1.2(2)'!J$967:J$1017,MATCH('1.2(1)①'!$B144,'1.2(2)'!$C$967:$C$1017,0),1),"ー")</f>
        <v>ー</v>
      </c>
      <c r="N144" s="34" t="str">
        <f>IFERROR(INDEX('1.2(2)'!K$967:K$1017,MATCH('1.2(1)①'!$B144,'1.2(2)'!$C$967:$C$1017,0),1),"ー")</f>
        <v>ー</v>
      </c>
    </row>
    <row r="145" spans="1:14" ht="28.8">
      <c r="A145" s="44" t="str">
        <f t="shared" si="5"/>
        <v>Scope1, 2その他の設備導入、運用改善昇降機エレベータ</v>
      </c>
      <c r="B145" s="11">
        <f t="shared" si="4"/>
        <v>139</v>
      </c>
      <c r="C145" s="359" t="s">
        <v>11</v>
      </c>
      <c r="D145" s="12" t="s">
        <v>12</v>
      </c>
      <c r="E145" s="12" t="s">
        <v>13</v>
      </c>
      <c r="F145" s="12" t="s">
        <v>14</v>
      </c>
      <c r="G145" s="12" t="s">
        <v>208</v>
      </c>
      <c r="H145" s="12" t="s">
        <v>320</v>
      </c>
      <c r="I145" s="12" t="s">
        <v>321</v>
      </c>
      <c r="J145" s="132" t="s">
        <v>324</v>
      </c>
      <c r="K145" s="131" t="s">
        <v>325</v>
      </c>
      <c r="L145" s="34" t="s">
        <v>20</v>
      </c>
      <c r="M145" s="34" t="str">
        <f>IFERROR(INDEX('1.2(2)'!J$967:J$1017,MATCH('1.2(1)①'!$B145,'1.2(2)'!$C$967:$C$1017,0),1),"ー")</f>
        <v>ー</v>
      </c>
      <c r="N145" s="34" t="str">
        <f>IFERROR(INDEX('1.2(2)'!K$967:K$1017,MATCH('1.2(1)①'!$B145,'1.2(2)'!$C$967:$C$1017,0),1),"ー")</f>
        <v>ー</v>
      </c>
    </row>
    <row r="146" spans="1:14" ht="28.8">
      <c r="A146" s="44" t="str">
        <f t="shared" si="5"/>
        <v>Scope1, 2その他の設備導入、運用改善昇降機エレベータ</v>
      </c>
      <c r="B146" s="11">
        <f t="shared" si="4"/>
        <v>140</v>
      </c>
      <c r="C146" s="359" t="s">
        <v>11</v>
      </c>
      <c r="D146" s="12" t="s">
        <v>12</v>
      </c>
      <c r="E146" s="12" t="s">
        <v>13</v>
      </c>
      <c r="F146" s="12" t="s">
        <v>14</v>
      </c>
      <c r="G146" s="12" t="s">
        <v>208</v>
      </c>
      <c r="H146" s="12" t="s">
        <v>320</v>
      </c>
      <c r="I146" s="12" t="s">
        <v>321</v>
      </c>
      <c r="J146" s="132" t="s">
        <v>326</v>
      </c>
      <c r="K146" s="131" t="s">
        <v>327</v>
      </c>
      <c r="L146" s="34" t="s">
        <v>20</v>
      </c>
      <c r="M146" s="34" t="str">
        <f>IFERROR(INDEX('1.2(2)'!J$967:J$1017,MATCH('1.2(1)①'!$B146,'1.2(2)'!$C$967:$C$1017,0),1),"ー")</f>
        <v>ー</v>
      </c>
      <c r="N146" s="34" t="str">
        <f>IFERROR(INDEX('1.2(2)'!K$967:K$1017,MATCH('1.2(1)①'!$B146,'1.2(2)'!$C$967:$C$1017,0),1),"ー")</f>
        <v>ー</v>
      </c>
    </row>
    <row r="147" spans="1:14">
      <c r="A147" s="44" t="str">
        <f t="shared" si="5"/>
        <v>Scope1, 2その他の設備導入、運用改善昇降機エスカレータ</v>
      </c>
      <c r="B147" s="11">
        <f t="shared" si="4"/>
        <v>141</v>
      </c>
      <c r="C147" s="359" t="s">
        <v>11</v>
      </c>
      <c r="D147" s="12" t="s">
        <v>12</v>
      </c>
      <c r="E147" s="12" t="s">
        <v>13</v>
      </c>
      <c r="F147" s="12" t="s">
        <v>14</v>
      </c>
      <c r="G147" s="12" t="s">
        <v>208</v>
      </c>
      <c r="H147" s="12" t="s">
        <v>328</v>
      </c>
      <c r="I147" s="12" t="s">
        <v>329</v>
      </c>
      <c r="J147" s="132" t="s">
        <v>330</v>
      </c>
      <c r="K147" s="131" t="s">
        <v>331</v>
      </c>
      <c r="L147" s="34" t="s">
        <v>20</v>
      </c>
      <c r="M147" s="34" t="str">
        <f>IFERROR(INDEX('1.2(2)'!J$967:J$1017,MATCH('1.2(1)①'!$B147,'1.2(2)'!$C$967:$C$1017,0),1),"ー")</f>
        <v>ー</v>
      </c>
      <c r="N147" s="34" t="str">
        <f>IFERROR(INDEX('1.2(2)'!K$967:K$1017,MATCH('1.2(1)①'!$B147,'1.2(2)'!$C$967:$C$1017,0),1),"ー")</f>
        <v>ー</v>
      </c>
    </row>
    <row r="148" spans="1:14">
      <c r="A148" s="44" t="str">
        <f t="shared" si="5"/>
        <v>Scope1, 2その他の設備導入、運用改善昇降機エスカレータ</v>
      </c>
      <c r="B148" s="11">
        <f t="shared" si="4"/>
        <v>142</v>
      </c>
      <c r="C148" s="359" t="s">
        <v>11</v>
      </c>
      <c r="D148" s="12" t="s">
        <v>12</v>
      </c>
      <c r="E148" s="12" t="s">
        <v>13</v>
      </c>
      <c r="F148" s="12" t="s">
        <v>14</v>
      </c>
      <c r="G148" s="12" t="s">
        <v>208</v>
      </c>
      <c r="H148" s="12" t="s">
        <v>328</v>
      </c>
      <c r="I148" s="12" t="s">
        <v>329</v>
      </c>
      <c r="J148" s="132" t="s">
        <v>332</v>
      </c>
      <c r="K148" s="131" t="s">
        <v>333</v>
      </c>
      <c r="L148" s="34" t="s">
        <v>20</v>
      </c>
      <c r="M148" s="34" t="str">
        <f>IFERROR(INDEX('1.2(2)'!J$967:J$1017,MATCH('1.2(1)①'!$B148,'1.2(2)'!$C$967:$C$1017,0),1),"ー")</f>
        <v>ー</v>
      </c>
      <c r="N148" s="34" t="str">
        <f>IFERROR(INDEX('1.2(2)'!K$967:K$1017,MATCH('1.2(1)①'!$B148,'1.2(2)'!$C$967:$C$1017,0),1),"ー")</f>
        <v>ー</v>
      </c>
    </row>
    <row r="149" spans="1:14">
      <c r="A149" s="44" t="str">
        <f t="shared" si="5"/>
        <v>Scope1, 2その他の設備導入、運用改善燃焼設備空気比の改善</v>
      </c>
      <c r="B149" s="11">
        <f t="shared" si="4"/>
        <v>143</v>
      </c>
      <c r="C149" s="359" t="s">
        <v>11</v>
      </c>
      <c r="D149" s="12" t="s">
        <v>12</v>
      </c>
      <c r="E149" s="12" t="s">
        <v>13</v>
      </c>
      <c r="F149" s="12" t="s">
        <v>14</v>
      </c>
      <c r="G149" s="12" t="s">
        <v>334</v>
      </c>
      <c r="H149" s="12" t="s">
        <v>71</v>
      </c>
      <c r="I149" s="12" t="s">
        <v>335</v>
      </c>
      <c r="J149" s="132" t="s">
        <v>336</v>
      </c>
      <c r="K149" s="131" t="s">
        <v>337</v>
      </c>
      <c r="L149" s="365"/>
      <c r="M149" s="34" t="str">
        <f>IFERROR(INDEX('1.2(2)'!J$967:J$1017,MATCH('1.2(1)①'!$B149,'1.2(2)'!$C$967:$C$1017,0),1),"ー")</f>
        <v>ー</v>
      </c>
      <c r="N149" s="34" t="str">
        <f>IFERROR(INDEX('1.2(2)'!K$967:K$1017,MATCH('1.2(1)①'!$B149,'1.2(2)'!$C$967:$C$1017,0),1),"ー")</f>
        <v>ー</v>
      </c>
    </row>
    <row r="150" spans="1:14" ht="43.2">
      <c r="A150" s="44" t="str">
        <f t="shared" si="5"/>
        <v>Scope1, 2その他の設備導入、運用改善燃焼設備空気比の改善</v>
      </c>
      <c r="B150" s="11">
        <f t="shared" si="4"/>
        <v>144</v>
      </c>
      <c r="C150" s="359" t="s">
        <v>11</v>
      </c>
      <c r="D150" s="12" t="s">
        <v>12</v>
      </c>
      <c r="E150" s="12" t="s">
        <v>13</v>
      </c>
      <c r="F150" s="12" t="s">
        <v>14</v>
      </c>
      <c r="G150" s="12" t="s">
        <v>208</v>
      </c>
      <c r="H150" s="12" t="s">
        <v>71</v>
      </c>
      <c r="I150" s="12" t="s">
        <v>335</v>
      </c>
      <c r="J150" s="132" t="s">
        <v>338</v>
      </c>
      <c r="K150" s="131" t="s">
        <v>339</v>
      </c>
      <c r="L150" s="365"/>
      <c r="M150" s="34" t="str">
        <f>IFERROR(INDEX('1.2(2)'!J$967:J$1017,MATCH('1.2(1)①'!$B150,'1.2(2)'!$C$967:$C$1017,0),1),"ー")</f>
        <v>ー</v>
      </c>
      <c r="N150" s="34" t="str">
        <f>IFERROR(INDEX('1.2(2)'!K$967:K$1017,MATCH('1.2(1)①'!$B150,'1.2(2)'!$C$967:$C$1017,0),1),"ー")</f>
        <v>ー</v>
      </c>
    </row>
    <row r="151" spans="1:14" ht="28.8">
      <c r="A151" s="44" t="str">
        <f t="shared" si="5"/>
        <v>Scope1, 2その他の設備導入、運用改善燃焼設備空気比の改善</v>
      </c>
      <c r="B151" s="11">
        <f t="shared" si="4"/>
        <v>145</v>
      </c>
      <c r="C151" s="359" t="s">
        <v>11</v>
      </c>
      <c r="D151" s="12" t="s">
        <v>12</v>
      </c>
      <c r="E151" s="12" t="s">
        <v>13</v>
      </c>
      <c r="F151" s="12" t="s">
        <v>14</v>
      </c>
      <c r="G151" s="12" t="s">
        <v>208</v>
      </c>
      <c r="H151" s="12" t="s">
        <v>71</v>
      </c>
      <c r="I151" s="12" t="s">
        <v>335</v>
      </c>
      <c r="J151" s="146" t="s">
        <v>3511</v>
      </c>
      <c r="K151" s="147" t="s">
        <v>340</v>
      </c>
      <c r="L151" s="365"/>
      <c r="M151" s="34" t="str">
        <f>IFERROR(INDEX('1.2(2)'!J$967:J$1017,MATCH('1.2(1)①'!$B151,'1.2(2)'!$C$967:$C$1017,0),1),"ー")</f>
        <v>ー</v>
      </c>
      <c r="N151" s="34" t="str">
        <f>IFERROR(INDEX('1.2(2)'!K$967:K$1017,MATCH('1.2(1)①'!$B151,'1.2(2)'!$C$967:$C$1017,0),1),"ー")</f>
        <v>ー</v>
      </c>
    </row>
    <row r="152" spans="1:14" ht="28.8">
      <c r="A152" s="44" t="str">
        <f t="shared" si="5"/>
        <v>Scope1, 2その他の設備導入、運用改善燃焼設備空気比の改善</v>
      </c>
      <c r="B152" s="11">
        <f t="shared" si="4"/>
        <v>146</v>
      </c>
      <c r="C152" s="359" t="s">
        <v>11</v>
      </c>
      <c r="D152" s="12" t="s">
        <v>12</v>
      </c>
      <c r="E152" s="12" t="s">
        <v>13</v>
      </c>
      <c r="F152" s="12" t="s">
        <v>14</v>
      </c>
      <c r="G152" s="12" t="s">
        <v>208</v>
      </c>
      <c r="H152" s="12" t="s">
        <v>71</v>
      </c>
      <c r="I152" s="12" t="s">
        <v>335</v>
      </c>
      <c r="J152" s="146" t="s">
        <v>341</v>
      </c>
      <c r="K152" s="147" t="s">
        <v>342</v>
      </c>
      <c r="L152" s="365"/>
      <c r="M152" s="34" t="str">
        <f>IFERROR(INDEX('1.2(2)'!J$967:J$1017,MATCH('1.2(1)①'!$B152,'1.2(2)'!$C$967:$C$1017,0),1),"ー")</f>
        <v>ー</v>
      </c>
      <c r="N152" s="34" t="str">
        <f>IFERROR(INDEX('1.2(2)'!K$967:K$1017,MATCH('1.2(1)①'!$B152,'1.2(2)'!$C$967:$C$1017,0),1),"ー")</f>
        <v>ー</v>
      </c>
    </row>
    <row r="153" spans="1:14" ht="28.8">
      <c r="A153" s="44" t="str">
        <f t="shared" si="5"/>
        <v>Scope1, 2その他の設備導入、運用改善燃焼設備空気比の改善</v>
      </c>
      <c r="B153" s="11">
        <f t="shared" si="4"/>
        <v>147</v>
      </c>
      <c r="C153" s="359" t="s">
        <v>11</v>
      </c>
      <c r="D153" s="12" t="s">
        <v>12</v>
      </c>
      <c r="E153" s="12" t="s">
        <v>13</v>
      </c>
      <c r="F153" s="12" t="s">
        <v>14</v>
      </c>
      <c r="G153" s="12" t="s">
        <v>208</v>
      </c>
      <c r="H153" s="12" t="s">
        <v>71</v>
      </c>
      <c r="I153" s="12" t="s">
        <v>335</v>
      </c>
      <c r="J153" s="132" t="s">
        <v>343</v>
      </c>
      <c r="K153" s="131" t="s">
        <v>344</v>
      </c>
      <c r="L153" s="365"/>
      <c r="M153" s="34" t="str">
        <f>IFERROR(INDEX('1.2(2)'!J$967:J$1017,MATCH('1.2(1)①'!$B153,'1.2(2)'!$C$967:$C$1017,0),1),"ー")</f>
        <v>ー</v>
      </c>
      <c r="N153" s="34" t="str">
        <f>IFERROR(INDEX('1.2(2)'!K$967:K$1017,MATCH('1.2(1)①'!$B153,'1.2(2)'!$C$967:$C$1017,0),1),"ー")</f>
        <v>ー</v>
      </c>
    </row>
    <row r="154" spans="1:14" ht="28.8">
      <c r="A154" s="44" t="str">
        <f t="shared" si="5"/>
        <v>Scope1, 2その他の設備導入、運用改善燃焼設備熱効率の向上</v>
      </c>
      <c r="B154" s="11">
        <f t="shared" si="4"/>
        <v>148</v>
      </c>
      <c r="C154" s="359" t="s">
        <v>11</v>
      </c>
      <c r="D154" s="12" t="s">
        <v>12</v>
      </c>
      <c r="E154" s="12" t="s">
        <v>13</v>
      </c>
      <c r="F154" s="12" t="s">
        <v>14</v>
      </c>
      <c r="G154" s="12" t="s">
        <v>208</v>
      </c>
      <c r="H154" s="12" t="s">
        <v>74</v>
      </c>
      <c r="I154" s="12" t="s">
        <v>345</v>
      </c>
      <c r="J154" s="132" t="s">
        <v>3838</v>
      </c>
      <c r="K154" s="131" t="s">
        <v>346</v>
      </c>
      <c r="L154" s="365"/>
      <c r="M154" s="34" t="str">
        <f>IFERROR(INDEX('1.2(2)'!J$967:J$1017,MATCH('1.2(1)①'!$B154,'1.2(2)'!$C$967:$C$1017,0),1),"ー")</f>
        <v>ー</v>
      </c>
      <c r="N154" s="34" t="str">
        <f>IFERROR(INDEX('1.2(2)'!K$967:K$1017,MATCH('1.2(1)①'!$B154,'1.2(2)'!$C$967:$C$1017,0),1),"ー")</f>
        <v>ー</v>
      </c>
    </row>
    <row r="155" spans="1:14">
      <c r="A155" s="44" t="str">
        <f t="shared" si="5"/>
        <v>Scope1, 2その他の設備導入、運用改善燃焼設備熱効率の向上</v>
      </c>
      <c r="B155" s="11">
        <f t="shared" si="4"/>
        <v>149</v>
      </c>
      <c r="C155" s="359" t="s">
        <v>11</v>
      </c>
      <c r="D155" s="12" t="s">
        <v>12</v>
      </c>
      <c r="E155" s="12" t="s">
        <v>13</v>
      </c>
      <c r="F155" s="12" t="s">
        <v>14</v>
      </c>
      <c r="G155" s="12" t="s">
        <v>208</v>
      </c>
      <c r="H155" s="12" t="s">
        <v>74</v>
      </c>
      <c r="I155" s="12" t="s">
        <v>345</v>
      </c>
      <c r="J155" s="132" t="s">
        <v>347</v>
      </c>
      <c r="K155" s="131" t="s">
        <v>348</v>
      </c>
      <c r="L155" s="365"/>
      <c r="M155" s="34" t="str">
        <f>IFERROR(INDEX('1.2(2)'!J$967:J$1017,MATCH('1.2(1)①'!$B155,'1.2(2)'!$C$967:$C$1017,0),1),"ー")</f>
        <v>ー</v>
      </c>
      <c r="N155" s="34" t="str">
        <f>IFERROR(INDEX('1.2(2)'!K$967:K$1017,MATCH('1.2(1)①'!$B155,'1.2(2)'!$C$967:$C$1017,0),1),"ー")</f>
        <v>ー</v>
      </c>
    </row>
    <row r="156" spans="1:14" ht="43.2">
      <c r="A156" s="44" t="str">
        <f t="shared" si="5"/>
        <v>Scope1, 2その他の設備導入、運用改善燃焼設備熱効率の向上</v>
      </c>
      <c r="B156" s="11">
        <f t="shared" si="4"/>
        <v>150</v>
      </c>
      <c r="C156" s="359" t="s">
        <v>11</v>
      </c>
      <c r="D156" s="12" t="s">
        <v>12</v>
      </c>
      <c r="E156" s="12" t="s">
        <v>13</v>
      </c>
      <c r="F156" s="12" t="s">
        <v>14</v>
      </c>
      <c r="G156" s="12" t="s">
        <v>208</v>
      </c>
      <c r="H156" s="12" t="s">
        <v>74</v>
      </c>
      <c r="I156" s="12" t="s">
        <v>345</v>
      </c>
      <c r="J156" s="132" t="s">
        <v>349</v>
      </c>
      <c r="K156" s="131" t="s">
        <v>350</v>
      </c>
      <c r="L156" s="365"/>
      <c r="M156" s="34" t="str">
        <f>IFERROR(INDEX('1.2(2)'!J$967:J$1017,MATCH('1.2(1)①'!$B156,'1.2(2)'!$C$967:$C$1017,0),1),"ー")</f>
        <v>ー</v>
      </c>
      <c r="N156" s="34" t="str">
        <f>IFERROR(INDEX('1.2(2)'!K$967:K$1017,MATCH('1.2(1)①'!$B156,'1.2(2)'!$C$967:$C$1017,0),1),"ー")</f>
        <v>ー</v>
      </c>
    </row>
    <row r="157" spans="1:14" ht="28.8">
      <c r="A157" s="44" t="str">
        <f t="shared" si="5"/>
        <v>Scope1, 2その他の設備導入、運用改善燃焼設備熱効率の向上</v>
      </c>
      <c r="B157" s="11">
        <f t="shared" si="4"/>
        <v>151</v>
      </c>
      <c r="C157" s="359" t="s">
        <v>11</v>
      </c>
      <c r="D157" s="12" t="s">
        <v>12</v>
      </c>
      <c r="E157" s="12" t="s">
        <v>13</v>
      </c>
      <c r="F157" s="12" t="s">
        <v>14</v>
      </c>
      <c r="G157" s="12" t="s">
        <v>208</v>
      </c>
      <c r="H157" s="12" t="s">
        <v>74</v>
      </c>
      <c r="I157" s="12" t="s">
        <v>345</v>
      </c>
      <c r="J157" s="132" t="s">
        <v>351</v>
      </c>
      <c r="K157" s="131" t="s">
        <v>352</v>
      </c>
      <c r="L157" s="365"/>
      <c r="M157" s="34" t="str">
        <f>IFERROR(INDEX('1.2(2)'!J$967:J$1017,MATCH('1.2(1)①'!$B157,'1.2(2)'!$C$967:$C$1017,0),1),"ー")</f>
        <v>ー</v>
      </c>
      <c r="N157" s="34" t="str">
        <f>IFERROR(INDEX('1.2(2)'!K$967:K$1017,MATCH('1.2(1)①'!$B157,'1.2(2)'!$C$967:$C$1017,0),1),"ー")</f>
        <v>ー</v>
      </c>
    </row>
    <row r="158" spans="1:14">
      <c r="A158" s="44" t="str">
        <f t="shared" si="5"/>
        <v>Scope1, 2その他の設備導入、運用改善燃焼設備熱効率の向上</v>
      </c>
      <c r="B158" s="11">
        <f t="shared" si="4"/>
        <v>152</v>
      </c>
      <c r="C158" s="359" t="s">
        <v>11</v>
      </c>
      <c r="D158" s="12" t="s">
        <v>12</v>
      </c>
      <c r="E158" s="12" t="s">
        <v>13</v>
      </c>
      <c r="F158" s="12" t="s">
        <v>14</v>
      </c>
      <c r="G158" s="12" t="s">
        <v>208</v>
      </c>
      <c r="H158" s="12" t="s">
        <v>74</v>
      </c>
      <c r="I158" s="12" t="s">
        <v>345</v>
      </c>
      <c r="J158" s="132" t="s">
        <v>353</v>
      </c>
      <c r="K158" s="131" t="s">
        <v>354</v>
      </c>
      <c r="L158" s="365"/>
      <c r="M158" s="34" t="str">
        <f>IFERROR(INDEX('1.2(2)'!J$967:J$1017,MATCH('1.2(1)①'!$B158,'1.2(2)'!$C$967:$C$1017,0),1),"ー")</f>
        <v>ー</v>
      </c>
      <c r="N158" s="34" t="str">
        <f>IFERROR(INDEX('1.2(2)'!K$967:K$1017,MATCH('1.2(1)①'!$B158,'1.2(2)'!$C$967:$C$1017,0),1),"ー")</f>
        <v>ー</v>
      </c>
    </row>
    <row r="159" spans="1:14" ht="57.6">
      <c r="A159" s="44" t="str">
        <f t="shared" si="5"/>
        <v>Scope1, 2その他の設備導入、運用改善燃焼設備熱効率の向上</v>
      </c>
      <c r="B159" s="11">
        <f t="shared" si="4"/>
        <v>153</v>
      </c>
      <c r="C159" s="359" t="s">
        <v>11</v>
      </c>
      <c r="D159" s="12" t="s">
        <v>12</v>
      </c>
      <c r="E159" s="12" t="s">
        <v>13</v>
      </c>
      <c r="F159" s="12" t="s">
        <v>14</v>
      </c>
      <c r="G159" s="12" t="s">
        <v>208</v>
      </c>
      <c r="H159" s="12" t="s">
        <v>74</v>
      </c>
      <c r="I159" s="12" t="s">
        <v>345</v>
      </c>
      <c r="J159" s="132" t="s">
        <v>355</v>
      </c>
      <c r="K159" s="131" t="s">
        <v>356</v>
      </c>
      <c r="L159" s="365"/>
      <c r="M159" s="34" t="str">
        <f>IFERROR(INDEX('1.2(2)'!J$967:J$1017,MATCH('1.2(1)①'!$B159,'1.2(2)'!$C$967:$C$1017,0),1),"ー")</f>
        <v>ー</v>
      </c>
      <c r="N159" s="34" t="str">
        <f>IFERROR(INDEX('1.2(2)'!K$967:K$1017,MATCH('1.2(1)①'!$B159,'1.2(2)'!$C$967:$C$1017,0),1),"ー")</f>
        <v>ー</v>
      </c>
    </row>
    <row r="160" spans="1:14">
      <c r="A160" s="44" t="str">
        <f t="shared" si="5"/>
        <v>Scope1, 2その他の設備導入、運用改善燃焼設備熱効率の向上</v>
      </c>
      <c r="B160" s="11">
        <f t="shared" si="4"/>
        <v>154</v>
      </c>
      <c r="C160" s="359" t="s">
        <v>11</v>
      </c>
      <c r="D160" s="12" t="s">
        <v>12</v>
      </c>
      <c r="E160" s="12" t="s">
        <v>13</v>
      </c>
      <c r="F160" s="12" t="s">
        <v>14</v>
      </c>
      <c r="G160" s="12" t="s">
        <v>208</v>
      </c>
      <c r="H160" s="12" t="s">
        <v>74</v>
      </c>
      <c r="I160" s="12" t="s">
        <v>345</v>
      </c>
      <c r="J160" s="132" t="s">
        <v>357</v>
      </c>
      <c r="K160" s="131" t="s">
        <v>358</v>
      </c>
      <c r="L160" s="365"/>
      <c r="M160" s="34" t="str">
        <f>IFERROR(INDEX('1.2(2)'!J$967:J$1017,MATCH('1.2(1)①'!$B160,'1.2(2)'!$C$967:$C$1017,0),1),"ー")</f>
        <v>ー</v>
      </c>
      <c r="N160" s="34" t="str">
        <f>IFERROR(INDEX('1.2(2)'!K$967:K$1017,MATCH('1.2(1)①'!$B160,'1.2(2)'!$C$967:$C$1017,0),1),"ー")</f>
        <v>ー</v>
      </c>
    </row>
    <row r="161" spans="1:14" ht="28.8">
      <c r="A161" s="44" t="str">
        <f t="shared" si="5"/>
        <v>Scope1, 2その他の設備導入、運用改善燃焼設備熱効率の向上</v>
      </c>
      <c r="B161" s="11">
        <f t="shared" si="4"/>
        <v>155</v>
      </c>
      <c r="C161" s="359" t="s">
        <v>11</v>
      </c>
      <c r="D161" s="12" t="s">
        <v>12</v>
      </c>
      <c r="E161" s="12" t="s">
        <v>13</v>
      </c>
      <c r="F161" s="12" t="s">
        <v>14</v>
      </c>
      <c r="G161" s="12" t="s">
        <v>208</v>
      </c>
      <c r="H161" s="12" t="s">
        <v>74</v>
      </c>
      <c r="I161" s="12" t="s">
        <v>345</v>
      </c>
      <c r="J161" s="132" t="s">
        <v>359</v>
      </c>
      <c r="K161" s="131" t="s">
        <v>360</v>
      </c>
      <c r="L161" s="365"/>
      <c r="M161" s="34" t="str">
        <f>IFERROR(INDEX('1.2(2)'!J$967:J$1017,MATCH('1.2(1)①'!$B161,'1.2(2)'!$C$967:$C$1017,0),1),"ー")</f>
        <v>ー</v>
      </c>
      <c r="N161" s="34" t="str">
        <f>IFERROR(INDEX('1.2(2)'!K$967:K$1017,MATCH('1.2(1)①'!$B161,'1.2(2)'!$C$967:$C$1017,0),1),"ー")</f>
        <v>ー</v>
      </c>
    </row>
    <row r="162" spans="1:14" ht="28.8">
      <c r="A162" s="44" t="str">
        <f t="shared" si="5"/>
        <v>Scope1, 2その他の設備導入、運用改善燃焼設備熱効率の向上</v>
      </c>
      <c r="B162" s="11">
        <f t="shared" si="4"/>
        <v>156</v>
      </c>
      <c r="C162" s="359" t="s">
        <v>11</v>
      </c>
      <c r="D162" s="12" t="s">
        <v>12</v>
      </c>
      <c r="E162" s="12" t="s">
        <v>13</v>
      </c>
      <c r="F162" s="12" t="s">
        <v>14</v>
      </c>
      <c r="G162" s="12" t="s">
        <v>208</v>
      </c>
      <c r="H162" s="12" t="s">
        <v>74</v>
      </c>
      <c r="I162" s="12" t="s">
        <v>345</v>
      </c>
      <c r="J162" s="132" t="s">
        <v>361</v>
      </c>
      <c r="K162" s="131" t="s">
        <v>362</v>
      </c>
      <c r="L162" s="365"/>
      <c r="M162" s="34" t="str">
        <f>IFERROR(INDEX('1.2(2)'!J$967:J$1017,MATCH('1.2(1)①'!$B162,'1.2(2)'!$C$967:$C$1017,0),1),"ー")</f>
        <v>ー</v>
      </c>
      <c r="N162" s="34" t="str">
        <f>IFERROR(INDEX('1.2(2)'!K$967:K$1017,MATCH('1.2(1)①'!$B162,'1.2(2)'!$C$967:$C$1017,0),1),"ー")</f>
        <v>ー</v>
      </c>
    </row>
    <row r="163" spans="1:14">
      <c r="A163" s="44" t="str">
        <f t="shared" si="5"/>
        <v>Scope1, 2その他の設備導入、運用改善燃焼設備熱効率の向上</v>
      </c>
      <c r="B163" s="11">
        <f t="shared" si="4"/>
        <v>157</v>
      </c>
      <c r="C163" s="359" t="s">
        <v>11</v>
      </c>
      <c r="D163" s="12" t="s">
        <v>12</v>
      </c>
      <c r="E163" s="12" t="s">
        <v>13</v>
      </c>
      <c r="F163" s="12" t="s">
        <v>14</v>
      </c>
      <c r="G163" s="12" t="s">
        <v>208</v>
      </c>
      <c r="H163" s="12" t="s">
        <v>74</v>
      </c>
      <c r="I163" s="12" t="s">
        <v>345</v>
      </c>
      <c r="J163" s="146" t="s">
        <v>3509</v>
      </c>
      <c r="K163" s="131" t="s">
        <v>363</v>
      </c>
      <c r="L163" s="365"/>
      <c r="M163" s="34" t="str">
        <f>IFERROR(INDEX('1.2(2)'!J$967:J$1017,MATCH('1.2(1)①'!$B163,'1.2(2)'!$C$967:$C$1017,0),1),"ー")</f>
        <v>ー</v>
      </c>
      <c r="N163" s="34" t="str">
        <f>IFERROR(INDEX('1.2(2)'!K$967:K$1017,MATCH('1.2(1)①'!$B163,'1.2(2)'!$C$967:$C$1017,0),1),"ー")</f>
        <v>ー</v>
      </c>
    </row>
    <row r="164" spans="1:14">
      <c r="A164" s="44" t="str">
        <f t="shared" si="5"/>
        <v>Scope1, 2その他の設備導入、運用改善燃焼設備熱効率の向上</v>
      </c>
      <c r="B164" s="11">
        <f t="shared" si="4"/>
        <v>158</v>
      </c>
      <c r="C164" s="359" t="s">
        <v>11</v>
      </c>
      <c r="D164" s="12" t="s">
        <v>12</v>
      </c>
      <c r="E164" s="12" t="s">
        <v>13</v>
      </c>
      <c r="F164" s="12" t="s">
        <v>14</v>
      </c>
      <c r="G164" s="12" t="s">
        <v>208</v>
      </c>
      <c r="H164" s="12" t="s">
        <v>74</v>
      </c>
      <c r="I164" s="12" t="s">
        <v>345</v>
      </c>
      <c r="J164" s="132" t="s">
        <v>364</v>
      </c>
      <c r="K164" s="131" t="s">
        <v>365</v>
      </c>
      <c r="L164" s="365"/>
      <c r="M164" s="34" t="str">
        <f>IFERROR(INDEX('1.2(2)'!J$967:J$1017,MATCH('1.2(1)①'!$B164,'1.2(2)'!$C$967:$C$1017,0),1),"ー")</f>
        <v>ー</v>
      </c>
      <c r="N164" s="34" t="str">
        <f>IFERROR(INDEX('1.2(2)'!K$967:K$1017,MATCH('1.2(1)①'!$B164,'1.2(2)'!$C$967:$C$1017,0),1),"ー")</f>
        <v>ー</v>
      </c>
    </row>
    <row r="165" spans="1:14" ht="28.8">
      <c r="A165" s="44" t="str">
        <f t="shared" si="5"/>
        <v>Scope1, 2その他の設備導入、運用改善燃焼設備熱効率の向上</v>
      </c>
      <c r="B165" s="11">
        <f t="shared" si="4"/>
        <v>159</v>
      </c>
      <c r="C165" s="359" t="s">
        <v>11</v>
      </c>
      <c r="D165" s="12" t="s">
        <v>12</v>
      </c>
      <c r="E165" s="12" t="s">
        <v>13</v>
      </c>
      <c r="F165" s="12" t="s">
        <v>14</v>
      </c>
      <c r="G165" s="12" t="s">
        <v>208</v>
      </c>
      <c r="H165" s="12" t="s">
        <v>74</v>
      </c>
      <c r="I165" s="12" t="s">
        <v>345</v>
      </c>
      <c r="J165" s="132" t="s">
        <v>366</v>
      </c>
      <c r="K165" s="131" t="s">
        <v>367</v>
      </c>
      <c r="L165" s="365"/>
      <c r="M165" s="34" t="str">
        <f>IFERROR(INDEX('1.2(2)'!J$967:J$1017,MATCH('1.2(1)①'!$B165,'1.2(2)'!$C$967:$C$1017,0),1),"ー")</f>
        <v>ー</v>
      </c>
      <c r="N165" s="34" t="str">
        <f>IFERROR(INDEX('1.2(2)'!K$967:K$1017,MATCH('1.2(1)①'!$B165,'1.2(2)'!$C$967:$C$1017,0),1),"ー")</f>
        <v>ー</v>
      </c>
    </row>
    <row r="166" spans="1:14">
      <c r="A166" s="44" t="str">
        <f t="shared" si="5"/>
        <v>Scope1, 2その他の設備導入、運用改善燃焼設備熱効率の向上</v>
      </c>
      <c r="B166" s="11">
        <f t="shared" si="4"/>
        <v>160</v>
      </c>
      <c r="C166" s="359" t="s">
        <v>11</v>
      </c>
      <c r="D166" s="12" t="s">
        <v>12</v>
      </c>
      <c r="E166" s="12" t="s">
        <v>13</v>
      </c>
      <c r="F166" s="12" t="s">
        <v>14</v>
      </c>
      <c r="G166" s="12" t="s">
        <v>208</v>
      </c>
      <c r="H166" s="12" t="s">
        <v>74</v>
      </c>
      <c r="I166" s="12" t="s">
        <v>345</v>
      </c>
      <c r="J166" s="132" t="s">
        <v>368</v>
      </c>
      <c r="K166" s="131" t="s">
        <v>369</v>
      </c>
      <c r="L166" s="365"/>
      <c r="M166" s="34" t="str">
        <f>IFERROR(INDEX('1.2(2)'!J$967:J$1017,MATCH('1.2(1)①'!$B166,'1.2(2)'!$C$967:$C$1017,0),1),"ー")</f>
        <v>ー</v>
      </c>
      <c r="N166" s="34" t="str">
        <f>IFERROR(INDEX('1.2(2)'!K$967:K$1017,MATCH('1.2(1)①'!$B166,'1.2(2)'!$C$967:$C$1017,0),1),"ー")</f>
        <v>ー</v>
      </c>
    </row>
    <row r="167" spans="1:14">
      <c r="A167" s="44" t="str">
        <f t="shared" si="5"/>
        <v>Scope1, 2その他の設備導入、運用改善燃焼設備熱効率の向上</v>
      </c>
      <c r="B167" s="11">
        <f t="shared" si="4"/>
        <v>161</v>
      </c>
      <c r="C167" s="359" t="s">
        <v>11</v>
      </c>
      <c r="D167" s="12" t="s">
        <v>12</v>
      </c>
      <c r="E167" s="12" t="s">
        <v>13</v>
      </c>
      <c r="F167" s="12" t="s">
        <v>14</v>
      </c>
      <c r="G167" s="12" t="s">
        <v>208</v>
      </c>
      <c r="H167" s="12" t="s">
        <v>74</v>
      </c>
      <c r="I167" s="12" t="s">
        <v>345</v>
      </c>
      <c r="J167" s="132" t="s">
        <v>370</v>
      </c>
      <c r="K167" s="131" t="s">
        <v>371</v>
      </c>
      <c r="L167" s="365"/>
      <c r="M167" s="34" t="str">
        <f>IFERROR(INDEX('1.2(2)'!J$967:J$1017,MATCH('1.2(1)①'!$B167,'1.2(2)'!$C$967:$C$1017,0),1),"ー")</f>
        <v>ー</v>
      </c>
      <c r="N167" s="34" t="str">
        <f>IFERROR(INDEX('1.2(2)'!K$967:K$1017,MATCH('1.2(1)①'!$B167,'1.2(2)'!$C$967:$C$1017,0),1),"ー")</f>
        <v>ー</v>
      </c>
    </row>
    <row r="168" spans="1:14" ht="28.8">
      <c r="A168" s="44" t="str">
        <f t="shared" si="5"/>
        <v>Scope1, 2その他の設備導入、運用改善燃焼設備熱効率の向上</v>
      </c>
      <c r="B168" s="11">
        <f t="shared" si="4"/>
        <v>162</v>
      </c>
      <c r="C168" s="359" t="s">
        <v>11</v>
      </c>
      <c r="D168" s="12" t="s">
        <v>12</v>
      </c>
      <c r="E168" s="12" t="s">
        <v>13</v>
      </c>
      <c r="F168" s="12" t="s">
        <v>14</v>
      </c>
      <c r="G168" s="12" t="s">
        <v>208</v>
      </c>
      <c r="H168" s="12" t="s">
        <v>74</v>
      </c>
      <c r="I168" s="12" t="s">
        <v>345</v>
      </c>
      <c r="J168" s="132" t="s">
        <v>372</v>
      </c>
      <c r="K168" s="131" t="s">
        <v>373</v>
      </c>
      <c r="L168" s="365"/>
      <c r="M168" s="34" t="str">
        <f>IFERROR(INDEX('1.2(2)'!J$967:J$1017,MATCH('1.2(1)①'!$B168,'1.2(2)'!$C$967:$C$1017,0),1),"ー")</f>
        <v>ー</v>
      </c>
      <c r="N168" s="34" t="str">
        <f>IFERROR(INDEX('1.2(2)'!K$967:K$1017,MATCH('1.2(1)①'!$B168,'1.2(2)'!$C$967:$C$1017,0),1),"ー")</f>
        <v>ー</v>
      </c>
    </row>
    <row r="169" spans="1:14" ht="28.8">
      <c r="A169" s="44" t="str">
        <f t="shared" si="5"/>
        <v>Scope1, 2その他の設備導入、運用改善燃焼設備熱効率の向上</v>
      </c>
      <c r="B169" s="11">
        <f t="shared" si="4"/>
        <v>163</v>
      </c>
      <c r="C169" s="359" t="s">
        <v>11</v>
      </c>
      <c r="D169" s="12" t="s">
        <v>12</v>
      </c>
      <c r="E169" s="12" t="s">
        <v>13</v>
      </c>
      <c r="F169" s="12" t="s">
        <v>14</v>
      </c>
      <c r="G169" s="12" t="s">
        <v>208</v>
      </c>
      <c r="H169" s="12" t="s">
        <v>74</v>
      </c>
      <c r="I169" s="12" t="s">
        <v>345</v>
      </c>
      <c r="J169" s="132" t="s">
        <v>374</v>
      </c>
      <c r="K169" s="131" t="s">
        <v>375</v>
      </c>
      <c r="L169" s="365"/>
      <c r="M169" s="34" t="str">
        <f>IFERROR(INDEX('1.2(2)'!J$967:J$1017,MATCH('1.2(1)①'!$B169,'1.2(2)'!$C$967:$C$1017,0),1),"ー")</f>
        <v>ー</v>
      </c>
      <c r="N169" s="34" t="str">
        <f>IFERROR(INDEX('1.2(2)'!K$967:K$1017,MATCH('1.2(1)①'!$B169,'1.2(2)'!$C$967:$C$1017,0),1),"ー")</f>
        <v>ー</v>
      </c>
    </row>
    <row r="170" spans="1:14" ht="28.8">
      <c r="A170" s="44" t="str">
        <f t="shared" si="5"/>
        <v>Scope1, 2その他の設備導入、運用改善燃焼設備熱効率の向上</v>
      </c>
      <c r="B170" s="11">
        <f t="shared" si="4"/>
        <v>164</v>
      </c>
      <c r="C170" s="359" t="s">
        <v>11</v>
      </c>
      <c r="D170" s="12" t="s">
        <v>12</v>
      </c>
      <c r="E170" s="12" t="s">
        <v>13</v>
      </c>
      <c r="F170" s="12" t="s">
        <v>14</v>
      </c>
      <c r="G170" s="12" t="s">
        <v>208</v>
      </c>
      <c r="H170" s="12" t="s">
        <v>74</v>
      </c>
      <c r="I170" s="12" t="s">
        <v>345</v>
      </c>
      <c r="J170" s="132" t="s">
        <v>376</v>
      </c>
      <c r="K170" s="131" t="s">
        <v>377</v>
      </c>
      <c r="L170" s="365"/>
      <c r="M170" s="34" t="str">
        <f>IFERROR(INDEX('1.2(2)'!J$967:J$1017,MATCH('1.2(1)①'!$B170,'1.2(2)'!$C$967:$C$1017,0),1),"ー")</f>
        <v>ー</v>
      </c>
      <c r="N170" s="34" t="str">
        <f>IFERROR(INDEX('1.2(2)'!K$967:K$1017,MATCH('1.2(1)①'!$B170,'1.2(2)'!$C$967:$C$1017,0),1),"ー")</f>
        <v>ー</v>
      </c>
    </row>
    <row r="171" spans="1:14" ht="28.8">
      <c r="A171" s="44" t="str">
        <f t="shared" si="5"/>
        <v>Scope1, 2その他の設備導入、運用改善燃焼設備通風装置</v>
      </c>
      <c r="B171" s="11">
        <f t="shared" si="4"/>
        <v>165</v>
      </c>
      <c r="C171" s="359" t="s">
        <v>11</v>
      </c>
      <c r="D171" s="12" t="s">
        <v>12</v>
      </c>
      <c r="E171" s="12" t="s">
        <v>13</v>
      </c>
      <c r="F171" s="12" t="s">
        <v>14</v>
      </c>
      <c r="G171" s="12" t="s">
        <v>208</v>
      </c>
      <c r="H171" s="12" t="s">
        <v>74</v>
      </c>
      <c r="I171" s="12" t="s">
        <v>378</v>
      </c>
      <c r="J171" s="132" t="s">
        <v>379</v>
      </c>
      <c r="K171" s="131" t="s">
        <v>380</v>
      </c>
      <c r="L171" s="365"/>
      <c r="M171" s="34" t="str">
        <f>IFERROR(INDEX('1.2(2)'!J$967:J$1017,MATCH('1.2(1)①'!$B171,'1.2(2)'!$C$967:$C$1017,0),1),"ー")</f>
        <v>ー</v>
      </c>
      <c r="N171" s="34" t="str">
        <f>IFERROR(INDEX('1.2(2)'!K$967:K$1017,MATCH('1.2(1)①'!$B171,'1.2(2)'!$C$967:$C$1017,0),1),"ー")</f>
        <v>ー</v>
      </c>
    </row>
    <row r="172" spans="1:14">
      <c r="A172" s="44" t="str">
        <f t="shared" si="5"/>
        <v>Scope1, 2その他の設備導入、運用改善燃焼設備通風装置</v>
      </c>
      <c r="B172" s="11">
        <f t="shared" si="4"/>
        <v>166</v>
      </c>
      <c r="C172" s="359" t="s">
        <v>11</v>
      </c>
      <c r="D172" s="12" t="s">
        <v>12</v>
      </c>
      <c r="E172" s="12" t="s">
        <v>13</v>
      </c>
      <c r="F172" s="12" t="s">
        <v>14</v>
      </c>
      <c r="G172" s="12" t="s">
        <v>208</v>
      </c>
      <c r="H172" s="12" t="s">
        <v>74</v>
      </c>
      <c r="I172" s="12" t="s">
        <v>378</v>
      </c>
      <c r="J172" s="132" t="s">
        <v>381</v>
      </c>
      <c r="K172" s="131" t="s">
        <v>382</v>
      </c>
      <c r="L172" s="365"/>
      <c r="M172" s="34" t="str">
        <f>IFERROR(INDEX('1.2(2)'!J$967:J$1017,MATCH('1.2(1)①'!$B172,'1.2(2)'!$C$967:$C$1017,0),1),"ー")</f>
        <v>ー</v>
      </c>
      <c r="N172" s="34" t="str">
        <f>IFERROR(INDEX('1.2(2)'!K$967:K$1017,MATCH('1.2(1)①'!$B172,'1.2(2)'!$C$967:$C$1017,0),1),"ー")</f>
        <v>ー</v>
      </c>
    </row>
    <row r="173" spans="1:14" ht="28.8">
      <c r="A173" s="44" t="str">
        <f t="shared" si="5"/>
        <v>Scope1, 2その他の設備導入、運用改善燃焼設備通風装置</v>
      </c>
      <c r="B173" s="11">
        <f t="shared" si="4"/>
        <v>167</v>
      </c>
      <c r="C173" s="359" t="s">
        <v>11</v>
      </c>
      <c r="D173" s="12" t="s">
        <v>12</v>
      </c>
      <c r="E173" s="12" t="s">
        <v>13</v>
      </c>
      <c r="F173" s="12" t="s">
        <v>14</v>
      </c>
      <c r="G173" s="12" t="s">
        <v>208</v>
      </c>
      <c r="H173" s="12" t="s">
        <v>74</v>
      </c>
      <c r="I173" s="12" t="s">
        <v>378</v>
      </c>
      <c r="J173" s="132" t="s">
        <v>383</v>
      </c>
      <c r="K173" s="131" t="s">
        <v>384</v>
      </c>
      <c r="L173" s="365"/>
      <c r="M173" s="34" t="str">
        <f>IFERROR(INDEX('1.2(2)'!J$967:J$1017,MATCH('1.2(1)①'!$B173,'1.2(2)'!$C$967:$C$1017,0),1),"ー")</f>
        <v>ー</v>
      </c>
      <c r="N173" s="34" t="str">
        <f>IFERROR(INDEX('1.2(2)'!K$967:K$1017,MATCH('1.2(1)①'!$B173,'1.2(2)'!$C$967:$C$1017,0),1),"ー")</f>
        <v>ー</v>
      </c>
    </row>
    <row r="174" spans="1:14">
      <c r="A174" s="44" t="str">
        <f t="shared" si="5"/>
        <v>Scope1, 2その他の設備導入、運用改善燃焼設備通風装置</v>
      </c>
      <c r="B174" s="11">
        <f t="shared" si="4"/>
        <v>168</v>
      </c>
      <c r="C174" s="359" t="s">
        <v>11</v>
      </c>
      <c r="D174" s="12" t="s">
        <v>12</v>
      </c>
      <c r="E174" s="12" t="s">
        <v>13</v>
      </c>
      <c r="F174" s="12" t="s">
        <v>14</v>
      </c>
      <c r="G174" s="12" t="s">
        <v>208</v>
      </c>
      <c r="H174" s="12" t="s">
        <v>74</v>
      </c>
      <c r="I174" s="12" t="s">
        <v>378</v>
      </c>
      <c r="J174" s="132" t="s">
        <v>385</v>
      </c>
      <c r="K174" s="131" t="s">
        <v>386</v>
      </c>
      <c r="L174" s="365"/>
      <c r="M174" s="34" t="str">
        <f>IFERROR(INDEX('1.2(2)'!J$967:J$1017,MATCH('1.2(1)①'!$B174,'1.2(2)'!$C$967:$C$1017,0),1),"ー")</f>
        <v>ー</v>
      </c>
      <c r="N174" s="34" t="str">
        <f>IFERROR(INDEX('1.2(2)'!K$967:K$1017,MATCH('1.2(1)①'!$B174,'1.2(2)'!$C$967:$C$1017,0),1),"ー")</f>
        <v>ー</v>
      </c>
    </row>
    <row r="175" spans="1:14">
      <c r="A175" s="44" t="str">
        <f t="shared" si="5"/>
        <v>Scope1, 2その他の設備導入、運用改善燃焼設備燃焼管理</v>
      </c>
      <c r="B175" s="11">
        <f t="shared" si="4"/>
        <v>169</v>
      </c>
      <c r="C175" s="359" t="s">
        <v>11</v>
      </c>
      <c r="D175" s="12" t="s">
        <v>12</v>
      </c>
      <c r="E175" s="12" t="s">
        <v>13</v>
      </c>
      <c r="F175" s="12" t="s">
        <v>14</v>
      </c>
      <c r="G175" s="12" t="s">
        <v>208</v>
      </c>
      <c r="H175" s="12" t="s">
        <v>74</v>
      </c>
      <c r="I175" s="12" t="s">
        <v>387</v>
      </c>
      <c r="J175" s="132" t="s">
        <v>388</v>
      </c>
      <c r="K175" s="131" t="s">
        <v>389</v>
      </c>
      <c r="L175" s="365"/>
      <c r="M175" s="34" t="str">
        <f>IFERROR(INDEX('1.2(2)'!J$967:J$1017,MATCH('1.2(1)①'!$B175,'1.2(2)'!$C$967:$C$1017,0),1),"ー")</f>
        <v>ー</v>
      </c>
      <c r="N175" s="34" t="str">
        <f>IFERROR(INDEX('1.2(2)'!K$967:K$1017,MATCH('1.2(1)①'!$B175,'1.2(2)'!$C$967:$C$1017,0),1),"ー")</f>
        <v>ー</v>
      </c>
    </row>
    <row r="176" spans="1:14">
      <c r="A176" s="44" t="str">
        <f t="shared" si="5"/>
        <v>Scope1, 2その他の設備導入、運用改善燃焼設備燃焼管理</v>
      </c>
      <c r="B176" s="11">
        <f t="shared" si="4"/>
        <v>170</v>
      </c>
      <c r="C176" s="359" t="s">
        <v>11</v>
      </c>
      <c r="D176" s="12" t="s">
        <v>12</v>
      </c>
      <c r="E176" s="12" t="s">
        <v>13</v>
      </c>
      <c r="F176" s="12" t="s">
        <v>14</v>
      </c>
      <c r="G176" s="12" t="s">
        <v>208</v>
      </c>
      <c r="H176" s="12" t="s">
        <v>74</v>
      </c>
      <c r="I176" s="12" t="s">
        <v>387</v>
      </c>
      <c r="J176" s="132" t="s">
        <v>390</v>
      </c>
      <c r="K176" s="131" t="s">
        <v>391</v>
      </c>
      <c r="L176" s="365"/>
      <c r="M176" s="34" t="str">
        <f>IFERROR(INDEX('1.2(2)'!J$967:J$1017,MATCH('1.2(1)①'!$B176,'1.2(2)'!$C$967:$C$1017,0),1),"ー")</f>
        <v>ー</v>
      </c>
      <c r="N176" s="34" t="str">
        <f>IFERROR(INDEX('1.2(2)'!K$967:K$1017,MATCH('1.2(1)①'!$B176,'1.2(2)'!$C$967:$C$1017,0),1),"ー")</f>
        <v>ー</v>
      </c>
    </row>
    <row r="177" spans="1:14" ht="28.8">
      <c r="A177" s="44" t="str">
        <f t="shared" si="5"/>
        <v>Scope1, 2その他の設備導入、運用改善燃焼設備燃焼管理</v>
      </c>
      <c r="B177" s="11">
        <f t="shared" si="4"/>
        <v>171</v>
      </c>
      <c r="C177" s="359" t="s">
        <v>11</v>
      </c>
      <c r="D177" s="12" t="s">
        <v>12</v>
      </c>
      <c r="E177" s="12" t="s">
        <v>13</v>
      </c>
      <c r="F177" s="12" t="s">
        <v>14</v>
      </c>
      <c r="G177" s="12" t="s">
        <v>208</v>
      </c>
      <c r="H177" s="12" t="s">
        <v>74</v>
      </c>
      <c r="I177" s="12" t="s">
        <v>387</v>
      </c>
      <c r="J177" s="132" t="s">
        <v>392</v>
      </c>
      <c r="K177" s="131" t="s">
        <v>393</v>
      </c>
      <c r="L177" s="365"/>
      <c r="M177" s="34" t="str">
        <f>IFERROR(INDEX('1.2(2)'!J$967:J$1017,MATCH('1.2(1)①'!$B177,'1.2(2)'!$C$967:$C$1017,0),1),"ー")</f>
        <v>ー</v>
      </c>
      <c r="N177" s="34" t="str">
        <f>IFERROR(INDEX('1.2(2)'!K$967:K$1017,MATCH('1.2(1)①'!$B177,'1.2(2)'!$C$967:$C$1017,0),1),"ー")</f>
        <v>ー</v>
      </c>
    </row>
    <row r="178" spans="1:14">
      <c r="A178" s="44" t="str">
        <f t="shared" si="5"/>
        <v>Scope1, 2その他の設備導入、運用改善燃焼設備燃焼管理</v>
      </c>
      <c r="B178" s="11">
        <f t="shared" si="4"/>
        <v>172</v>
      </c>
      <c r="C178" s="359" t="s">
        <v>11</v>
      </c>
      <c r="D178" s="12" t="s">
        <v>12</v>
      </c>
      <c r="E178" s="12" t="s">
        <v>13</v>
      </c>
      <c r="F178" s="12" t="s">
        <v>14</v>
      </c>
      <c r="G178" s="12" t="s">
        <v>208</v>
      </c>
      <c r="H178" s="12" t="s">
        <v>74</v>
      </c>
      <c r="I178" s="12" t="s">
        <v>387</v>
      </c>
      <c r="J178" s="146" t="s">
        <v>394</v>
      </c>
      <c r="K178" s="310" t="str">
        <f>"対策No."&amp;B151&amp;"参照"</f>
        <v>対策No.145参照</v>
      </c>
      <c r="L178" s="365"/>
      <c r="M178" s="34" t="str">
        <f>IFERROR(INDEX('1.2(2)'!J$967:J$1017,MATCH('1.2(1)①'!$B178,'1.2(2)'!$C$967:$C$1017,0),1),"ー")</f>
        <v>ー</v>
      </c>
      <c r="N178" s="34" t="str">
        <f>IFERROR(INDEX('1.2(2)'!K$967:K$1017,MATCH('1.2(1)①'!$B178,'1.2(2)'!$C$967:$C$1017,0),1),"ー")</f>
        <v>ー</v>
      </c>
    </row>
    <row r="179" spans="1:14">
      <c r="A179" s="44" t="str">
        <f t="shared" si="5"/>
        <v>Scope1, 2その他の設備導入、運用改善燃焼設備燃焼管理</v>
      </c>
      <c r="B179" s="11">
        <f t="shared" si="4"/>
        <v>173</v>
      </c>
      <c r="C179" s="359" t="s">
        <v>11</v>
      </c>
      <c r="D179" s="12" t="s">
        <v>12</v>
      </c>
      <c r="E179" s="12" t="s">
        <v>13</v>
      </c>
      <c r="F179" s="12" t="s">
        <v>14</v>
      </c>
      <c r="G179" s="12" t="s">
        <v>208</v>
      </c>
      <c r="H179" s="12" t="s">
        <v>74</v>
      </c>
      <c r="I179" s="12" t="s">
        <v>387</v>
      </c>
      <c r="J179" s="146" t="s">
        <v>341</v>
      </c>
      <c r="K179" s="310" t="str">
        <f>"対策No."&amp;B152&amp;"参照"</f>
        <v>対策No.146参照</v>
      </c>
      <c r="L179" s="365"/>
      <c r="M179" s="34" t="str">
        <f>IFERROR(INDEX('1.2(2)'!J$967:J$1017,MATCH('1.2(1)①'!$B179,'1.2(2)'!$C$967:$C$1017,0),1),"ー")</f>
        <v>ー</v>
      </c>
      <c r="N179" s="34" t="str">
        <f>IFERROR(INDEX('1.2(2)'!K$967:K$1017,MATCH('1.2(1)①'!$B179,'1.2(2)'!$C$967:$C$1017,0),1),"ー")</f>
        <v>ー</v>
      </c>
    </row>
    <row r="180" spans="1:14" ht="28.8">
      <c r="A180" s="44" t="str">
        <f t="shared" si="5"/>
        <v>Scope1, 2その他の設備導入、運用改善燃焼設備燃焼管理</v>
      </c>
      <c r="B180" s="11">
        <f t="shared" si="4"/>
        <v>174</v>
      </c>
      <c r="C180" s="359" t="s">
        <v>11</v>
      </c>
      <c r="D180" s="12" t="s">
        <v>12</v>
      </c>
      <c r="E180" s="12" t="s">
        <v>13</v>
      </c>
      <c r="F180" s="12" t="s">
        <v>14</v>
      </c>
      <c r="G180" s="12" t="s">
        <v>208</v>
      </c>
      <c r="H180" s="12" t="s">
        <v>74</v>
      </c>
      <c r="I180" s="12" t="s">
        <v>387</v>
      </c>
      <c r="J180" s="132" t="s">
        <v>395</v>
      </c>
      <c r="K180" s="131" t="s">
        <v>396</v>
      </c>
      <c r="L180" s="365"/>
      <c r="M180" s="34" t="str">
        <f>IFERROR(INDEX('1.2(2)'!J$967:J$1017,MATCH('1.2(1)①'!$B180,'1.2(2)'!$C$967:$C$1017,0),1),"ー")</f>
        <v>ー</v>
      </c>
      <c r="N180" s="34" t="str">
        <f>IFERROR(INDEX('1.2(2)'!K$967:K$1017,MATCH('1.2(1)①'!$B180,'1.2(2)'!$C$967:$C$1017,0),1),"ー")</f>
        <v>ー</v>
      </c>
    </row>
    <row r="181" spans="1:14" ht="28.8">
      <c r="A181" s="44" t="str">
        <f t="shared" si="5"/>
        <v>Scope1, 2その他の設備導入、運用改善燃焼設備ボイラー・ボイラー関連機器</v>
      </c>
      <c r="B181" s="11">
        <f t="shared" si="4"/>
        <v>175</v>
      </c>
      <c r="C181" s="359" t="s">
        <v>11</v>
      </c>
      <c r="D181" s="12" t="s">
        <v>12</v>
      </c>
      <c r="E181" s="12" t="s">
        <v>13</v>
      </c>
      <c r="F181" s="12" t="s">
        <v>14</v>
      </c>
      <c r="G181" s="12" t="s">
        <v>208</v>
      </c>
      <c r="H181" s="12" t="s">
        <v>74</v>
      </c>
      <c r="I181" s="12" t="s">
        <v>72</v>
      </c>
      <c r="J181" s="132" t="s">
        <v>397</v>
      </c>
      <c r="K181" s="131" t="s">
        <v>398</v>
      </c>
      <c r="L181" s="34" t="s">
        <v>20</v>
      </c>
      <c r="M181" s="34" t="str">
        <f>IFERROR(INDEX('1.2(2)'!J$967:J$1017,MATCH('1.2(1)①'!$B181,'1.2(2)'!$C$967:$C$1017,0),1),"ー")</f>
        <v>ー</v>
      </c>
      <c r="N181" s="34" t="str">
        <f>IFERROR(INDEX('1.2(2)'!K$967:K$1017,MATCH('1.2(1)①'!$B181,'1.2(2)'!$C$967:$C$1017,0),1),"ー")</f>
        <v>ー</v>
      </c>
    </row>
    <row r="182" spans="1:14" ht="28.8">
      <c r="A182" s="44" t="str">
        <f t="shared" si="5"/>
        <v>Scope1, 2その他の設備導入、運用改善燃焼設備ボイラー・ボイラー関連機器</v>
      </c>
      <c r="B182" s="11">
        <f t="shared" si="4"/>
        <v>176</v>
      </c>
      <c r="C182" s="359" t="s">
        <v>11</v>
      </c>
      <c r="D182" s="12" t="s">
        <v>12</v>
      </c>
      <c r="E182" s="12" t="s">
        <v>13</v>
      </c>
      <c r="F182" s="12" t="s">
        <v>14</v>
      </c>
      <c r="G182" s="12" t="s">
        <v>208</v>
      </c>
      <c r="H182" s="12" t="s">
        <v>74</v>
      </c>
      <c r="I182" s="12" t="s">
        <v>72</v>
      </c>
      <c r="J182" s="132" t="s">
        <v>399</v>
      </c>
      <c r="K182" s="131" t="s">
        <v>400</v>
      </c>
      <c r="L182" s="34" t="s">
        <v>20</v>
      </c>
      <c r="M182" s="34" t="str">
        <f>IFERROR(INDEX('1.2(2)'!J$967:J$1017,MATCH('1.2(1)①'!$B182,'1.2(2)'!$C$967:$C$1017,0),1),"ー")</f>
        <v>ー</v>
      </c>
      <c r="N182" s="34" t="str">
        <f>IFERROR(INDEX('1.2(2)'!K$967:K$1017,MATCH('1.2(1)①'!$B182,'1.2(2)'!$C$967:$C$1017,0),1),"ー")</f>
        <v>ー</v>
      </c>
    </row>
    <row r="183" spans="1:14">
      <c r="A183" s="44" t="str">
        <f t="shared" si="5"/>
        <v>Scope1, 2その他の設備導入、運用改善燃焼設備ボイラー・ボイラー関連機器</v>
      </c>
      <c r="B183" s="11">
        <f t="shared" si="4"/>
        <v>177</v>
      </c>
      <c r="C183" s="359" t="s">
        <v>11</v>
      </c>
      <c r="D183" s="12" t="s">
        <v>12</v>
      </c>
      <c r="E183" s="12" t="s">
        <v>13</v>
      </c>
      <c r="F183" s="12" t="s">
        <v>14</v>
      </c>
      <c r="G183" s="12" t="s">
        <v>208</v>
      </c>
      <c r="H183" s="12" t="s">
        <v>74</v>
      </c>
      <c r="I183" s="12" t="s">
        <v>72</v>
      </c>
      <c r="J183" s="132" t="s">
        <v>401</v>
      </c>
      <c r="K183" s="131" t="s">
        <v>402</v>
      </c>
      <c r="L183" s="365"/>
      <c r="M183" s="34" t="str">
        <f>IFERROR(INDEX('1.2(2)'!J$967:J$1017,MATCH('1.2(1)①'!$B183,'1.2(2)'!$C$967:$C$1017,0),1),"ー")</f>
        <v>ー</v>
      </c>
      <c r="N183" s="34" t="str">
        <f>IFERROR(INDEX('1.2(2)'!K$967:K$1017,MATCH('1.2(1)①'!$B183,'1.2(2)'!$C$967:$C$1017,0),1),"ー")</f>
        <v>ー</v>
      </c>
    </row>
    <row r="184" spans="1:14" ht="28.8">
      <c r="A184" s="44" t="str">
        <f t="shared" si="5"/>
        <v>Scope1, 2その他の設備導入、運用改善燃焼設備ボイラー・ボイラー関連機器</v>
      </c>
      <c r="B184" s="11">
        <f t="shared" si="4"/>
        <v>178</v>
      </c>
      <c r="C184" s="359" t="s">
        <v>11</v>
      </c>
      <c r="D184" s="12" t="s">
        <v>12</v>
      </c>
      <c r="E184" s="12" t="s">
        <v>13</v>
      </c>
      <c r="F184" s="12" t="s">
        <v>14</v>
      </c>
      <c r="G184" s="12" t="s">
        <v>208</v>
      </c>
      <c r="H184" s="12" t="s">
        <v>74</v>
      </c>
      <c r="I184" s="12" t="s">
        <v>72</v>
      </c>
      <c r="J184" s="132" t="s">
        <v>403</v>
      </c>
      <c r="K184" s="131" t="s">
        <v>404</v>
      </c>
      <c r="L184" s="365"/>
      <c r="M184" s="34" t="str">
        <f>IFERROR(INDEX('1.2(2)'!J$967:J$1017,MATCH('1.2(1)①'!$B184,'1.2(2)'!$C$967:$C$1017,0),1),"ー")</f>
        <v>ー</v>
      </c>
      <c r="N184" s="34" t="str">
        <f>IFERROR(INDEX('1.2(2)'!K$967:K$1017,MATCH('1.2(1)①'!$B184,'1.2(2)'!$C$967:$C$1017,0),1),"ー")</f>
        <v>ー</v>
      </c>
    </row>
    <row r="185" spans="1:14" ht="28.8">
      <c r="A185" s="44" t="str">
        <f t="shared" si="5"/>
        <v>Scope1, 2その他の設備導入、運用改善燃焼設備ボイラー・ボイラー関連機器</v>
      </c>
      <c r="B185" s="11">
        <f t="shared" si="4"/>
        <v>179</v>
      </c>
      <c r="C185" s="359" t="s">
        <v>11</v>
      </c>
      <c r="D185" s="12" t="s">
        <v>12</v>
      </c>
      <c r="E185" s="12" t="s">
        <v>13</v>
      </c>
      <c r="F185" s="12" t="s">
        <v>14</v>
      </c>
      <c r="G185" s="12" t="s">
        <v>208</v>
      </c>
      <c r="H185" s="12" t="s">
        <v>74</v>
      </c>
      <c r="I185" s="12" t="s">
        <v>72</v>
      </c>
      <c r="J185" s="132" t="s">
        <v>405</v>
      </c>
      <c r="K185" s="131" t="s">
        <v>406</v>
      </c>
      <c r="L185" s="365"/>
      <c r="M185" s="34" t="str">
        <f>IFERROR(INDEX('1.2(2)'!J$967:J$1017,MATCH('1.2(1)①'!$B185,'1.2(2)'!$C$967:$C$1017,0),1),"ー")</f>
        <v>ー</v>
      </c>
      <c r="N185" s="34" t="str">
        <f>IFERROR(INDEX('1.2(2)'!K$967:K$1017,MATCH('1.2(1)①'!$B185,'1.2(2)'!$C$967:$C$1017,0),1),"ー")</f>
        <v>ー</v>
      </c>
    </row>
    <row r="186" spans="1:14" ht="28.8">
      <c r="A186" s="44" t="str">
        <f t="shared" si="5"/>
        <v>Scope1, 2その他の設備導入、運用改善熱利用設備効率的な熱回収</v>
      </c>
      <c r="B186" s="11">
        <f t="shared" si="4"/>
        <v>180</v>
      </c>
      <c r="C186" s="359" t="s">
        <v>11</v>
      </c>
      <c r="D186" s="12" t="s">
        <v>12</v>
      </c>
      <c r="E186" s="12" t="s">
        <v>13</v>
      </c>
      <c r="F186" s="12" t="s">
        <v>14</v>
      </c>
      <c r="G186" s="12" t="s">
        <v>208</v>
      </c>
      <c r="H186" s="12" t="s">
        <v>82</v>
      </c>
      <c r="I186" s="361" t="s">
        <v>407</v>
      </c>
      <c r="J186" s="132" t="s">
        <v>408</v>
      </c>
      <c r="K186" s="131" t="s">
        <v>409</v>
      </c>
      <c r="L186" s="365"/>
      <c r="M186" s="34" t="str">
        <f>IFERROR(INDEX('1.2(2)'!J$967:J$1017,MATCH('1.2(1)①'!$B186,'1.2(2)'!$C$967:$C$1017,0),1),"ー")</f>
        <v>ー</v>
      </c>
      <c r="N186" s="34" t="str">
        <f>IFERROR(INDEX('1.2(2)'!K$967:K$1017,MATCH('1.2(1)①'!$B186,'1.2(2)'!$C$967:$C$1017,0),1),"ー")</f>
        <v>ー</v>
      </c>
    </row>
    <row r="187" spans="1:14" ht="28.8">
      <c r="A187" s="44" t="str">
        <f t="shared" si="5"/>
        <v>Scope1, 2その他の設備導入、運用改善熱利用設備効率的な熱回収</v>
      </c>
      <c r="B187" s="11">
        <f t="shared" si="4"/>
        <v>181</v>
      </c>
      <c r="C187" s="359" t="s">
        <v>11</v>
      </c>
      <c r="D187" s="12" t="s">
        <v>12</v>
      </c>
      <c r="E187" s="12" t="s">
        <v>13</v>
      </c>
      <c r="F187" s="12" t="s">
        <v>14</v>
      </c>
      <c r="G187" s="12" t="s">
        <v>208</v>
      </c>
      <c r="H187" s="12" t="s">
        <v>82</v>
      </c>
      <c r="I187" s="361" t="s">
        <v>407</v>
      </c>
      <c r="J187" s="132" t="s">
        <v>410</v>
      </c>
      <c r="K187" s="131" t="s">
        <v>411</v>
      </c>
      <c r="L187" s="365"/>
      <c r="M187" s="34" t="str">
        <f>IFERROR(INDEX('1.2(2)'!J$967:J$1017,MATCH('1.2(1)①'!$B187,'1.2(2)'!$C$967:$C$1017,0),1),"ー")</f>
        <v>ー</v>
      </c>
      <c r="N187" s="34" t="str">
        <f>IFERROR(INDEX('1.2(2)'!K$967:K$1017,MATCH('1.2(1)①'!$B187,'1.2(2)'!$C$967:$C$1017,0),1),"ー")</f>
        <v>ー</v>
      </c>
    </row>
    <row r="188" spans="1:14">
      <c r="A188" s="44" t="str">
        <f t="shared" si="5"/>
        <v>Scope1, 2その他の設備導入、運用改善熱利用設備効率的な熱回収</v>
      </c>
      <c r="B188" s="11">
        <f t="shared" si="4"/>
        <v>182</v>
      </c>
      <c r="C188" s="359" t="s">
        <v>11</v>
      </c>
      <c r="D188" s="12" t="s">
        <v>12</v>
      </c>
      <c r="E188" s="12" t="s">
        <v>13</v>
      </c>
      <c r="F188" s="12" t="s">
        <v>14</v>
      </c>
      <c r="G188" s="12" t="s">
        <v>208</v>
      </c>
      <c r="H188" s="12" t="s">
        <v>82</v>
      </c>
      <c r="I188" s="361" t="s">
        <v>407</v>
      </c>
      <c r="J188" s="132" t="s">
        <v>412</v>
      </c>
      <c r="K188" s="131" t="s">
        <v>413</v>
      </c>
      <c r="L188" s="365"/>
      <c r="M188" s="34" t="str">
        <f>IFERROR(INDEX('1.2(2)'!J$967:J$1017,MATCH('1.2(1)①'!$B188,'1.2(2)'!$C$967:$C$1017,0),1),"ー")</f>
        <v>ー</v>
      </c>
      <c r="N188" s="34" t="str">
        <f>IFERROR(INDEX('1.2(2)'!K$967:K$1017,MATCH('1.2(1)①'!$B188,'1.2(2)'!$C$967:$C$1017,0),1),"ー")</f>
        <v>ー</v>
      </c>
    </row>
    <row r="189" spans="1:14">
      <c r="A189" s="44" t="str">
        <f t="shared" si="5"/>
        <v>Scope1, 2その他の設備導入、運用改善熱利用設備効率的な熱回収</v>
      </c>
      <c r="B189" s="11">
        <f t="shared" si="4"/>
        <v>183</v>
      </c>
      <c r="C189" s="359" t="s">
        <v>11</v>
      </c>
      <c r="D189" s="12" t="s">
        <v>12</v>
      </c>
      <c r="E189" s="12" t="s">
        <v>13</v>
      </c>
      <c r="F189" s="12" t="s">
        <v>14</v>
      </c>
      <c r="G189" s="12" t="s">
        <v>208</v>
      </c>
      <c r="H189" s="12" t="s">
        <v>82</v>
      </c>
      <c r="I189" s="361" t="s">
        <v>407</v>
      </c>
      <c r="J189" s="132" t="s">
        <v>414</v>
      </c>
      <c r="K189" s="131" t="s">
        <v>415</v>
      </c>
      <c r="L189" s="365"/>
      <c r="M189" s="34" t="str">
        <f>IFERROR(INDEX('1.2(2)'!J$967:J$1017,MATCH('1.2(1)①'!$B189,'1.2(2)'!$C$967:$C$1017,0),1),"ー")</f>
        <v>ー</v>
      </c>
      <c r="N189" s="34" t="str">
        <f>IFERROR(INDEX('1.2(2)'!K$967:K$1017,MATCH('1.2(1)①'!$B189,'1.2(2)'!$C$967:$C$1017,0),1),"ー")</f>
        <v>ー</v>
      </c>
    </row>
    <row r="190" spans="1:14" ht="28.8">
      <c r="A190" s="44" t="str">
        <f t="shared" si="5"/>
        <v>Scope1, 2その他の設備導入、運用改善熱利用設備蒸気利用設備の乾き度改善</v>
      </c>
      <c r="B190" s="11">
        <f t="shared" si="4"/>
        <v>184</v>
      </c>
      <c r="C190" s="359" t="s">
        <v>11</v>
      </c>
      <c r="D190" s="12" t="s">
        <v>12</v>
      </c>
      <c r="E190" s="12" t="s">
        <v>13</v>
      </c>
      <c r="F190" s="12" t="s">
        <v>14</v>
      </c>
      <c r="G190" s="12" t="s">
        <v>208</v>
      </c>
      <c r="H190" s="12" t="s">
        <v>89</v>
      </c>
      <c r="I190" s="12" t="s">
        <v>416</v>
      </c>
      <c r="J190" s="132" t="s">
        <v>417</v>
      </c>
      <c r="K190" s="131" t="s">
        <v>418</v>
      </c>
      <c r="L190" s="365"/>
      <c r="M190" s="34" t="str">
        <f>IFERROR(INDEX('1.2(2)'!J$967:J$1017,MATCH('1.2(1)①'!$B190,'1.2(2)'!$C$967:$C$1017,0),1),"ー")</f>
        <v>ー</v>
      </c>
      <c r="N190" s="34" t="str">
        <f>IFERROR(INDEX('1.2(2)'!K$967:K$1017,MATCH('1.2(1)①'!$B190,'1.2(2)'!$C$967:$C$1017,0),1),"ー")</f>
        <v>ー</v>
      </c>
    </row>
    <row r="191" spans="1:14" ht="28.8">
      <c r="A191" s="44" t="str">
        <f t="shared" si="5"/>
        <v>Scope1, 2その他の設備導入、運用改善熱利用設備蒸気利用設備の乾き度改善</v>
      </c>
      <c r="B191" s="11">
        <f t="shared" si="4"/>
        <v>185</v>
      </c>
      <c r="C191" s="359" t="s">
        <v>11</v>
      </c>
      <c r="D191" s="12" t="s">
        <v>12</v>
      </c>
      <c r="E191" s="12" t="s">
        <v>13</v>
      </c>
      <c r="F191" s="12" t="s">
        <v>14</v>
      </c>
      <c r="G191" s="12" t="s">
        <v>208</v>
      </c>
      <c r="H191" s="12" t="s">
        <v>89</v>
      </c>
      <c r="I191" s="12" t="s">
        <v>416</v>
      </c>
      <c r="J191" s="132" t="s">
        <v>419</v>
      </c>
      <c r="K191" s="131" t="s">
        <v>420</v>
      </c>
      <c r="L191" s="365"/>
      <c r="M191" s="34" t="str">
        <f>IFERROR(INDEX('1.2(2)'!J$967:J$1017,MATCH('1.2(1)①'!$B191,'1.2(2)'!$C$967:$C$1017,0),1),"ー")</f>
        <v>ー</v>
      </c>
      <c r="N191" s="34" t="str">
        <f>IFERROR(INDEX('1.2(2)'!K$967:K$1017,MATCH('1.2(1)①'!$B191,'1.2(2)'!$C$967:$C$1017,0),1),"ー")</f>
        <v>ー</v>
      </c>
    </row>
    <row r="192" spans="1:14" ht="43.2">
      <c r="A192" s="44" t="str">
        <f t="shared" si="5"/>
        <v>Scope1, 2その他の設備導入、運用改善熱利用設備炉壁面の放射率向上</v>
      </c>
      <c r="B192" s="11">
        <f t="shared" si="4"/>
        <v>186</v>
      </c>
      <c r="C192" s="359" t="s">
        <v>11</v>
      </c>
      <c r="D192" s="12" t="s">
        <v>12</v>
      </c>
      <c r="E192" s="12" t="s">
        <v>13</v>
      </c>
      <c r="F192" s="12" t="s">
        <v>14</v>
      </c>
      <c r="G192" s="12" t="s">
        <v>208</v>
      </c>
      <c r="H192" s="12" t="s">
        <v>89</v>
      </c>
      <c r="I192" s="12" t="s">
        <v>421</v>
      </c>
      <c r="J192" s="132" t="s">
        <v>422</v>
      </c>
      <c r="K192" s="131" t="s">
        <v>423</v>
      </c>
      <c r="L192" s="365"/>
      <c r="M192" s="34" t="str">
        <f>IFERROR(INDEX('1.2(2)'!J$967:J$1017,MATCH('1.2(1)①'!$B192,'1.2(2)'!$C$967:$C$1017,0),1),"ー")</f>
        <v>ー</v>
      </c>
      <c r="N192" s="34" t="str">
        <f>IFERROR(INDEX('1.2(2)'!K$967:K$1017,MATCH('1.2(1)①'!$B192,'1.2(2)'!$C$967:$C$1017,0),1),"ー")</f>
        <v>ー</v>
      </c>
    </row>
    <row r="193" spans="1:14">
      <c r="A193" s="44" t="str">
        <f t="shared" si="5"/>
        <v>Scope1, 2その他の設備導入、運用改善熱利用設備炉壁面の放射率向上</v>
      </c>
      <c r="B193" s="11">
        <f t="shared" si="4"/>
        <v>187</v>
      </c>
      <c r="C193" s="359" t="s">
        <v>11</v>
      </c>
      <c r="D193" s="12" t="s">
        <v>12</v>
      </c>
      <c r="E193" s="12" t="s">
        <v>13</v>
      </c>
      <c r="F193" s="12" t="s">
        <v>14</v>
      </c>
      <c r="G193" s="12" t="s">
        <v>208</v>
      </c>
      <c r="H193" s="12" t="s">
        <v>89</v>
      </c>
      <c r="I193" s="12" t="s">
        <v>421</v>
      </c>
      <c r="J193" s="132" t="s">
        <v>424</v>
      </c>
      <c r="K193" s="131" t="s">
        <v>425</v>
      </c>
      <c r="L193" s="365"/>
      <c r="M193" s="34" t="str">
        <f>IFERROR(INDEX('1.2(2)'!J$967:J$1017,MATCH('1.2(1)①'!$B193,'1.2(2)'!$C$967:$C$1017,0),1),"ー")</f>
        <v>ー</v>
      </c>
      <c r="N193" s="34" t="str">
        <f>IFERROR(INDEX('1.2(2)'!K$967:K$1017,MATCH('1.2(1)①'!$B193,'1.2(2)'!$C$967:$C$1017,0),1),"ー")</f>
        <v>ー</v>
      </c>
    </row>
    <row r="194" spans="1:14" ht="28.8">
      <c r="A194" s="44" t="str">
        <f t="shared" si="5"/>
        <v>Scope1, 2その他の設備導入、運用改善熱利用設備炉壁面の放射率向上</v>
      </c>
      <c r="B194" s="11">
        <f t="shared" si="4"/>
        <v>188</v>
      </c>
      <c r="C194" s="359" t="s">
        <v>11</v>
      </c>
      <c r="D194" s="12" t="s">
        <v>12</v>
      </c>
      <c r="E194" s="12" t="s">
        <v>13</v>
      </c>
      <c r="F194" s="12" t="s">
        <v>14</v>
      </c>
      <c r="G194" s="12" t="s">
        <v>208</v>
      </c>
      <c r="H194" s="12" t="s">
        <v>89</v>
      </c>
      <c r="I194" s="12" t="s">
        <v>421</v>
      </c>
      <c r="J194" s="132" t="s">
        <v>426</v>
      </c>
      <c r="K194" s="131" t="s">
        <v>427</v>
      </c>
      <c r="L194" s="365"/>
      <c r="M194" s="34" t="str">
        <f>IFERROR(INDEX('1.2(2)'!J$967:J$1017,MATCH('1.2(1)①'!$B194,'1.2(2)'!$C$967:$C$1017,0),1),"ー")</f>
        <v>ー</v>
      </c>
      <c r="N194" s="34" t="str">
        <f>IFERROR(INDEX('1.2(2)'!K$967:K$1017,MATCH('1.2(1)①'!$B194,'1.2(2)'!$C$967:$C$1017,0),1),"ー")</f>
        <v>ー</v>
      </c>
    </row>
    <row r="195" spans="1:14">
      <c r="A195" s="44" t="str">
        <f t="shared" si="5"/>
        <v>Scope1, 2その他の設備導入、運用改善熱利用設備熱伝達率の向上</v>
      </c>
      <c r="B195" s="11">
        <f t="shared" si="4"/>
        <v>189</v>
      </c>
      <c r="C195" s="359" t="s">
        <v>11</v>
      </c>
      <c r="D195" s="12" t="s">
        <v>12</v>
      </c>
      <c r="E195" s="12" t="s">
        <v>13</v>
      </c>
      <c r="F195" s="12" t="s">
        <v>14</v>
      </c>
      <c r="G195" s="12" t="s">
        <v>208</v>
      </c>
      <c r="H195" s="12" t="s">
        <v>89</v>
      </c>
      <c r="I195" s="12" t="s">
        <v>428</v>
      </c>
      <c r="J195" s="132" t="s">
        <v>429</v>
      </c>
      <c r="K195" s="131" t="s">
        <v>430</v>
      </c>
      <c r="L195" s="365"/>
      <c r="M195" s="34" t="str">
        <f>IFERROR(INDEX('1.2(2)'!J$967:J$1017,MATCH('1.2(1)①'!$B195,'1.2(2)'!$C$967:$C$1017,0),1),"ー")</f>
        <v>ー</v>
      </c>
      <c r="N195" s="34" t="str">
        <f>IFERROR(INDEX('1.2(2)'!K$967:K$1017,MATCH('1.2(1)①'!$B195,'1.2(2)'!$C$967:$C$1017,0),1),"ー")</f>
        <v>ー</v>
      </c>
    </row>
    <row r="196" spans="1:14" ht="28.8">
      <c r="A196" s="44" t="str">
        <f t="shared" si="5"/>
        <v>Scope1, 2その他の設備導入、運用改善熱利用設備熱伝達率の向上</v>
      </c>
      <c r="B196" s="11">
        <f t="shared" si="4"/>
        <v>190</v>
      </c>
      <c r="C196" s="359" t="s">
        <v>11</v>
      </c>
      <c r="D196" s="12" t="s">
        <v>12</v>
      </c>
      <c r="E196" s="12" t="s">
        <v>13</v>
      </c>
      <c r="F196" s="12" t="s">
        <v>14</v>
      </c>
      <c r="G196" s="12" t="s">
        <v>208</v>
      </c>
      <c r="H196" s="12" t="s">
        <v>89</v>
      </c>
      <c r="I196" s="12" t="s">
        <v>428</v>
      </c>
      <c r="J196" s="132" t="s">
        <v>431</v>
      </c>
      <c r="K196" s="131" t="s">
        <v>432</v>
      </c>
      <c r="L196" s="365"/>
      <c r="M196" s="34" t="str">
        <f>IFERROR(INDEX('1.2(2)'!J$967:J$1017,MATCH('1.2(1)①'!$B196,'1.2(2)'!$C$967:$C$1017,0),1),"ー")</f>
        <v>ー</v>
      </c>
      <c r="N196" s="34" t="str">
        <f>IFERROR(INDEX('1.2(2)'!K$967:K$1017,MATCH('1.2(1)①'!$B196,'1.2(2)'!$C$967:$C$1017,0),1),"ー")</f>
        <v>ー</v>
      </c>
    </row>
    <row r="197" spans="1:14">
      <c r="A197" s="44" t="str">
        <f t="shared" si="5"/>
        <v>Scope1, 2その他の設備導入、運用改善熱利用設備熱伝達率の向上</v>
      </c>
      <c r="B197" s="11">
        <f t="shared" si="4"/>
        <v>191</v>
      </c>
      <c r="C197" s="359" t="s">
        <v>11</v>
      </c>
      <c r="D197" s="12" t="s">
        <v>12</v>
      </c>
      <c r="E197" s="12" t="s">
        <v>13</v>
      </c>
      <c r="F197" s="12" t="s">
        <v>14</v>
      </c>
      <c r="G197" s="12" t="s">
        <v>208</v>
      </c>
      <c r="H197" s="12" t="s">
        <v>89</v>
      </c>
      <c r="I197" s="12" t="s">
        <v>428</v>
      </c>
      <c r="J197" s="132" t="s">
        <v>433</v>
      </c>
      <c r="K197" s="131" t="s">
        <v>434</v>
      </c>
      <c r="L197" s="365"/>
      <c r="M197" s="34" t="str">
        <f>IFERROR(INDEX('1.2(2)'!J$967:J$1017,MATCH('1.2(1)①'!$B197,'1.2(2)'!$C$967:$C$1017,0),1),"ー")</f>
        <v>ー</v>
      </c>
      <c r="N197" s="34" t="str">
        <f>IFERROR(INDEX('1.2(2)'!K$967:K$1017,MATCH('1.2(1)①'!$B197,'1.2(2)'!$C$967:$C$1017,0),1),"ー")</f>
        <v>ー</v>
      </c>
    </row>
    <row r="198" spans="1:14">
      <c r="A198" s="44" t="str">
        <f t="shared" si="5"/>
        <v>Scope1, 2その他の設備導入、運用改善熱利用設備熱伝達率の向上</v>
      </c>
      <c r="B198" s="11">
        <f t="shared" si="4"/>
        <v>192</v>
      </c>
      <c r="C198" s="359" t="s">
        <v>11</v>
      </c>
      <c r="D198" s="12" t="s">
        <v>12</v>
      </c>
      <c r="E198" s="12" t="s">
        <v>13</v>
      </c>
      <c r="F198" s="12" t="s">
        <v>14</v>
      </c>
      <c r="G198" s="12" t="s">
        <v>208</v>
      </c>
      <c r="H198" s="12" t="s">
        <v>89</v>
      </c>
      <c r="I198" s="12" t="s">
        <v>428</v>
      </c>
      <c r="J198" s="132" t="s">
        <v>435</v>
      </c>
      <c r="K198" s="131" t="s">
        <v>436</v>
      </c>
      <c r="L198" s="365"/>
      <c r="M198" s="34" t="str">
        <f>IFERROR(INDEX('1.2(2)'!J$967:J$1017,MATCH('1.2(1)①'!$B198,'1.2(2)'!$C$967:$C$1017,0),1),"ー")</f>
        <v>ー</v>
      </c>
      <c r="N198" s="34" t="str">
        <f>IFERROR(INDEX('1.2(2)'!K$967:K$1017,MATCH('1.2(1)①'!$B198,'1.2(2)'!$C$967:$C$1017,0),1),"ー")</f>
        <v>ー</v>
      </c>
    </row>
    <row r="199" spans="1:14" ht="28.8">
      <c r="A199" s="44" t="str">
        <f t="shared" si="5"/>
        <v>Scope1, 2その他の設備導入、運用改善熱利用設備熱伝達率の向上</v>
      </c>
      <c r="B199" s="11">
        <f t="shared" si="4"/>
        <v>193</v>
      </c>
      <c r="C199" s="359" t="s">
        <v>11</v>
      </c>
      <c r="D199" s="12" t="s">
        <v>12</v>
      </c>
      <c r="E199" s="12" t="s">
        <v>13</v>
      </c>
      <c r="F199" s="12" t="s">
        <v>14</v>
      </c>
      <c r="G199" s="12" t="s">
        <v>208</v>
      </c>
      <c r="H199" s="12" t="s">
        <v>89</v>
      </c>
      <c r="I199" s="12" t="s">
        <v>428</v>
      </c>
      <c r="J199" s="132" t="s">
        <v>437</v>
      </c>
      <c r="K199" s="131" t="s">
        <v>438</v>
      </c>
      <c r="L199" s="365"/>
      <c r="M199" s="34" t="str">
        <f>IFERROR(INDEX('1.2(2)'!J$967:J$1017,MATCH('1.2(1)①'!$B199,'1.2(2)'!$C$967:$C$1017,0),1),"ー")</f>
        <v>ー</v>
      </c>
      <c r="N199" s="34" t="str">
        <f>IFERROR(INDEX('1.2(2)'!K$967:K$1017,MATCH('1.2(1)①'!$B199,'1.2(2)'!$C$967:$C$1017,0),1),"ー")</f>
        <v>ー</v>
      </c>
    </row>
    <row r="200" spans="1:14" ht="28.8">
      <c r="A200" s="44" t="str">
        <f t="shared" si="5"/>
        <v>Scope1, 2その他の設備導入、運用改善熱利用設備熱伝達率の向上</v>
      </c>
      <c r="B200" s="11">
        <f t="shared" ref="B200:B263" si="6">ROW(B200)-6</f>
        <v>194</v>
      </c>
      <c r="C200" s="359" t="s">
        <v>11</v>
      </c>
      <c r="D200" s="12" t="s">
        <v>12</v>
      </c>
      <c r="E200" s="12" t="s">
        <v>13</v>
      </c>
      <c r="F200" s="12" t="s">
        <v>14</v>
      </c>
      <c r="G200" s="12" t="s">
        <v>208</v>
      </c>
      <c r="H200" s="12" t="s">
        <v>89</v>
      </c>
      <c r="I200" s="12" t="s">
        <v>428</v>
      </c>
      <c r="J200" s="132" t="s">
        <v>439</v>
      </c>
      <c r="K200" s="131" t="s">
        <v>440</v>
      </c>
      <c r="L200" s="365"/>
      <c r="M200" s="34" t="str">
        <f>IFERROR(INDEX('1.2(2)'!J$967:J$1017,MATCH('1.2(1)①'!$B200,'1.2(2)'!$C$967:$C$1017,0),1),"ー")</f>
        <v>ー</v>
      </c>
      <c r="N200" s="34" t="str">
        <f>IFERROR(INDEX('1.2(2)'!K$967:K$1017,MATCH('1.2(1)①'!$B200,'1.2(2)'!$C$967:$C$1017,0),1),"ー")</f>
        <v>ー</v>
      </c>
    </row>
    <row r="201" spans="1:14" ht="28.8">
      <c r="A201" s="44" t="str">
        <f t="shared" si="5"/>
        <v>Scope1, 2その他の設備導入、運用改善熱利用設備熱伝達率の向上</v>
      </c>
      <c r="B201" s="11">
        <f t="shared" si="6"/>
        <v>195</v>
      </c>
      <c r="C201" s="359" t="s">
        <v>11</v>
      </c>
      <c r="D201" s="12" t="s">
        <v>12</v>
      </c>
      <c r="E201" s="12" t="s">
        <v>13</v>
      </c>
      <c r="F201" s="12" t="s">
        <v>14</v>
      </c>
      <c r="G201" s="12" t="s">
        <v>208</v>
      </c>
      <c r="H201" s="12" t="s">
        <v>89</v>
      </c>
      <c r="I201" s="12" t="s">
        <v>428</v>
      </c>
      <c r="J201" s="132" t="s">
        <v>441</v>
      </c>
      <c r="K201" s="129" t="str">
        <f>"対策No."&amp;B192&amp;"参照"</f>
        <v>対策No.186参照</v>
      </c>
      <c r="L201" s="365"/>
      <c r="M201" s="34" t="str">
        <f>IFERROR(INDEX('1.2(2)'!J$967:J$1017,MATCH('1.2(1)①'!$B201,'1.2(2)'!$C$967:$C$1017,0),1),"ー")</f>
        <v>ー</v>
      </c>
      <c r="N201" s="34" t="str">
        <f>IFERROR(INDEX('1.2(2)'!K$967:K$1017,MATCH('1.2(1)①'!$B201,'1.2(2)'!$C$967:$C$1017,0),1),"ー")</f>
        <v>ー</v>
      </c>
    </row>
    <row r="202" spans="1:14">
      <c r="A202" s="44" t="str">
        <f t="shared" si="5"/>
        <v>Scope1, 2その他の設備導入、運用改善熱利用設備熱伝達率の向上</v>
      </c>
      <c r="B202" s="11">
        <f t="shared" si="6"/>
        <v>196</v>
      </c>
      <c r="C202" s="359" t="s">
        <v>11</v>
      </c>
      <c r="D202" s="12" t="s">
        <v>12</v>
      </c>
      <c r="E202" s="12" t="s">
        <v>13</v>
      </c>
      <c r="F202" s="12" t="s">
        <v>14</v>
      </c>
      <c r="G202" s="12" t="s">
        <v>208</v>
      </c>
      <c r="H202" s="12" t="s">
        <v>89</v>
      </c>
      <c r="I202" s="12" t="s">
        <v>428</v>
      </c>
      <c r="J202" s="132" t="s">
        <v>442</v>
      </c>
      <c r="K202" s="131" t="s">
        <v>443</v>
      </c>
      <c r="L202" s="365"/>
      <c r="M202" s="34" t="str">
        <f>IFERROR(INDEX('1.2(2)'!J$967:J$1017,MATCH('1.2(1)①'!$B202,'1.2(2)'!$C$967:$C$1017,0),1),"ー")</f>
        <v>ー</v>
      </c>
      <c r="N202" s="34" t="str">
        <f>IFERROR(INDEX('1.2(2)'!K$967:K$1017,MATCH('1.2(1)①'!$B202,'1.2(2)'!$C$967:$C$1017,0),1),"ー")</f>
        <v>ー</v>
      </c>
    </row>
    <row r="203" spans="1:14">
      <c r="A203" s="44" t="str">
        <f t="shared" si="5"/>
        <v>Scope1, 2その他の設備導入、運用改善熱利用設備熱伝達率の向上</v>
      </c>
      <c r="B203" s="11">
        <f t="shared" si="6"/>
        <v>197</v>
      </c>
      <c r="C203" s="359" t="s">
        <v>11</v>
      </c>
      <c r="D203" s="12" t="s">
        <v>12</v>
      </c>
      <c r="E203" s="12" t="s">
        <v>13</v>
      </c>
      <c r="F203" s="12" t="s">
        <v>14</v>
      </c>
      <c r="G203" s="12" t="s">
        <v>208</v>
      </c>
      <c r="H203" s="12" t="s">
        <v>89</v>
      </c>
      <c r="I203" s="12" t="s">
        <v>428</v>
      </c>
      <c r="J203" s="132" t="s">
        <v>444</v>
      </c>
      <c r="K203" s="131" t="s">
        <v>445</v>
      </c>
      <c r="L203" s="365"/>
      <c r="M203" s="34" t="str">
        <f>IFERROR(INDEX('1.2(2)'!J$967:J$1017,MATCH('1.2(1)①'!$B203,'1.2(2)'!$C$967:$C$1017,0),1),"ー")</f>
        <v>ー</v>
      </c>
      <c r="N203" s="34" t="str">
        <f>IFERROR(INDEX('1.2(2)'!K$967:K$1017,MATCH('1.2(1)①'!$B203,'1.2(2)'!$C$967:$C$1017,0),1),"ー")</f>
        <v>ー</v>
      </c>
    </row>
    <row r="204" spans="1:14" ht="28.8">
      <c r="A204" s="44" t="str">
        <f t="shared" si="5"/>
        <v>Scope1, 2その他の設備導入、運用改善熱利用設備熱伝達率の向上</v>
      </c>
      <c r="B204" s="11">
        <f t="shared" si="6"/>
        <v>198</v>
      </c>
      <c r="C204" s="359" t="s">
        <v>11</v>
      </c>
      <c r="D204" s="12" t="s">
        <v>12</v>
      </c>
      <c r="E204" s="12" t="s">
        <v>13</v>
      </c>
      <c r="F204" s="12" t="s">
        <v>14</v>
      </c>
      <c r="G204" s="12" t="s">
        <v>208</v>
      </c>
      <c r="H204" s="12" t="s">
        <v>89</v>
      </c>
      <c r="I204" s="12" t="s">
        <v>428</v>
      </c>
      <c r="J204" s="132" t="s">
        <v>446</v>
      </c>
      <c r="K204" s="131" t="s">
        <v>447</v>
      </c>
      <c r="L204" s="365"/>
      <c r="M204" s="34" t="str">
        <f>IFERROR(INDEX('1.2(2)'!J$967:J$1017,MATCH('1.2(1)①'!$B204,'1.2(2)'!$C$967:$C$1017,0),1),"ー")</f>
        <v>ー</v>
      </c>
      <c r="N204" s="34" t="str">
        <f>IFERROR(INDEX('1.2(2)'!K$967:K$1017,MATCH('1.2(1)①'!$B204,'1.2(2)'!$C$967:$C$1017,0),1),"ー")</f>
        <v>ー</v>
      </c>
    </row>
    <row r="205" spans="1:14" ht="28.8">
      <c r="A205" s="44" t="str">
        <f t="shared" si="5"/>
        <v>Scope1, 2その他の設備導入、運用改善熱利用設備熱交換器の改善</v>
      </c>
      <c r="B205" s="11">
        <f t="shared" si="6"/>
        <v>199</v>
      </c>
      <c r="C205" s="359" t="s">
        <v>11</v>
      </c>
      <c r="D205" s="12" t="s">
        <v>12</v>
      </c>
      <c r="E205" s="12" t="s">
        <v>13</v>
      </c>
      <c r="F205" s="12" t="s">
        <v>14</v>
      </c>
      <c r="G205" s="12" t="s">
        <v>208</v>
      </c>
      <c r="H205" s="12" t="s">
        <v>89</v>
      </c>
      <c r="I205" s="12" t="s">
        <v>448</v>
      </c>
      <c r="J205" s="132" t="s">
        <v>449</v>
      </c>
      <c r="K205" s="131" t="s">
        <v>450</v>
      </c>
      <c r="L205" s="365"/>
      <c r="M205" s="34" t="str">
        <f>IFERROR(INDEX('1.2(2)'!J$967:J$1017,MATCH('1.2(1)①'!$B205,'1.2(2)'!$C$967:$C$1017,0),1),"ー")</f>
        <v>ー</v>
      </c>
      <c r="N205" s="34" t="str">
        <f>IFERROR(INDEX('1.2(2)'!K$967:K$1017,MATCH('1.2(1)①'!$B205,'1.2(2)'!$C$967:$C$1017,0),1),"ー")</f>
        <v>ー</v>
      </c>
    </row>
    <row r="206" spans="1:14">
      <c r="A206" s="44" t="str">
        <f t="shared" si="5"/>
        <v>Scope1, 2その他の設備導入、運用改善熱利用設備熱交換器の改善</v>
      </c>
      <c r="B206" s="11">
        <f t="shared" si="6"/>
        <v>200</v>
      </c>
      <c r="C206" s="359" t="s">
        <v>11</v>
      </c>
      <c r="D206" s="12" t="s">
        <v>12</v>
      </c>
      <c r="E206" s="12" t="s">
        <v>13</v>
      </c>
      <c r="F206" s="12" t="s">
        <v>14</v>
      </c>
      <c r="G206" s="12" t="s">
        <v>208</v>
      </c>
      <c r="H206" s="12" t="s">
        <v>89</v>
      </c>
      <c r="I206" s="12" t="s">
        <v>448</v>
      </c>
      <c r="J206" s="132" t="s">
        <v>451</v>
      </c>
      <c r="K206" s="129" t="str">
        <f>"対策No."&amp;B187&amp;"参照"</f>
        <v>対策No.181参照</v>
      </c>
      <c r="L206" s="365"/>
      <c r="M206" s="34" t="str">
        <f>IFERROR(INDEX('1.2(2)'!J$967:J$1017,MATCH('1.2(1)①'!$B206,'1.2(2)'!$C$967:$C$1017,0),1),"ー")</f>
        <v>ー</v>
      </c>
      <c r="N206" s="34" t="str">
        <f>IFERROR(INDEX('1.2(2)'!K$967:K$1017,MATCH('1.2(1)①'!$B206,'1.2(2)'!$C$967:$C$1017,0),1),"ー")</f>
        <v>ー</v>
      </c>
    </row>
    <row r="207" spans="1:14">
      <c r="A207" s="44" t="str">
        <f t="shared" ref="A207:A270" si="7">E207&amp;G207&amp;H207&amp;I207</f>
        <v>Scope1, 2その他の設備導入、運用改善熱利用設備直接加熱機器・装置</v>
      </c>
      <c r="B207" s="11">
        <f t="shared" si="6"/>
        <v>201</v>
      </c>
      <c r="C207" s="359" t="s">
        <v>11</v>
      </c>
      <c r="D207" s="12" t="s">
        <v>12</v>
      </c>
      <c r="E207" s="12" t="s">
        <v>13</v>
      </c>
      <c r="F207" s="12" t="s">
        <v>14</v>
      </c>
      <c r="G207" s="12" t="s">
        <v>208</v>
      </c>
      <c r="H207" s="12" t="s">
        <v>89</v>
      </c>
      <c r="I207" s="12" t="s">
        <v>452</v>
      </c>
      <c r="J207" s="132" t="s">
        <v>453</v>
      </c>
      <c r="K207" s="129" t="str">
        <f>"対策No."&amp;B163&amp;"参照"</f>
        <v>対策No.157参照</v>
      </c>
      <c r="L207" s="365"/>
      <c r="M207" s="34" t="str">
        <f>IFERROR(INDEX('1.2(2)'!J$967:J$1017,MATCH('1.2(1)①'!$B207,'1.2(2)'!$C$967:$C$1017,0),1),"ー")</f>
        <v>ー</v>
      </c>
      <c r="N207" s="34" t="str">
        <f>IFERROR(INDEX('1.2(2)'!K$967:K$1017,MATCH('1.2(1)①'!$B207,'1.2(2)'!$C$967:$C$1017,0),1),"ー")</f>
        <v>ー</v>
      </c>
    </row>
    <row r="208" spans="1:14">
      <c r="A208" s="44" t="str">
        <f t="shared" si="7"/>
        <v>Scope1, 2その他の設備導入、運用改善熱利用設備直接加熱機器・装置</v>
      </c>
      <c r="B208" s="11">
        <f t="shared" si="6"/>
        <v>202</v>
      </c>
      <c r="C208" s="359" t="s">
        <v>11</v>
      </c>
      <c r="D208" s="12" t="s">
        <v>12</v>
      </c>
      <c r="E208" s="12" t="s">
        <v>13</v>
      </c>
      <c r="F208" s="12" t="s">
        <v>14</v>
      </c>
      <c r="G208" s="12" t="s">
        <v>208</v>
      </c>
      <c r="H208" s="12" t="s">
        <v>89</v>
      </c>
      <c r="I208" s="12" t="s">
        <v>452</v>
      </c>
      <c r="J208" s="132" t="s">
        <v>454</v>
      </c>
      <c r="K208" s="131" t="s">
        <v>455</v>
      </c>
      <c r="L208" s="365"/>
      <c r="M208" s="34" t="str">
        <f>IFERROR(INDEX('1.2(2)'!J$967:J$1017,MATCH('1.2(1)①'!$B208,'1.2(2)'!$C$967:$C$1017,0),1),"ー")</f>
        <v>ー</v>
      </c>
      <c r="N208" s="34" t="str">
        <f>IFERROR(INDEX('1.2(2)'!K$967:K$1017,MATCH('1.2(1)①'!$B208,'1.2(2)'!$C$967:$C$1017,0),1),"ー")</f>
        <v>ー</v>
      </c>
    </row>
    <row r="209" spans="1:14">
      <c r="A209" s="44" t="str">
        <f t="shared" si="7"/>
        <v>Scope1, 2その他の設備導入、運用改善熱利用設備直接加熱機器・装置</v>
      </c>
      <c r="B209" s="11">
        <f t="shared" si="6"/>
        <v>203</v>
      </c>
      <c r="C209" s="359" t="s">
        <v>11</v>
      </c>
      <c r="D209" s="12" t="s">
        <v>12</v>
      </c>
      <c r="E209" s="12" t="s">
        <v>13</v>
      </c>
      <c r="F209" s="12" t="s">
        <v>14</v>
      </c>
      <c r="G209" s="12" t="s">
        <v>208</v>
      </c>
      <c r="H209" s="12" t="s">
        <v>89</v>
      </c>
      <c r="I209" s="12" t="s">
        <v>452</v>
      </c>
      <c r="J209" s="132" t="s">
        <v>456</v>
      </c>
      <c r="K209" s="131" t="s">
        <v>457</v>
      </c>
      <c r="L209" s="365"/>
      <c r="M209" s="34" t="str">
        <f>IFERROR(INDEX('1.2(2)'!J$967:J$1017,MATCH('1.2(1)①'!$B209,'1.2(2)'!$C$967:$C$1017,0),1),"ー")</f>
        <v>ー</v>
      </c>
      <c r="N209" s="34" t="str">
        <f>IFERROR(INDEX('1.2(2)'!K$967:K$1017,MATCH('1.2(1)①'!$B209,'1.2(2)'!$C$967:$C$1017,0),1),"ー")</f>
        <v>ー</v>
      </c>
    </row>
    <row r="210" spans="1:14" ht="28.8">
      <c r="A210" s="44" t="str">
        <f t="shared" si="7"/>
        <v>Scope1, 2その他の設備導入、運用改善熱利用設備多重効用缶</v>
      </c>
      <c r="B210" s="11">
        <f t="shared" si="6"/>
        <v>204</v>
      </c>
      <c r="C210" s="359" t="s">
        <v>11</v>
      </c>
      <c r="D210" s="12" t="s">
        <v>12</v>
      </c>
      <c r="E210" s="12" t="s">
        <v>13</v>
      </c>
      <c r="F210" s="12" t="s">
        <v>14</v>
      </c>
      <c r="G210" s="12" t="s">
        <v>208</v>
      </c>
      <c r="H210" s="12" t="s">
        <v>89</v>
      </c>
      <c r="I210" s="12" t="s">
        <v>458</v>
      </c>
      <c r="J210" s="132" t="s">
        <v>459</v>
      </c>
      <c r="K210" s="131" t="s">
        <v>460</v>
      </c>
      <c r="L210" s="365"/>
      <c r="M210" s="34" t="str">
        <f>IFERROR(INDEX('1.2(2)'!J$967:J$1017,MATCH('1.2(1)①'!$B210,'1.2(2)'!$C$967:$C$1017,0),1),"ー")</f>
        <v>ー</v>
      </c>
      <c r="N210" s="34" t="str">
        <f>IFERROR(INDEX('1.2(2)'!K$967:K$1017,MATCH('1.2(1)①'!$B210,'1.2(2)'!$C$967:$C$1017,0),1),"ー")</f>
        <v>ー</v>
      </c>
    </row>
    <row r="211" spans="1:14" ht="43.2">
      <c r="A211" s="44" t="str">
        <f t="shared" si="7"/>
        <v>Scope1, 2その他の設備導入、運用改善熱利用設備多重効用缶</v>
      </c>
      <c r="B211" s="11">
        <f t="shared" si="6"/>
        <v>205</v>
      </c>
      <c r="C211" s="359" t="s">
        <v>11</v>
      </c>
      <c r="D211" s="12" t="s">
        <v>12</v>
      </c>
      <c r="E211" s="12" t="s">
        <v>13</v>
      </c>
      <c r="F211" s="12" t="s">
        <v>14</v>
      </c>
      <c r="G211" s="12" t="s">
        <v>208</v>
      </c>
      <c r="H211" s="12" t="s">
        <v>89</v>
      </c>
      <c r="I211" s="12" t="s">
        <v>458</v>
      </c>
      <c r="J211" s="132" t="s">
        <v>461</v>
      </c>
      <c r="K211" s="131" t="s">
        <v>3826</v>
      </c>
      <c r="L211" s="365"/>
      <c r="M211" s="34" t="str">
        <f>IFERROR(INDEX('1.2(2)'!J$967:J$1017,MATCH('1.2(1)①'!$B211,'1.2(2)'!$C$967:$C$1017,0),1),"ー")</f>
        <v>ー</v>
      </c>
      <c r="N211" s="34" t="str">
        <f>IFERROR(INDEX('1.2(2)'!K$967:K$1017,MATCH('1.2(1)①'!$B211,'1.2(2)'!$C$967:$C$1017,0),1),"ー")</f>
        <v>ー</v>
      </c>
    </row>
    <row r="212" spans="1:14" ht="28.8">
      <c r="A212" s="44" t="str">
        <f t="shared" si="7"/>
        <v>Scope1, 2その他の設備導入、運用改善熱利用設備蒸留塔</v>
      </c>
      <c r="B212" s="11">
        <f t="shared" si="6"/>
        <v>206</v>
      </c>
      <c r="C212" s="359" t="s">
        <v>11</v>
      </c>
      <c r="D212" s="12" t="s">
        <v>12</v>
      </c>
      <c r="E212" s="12" t="s">
        <v>13</v>
      </c>
      <c r="F212" s="12" t="s">
        <v>14</v>
      </c>
      <c r="G212" s="12" t="s">
        <v>208</v>
      </c>
      <c r="H212" s="12" t="s">
        <v>89</v>
      </c>
      <c r="I212" s="12" t="s">
        <v>462</v>
      </c>
      <c r="J212" s="132" t="s">
        <v>3816</v>
      </c>
      <c r="K212" s="131" t="s">
        <v>3825</v>
      </c>
      <c r="L212" s="365"/>
      <c r="M212" s="34" t="str">
        <f>IFERROR(INDEX('1.2(2)'!J$967:J$1017,MATCH('1.2(1)①'!$B212,'1.2(2)'!$C$967:$C$1017,0),1),"ー")</f>
        <v>ー</v>
      </c>
      <c r="N212" s="34" t="str">
        <f>IFERROR(INDEX('1.2(2)'!K$967:K$1017,MATCH('1.2(1)①'!$B212,'1.2(2)'!$C$967:$C$1017,0),1),"ー")</f>
        <v>ー</v>
      </c>
    </row>
    <row r="213" spans="1:14">
      <c r="A213" s="44" t="str">
        <f t="shared" si="7"/>
        <v>Scope1, 2その他の設備導入、運用改善熱利用設備加熱設備での熱の複合利用</v>
      </c>
      <c r="B213" s="11">
        <f t="shared" si="6"/>
        <v>207</v>
      </c>
      <c r="C213" s="359" t="s">
        <v>11</v>
      </c>
      <c r="D213" s="12" t="s">
        <v>12</v>
      </c>
      <c r="E213" s="12" t="s">
        <v>13</v>
      </c>
      <c r="F213" s="12" t="s">
        <v>14</v>
      </c>
      <c r="G213" s="12" t="s">
        <v>208</v>
      </c>
      <c r="H213" s="12" t="s">
        <v>89</v>
      </c>
      <c r="I213" s="12" t="s">
        <v>463</v>
      </c>
      <c r="J213" s="132" t="s">
        <v>528</v>
      </c>
      <c r="K213" s="131" t="s">
        <v>464</v>
      </c>
      <c r="L213" s="365"/>
      <c r="M213" s="34" t="str">
        <f>IFERROR(INDEX('1.2(2)'!J$967:J$1017,MATCH('1.2(1)①'!$B213,'1.2(2)'!$C$967:$C$1017,0),1),"ー")</f>
        <v>ー</v>
      </c>
      <c r="N213" s="34" t="str">
        <f>IFERROR(INDEX('1.2(2)'!K$967:K$1017,MATCH('1.2(1)①'!$B213,'1.2(2)'!$C$967:$C$1017,0),1),"ー")</f>
        <v>ー</v>
      </c>
    </row>
    <row r="214" spans="1:14">
      <c r="A214" s="44" t="str">
        <f t="shared" si="7"/>
        <v>Scope1, 2その他の設備導入、運用改善熱利用設備加熱設備での熱の複合利用</v>
      </c>
      <c r="B214" s="11">
        <f t="shared" si="6"/>
        <v>208</v>
      </c>
      <c r="C214" s="359" t="s">
        <v>11</v>
      </c>
      <c r="D214" s="12" t="s">
        <v>12</v>
      </c>
      <c r="E214" s="12" t="s">
        <v>13</v>
      </c>
      <c r="F214" s="12" t="s">
        <v>14</v>
      </c>
      <c r="G214" s="12" t="s">
        <v>208</v>
      </c>
      <c r="H214" s="12" t="s">
        <v>89</v>
      </c>
      <c r="I214" s="12" t="s">
        <v>463</v>
      </c>
      <c r="J214" s="132" t="s">
        <v>465</v>
      </c>
      <c r="K214" s="131" t="s">
        <v>466</v>
      </c>
      <c r="L214" s="365"/>
      <c r="M214" s="34" t="str">
        <f>IFERROR(INDEX('1.2(2)'!J$967:J$1017,MATCH('1.2(1)①'!$B214,'1.2(2)'!$C$967:$C$1017,0),1),"ー")</f>
        <v>ー</v>
      </c>
      <c r="N214" s="34" t="str">
        <f>IFERROR(INDEX('1.2(2)'!K$967:K$1017,MATCH('1.2(1)①'!$B214,'1.2(2)'!$C$967:$C$1017,0),1),"ー")</f>
        <v>ー</v>
      </c>
    </row>
    <row r="215" spans="1:14">
      <c r="A215" s="44" t="str">
        <f t="shared" si="7"/>
        <v>Scope1, 2その他の設備導入、運用改善熱利用設備加熱設備での熱の複合利用</v>
      </c>
      <c r="B215" s="11">
        <f t="shared" si="6"/>
        <v>209</v>
      </c>
      <c r="C215" s="359" t="s">
        <v>11</v>
      </c>
      <c r="D215" s="12" t="s">
        <v>12</v>
      </c>
      <c r="E215" s="12" t="s">
        <v>13</v>
      </c>
      <c r="F215" s="12" t="s">
        <v>14</v>
      </c>
      <c r="G215" s="12" t="s">
        <v>208</v>
      </c>
      <c r="H215" s="12" t="s">
        <v>89</v>
      </c>
      <c r="I215" s="12" t="s">
        <v>463</v>
      </c>
      <c r="J215" s="132" t="s">
        <v>467</v>
      </c>
      <c r="K215" s="131" t="s">
        <v>468</v>
      </c>
      <c r="L215" s="365"/>
      <c r="M215" s="34" t="str">
        <f>IFERROR(INDEX('1.2(2)'!J$967:J$1017,MATCH('1.2(1)①'!$B215,'1.2(2)'!$C$967:$C$1017,0),1),"ー")</f>
        <v>ー</v>
      </c>
      <c r="N215" s="34" t="str">
        <f>IFERROR(INDEX('1.2(2)'!K$967:K$1017,MATCH('1.2(1)①'!$B215,'1.2(2)'!$C$967:$C$1017,0),1),"ー")</f>
        <v>ー</v>
      </c>
    </row>
    <row r="216" spans="1:14">
      <c r="A216" s="44" t="str">
        <f t="shared" si="7"/>
        <v>Scope1, 2その他の設備導入、運用改善熱利用設備加熱設備での熱の複合利用</v>
      </c>
      <c r="B216" s="11">
        <f t="shared" si="6"/>
        <v>210</v>
      </c>
      <c r="C216" s="359" t="s">
        <v>11</v>
      </c>
      <c r="D216" s="12" t="s">
        <v>12</v>
      </c>
      <c r="E216" s="12" t="s">
        <v>13</v>
      </c>
      <c r="F216" s="12" t="s">
        <v>14</v>
      </c>
      <c r="G216" s="12" t="s">
        <v>208</v>
      </c>
      <c r="H216" s="12" t="s">
        <v>89</v>
      </c>
      <c r="I216" s="12" t="s">
        <v>463</v>
      </c>
      <c r="J216" s="132" t="s">
        <v>469</v>
      </c>
      <c r="K216" s="131" t="s">
        <v>470</v>
      </c>
      <c r="L216" s="365"/>
      <c r="M216" s="34" t="str">
        <f>IFERROR(INDEX('1.2(2)'!J$967:J$1017,MATCH('1.2(1)①'!$B216,'1.2(2)'!$C$967:$C$1017,0),1),"ー")</f>
        <v>ー</v>
      </c>
      <c r="N216" s="34" t="str">
        <f>IFERROR(INDEX('1.2(2)'!K$967:K$1017,MATCH('1.2(1)①'!$B216,'1.2(2)'!$C$967:$C$1017,0),1),"ー")</f>
        <v>ー</v>
      </c>
    </row>
    <row r="217" spans="1:14">
      <c r="A217" s="44" t="str">
        <f t="shared" si="7"/>
        <v>Scope1, 2その他の設備導入、運用改善熱利用設備加熱設備での熱の複合利用</v>
      </c>
      <c r="B217" s="11">
        <f t="shared" si="6"/>
        <v>211</v>
      </c>
      <c r="C217" s="359" t="s">
        <v>11</v>
      </c>
      <c r="D217" s="12" t="s">
        <v>12</v>
      </c>
      <c r="E217" s="12" t="s">
        <v>13</v>
      </c>
      <c r="F217" s="12" t="s">
        <v>14</v>
      </c>
      <c r="G217" s="12" t="s">
        <v>208</v>
      </c>
      <c r="H217" s="12" t="s">
        <v>89</v>
      </c>
      <c r="I217" s="12" t="s">
        <v>463</v>
      </c>
      <c r="J217" s="132" t="s">
        <v>471</v>
      </c>
      <c r="K217" s="131" t="s">
        <v>472</v>
      </c>
      <c r="L217" s="365"/>
      <c r="M217" s="34" t="str">
        <f>IFERROR(INDEX('1.2(2)'!J$967:J$1017,MATCH('1.2(1)①'!$B217,'1.2(2)'!$C$967:$C$1017,0),1),"ー")</f>
        <v>ー</v>
      </c>
      <c r="N217" s="34" t="str">
        <f>IFERROR(INDEX('1.2(2)'!K$967:K$1017,MATCH('1.2(1)①'!$B217,'1.2(2)'!$C$967:$C$1017,0),1),"ー")</f>
        <v>ー</v>
      </c>
    </row>
    <row r="218" spans="1:14" ht="28.8">
      <c r="A218" s="44" t="str">
        <f t="shared" si="7"/>
        <v>Scope1, 2その他の設備導入、運用改善熱利用設備加熱制御方法の改善</v>
      </c>
      <c r="B218" s="11">
        <f t="shared" si="6"/>
        <v>212</v>
      </c>
      <c r="C218" s="359" t="s">
        <v>11</v>
      </c>
      <c r="D218" s="12" t="s">
        <v>12</v>
      </c>
      <c r="E218" s="12" t="s">
        <v>13</v>
      </c>
      <c r="F218" s="12" t="s">
        <v>14</v>
      </c>
      <c r="G218" s="12" t="s">
        <v>208</v>
      </c>
      <c r="H218" s="12" t="s">
        <v>89</v>
      </c>
      <c r="I218" s="12" t="s">
        <v>473</v>
      </c>
      <c r="J218" s="132" t="s">
        <v>474</v>
      </c>
      <c r="K218" s="131" t="s">
        <v>475</v>
      </c>
      <c r="L218" s="365"/>
      <c r="M218" s="34" t="str">
        <f>IFERROR(INDEX('1.2(2)'!J$967:J$1017,MATCH('1.2(1)①'!$B218,'1.2(2)'!$C$967:$C$1017,0),1),"ー")</f>
        <v>ー</v>
      </c>
      <c r="N218" s="34" t="str">
        <f>IFERROR(INDEX('1.2(2)'!K$967:K$1017,MATCH('1.2(1)①'!$B218,'1.2(2)'!$C$967:$C$1017,0),1),"ー")</f>
        <v>ー</v>
      </c>
    </row>
    <row r="219" spans="1:14">
      <c r="A219" s="44" t="str">
        <f t="shared" si="7"/>
        <v>Scope1, 2その他の設備導入、運用改善熱利用設備加熱制御方法の改善</v>
      </c>
      <c r="B219" s="11">
        <f t="shared" si="6"/>
        <v>213</v>
      </c>
      <c r="C219" s="359" t="s">
        <v>11</v>
      </c>
      <c r="D219" s="12" t="s">
        <v>12</v>
      </c>
      <c r="E219" s="12" t="s">
        <v>13</v>
      </c>
      <c r="F219" s="12" t="s">
        <v>14</v>
      </c>
      <c r="G219" s="12" t="s">
        <v>208</v>
      </c>
      <c r="H219" s="12" t="s">
        <v>89</v>
      </c>
      <c r="I219" s="12" t="s">
        <v>473</v>
      </c>
      <c r="J219" s="132" t="s">
        <v>476</v>
      </c>
      <c r="K219" s="129" t="str">
        <f>"対策No."&amp;B200&amp;"参照"</f>
        <v>対策No.194参照</v>
      </c>
      <c r="L219" s="365"/>
      <c r="M219" s="34" t="str">
        <f>IFERROR(INDEX('1.2(2)'!J$967:J$1017,MATCH('1.2(1)①'!$B219,'1.2(2)'!$C$967:$C$1017,0),1),"ー")</f>
        <v>ー</v>
      </c>
      <c r="N219" s="34" t="str">
        <f>IFERROR(INDEX('1.2(2)'!K$967:K$1017,MATCH('1.2(1)①'!$B219,'1.2(2)'!$C$967:$C$1017,0),1),"ー")</f>
        <v>ー</v>
      </c>
    </row>
    <row r="220" spans="1:14" ht="43.2">
      <c r="A220" s="44" t="str">
        <f t="shared" si="7"/>
        <v>Scope1, 2その他の設備導入、運用改善熱利用設備加熱制御方法の改善</v>
      </c>
      <c r="B220" s="11">
        <f t="shared" si="6"/>
        <v>214</v>
      </c>
      <c r="C220" s="359" t="s">
        <v>11</v>
      </c>
      <c r="D220" s="12" t="s">
        <v>12</v>
      </c>
      <c r="E220" s="12" t="s">
        <v>13</v>
      </c>
      <c r="F220" s="12" t="s">
        <v>14</v>
      </c>
      <c r="G220" s="12" t="s">
        <v>208</v>
      </c>
      <c r="H220" s="12" t="s">
        <v>89</v>
      </c>
      <c r="I220" s="12" t="s">
        <v>473</v>
      </c>
      <c r="J220" s="132" t="s">
        <v>477</v>
      </c>
      <c r="K220" s="131" t="s">
        <v>478</v>
      </c>
      <c r="L220" s="365"/>
      <c r="M220" s="34" t="str">
        <f>IFERROR(INDEX('1.2(2)'!J$967:J$1017,MATCH('1.2(1)①'!$B220,'1.2(2)'!$C$967:$C$1017,0),1),"ー")</f>
        <v>ー</v>
      </c>
      <c r="N220" s="34" t="str">
        <f>IFERROR(INDEX('1.2(2)'!K$967:K$1017,MATCH('1.2(1)①'!$B220,'1.2(2)'!$C$967:$C$1017,0),1),"ー")</f>
        <v>ー</v>
      </c>
    </row>
    <row r="221" spans="1:14">
      <c r="A221" s="44" t="str">
        <f t="shared" si="7"/>
        <v>Scope1, 2その他の設備導入、運用改善熱利用設備加熱工程の短縮・省略化</v>
      </c>
      <c r="B221" s="11">
        <f t="shared" si="6"/>
        <v>215</v>
      </c>
      <c r="C221" s="359" t="s">
        <v>11</v>
      </c>
      <c r="D221" s="12" t="s">
        <v>12</v>
      </c>
      <c r="E221" s="12" t="s">
        <v>13</v>
      </c>
      <c r="F221" s="12" t="s">
        <v>14</v>
      </c>
      <c r="G221" s="12" t="s">
        <v>208</v>
      </c>
      <c r="H221" s="12" t="s">
        <v>89</v>
      </c>
      <c r="I221" s="12" t="s">
        <v>479</v>
      </c>
      <c r="J221" s="132" t="s">
        <v>480</v>
      </c>
      <c r="K221" s="131" t="s">
        <v>481</v>
      </c>
      <c r="L221" s="365"/>
      <c r="M221" s="34" t="str">
        <f>IFERROR(INDEX('1.2(2)'!J$967:J$1017,MATCH('1.2(1)①'!$B221,'1.2(2)'!$C$967:$C$1017,0),1),"ー")</f>
        <v>ー</v>
      </c>
      <c r="N221" s="34" t="str">
        <f>IFERROR(INDEX('1.2(2)'!K$967:K$1017,MATCH('1.2(1)①'!$B221,'1.2(2)'!$C$967:$C$1017,0),1),"ー")</f>
        <v>ー</v>
      </c>
    </row>
    <row r="222" spans="1:14" ht="28.8">
      <c r="A222" s="44" t="str">
        <f t="shared" si="7"/>
        <v>Scope1, 2その他の設備導入、運用改善熱利用設備加熱工程の短縮・省略化</v>
      </c>
      <c r="B222" s="11">
        <f t="shared" si="6"/>
        <v>216</v>
      </c>
      <c r="C222" s="359" t="s">
        <v>11</v>
      </c>
      <c r="D222" s="12" t="s">
        <v>12</v>
      </c>
      <c r="E222" s="12" t="s">
        <v>13</v>
      </c>
      <c r="F222" s="12" t="s">
        <v>14</v>
      </c>
      <c r="G222" s="12" t="s">
        <v>208</v>
      </c>
      <c r="H222" s="12" t="s">
        <v>89</v>
      </c>
      <c r="I222" s="12" t="s">
        <v>479</v>
      </c>
      <c r="J222" s="132" t="s">
        <v>482</v>
      </c>
      <c r="K222" s="131" t="s">
        <v>483</v>
      </c>
      <c r="L222" s="365"/>
      <c r="M222" s="34" t="str">
        <f>IFERROR(INDEX('1.2(2)'!J$967:J$1017,MATCH('1.2(1)①'!$B222,'1.2(2)'!$C$967:$C$1017,0),1),"ー")</f>
        <v>ー</v>
      </c>
      <c r="N222" s="34" t="str">
        <f>IFERROR(INDEX('1.2(2)'!K$967:K$1017,MATCH('1.2(1)①'!$B222,'1.2(2)'!$C$967:$C$1017,0),1),"ー")</f>
        <v>ー</v>
      </c>
    </row>
    <row r="223" spans="1:14">
      <c r="A223" s="44" t="str">
        <f t="shared" si="7"/>
        <v>Scope1, 2その他の設備導入、運用改善熱利用設備工業炉の断熱向上</v>
      </c>
      <c r="B223" s="11">
        <f t="shared" si="6"/>
        <v>217</v>
      </c>
      <c r="C223" s="359" t="s">
        <v>11</v>
      </c>
      <c r="D223" s="12" t="s">
        <v>12</v>
      </c>
      <c r="E223" s="12" t="s">
        <v>13</v>
      </c>
      <c r="F223" s="12" t="s">
        <v>14</v>
      </c>
      <c r="G223" s="12" t="s">
        <v>208</v>
      </c>
      <c r="H223" s="12" t="s">
        <v>89</v>
      </c>
      <c r="I223" s="12" t="s">
        <v>484</v>
      </c>
      <c r="J223" s="132" t="s">
        <v>485</v>
      </c>
      <c r="K223" s="131" t="s">
        <v>486</v>
      </c>
      <c r="L223" s="365"/>
      <c r="M223" s="34" t="str">
        <f>IFERROR(INDEX('1.2(2)'!J$967:J$1017,MATCH('1.2(1)①'!$B223,'1.2(2)'!$C$967:$C$1017,0),1),"ー")</f>
        <v>ー</v>
      </c>
      <c r="N223" s="34" t="str">
        <f>IFERROR(INDEX('1.2(2)'!K$967:K$1017,MATCH('1.2(1)①'!$B223,'1.2(2)'!$C$967:$C$1017,0),1),"ー")</f>
        <v>ー</v>
      </c>
    </row>
    <row r="224" spans="1:14">
      <c r="A224" s="44" t="str">
        <f t="shared" si="7"/>
        <v>Scope1, 2その他の設備導入、運用改善熱利用設備工業炉の断熱向上</v>
      </c>
      <c r="B224" s="11">
        <f t="shared" si="6"/>
        <v>218</v>
      </c>
      <c r="C224" s="359" t="s">
        <v>11</v>
      </c>
      <c r="D224" s="12" t="s">
        <v>12</v>
      </c>
      <c r="E224" s="12" t="s">
        <v>13</v>
      </c>
      <c r="F224" s="12" t="s">
        <v>14</v>
      </c>
      <c r="G224" s="12" t="s">
        <v>208</v>
      </c>
      <c r="H224" s="12" t="s">
        <v>89</v>
      </c>
      <c r="I224" s="12" t="s">
        <v>484</v>
      </c>
      <c r="J224" s="132" t="s">
        <v>487</v>
      </c>
      <c r="K224" s="11" t="s">
        <v>488</v>
      </c>
      <c r="L224" s="365"/>
      <c r="M224" s="34" t="str">
        <f>IFERROR(INDEX('1.2(2)'!J$967:J$1017,MATCH('1.2(1)①'!$B224,'1.2(2)'!$C$967:$C$1017,0),1),"ー")</f>
        <v>ー</v>
      </c>
      <c r="N224" s="34" t="str">
        <f>IFERROR(INDEX('1.2(2)'!K$967:K$1017,MATCH('1.2(1)①'!$B224,'1.2(2)'!$C$967:$C$1017,0),1),"ー")</f>
        <v>ー</v>
      </c>
    </row>
    <row r="225" spans="1:14" ht="43.2">
      <c r="A225" s="44" t="str">
        <f t="shared" si="7"/>
        <v>Scope1, 2その他の設備導入、運用改善熱利用設備加熱設備の断熱向上</v>
      </c>
      <c r="B225" s="11">
        <f t="shared" si="6"/>
        <v>219</v>
      </c>
      <c r="C225" s="359" t="s">
        <v>11</v>
      </c>
      <c r="D225" s="12" t="s">
        <v>12</v>
      </c>
      <c r="E225" s="12" t="s">
        <v>13</v>
      </c>
      <c r="F225" s="12" t="s">
        <v>14</v>
      </c>
      <c r="G225" s="12" t="s">
        <v>208</v>
      </c>
      <c r="H225" s="12" t="s">
        <v>89</v>
      </c>
      <c r="I225" s="12" t="s">
        <v>490</v>
      </c>
      <c r="J225" s="132" t="s">
        <v>491</v>
      </c>
      <c r="K225" s="131" t="s">
        <v>492</v>
      </c>
      <c r="L225" s="365"/>
      <c r="M225" s="34" t="str">
        <f>IFERROR(INDEX('1.2(2)'!J$967:J$1017,MATCH('1.2(1)①'!$B225,'1.2(2)'!$C$967:$C$1017,0),1),"ー")</f>
        <v>ー</v>
      </c>
      <c r="N225" s="34" t="str">
        <f>IFERROR(INDEX('1.2(2)'!K$967:K$1017,MATCH('1.2(1)①'!$B225,'1.2(2)'!$C$967:$C$1017,0),1),"ー")</f>
        <v>ー</v>
      </c>
    </row>
    <row r="226" spans="1:14">
      <c r="A226" s="44" t="str">
        <f t="shared" si="7"/>
        <v>Scope1, 2その他の設備導入、運用改善熱利用設備加熱設備の断熱向上</v>
      </c>
      <c r="B226" s="11">
        <f t="shared" si="6"/>
        <v>220</v>
      </c>
      <c r="C226" s="359" t="s">
        <v>11</v>
      </c>
      <c r="D226" s="12" t="s">
        <v>12</v>
      </c>
      <c r="E226" s="12" t="s">
        <v>13</v>
      </c>
      <c r="F226" s="12" t="s">
        <v>14</v>
      </c>
      <c r="G226" s="12" t="s">
        <v>208</v>
      </c>
      <c r="H226" s="12" t="s">
        <v>89</v>
      </c>
      <c r="I226" s="12" t="s">
        <v>490</v>
      </c>
      <c r="J226" s="132" t="s">
        <v>493</v>
      </c>
      <c r="K226" s="131" t="s">
        <v>494</v>
      </c>
      <c r="L226" s="365"/>
      <c r="M226" s="34" t="str">
        <f>IFERROR(INDEX('1.2(2)'!J$967:J$1017,MATCH('1.2(1)①'!$B226,'1.2(2)'!$C$967:$C$1017,0),1),"ー")</f>
        <v>ー</v>
      </c>
      <c r="N226" s="34" t="str">
        <f>IFERROR(INDEX('1.2(2)'!K$967:K$1017,MATCH('1.2(1)①'!$B226,'1.2(2)'!$C$967:$C$1017,0),1),"ー")</f>
        <v>ー</v>
      </c>
    </row>
    <row r="227" spans="1:14" ht="28.8">
      <c r="A227" s="44" t="str">
        <f t="shared" si="7"/>
        <v>Scope1, 2その他の設備導入、運用改善熱利用設備加熱設備の断熱向上</v>
      </c>
      <c r="B227" s="11">
        <f t="shared" si="6"/>
        <v>221</v>
      </c>
      <c r="C227" s="359" t="s">
        <v>11</v>
      </c>
      <c r="D227" s="12" t="s">
        <v>12</v>
      </c>
      <c r="E227" s="12" t="s">
        <v>13</v>
      </c>
      <c r="F227" s="12" t="s">
        <v>14</v>
      </c>
      <c r="G227" s="12" t="s">
        <v>208</v>
      </c>
      <c r="H227" s="12" t="s">
        <v>89</v>
      </c>
      <c r="I227" s="12" t="s">
        <v>490</v>
      </c>
      <c r="J227" s="132" t="s">
        <v>495</v>
      </c>
      <c r="K227" s="131" t="s">
        <v>496</v>
      </c>
      <c r="L227" s="365"/>
      <c r="M227" s="34" t="str">
        <f>IFERROR(INDEX('1.2(2)'!J$967:J$1017,MATCH('1.2(1)①'!$B227,'1.2(2)'!$C$967:$C$1017,0),1),"ー")</f>
        <v>ー</v>
      </c>
      <c r="N227" s="34" t="str">
        <f>IFERROR(INDEX('1.2(2)'!K$967:K$1017,MATCH('1.2(1)①'!$B227,'1.2(2)'!$C$967:$C$1017,0),1),"ー")</f>
        <v>ー</v>
      </c>
    </row>
    <row r="228" spans="1:14" ht="28.8">
      <c r="A228" s="44" t="str">
        <f t="shared" si="7"/>
        <v>Scope1, 2その他の設備導入、運用改善熱利用設備加熱設備の断熱向上</v>
      </c>
      <c r="B228" s="11">
        <f t="shared" si="6"/>
        <v>222</v>
      </c>
      <c r="C228" s="359" t="s">
        <v>11</v>
      </c>
      <c r="D228" s="12" t="s">
        <v>12</v>
      </c>
      <c r="E228" s="12" t="s">
        <v>13</v>
      </c>
      <c r="F228" s="12" t="s">
        <v>14</v>
      </c>
      <c r="G228" s="12" t="s">
        <v>208</v>
      </c>
      <c r="H228" s="12" t="s">
        <v>89</v>
      </c>
      <c r="I228" s="12" t="s">
        <v>490</v>
      </c>
      <c r="J228" s="132" t="s">
        <v>497</v>
      </c>
      <c r="K228" s="131" t="s">
        <v>498</v>
      </c>
      <c r="L228" s="365"/>
      <c r="M228" s="34" t="str">
        <f>IFERROR(INDEX('1.2(2)'!J$967:J$1017,MATCH('1.2(1)①'!$B228,'1.2(2)'!$C$967:$C$1017,0),1),"ー")</f>
        <v>ー</v>
      </c>
      <c r="N228" s="34" t="str">
        <f>IFERROR(INDEX('1.2(2)'!K$967:K$1017,MATCH('1.2(1)①'!$B228,'1.2(2)'!$C$967:$C$1017,0),1),"ー")</f>
        <v>ー</v>
      </c>
    </row>
    <row r="229" spans="1:14" ht="28.8">
      <c r="A229" s="44" t="str">
        <f t="shared" si="7"/>
        <v>Scope1, 2その他の設備導入、運用改善熱利用設備加熱設備の断熱向上</v>
      </c>
      <c r="B229" s="11">
        <f t="shared" si="6"/>
        <v>223</v>
      </c>
      <c r="C229" s="359" t="s">
        <v>11</v>
      </c>
      <c r="D229" s="12" t="s">
        <v>12</v>
      </c>
      <c r="E229" s="12" t="s">
        <v>13</v>
      </c>
      <c r="F229" s="12" t="s">
        <v>14</v>
      </c>
      <c r="G229" s="12" t="s">
        <v>208</v>
      </c>
      <c r="H229" s="12" t="s">
        <v>89</v>
      </c>
      <c r="I229" s="12" t="s">
        <v>490</v>
      </c>
      <c r="J229" s="132" t="s">
        <v>499</v>
      </c>
      <c r="K229" s="131" t="s">
        <v>500</v>
      </c>
      <c r="L229" s="365"/>
      <c r="M229" s="34" t="str">
        <f>IFERROR(INDEX('1.2(2)'!J$967:J$1017,MATCH('1.2(1)①'!$B229,'1.2(2)'!$C$967:$C$1017,0),1),"ー")</f>
        <v>ー</v>
      </c>
      <c r="N229" s="34" t="str">
        <f>IFERROR(INDEX('1.2(2)'!K$967:K$1017,MATCH('1.2(1)①'!$B229,'1.2(2)'!$C$967:$C$1017,0),1),"ー")</f>
        <v>ー</v>
      </c>
    </row>
    <row r="230" spans="1:14">
      <c r="A230" s="44" t="str">
        <f t="shared" si="7"/>
        <v>Scope1, 2その他の設備導入、運用改善熱利用設備開口部の縮小・密閉装置</v>
      </c>
      <c r="B230" s="11">
        <f t="shared" si="6"/>
        <v>224</v>
      </c>
      <c r="C230" s="359" t="s">
        <v>11</v>
      </c>
      <c r="D230" s="12" t="s">
        <v>12</v>
      </c>
      <c r="E230" s="12" t="s">
        <v>13</v>
      </c>
      <c r="F230" s="12" t="s">
        <v>14</v>
      </c>
      <c r="G230" s="12" t="s">
        <v>208</v>
      </c>
      <c r="H230" s="12" t="s">
        <v>89</v>
      </c>
      <c r="I230" s="12" t="s">
        <v>501</v>
      </c>
      <c r="J230" s="132" t="s">
        <v>502</v>
      </c>
      <c r="K230" s="131" t="s">
        <v>503</v>
      </c>
      <c r="L230" s="365"/>
      <c r="M230" s="34" t="str">
        <f>IFERROR(INDEX('1.2(2)'!J$967:J$1017,MATCH('1.2(1)①'!$B230,'1.2(2)'!$C$967:$C$1017,0),1),"ー")</f>
        <v>ー</v>
      </c>
      <c r="N230" s="34" t="str">
        <f>IFERROR(INDEX('1.2(2)'!K$967:K$1017,MATCH('1.2(1)①'!$B230,'1.2(2)'!$C$967:$C$1017,0),1),"ー")</f>
        <v>ー</v>
      </c>
    </row>
    <row r="231" spans="1:14" ht="43.2">
      <c r="A231" s="44" t="str">
        <f t="shared" si="7"/>
        <v>Scope1, 2その他の設備導入、運用改善熱利用設備開口部の縮小・密閉装置</v>
      </c>
      <c r="B231" s="11">
        <f t="shared" si="6"/>
        <v>225</v>
      </c>
      <c r="C231" s="359" t="s">
        <v>11</v>
      </c>
      <c r="D231" s="12" t="s">
        <v>12</v>
      </c>
      <c r="E231" s="12" t="s">
        <v>13</v>
      </c>
      <c r="F231" s="12" t="s">
        <v>14</v>
      </c>
      <c r="G231" s="12" t="s">
        <v>208</v>
      </c>
      <c r="H231" s="12" t="s">
        <v>89</v>
      </c>
      <c r="I231" s="12" t="s">
        <v>501</v>
      </c>
      <c r="J231" s="132" t="s">
        <v>504</v>
      </c>
      <c r="K231" s="131" t="s">
        <v>505</v>
      </c>
      <c r="L231" s="365"/>
      <c r="M231" s="34" t="str">
        <f>IFERROR(INDEX('1.2(2)'!J$967:J$1017,MATCH('1.2(1)①'!$B231,'1.2(2)'!$C$967:$C$1017,0),1),"ー")</f>
        <v>ー</v>
      </c>
      <c r="N231" s="34" t="str">
        <f>IFERROR(INDEX('1.2(2)'!K$967:K$1017,MATCH('1.2(1)①'!$B231,'1.2(2)'!$C$967:$C$1017,0),1),"ー")</f>
        <v>ー</v>
      </c>
    </row>
    <row r="232" spans="1:14" ht="28.8">
      <c r="A232" s="44" t="str">
        <f t="shared" si="7"/>
        <v>Scope1, 2その他の設備導入、運用改善熱利用設備開口部の縮小・密閉装置</v>
      </c>
      <c r="B232" s="11">
        <f t="shared" si="6"/>
        <v>226</v>
      </c>
      <c r="C232" s="359" t="s">
        <v>11</v>
      </c>
      <c r="D232" s="12" t="s">
        <v>12</v>
      </c>
      <c r="E232" s="12" t="s">
        <v>13</v>
      </c>
      <c r="F232" s="12" t="s">
        <v>14</v>
      </c>
      <c r="G232" s="12" t="s">
        <v>208</v>
      </c>
      <c r="H232" s="12" t="s">
        <v>89</v>
      </c>
      <c r="I232" s="12" t="s">
        <v>501</v>
      </c>
      <c r="J232" s="132" t="s">
        <v>506</v>
      </c>
      <c r="K232" s="131" t="s">
        <v>507</v>
      </c>
      <c r="L232" s="365"/>
      <c r="M232" s="34" t="str">
        <f>IFERROR(INDEX('1.2(2)'!J$967:J$1017,MATCH('1.2(1)①'!$B232,'1.2(2)'!$C$967:$C$1017,0),1),"ー")</f>
        <v>ー</v>
      </c>
      <c r="N232" s="34" t="str">
        <f>IFERROR(INDEX('1.2(2)'!K$967:K$1017,MATCH('1.2(1)①'!$B232,'1.2(2)'!$C$967:$C$1017,0),1),"ー")</f>
        <v>ー</v>
      </c>
    </row>
    <row r="233" spans="1:14">
      <c r="A233" s="44" t="str">
        <f t="shared" si="7"/>
        <v>Scope1, 2その他の設備導入、運用改善熱利用設備熱媒体輸送管の合理化</v>
      </c>
      <c r="B233" s="11">
        <f t="shared" si="6"/>
        <v>227</v>
      </c>
      <c r="C233" s="359" t="s">
        <v>11</v>
      </c>
      <c r="D233" s="12" t="s">
        <v>12</v>
      </c>
      <c r="E233" s="12" t="s">
        <v>13</v>
      </c>
      <c r="F233" s="12" t="s">
        <v>14</v>
      </c>
      <c r="G233" s="12" t="s">
        <v>208</v>
      </c>
      <c r="H233" s="12" t="s">
        <v>89</v>
      </c>
      <c r="I233" s="12" t="s">
        <v>508</v>
      </c>
      <c r="J233" s="132" t="s">
        <v>491</v>
      </c>
      <c r="K233" s="129" t="str">
        <f>"対策No."&amp;B225&amp;"参照"</f>
        <v>対策No.219参照</v>
      </c>
      <c r="L233" s="34" t="s">
        <v>20</v>
      </c>
      <c r="M233" s="34" t="str">
        <f>IFERROR(INDEX('1.2(2)'!J$967:J$1017,MATCH('1.2(1)①'!$B233,'1.2(2)'!$C$967:$C$1017,0),1),"ー")</f>
        <v>ー</v>
      </c>
      <c r="N233" s="34" t="str">
        <f>IFERROR(INDEX('1.2(2)'!K$967:K$1017,MATCH('1.2(1)①'!$B233,'1.2(2)'!$C$967:$C$1017,0),1),"ー")</f>
        <v>ー</v>
      </c>
    </row>
    <row r="234" spans="1:14">
      <c r="A234" s="44" t="str">
        <f t="shared" si="7"/>
        <v>Scope1, 2その他の設備導入、運用改善熱利用設備熱媒体輸送管の合理化</v>
      </c>
      <c r="B234" s="11">
        <f t="shared" si="6"/>
        <v>228</v>
      </c>
      <c r="C234" s="359" t="s">
        <v>11</v>
      </c>
      <c r="D234" s="12" t="s">
        <v>12</v>
      </c>
      <c r="E234" s="12" t="s">
        <v>13</v>
      </c>
      <c r="F234" s="12" t="s">
        <v>14</v>
      </c>
      <c r="G234" s="12" t="s">
        <v>208</v>
      </c>
      <c r="H234" s="12" t="s">
        <v>89</v>
      </c>
      <c r="I234" s="12" t="s">
        <v>508</v>
      </c>
      <c r="J234" s="132" t="s">
        <v>509</v>
      </c>
      <c r="K234" s="131" t="s">
        <v>510</v>
      </c>
      <c r="L234" s="34" t="s">
        <v>20</v>
      </c>
      <c r="M234" s="34" t="str">
        <f>IFERROR(INDEX('1.2(2)'!J$967:J$1017,MATCH('1.2(1)①'!$B234,'1.2(2)'!$C$967:$C$1017,0),1),"ー")</f>
        <v>ー</v>
      </c>
      <c r="N234" s="34" t="str">
        <f>IFERROR(INDEX('1.2(2)'!K$967:K$1017,MATCH('1.2(1)①'!$B234,'1.2(2)'!$C$967:$C$1017,0),1),"ー")</f>
        <v>ー</v>
      </c>
    </row>
    <row r="235" spans="1:14">
      <c r="A235" s="44" t="str">
        <f t="shared" si="7"/>
        <v>Scope1, 2その他の設備導入、運用改善熱利用設備熱媒体輸送管の合理化</v>
      </c>
      <c r="B235" s="11">
        <f t="shared" si="6"/>
        <v>229</v>
      </c>
      <c r="C235" s="359" t="s">
        <v>11</v>
      </c>
      <c r="D235" s="12" t="s">
        <v>12</v>
      </c>
      <c r="E235" s="12" t="s">
        <v>13</v>
      </c>
      <c r="F235" s="12" t="s">
        <v>14</v>
      </c>
      <c r="G235" s="12" t="s">
        <v>208</v>
      </c>
      <c r="H235" s="12" t="s">
        <v>89</v>
      </c>
      <c r="I235" s="12" t="s">
        <v>508</v>
      </c>
      <c r="J235" s="132" t="s">
        <v>511</v>
      </c>
      <c r="K235" s="131" t="s">
        <v>512</v>
      </c>
      <c r="L235" s="34" t="s">
        <v>20</v>
      </c>
      <c r="M235" s="34" t="str">
        <f>IFERROR(INDEX('1.2(2)'!J$967:J$1017,MATCH('1.2(1)①'!$B235,'1.2(2)'!$C$967:$C$1017,0),1),"ー")</f>
        <v>ー</v>
      </c>
      <c r="N235" s="34" t="str">
        <f>IFERROR(INDEX('1.2(2)'!K$967:K$1017,MATCH('1.2(1)①'!$B235,'1.2(2)'!$C$967:$C$1017,0),1),"ー")</f>
        <v>ー</v>
      </c>
    </row>
    <row r="236" spans="1:14">
      <c r="A236" s="44" t="str">
        <f t="shared" si="7"/>
        <v>Scope1, 2その他の設備導入、運用改善熱利用設備熱媒体輸送管の合理化</v>
      </c>
      <c r="B236" s="11">
        <f t="shared" si="6"/>
        <v>230</v>
      </c>
      <c r="C236" s="359" t="s">
        <v>11</v>
      </c>
      <c r="D236" s="12" t="s">
        <v>12</v>
      </c>
      <c r="E236" s="12" t="s">
        <v>13</v>
      </c>
      <c r="F236" s="12" t="s">
        <v>14</v>
      </c>
      <c r="G236" s="12" t="s">
        <v>208</v>
      </c>
      <c r="H236" s="12" t="s">
        <v>89</v>
      </c>
      <c r="I236" s="12" t="s">
        <v>508</v>
      </c>
      <c r="J236" s="132" t="s">
        <v>513</v>
      </c>
      <c r="K236" s="131" t="s">
        <v>514</v>
      </c>
      <c r="L236" s="34" t="s">
        <v>20</v>
      </c>
      <c r="M236" s="34" t="str">
        <f>IFERROR(INDEX('1.2(2)'!J$967:J$1017,MATCH('1.2(1)①'!$B236,'1.2(2)'!$C$967:$C$1017,0),1),"ー")</f>
        <v>ー</v>
      </c>
      <c r="N236" s="34" t="str">
        <f>IFERROR(INDEX('1.2(2)'!K$967:K$1017,MATCH('1.2(1)①'!$B236,'1.2(2)'!$C$967:$C$1017,0),1),"ー")</f>
        <v>ー</v>
      </c>
    </row>
    <row r="237" spans="1:14" ht="28.8">
      <c r="A237" s="44" t="str">
        <f t="shared" si="7"/>
        <v>Scope1, 2その他の設備導入、運用改善熱利用設備熱媒体輸送管の合理化</v>
      </c>
      <c r="B237" s="11">
        <f t="shared" si="6"/>
        <v>231</v>
      </c>
      <c r="C237" s="359" t="s">
        <v>11</v>
      </c>
      <c r="D237" s="12" t="s">
        <v>12</v>
      </c>
      <c r="E237" s="12" t="s">
        <v>13</v>
      </c>
      <c r="F237" s="12" t="s">
        <v>14</v>
      </c>
      <c r="G237" s="12" t="s">
        <v>208</v>
      </c>
      <c r="H237" s="12" t="s">
        <v>89</v>
      </c>
      <c r="I237" s="12" t="s">
        <v>508</v>
      </c>
      <c r="J237" s="132" t="s">
        <v>515</v>
      </c>
      <c r="K237" s="131" t="s">
        <v>516</v>
      </c>
      <c r="L237" s="34" t="s">
        <v>20</v>
      </c>
      <c r="M237" s="34" t="str">
        <f>IFERROR(INDEX('1.2(2)'!J$967:J$1017,MATCH('1.2(1)①'!$B237,'1.2(2)'!$C$967:$C$1017,0),1),"ー")</f>
        <v>ー</v>
      </c>
      <c r="N237" s="34" t="str">
        <f>IFERROR(INDEX('1.2(2)'!K$967:K$1017,MATCH('1.2(1)①'!$B237,'1.2(2)'!$C$967:$C$1017,0),1),"ー")</f>
        <v>ー</v>
      </c>
    </row>
    <row r="238" spans="1:14">
      <c r="A238" s="44" t="str">
        <f t="shared" si="7"/>
        <v>Scope1, 2その他の設備導入、運用改善熱利用設備熱媒体輸送管の合理化</v>
      </c>
      <c r="B238" s="11">
        <f t="shared" si="6"/>
        <v>232</v>
      </c>
      <c r="C238" s="359" t="s">
        <v>11</v>
      </c>
      <c r="D238" s="12" t="s">
        <v>12</v>
      </c>
      <c r="E238" s="12" t="s">
        <v>13</v>
      </c>
      <c r="F238" s="12" t="s">
        <v>14</v>
      </c>
      <c r="G238" s="12" t="s">
        <v>208</v>
      </c>
      <c r="H238" s="12" t="s">
        <v>89</v>
      </c>
      <c r="I238" s="12" t="s">
        <v>508</v>
      </c>
      <c r="J238" s="132" t="s">
        <v>517</v>
      </c>
      <c r="K238" s="131" t="s">
        <v>518</v>
      </c>
      <c r="L238" s="34" t="s">
        <v>20</v>
      </c>
      <c r="M238" s="34" t="str">
        <f>IFERROR(INDEX('1.2(2)'!J$967:J$1017,MATCH('1.2(1)①'!$B238,'1.2(2)'!$C$967:$C$1017,0),1),"ー")</f>
        <v>ー</v>
      </c>
      <c r="N238" s="34" t="str">
        <f>IFERROR(INDEX('1.2(2)'!K$967:K$1017,MATCH('1.2(1)①'!$B238,'1.2(2)'!$C$967:$C$1017,0),1),"ー")</f>
        <v>ー</v>
      </c>
    </row>
    <row r="239" spans="1:14" ht="28.8">
      <c r="A239" s="44" t="str">
        <f t="shared" si="7"/>
        <v>Scope1, 2その他の設備導入、運用改善熱利用設備熱媒体輸送管の合理化</v>
      </c>
      <c r="B239" s="11">
        <f t="shared" si="6"/>
        <v>233</v>
      </c>
      <c r="C239" s="359" t="s">
        <v>11</v>
      </c>
      <c r="D239" s="12" t="s">
        <v>12</v>
      </c>
      <c r="E239" s="12" t="s">
        <v>13</v>
      </c>
      <c r="F239" s="12" t="s">
        <v>14</v>
      </c>
      <c r="G239" s="12" t="s">
        <v>208</v>
      </c>
      <c r="H239" s="12" t="s">
        <v>89</v>
      </c>
      <c r="I239" s="12" t="s">
        <v>508</v>
      </c>
      <c r="J239" s="132" t="s">
        <v>519</v>
      </c>
      <c r="K239" s="131" t="s">
        <v>520</v>
      </c>
      <c r="L239" s="365"/>
      <c r="M239" s="34" t="str">
        <f>IFERROR(INDEX('1.2(2)'!J$967:J$1017,MATCH('1.2(1)①'!$B239,'1.2(2)'!$C$967:$C$1017,0),1),"ー")</f>
        <v>ー</v>
      </c>
      <c r="N239" s="34" t="str">
        <f>IFERROR(INDEX('1.2(2)'!K$967:K$1017,MATCH('1.2(1)①'!$B239,'1.2(2)'!$C$967:$C$1017,0),1),"ー")</f>
        <v>ー</v>
      </c>
    </row>
    <row r="240" spans="1:14">
      <c r="A240" s="44" t="str">
        <f t="shared" si="7"/>
        <v>Scope1, 2その他の設備導入、運用改善熱利用設備熱媒体輸送管の合理化</v>
      </c>
      <c r="B240" s="11">
        <f t="shared" si="6"/>
        <v>234</v>
      </c>
      <c r="C240" s="359" t="s">
        <v>11</v>
      </c>
      <c r="D240" s="12" t="s">
        <v>12</v>
      </c>
      <c r="E240" s="12" t="s">
        <v>13</v>
      </c>
      <c r="F240" s="12" t="s">
        <v>14</v>
      </c>
      <c r="G240" s="12" t="s">
        <v>208</v>
      </c>
      <c r="H240" s="12" t="s">
        <v>89</v>
      </c>
      <c r="I240" s="12" t="s">
        <v>508</v>
      </c>
      <c r="J240" s="132" t="s">
        <v>521</v>
      </c>
      <c r="K240" s="131" t="s">
        <v>522</v>
      </c>
      <c r="L240" s="34" t="s">
        <v>20</v>
      </c>
      <c r="M240" s="34" t="str">
        <f>IFERROR(INDEX('1.2(2)'!J$967:J$1017,MATCH('1.2(1)①'!$B240,'1.2(2)'!$C$967:$C$1017,0),1),"ー")</f>
        <v>ー</v>
      </c>
      <c r="N240" s="34" t="str">
        <f>IFERROR(INDEX('1.2(2)'!K$967:K$1017,MATCH('1.2(1)①'!$B240,'1.2(2)'!$C$967:$C$1017,0),1),"ー")</f>
        <v>ー</v>
      </c>
    </row>
    <row r="241" spans="1:14" ht="28.8">
      <c r="A241" s="44" t="str">
        <f t="shared" si="7"/>
        <v>Scope1, 2その他の設備導入、運用改善熱利用設備熱媒体輸送管の合理化</v>
      </c>
      <c r="B241" s="11">
        <f t="shared" si="6"/>
        <v>235</v>
      </c>
      <c r="C241" s="359" t="s">
        <v>11</v>
      </c>
      <c r="D241" s="12" t="s">
        <v>12</v>
      </c>
      <c r="E241" s="12" t="s">
        <v>13</v>
      </c>
      <c r="F241" s="12" t="s">
        <v>14</v>
      </c>
      <c r="G241" s="12" t="s">
        <v>208</v>
      </c>
      <c r="H241" s="12" t="s">
        <v>89</v>
      </c>
      <c r="I241" s="12" t="s">
        <v>508</v>
      </c>
      <c r="J241" s="132" t="s">
        <v>523</v>
      </c>
      <c r="K241" s="131" t="s">
        <v>524</v>
      </c>
      <c r="L241" s="365"/>
      <c r="M241" s="34" t="str">
        <f>IFERROR(INDEX('1.2(2)'!J$967:J$1017,MATCH('1.2(1)①'!$B241,'1.2(2)'!$C$967:$C$1017,0),1),"ー")</f>
        <v>ー</v>
      </c>
      <c r="N241" s="34" t="str">
        <f>IFERROR(INDEX('1.2(2)'!K$967:K$1017,MATCH('1.2(1)①'!$B241,'1.2(2)'!$C$967:$C$1017,0),1),"ー")</f>
        <v>ー</v>
      </c>
    </row>
    <row r="242" spans="1:14" ht="43.2">
      <c r="A242" s="44" t="str">
        <f t="shared" si="7"/>
        <v>Scope1, 2その他の設備導入、運用改善熱利用設備被加熱材の予備処理</v>
      </c>
      <c r="B242" s="11">
        <f t="shared" si="6"/>
        <v>236</v>
      </c>
      <c r="C242" s="359" t="s">
        <v>11</v>
      </c>
      <c r="D242" s="12" t="s">
        <v>12</v>
      </c>
      <c r="E242" s="12" t="s">
        <v>13</v>
      </c>
      <c r="F242" s="12" t="s">
        <v>14</v>
      </c>
      <c r="G242" s="12" t="s">
        <v>208</v>
      </c>
      <c r="H242" s="12" t="s">
        <v>89</v>
      </c>
      <c r="I242" s="12" t="s">
        <v>525</v>
      </c>
      <c r="J242" s="132" t="s">
        <v>526</v>
      </c>
      <c r="K242" s="131" t="s">
        <v>527</v>
      </c>
      <c r="L242" s="365"/>
      <c r="M242" s="34" t="str">
        <f>IFERROR(INDEX('1.2(2)'!J$967:J$1017,MATCH('1.2(1)①'!$B242,'1.2(2)'!$C$967:$C$1017,0),1),"ー")</f>
        <v>ー</v>
      </c>
      <c r="N242" s="34" t="str">
        <f>IFERROR(INDEX('1.2(2)'!K$967:K$1017,MATCH('1.2(1)①'!$B242,'1.2(2)'!$C$967:$C$1017,0),1),"ー")</f>
        <v>ー</v>
      </c>
    </row>
    <row r="243" spans="1:14">
      <c r="A243" s="44" t="str">
        <f t="shared" si="7"/>
        <v>Scope1, 2その他の設備導入、運用改善熱利用設備被加熱材の予備処理</v>
      </c>
      <c r="B243" s="11">
        <f t="shared" si="6"/>
        <v>237</v>
      </c>
      <c r="C243" s="359" t="s">
        <v>11</v>
      </c>
      <c r="D243" s="12" t="s">
        <v>12</v>
      </c>
      <c r="E243" s="12" t="s">
        <v>13</v>
      </c>
      <c r="F243" s="12" t="s">
        <v>14</v>
      </c>
      <c r="G243" s="12" t="s">
        <v>208</v>
      </c>
      <c r="H243" s="12" t="s">
        <v>89</v>
      </c>
      <c r="I243" s="12" t="s">
        <v>525</v>
      </c>
      <c r="J243" s="132" t="s">
        <v>528</v>
      </c>
      <c r="K243" s="129" t="str">
        <f>"対策No."&amp;B213&amp;"参照"</f>
        <v>対策No.207参照</v>
      </c>
      <c r="L243" s="365"/>
      <c r="M243" s="34" t="str">
        <f>IFERROR(INDEX('1.2(2)'!J$967:J$1017,MATCH('1.2(1)①'!$B243,'1.2(2)'!$C$967:$C$1017,0),1),"ー")</f>
        <v>ー</v>
      </c>
      <c r="N243" s="34" t="str">
        <f>IFERROR(INDEX('1.2(2)'!K$967:K$1017,MATCH('1.2(1)①'!$B243,'1.2(2)'!$C$967:$C$1017,0),1),"ー")</f>
        <v>ー</v>
      </c>
    </row>
    <row r="244" spans="1:14">
      <c r="A244" s="44" t="str">
        <f t="shared" si="7"/>
        <v>Scope1, 2その他の設備導入、運用改善熱利用設備被加熱材の予備処理</v>
      </c>
      <c r="B244" s="11">
        <f t="shared" si="6"/>
        <v>238</v>
      </c>
      <c r="C244" s="359" t="s">
        <v>11</v>
      </c>
      <c r="D244" s="12" t="s">
        <v>12</v>
      </c>
      <c r="E244" s="12" t="s">
        <v>13</v>
      </c>
      <c r="F244" s="12" t="s">
        <v>14</v>
      </c>
      <c r="G244" s="12" t="s">
        <v>208</v>
      </c>
      <c r="H244" s="12" t="s">
        <v>89</v>
      </c>
      <c r="I244" s="12" t="s">
        <v>525</v>
      </c>
      <c r="J244" s="132" t="s">
        <v>529</v>
      </c>
      <c r="K244" s="131" t="s">
        <v>530</v>
      </c>
      <c r="L244" s="365"/>
      <c r="M244" s="34" t="str">
        <f>IFERROR(INDEX('1.2(2)'!J$967:J$1017,MATCH('1.2(1)①'!$B244,'1.2(2)'!$C$967:$C$1017,0),1),"ー")</f>
        <v>ー</v>
      </c>
      <c r="N244" s="34" t="str">
        <f>IFERROR(INDEX('1.2(2)'!K$967:K$1017,MATCH('1.2(1)①'!$B244,'1.2(2)'!$C$967:$C$1017,0),1),"ー")</f>
        <v>ー</v>
      </c>
    </row>
    <row r="245" spans="1:14" ht="28.8">
      <c r="A245" s="44" t="str">
        <f t="shared" si="7"/>
        <v>Scope1, 2その他の設備導入、運用改善熱利用設備蓄熱装置</v>
      </c>
      <c r="B245" s="11">
        <f t="shared" si="6"/>
        <v>239</v>
      </c>
      <c r="C245" s="359" t="s">
        <v>11</v>
      </c>
      <c r="D245" s="12" t="s">
        <v>12</v>
      </c>
      <c r="E245" s="12" t="s">
        <v>13</v>
      </c>
      <c r="F245" s="12" t="s">
        <v>14</v>
      </c>
      <c r="G245" s="12" t="s">
        <v>208</v>
      </c>
      <c r="H245" s="12" t="s">
        <v>89</v>
      </c>
      <c r="I245" s="12" t="s">
        <v>531</v>
      </c>
      <c r="J245" s="132" t="s">
        <v>532</v>
      </c>
      <c r="K245" s="131" t="s">
        <v>533</v>
      </c>
      <c r="L245" s="365"/>
      <c r="M245" s="34" t="str">
        <f>IFERROR(INDEX('1.2(2)'!J$967:J$1017,MATCH('1.2(1)①'!$B245,'1.2(2)'!$C$967:$C$1017,0),1),"ー")</f>
        <v>ー</v>
      </c>
      <c r="N245" s="34" t="str">
        <f>IFERROR(INDEX('1.2(2)'!K$967:K$1017,MATCH('1.2(1)①'!$B245,'1.2(2)'!$C$967:$C$1017,0),1),"ー")</f>
        <v>ー</v>
      </c>
    </row>
    <row r="246" spans="1:14" ht="28.8">
      <c r="A246" s="44" t="str">
        <f t="shared" si="7"/>
        <v>Scope1, 2その他の設備導入、運用改善熱利用設備蓄熱装置</v>
      </c>
      <c r="B246" s="11">
        <f t="shared" si="6"/>
        <v>240</v>
      </c>
      <c r="C246" s="359" t="s">
        <v>11</v>
      </c>
      <c r="D246" s="12" t="s">
        <v>12</v>
      </c>
      <c r="E246" s="12" t="s">
        <v>13</v>
      </c>
      <c r="F246" s="12" t="s">
        <v>14</v>
      </c>
      <c r="G246" s="12" t="s">
        <v>208</v>
      </c>
      <c r="H246" s="12" t="s">
        <v>89</v>
      </c>
      <c r="I246" s="12" t="s">
        <v>531</v>
      </c>
      <c r="J246" s="132" t="s">
        <v>3510</v>
      </c>
      <c r="K246" s="131" t="s">
        <v>534</v>
      </c>
      <c r="L246" s="365"/>
      <c r="M246" s="34" t="str">
        <f>IFERROR(INDEX('1.2(2)'!J$967:J$1017,MATCH('1.2(1)①'!$B246,'1.2(2)'!$C$967:$C$1017,0),1),"ー")</f>
        <v>ー</v>
      </c>
      <c r="N246" s="34" t="str">
        <f>IFERROR(INDEX('1.2(2)'!K$967:K$1017,MATCH('1.2(1)①'!$B246,'1.2(2)'!$C$967:$C$1017,0),1),"ー")</f>
        <v>ー</v>
      </c>
    </row>
    <row r="247" spans="1:14" ht="28.8">
      <c r="A247" s="44" t="str">
        <f t="shared" si="7"/>
        <v>Scope1, 2その他の設備導入、運用改善熱利用設備蓄熱装置</v>
      </c>
      <c r="B247" s="11">
        <f t="shared" si="6"/>
        <v>241</v>
      </c>
      <c r="C247" s="359" t="s">
        <v>11</v>
      </c>
      <c r="D247" s="12" t="s">
        <v>12</v>
      </c>
      <c r="E247" s="12" t="s">
        <v>13</v>
      </c>
      <c r="F247" s="12" t="s">
        <v>14</v>
      </c>
      <c r="G247" s="12" t="s">
        <v>208</v>
      </c>
      <c r="H247" s="12" t="s">
        <v>89</v>
      </c>
      <c r="I247" s="12" t="s">
        <v>531</v>
      </c>
      <c r="J247" s="132" t="s">
        <v>535</v>
      </c>
      <c r="K247" s="131" t="s">
        <v>536</v>
      </c>
      <c r="L247" s="365"/>
      <c r="M247" s="34" t="str">
        <f>IFERROR(INDEX('1.2(2)'!J$967:J$1017,MATCH('1.2(1)①'!$B247,'1.2(2)'!$C$967:$C$1017,0),1),"ー")</f>
        <v>ー</v>
      </c>
      <c r="N247" s="34" t="str">
        <f>IFERROR(INDEX('1.2(2)'!K$967:K$1017,MATCH('1.2(1)①'!$B247,'1.2(2)'!$C$967:$C$1017,0),1),"ー")</f>
        <v>ー</v>
      </c>
    </row>
    <row r="248" spans="1:14">
      <c r="A248" s="44" t="str">
        <f t="shared" si="7"/>
        <v>Scope1, 2その他の設備導入、運用改善熱利用設備真空蒸気媒体による加熱</v>
      </c>
      <c r="B248" s="11">
        <f t="shared" si="6"/>
        <v>242</v>
      </c>
      <c r="C248" s="359" t="s">
        <v>11</v>
      </c>
      <c r="D248" s="12" t="s">
        <v>12</v>
      </c>
      <c r="E248" s="12" t="s">
        <v>13</v>
      </c>
      <c r="F248" s="12" t="s">
        <v>14</v>
      </c>
      <c r="G248" s="12" t="s">
        <v>208</v>
      </c>
      <c r="H248" s="12" t="s">
        <v>89</v>
      </c>
      <c r="I248" s="12" t="s">
        <v>537</v>
      </c>
      <c r="J248" s="132" t="s">
        <v>538</v>
      </c>
      <c r="K248" s="131" t="s">
        <v>539</v>
      </c>
      <c r="L248" s="365"/>
      <c r="M248" s="34" t="str">
        <f>IFERROR(INDEX('1.2(2)'!J$967:J$1017,MATCH('1.2(1)①'!$B248,'1.2(2)'!$C$967:$C$1017,0),1),"ー")</f>
        <v>ー</v>
      </c>
      <c r="N248" s="34" t="str">
        <f>IFERROR(INDEX('1.2(2)'!K$967:K$1017,MATCH('1.2(1)①'!$B248,'1.2(2)'!$C$967:$C$1017,0),1),"ー")</f>
        <v>ー</v>
      </c>
    </row>
    <row r="249" spans="1:14" ht="28.8">
      <c r="A249" s="44" t="str">
        <f t="shared" si="7"/>
        <v>Scope1, 2その他の設備導入、運用改善熱利用設備その他</v>
      </c>
      <c r="B249" s="11">
        <f t="shared" si="6"/>
        <v>243</v>
      </c>
      <c r="C249" s="359" t="s">
        <v>11</v>
      </c>
      <c r="D249" s="12" t="s">
        <v>12</v>
      </c>
      <c r="E249" s="12" t="s">
        <v>13</v>
      </c>
      <c r="F249" s="12" t="s">
        <v>14</v>
      </c>
      <c r="G249" s="12" t="s">
        <v>208</v>
      </c>
      <c r="H249" s="12" t="s">
        <v>89</v>
      </c>
      <c r="I249" s="12" t="s">
        <v>540</v>
      </c>
      <c r="J249" s="132" t="s">
        <v>541</v>
      </c>
      <c r="K249" s="131" t="s">
        <v>542</v>
      </c>
      <c r="L249" s="365"/>
      <c r="M249" s="34" t="str">
        <f>IFERROR(INDEX('1.2(2)'!J$967:J$1017,MATCH('1.2(1)①'!$B249,'1.2(2)'!$C$967:$C$1017,0),1),"ー")</f>
        <v>ー</v>
      </c>
      <c r="N249" s="34" t="str">
        <f>IFERROR(INDEX('1.2(2)'!K$967:K$1017,MATCH('1.2(1)①'!$B249,'1.2(2)'!$C$967:$C$1017,0),1),"ー")</f>
        <v>ー</v>
      </c>
    </row>
    <row r="250" spans="1:14" ht="43.2">
      <c r="A250" s="44" t="str">
        <f t="shared" si="7"/>
        <v>Scope1, 2その他の設備導入、運用改善熱利用設備その他</v>
      </c>
      <c r="B250" s="11">
        <f t="shared" si="6"/>
        <v>244</v>
      </c>
      <c r="C250" s="359" t="s">
        <v>11</v>
      </c>
      <c r="D250" s="12" t="s">
        <v>12</v>
      </c>
      <c r="E250" s="12" t="s">
        <v>13</v>
      </c>
      <c r="F250" s="12" t="s">
        <v>14</v>
      </c>
      <c r="G250" s="12" t="s">
        <v>208</v>
      </c>
      <c r="H250" s="12" t="s">
        <v>89</v>
      </c>
      <c r="I250" s="12" t="s">
        <v>540</v>
      </c>
      <c r="J250" s="132" t="s">
        <v>543</v>
      </c>
      <c r="K250" s="131" t="s">
        <v>544</v>
      </c>
      <c r="L250" s="365"/>
      <c r="M250" s="34" t="str">
        <f>IFERROR(INDEX('1.2(2)'!J$967:J$1017,MATCH('1.2(1)①'!$B250,'1.2(2)'!$C$967:$C$1017,0),1),"ー")</f>
        <v>ー</v>
      </c>
      <c r="N250" s="34" t="str">
        <f>IFERROR(INDEX('1.2(2)'!K$967:K$1017,MATCH('1.2(1)①'!$B250,'1.2(2)'!$C$967:$C$1017,0),1),"ー")</f>
        <v>ー</v>
      </c>
    </row>
    <row r="251" spans="1:14" ht="28.8">
      <c r="A251" s="44" t="str">
        <f t="shared" si="7"/>
        <v>Scope1, 2その他の設備導入、運用改善熱利用設備その他</v>
      </c>
      <c r="B251" s="11">
        <f t="shared" si="6"/>
        <v>245</v>
      </c>
      <c r="C251" s="359" t="s">
        <v>11</v>
      </c>
      <c r="D251" s="12" t="s">
        <v>12</v>
      </c>
      <c r="E251" s="12" t="s">
        <v>13</v>
      </c>
      <c r="F251" s="12" t="s">
        <v>14</v>
      </c>
      <c r="G251" s="12" t="s">
        <v>208</v>
      </c>
      <c r="H251" s="12" t="s">
        <v>89</v>
      </c>
      <c r="I251" s="12" t="s">
        <v>540</v>
      </c>
      <c r="J251" s="132" t="s">
        <v>545</v>
      </c>
      <c r="K251" s="131" t="s">
        <v>546</v>
      </c>
      <c r="L251" s="365"/>
      <c r="M251" s="34" t="str">
        <f>IFERROR(INDEX('1.2(2)'!J$967:J$1017,MATCH('1.2(1)①'!$B251,'1.2(2)'!$C$967:$C$1017,0),1),"ー")</f>
        <v>ー</v>
      </c>
      <c r="N251" s="34" t="str">
        <f>IFERROR(INDEX('1.2(2)'!K$967:K$1017,MATCH('1.2(1)①'!$B251,'1.2(2)'!$C$967:$C$1017,0),1),"ー")</f>
        <v>ー</v>
      </c>
    </row>
    <row r="252" spans="1:14" ht="28.8">
      <c r="A252" s="44" t="str">
        <f t="shared" si="7"/>
        <v>Scope1, 2その他の設備導入、運用改善熱利用設備その他</v>
      </c>
      <c r="B252" s="11">
        <f t="shared" si="6"/>
        <v>246</v>
      </c>
      <c r="C252" s="359" t="s">
        <v>11</v>
      </c>
      <c r="D252" s="12" t="s">
        <v>12</v>
      </c>
      <c r="E252" s="12" t="s">
        <v>13</v>
      </c>
      <c r="F252" s="12" t="s">
        <v>14</v>
      </c>
      <c r="G252" s="12" t="s">
        <v>208</v>
      </c>
      <c r="H252" s="12" t="s">
        <v>89</v>
      </c>
      <c r="I252" s="12" t="s">
        <v>540</v>
      </c>
      <c r="J252" s="132" t="s">
        <v>547</v>
      </c>
      <c r="K252" s="131" t="s">
        <v>548</v>
      </c>
      <c r="L252" s="365"/>
      <c r="M252" s="34" t="str">
        <f>IFERROR(INDEX('1.2(2)'!J$967:J$1017,MATCH('1.2(1)①'!$B252,'1.2(2)'!$C$967:$C$1017,0),1),"ー")</f>
        <v>ー</v>
      </c>
      <c r="N252" s="34" t="str">
        <f>IFERROR(INDEX('1.2(2)'!K$967:K$1017,MATCH('1.2(1)①'!$B252,'1.2(2)'!$C$967:$C$1017,0),1),"ー")</f>
        <v>ー</v>
      </c>
    </row>
    <row r="253" spans="1:14" ht="43.2">
      <c r="A253" s="44" t="str">
        <f t="shared" si="7"/>
        <v>Scope1, 2その他の設備導入、運用改善熱利用設備その他</v>
      </c>
      <c r="B253" s="11">
        <f t="shared" si="6"/>
        <v>247</v>
      </c>
      <c r="C253" s="359" t="s">
        <v>11</v>
      </c>
      <c r="D253" s="12" t="s">
        <v>12</v>
      </c>
      <c r="E253" s="12" t="s">
        <v>13</v>
      </c>
      <c r="F253" s="12" t="s">
        <v>14</v>
      </c>
      <c r="G253" s="12" t="s">
        <v>208</v>
      </c>
      <c r="H253" s="12" t="s">
        <v>89</v>
      </c>
      <c r="I253" s="12" t="s">
        <v>540</v>
      </c>
      <c r="J253" s="132" t="s">
        <v>549</v>
      </c>
      <c r="K253" s="131" t="s">
        <v>550</v>
      </c>
      <c r="L253" s="365"/>
      <c r="M253" s="34" t="str">
        <f>IFERROR(INDEX('1.2(2)'!J$967:J$1017,MATCH('1.2(1)①'!$B253,'1.2(2)'!$C$967:$C$1017,0),1),"ー")</f>
        <v>ー</v>
      </c>
      <c r="N253" s="34" t="str">
        <f>IFERROR(INDEX('1.2(2)'!K$967:K$1017,MATCH('1.2(1)①'!$B253,'1.2(2)'!$C$967:$C$1017,0),1),"ー")</f>
        <v>ー</v>
      </c>
    </row>
    <row r="254" spans="1:14">
      <c r="A254" s="44" t="str">
        <f t="shared" si="7"/>
        <v>Scope1, 2その他の設備導入、運用改善熱利用設備その他</v>
      </c>
      <c r="B254" s="11">
        <f t="shared" si="6"/>
        <v>248</v>
      </c>
      <c r="C254" s="359" t="s">
        <v>11</v>
      </c>
      <c r="D254" s="12" t="s">
        <v>12</v>
      </c>
      <c r="E254" s="12" t="s">
        <v>13</v>
      </c>
      <c r="F254" s="12" t="s">
        <v>14</v>
      </c>
      <c r="G254" s="12" t="s">
        <v>208</v>
      </c>
      <c r="H254" s="12" t="s">
        <v>89</v>
      </c>
      <c r="I254" s="12" t="s">
        <v>540</v>
      </c>
      <c r="J254" s="132" t="s">
        <v>551</v>
      </c>
      <c r="K254" s="310" t="str">
        <f>"対策No."&amp;B102&amp;"参照"</f>
        <v>対策No.96参照</v>
      </c>
      <c r="L254" s="34" t="s">
        <v>20</v>
      </c>
      <c r="M254" s="34" t="str">
        <f>IFERROR(INDEX('1.2(2)'!J$967:J$1017,MATCH('1.2(1)①'!$B254,'1.2(2)'!$C$967:$C$1017,0),1),"ー")</f>
        <v>ー</v>
      </c>
      <c r="N254" s="34" t="str">
        <f>IFERROR(INDEX('1.2(2)'!K$967:K$1017,MATCH('1.2(1)①'!$B254,'1.2(2)'!$C$967:$C$1017,0),1),"ー")</f>
        <v>ー</v>
      </c>
    </row>
    <row r="255" spans="1:14" ht="28.8">
      <c r="A255" s="44" t="str">
        <f t="shared" si="7"/>
        <v>Scope1, 2その他の設備導入、運用改善熱利用設備その他</v>
      </c>
      <c r="B255" s="11">
        <f t="shared" si="6"/>
        <v>249</v>
      </c>
      <c r="C255" s="359" t="s">
        <v>11</v>
      </c>
      <c r="D255" s="12" t="s">
        <v>12</v>
      </c>
      <c r="E255" s="12" t="s">
        <v>13</v>
      </c>
      <c r="F255" s="12" t="s">
        <v>14</v>
      </c>
      <c r="G255" s="12" t="s">
        <v>208</v>
      </c>
      <c r="H255" s="12" t="s">
        <v>89</v>
      </c>
      <c r="I255" s="12" t="s">
        <v>540</v>
      </c>
      <c r="J255" s="132" t="s">
        <v>552</v>
      </c>
      <c r="K255" s="131" t="s">
        <v>553</v>
      </c>
      <c r="L255" s="365"/>
      <c r="M255" s="34" t="str">
        <f>IFERROR(INDEX('1.2(2)'!J$967:J$1017,MATCH('1.2(1)①'!$B255,'1.2(2)'!$C$967:$C$1017,0),1),"ー")</f>
        <v>ー</v>
      </c>
      <c r="N255" s="34" t="str">
        <f>IFERROR(INDEX('1.2(2)'!K$967:K$1017,MATCH('1.2(1)①'!$B255,'1.2(2)'!$C$967:$C$1017,0),1),"ー")</f>
        <v>ー</v>
      </c>
    </row>
    <row r="256" spans="1:14" ht="57.6">
      <c r="A256" s="44" t="str">
        <f t="shared" si="7"/>
        <v>Scope1, 2その他の設備導入、運用改善熱利用設備その他</v>
      </c>
      <c r="B256" s="11">
        <f t="shared" si="6"/>
        <v>250</v>
      </c>
      <c r="C256" s="359" t="s">
        <v>11</v>
      </c>
      <c r="D256" s="12" t="s">
        <v>12</v>
      </c>
      <c r="E256" s="12" t="s">
        <v>13</v>
      </c>
      <c r="F256" s="12" t="s">
        <v>14</v>
      </c>
      <c r="G256" s="12" t="s">
        <v>208</v>
      </c>
      <c r="H256" s="12" t="s">
        <v>89</v>
      </c>
      <c r="I256" s="12" t="s">
        <v>540</v>
      </c>
      <c r="J256" s="132" t="s">
        <v>554</v>
      </c>
      <c r="K256" s="131" t="s">
        <v>555</v>
      </c>
      <c r="L256" s="365"/>
      <c r="M256" s="34" t="str">
        <f>IFERROR(INDEX('1.2(2)'!J$967:J$1017,MATCH('1.2(1)①'!$B256,'1.2(2)'!$C$967:$C$1017,0),1),"ー")</f>
        <v>ー</v>
      </c>
      <c r="N256" s="34" t="str">
        <f>IFERROR(INDEX('1.2(2)'!K$967:K$1017,MATCH('1.2(1)①'!$B256,'1.2(2)'!$C$967:$C$1017,0),1),"ー")</f>
        <v>ー</v>
      </c>
    </row>
    <row r="257" spans="1:14" ht="43.2">
      <c r="A257" s="44" t="str">
        <f t="shared" si="7"/>
        <v>Scope1, 2その他の設備導入、運用改善熱利用設備その他</v>
      </c>
      <c r="B257" s="11">
        <f t="shared" si="6"/>
        <v>251</v>
      </c>
      <c r="C257" s="359" t="s">
        <v>11</v>
      </c>
      <c r="D257" s="12" t="s">
        <v>12</v>
      </c>
      <c r="E257" s="12" t="s">
        <v>13</v>
      </c>
      <c r="F257" s="12" t="s">
        <v>14</v>
      </c>
      <c r="G257" s="12" t="s">
        <v>208</v>
      </c>
      <c r="H257" s="12" t="s">
        <v>89</v>
      </c>
      <c r="I257" s="12" t="s">
        <v>540</v>
      </c>
      <c r="J257" s="132" t="s">
        <v>556</v>
      </c>
      <c r="K257" s="131" t="s">
        <v>557</v>
      </c>
      <c r="L257" s="365"/>
      <c r="M257" s="34" t="str">
        <f>IFERROR(INDEX('1.2(2)'!J$967:J$1017,MATCH('1.2(1)①'!$B257,'1.2(2)'!$C$967:$C$1017,0),1),"ー")</f>
        <v>ー</v>
      </c>
      <c r="N257" s="34" t="str">
        <f>IFERROR(INDEX('1.2(2)'!K$967:K$1017,MATCH('1.2(1)①'!$B257,'1.2(2)'!$C$967:$C$1017,0),1),"ー")</f>
        <v>ー</v>
      </c>
    </row>
    <row r="258" spans="1:14" ht="57.6">
      <c r="A258" s="44" t="str">
        <f t="shared" si="7"/>
        <v>Scope1, 2その他の設備導入、運用改善熱利用設備その他</v>
      </c>
      <c r="B258" s="11">
        <f t="shared" si="6"/>
        <v>252</v>
      </c>
      <c r="C258" s="359" t="s">
        <v>11</v>
      </c>
      <c r="D258" s="12" t="s">
        <v>12</v>
      </c>
      <c r="E258" s="12" t="s">
        <v>13</v>
      </c>
      <c r="F258" s="12" t="s">
        <v>14</v>
      </c>
      <c r="G258" s="12" t="s">
        <v>208</v>
      </c>
      <c r="H258" s="12" t="s">
        <v>89</v>
      </c>
      <c r="I258" s="12" t="s">
        <v>540</v>
      </c>
      <c r="J258" s="132" t="s">
        <v>558</v>
      </c>
      <c r="K258" s="131" t="s">
        <v>559</v>
      </c>
      <c r="L258" s="365"/>
      <c r="M258" s="34" t="str">
        <f>IFERROR(INDEX('1.2(2)'!J$967:J$1017,MATCH('1.2(1)①'!$B258,'1.2(2)'!$C$967:$C$1017,0),1),"ー")</f>
        <v>ー</v>
      </c>
      <c r="N258" s="34" t="str">
        <f>IFERROR(INDEX('1.2(2)'!K$967:K$1017,MATCH('1.2(1)①'!$B258,'1.2(2)'!$C$967:$C$1017,0),1),"ー")</f>
        <v>ー</v>
      </c>
    </row>
    <row r="259" spans="1:14">
      <c r="A259" s="44" t="str">
        <f t="shared" si="7"/>
        <v>Scope1, 2その他の設備導入、運用改善廃熱回収設備断熱</v>
      </c>
      <c r="B259" s="11">
        <f t="shared" si="6"/>
        <v>253</v>
      </c>
      <c r="C259" s="359" t="s">
        <v>11</v>
      </c>
      <c r="D259" s="12" t="s">
        <v>12</v>
      </c>
      <c r="E259" s="12" t="s">
        <v>13</v>
      </c>
      <c r="F259" s="12" t="s">
        <v>14</v>
      </c>
      <c r="G259" s="12" t="s">
        <v>208</v>
      </c>
      <c r="H259" s="12" t="s">
        <v>560</v>
      </c>
      <c r="I259" s="12" t="s">
        <v>561</v>
      </c>
      <c r="J259" s="132" t="s">
        <v>562</v>
      </c>
      <c r="K259" s="129" t="str">
        <f>"対策No."&amp;B225&amp;"参照"</f>
        <v>対策No.219参照</v>
      </c>
      <c r="L259" s="365"/>
      <c r="M259" s="34" t="str">
        <f>IFERROR(INDEX('1.2(2)'!J$967:J$1017,MATCH('1.2(1)①'!$B259,'1.2(2)'!$C$967:$C$1017,0),1),"ー")</f>
        <v>ー</v>
      </c>
      <c r="N259" s="34" t="str">
        <f>IFERROR(INDEX('1.2(2)'!K$967:K$1017,MATCH('1.2(1)①'!$B259,'1.2(2)'!$C$967:$C$1017,0),1),"ー")</f>
        <v>ー</v>
      </c>
    </row>
    <row r="260" spans="1:14">
      <c r="A260" s="44" t="str">
        <f t="shared" si="7"/>
        <v>Scope1, 2その他の設備導入、運用改善廃熱回収設備断熱</v>
      </c>
      <c r="B260" s="11">
        <f t="shared" si="6"/>
        <v>254</v>
      </c>
      <c r="C260" s="359" t="s">
        <v>11</v>
      </c>
      <c r="D260" s="12" t="s">
        <v>12</v>
      </c>
      <c r="E260" s="12" t="s">
        <v>13</v>
      </c>
      <c r="F260" s="12" t="s">
        <v>14</v>
      </c>
      <c r="G260" s="12" t="s">
        <v>208</v>
      </c>
      <c r="H260" s="12" t="s">
        <v>560</v>
      </c>
      <c r="I260" s="12" t="s">
        <v>561</v>
      </c>
      <c r="J260" s="132" t="s">
        <v>563</v>
      </c>
      <c r="K260" s="129" t="str">
        <f>"対策No."&amp;B235&amp;"参照"</f>
        <v>対策No.229参照</v>
      </c>
      <c r="L260" s="365"/>
      <c r="M260" s="34" t="str">
        <f>IFERROR(INDEX('1.2(2)'!J$967:J$1017,MATCH('1.2(1)①'!$B260,'1.2(2)'!$C$967:$C$1017,0),1),"ー")</f>
        <v>ー</v>
      </c>
      <c r="N260" s="34" t="str">
        <f>IFERROR(INDEX('1.2(2)'!K$967:K$1017,MATCH('1.2(1)①'!$B260,'1.2(2)'!$C$967:$C$1017,0),1),"ー")</f>
        <v>ー</v>
      </c>
    </row>
    <row r="261" spans="1:14" ht="28.8">
      <c r="A261" s="44" t="str">
        <f t="shared" si="7"/>
        <v>Scope1, 2その他の設備導入、運用改善廃熱回収設備蓄熱装置</v>
      </c>
      <c r="B261" s="11">
        <f t="shared" si="6"/>
        <v>255</v>
      </c>
      <c r="C261" s="359" t="s">
        <v>11</v>
      </c>
      <c r="D261" s="12" t="s">
        <v>12</v>
      </c>
      <c r="E261" s="12" t="s">
        <v>13</v>
      </c>
      <c r="F261" s="12" t="s">
        <v>14</v>
      </c>
      <c r="G261" s="12" t="s">
        <v>208</v>
      </c>
      <c r="H261" s="12" t="s">
        <v>560</v>
      </c>
      <c r="I261" s="12" t="s">
        <v>531</v>
      </c>
      <c r="J261" s="132" t="s">
        <v>564</v>
      </c>
      <c r="K261" s="131" t="s">
        <v>565</v>
      </c>
      <c r="L261" s="365"/>
      <c r="M261" s="34" t="str">
        <f>IFERROR(INDEX('1.2(2)'!J$967:J$1017,MATCH('1.2(1)①'!$B261,'1.2(2)'!$C$967:$C$1017,0),1),"ー")</f>
        <v>ー</v>
      </c>
      <c r="N261" s="34" t="str">
        <f>IFERROR(INDEX('1.2(2)'!K$967:K$1017,MATCH('1.2(1)①'!$B261,'1.2(2)'!$C$967:$C$1017,0),1),"ー")</f>
        <v>ー</v>
      </c>
    </row>
    <row r="262" spans="1:14">
      <c r="A262" s="44" t="str">
        <f t="shared" si="7"/>
        <v>Scope1, 2その他の設備導入、運用改善廃熱回収設備被加熱物の排熱有効利用</v>
      </c>
      <c r="B262" s="11">
        <f t="shared" si="6"/>
        <v>256</v>
      </c>
      <c r="C262" s="359" t="s">
        <v>11</v>
      </c>
      <c r="D262" s="12" t="s">
        <v>12</v>
      </c>
      <c r="E262" s="12" t="s">
        <v>13</v>
      </c>
      <c r="F262" s="12" t="s">
        <v>14</v>
      </c>
      <c r="G262" s="12" t="s">
        <v>208</v>
      </c>
      <c r="H262" s="12" t="s">
        <v>560</v>
      </c>
      <c r="I262" s="12" t="s">
        <v>566</v>
      </c>
      <c r="J262" s="132" t="s">
        <v>567</v>
      </c>
      <c r="K262" s="129" t="str">
        <f>"対策No."&amp;B189&amp;"参照"</f>
        <v>対策No.183参照</v>
      </c>
      <c r="L262" s="365"/>
      <c r="M262" s="34" t="str">
        <f>IFERROR(INDEX('1.2(2)'!J$967:J$1017,MATCH('1.2(1)①'!$B262,'1.2(2)'!$C$967:$C$1017,0),1),"ー")</f>
        <v>ー</v>
      </c>
      <c r="N262" s="34" t="str">
        <f>IFERROR(INDEX('1.2(2)'!K$967:K$1017,MATCH('1.2(1)①'!$B262,'1.2(2)'!$C$967:$C$1017,0),1),"ー")</f>
        <v>ー</v>
      </c>
    </row>
    <row r="263" spans="1:14">
      <c r="A263" s="44" t="str">
        <f t="shared" si="7"/>
        <v>Scope1, 2その他の設備導入、運用改善廃熱回収設備被加熱物の排熱有効利用</v>
      </c>
      <c r="B263" s="11">
        <f t="shared" si="6"/>
        <v>257</v>
      </c>
      <c r="C263" s="359" t="s">
        <v>11</v>
      </c>
      <c r="D263" s="12" t="s">
        <v>12</v>
      </c>
      <c r="E263" s="12" t="s">
        <v>13</v>
      </c>
      <c r="F263" s="12" t="s">
        <v>14</v>
      </c>
      <c r="G263" s="12" t="s">
        <v>208</v>
      </c>
      <c r="H263" s="12" t="s">
        <v>560</v>
      </c>
      <c r="I263" s="12" t="s">
        <v>566</v>
      </c>
      <c r="J263" s="132" t="s">
        <v>568</v>
      </c>
      <c r="K263" s="129" t="str">
        <f>"対策No."&amp;B244&amp;"参照"</f>
        <v>対策No.238参照</v>
      </c>
      <c r="L263" s="365"/>
      <c r="M263" s="34" t="str">
        <f>IFERROR(INDEX('1.2(2)'!J$967:J$1017,MATCH('1.2(1)①'!$B263,'1.2(2)'!$C$967:$C$1017,0),1),"ー")</f>
        <v>ー</v>
      </c>
      <c r="N263" s="34" t="str">
        <f>IFERROR(INDEX('1.2(2)'!K$967:K$1017,MATCH('1.2(1)①'!$B263,'1.2(2)'!$C$967:$C$1017,0),1),"ー")</f>
        <v>ー</v>
      </c>
    </row>
    <row r="264" spans="1:14" ht="57.6">
      <c r="A264" s="44" t="str">
        <f t="shared" si="7"/>
        <v>Scope1, 2その他の設備導入、運用改善コージェネレーション設備コージェネレーション設備</v>
      </c>
      <c r="B264" s="11">
        <f t="shared" ref="B264:B327" si="8">ROW(B264)-6</f>
        <v>258</v>
      </c>
      <c r="C264" s="359" t="s">
        <v>11</v>
      </c>
      <c r="D264" s="12" t="s">
        <v>12</v>
      </c>
      <c r="E264" s="12" t="s">
        <v>13</v>
      </c>
      <c r="F264" s="12" t="s">
        <v>14</v>
      </c>
      <c r="G264" s="12" t="s">
        <v>208</v>
      </c>
      <c r="H264" s="12" t="s">
        <v>110</v>
      </c>
      <c r="I264" s="12" t="s">
        <v>110</v>
      </c>
      <c r="J264" s="132" t="s">
        <v>569</v>
      </c>
      <c r="K264" s="131" t="s">
        <v>570</v>
      </c>
      <c r="L264" s="365"/>
      <c r="M264" s="34" t="str">
        <f>IFERROR(INDEX('1.2(2)'!J$967:J$1017,MATCH('1.2(1)①'!$B264,'1.2(2)'!$C$967:$C$1017,0),1),"ー")</f>
        <v>ー</v>
      </c>
      <c r="N264" s="34" t="str">
        <f>IFERROR(INDEX('1.2(2)'!K$967:K$1017,MATCH('1.2(1)①'!$B264,'1.2(2)'!$C$967:$C$1017,0),1),"ー")</f>
        <v>ー</v>
      </c>
    </row>
    <row r="265" spans="1:14">
      <c r="A265" s="44" t="str">
        <f t="shared" si="7"/>
        <v>Scope1, 2その他の設備導入、運用改善コージェネレーション設備抽気タービン・背圧タービンの改造</v>
      </c>
      <c r="B265" s="11">
        <f t="shared" si="8"/>
        <v>259</v>
      </c>
      <c r="C265" s="359" t="s">
        <v>11</v>
      </c>
      <c r="D265" s="12" t="s">
        <v>12</v>
      </c>
      <c r="E265" s="12" t="s">
        <v>13</v>
      </c>
      <c r="F265" s="12" t="s">
        <v>14</v>
      </c>
      <c r="G265" s="12" t="s">
        <v>208</v>
      </c>
      <c r="H265" s="12" t="s">
        <v>110</v>
      </c>
      <c r="I265" s="12" t="s">
        <v>571</v>
      </c>
      <c r="J265" s="132" t="s">
        <v>572</v>
      </c>
      <c r="K265" s="131" t="s">
        <v>573</v>
      </c>
      <c r="L265" s="365"/>
      <c r="M265" s="34" t="str">
        <f>IFERROR(INDEX('1.2(2)'!J$967:J$1017,MATCH('1.2(1)①'!$B265,'1.2(2)'!$C$967:$C$1017,0),1),"ー")</f>
        <v>ー</v>
      </c>
      <c r="N265" s="34" t="str">
        <f>IFERROR(INDEX('1.2(2)'!K$967:K$1017,MATCH('1.2(1)①'!$B265,'1.2(2)'!$C$967:$C$1017,0),1),"ー")</f>
        <v>ー</v>
      </c>
    </row>
    <row r="266" spans="1:14">
      <c r="A266" s="44" t="str">
        <f t="shared" si="7"/>
        <v>Scope1, 2その他の設備導入、運用改善コージェネレーション設備抽気タービン・背圧タービンの改造</v>
      </c>
      <c r="B266" s="11">
        <f t="shared" si="8"/>
        <v>260</v>
      </c>
      <c r="C266" s="359" t="s">
        <v>11</v>
      </c>
      <c r="D266" s="12" t="s">
        <v>12</v>
      </c>
      <c r="E266" s="12" t="s">
        <v>13</v>
      </c>
      <c r="F266" s="12" t="s">
        <v>14</v>
      </c>
      <c r="G266" s="12" t="s">
        <v>208</v>
      </c>
      <c r="H266" s="12" t="s">
        <v>110</v>
      </c>
      <c r="I266" s="12" t="s">
        <v>571</v>
      </c>
      <c r="J266" s="132" t="s">
        <v>574</v>
      </c>
      <c r="K266" s="131" t="s">
        <v>575</v>
      </c>
      <c r="L266" s="365"/>
      <c r="M266" s="34" t="str">
        <f>IFERROR(INDEX('1.2(2)'!J$967:J$1017,MATCH('1.2(1)①'!$B266,'1.2(2)'!$C$967:$C$1017,0),1),"ー")</f>
        <v>ー</v>
      </c>
      <c r="N266" s="34" t="str">
        <f>IFERROR(INDEX('1.2(2)'!K$967:K$1017,MATCH('1.2(1)①'!$B266,'1.2(2)'!$C$967:$C$1017,0),1),"ー")</f>
        <v>ー</v>
      </c>
    </row>
    <row r="267" spans="1:14" ht="28.8">
      <c r="A267" s="44" t="str">
        <f t="shared" si="7"/>
        <v>Scope1, 2その他の設備導入、運用改善コージェネレーション設備その他</v>
      </c>
      <c r="B267" s="11">
        <f t="shared" si="8"/>
        <v>261</v>
      </c>
      <c r="C267" s="359" t="s">
        <v>11</v>
      </c>
      <c r="D267" s="12" t="s">
        <v>12</v>
      </c>
      <c r="E267" s="12" t="s">
        <v>13</v>
      </c>
      <c r="F267" s="12" t="s">
        <v>14</v>
      </c>
      <c r="G267" s="12" t="s">
        <v>208</v>
      </c>
      <c r="H267" s="12" t="s">
        <v>110</v>
      </c>
      <c r="I267" s="12" t="s">
        <v>540</v>
      </c>
      <c r="J267" s="132" t="s">
        <v>576</v>
      </c>
      <c r="K267" s="131" t="s">
        <v>577</v>
      </c>
      <c r="L267" s="365"/>
      <c r="M267" s="34" t="str">
        <f>IFERROR(INDEX('1.2(2)'!J$967:J$1017,MATCH('1.2(1)①'!$B267,'1.2(2)'!$C$967:$C$1017,0),1),"ー")</f>
        <v>ー</v>
      </c>
      <c r="N267" s="34" t="str">
        <f>IFERROR(INDEX('1.2(2)'!K$967:K$1017,MATCH('1.2(1)①'!$B267,'1.2(2)'!$C$967:$C$1017,0),1),"ー")</f>
        <v>ー</v>
      </c>
    </row>
    <row r="268" spans="1:14" ht="28.8">
      <c r="A268" s="44" t="str">
        <f t="shared" si="7"/>
        <v>Scope1, 2その他の設備導入、運用改善コージェネレーション設備その他</v>
      </c>
      <c r="B268" s="11">
        <f t="shared" si="8"/>
        <v>262</v>
      </c>
      <c r="C268" s="359" t="s">
        <v>11</v>
      </c>
      <c r="D268" s="12" t="s">
        <v>12</v>
      </c>
      <c r="E268" s="12" t="s">
        <v>13</v>
      </c>
      <c r="F268" s="12" t="s">
        <v>14</v>
      </c>
      <c r="G268" s="12" t="s">
        <v>208</v>
      </c>
      <c r="H268" s="12" t="s">
        <v>110</v>
      </c>
      <c r="I268" s="12" t="s">
        <v>540</v>
      </c>
      <c r="J268" s="132" t="s">
        <v>578</v>
      </c>
      <c r="K268" s="131" t="s">
        <v>579</v>
      </c>
      <c r="L268" s="34" t="s">
        <v>20</v>
      </c>
      <c r="M268" s="34" t="str">
        <f>IFERROR(INDEX('1.2(2)'!J$967:J$1017,MATCH('1.2(1)①'!$B268,'1.2(2)'!$C$967:$C$1017,0),1),"ー")</f>
        <v>ー</v>
      </c>
      <c r="N268" s="34" t="str">
        <f>IFERROR(INDEX('1.2(2)'!K$967:K$1017,MATCH('1.2(1)①'!$B268,'1.2(2)'!$C$967:$C$1017,0),1),"ー")</f>
        <v>ー</v>
      </c>
    </row>
    <row r="269" spans="1:14">
      <c r="A269" s="44" t="str">
        <f t="shared" si="7"/>
        <v>Scope1, 2その他の設備導入、運用改善コージェネレーション設備その他</v>
      </c>
      <c r="B269" s="11">
        <f t="shared" si="8"/>
        <v>263</v>
      </c>
      <c r="C269" s="359" t="s">
        <v>11</v>
      </c>
      <c r="D269" s="12" t="s">
        <v>12</v>
      </c>
      <c r="E269" s="12" t="s">
        <v>13</v>
      </c>
      <c r="F269" s="12" t="s">
        <v>14</v>
      </c>
      <c r="G269" s="12" t="s">
        <v>208</v>
      </c>
      <c r="H269" s="12" t="s">
        <v>110</v>
      </c>
      <c r="I269" s="12" t="s">
        <v>540</v>
      </c>
      <c r="J269" s="132" t="s">
        <v>580</v>
      </c>
      <c r="K269" s="131" t="s">
        <v>581</v>
      </c>
      <c r="L269" s="34" t="s">
        <v>20</v>
      </c>
      <c r="M269" s="34" t="str">
        <f>IFERROR(INDEX('1.2(2)'!J$967:J$1017,MATCH('1.2(1)①'!$B269,'1.2(2)'!$C$967:$C$1017,0),1),"ー")</f>
        <v>ー</v>
      </c>
      <c r="N269" s="34" t="str">
        <f>IFERROR(INDEX('1.2(2)'!K$967:K$1017,MATCH('1.2(1)①'!$B269,'1.2(2)'!$C$967:$C$1017,0),1),"ー")</f>
        <v>ー</v>
      </c>
    </row>
    <row r="270" spans="1:14" ht="28.8">
      <c r="A270" s="44" t="str">
        <f t="shared" si="7"/>
        <v>Scope1, 2その他の設備導入、運用改善コージェネレーション設備その他</v>
      </c>
      <c r="B270" s="11">
        <f t="shared" si="8"/>
        <v>264</v>
      </c>
      <c r="C270" s="359" t="s">
        <v>11</v>
      </c>
      <c r="D270" s="12" t="s">
        <v>12</v>
      </c>
      <c r="E270" s="12" t="s">
        <v>13</v>
      </c>
      <c r="F270" s="12" t="s">
        <v>14</v>
      </c>
      <c r="G270" s="12" t="s">
        <v>208</v>
      </c>
      <c r="H270" s="12" t="s">
        <v>110</v>
      </c>
      <c r="I270" s="12" t="s">
        <v>540</v>
      </c>
      <c r="J270" s="132" t="s">
        <v>582</v>
      </c>
      <c r="K270" s="131" t="s">
        <v>583</v>
      </c>
      <c r="L270" s="34" t="s">
        <v>20</v>
      </c>
      <c r="M270" s="34" t="str">
        <f>IFERROR(INDEX('1.2(2)'!J$967:J$1017,MATCH('1.2(1)①'!$B270,'1.2(2)'!$C$967:$C$1017,0),1),"ー")</f>
        <v>ー</v>
      </c>
      <c r="N270" s="34" t="str">
        <f>IFERROR(INDEX('1.2(2)'!K$967:K$1017,MATCH('1.2(1)①'!$B270,'1.2(2)'!$C$967:$C$1017,0),1),"ー")</f>
        <v>ー</v>
      </c>
    </row>
    <row r="271" spans="1:14" ht="43.2">
      <c r="A271" s="44" t="str">
        <f t="shared" ref="A271:A328" si="9">E271&amp;G271&amp;H271&amp;I271</f>
        <v>Scope1, 2その他の設備導入、運用改善コージェネレーション設備その他</v>
      </c>
      <c r="B271" s="11">
        <f t="shared" si="8"/>
        <v>265</v>
      </c>
      <c r="C271" s="359" t="s">
        <v>11</v>
      </c>
      <c r="D271" s="12" t="s">
        <v>12</v>
      </c>
      <c r="E271" s="12" t="s">
        <v>13</v>
      </c>
      <c r="F271" s="12" t="s">
        <v>14</v>
      </c>
      <c r="G271" s="12" t="s">
        <v>208</v>
      </c>
      <c r="H271" s="12" t="s">
        <v>110</v>
      </c>
      <c r="I271" s="12" t="s">
        <v>540</v>
      </c>
      <c r="J271" s="132" t="s">
        <v>584</v>
      </c>
      <c r="K271" s="131" t="s">
        <v>585</v>
      </c>
      <c r="L271" s="365"/>
      <c r="M271" s="34" t="str">
        <f>IFERROR(INDEX('1.2(2)'!J$967:J$1017,MATCH('1.2(1)①'!$B271,'1.2(2)'!$C$967:$C$1017,0),1),"ー")</f>
        <v>ー</v>
      </c>
      <c r="N271" s="34" t="str">
        <f>IFERROR(INDEX('1.2(2)'!K$967:K$1017,MATCH('1.2(1)①'!$B271,'1.2(2)'!$C$967:$C$1017,0),1),"ー")</f>
        <v>ー</v>
      </c>
    </row>
    <row r="272" spans="1:14" ht="57.6">
      <c r="A272" s="44" t="str">
        <f t="shared" si="9"/>
        <v>Scope1, 2その他の設備導入、運用改善電気使用設備受変電、配電設備</v>
      </c>
      <c r="B272" s="11">
        <f t="shared" si="8"/>
        <v>266</v>
      </c>
      <c r="C272" s="359" t="s">
        <v>11</v>
      </c>
      <c r="D272" s="12" t="s">
        <v>12</v>
      </c>
      <c r="E272" s="12" t="s">
        <v>13</v>
      </c>
      <c r="F272" s="12" t="s">
        <v>14</v>
      </c>
      <c r="G272" s="12" t="s">
        <v>208</v>
      </c>
      <c r="H272" s="12" t="s">
        <v>117</v>
      </c>
      <c r="I272" s="12" t="s">
        <v>118</v>
      </c>
      <c r="J272" s="132" t="s">
        <v>586</v>
      </c>
      <c r="K272" s="131" t="s">
        <v>587</v>
      </c>
      <c r="L272" s="34" t="s">
        <v>20</v>
      </c>
      <c r="M272" s="34" t="str">
        <f>IFERROR(INDEX('1.2(2)'!J$967:J$1017,MATCH('1.2(1)①'!$B272,'1.2(2)'!$C$967:$C$1017,0),1),"ー")</f>
        <v>ー</v>
      </c>
      <c r="N272" s="34" t="str">
        <f>IFERROR(INDEX('1.2(2)'!K$967:K$1017,MATCH('1.2(1)①'!$B272,'1.2(2)'!$C$967:$C$1017,0),1),"ー")</f>
        <v>ー</v>
      </c>
    </row>
    <row r="273" spans="1:14" ht="28.8">
      <c r="A273" s="44" t="str">
        <f t="shared" si="9"/>
        <v>Scope1, 2その他の設備導入、運用改善電気使用設備受変電、配電設備</v>
      </c>
      <c r="B273" s="11">
        <f t="shared" si="8"/>
        <v>267</v>
      </c>
      <c r="C273" s="359" t="s">
        <v>11</v>
      </c>
      <c r="D273" s="12" t="s">
        <v>12</v>
      </c>
      <c r="E273" s="12" t="s">
        <v>13</v>
      </c>
      <c r="F273" s="12" t="s">
        <v>14</v>
      </c>
      <c r="G273" s="12" t="s">
        <v>208</v>
      </c>
      <c r="H273" s="12" t="s">
        <v>117</v>
      </c>
      <c r="I273" s="12" t="s">
        <v>118</v>
      </c>
      <c r="J273" s="132" t="s">
        <v>588</v>
      </c>
      <c r="K273" s="131" t="s">
        <v>589</v>
      </c>
      <c r="L273" s="34" t="s">
        <v>20</v>
      </c>
      <c r="M273" s="34" t="str">
        <f>IFERROR(INDEX('1.2(2)'!J$967:J$1017,MATCH('1.2(1)①'!$B273,'1.2(2)'!$C$967:$C$1017,0),1),"ー")</f>
        <v>ー</v>
      </c>
      <c r="N273" s="34" t="str">
        <f>IFERROR(INDEX('1.2(2)'!K$967:K$1017,MATCH('1.2(1)①'!$B273,'1.2(2)'!$C$967:$C$1017,0),1),"ー")</f>
        <v>ー</v>
      </c>
    </row>
    <row r="274" spans="1:14">
      <c r="A274" s="44" t="str">
        <f t="shared" si="9"/>
        <v>Scope1, 2その他の設備導入、運用改善電気使用設備受変電、配電設備</v>
      </c>
      <c r="B274" s="11">
        <f t="shared" si="8"/>
        <v>268</v>
      </c>
      <c r="C274" s="359" t="s">
        <v>11</v>
      </c>
      <c r="D274" s="12" t="s">
        <v>12</v>
      </c>
      <c r="E274" s="12" t="s">
        <v>13</v>
      </c>
      <c r="F274" s="12" t="s">
        <v>14</v>
      </c>
      <c r="G274" s="12" t="s">
        <v>208</v>
      </c>
      <c r="H274" s="12" t="s">
        <v>117</v>
      </c>
      <c r="I274" s="12" t="s">
        <v>118</v>
      </c>
      <c r="J274" s="132" t="s">
        <v>3842</v>
      </c>
      <c r="K274" s="131" t="s">
        <v>590</v>
      </c>
      <c r="L274" s="34" t="s">
        <v>20</v>
      </c>
      <c r="M274" s="34" t="str">
        <f>IFERROR(INDEX('1.2(2)'!J$967:J$1017,MATCH('1.2(1)①'!$B274,'1.2(2)'!$C$967:$C$1017,0),1),"ー")</f>
        <v>ー</v>
      </c>
      <c r="N274" s="34" t="str">
        <f>IFERROR(INDEX('1.2(2)'!K$967:K$1017,MATCH('1.2(1)①'!$B274,'1.2(2)'!$C$967:$C$1017,0),1),"ー")</f>
        <v>ー</v>
      </c>
    </row>
    <row r="275" spans="1:14" ht="28.8">
      <c r="A275" s="44" t="str">
        <f t="shared" si="9"/>
        <v>Scope1, 2その他の設備導入、運用改善電気使用設備受変電、配電設備</v>
      </c>
      <c r="B275" s="11">
        <f t="shared" si="8"/>
        <v>269</v>
      </c>
      <c r="C275" s="359" t="s">
        <v>11</v>
      </c>
      <c r="D275" s="12" t="s">
        <v>12</v>
      </c>
      <c r="E275" s="12" t="s">
        <v>13</v>
      </c>
      <c r="F275" s="12" t="s">
        <v>14</v>
      </c>
      <c r="G275" s="12" t="s">
        <v>208</v>
      </c>
      <c r="H275" s="12" t="s">
        <v>117</v>
      </c>
      <c r="I275" s="12" t="s">
        <v>118</v>
      </c>
      <c r="J275" s="132" t="s">
        <v>591</v>
      </c>
      <c r="K275" s="131" t="s">
        <v>592</v>
      </c>
      <c r="L275" s="34" t="s">
        <v>20</v>
      </c>
      <c r="M275" s="34" t="str">
        <f>IFERROR(INDEX('1.2(2)'!J$967:J$1017,MATCH('1.2(1)①'!$B275,'1.2(2)'!$C$967:$C$1017,0),1),"ー")</f>
        <v>ー</v>
      </c>
      <c r="N275" s="34" t="str">
        <f>IFERROR(INDEX('1.2(2)'!K$967:K$1017,MATCH('1.2(1)①'!$B275,'1.2(2)'!$C$967:$C$1017,0),1),"ー")</f>
        <v>ー</v>
      </c>
    </row>
    <row r="276" spans="1:14" ht="57.6">
      <c r="A276" s="44" t="str">
        <f t="shared" si="9"/>
        <v>Scope1, 2その他の設備導入、運用改善電気使用設備受変電、配電設備</v>
      </c>
      <c r="B276" s="11">
        <f t="shared" si="8"/>
        <v>270</v>
      </c>
      <c r="C276" s="359" t="s">
        <v>11</v>
      </c>
      <c r="D276" s="12" t="s">
        <v>12</v>
      </c>
      <c r="E276" s="12" t="s">
        <v>13</v>
      </c>
      <c r="F276" s="12" t="s">
        <v>14</v>
      </c>
      <c r="G276" s="12" t="s">
        <v>208</v>
      </c>
      <c r="H276" s="12" t="s">
        <v>117</v>
      </c>
      <c r="I276" s="12" t="s">
        <v>118</v>
      </c>
      <c r="J276" s="132" t="s">
        <v>593</v>
      </c>
      <c r="K276" s="131" t="s">
        <v>594</v>
      </c>
      <c r="L276" s="34" t="s">
        <v>20</v>
      </c>
      <c r="M276" s="34" t="str">
        <f>IFERROR(INDEX('1.2(2)'!J$967:J$1017,MATCH('1.2(1)①'!$B276,'1.2(2)'!$C$967:$C$1017,0),1),"ー")</f>
        <v>ー</v>
      </c>
      <c r="N276" s="34" t="str">
        <f>IFERROR(INDEX('1.2(2)'!K$967:K$1017,MATCH('1.2(1)①'!$B276,'1.2(2)'!$C$967:$C$1017,0),1),"ー")</f>
        <v>ー</v>
      </c>
    </row>
    <row r="277" spans="1:14" ht="28.8">
      <c r="A277" s="44" t="str">
        <f t="shared" si="9"/>
        <v>Scope1, 2その他の設備導入、運用改善電気使用設備受変電、配電設備</v>
      </c>
      <c r="B277" s="11">
        <f t="shared" si="8"/>
        <v>271</v>
      </c>
      <c r="C277" s="359" t="s">
        <v>11</v>
      </c>
      <c r="D277" s="12" t="s">
        <v>12</v>
      </c>
      <c r="E277" s="12" t="s">
        <v>13</v>
      </c>
      <c r="F277" s="12" t="s">
        <v>14</v>
      </c>
      <c r="G277" s="12" t="s">
        <v>208</v>
      </c>
      <c r="H277" s="12" t="s">
        <v>117</v>
      </c>
      <c r="I277" s="12" t="s">
        <v>118</v>
      </c>
      <c r="J277" s="132" t="s">
        <v>595</v>
      </c>
      <c r="K277" s="131" t="s">
        <v>596</v>
      </c>
      <c r="L277" s="34" t="s">
        <v>20</v>
      </c>
      <c r="M277" s="34" t="str">
        <f>IFERROR(INDEX('1.2(2)'!J$967:J$1017,MATCH('1.2(1)①'!$B277,'1.2(2)'!$C$967:$C$1017,0),1),"ー")</f>
        <v>ー</v>
      </c>
      <c r="N277" s="34" t="str">
        <f>IFERROR(INDEX('1.2(2)'!K$967:K$1017,MATCH('1.2(1)①'!$B277,'1.2(2)'!$C$967:$C$1017,0),1),"ー")</f>
        <v>ー</v>
      </c>
    </row>
    <row r="278" spans="1:14" ht="43.2">
      <c r="B278" s="11">
        <f t="shared" si="8"/>
        <v>272</v>
      </c>
      <c r="C278" s="359" t="s">
        <v>11</v>
      </c>
      <c r="D278" s="12" t="s">
        <v>12</v>
      </c>
      <c r="E278" s="12" t="s">
        <v>13</v>
      </c>
      <c r="F278" s="12" t="s">
        <v>91</v>
      </c>
      <c r="G278" s="12" t="s">
        <v>208</v>
      </c>
      <c r="H278" s="12" t="s">
        <v>117</v>
      </c>
      <c r="I278" s="12" t="s">
        <v>118</v>
      </c>
      <c r="J278" s="309" t="s">
        <v>3796</v>
      </c>
      <c r="K278" s="310" t="s">
        <v>3798</v>
      </c>
      <c r="L278" s="34" t="s">
        <v>20</v>
      </c>
      <c r="M278" s="34" t="s">
        <v>3801</v>
      </c>
      <c r="N278" s="34" t="s">
        <v>3801</v>
      </c>
    </row>
    <row r="279" spans="1:14" ht="43.2">
      <c r="B279" s="11">
        <f t="shared" si="8"/>
        <v>273</v>
      </c>
      <c r="C279" s="359" t="s">
        <v>11</v>
      </c>
      <c r="D279" s="12" t="s">
        <v>12</v>
      </c>
      <c r="E279" s="12" t="s">
        <v>13</v>
      </c>
      <c r="F279" s="12" t="s">
        <v>91</v>
      </c>
      <c r="G279" s="12" t="s">
        <v>208</v>
      </c>
      <c r="H279" s="12" t="s">
        <v>117</v>
      </c>
      <c r="I279" s="12" t="s">
        <v>118</v>
      </c>
      <c r="J279" s="309" t="s">
        <v>3797</v>
      </c>
      <c r="K279" s="310" t="s">
        <v>3799</v>
      </c>
      <c r="L279" s="34" t="s">
        <v>20</v>
      </c>
      <c r="M279" s="34" t="s">
        <v>3801</v>
      </c>
      <c r="N279" s="34" t="s">
        <v>3801</v>
      </c>
    </row>
    <row r="280" spans="1:14" ht="28.8">
      <c r="A280" s="44" t="str">
        <f t="shared" si="9"/>
        <v>Scope1, 2その他の設備導入、運用改善電気使用設備回転数制御装置</v>
      </c>
      <c r="B280" s="11">
        <f t="shared" si="8"/>
        <v>274</v>
      </c>
      <c r="C280" s="359" t="s">
        <v>11</v>
      </c>
      <c r="D280" s="12" t="s">
        <v>12</v>
      </c>
      <c r="E280" s="12" t="s">
        <v>13</v>
      </c>
      <c r="F280" s="12" t="s">
        <v>14</v>
      </c>
      <c r="G280" s="12" t="s">
        <v>208</v>
      </c>
      <c r="H280" s="12" t="s">
        <v>117</v>
      </c>
      <c r="I280" s="12" t="s">
        <v>597</v>
      </c>
      <c r="J280" s="132" t="s">
        <v>598</v>
      </c>
      <c r="K280" s="131" t="s">
        <v>599</v>
      </c>
      <c r="L280" s="34" t="s">
        <v>20</v>
      </c>
      <c r="M280" s="34" t="str">
        <f>IFERROR(INDEX('1.2(2)'!J$967:J$1017,MATCH('1.2(1)①'!$B280,'1.2(2)'!$C$967:$C$1017,0),1),"ー")</f>
        <v>ー</v>
      </c>
      <c r="N280" s="34" t="str">
        <f>IFERROR(INDEX('1.2(2)'!K$967:K$1017,MATCH('1.2(1)①'!$B280,'1.2(2)'!$C$967:$C$1017,0),1),"ー")</f>
        <v>ー</v>
      </c>
    </row>
    <row r="281" spans="1:14" ht="28.8">
      <c r="A281" s="44" t="str">
        <f t="shared" si="9"/>
        <v>Scope1, 2その他の設備導入、運用改善電気使用設備回転数制御装置</v>
      </c>
      <c r="B281" s="11">
        <f t="shared" si="8"/>
        <v>275</v>
      </c>
      <c r="C281" s="359" t="s">
        <v>11</v>
      </c>
      <c r="D281" s="12" t="s">
        <v>12</v>
      </c>
      <c r="E281" s="12" t="s">
        <v>13</v>
      </c>
      <c r="F281" s="12" t="s">
        <v>14</v>
      </c>
      <c r="G281" s="12" t="s">
        <v>208</v>
      </c>
      <c r="H281" s="12" t="s">
        <v>117</v>
      </c>
      <c r="I281" s="12" t="s">
        <v>597</v>
      </c>
      <c r="J281" s="132" t="s">
        <v>600</v>
      </c>
      <c r="K281" s="131" t="s">
        <v>601</v>
      </c>
      <c r="L281" s="365"/>
      <c r="M281" s="34" t="str">
        <f>IFERROR(INDEX('1.2(2)'!J$967:J$1017,MATCH('1.2(1)①'!$B281,'1.2(2)'!$C$967:$C$1017,0),1),"ー")</f>
        <v>ー</v>
      </c>
      <c r="N281" s="34" t="str">
        <f>IFERROR(INDEX('1.2(2)'!K$967:K$1017,MATCH('1.2(1)①'!$B281,'1.2(2)'!$C$967:$C$1017,0),1),"ー")</f>
        <v>ー</v>
      </c>
    </row>
    <row r="282" spans="1:14">
      <c r="A282" s="44" t="str">
        <f t="shared" si="9"/>
        <v>Scope1, 2その他の設備導入、運用改善電気使用設備回転数制御装置</v>
      </c>
      <c r="B282" s="11">
        <f t="shared" si="8"/>
        <v>276</v>
      </c>
      <c r="C282" s="359" t="s">
        <v>11</v>
      </c>
      <c r="D282" s="12" t="s">
        <v>12</v>
      </c>
      <c r="E282" s="12" t="s">
        <v>13</v>
      </c>
      <c r="F282" s="12" t="s">
        <v>14</v>
      </c>
      <c r="G282" s="12" t="s">
        <v>208</v>
      </c>
      <c r="H282" s="12" t="s">
        <v>117</v>
      </c>
      <c r="I282" s="12" t="s">
        <v>597</v>
      </c>
      <c r="J282" s="132" t="s">
        <v>602</v>
      </c>
      <c r="K282" s="131" t="s">
        <v>603</v>
      </c>
      <c r="L282" s="365"/>
      <c r="M282" s="34" t="str">
        <f>IFERROR(INDEX('1.2(2)'!J$967:J$1017,MATCH('1.2(1)①'!$B282,'1.2(2)'!$C$967:$C$1017,0),1),"ー")</f>
        <v>ー</v>
      </c>
      <c r="N282" s="34" t="str">
        <f>IFERROR(INDEX('1.2(2)'!K$967:K$1017,MATCH('1.2(1)①'!$B282,'1.2(2)'!$C$967:$C$1017,0),1),"ー")</f>
        <v>ー</v>
      </c>
    </row>
    <row r="283" spans="1:14" ht="43.2">
      <c r="A283" s="44" t="str">
        <f t="shared" si="9"/>
        <v>Scope1, 2その他の設備導入、運用改善電気使用設備回転数制御装置</v>
      </c>
      <c r="B283" s="11">
        <f t="shared" si="8"/>
        <v>277</v>
      </c>
      <c r="C283" s="359" t="s">
        <v>11</v>
      </c>
      <c r="D283" s="12" t="s">
        <v>12</v>
      </c>
      <c r="E283" s="12" t="s">
        <v>13</v>
      </c>
      <c r="F283" s="12" t="s">
        <v>14</v>
      </c>
      <c r="G283" s="12" t="s">
        <v>208</v>
      </c>
      <c r="H283" s="12" t="s">
        <v>117</v>
      </c>
      <c r="I283" s="12" t="s">
        <v>597</v>
      </c>
      <c r="J283" s="132" t="s">
        <v>604</v>
      </c>
      <c r="K283" s="131" t="s">
        <v>605</v>
      </c>
      <c r="L283" s="365"/>
      <c r="M283" s="34" t="str">
        <f>IFERROR(INDEX('1.2(2)'!J$967:J$1017,MATCH('1.2(1)①'!$B283,'1.2(2)'!$C$967:$C$1017,0),1),"ー")</f>
        <v>ー</v>
      </c>
      <c r="N283" s="34" t="str">
        <f>IFERROR(INDEX('1.2(2)'!K$967:K$1017,MATCH('1.2(1)①'!$B283,'1.2(2)'!$C$967:$C$1017,0),1),"ー")</f>
        <v>ー</v>
      </c>
    </row>
    <row r="284" spans="1:14" ht="28.8">
      <c r="A284" s="44" t="str">
        <f t="shared" si="9"/>
        <v>Scope1, 2その他の設備導入、運用改善電気使用設備回転数制御装置</v>
      </c>
      <c r="B284" s="11">
        <f t="shared" si="8"/>
        <v>278</v>
      </c>
      <c r="C284" s="359" t="s">
        <v>11</v>
      </c>
      <c r="D284" s="12" t="s">
        <v>12</v>
      </c>
      <c r="E284" s="12" t="s">
        <v>13</v>
      </c>
      <c r="F284" s="12" t="s">
        <v>14</v>
      </c>
      <c r="G284" s="12" t="s">
        <v>208</v>
      </c>
      <c r="H284" s="12" t="s">
        <v>117</v>
      </c>
      <c r="I284" s="12" t="s">
        <v>597</v>
      </c>
      <c r="J284" s="132" t="s">
        <v>606</v>
      </c>
      <c r="K284" s="131" t="s">
        <v>607</v>
      </c>
      <c r="L284" s="34" t="s">
        <v>20</v>
      </c>
      <c r="M284" s="34" t="str">
        <f>IFERROR(INDEX('1.2(2)'!J$967:J$1017,MATCH('1.2(1)①'!$B284,'1.2(2)'!$C$967:$C$1017,0),1),"ー")</f>
        <v>ー</v>
      </c>
      <c r="N284" s="34" t="str">
        <f>IFERROR(INDEX('1.2(2)'!K$967:K$1017,MATCH('1.2(1)①'!$B284,'1.2(2)'!$C$967:$C$1017,0),1),"ー")</f>
        <v>ー</v>
      </c>
    </row>
    <row r="285" spans="1:14" ht="28.8">
      <c r="A285" s="44" t="str">
        <f t="shared" si="9"/>
        <v>Scope1, 2その他の設備導入、運用改善電気使用設備力率改善</v>
      </c>
      <c r="B285" s="11">
        <f t="shared" si="8"/>
        <v>279</v>
      </c>
      <c r="C285" s="359" t="s">
        <v>11</v>
      </c>
      <c r="D285" s="12" t="s">
        <v>12</v>
      </c>
      <c r="E285" s="12" t="s">
        <v>13</v>
      </c>
      <c r="F285" s="12" t="s">
        <v>14</v>
      </c>
      <c r="G285" s="12" t="s">
        <v>208</v>
      </c>
      <c r="H285" s="12" t="s">
        <v>117</v>
      </c>
      <c r="I285" s="12" t="s">
        <v>608</v>
      </c>
      <c r="J285" s="132" t="s">
        <v>609</v>
      </c>
      <c r="K285" s="131" t="s">
        <v>610</v>
      </c>
      <c r="L285" s="34" t="s">
        <v>20</v>
      </c>
      <c r="M285" s="34" t="str">
        <f>IFERROR(INDEX('1.2(2)'!J$967:J$1017,MATCH('1.2(1)①'!$B285,'1.2(2)'!$C$967:$C$1017,0),1),"ー")</f>
        <v>ー</v>
      </c>
      <c r="N285" s="34" t="str">
        <f>IFERROR(INDEX('1.2(2)'!K$967:K$1017,MATCH('1.2(1)①'!$B285,'1.2(2)'!$C$967:$C$1017,0),1),"ー")</f>
        <v>ー</v>
      </c>
    </row>
    <row r="286" spans="1:14" ht="28.8">
      <c r="A286" s="44" t="str">
        <f t="shared" si="9"/>
        <v>Scope1, 2その他の設備導入、運用改善電気使用設備力率改善</v>
      </c>
      <c r="B286" s="11">
        <f t="shared" si="8"/>
        <v>280</v>
      </c>
      <c r="C286" s="359" t="s">
        <v>11</v>
      </c>
      <c r="D286" s="12" t="s">
        <v>12</v>
      </c>
      <c r="E286" s="12" t="s">
        <v>13</v>
      </c>
      <c r="F286" s="12" t="s">
        <v>14</v>
      </c>
      <c r="G286" s="12" t="s">
        <v>208</v>
      </c>
      <c r="H286" s="12" t="s">
        <v>117</v>
      </c>
      <c r="I286" s="12" t="s">
        <v>608</v>
      </c>
      <c r="J286" s="132" t="s">
        <v>611</v>
      </c>
      <c r="K286" s="131" t="s">
        <v>612</v>
      </c>
      <c r="L286" s="34" t="s">
        <v>20</v>
      </c>
      <c r="M286" s="34" t="str">
        <f>IFERROR(INDEX('1.2(2)'!J$967:J$1017,MATCH('1.2(1)①'!$B286,'1.2(2)'!$C$967:$C$1017,0),1),"ー")</f>
        <v>ー</v>
      </c>
      <c r="N286" s="34" t="str">
        <f>IFERROR(INDEX('1.2(2)'!K$967:K$1017,MATCH('1.2(1)①'!$B286,'1.2(2)'!$C$967:$C$1017,0),1),"ー")</f>
        <v>ー</v>
      </c>
    </row>
    <row r="287" spans="1:14" ht="28.8">
      <c r="A287" s="44" t="str">
        <f t="shared" si="9"/>
        <v>Scope1, 2その他の設備導入、運用改善電気使用設備力率改善</v>
      </c>
      <c r="B287" s="11">
        <f t="shared" si="8"/>
        <v>281</v>
      </c>
      <c r="C287" s="359" t="s">
        <v>11</v>
      </c>
      <c r="D287" s="12" t="s">
        <v>12</v>
      </c>
      <c r="E287" s="12" t="s">
        <v>13</v>
      </c>
      <c r="F287" s="12" t="s">
        <v>14</v>
      </c>
      <c r="G287" s="12" t="s">
        <v>208</v>
      </c>
      <c r="H287" s="12" t="s">
        <v>117</v>
      </c>
      <c r="I287" s="12" t="s">
        <v>608</v>
      </c>
      <c r="J287" s="132" t="s">
        <v>613</v>
      </c>
      <c r="K287" s="131" t="s">
        <v>614</v>
      </c>
      <c r="L287" s="34" t="s">
        <v>20</v>
      </c>
      <c r="M287" s="34" t="str">
        <f>IFERROR(INDEX('1.2(2)'!J$967:J$1017,MATCH('1.2(1)①'!$B287,'1.2(2)'!$C$967:$C$1017,0),1),"ー")</f>
        <v>ー</v>
      </c>
      <c r="N287" s="34" t="str">
        <f>IFERROR(INDEX('1.2(2)'!K$967:K$1017,MATCH('1.2(1)①'!$B287,'1.2(2)'!$C$967:$C$1017,0),1),"ー")</f>
        <v>ー</v>
      </c>
    </row>
    <row r="288" spans="1:14">
      <c r="A288" s="44" t="str">
        <f t="shared" si="9"/>
        <v>Scope1, 2その他の設備導入、運用改善電気使用設備計測管理装置</v>
      </c>
      <c r="B288" s="11">
        <f t="shared" si="8"/>
        <v>282</v>
      </c>
      <c r="C288" s="359" t="s">
        <v>11</v>
      </c>
      <c r="D288" s="12" t="s">
        <v>12</v>
      </c>
      <c r="E288" s="12" t="s">
        <v>13</v>
      </c>
      <c r="F288" s="12" t="s">
        <v>14</v>
      </c>
      <c r="G288" s="12" t="s">
        <v>208</v>
      </c>
      <c r="H288" s="12" t="s">
        <v>117</v>
      </c>
      <c r="I288" s="12" t="s">
        <v>615</v>
      </c>
      <c r="J288" s="132" t="s">
        <v>616</v>
      </c>
      <c r="K288" s="131" t="s">
        <v>617</v>
      </c>
      <c r="L288" s="365"/>
      <c r="M288" s="34" t="str">
        <f>IFERROR(INDEX('1.2(2)'!J$967:J$1017,MATCH('1.2(1)①'!$B288,'1.2(2)'!$C$967:$C$1017,0),1),"ー")</f>
        <v>ー</v>
      </c>
      <c r="N288" s="34" t="str">
        <f>IFERROR(INDEX('1.2(2)'!K$967:K$1017,MATCH('1.2(1)①'!$B288,'1.2(2)'!$C$967:$C$1017,0),1),"ー")</f>
        <v>ー</v>
      </c>
    </row>
    <row r="289" spans="1:14" ht="28.8">
      <c r="A289" s="44" t="str">
        <f t="shared" si="9"/>
        <v>Scope1, 2その他の設備導入、運用改善電気使用設備計測管理装置</v>
      </c>
      <c r="B289" s="11">
        <f t="shared" si="8"/>
        <v>283</v>
      </c>
      <c r="C289" s="359" t="s">
        <v>11</v>
      </c>
      <c r="D289" s="12" t="s">
        <v>12</v>
      </c>
      <c r="E289" s="12" t="s">
        <v>13</v>
      </c>
      <c r="F289" s="12" t="s">
        <v>14</v>
      </c>
      <c r="G289" s="12" t="s">
        <v>208</v>
      </c>
      <c r="H289" s="12" t="s">
        <v>117</v>
      </c>
      <c r="I289" s="12" t="s">
        <v>615</v>
      </c>
      <c r="J289" s="132" t="s">
        <v>618</v>
      </c>
      <c r="K289" s="131" t="s">
        <v>619</v>
      </c>
      <c r="L289" s="365"/>
      <c r="M289" s="34" t="str">
        <f>IFERROR(INDEX('1.2(2)'!J$967:J$1017,MATCH('1.2(1)①'!$B289,'1.2(2)'!$C$967:$C$1017,0),1),"ー")</f>
        <v>ー</v>
      </c>
      <c r="N289" s="34" t="str">
        <f>IFERROR(INDEX('1.2(2)'!K$967:K$1017,MATCH('1.2(1)①'!$B289,'1.2(2)'!$C$967:$C$1017,0),1),"ー")</f>
        <v>ー</v>
      </c>
    </row>
    <row r="290" spans="1:14" ht="28.8">
      <c r="A290" s="44" t="str">
        <f t="shared" si="9"/>
        <v>Scope1, 2その他の設備導入、運用改善電気使用設備計測管理装置</v>
      </c>
      <c r="B290" s="11">
        <f t="shared" si="8"/>
        <v>284</v>
      </c>
      <c r="C290" s="359" t="s">
        <v>11</v>
      </c>
      <c r="D290" s="12" t="s">
        <v>12</v>
      </c>
      <c r="E290" s="12" t="s">
        <v>13</v>
      </c>
      <c r="F290" s="12" t="s">
        <v>14</v>
      </c>
      <c r="G290" s="12" t="s">
        <v>208</v>
      </c>
      <c r="H290" s="12" t="s">
        <v>117</v>
      </c>
      <c r="I290" s="12" t="s">
        <v>615</v>
      </c>
      <c r="J290" s="132" t="s">
        <v>620</v>
      </c>
      <c r="K290" s="131" t="s">
        <v>621</v>
      </c>
      <c r="L290" s="34" t="s">
        <v>20</v>
      </c>
      <c r="M290" s="34" t="str">
        <f>IFERROR(INDEX('1.2(2)'!J$967:J$1017,MATCH('1.2(1)①'!$B290,'1.2(2)'!$C$967:$C$1017,0),1),"ー")</f>
        <v>ー</v>
      </c>
      <c r="N290" s="34" t="str">
        <f>IFERROR(INDEX('1.2(2)'!K$967:K$1017,MATCH('1.2(1)①'!$B290,'1.2(2)'!$C$967:$C$1017,0),1),"ー")</f>
        <v>ー</v>
      </c>
    </row>
    <row r="291" spans="1:14" ht="72">
      <c r="A291" s="44" t="str">
        <f t="shared" si="9"/>
        <v>Scope1, 2その他の設備導入、運用改善電気使用設備計測管理装置</v>
      </c>
      <c r="B291" s="11">
        <f t="shared" si="8"/>
        <v>285</v>
      </c>
      <c r="C291" s="359" t="s">
        <v>11</v>
      </c>
      <c r="D291" s="12" t="s">
        <v>12</v>
      </c>
      <c r="E291" s="12" t="s">
        <v>13</v>
      </c>
      <c r="F291" s="12" t="s">
        <v>14</v>
      </c>
      <c r="G291" s="12" t="s">
        <v>208</v>
      </c>
      <c r="H291" s="12" t="s">
        <v>117</v>
      </c>
      <c r="I291" s="12" t="s">
        <v>615</v>
      </c>
      <c r="J291" s="132" t="s">
        <v>622</v>
      </c>
      <c r="K291" s="131" t="s">
        <v>623</v>
      </c>
      <c r="L291" s="365"/>
      <c r="M291" s="34" t="str">
        <f>IFERROR(INDEX('1.2(2)'!J$967:J$1017,MATCH('1.2(1)①'!$B291,'1.2(2)'!$C$967:$C$1017,0),1),"ー")</f>
        <v>ー</v>
      </c>
      <c r="N291" s="34" t="str">
        <f>IFERROR(INDEX('1.2(2)'!K$967:K$1017,MATCH('1.2(1)①'!$B291,'1.2(2)'!$C$967:$C$1017,0),1),"ー")</f>
        <v>ー</v>
      </c>
    </row>
    <row r="292" spans="1:14" ht="43.2">
      <c r="A292" s="44" t="str">
        <f t="shared" si="9"/>
        <v>Scope1, 2その他の設備導入、運用改善電気使用設備計測管理装置</v>
      </c>
      <c r="B292" s="11">
        <f t="shared" si="8"/>
        <v>286</v>
      </c>
      <c r="C292" s="359" t="s">
        <v>11</v>
      </c>
      <c r="D292" s="12" t="s">
        <v>12</v>
      </c>
      <c r="E292" s="12" t="s">
        <v>13</v>
      </c>
      <c r="F292" s="12" t="s">
        <v>14</v>
      </c>
      <c r="G292" s="12" t="s">
        <v>208</v>
      </c>
      <c r="H292" s="12" t="s">
        <v>117</v>
      </c>
      <c r="I292" s="12" t="s">
        <v>615</v>
      </c>
      <c r="J292" s="132" t="s">
        <v>624</v>
      </c>
      <c r="K292" s="131" t="s">
        <v>625</v>
      </c>
      <c r="L292" s="365"/>
      <c r="M292" s="34" t="str">
        <f>IFERROR(INDEX('1.2(2)'!J$967:J$1017,MATCH('1.2(1)①'!$B292,'1.2(2)'!$C$967:$C$1017,0),1),"ー")</f>
        <v>ー</v>
      </c>
      <c r="N292" s="34" t="str">
        <f>IFERROR(INDEX('1.2(2)'!K$967:K$1017,MATCH('1.2(1)①'!$B292,'1.2(2)'!$C$967:$C$1017,0),1),"ー")</f>
        <v>ー</v>
      </c>
    </row>
    <row r="293" spans="1:14">
      <c r="A293" s="44" t="str">
        <f t="shared" si="9"/>
        <v>Scope1, 2その他の設備導入、運用改善電気使用設備業務用機器</v>
      </c>
      <c r="B293" s="11">
        <f t="shared" si="8"/>
        <v>287</v>
      </c>
      <c r="C293" s="359" t="s">
        <v>11</v>
      </c>
      <c r="D293" s="12" t="s">
        <v>12</v>
      </c>
      <c r="E293" s="12" t="s">
        <v>13</v>
      </c>
      <c r="F293" s="12" t="s">
        <v>14</v>
      </c>
      <c r="G293" s="12" t="s">
        <v>208</v>
      </c>
      <c r="H293" s="12" t="s">
        <v>117</v>
      </c>
      <c r="I293" s="12" t="s">
        <v>626</v>
      </c>
      <c r="J293" s="132" t="s">
        <v>627</v>
      </c>
      <c r="K293" s="131" t="s">
        <v>628</v>
      </c>
      <c r="L293" s="34" t="s">
        <v>20</v>
      </c>
      <c r="M293" s="34" t="str">
        <f>IFERROR(INDEX('1.2(2)'!J$967:J$1017,MATCH('1.2(1)①'!$B293,'1.2(2)'!$C$967:$C$1017,0),1),"ー")</f>
        <v>ー</v>
      </c>
      <c r="N293" s="34" t="str">
        <f>IFERROR(INDEX('1.2(2)'!K$967:K$1017,MATCH('1.2(1)①'!$B293,'1.2(2)'!$C$967:$C$1017,0),1),"ー")</f>
        <v>ー</v>
      </c>
    </row>
    <row r="294" spans="1:14" ht="28.8">
      <c r="A294" s="44" t="str">
        <f t="shared" si="9"/>
        <v>Scope1, 2その他の設備導入、運用改善電気使用設備業務用機器</v>
      </c>
      <c r="B294" s="11">
        <f t="shared" si="8"/>
        <v>288</v>
      </c>
      <c r="C294" s="359" t="s">
        <v>11</v>
      </c>
      <c r="D294" s="12" t="s">
        <v>12</v>
      </c>
      <c r="E294" s="12" t="s">
        <v>13</v>
      </c>
      <c r="F294" s="12" t="s">
        <v>14</v>
      </c>
      <c r="G294" s="12" t="s">
        <v>208</v>
      </c>
      <c r="H294" s="12" t="s">
        <v>117</v>
      </c>
      <c r="I294" s="12" t="s">
        <v>626</v>
      </c>
      <c r="J294" s="132" t="s">
        <v>629</v>
      </c>
      <c r="K294" s="131" t="s">
        <v>630</v>
      </c>
      <c r="L294" s="34" t="s">
        <v>20</v>
      </c>
      <c r="M294" s="34" t="str">
        <f>IFERROR(INDEX('1.2(2)'!J$967:J$1017,MATCH('1.2(1)①'!$B294,'1.2(2)'!$C$967:$C$1017,0),1),"ー")</f>
        <v>ー</v>
      </c>
      <c r="N294" s="34" t="str">
        <f>IFERROR(INDEX('1.2(2)'!K$967:K$1017,MATCH('1.2(1)①'!$B294,'1.2(2)'!$C$967:$C$1017,0),1),"ー")</f>
        <v>ー</v>
      </c>
    </row>
    <row r="295" spans="1:14" ht="28.8">
      <c r="A295" s="44" t="str">
        <f t="shared" si="9"/>
        <v>Scope1, 2その他の設備導入、運用改善電気使用設備業務用機器</v>
      </c>
      <c r="B295" s="11">
        <f t="shared" si="8"/>
        <v>289</v>
      </c>
      <c r="C295" s="359" t="s">
        <v>11</v>
      </c>
      <c r="D295" s="12" t="s">
        <v>12</v>
      </c>
      <c r="E295" s="12" t="s">
        <v>13</v>
      </c>
      <c r="F295" s="12" t="s">
        <v>14</v>
      </c>
      <c r="G295" s="12" t="s">
        <v>208</v>
      </c>
      <c r="H295" s="12" t="s">
        <v>117</v>
      </c>
      <c r="I295" s="12" t="s">
        <v>626</v>
      </c>
      <c r="J295" s="132" t="s">
        <v>631</v>
      </c>
      <c r="K295" s="131" t="s">
        <v>632</v>
      </c>
      <c r="L295" s="34" t="s">
        <v>20</v>
      </c>
      <c r="M295" s="34" t="str">
        <f>IFERROR(INDEX('1.2(2)'!J$967:J$1017,MATCH('1.2(1)①'!$B295,'1.2(2)'!$C$967:$C$1017,0),1),"ー")</f>
        <v>ー</v>
      </c>
      <c r="N295" s="34" t="str">
        <f>IFERROR(INDEX('1.2(2)'!K$967:K$1017,MATCH('1.2(1)①'!$B295,'1.2(2)'!$C$967:$C$1017,0),1),"ー")</f>
        <v>ー</v>
      </c>
    </row>
    <row r="296" spans="1:14" ht="28.8">
      <c r="A296" s="44" t="str">
        <f t="shared" si="9"/>
        <v>Scope1, 2その他の設備導入、運用改善電気使用設備業務用機器</v>
      </c>
      <c r="B296" s="11">
        <f t="shared" si="8"/>
        <v>290</v>
      </c>
      <c r="C296" s="359" t="s">
        <v>11</v>
      </c>
      <c r="D296" s="12" t="s">
        <v>12</v>
      </c>
      <c r="E296" s="12" t="s">
        <v>13</v>
      </c>
      <c r="F296" s="12" t="s">
        <v>3800</v>
      </c>
      <c r="G296" s="12" t="s">
        <v>208</v>
      </c>
      <c r="H296" s="12" t="s">
        <v>117</v>
      </c>
      <c r="I296" s="360" t="s">
        <v>139</v>
      </c>
      <c r="J296" s="132" t="s">
        <v>633</v>
      </c>
      <c r="K296" s="131" t="s">
        <v>634</v>
      </c>
      <c r="L296" s="364"/>
      <c r="M296" s="34" t="str">
        <f>IFERROR(INDEX('1.2(2)'!J$967:J$1017,MATCH('1.2(1)①'!$B296,'1.2(2)'!$C$967:$C$1017,0),1),"ー")</f>
        <v>ー</v>
      </c>
      <c r="N296" s="34" t="str">
        <f>IFERROR(INDEX('1.2(2)'!K$967:K$1017,MATCH('1.2(1)①'!$B296,'1.2(2)'!$C$967:$C$1017,0),1),"ー")</f>
        <v>ー</v>
      </c>
    </row>
    <row r="297" spans="1:14" ht="43.2">
      <c r="A297" s="44" t="str">
        <f t="shared" si="9"/>
        <v>Scope1, 2その他の設備導入、運用改善電気使用設備その他</v>
      </c>
      <c r="B297" s="11">
        <f t="shared" si="8"/>
        <v>291</v>
      </c>
      <c r="C297" s="359" t="s">
        <v>11</v>
      </c>
      <c r="D297" s="12" t="s">
        <v>12</v>
      </c>
      <c r="E297" s="12" t="s">
        <v>13</v>
      </c>
      <c r="F297" s="12" t="s">
        <v>14</v>
      </c>
      <c r="G297" s="12" t="s">
        <v>208</v>
      </c>
      <c r="H297" s="12" t="s">
        <v>117</v>
      </c>
      <c r="I297" s="12" t="s">
        <v>540</v>
      </c>
      <c r="J297" s="132" t="s">
        <v>635</v>
      </c>
      <c r="K297" s="131" t="s">
        <v>636</v>
      </c>
      <c r="L297" s="365"/>
      <c r="M297" s="34" t="str">
        <f>IFERROR(INDEX('1.2(2)'!J$967:J$1017,MATCH('1.2(1)①'!$B297,'1.2(2)'!$C$967:$C$1017,0),1),"ー")</f>
        <v>ー</v>
      </c>
      <c r="N297" s="34" t="str">
        <f>IFERROR(INDEX('1.2(2)'!K$967:K$1017,MATCH('1.2(1)①'!$B297,'1.2(2)'!$C$967:$C$1017,0),1),"ー")</f>
        <v>ー</v>
      </c>
    </row>
    <row r="298" spans="1:14">
      <c r="A298" s="44" t="str">
        <f t="shared" si="9"/>
        <v>Scope1, 2その他の設備導入、運用改善電気使用設備その他</v>
      </c>
      <c r="B298" s="11">
        <f t="shared" si="8"/>
        <v>292</v>
      </c>
      <c r="C298" s="359" t="s">
        <v>11</v>
      </c>
      <c r="D298" s="12" t="s">
        <v>12</v>
      </c>
      <c r="E298" s="12" t="s">
        <v>13</v>
      </c>
      <c r="F298" s="12" t="s">
        <v>14</v>
      </c>
      <c r="G298" s="12" t="s">
        <v>208</v>
      </c>
      <c r="H298" s="12" t="s">
        <v>117</v>
      </c>
      <c r="I298" s="12" t="s">
        <v>540</v>
      </c>
      <c r="J298" s="132" t="s">
        <v>637</v>
      </c>
      <c r="K298" s="131" t="s">
        <v>638</v>
      </c>
      <c r="L298" s="365"/>
      <c r="M298" s="34" t="str">
        <f>IFERROR(INDEX('1.2(2)'!J$967:J$1017,MATCH('1.2(1)①'!$B298,'1.2(2)'!$C$967:$C$1017,0),1),"ー")</f>
        <v>ー</v>
      </c>
      <c r="N298" s="34" t="str">
        <f>IFERROR(INDEX('1.2(2)'!K$967:K$1017,MATCH('1.2(1)①'!$B298,'1.2(2)'!$C$967:$C$1017,0),1),"ー")</f>
        <v>ー</v>
      </c>
    </row>
    <row r="299" spans="1:14" ht="28.8">
      <c r="A299" s="44" t="str">
        <f t="shared" si="9"/>
        <v>Scope1, 2その他の設備導入、運用改善電気使用設備その他</v>
      </c>
      <c r="B299" s="11">
        <f t="shared" si="8"/>
        <v>293</v>
      </c>
      <c r="C299" s="359" t="s">
        <v>11</v>
      </c>
      <c r="D299" s="12" t="s">
        <v>12</v>
      </c>
      <c r="E299" s="12" t="s">
        <v>13</v>
      </c>
      <c r="F299" s="12" t="s">
        <v>14</v>
      </c>
      <c r="G299" s="12" t="s">
        <v>208</v>
      </c>
      <c r="H299" s="12" t="s">
        <v>117</v>
      </c>
      <c r="I299" s="12" t="s">
        <v>540</v>
      </c>
      <c r="J299" s="132" t="s">
        <v>639</v>
      </c>
      <c r="K299" s="131" t="s">
        <v>640</v>
      </c>
      <c r="L299" s="365"/>
      <c r="M299" s="34" t="str">
        <f>IFERROR(INDEX('1.2(2)'!J$967:J$1017,MATCH('1.2(1)①'!$B299,'1.2(2)'!$C$967:$C$1017,0),1),"ー")</f>
        <v>ー</v>
      </c>
      <c r="N299" s="34" t="str">
        <f>IFERROR(INDEX('1.2(2)'!K$967:K$1017,MATCH('1.2(1)①'!$B299,'1.2(2)'!$C$967:$C$1017,0),1),"ー")</f>
        <v>ー</v>
      </c>
    </row>
    <row r="300" spans="1:14" ht="28.8">
      <c r="A300" s="44" t="str">
        <f t="shared" si="9"/>
        <v>Scope1, 2その他の設備導入、運用改善電気使用設備その他</v>
      </c>
      <c r="B300" s="11">
        <f t="shared" si="8"/>
        <v>294</v>
      </c>
      <c r="C300" s="359" t="s">
        <v>11</v>
      </c>
      <c r="D300" s="12" t="s">
        <v>12</v>
      </c>
      <c r="E300" s="12" t="s">
        <v>13</v>
      </c>
      <c r="F300" s="12" t="s">
        <v>14</v>
      </c>
      <c r="G300" s="12" t="s">
        <v>641</v>
      </c>
      <c r="H300" s="12" t="s">
        <v>117</v>
      </c>
      <c r="I300" s="12" t="s">
        <v>540</v>
      </c>
      <c r="J300" s="132" t="s">
        <v>642</v>
      </c>
      <c r="K300" s="131" t="s">
        <v>643</v>
      </c>
      <c r="L300" s="365"/>
      <c r="M300" s="34" t="str">
        <f>IFERROR(INDEX('1.2(2)'!J$967:J$1017,MATCH('1.2(1)①'!$B300,'1.2(2)'!$C$967:$C$1017,0),1),"ー")</f>
        <v>ー</v>
      </c>
      <c r="N300" s="34" t="str">
        <f>IFERROR(INDEX('1.2(2)'!K$967:K$1017,MATCH('1.2(1)①'!$B300,'1.2(2)'!$C$967:$C$1017,0),1),"ー")</f>
        <v>ー</v>
      </c>
    </row>
    <row r="301" spans="1:14" ht="28.8">
      <c r="A301" s="44" t="str">
        <f t="shared" si="9"/>
        <v>Scope1, 2その他の設備導入、運用改善電気使用設備その他</v>
      </c>
      <c r="B301" s="11">
        <f t="shared" si="8"/>
        <v>295</v>
      </c>
      <c r="C301" s="359" t="s">
        <v>11</v>
      </c>
      <c r="D301" s="12" t="s">
        <v>12</v>
      </c>
      <c r="E301" s="12" t="s">
        <v>13</v>
      </c>
      <c r="F301" s="12" t="s">
        <v>14</v>
      </c>
      <c r="G301" s="12" t="s">
        <v>641</v>
      </c>
      <c r="H301" s="12" t="s">
        <v>117</v>
      </c>
      <c r="I301" s="12" t="s">
        <v>540</v>
      </c>
      <c r="J301" s="132" t="s">
        <v>644</v>
      </c>
      <c r="K301" s="131" t="s">
        <v>645</v>
      </c>
      <c r="L301" s="365"/>
      <c r="M301" s="34" t="str">
        <f>IFERROR(INDEX('1.2(2)'!J$967:J$1017,MATCH('1.2(1)①'!$B301,'1.2(2)'!$C$967:$C$1017,0),1),"ー")</f>
        <v>ー</v>
      </c>
      <c r="N301" s="34" t="str">
        <f>IFERROR(INDEX('1.2(2)'!K$967:K$1017,MATCH('1.2(1)①'!$B301,'1.2(2)'!$C$967:$C$1017,0),1),"ー")</f>
        <v>ー</v>
      </c>
    </row>
    <row r="302" spans="1:14" ht="43.2">
      <c r="A302" s="44" t="str">
        <f t="shared" si="9"/>
        <v>Scope1, 2その他の設備導入、運用改善建物外壁・屋根・窓・床の断熱化・気密化</v>
      </c>
      <c r="B302" s="11">
        <f t="shared" si="8"/>
        <v>296</v>
      </c>
      <c r="C302" s="359" t="s">
        <v>11</v>
      </c>
      <c r="D302" s="12" t="s">
        <v>12</v>
      </c>
      <c r="E302" s="12" t="s">
        <v>13</v>
      </c>
      <c r="F302" s="12" t="s">
        <v>14</v>
      </c>
      <c r="G302" s="12" t="s">
        <v>208</v>
      </c>
      <c r="H302" s="12" t="s">
        <v>169</v>
      </c>
      <c r="I302" s="12" t="s">
        <v>646</v>
      </c>
      <c r="J302" s="134" t="s">
        <v>647</v>
      </c>
      <c r="K302" s="131" t="s">
        <v>648</v>
      </c>
      <c r="L302" s="360"/>
      <c r="M302" s="34" t="str">
        <f>IFERROR(INDEX('1.2(2)'!J$967:J$1017,MATCH('1.2(1)①'!$B302,'1.2(2)'!$C$967:$C$1017,0),1),"ー")</f>
        <v>ー</v>
      </c>
      <c r="N302" s="34" t="str">
        <f>IFERROR(INDEX('1.2(2)'!K$967:K$1017,MATCH('1.2(1)①'!$B302,'1.2(2)'!$C$967:$C$1017,0),1),"ー")</f>
        <v>ー</v>
      </c>
    </row>
    <row r="303" spans="1:14">
      <c r="A303" s="44" t="str">
        <f t="shared" si="9"/>
        <v>Scope1, 2その他の設備導入、運用改善建物外壁・屋根・窓・床の断熱化・気密化</v>
      </c>
      <c r="B303" s="11">
        <f t="shared" si="8"/>
        <v>297</v>
      </c>
      <c r="C303" s="359" t="s">
        <v>11</v>
      </c>
      <c r="D303" s="12" t="s">
        <v>12</v>
      </c>
      <c r="E303" s="12" t="s">
        <v>13</v>
      </c>
      <c r="F303" s="12" t="s">
        <v>14</v>
      </c>
      <c r="G303" s="12" t="s">
        <v>208</v>
      </c>
      <c r="H303" s="12" t="s">
        <v>169</v>
      </c>
      <c r="I303" s="12" t="s">
        <v>646</v>
      </c>
      <c r="J303" s="132" t="s">
        <v>649</v>
      </c>
      <c r="K303" s="131" t="s">
        <v>650</v>
      </c>
      <c r="L303" s="34" t="s">
        <v>20</v>
      </c>
      <c r="M303" s="34" t="str">
        <f>IFERROR(INDEX('1.2(2)'!J$967:J$1017,MATCH('1.2(1)①'!$B303,'1.2(2)'!$C$967:$C$1017,0),1),"ー")</f>
        <v>ー</v>
      </c>
      <c r="N303" s="34" t="str">
        <f>IFERROR(INDEX('1.2(2)'!K$967:K$1017,MATCH('1.2(1)①'!$B303,'1.2(2)'!$C$967:$C$1017,0),1),"ー")</f>
        <v>ー</v>
      </c>
    </row>
    <row r="304" spans="1:14">
      <c r="A304" s="44" t="str">
        <f t="shared" si="9"/>
        <v>Scope1, 2その他の設備導入、運用改善建物日射遮蔽</v>
      </c>
      <c r="B304" s="11">
        <f t="shared" si="8"/>
        <v>298</v>
      </c>
      <c r="C304" s="359" t="s">
        <v>11</v>
      </c>
      <c r="D304" s="12" t="s">
        <v>12</v>
      </c>
      <c r="E304" s="12" t="s">
        <v>13</v>
      </c>
      <c r="F304" s="12" t="s">
        <v>14</v>
      </c>
      <c r="G304" s="12" t="s">
        <v>208</v>
      </c>
      <c r="H304" s="12" t="s">
        <v>173</v>
      </c>
      <c r="I304" s="12" t="s">
        <v>651</v>
      </c>
      <c r="J304" s="132" t="s">
        <v>652</v>
      </c>
      <c r="K304" s="131" t="s">
        <v>653</v>
      </c>
      <c r="L304" s="34" t="s">
        <v>20</v>
      </c>
      <c r="M304" s="34" t="str">
        <f>IFERROR(INDEX('1.2(2)'!J$967:J$1017,MATCH('1.2(1)①'!$B304,'1.2(2)'!$C$967:$C$1017,0),1),"ー")</f>
        <v>ー</v>
      </c>
      <c r="N304" s="34" t="str">
        <f>IFERROR(INDEX('1.2(2)'!K$967:K$1017,MATCH('1.2(1)①'!$B304,'1.2(2)'!$C$967:$C$1017,0),1),"ー")</f>
        <v>ー</v>
      </c>
    </row>
    <row r="305" spans="1:14" ht="28.8">
      <c r="A305" s="44" t="str">
        <f t="shared" si="9"/>
        <v>Scope1, 2その他の設備導入、運用改善未利用エネルギー・再生可能エネルギー設備等</v>
      </c>
      <c r="B305" s="11">
        <f t="shared" si="8"/>
        <v>299</v>
      </c>
      <c r="C305" s="359" t="s">
        <v>11</v>
      </c>
      <c r="D305" s="12" t="s">
        <v>12</v>
      </c>
      <c r="E305" s="12" t="s">
        <v>13</v>
      </c>
      <c r="F305" s="12" t="s">
        <v>14</v>
      </c>
      <c r="G305" s="12" t="s">
        <v>208</v>
      </c>
      <c r="H305" s="489" t="s">
        <v>3836</v>
      </c>
      <c r="I305" s="489"/>
      <c r="J305" s="132" t="s">
        <v>654</v>
      </c>
      <c r="K305" s="131" t="s">
        <v>655</v>
      </c>
      <c r="L305" s="365"/>
      <c r="M305" s="34" t="str">
        <f>IFERROR(INDEX('1.2(2)'!J$967:J$1017,MATCH('1.2(1)①'!$B305,'1.2(2)'!$C$967:$C$1017,0),1),"ー")</f>
        <v>ー</v>
      </c>
      <c r="N305" s="34" t="str">
        <f>IFERROR(INDEX('1.2(2)'!K$967:K$1017,MATCH('1.2(1)①'!$B305,'1.2(2)'!$C$967:$C$1017,0),1),"ー")</f>
        <v>ー</v>
      </c>
    </row>
    <row r="306" spans="1:14" ht="43.2">
      <c r="A306" s="44" t="str">
        <f t="shared" si="9"/>
        <v>Scope1, 2その他の設備導入、運用改善未利用エネルギー・再生可能エネルギー設備等</v>
      </c>
      <c r="B306" s="11">
        <f t="shared" si="8"/>
        <v>300</v>
      </c>
      <c r="C306" s="359" t="s">
        <v>11</v>
      </c>
      <c r="D306" s="12" t="s">
        <v>12</v>
      </c>
      <c r="E306" s="12" t="s">
        <v>13</v>
      </c>
      <c r="F306" s="12" t="s">
        <v>14</v>
      </c>
      <c r="G306" s="12" t="s">
        <v>208</v>
      </c>
      <c r="H306" s="489" t="s">
        <v>3836</v>
      </c>
      <c r="I306" s="489"/>
      <c r="J306" s="132" t="s">
        <v>656</v>
      </c>
      <c r="K306" s="131" t="s">
        <v>657</v>
      </c>
      <c r="L306" s="365"/>
      <c r="M306" s="34" t="str">
        <f>IFERROR(INDEX('1.2(2)'!J$967:J$1017,MATCH('1.2(1)①'!$B306,'1.2(2)'!$C$967:$C$1017,0),1),"ー")</f>
        <v>ー</v>
      </c>
      <c r="N306" s="34" t="str">
        <f>IFERROR(INDEX('1.2(2)'!K$967:K$1017,MATCH('1.2(1)①'!$B306,'1.2(2)'!$C$967:$C$1017,0),1),"ー")</f>
        <v>ー</v>
      </c>
    </row>
    <row r="307" spans="1:14" ht="14.4" customHeight="1">
      <c r="A307" s="44" t="str">
        <f t="shared" si="9"/>
        <v>Scope1, 2その他の設備導入、運用改善未利用エネルギー・再生可能エネルギー設備等</v>
      </c>
      <c r="B307" s="11">
        <f t="shared" si="8"/>
        <v>301</v>
      </c>
      <c r="C307" s="359" t="s">
        <v>11</v>
      </c>
      <c r="D307" s="12" t="s">
        <v>12</v>
      </c>
      <c r="E307" s="12" t="s">
        <v>13</v>
      </c>
      <c r="F307" s="12" t="s">
        <v>14</v>
      </c>
      <c r="G307" s="12" t="s">
        <v>208</v>
      </c>
      <c r="H307" s="489" t="s">
        <v>3836</v>
      </c>
      <c r="I307" s="489"/>
      <c r="J307" s="132" t="s">
        <v>658</v>
      </c>
      <c r="K307" s="131" t="s">
        <v>659</v>
      </c>
      <c r="L307" s="365"/>
      <c r="M307" s="34" t="str">
        <f>IFERROR(INDEX('1.2(2)'!J$967:J$1017,MATCH('1.2(1)①'!$B307,'1.2(2)'!$C$967:$C$1017,0),1),"ー")</f>
        <v>ー</v>
      </c>
      <c r="N307" s="34" t="str">
        <f>IFERROR(INDEX('1.2(2)'!K$967:K$1017,MATCH('1.2(1)①'!$B307,'1.2(2)'!$C$967:$C$1017,0),1),"ー")</f>
        <v>ー</v>
      </c>
    </row>
    <row r="308" spans="1:14" ht="57.6">
      <c r="A308" s="44" t="str">
        <f t="shared" si="9"/>
        <v>Scope1, 2その他の設備導入、運用改善未利用エネルギー・再生可能エネルギー設備等</v>
      </c>
      <c r="B308" s="11">
        <f t="shared" si="8"/>
        <v>302</v>
      </c>
      <c r="C308" s="359" t="s">
        <v>11</v>
      </c>
      <c r="D308" s="12" t="s">
        <v>12</v>
      </c>
      <c r="E308" s="12" t="s">
        <v>13</v>
      </c>
      <c r="F308" s="12" t="s">
        <v>14</v>
      </c>
      <c r="G308" s="12" t="s">
        <v>208</v>
      </c>
      <c r="H308" s="489" t="s">
        <v>3836</v>
      </c>
      <c r="I308" s="489"/>
      <c r="J308" s="132" t="s">
        <v>660</v>
      </c>
      <c r="K308" s="131" t="s">
        <v>661</v>
      </c>
      <c r="L308" s="34" t="s">
        <v>20</v>
      </c>
      <c r="M308" s="34" t="str">
        <f>IFERROR(INDEX('1.2(2)'!J$967:J$1017,MATCH('1.2(1)①'!$B308,'1.2(2)'!$C$967:$C$1017,0),1),"ー")</f>
        <v>ー</v>
      </c>
      <c r="N308" s="34" t="str">
        <f>IFERROR(INDEX('1.2(2)'!K$967:K$1017,MATCH('1.2(1)①'!$B308,'1.2(2)'!$C$967:$C$1017,0),1),"ー")</f>
        <v>ー</v>
      </c>
    </row>
    <row r="309" spans="1:14" ht="14.4" customHeight="1">
      <c r="A309" s="44" t="str">
        <f t="shared" si="9"/>
        <v>Scope1, 2その他の設備導入、運用改善未利用エネルギー・再生可能エネルギー設備等</v>
      </c>
      <c r="B309" s="11">
        <f t="shared" si="8"/>
        <v>303</v>
      </c>
      <c r="C309" s="359" t="s">
        <v>11</v>
      </c>
      <c r="D309" s="12" t="s">
        <v>12</v>
      </c>
      <c r="E309" s="12" t="s">
        <v>13</v>
      </c>
      <c r="F309" s="12" t="s">
        <v>14</v>
      </c>
      <c r="G309" s="12" t="s">
        <v>208</v>
      </c>
      <c r="H309" s="489" t="s">
        <v>3836</v>
      </c>
      <c r="I309" s="489"/>
      <c r="J309" s="132" t="s">
        <v>662</v>
      </c>
      <c r="K309" s="131" t="s">
        <v>663</v>
      </c>
      <c r="L309" s="34" t="s">
        <v>20</v>
      </c>
      <c r="M309" s="34" t="str">
        <f>IFERROR(INDEX('1.2(2)'!J$967:J$1017,MATCH('1.2(1)①'!$B309,'1.2(2)'!$C$967:$C$1017,0),1),"ー")</f>
        <v>ー</v>
      </c>
      <c r="N309" s="34" t="str">
        <f>IFERROR(INDEX('1.2(2)'!K$967:K$1017,MATCH('1.2(1)①'!$B309,'1.2(2)'!$C$967:$C$1017,0),1),"ー")</f>
        <v>ー</v>
      </c>
    </row>
    <row r="310" spans="1:14">
      <c r="A310" s="44" t="str">
        <f t="shared" si="9"/>
        <v>Scope1, 2その他の設備導入、運用改善未利用エネルギー・再生可能エネルギー設備等</v>
      </c>
      <c r="B310" s="11">
        <f t="shared" si="8"/>
        <v>304</v>
      </c>
      <c r="C310" s="359" t="s">
        <v>11</v>
      </c>
      <c r="D310" s="12" t="s">
        <v>12</v>
      </c>
      <c r="E310" s="12" t="s">
        <v>13</v>
      </c>
      <c r="F310" s="12" t="s">
        <v>14</v>
      </c>
      <c r="G310" s="12" t="s">
        <v>208</v>
      </c>
      <c r="H310" s="489" t="s">
        <v>3836</v>
      </c>
      <c r="I310" s="489"/>
      <c r="J310" s="132" t="s">
        <v>665</v>
      </c>
      <c r="K310" s="131" t="s">
        <v>3837</v>
      </c>
      <c r="L310" s="365"/>
      <c r="M310" s="34" t="str">
        <f>IFERROR(INDEX('1.2(2)'!J$967:J$1017,MATCH('1.2(1)①'!$B310,'1.2(2)'!$C$967:$C$1017,0),1),"ー")</f>
        <v>ー</v>
      </c>
      <c r="N310" s="34" t="str">
        <f>IFERROR(INDEX('1.2(2)'!K$967:K$1017,MATCH('1.2(1)①'!$B310,'1.2(2)'!$C$967:$C$1017,0),1),"ー")</f>
        <v>ー</v>
      </c>
    </row>
    <row r="311" spans="1:14" ht="28.8" customHeight="1">
      <c r="A311" s="44" t="str">
        <f t="shared" si="9"/>
        <v>Scope1, 2その他の設備導入、運用改善未利用エネルギー・再生可能エネルギー設備等</v>
      </c>
      <c r="B311" s="11">
        <f t="shared" si="8"/>
        <v>305</v>
      </c>
      <c r="C311" s="359" t="s">
        <v>11</v>
      </c>
      <c r="D311" s="12" t="s">
        <v>12</v>
      </c>
      <c r="E311" s="12" t="s">
        <v>13</v>
      </c>
      <c r="F311" s="12" t="s">
        <v>14</v>
      </c>
      <c r="G311" s="12" t="s">
        <v>208</v>
      </c>
      <c r="H311" s="489" t="s">
        <v>3836</v>
      </c>
      <c r="I311" s="489"/>
      <c r="J311" s="132" t="s">
        <v>666</v>
      </c>
      <c r="K311" s="131" t="s">
        <v>667</v>
      </c>
      <c r="L311" s="365"/>
      <c r="M311" s="34" t="str">
        <f>IFERROR(INDEX('1.2(2)'!J$967:J$1017,MATCH('1.2(1)①'!$B311,'1.2(2)'!$C$967:$C$1017,0),1),"ー")</f>
        <v>ー</v>
      </c>
      <c r="N311" s="34" t="str">
        <f>IFERROR(INDEX('1.2(2)'!K$967:K$1017,MATCH('1.2(1)①'!$B311,'1.2(2)'!$C$967:$C$1017,0),1),"ー")</f>
        <v>ー</v>
      </c>
    </row>
    <row r="312" spans="1:14" ht="28.8" customHeight="1">
      <c r="A312" s="44" t="str">
        <f t="shared" si="9"/>
        <v>Scope1, 2その他の設備導入、運用改善未利用エネルギー・再生可能エネルギー設備等</v>
      </c>
      <c r="B312" s="11">
        <f t="shared" si="8"/>
        <v>306</v>
      </c>
      <c r="C312" s="359" t="s">
        <v>11</v>
      </c>
      <c r="D312" s="12" t="s">
        <v>12</v>
      </c>
      <c r="E312" s="12" t="s">
        <v>13</v>
      </c>
      <c r="F312" s="12" t="s">
        <v>14</v>
      </c>
      <c r="G312" s="12" t="s">
        <v>208</v>
      </c>
      <c r="H312" s="489" t="s">
        <v>3836</v>
      </c>
      <c r="I312" s="489"/>
      <c r="J312" s="132" t="s">
        <v>668</v>
      </c>
      <c r="K312" s="131" t="s">
        <v>669</v>
      </c>
      <c r="L312" s="365"/>
      <c r="M312" s="34" t="str">
        <f>IFERROR(INDEX('1.2(2)'!J$967:J$1017,MATCH('1.2(1)①'!$B312,'1.2(2)'!$C$967:$C$1017,0),1),"ー")</f>
        <v>ー</v>
      </c>
      <c r="N312" s="34" t="str">
        <f>IFERROR(INDEX('1.2(2)'!K$967:K$1017,MATCH('1.2(1)①'!$B312,'1.2(2)'!$C$967:$C$1017,0),1),"ー")</f>
        <v>ー</v>
      </c>
    </row>
    <row r="313" spans="1:14" ht="28.8" customHeight="1">
      <c r="A313" s="44" t="str">
        <f t="shared" si="9"/>
        <v>Scope1, 2その他の設備導入、運用改善未利用エネルギー・再生可能エネルギー設備等</v>
      </c>
      <c r="B313" s="11">
        <f t="shared" si="8"/>
        <v>307</v>
      </c>
      <c r="C313" s="359" t="s">
        <v>11</v>
      </c>
      <c r="D313" s="12" t="s">
        <v>12</v>
      </c>
      <c r="E313" s="12" t="s">
        <v>13</v>
      </c>
      <c r="F313" s="12" t="s">
        <v>14</v>
      </c>
      <c r="G313" s="12" t="s">
        <v>208</v>
      </c>
      <c r="H313" s="489" t="s">
        <v>3836</v>
      </c>
      <c r="I313" s="489"/>
      <c r="J313" s="132" t="s">
        <v>670</v>
      </c>
      <c r="K313" s="131" t="s">
        <v>671</v>
      </c>
      <c r="L313" s="365"/>
      <c r="M313" s="34" t="str">
        <f>IFERROR(INDEX('1.2(2)'!J$967:J$1017,MATCH('1.2(1)①'!$B313,'1.2(2)'!$C$967:$C$1017,0),1),"ー")</f>
        <v>ー</v>
      </c>
      <c r="N313" s="34" t="str">
        <f>IFERROR(INDEX('1.2(2)'!K$967:K$1017,MATCH('1.2(1)①'!$B313,'1.2(2)'!$C$967:$C$1017,0),1),"ー")</f>
        <v>ー</v>
      </c>
    </row>
    <row r="314" spans="1:14" ht="28.8" customHeight="1">
      <c r="A314" s="44" t="str">
        <f t="shared" si="9"/>
        <v>Scope1, 2その他の設備導入、運用改善未利用エネルギー・再生可能エネルギー設備等</v>
      </c>
      <c r="B314" s="11">
        <f t="shared" si="8"/>
        <v>308</v>
      </c>
      <c r="C314" s="359" t="s">
        <v>11</v>
      </c>
      <c r="D314" s="12" t="s">
        <v>12</v>
      </c>
      <c r="E314" s="12" t="s">
        <v>13</v>
      </c>
      <c r="F314" s="12" t="s">
        <v>14</v>
      </c>
      <c r="G314" s="12" t="s">
        <v>208</v>
      </c>
      <c r="H314" s="489" t="s">
        <v>3836</v>
      </c>
      <c r="I314" s="489"/>
      <c r="J314" s="132" t="s">
        <v>3821</v>
      </c>
      <c r="K314" s="131" t="s">
        <v>672</v>
      </c>
      <c r="L314" s="365"/>
      <c r="M314" s="34" t="str">
        <f>IFERROR(INDEX('1.2(2)'!J$967:J$1017,MATCH('1.2(1)①'!$B314,'1.2(2)'!$C$967:$C$1017,0),1),"ー")</f>
        <v>ー</v>
      </c>
      <c r="N314" s="34" t="str">
        <f>IFERROR(INDEX('1.2(2)'!K$967:K$1017,MATCH('1.2(1)①'!$B314,'1.2(2)'!$C$967:$C$1017,0),1),"ー")</f>
        <v>ー</v>
      </c>
    </row>
    <row r="315" spans="1:14" ht="28.8">
      <c r="B315" s="11">
        <f t="shared" si="8"/>
        <v>309</v>
      </c>
      <c r="C315" s="359" t="s">
        <v>11</v>
      </c>
      <c r="D315" s="12" t="s">
        <v>12</v>
      </c>
      <c r="E315" s="12" t="s">
        <v>13</v>
      </c>
      <c r="F315" s="12" t="s">
        <v>14</v>
      </c>
      <c r="G315" s="12" t="s">
        <v>208</v>
      </c>
      <c r="H315" s="489" t="s">
        <v>3836</v>
      </c>
      <c r="I315" s="489"/>
      <c r="J315" s="309" t="s">
        <v>3824</v>
      </c>
      <c r="K315" s="310" t="s">
        <v>3823</v>
      </c>
      <c r="L315" s="285"/>
      <c r="M315" s="285"/>
      <c r="N315" s="285"/>
    </row>
    <row r="316" spans="1:14" ht="43.2">
      <c r="A316" s="44" t="str">
        <f t="shared" si="9"/>
        <v>Scope1, 2その他の設備導入、運用改善情報技術</v>
      </c>
      <c r="B316" s="11">
        <f t="shared" si="8"/>
        <v>310</v>
      </c>
      <c r="C316" s="359" t="s">
        <v>11</v>
      </c>
      <c r="D316" s="12" t="s">
        <v>12</v>
      </c>
      <c r="E316" s="12" t="s">
        <v>13</v>
      </c>
      <c r="F316" s="12" t="s">
        <v>14</v>
      </c>
      <c r="G316" s="12" t="s">
        <v>208</v>
      </c>
      <c r="H316" s="489" t="s">
        <v>673</v>
      </c>
      <c r="I316" s="489"/>
      <c r="J316" s="132" t="s">
        <v>674</v>
      </c>
      <c r="K316" s="131" t="s">
        <v>675</v>
      </c>
      <c r="L316" s="365"/>
      <c r="M316" s="34" t="str">
        <f>IFERROR(INDEX('1.2(2)'!J$967:J$1017,MATCH('1.2(1)①'!$B316,'1.2(2)'!$C$967:$C$1017,0),1),"ー")</f>
        <v>ー</v>
      </c>
      <c r="N316" s="34" t="str">
        <f>IFERROR(INDEX('1.2(2)'!K$967:K$1017,MATCH('1.2(1)①'!$B316,'1.2(2)'!$C$967:$C$1017,0),1),"ー")</f>
        <v>ー</v>
      </c>
    </row>
    <row r="317" spans="1:14" ht="28.8">
      <c r="A317" s="44" t="str">
        <f t="shared" si="9"/>
        <v>Scope1, 2その他の設備導入、運用改善情報技術</v>
      </c>
      <c r="B317" s="11">
        <f t="shared" si="8"/>
        <v>311</v>
      </c>
      <c r="C317" s="359" t="s">
        <v>11</v>
      </c>
      <c r="D317" s="12" t="s">
        <v>12</v>
      </c>
      <c r="E317" s="12" t="s">
        <v>13</v>
      </c>
      <c r="F317" s="12" t="s">
        <v>14</v>
      </c>
      <c r="G317" s="12" t="s">
        <v>208</v>
      </c>
      <c r="H317" s="489" t="s">
        <v>673</v>
      </c>
      <c r="I317" s="489"/>
      <c r="J317" s="132" t="s">
        <v>676</v>
      </c>
      <c r="K317" s="131" t="s">
        <v>677</v>
      </c>
      <c r="L317" s="365"/>
      <c r="M317" s="34" t="str">
        <f>IFERROR(INDEX('1.2(2)'!J$967:J$1017,MATCH('1.2(1)①'!$B317,'1.2(2)'!$C$967:$C$1017,0),1),"ー")</f>
        <v>ー</v>
      </c>
      <c r="N317" s="34" t="str">
        <f>IFERROR(INDEX('1.2(2)'!K$967:K$1017,MATCH('1.2(1)①'!$B317,'1.2(2)'!$C$967:$C$1017,0),1),"ー")</f>
        <v>ー</v>
      </c>
    </row>
    <row r="318" spans="1:14" ht="28.8">
      <c r="A318" s="44" t="str">
        <f t="shared" si="9"/>
        <v>Scope1, 2その他の設備導入、運用改善情報技術</v>
      </c>
      <c r="B318" s="11">
        <f t="shared" si="8"/>
        <v>312</v>
      </c>
      <c r="C318" s="359" t="s">
        <v>11</v>
      </c>
      <c r="D318" s="12" t="s">
        <v>12</v>
      </c>
      <c r="E318" s="12" t="s">
        <v>13</v>
      </c>
      <c r="F318" s="12" t="s">
        <v>14</v>
      </c>
      <c r="G318" s="12" t="s">
        <v>208</v>
      </c>
      <c r="H318" s="489" t="s">
        <v>673</v>
      </c>
      <c r="I318" s="489"/>
      <c r="J318" s="132" t="s">
        <v>718</v>
      </c>
      <c r="K318" s="131" t="s">
        <v>719</v>
      </c>
      <c r="L318" s="365"/>
      <c r="M318" s="34" t="str">
        <f>IFERROR(INDEX('1.2(2)'!J$967:J$1017,MATCH('1.2(1)①'!$B318,'1.2(2)'!$C$967:$C$1017,0),1),"ー")</f>
        <v>ー</v>
      </c>
      <c r="N318" s="34" t="str">
        <f>IFERROR(INDEX('1.2(2)'!K$967:K$1017,MATCH('1.2(1)①'!$B318,'1.2(2)'!$C$967:$C$1017,0),1),"ー")</f>
        <v>ー</v>
      </c>
    </row>
    <row r="319" spans="1:14">
      <c r="A319" s="44" t="str">
        <f t="shared" si="9"/>
        <v>Scope2敷地外からの再生可能エネルギーの調達ー</v>
      </c>
      <c r="B319" s="11">
        <f t="shared" si="8"/>
        <v>313</v>
      </c>
      <c r="C319" s="359" t="s">
        <v>11</v>
      </c>
      <c r="D319" s="12" t="s">
        <v>12</v>
      </c>
      <c r="E319" s="12" t="s">
        <v>678</v>
      </c>
      <c r="F319" s="12" t="s">
        <v>14</v>
      </c>
      <c r="G319" s="12" t="s">
        <v>679</v>
      </c>
      <c r="H319" s="487" t="s">
        <v>680</v>
      </c>
      <c r="I319" s="487"/>
      <c r="J319" s="132" t="s">
        <v>681</v>
      </c>
      <c r="K319" s="131"/>
      <c r="L319" s="34" t="s">
        <v>20</v>
      </c>
      <c r="M319" s="34" t="str">
        <f>IFERROR(INDEX('1.2(2)'!J$967:J$1017,MATCH('1.2(1)①'!$B319,'1.2(2)'!$C$967:$C$1017,0),1),"ー")</f>
        <v>ー</v>
      </c>
      <c r="N319" s="34" t="str">
        <f>IFERROR(INDEX('1.2(2)'!K$967:K$1017,MATCH('1.2(1)①'!$B319,'1.2(2)'!$C$967:$C$1017,0),1),"ー")</f>
        <v>ー</v>
      </c>
    </row>
    <row r="320" spans="1:14">
      <c r="A320" s="44" t="str">
        <f t="shared" si="9"/>
        <v>Scope2敷地外からの再生可能エネルギーの調達ー</v>
      </c>
      <c r="B320" s="11">
        <f t="shared" si="8"/>
        <v>314</v>
      </c>
      <c r="C320" s="359" t="s">
        <v>11</v>
      </c>
      <c r="D320" s="12" t="s">
        <v>12</v>
      </c>
      <c r="E320" s="12" t="s">
        <v>678</v>
      </c>
      <c r="F320" s="12" t="s">
        <v>14</v>
      </c>
      <c r="G320" s="12" t="s">
        <v>679</v>
      </c>
      <c r="H320" s="487" t="s">
        <v>680</v>
      </c>
      <c r="I320" s="487"/>
      <c r="J320" s="132" t="s">
        <v>682</v>
      </c>
      <c r="K320" s="131"/>
      <c r="L320" s="34" t="s">
        <v>20</v>
      </c>
      <c r="M320" s="34" t="str">
        <f>IFERROR(INDEX('1.2(2)'!J$967:J$1017,MATCH('1.2(1)①'!$B320,'1.2(2)'!$C$967:$C$1017,0),1),"ー")</f>
        <v>ー</v>
      </c>
      <c r="N320" s="34" t="str">
        <f>IFERROR(INDEX('1.2(2)'!K$967:K$1017,MATCH('1.2(1)①'!$B320,'1.2(2)'!$C$967:$C$1017,0),1),"ー")</f>
        <v>ー</v>
      </c>
    </row>
    <row r="321" spans="1:14" ht="57.6">
      <c r="A321" s="44" t="str">
        <f t="shared" si="9"/>
        <v>Scope1～3
（Scope3はCategory1）バリューチェーンの上流側の排出削減ー</v>
      </c>
      <c r="B321" s="11">
        <f t="shared" si="8"/>
        <v>315</v>
      </c>
      <c r="C321" s="359" t="s">
        <v>11</v>
      </c>
      <c r="D321" s="12" t="s">
        <v>12</v>
      </c>
      <c r="E321" s="12" t="s">
        <v>3834</v>
      </c>
      <c r="F321" s="12" t="s">
        <v>684</v>
      </c>
      <c r="G321" s="12" t="s">
        <v>708</v>
      </c>
      <c r="H321" s="487" t="s">
        <v>680</v>
      </c>
      <c r="I321" s="487"/>
      <c r="J321" s="309" t="s">
        <v>3843</v>
      </c>
      <c r="K321" s="131"/>
      <c r="L321" s="34" t="s">
        <v>20</v>
      </c>
      <c r="M321" s="34" t="str">
        <f>IFERROR(INDEX('1.2(2)'!J$967:J$1017,MATCH('1.2(1)①'!$B321,'1.2(2)'!$C$967:$C$1017,0),1),"ー")</f>
        <v>ー</v>
      </c>
      <c r="N321" s="34" t="str">
        <f>IFERROR(INDEX('1.2(2)'!K$967:K$1017,MATCH('1.2(1)①'!$B321,'1.2(2)'!$C$967:$C$1017,0),1),"ー")</f>
        <v>ー</v>
      </c>
    </row>
    <row r="322" spans="1:14" ht="28.8">
      <c r="A322" s="44" t="str">
        <f t="shared" si="9"/>
        <v>Scope3
Category2バリューチェーンの上流側の排出削減ー</v>
      </c>
      <c r="B322" s="11">
        <f t="shared" si="8"/>
        <v>316</v>
      </c>
      <c r="C322" s="359" t="s">
        <v>11</v>
      </c>
      <c r="D322" s="12" t="s">
        <v>12</v>
      </c>
      <c r="E322" s="12" t="s">
        <v>721</v>
      </c>
      <c r="F322" s="12" t="s">
        <v>14</v>
      </c>
      <c r="G322" s="12" t="s">
        <v>708</v>
      </c>
      <c r="H322" s="487" t="s">
        <v>680</v>
      </c>
      <c r="I322" s="487"/>
      <c r="J322" s="132" t="s">
        <v>685</v>
      </c>
      <c r="K322" s="131"/>
      <c r="L322" s="34" t="s">
        <v>20</v>
      </c>
      <c r="M322" s="34" t="str">
        <f>IFERROR(INDEX('1.2(2)'!J$967:J$1017,MATCH('1.2(1)①'!$B322,'1.2(2)'!$C$967:$C$1017,0),1),"ー")</f>
        <v>ー</v>
      </c>
      <c r="N322" s="34" t="str">
        <f>IFERROR(INDEX('1.2(2)'!K$967:K$1017,MATCH('1.2(1)①'!$B322,'1.2(2)'!$C$967:$C$1017,0),1),"ー")</f>
        <v>ー</v>
      </c>
    </row>
    <row r="323" spans="1:14" ht="43.2">
      <c r="A323" s="44" t="str">
        <f t="shared" si="9"/>
        <v>Scope1～3
（Scope3はCategory3）バリューチェーンの上流側の排出削減ー</v>
      </c>
      <c r="B323" s="11">
        <f t="shared" si="8"/>
        <v>317</v>
      </c>
      <c r="C323" s="359" t="s">
        <v>11</v>
      </c>
      <c r="D323" s="12" t="s">
        <v>12</v>
      </c>
      <c r="E323" s="12" t="s">
        <v>3835</v>
      </c>
      <c r="F323" s="12" t="s">
        <v>14</v>
      </c>
      <c r="G323" s="12" t="s">
        <v>708</v>
      </c>
      <c r="H323" s="487" t="s">
        <v>680</v>
      </c>
      <c r="I323" s="487"/>
      <c r="J323" s="132" t="s">
        <v>686</v>
      </c>
      <c r="K323" s="131"/>
      <c r="L323" s="34" t="s">
        <v>20</v>
      </c>
      <c r="M323" s="34" t="str">
        <f>IFERROR(INDEX('1.2(2)'!J$967:J$1017,MATCH('1.2(1)①'!$B323,'1.2(2)'!$C$967:$C$1017,0),1),"ー")</f>
        <v>ー</v>
      </c>
      <c r="N323" s="34" t="str">
        <f>IFERROR(INDEX('1.2(2)'!K$967:K$1017,MATCH('1.2(1)①'!$B323,'1.2(2)'!$C$967:$C$1017,0),1),"ー")</f>
        <v>ー</v>
      </c>
    </row>
    <row r="324" spans="1:14" ht="28.8">
      <c r="A324" s="44" t="str">
        <f t="shared" si="9"/>
        <v>Scope3
Category5バリューチェーンの上流側の排出削減ー</v>
      </c>
      <c r="B324" s="11">
        <f t="shared" si="8"/>
        <v>318</v>
      </c>
      <c r="C324" s="359" t="s">
        <v>11</v>
      </c>
      <c r="D324" s="12" t="s">
        <v>12</v>
      </c>
      <c r="E324" s="12" t="s">
        <v>722</v>
      </c>
      <c r="F324" s="12" t="s">
        <v>687</v>
      </c>
      <c r="G324" s="12" t="s">
        <v>708</v>
      </c>
      <c r="H324" s="487" t="s">
        <v>680</v>
      </c>
      <c r="I324" s="487"/>
      <c r="J324" s="132" t="s">
        <v>688</v>
      </c>
      <c r="K324" s="131"/>
      <c r="L324" s="34" t="s">
        <v>20</v>
      </c>
      <c r="M324" s="34" t="str">
        <f>IFERROR(INDEX('1.2(2)'!J$967:J$1017,MATCH('1.2(1)①'!$B324,'1.2(2)'!$C$967:$C$1017,0),1),"ー")</f>
        <v>ー</v>
      </c>
      <c r="N324" s="34" t="str">
        <f>IFERROR(INDEX('1.2(2)'!K$967:K$1017,MATCH('1.2(1)①'!$B324,'1.2(2)'!$C$967:$C$1017,0),1),"ー")</f>
        <v>ー</v>
      </c>
    </row>
    <row r="325" spans="1:14" ht="43.2">
      <c r="A325" s="44" t="str">
        <f t="shared" si="9"/>
        <v>Scope3
Category6・７バリューチェーンの上流側の排出削減ー</v>
      </c>
      <c r="B325" s="11">
        <f t="shared" si="8"/>
        <v>319</v>
      </c>
      <c r="C325" s="359" t="s">
        <v>11</v>
      </c>
      <c r="D325" s="12" t="s">
        <v>12</v>
      </c>
      <c r="E325" s="12" t="s">
        <v>723</v>
      </c>
      <c r="F325" s="12" t="s">
        <v>14</v>
      </c>
      <c r="G325" s="12" t="s">
        <v>708</v>
      </c>
      <c r="H325" s="487" t="s">
        <v>680</v>
      </c>
      <c r="I325" s="487"/>
      <c r="J325" s="132" t="s">
        <v>689</v>
      </c>
      <c r="K325" s="131"/>
      <c r="L325" s="34" t="s">
        <v>20</v>
      </c>
      <c r="M325" s="34" t="str">
        <f>IFERROR(INDEX('1.2(2)'!J$967:J$1017,MATCH('1.2(1)①'!$B325,'1.2(2)'!$C$967:$C$1017,0),1),"ー")</f>
        <v>ー</v>
      </c>
      <c r="N325" s="34" t="str">
        <f>IFERROR(INDEX('1.2(2)'!K$967:K$1017,MATCH('1.2(1)①'!$B325,'1.2(2)'!$C$967:$C$1017,0),1),"ー")</f>
        <v>ー</v>
      </c>
    </row>
    <row r="326" spans="1:14" ht="43.2">
      <c r="A326" s="44" t="str">
        <f t="shared" si="9"/>
        <v>Scope3
Category10・15バリューチェーンの下流側の排出削減ー</v>
      </c>
      <c r="B326" s="11">
        <f t="shared" si="8"/>
        <v>320</v>
      </c>
      <c r="C326" s="359" t="s">
        <v>11</v>
      </c>
      <c r="D326" s="12" t="s">
        <v>12</v>
      </c>
      <c r="E326" s="12" t="s">
        <v>724</v>
      </c>
      <c r="F326" s="12" t="s">
        <v>690</v>
      </c>
      <c r="G326" s="12" t="s">
        <v>715</v>
      </c>
      <c r="H326" s="487" t="s">
        <v>680</v>
      </c>
      <c r="I326" s="487"/>
      <c r="J326" s="132" t="s">
        <v>3864</v>
      </c>
      <c r="K326" s="131"/>
      <c r="L326" s="34" t="s">
        <v>20</v>
      </c>
      <c r="M326" s="34" t="str">
        <f>IFERROR(INDEX('1.2(2)'!J$967:J$1017,MATCH('1.2(1)①'!$B326,'1.2(2)'!$C$967:$C$1017,0),1),"ー")</f>
        <v>ー</v>
      </c>
      <c r="N326" s="34" t="str">
        <f>IFERROR(INDEX('1.2(2)'!K$967:K$1017,MATCH('1.2(1)①'!$B326,'1.2(2)'!$C$967:$C$1017,0),1),"ー")</f>
        <v>ー</v>
      </c>
    </row>
    <row r="327" spans="1:14" ht="43.2">
      <c r="A327" s="44" t="str">
        <f t="shared" si="9"/>
        <v>Scope3
Category11～13バリューチェーンの下流側の排出削減ー</v>
      </c>
      <c r="B327" s="11">
        <f t="shared" si="8"/>
        <v>321</v>
      </c>
      <c r="C327" s="359" t="s">
        <v>11</v>
      </c>
      <c r="D327" s="12" t="s">
        <v>12</v>
      </c>
      <c r="E327" s="12" t="s">
        <v>725</v>
      </c>
      <c r="F327" s="12" t="s">
        <v>687</v>
      </c>
      <c r="G327" s="12" t="s">
        <v>715</v>
      </c>
      <c r="H327" s="487" t="s">
        <v>680</v>
      </c>
      <c r="I327" s="487"/>
      <c r="J327" s="132" t="s">
        <v>691</v>
      </c>
      <c r="K327" s="131"/>
      <c r="L327" s="34" t="s">
        <v>20</v>
      </c>
      <c r="M327" s="34" t="str">
        <f>IFERROR(INDEX('1.2(2)'!J$967:J$1017,MATCH('1.2(1)①'!$B327,'1.2(2)'!$C$967:$C$1017,0),1),"ー")</f>
        <v>ー</v>
      </c>
      <c r="N327" s="34" t="str">
        <f>IFERROR(INDEX('1.2(2)'!K$967:K$1017,MATCH('1.2(1)①'!$B327,'1.2(2)'!$C$967:$C$1017,0),1),"ー")</f>
        <v>ー</v>
      </c>
    </row>
    <row r="328" spans="1:14" ht="28.8">
      <c r="A328" s="44" t="str">
        <f t="shared" si="9"/>
        <v>Scope1～3バリューチェーンの関係者間での協働による排出削減ー</v>
      </c>
      <c r="B328" s="11">
        <f t="shared" ref="B328" si="10">ROW(B328)-6</f>
        <v>322</v>
      </c>
      <c r="C328" s="359" t="s">
        <v>11</v>
      </c>
      <c r="D328" s="12" t="s">
        <v>12</v>
      </c>
      <c r="E328" s="12" t="s">
        <v>692</v>
      </c>
      <c r="F328" s="12" t="s">
        <v>14</v>
      </c>
      <c r="G328" s="12" t="s">
        <v>693</v>
      </c>
      <c r="H328" s="487" t="s">
        <v>680</v>
      </c>
      <c r="I328" s="487"/>
      <c r="J328" s="132" t="s">
        <v>694</v>
      </c>
      <c r="K328" s="131"/>
      <c r="L328" s="34" t="s">
        <v>20</v>
      </c>
      <c r="M328" s="34" t="str">
        <f>IFERROR(INDEX('1.2(2)'!J$967:J$1017,MATCH('1.2(1)①'!$B328,'1.2(2)'!$C$967:$C$1017,0),1),"ー")</f>
        <v>ー</v>
      </c>
      <c r="N328" s="34" t="str">
        <f>IFERROR(INDEX('1.2(2)'!K$967:K$1017,MATCH('1.2(1)①'!$B328,'1.2(2)'!$C$967:$C$1017,0),1),"ー")</f>
        <v>ー</v>
      </c>
    </row>
    <row r="329" spans="1:14">
      <c r="B329" s="6"/>
      <c r="C329" s="6"/>
      <c r="D329" s="6"/>
      <c r="E329" s="6"/>
      <c r="F329" s="6"/>
      <c r="G329" s="6"/>
      <c r="H329" s="6"/>
    </row>
    <row r="330" spans="1:14">
      <c r="B330" s="6"/>
      <c r="C330" s="6"/>
      <c r="D330" s="6"/>
      <c r="E330" s="6"/>
      <c r="F330" s="6"/>
      <c r="G330" s="6"/>
      <c r="H330" s="6"/>
    </row>
    <row r="331" spans="1:14">
      <c r="B331" s="6"/>
      <c r="C331" s="6"/>
      <c r="D331" s="6"/>
      <c r="E331" s="6"/>
      <c r="F331" s="6"/>
      <c r="G331" s="6"/>
      <c r="H331" s="6"/>
    </row>
    <row r="340" spans="2:14">
      <c r="N340" s="16"/>
    </row>
    <row r="342" spans="2:14">
      <c r="B342" s="7" t="s">
        <v>695</v>
      </c>
      <c r="C342" s="10" t="s">
        <v>696</v>
      </c>
      <c r="N342" s="16"/>
    </row>
    <row r="343" spans="2:14">
      <c r="B343" s="10" t="s">
        <v>678</v>
      </c>
      <c r="C343" s="10" t="s">
        <v>697</v>
      </c>
      <c r="D343" s="10"/>
      <c r="E343" s="10"/>
      <c r="F343" s="10"/>
      <c r="N343" s="16"/>
    </row>
    <row r="344" spans="2:14">
      <c r="B344" s="10" t="s">
        <v>683</v>
      </c>
      <c r="C344" s="10" t="s">
        <v>698</v>
      </c>
      <c r="D344" s="10"/>
      <c r="E344" s="10"/>
      <c r="F344" s="10"/>
      <c r="N344" s="16"/>
    </row>
    <row r="349" spans="2:14">
      <c r="E349" s="17"/>
      <c r="F349" s="17"/>
      <c r="L349" s="16"/>
    </row>
    <row r="350" spans="2:14">
      <c r="E350" s="17"/>
      <c r="F350" s="17"/>
      <c r="L350" s="16"/>
      <c r="N350" s="16"/>
    </row>
    <row r="351" spans="2:14">
      <c r="E351" s="17"/>
      <c r="F351" s="17"/>
      <c r="L351" s="16"/>
    </row>
    <row r="352" spans="2:14">
      <c r="E352" s="17"/>
      <c r="F352" s="17"/>
      <c r="H352" s="16"/>
      <c r="L352" s="16"/>
      <c r="N352" s="16"/>
    </row>
    <row r="353" spans="4:14">
      <c r="E353" s="17"/>
      <c r="F353" s="17"/>
      <c r="H353" s="16"/>
      <c r="L353" s="16"/>
    </row>
    <row r="354" spans="4:14">
      <c r="E354" s="17"/>
      <c r="F354" s="17"/>
      <c r="H354" s="16"/>
      <c r="L354" s="16"/>
      <c r="N354" s="16"/>
    </row>
    <row r="355" spans="4:14">
      <c r="D355" s="16"/>
      <c r="E355" s="17"/>
      <c r="F355" s="17"/>
      <c r="G355" s="16"/>
      <c r="H355" s="16"/>
      <c r="J355" s="16"/>
      <c r="L355" s="16"/>
    </row>
    <row r="356" spans="4:14">
      <c r="D356" s="16"/>
      <c r="E356" s="17"/>
      <c r="F356" s="17"/>
      <c r="G356" s="16"/>
      <c r="H356" s="16"/>
      <c r="J356" s="16"/>
      <c r="L356" s="16"/>
    </row>
    <row r="357" spans="4:14">
      <c r="D357" s="16"/>
      <c r="E357" s="17"/>
      <c r="F357" s="17"/>
      <c r="G357" s="16"/>
      <c r="H357" s="16"/>
      <c r="J357" s="16"/>
      <c r="L357" s="16"/>
    </row>
    <row r="358" spans="4:14">
      <c r="D358" s="16"/>
      <c r="E358" s="17"/>
      <c r="F358" s="17"/>
      <c r="G358" s="16"/>
      <c r="H358" s="16"/>
      <c r="J358" s="16"/>
      <c r="L358" s="16"/>
    </row>
    <row r="359" spans="4:14">
      <c r="D359" s="16"/>
      <c r="E359" s="17"/>
      <c r="F359" s="17"/>
      <c r="G359" s="16"/>
      <c r="H359" s="16"/>
      <c r="J359" s="16"/>
      <c r="L359" s="16"/>
    </row>
    <row r="360" spans="4:14">
      <c r="D360" s="16"/>
      <c r="E360" s="17"/>
      <c r="F360" s="17"/>
      <c r="G360" s="16"/>
      <c r="H360" s="16"/>
      <c r="J360" s="16"/>
      <c r="L360" s="16"/>
    </row>
    <row r="361" spans="4:14">
      <c r="D361" s="16"/>
      <c r="E361" s="17"/>
      <c r="F361" s="17"/>
      <c r="G361" s="16"/>
      <c r="H361" s="16"/>
      <c r="J361" s="16"/>
      <c r="L361" s="16"/>
      <c r="M361" s="16"/>
      <c r="N361" s="16"/>
    </row>
    <row r="362" spans="4:14">
      <c r="D362" s="16"/>
      <c r="E362" s="17"/>
      <c r="F362" s="17"/>
      <c r="G362" s="16"/>
      <c r="H362" s="16"/>
      <c r="J362" s="16"/>
      <c r="L362" s="16"/>
      <c r="M362" s="16"/>
      <c r="N362" s="16"/>
    </row>
    <row r="363" spans="4:14">
      <c r="D363" s="16"/>
      <c r="E363" s="17"/>
      <c r="F363" s="17"/>
      <c r="G363" s="16"/>
      <c r="H363" s="16"/>
      <c r="J363" s="16"/>
      <c r="L363" s="16"/>
      <c r="M363" s="16"/>
      <c r="N363" s="16"/>
    </row>
    <row r="364" spans="4:14">
      <c r="D364" s="16"/>
      <c r="E364" s="17"/>
      <c r="F364" s="17"/>
      <c r="G364" s="16"/>
      <c r="H364" s="16"/>
      <c r="J364" s="16"/>
      <c r="K364" s="16"/>
      <c r="L364" s="16"/>
      <c r="M364" s="16"/>
      <c r="N364" s="16"/>
    </row>
    <row r="365" spans="4:14">
      <c r="D365" s="16"/>
      <c r="E365" s="17"/>
      <c r="F365" s="17"/>
      <c r="G365" s="16"/>
      <c r="H365" s="16"/>
      <c r="J365" s="16"/>
    </row>
    <row r="366" spans="4:14">
      <c r="D366" s="16"/>
      <c r="E366" s="17"/>
      <c r="F366" s="17"/>
      <c r="G366" s="16"/>
      <c r="J366" s="16"/>
    </row>
    <row r="367" spans="4:14">
      <c r="D367" s="16"/>
      <c r="E367" s="17"/>
      <c r="F367" s="17"/>
      <c r="G367" s="16"/>
      <c r="J367" s="16"/>
    </row>
    <row r="368" spans="4:14">
      <c r="D368" s="17"/>
      <c r="E368" s="17"/>
      <c r="F368" s="17"/>
      <c r="G368" s="16"/>
      <c r="J368" s="16"/>
    </row>
    <row r="369" spans="1:25">
      <c r="D369" s="17"/>
      <c r="E369" s="17"/>
      <c r="F369" s="17"/>
      <c r="G369" s="16"/>
      <c r="J369" s="16"/>
    </row>
    <row r="370" spans="1:25">
      <c r="D370" s="17"/>
      <c r="E370" s="17"/>
      <c r="F370" s="17"/>
      <c r="G370" s="16"/>
      <c r="J370" s="16"/>
    </row>
    <row r="371" spans="1:25">
      <c r="D371" s="17"/>
      <c r="E371" s="17"/>
      <c r="F371" s="17"/>
      <c r="G371" s="16"/>
      <c r="J371" s="16"/>
    </row>
    <row r="372" spans="1:25">
      <c r="E372" s="17"/>
      <c r="F372" s="17"/>
      <c r="G372" s="16"/>
      <c r="J372" s="16"/>
    </row>
    <row r="373" spans="1:25">
      <c r="F373" s="17"/>
      <c r="G373" s="16"/>
      <c r="J373" s="16"/>
    </row>
    <row r="374" spans="1:25">
      <c r="F374" s="17"/>
      <c r="G374" s="16"/>
      <c r="J374" s="16"/>
    </row>
    <row r="375" spans="1:25">
      <c r="F375" s="17"/>
      <c r="G375" s="16"/>
      <c r="J375" s="16"/>
    </row>
    <row r="376" spans="1:25">
      <c r="F376" s="17"/>
      <c r="G376" s="16"/>
      <c r="J376" s="16"/>
    </row>
    <row r="377" spans="1:25">
      <c r="F377" s="17"/>
      <c r="G377" s="16"/>
      <c r="J377" s="16"/>
    </row>
    <row r="378" spans="1:25">
      <c r="F378" s="17"/>
      <c r="G378" s="16"/>
      <c r="J378" s="16"/>
    </row>
    <row r="379" spans="1:25">
      <c r="F379" s="17"/>
      <c r="G379" s="16"/>
      <c r="J379" s="16"/>
    </row>
    <row r="380" spans="1:25" s="9" customFormat="1">
      <c r="A380" s="46"/>
      <c r="B380" s="7"/>
      <c r="C380" s="7"/>
      <c r="D380" s="17"/>
      <c r="E380" s="7"/>
      <c r="F380" s="17"/>
      <c r="G380" s="16"/>
      <c r="H380" s="7"/>
      <c r="I380" s="16"/>
      <c r="J380" s="16"/>
      <c r="K380" s="7"/>
      <c r="L380" s="7"/>
      <c r="M380" s="15"/>
      <c r="N380" s="7"/>
      <c r="O380" s="2"/>
      <c r="P380" s="2"/>
      <c r="Q380" s="2"/>
      <c r="R380" s="2"/>
      <c r="S380" s="2"/>
      <c r="T380" s="2"/>
      <c r="U380" s="2"/>
      <c r="V380" s="2"/>
      <c r="W380" s="2"/>
      <c r="X380" s="2"/>
      <c r="Y380" s="2"/>
    </row>
    <row r="381" spans="1:25" s="9" customFormat="1">
      <c r="A381" s="46"/>
      <c r="B381" s="7"/>
      <c r="C381" s="7"/>
      <c r="D381" s="17"/>
      <c r="E381" s="7"/>
      <c r="F381" s="17"/>
      <c r="G381" s="16"/>
      <c r="H381" s="7"/>
      <c r="I381" s="16"/>
      <c r="J381" s="16"/>
      <c r="K381" s="7"/>
      <c r="L381" s="7"/>
      <c r="M381" s="15"/>
      <c r="N381" s="7"/>
      <c r="O381" s="2"/>
      <c r="P381" s="2"/>
      <c r="Q381" s="2"/>
      <c r="R381" s="2"/>
      <c r="S381" s="2"/>
      <c r="T381" s="2"/>
      <c r="U381" s="2"/>
      <c r="V381" s="2"/>
      <c r="W381" s="2"/>
      <c r="X381" s="2"/>
      <c r="Y381" s="2"/>
    </row>
    <row r="382" spans="1:25" s="9" customFormat="1">
      <c r="A382" s="46"/>
      <c r="B382" s="7"/>
      <c r="C382" s="7"/>
      <c r="D382" s="17"/>
      <c r="E382" s="7"/>
      <c r="F382" s="17"/>
      <c r="G382" s="16"/>
      <c r="H382" s="7"/>
      <c r="I382" s="16"/>
      <c r="J382" s="16"/>
      <c r="K382" s="7"/>
      <c r="L382" s="7"/>
      <c r="M382" s="15"/>
      <c r="N382" s="7"/>
      <c r="O382" s="2"/>
      <c r="P382" s="2"/>
      <c r="Q382" s="2"/>
      <c r="R382" s="2"/>
      <c r="S382" s="2"/>
      <c r="T382" s="2"/>
      <c r="U382" s="2"/>
      <c r="V382" s="2"/>
      <c r="W382" s="2"/>
      <c r="X382" s="2"/>
      <c r="Y382" s="2"/>
    </row>
    <row r="383" spans="1:25" s="9" customFormat="1">
      <c r="A383" s="46"/>
      <c r="B383" s="7"/>
      <c r="C383" s="7"/>
      <c r="D383" s="17"/>
      <c r="E383" s="7"/>
      <c r="F383" s="17"/>
      <c r="G383" s="16"/>
      <c r="H383" s="7"/>
      <c r="I383" s="16"/>
      <c r="J383" s="16"/>
      <c r="K383" s="7"/>
      <c r="L383" s="7"/>
      <c r="M383" s="15"/>
      <c r="N383" s="7"/>
      <c r="O383" s="2"/>
      <c r="P383" s="2"/>
      <c r="Q383" s="2"/>
      <c r="R383" s="2"/>
      <c r="S383" s="2"/>
      <c r="T383" s="2"/>
      <c r="U383" s="2"/>
      <c r="V383" s="2"/>
      <c r="W383" s="2"/>
      <c r="X383" s="2"/>
      <c r="Y383" s="2"/>
    </row>
    <row r="384" spans="1:25" s="9" customFormat="1">
      <c r="A384" s="46"/>
      <c r="B384" s="7"/>
      <c r="C384" s="7"/>
      <c r="D384" s="17"/>
      <c r="E384" s="16"/>
      <c r="F384" s="17"/>
      <c r="G384" s="16"/>
      <c r="H384" s="7"/>
      <c r="I384" s="16"/>
      <c r="J384" s="16"/>
      <c r="K384" s="7"/>
      <c r="L384" s="7"/>
      <c r="M384" s="15"/>
      <c r="N384" s="7"/>
      <c r="O384" s="2"/>
      <c r="P384" s="2"/>
      <c r="Q384" s="2"/>
      <c r="R384" s="2"/>
      <c r="S384" s="2"/>
      <c r="T384" s="2"/>
      <c r="U384" s="2"/>
      <c r="V384" s="2"/>
      <c r="W384" s="2"/>
      <c r="X384" s="2"/>
      <c r="Y384" s="2"/>
    </row>
    <row r="385" spans="1:25" s="9" customFormat="1">
      <c r="A385" s="46"/>
      <c r="B385" s="7"/>
      <c r="C385" s="7"/>
      <c r="D385" s="17"/>
      <c r="E385" s="16"/>
      <c r="F385" s="17"/>
      <c r="G385" s="16"/>
      <c r="H385" s="7"/>
      <c r="I385" s="16"/>
      <c r="J385" s="16"/>
      <c r="K385" s="7"/>
      <c r="L385" s="7"/>
      <c r="M385" s="15"/>
      <c r="N385" s="7"/>
      <c r="O385" s="2"/>
      <c r="P385" s="2"/>
      <c r="Q385" s="2"/>
      <c r="R385" s="2"/>
      <c r="S385" s="2"/>
      <c r="T385" s="2"/>
      <c r="U385" s="2"/>
      <c r="V385" s="2"/>
      <c r="W385" s="2"/>
      <c r="X385" s="2"/>
      <c r="Y385" s="2"/>
    </row>
    <row r="386" spans="1:25" s="9" customFormat="1">
      <c r="A386" s="46"/>
      <c r="B386" s="7"/>
      <c r="C386" s="7"/>
      <c r="D386" s="17"/>
      <c r="E386" s="16"/>
      <c r="F386" s="17"/>
      <c r="G386" s="16"/>
      <c r="H386" s="7"/>
      <c r="I386" s="16"/>
      <c r="J386" s="16"/>
      <c r="K386" s="7"/>
      <c r="L386" s="7"/>
      <c r="M386" s="15"/>
      <c r="N386" s="7"/>
      <c r="O386" s="2"/>
      <c r="P386" s="2"/>
      <c r="Q386" s="2"/>
      <c r="R386" s="2"/>
      <c r="S386" s="2"/>
      <c r="T386" s="2"/>
      <c r="U386" s="2"/>
      <c r="V386" s="2"/>
      <c r="W386" s="2"/>
      <c r="X386" s="2"/>
      <c r="Y386" s="2"/>
    </row>
    <row r="387" spans="1:25" s="9" customFormat="1">
      <c r="A387" s="46"/>
      <c r="B387" s="7"/>
      <c r="C387" s="7"/>
      <c r="D387" s="17"/>
      <c r="E387" s="16"/>
      <c r="F387" s="17"/>
      <c r="G387" s="16"/>
      <c r="H387" s="7"/>
      <c r="I387" s="16"/>
      <c r="J387" s="16"/>
      <c r="K387" s="7"/>
      <c r="L387" s="7"/>
      <c r="M387" s="15"/>
      <c r="N387" s="7"/>
      <c r="O387" s="2"/>
      <c r="P387" s="2"/>
      <c r="Q387" s="2"/>
      <c r="R387" s="2"/>
      <c r="S387" s="2"/>
      <c r="T387" s="2"/>
      <c r="U387" s="2"/>
      <c r="V387" s="2"/>
      <c r="W387" s="2"/>
      <c r="X387" s="2"/>
      <c r="Y387" s="2"/>
    </row>
    <row r="388" spans="1:25" s="9" customFormat="1">
      <c r="A388" s="46"/>
      <c r="B388" s="7"/>
      <c r="C388" s="7"/>
      <c r="D388" s="17"/>
      <c r="E388" s="16"/>
      <c r="F388" s="17"/>
      <c r="G388" s="16"/>
      <c r="H388" s="7"/>
      <c r="I388" s="16"/>
      <c r="J388" s="16"/>
      <c r="K388" s="7"/>
      <c r="L388" s="7"/>
      <c r="M388" s="15"/>
      <c r="N388" s="7"/>
      <c r="O388" s="2"/>
      <c r="P388" s="2"/>
      <c r="Q388" s="2"/>
      <c r="R388" s="2"/>
      <c r="S388" s="2"/>
      <c r="T388" s="2"/>
      <c r="U388" s="2"/>
      <c r="V388" s="2"/>
      <c r="W388" s="2"/>
      <c r="X388" s="2"/>
      <c r="Y388" s="2"/>
    </row>
    <row r="389" spans="1:25" s="9" customFormat="1">
      <c r="A389" s="46"/>
      <c r="B389" s="7"/>
      <c r="C389" s="7"/>
      <c r="D389" s="17"/>
      <c r="E389" s="16"/>
      <c r="F389" s="17"/>
      <c r="G389" s="16"/>
      <c r="H389" s="7"/>
      <c r="I389" s="16"/>
      <c r="J389" s="16"/>
      <c r="K389" s="7"/>
      <c r="L389" s="7"/>
      <c r="M389" s="15"/>
      <c r="N389" s="7"/>
      <c r="O389" s="2"/>
      <c r="P389" s="2"/>
      <c r="Q389" s="2"/>
      <c r="R389" s="2"/>
      <c r="S389" s="2"/>
      <c r="T389" s="2"/>
      <c r="U389" s="2"/>
      <c r="V389" s="2"/>
      <c r="W389" s="2"/>
      <c r="X389" s="2"/>
      <c r="Y389" s="2"/>
    </row>
    <row r="390" spans="1:25" s="9" customFormat="1">
      <c r="A390" s="46"/>
      <c r="B390" s="7"/>
      <c r="C390" s="7"/>
      <c r="D390" s="17"/>
      <c r="E390" s="16"/>
      <c r="F390" s="17"/>
      <c r="G390" s="16"/>
      <c r="H390" s="7"/>
      <c r="I390" s="16"/>
      <c r="J390" s="16"/>
      <c r="K390" s="7"/>
      <c r="L390" s="7"/>
      <c r="M390" s="15"/>
      <c r="N390" s="7"/>
      <c r="O390" s="2"/>
      <c r="P390" s="2"/>
      <c r="Q390" s="2"/>
      <c r="R390" s="2"/>
      <c r="S390" s="2"/>
      <c r="T390" s="2"/>
      <c r="U390" s="2"/>
      <c r="V390" s="2"/>
      <c r="W390" s="2"/>
      <c r="X390" s="2"/>
      <c r="Y390" s="2"/>
    </row>
    <row r="391" spans="1:25" s="9" customFormat="1">
      <c r="A391" s="46"/>
      <c r="B391" s="7"/>
      <c r="C391" s="7"/>
      <c r="D391" s="17"/>
      <c r="E391" s="16"/>
      <c r="F391" s="17"/>
      <c r="G391" s="16"/>
      <c r="H391" s="7"/>
      <c r="I391" s="16"/>
      <c r="J391" s="16"/>
      <c r="K391" s="7"/>
      <c r="L391" s="7"/>
      <c r="M391" s="15"/>
      <c r="N391" s="7"/>
      <c r="O391" s="2"/>
      <c r="P391" s="2"/>
      <c r="Q391" s="2"/>
      <c r="R391" s="2"/>
      <c r="S391" s="2"/>
      <c r="T391" s="2"/>
      <c r="U391" s="2"/>
      <c r="V391" s="2"/>
      <c r="W391" s="2"/>
      <c r="X391" s="2"/>
      <c r="Y391" s="2"/>
    </row>
    <row r="392" spans="1:25" s="9" customFormat="1">
      <c r="A392" s="46"/>
      <c r="B392" s="7"/>
      <c r="C392" s="7"/>
      <c r="D392" s="17"/>
      <c r="E392" s="16"/>
      <c r="F392" s="17"/>
      <c r="G392" s="16"/>
      <c r="H392" s="7"/>
      <c r="I392" s="16"/>
      <c r="J392" s="16"/>
      <c r="K392" s="7"/>
      <c r="L392" s="7"/>
      <c r="M392" s="15"/>
      <c r="N392" s="7"/>
      <c r="O392" s="2"/>
      <c r="P392" s="2"/>
      <c r="Q392" s="2"/>
      <c r="R392" s="2"/>
      <c r="S392" s="2"/>
      <c r="T392" s="2"/>
      <c r="U392" s="2"/>
      <c r="V392" s="2"/>
      <c r="W392" s="2"/>
      <c r="X392" s="2"/>
      <c r="Y392" s="2"/>
    </row>
    <row r="393" spans="1:25" s="9" customFormat="1">
      <c r="A393" s="46"/>
      <c r="B393" s="7"/>
      <c r="C393" s="7"/>
      <c r="D393" s="17"/>
      <c r="E393" s="16"/>
      <c r="F393" s="17"/>
      <c r="G393" s="16"/>
      <c r="H393" s="7"/>
      <c r="I393" s="16"/>
      <c r="J393" s="16"/>
      <c r="K393" s="7"/>
      <c r="L393" s="7"/>
      <c r="M393" s="15"/>
      <c r="N393" s="7"/>
      <c r="O393" s="2"/>
      <c r="P393" s="2"/>
      <c r="Q393" s="2"/>
      <c r="R393" s="2"/>
      <c r="S393" s="2"/>
      <c r="T393" s="2"/>
      <c r="U393" s="2"/>
      <c r="V393" s="2"/>
      <c r="W393" s="2"/>
      <c r="X393" s="2"/>
      <c r="Y393" s="2"/>
    </row>
    <row r="394" spans="1:25" s="9" customFormat="1">
      <c r="A394" s="46"/>
      <c r="B394" s="7"/>
      <c r="C394" s="7"/>
      <c r="D394" s="17"/>
      <c r="E394" s="16"/>
      <c r="F394" s="17"/>
      <c r="G394" s="16"/>
      <c r="H394" s="7"/>
      <c r="I394" s="16"/>
      <c r="J394" s="16"/>
      <c r="K394" s="7"/>
      <c r="L394" s="7"/>
      <c r="M394" s="15"/>
      <c r="N394" s="7"/>
      <c r="O394" s="2"/>
      <c r="P394" s="2"/>
      <c r="Q394" s="2"/>
      <c r="R394" s="2"/>
      <c r="S394" s="2"/>
      <c r="T394" s="2"/>
      <c r="U394" s="2"/>
      <c r="V394" s="2"/>
      <c r="W394" s="2"/>
      <c r="X394" s="2"/>
      <c r="Y394" s="2"/>
    </row>
    <row r="395" spans="1:25" s="9" customFormat="1">
      <c r="A395" s="46"/>
      <c r="B395" s="7"/>
      <c r="C395" s="7"/>
      <c r="D395" s="17"/>
      <c r="E395" s="16"/>
      <c r="F395" s="16"/>
      <c r="G395" s="16"/>
      <c r="H395" s="7"/>
      <c r="I395" s="16"/>
      <c r="J395" s="16"/>
      <c r="K395" s="7"/>
      <c r="L395" s="7"/>
      <c r="M395" s="15"/>
      <c r="N395" s="7"/>
      <c r="O395" s="2"/>
      <c r="P395" s="2"/>
      <c r="Q395" s="2"/>
      <c r="R395" s="2"/>
      <c r="S395" s="2"/>
      <c r="T395" s="2"/>
      <c r="U395" s="2"/>
      <c r="V395" s="2"/>
      <c r="W395" s="2"/>
      <c r="X395" s="2"/>
      <c r="Y395" s="2"/>
    </row>
    <row r="396" spans="1:25" s="9" customFormat="1">
      <c r="A396" s="46"/>
      <c r="B396" s="7"/>
      <c r="C396" s="7"/>
      <c r="D396" s="17"/>
      <c r="E396" s="16"/>
      <c r="F396" s="16"/>
      <c r="G396" s="16"/>
      <c r="H396" s="7"/>
      <c r="I396" s="16"/>
      <c r="J396" s="16"/>
      <c r="K396" s="7"/>
      <c r="L396" s="7"/>
      <c r="M396" s="15"/>
      <c r="N396" s="7"/>
      <c r="O396" s="2"/>
      <c r="P396" s="2"/>
      <c r="Q396" s="2"/>
      <c r="R396" s="2"/>
      <c r="S396" s="2"/>
      <c r="T396" s="2"/>
      <c r="U396" s="2"/>
      <c r="V396" s="2"/>
      <c r="W396" s="2"/>
      <c r="X396" s="2"/>
      <c r="Y396" s="2"/>
    </row>
    <row r="397" spans="1:25" s="9" customFormat="1">
      <c r="A397" s="46"/>
      <c r="B397" s="7"/>
      <c r="C397" s="7"/>
      <c r="D397" s="17"/>
      <c r="E397" s="16"/>
      <c r="F397" s="16"/>
      <c r="G397" s="16"/>
      <c r="H397" s="7"/>
      <c r="I397" s="16"/>
      <c r="J397" s="16"/>
      <c r="K397" s="7"/>
      <c r="L397" s="7"/>
      <c r="M397" s="15"/>
      <c r="N397" s="7"/>
      <c r="O397" s="2"/>
      <c r="P397" s="2"/>
      <c r="Q397" s="2"/>
      <c r="R397" s="2"/>
      <c r="S397" s="2"/>
      <c r="T397" s="2"/>
      <c r="U397" s="2"/>
      <c r="V397" s="2"/>
      <c r="W397" s="2"/>
      <c r="X397" s="2"/>
      <c r="Y397" s="2"/>
    </row>
    <row r="398" spans="1:25" s="9" customFormat="1">
      <c r="A398" s="46"/>
      <c r="B398" s="7"/>
      <c r="C398" s="7"/>
      <c r="D398" s="17"/>
      <c r="E398" s="16"/>
      <c r="F398" s="16"/>
      <c r="G398" s="16"/>
      <c r="H398" s="16"/>
      <c r="I398" s="16"/>
      <c r="J398" s="16"/>
      <c r="K398" s="7"/>
      <c r="L398" s="7"/>
      <c r="M398" s="15"/>
      <c r="N398" s="7"/>
      <c r="O398" s="2"/>
      <c r="P398" s="2"/>
      <c r="Q398" s="2"/>
      <c r="R398" s="2"/>
      <c r="S398" s="2"/>
      <c r="T398" s="2"/>
      <c r="U398" s="2"/>
      <c r="V398" s="2"/>
      <c r="W398" s="2"/>
      <c r="X398" s="2"/>
      <c r="Y398" s="2"/>
    </row>
    <row r="399" spans="1:25" s="9" customFormat="1">
      <c r="A399" s="46"/>
      <c r="B399" s="7"/>
      <c r="C399" s="7"/>
      <c r="D399" s="17"/>
      <c r="E399" s="16"/>
      <c r="F399" s="16"/>
      <c r="G399" s="16"/>
      <c r="H399" s="16"/>
      <c r="I399" s="16"/>
      <c r="J399" s="16"/>
      <c r="K399" s="7"/>
      <c r="L399" s="7"/>
      <c r="M399" s="15"/>
      <c r="N399" s="7"/>
      <c r="O399" s="2"/>
      <c r="P399" s="2"/>
      <c r="Q399" s="2"/>
      <c r="R399" s="2"/>
      <c r="S399" s="2"/>
      <c r="T399" s="2"/>
      <c r="U399" s="2"/>
      <c r="V399" s="2"/>
      <c r="W399" s="2"/>
      <c r="X399" s="2"/>
      <c r="Y399" s="2"/>
    </row>
    <row r="400" spans="1:25" s="9" customFormat="1">
      <c r="A400" s="46"/>
      <c r="B400" s="7"/>
      <c r="C400" s="7"/>
      <c r="D400" s="17"/>
      <c r="E400" s="16"/>
      <c r="F400" s="16"/>
      <c r="G400" s="16"/>
      <c r="H400" s="16"/>
      <c r="I400" s="16"/>
      <c r="J400" s="16"/>
      <c r="K400" s="7"/>
      <c r="L400" s="7"/>
      <c r="M400" s="15"/>
      <c r="N400" s="7"/>
      <c r="O400" s="2"/>
      <c r="P400" s="2"/>
      <c r="Q400" s="2"/>
      <c r="R400" s="2"/>
      <c r="S400" s="2"/>
      <c r="T400" s="2"/>
      <c r="U400" s="2"/>
      <c r="V400" s="2"/>
      <c r="W400" s="2"/>
      <c r="X400" s="2"/>
      <c r="Y400" s="2"/>
    </row>
    <row r="401" spans="1:25" s="9" customFormat="1">
      <c r="A401" s="46"/>
      <c r="B401" s="7"/>
      <c r="C401" s="7"/>
      <c r="D401" s="17"/>
      <c r="E401" s="16"/>
      <c r="F401" s="16"/>
      <c r="G401" s="16"/>
      <c r="H401" s="16"/>
      <c r="I401" s="16"/>
      <c r="J401" s="16"/>
      <c r="K401" s="7"/>
      <c r="L401" s="7"/>
      <c r="M401" s="15"/>
      <c r="N401" s="7"/>
      <c r="O401" s="2"/>
      <c r="P401" s="2"/>
      <c r="Q401" s="2"/>
      <c r="R401" s="2"/>
      <c r="S401" s="2"/>
      <c r="T401" s="2"/>
      <c r="U401" s="2"/>
      <c r="V401" s="2"/>
      <c r="W401" s="2"/>
      <c r="X401" s="2"/>
      <c r="Y401" s="2"/>
    </row>
    <row r="402" spans="1:25" s="9" customFormat="1">
      <c r="A402" s="46"/>
      <c r="B402" s="7"/>
      <c r="C402" s="7"/>
      <c r="D402" s="17"/>
      <c r="E402" s="16"/>
      <c r="F402" s="16"/>
      <c r="G402" s="16"/>
      <c r="H402" s="16"/>
      <c r="I402" s="16"/>
      <c r="J402" s="16"/>
      <c r="K402" s="7"/>
      <c r="L402" s="7"/>
      <c r="M402" s="15"/>
      <c r="N402" s="7"/>
      <c r="O402" s="2"/>
      <c r="P402" s="2"/>
      <c r="Q402" s="2"/>
      <c r="R402" s="2"/>
      <c r="S402" s="2"/>
      <c r="T402" s="2"/>
      <c r="U402" s="2"/>
      <c r="V402" s="2"/>
      <c r="W402" s="2"/>
      <c r="X402" s="2"/>
      <c r="Y402" s="2"/>
    </row>
    <row r="403" spans="1:25" s="9" customFormat="1">
      <c r="A403" s="46"/>
      <c r="B403" s="7"/>
      <c r="C403" s="7"/>
      <c r="D403" s="17"/>
      <c r="E403" s="16"/>
      <c r="F403" s="16"/>
      <c r="G403" s="16"/>
      <c r="H403" s="16"/>
      <c r="I403" s="16"/>
      <c r="J403" s="16"/>
      <c r="K403" s="7"/>
      <c r="L403" s="7"/>
      <c r="M403" s="15"/>
      <c r="N403" s="7"/>
      <c r="O403" s="2"/>
      <c r="P403" s="2"/>
      <c r="Q403" s="2"/>
      <c r="R403" s="2"/>
      <c r="S403" s="2"/>
      <c r="T403" s="2"/>
      <c r="U403" s="2"/>
      <c r="V403" s="2"/>
      <c r="W403" s="2"/>
      <c r="X403" s="2"/>
      <c r="Y403" s="2"/>
    </row>
    <row r="404" spans="1:25" s="9" customFormat="1">
      <c r="A404" s="46"/>
      <c r="B404" s="7"/>
      <c r="C404" s="7"/>
      <c r="D404" s="17"/>
      <c r="E404" s="16"/>
      <c r="F404" s="16"/>
      <c r="G404" s="16"/>
      <c r="H404" s="16"/>
      <c r="I404" s="16"/>
      <c r="J404" s="16"/>
      <c r="K404" s="7"/>
      <c r="L404" s="7"/>
      <c r="M404" s="15"/>
      <c r="N404" s="7"/>
      <c r="O404" s="2"/>
      <c r="P404" s="2"/>
      <c r="Q404" s="2"/>
      <c r="R404" s="2"/>
      <c r="S404" s="2"/>
      <c r="T404" s="2"/>
      <c r="U404" s="2"/>
      <c r="V404" s="2"/>
      <c r="W404" s="2"/>
      <c r="X404" s="2"/>
      <c r="Y404" s="2"/>
    </row>
    <row r="405" spans="1:25" s="9" customFormat="1">
      <c r="A405" s="46"/>
      <c r="B405" s="7"/>
      <c r="C405" s="7"/>
      <c r="D405" s="17"/>
      <c r="E405" s="16"/>
      <c r="F405" s="16"/>
      <c r="G405" s="16"/>
      <c r="H405" s="16"/>
      <c r="I405" s="16"/>
      <c r="J405" s="16"/>
      <c r="K405" s="7"/>
      <c r="L405" s="7"/>
      <c r="M405" s="15"/>
      <c r="N405" s="7"/>
      <c r="O405" s="2"/>
      <c r="P405" s="2"/>
      <c r="Q405" s="2"/>
      <c r="R405" s="2"/>
      <c r="S405" s="2"/>
      <c r="T405" s="2"/>
      <c r="U405" s="2"/>
      <c r="V405" s="2"/>
      <c r="W405" s="2"/>
      <c r="X405" s="2"/>
      <c r="Y405" s="2"/>
    </row>
    <row r="406" spans="1:25" s="9" customFormat="1">
      <c r="A406" s="46"/>
      <c r="B406" s="7"/>
      <c r="C406" s="7"/>
      <c r="D406" s="17"/>
      <c r="E406" s="16"/>
      <c r="F406" s="16"/>
      <c r="G406" s="16"/>
      <c r="H406" s="16"/>
      <c r="I406" s="16"/>
      <c r="J406" s="16"/>
      <c r="K406" s="7"/>
      <c r="L406" s="7"/>
      <c r="M406" s="15"/>
      <c r="N406" s="7"/>
      <c r="O406" s="2"/>
      <c r="P406" s="2"/>
      <c r="Q406" s="2"/>
      <c r="R406" s="2"/>
      <c r="S406" s="2"/>
      <c r="T406" s="2"/>
      <c r="U406" s="2"/>
      <c r="V406" s="2"/>
      <c r="W406" s="2"/>
      <c r="X406" s="2"/>
      <c r="Y406" s="2"/>
    </row>
    <row r="407" spans="1:25" s="9" customFormat="1">
      <c r="A407" s="46"/>
      <c r="B407" s="7"/>
      <c r="C407" s="7"/>
      <c r="D407" s="17"/>
      <c r="E407" s="16"/>
      <c r="F407" s="16"/>
      <c r="G407" s="16"/>
      <c r="H407" s="16"/>
      <c r="I407" s="16"/>
      <c r="J407" s="16"/>
      <c r="K407" s="7"/>
      <c r="L407" s="7"/>
      <c r="M407" s="15"/>
      <c r="N407" s="7"/>
      <c r="O407" s="2"/>
      <c r="P407" s="2"/>
      <c r="Q407" s="2"/>
      <c r="R407" s="2"/>
      <c r="S407" s="2"/>
      <c r="T407" s="2"/>
      <c r="U407" s="2"/>
      <c r="V407" s="2"/>
      <c r="W407" s="2"/>
      <c r="X407" s="2"/>
      <c r="Y407" s="2"/>
    </row>
    <row r="408" spans="1:25" s="9" customFormat="1">
      <c r="A408" s="46"/>
      <c r="B408" s="7"/>
      <c r="C408" s="7"/>
      <c r="D408" s="17"/>
      <c r="E408" s="16"/>
      <c r="F408" s="16"/>
      <c r="G408" s="16"/>
      <c r="H408" s="16"/>
      <c r="I408" s="16"/>
      <c r="J408" s="16"/>
      <c r="K408" s="7"/>
      <c r="L408" s="7"/>
      <c r="M408" s="15"/>
      <c r="N408" s="7"/>
      <c r="O408" s="2"/>
      <c r="P408" s="2"/>
      <c r="Q408" s="2"/>
      <c r="R408" s="2"/>
      <c r="S408" s="2"/>
      <c r="T408" s="2"/>
      <c r="U408" s="2"/>
      <c r="V408" s="2"/>
      <c r="W408" s="2"/>
      <c r="X408" s="2"/>
      <c r="Y408" s="2"/>
    </row>
    <row r="409" spans="1:25" s="9" customFormat="1">
      <c r="A409" s="46"/>
      <c r="B409" s="7"/>
      <c r="C409" s="7"/>
      <c r="D409" s="17"/>
      <c r="E409" s="16"/>
      <c r="F409" s="16"/>
      <c r="G409" s="16"/>
      <c r="H409" s="16"/>
      <c r="I409" s="16"/>
      <c r="J409" s="16"/>
      <c r="K409" s="7"/>
      <c r="L409" s="7"/>
      <c r="M409" s="15"/>
      <c r="N409" s="7"/>
      <c r="O409" s="2"/>
      <c r="P409" s="2"/>
      <c r="Q409" s="2"/>
      <c r="R409" s="2"/>
      <c r="S409" s="2"/>
      <c r="T409" s="2"/>
      <c r="U409" s="2"/>
      <c r="V409" s="2"/>
      <c r="W409" s="2"/>
      <c r="X409" s="2"/>
      <c r="Y409" s="2"/>
    </row>
    <row r="410" spans="1:25" s="9" customFormat="1">
      <c r="A410" s="46"/>
      <c r="B410" s="7"/>
      <c r="C410" s="7"/>
      <c r="D410" s="17"/>
      <c r="E410" s="16"/>
      <c r="F410" s="16"/>
      <c r="G410" s="16"/>
      <c r="H410" s="16"/>
      <c r="I410" s="16"/>
      <c r="J410" s="16"/>
      <c r="K410" s="7"/>
      <c r="L410" s="7"/>
      <c r="M410" s="15"/>
      <c r="N410" s="7"/>
      <c r="O410" s="2"/>
      <c r="P410" s="2"/>
      <c r="Q410" s="2"/>
      <c r="R410" s="2"/>
      <c r="S410" s="2"/>
      <c r="T410" s="2"/>
      <c r="U410" s="2"/>
      <c r="V410" s="2"/>
      <c r="W410" s="2"/>
      <c r="X410" s="2"/>
      <c r="Y410" s="2"/>
    </row>
    <row r="411" spans="1:25" s="9" customFormat="1">
      <c r="A411" s="46"/>
      <c r="B411" s="7"/>
      <c r="C411" s="7"/>
      <c r="D411" s="17"/>
      <c r="E411" s="16"/>
      <c r="F411" s="16"/>
      <c r="G411" s="16"/>
      <c r="H411" s="7"/>
      <c r="I411" s="16"/>
      <c r="J411" s="16"/>
      <c r="K411" s="7"/>
      <c r="L411" s="7"/>
      <c r="M411" s="15"/>
      <c r="N411" s="7"/>
      <c r="O411" s="2"/>
      <c r="P411" s="2"/>
      <c r="Q411" s="2"/>
      <c r="R411" s="2"/>
      <c r="S411" s="2"/>
      <c r="T411" s="2"/>
      <c r="U411" s="2"/>
      <c r="V411" s="2"/>
      <c r="W411" s="2"/>
      <c r="X411" s="2"/>
      <c r="Y411" s="2"/>
    </row>
    <row r="412" spans="1:25" s="9" customFormat="1">
      <c r="A412" s="46"/>
      <c r="B412" s="7"/>
      <c r="C412" s="7"/>
      <c r="D412" s="17"/>
      <c r="E412" s="16"/>
      <c r="F412" s="16"/>
      <c r="G412" s="16"/>
      <c r="H412" s="7"/>
      <c r="I412" s="16"/>
      <c r="J412" s="16"/>
      <c r="K412" s="7"/>
      <c r="L412" s="7"/>
      <c r="M412" s="15"/>
      <c r="N412" s="7"/>
      <c r="O412" s="2"/>
      <c r="P412" s="2"/>
      <c r="Q412" s="2"/>
      <c r="R412" s="2"/>
      <c r="S412" s="2"/>
      <c r="T412" s="2"/>
      <c r="U412" s="2"/>
      <c r="V412" s="2"/>
      <c r="W412" s="2"/>
      <c r="X412" s="2"/>
      <c r="Y412" s="2"/>
    </row>
    <row r="413" spans="1:25" s="9" customFormat="1">
      <c r="A413" s="46"/>
      <c r="B413" s="7"/>
      <c r="C413" s="7"/>
      <c r="D413" s="17"/>
      <c r="E413" s="16"/>
      <c r="F413" s="16"/>
      <c r="G413" s="16"/>
      <c r="H413" s="17"/>
      <c r="I413" s="17"/>
      <c r="J413" s="16"/>
      <c r="K413" s="7"/>
      <c r="L413" s="7"/>
      <c r="M413" s="15"/>
      <c r="N413" s="7"/>
      <c r="O413" s="2"/>
      <c r="P413" s="2"/>
      <c r="Q413" s="2"/>
      <c r="R413" s="2"/>
      <c r="S413" s="2"/>
      <c r="T413" s="2"/>
      <c r="U413" s="2"/>
      <c r="V413" s="2"/>
      <c r="W413" s="2"/>
      <c r="X413" s="2"/>
      <c r="Y413" s="2"/>
    </row>
    <row r="414" spans="1:25" s="9" customFormat="1">
      <c r="A414" s="46"/>
      <c r="B414" s="7"/>
      <c r="C414" s="7"/>
      <c r="D414" s="17"/>
      <c r="E414" s="16"/>
      <c r="F414" s="16"/>
      <c r="G414" s="16"/>
      <c r="H414" s="17"/>
      <c r="I414" s="17"/>
      <c r="J414" s="16"/>
      <c r="K414" s="7"/>
      <c r="L414" s="7"/>
      <c r="M414" s="15"/>
      <c r="N414" s="7"/>
      <c r="O414" s="2"/>
      <c r="P414" s="2"/>
      <c r="Q414" s="2"/>
      <c r="R414" s="2"/>
      <c r="S414" s="2"/>
      <c r="T414" s="2"/>
      <c r="U414" s="2"/>
      <c r="V414" s="2"/>
      <c r="W414" s="2"/>
      <c r="X414" s="2"/>
      <c r="Y414" s="2"/>
    </row>
    <row r="415" spans="1:25" s="9" customFormat="1">
      <c r="A415" s="46"/>
      <c r="B415" s="7"/>
      <c r="C415" s="7"/>
      <c r="D415" s="17"/>
      <c r="E415" s="16"/>
      <c r="F415" s="16"/>
      <c r="G415" s="16"/>
      <c r="H415" s="17"/>
      <c r="I415" s="17"/>
      <c r="J415" s="16"/>
      <c r="K415" s="7"/>
      <c r="L415" s="7"/>
      <c r="M415" s="15"/>
      <c r="N415" s="7"/>
      <c r="O415" s="2"/>
      <c r="P415" s="2"/>
      <c r="Q415" s="2"/>
      <c r="R415" s="2"/>
      <c r="S415" s="2"/>
      <c r="T415" s="2"/>
      <c r="U415" s="2"/>
      <c r="V415" s="2"/>
      <c r="W415" s="2"/>
      <c r="X415" s="2"/>
      <c r="Y415" s="2"/>
    </row>
    <row r="416" spans="1:25" s="9" customFormat="1">
      <c r="A416" s="46"/>
      <c r="B416" s="7"/>
      <c r="C416" s="7"/>
      <c r="D416" s="17"/>
      <c r="E416" s="16"/>
      <c r="F416" s="16"/>
      <c r="G416" s="16"/>
      <c r="H416" s="17"/>
      <c r="I416" s="17"/>
      <c r="J416" s="16"/>
      <c r="K416" s="7"/>
      <c r="L416" s="7"/>
      <c r="M416" s="15"/>
      <c r="N416" s="7"/>
      <c r="O416" s="2"/>
      <c r="P416" s="2"/>
      <c r="Q416" s="2"/>
      <c r="R416" s="2"/>
      <c r="S416" s="2"/>
      <c r="T416" s="2"/>
      <c r="U416" s="2"/>
      <c r="V416" s="2"/>
      <c r="W416" s="2"/>
      <c r="X416" s="2"/>
      <c r="Y416" s="2"/>
    </row>
    <row r="417" spans="1:25" s="9" customFormat="1">
      <c r="A417" s="46"/>
      <c r="B417" s="7"/>
      <c r="C417" s="7"/>
      <c r="D417" s="17"/>
      <c r="E417" s="16"/>
      <c r="F417" s="16"/>
      <c r="G417" s="16"/>
      <c r="H417" s="17"/>
      <c r="I417" s="17"/>
      <c r="J417" s="16"/>
      <c r="K417" s="7"/>
      <c r="L417" s="7"/>
      <c r="M417" s="15"/>
      <c r="N417" s="7"/>
      <c r="O417" s="2"/>
      <c r="P417" s="2"/>
      <c r="Q417" s="2"/>
      <c r="R417" s="2"/>
      <c r="S417" s="2"/>
      <c r="T417" s="2"/>
      <c r="U417" s="2"/>
      <c r="V417" s="2"/>
      <c r="W417" s="2"/>
      <c r="X417" s="2"/>
      <c r="Y417" s="2"/>
    </row>
    <row r="418" spans="1:25" s="9" customFormat="1">
      <c r="A418" s="46"/>
      <c r="B418" s="7"/>
      <c r="C418" s="7"/>
      <c r="D418" s="17"/>
      <c r="E418" s="7"/>
      <c r="F418" s="7"/>
      <c r="G418" s="7"/>
      <c r="H418" s="17"/>
      <c r="I418" s="17"/>
      <c r="J418" s="6"/>
      <c r="K418" s="7"/>
      <c r="L418" s="7"/>
      <c r="M418" s="15"/>
      <c r="N418" s="7"/>
      <c r="O418" s="2"/>
      <c r="P418" s="2"/>
      <c r="Q418" s="2"/>
      <c r="R418" s="2"/>
      <c r="S418" s="2"/>
      <c r="T418" s="2"/>
      <c r="U418" s="2"/>
      <c r="V418" s="2"/>
      <c r="W418" s="2"/>
      <c r="X418" s="2"/>
      <c r="Y418" s="2"/>
    </row>
    <row r="419" spans="1:25" s="9" customFormat="1">
      <c r="A419" s="46"/>
      <c r="B419" s="7"/>
      <c r="C419" s="7"/>
      <c r="D419" s="17"/>
      <c r="E419" s="7"/>
      <c r="F419" s="7"/>
      <c r="G419" s="7"/>
      <c r="H419" s="17"/>
      <c r="I419" s="17"/>
      <c r="J419" s="6"/>
      <c r="K419" s="7"/>
      <c r="L419" s="7"/>
      <c r="M419" s="15"/>
      <c r="N419" s="7"/>
      <c r="O419" s="2"/>
      <c r="P419" s="2"/>
      <c r="Q419" s="2"/>
      <c r="R419" s="2"/>
      <c r="S419" s="2"/>
      <c r="T419" s="2"/>
      <c r="U419" s="2"/>
      <c r="V419" s="2"/>
      <c r="W419" s="2"/>
      <c r="X419" s="2"/>
      <c r="Y419" s="2"/>
    </row>
    <row r="420" spans="1:25" s="9" customFormat="1">
      <c r="A420" s="46"/>
      <c r="B420" s="7"/>
      <c r="C420" s="7"/>
      <c r="D420" s="17"/>
      <c r="E420" s="7"/>
      <c r="F420" s="7"/>
      <c r="G420" s="7"/>
      <c r="H420" s="17"/>
      <c r="I420" s="17"/>
      <c r="J420" s="6"/>
      <c r="K420" s="7"/>
      <c r="L420" s="7"/>
      <c r="M420" s="15"/>
      <c r="N420" s="7"/>
      <c r="O420" s="2"/>
      <c r="P420" s="2"/>
      <c r="Q420" s="2"/>
      <c r="R420" s="2"/>
      <c r="S420" s="2"/>
      <c r="T420" s="2"/>
      <c r="U420" s="2"/>
      <c r="V420" s="2"/>
      <c r="W420" s="2"/>
      <c r="X420" s="2"/>
      <c r="Y420" s="2"/>
    </row>
    <row r="421" spans="1:25" s="9" customFormat="1">
      <c r="A421" s="46"/>
      <c r="B421" s="7"/>
      <c r="C421" s="7"/>
      <c r="D421" s="17"/>
      <c r="E421" s="7"/>
      <c r="F421" s="7"/>
      <c r="G421" s="7"/>
      <c r="H421" s="17"/>
      <c r="I421" s="17"/>
      <c r="J421" s="6"/>
      <c r="K421" s="7"/>
      <c r="L421" s="7"/>
      <c r="M421" s="15"/>
      <c r="N421" s="7"/>
      <c r="O421" s="2"/>
      <c r="P421" s="2"/>
      <c r="Q421" s="2"/>
      <c r="R421" s="2"/>
      <c r="S421" s="2"/>
      <c r="T421" s="2"/>
      <c r="U421" s="2"/>
      <c r="V421" s="2"/>
      <c r="W421" s="2"/>
      <c r="X421" s="2"/>
      <c r="Y421" s="2"/>
    </row>
    <row r="422" spans="1:25" s="9" customFormat="1">
      <c r="A422" s="46"/>
      <c r="B422" s="7"/>
      <c r="C422" s="7"/>
      <c r="D422" s="17"/>
      <c r="E422" s="7"/>
      <c r="F422" s="7"/>
      <c r="G422" s="7"/>
      <c r="H422" s="17"/>
      <c r="I422" s="17"/>
      <c r="J422" s="6"/>
      <c r="K422" s="7"/>
      <c r="L422" s="7"/>
      <c r="M422" s="15"/>
      <c r="N422" s="7"/>
      <c r="O422" s="2"/>
      <c r="P422" s="2"/>
      <c r="Q422" s="2"/>
      <c r="R422" s="2"/>
      <c r="S422" s="2"/>
      <c r="T422" s="2"/>
      <c r="U422" s="2"/>
      <c r="V422" s="2"/>
      <c r="W422" s="2"/>
      <c r="X422" s="2"/>
      <c r="Y422" s="2"/>
    </row>
    <row r="423" spans="1:25" s="9" customFormat="1">
      <c r="A423" s="46"/>
      <c r="B423" s="7"/>
      <c r="C423" s="7"/>
      <c r="D423" s="17"/>
      <c r="E423" s="7"/>
      <c r="F423" s="7"/>
      <c r="G423" s="7"/>
      <c r="H423" s="17"/>
      <c r="I423" s="17"/>
      <c r="J423" s="6"/>
      <c r="K423" s="7"/>
      <c r="L423" s="7"/>
      <c r="M423" s="15"/>
      <c r="N423" s="7"/>
      <c r="O423" s="2"/>
      <c r="P423" s="2"/>
      <c r="Q423" s="2"/>
      <c r="R423" s="2"/>
      <c r="S423" s="2"/>
      <c r="T423" s="2"/>
      <c r="U423" s="2"/>
      <c r="V423" s="2"/>
      <c r="W423" s="2"/>
      <c r="X423" s="2"/>
      <c r="Y423" s="2"/>
    </row>
    <row r="424" spans="1:25" s="9" customFormat="1">
      <c r="A424" s="46"/>
      <c r="B424" s="7"/>
      <c r="C424" s="7"/>
      <c r="D424" s="17"/>
      <c r="E424" s="7"/>
      <c r="F424" s="7"/>
      <c r="G424" s="7"/>
      <c r="H424" s="17"/>
      <c r="I424" s="17"/>
      <c r="J424" s="6"/>
      <c r="K424" s="7"/>
      <c r="L424" s="7"/>
      <c r="M424" s="15"/>
      <c r="N424" s="7"/>
      <c r="O424" s="2"/>
      <c r="P424" s="2"/>
      <c r="Q424" s="2"/>
      <c r="R424" s="2"/>
      <c r="S424" s="2"/>
      <c r="T424" s="2"/>
      <c r="U424" s="2"/>
      <c r="V424" s="2"/>
      <c r="W424" s="2"/>
      <c r="X424" s="2"/>
      <c r="Y424" s="2"/>
    </row>
    <row r="425" spans="1:25" s="9" customFormat="1">
      <c r="A425" s="46"/>
      <c r="B425" s="7"/>
      <c r="C425" s="7"/>
      <c r="D425" s="17"/>
      <c r="E425" s="7"/>
      <c r="F425" s="7"/>
      <c r="G425" s="7"/>
      <c r="H425" s="17"/>
      <c r="I425" s="17"/>
      <c r="J425" s="6"/>
      <c r="K425" s="7"/>
      <c r="L425" s="7"/>
      <c r="M425" s="15"/>
      <c r="N425" s="7"/>
      <c r="O425" s="2"/>
      <c r="P425" s="2"/>
      <c r="Q425" s="2"/>
      <c r="R425" s="2"/>
      <c r="S425" s="2"/>
      <c r="T425" s="2"/>
      <c r="U425" s="2"/>
      <c r="V425" s="2"/>
      <c r="W425" s="2"/>
      <c r="X425" s="2"/>
      <c r="Y425" s="2"/>
    </row>
    <row r="426" spans="1:25" s="9" customFormat="1">
      <c r="A426" s="46"/>
      <c r="B426" s="7"/>
      <c r="C426" s="7"/>
      <c r="D426" s="17"/>
      <c r="E426" s="7"/>
      <c r="F426" s="7"/>
      <c r="G426" s="7"/>
      <c r="H426" s="17"/>
      <c r="I426" s="17"/>
      <c r="J426" s="6"/>
      <c r="K426" s="7"/>
      <c r="L426" s="7"/>
      <c r="M426" s="15"/>
      <c r="N426" s="7"/>
      <c r="O426" s="2"/>
      <c r="P426" s="2"/>
      <c r="Q426" s="2"/>
      <c r="R426" s="2"/>
      <c r="S426" s="2"/>
      <c r="T426" s="2"/>
      <c r="U426" s="2"/>
      <c r="V426" s="2"/>
      <c r="W426" s="2"/>
      <c r="X426" s="2"/>
      <c r="Y426" s="2"/>
    </row>
    <row r="427" spans="1:25" s="9" customFormat="1">
      <c r="A427" s="46"/>
      <c r="B427" s="7"/>
      <c r="C427" s="7"/>
      <c r="D427" s="17"/>
      <c r="E427" s="7"/>
      <c r="F427" s="7"/>
      <c r="G427" s="7"/>
      <c r="H427" s="17"/>
      <c r="I427" s="17"/>
      <c r="J427" s="6"/>
      <c r="K427" s="7"/>
      <c r="L427" s="7"/>
      <c r="M427" s="15"/>
      <c r="N427" s="7"/>
      <c r="O427" s="2"/>
      <c r="P427" s="2"/>
      <c r="Q427" s="2"/>
      <c r="R427" s="2"/>
      <c r="S427" s="2"/>
      <c r="T427" s="2"/>
      <c r="U427" s="2"/>
      <c r="V427" s="2"/>
      <c r="W427" s="2"/>
      <c r="X427" s="2"/>
      <c r="Y427" s="2"/>
    </row>
    <row r="428" spans="1:25" s="8" customFormat="1">
      <c r="A428" s="47"/>
      <c r="B428" s="7"/>
      <c r="C428" s="7"/>
      <c r="D428" s="17"/>
      <c r="E428" s="7"/>
      <c r="F428" s="7"/>
      <c r="G428" s="7"/>
      <c r="H428" s="17"/>
      <c r="I428" s="17"/>
      <c r="J428" s="6"/>
      <c r="K428" s="7"/>
      <c r="L428" s="7"/>
      <c r="M428" s="15"/>
      <c r="N428" s="7"/>
      <c r="O428" s="2"/>
      <c r="P428" s="2"/>
      <c r="Q428" s="2"/>
      <c r="R428" s="2"/>
      <c r="S428" s="2"/>
      <c r="T428" s="2"/>
      <c r="U428" s="2"/>
      <c r="V428" s="2"/>
      <c r="W428" s="2"/>
      <c r="X428" s="2"/>
      <c r="Y428" s="2"/>
    </row>
    <row r="429" spans="1:25" s="8" customFormat="1">
      <c r="A429" s="47"/>
      <c r="B429" s="7"/>
      <c r="C429" s="7"/>
      <c r="D429" s="17"/>
      <c r="E429" s="7"/>
      <c r="F429" s="7"/>
      <c r="G429" s="7"/>
      <c r="H429" s="17"/>
      <c r="I429" s="17"/>
      <c r="J429" s="6"/>
      <c r="K429" s="7"/>
      <c r="L429" s="7"/>
      <c r="M429" s="15"/>
      <c r="N429" s="7"/>
      <c r="O429" s="2"/>
      <c r="P429" s="2"/>
      <c r="Q429" s="2"/>
      <c r="R429" s="2"/>
      <c r="S429" s="2"/>
      <c r="T429" s="2"/>
      <c r="U429" s="2"/>
      <c r="V429" s="2"/>
      <c r="W429" s="2"/>
      <c r="X429" s="2"/>
      <c r="Y429" s="2"/>
    </row>
    <row r="430" spans="1:25" s="8" customFormat="1">
      <c r="A430" s="47"/>
      <c r="B430" s="7"/>
      <c r="C430" s="7"/>
      <c r="D430" s="17"/>
      <c r="E430" s="7"/>
      <c r="F430" s="7"/>
      <c r="G430" s="7"/>
      <c r="H430" s="17"/>
      <c r="I430" s="17"/>
      <c r="J430" s="6"/>
      <c r="K430" s="7"/>
      <c r="L430" s="7"/>
      <c r="M430" s="15"/>
      <c r="N430" s="7"/>
      <c r="O430" s="2"/>
      <c r="P430" s="2"/>
      <c r="Q430" s="2"/>
      <c r="R430" s="2"/>
      <c r="S430" s="2"/>
      <c r="T430" s="2"/>
      <c r="U430" s="2"/>
      <c r="V430" s="2"/>
      <c r="W430" s="2"/>
      <c r="X430" s="2"/>
      <c r="Y430" s="2"/>
    </row>
    <row r="431" spans="1:25" s="8" customFormat="1">
      <c r="A431" s="47"/>
      <c r="B431" s="7"/>
      <c r="C431" s="7"/>
      <c r="D431" s="17"/>
      <c r="E431" s="7"/>
      <c r="F431" s="7"/>
      <c r="G431" s="7"/>
      <c r="H431" s="17"/>
      <c r="I431" s="17"/>
      <c r="J431" s="6"/>
      <c r="K431" s="7"/>
      <c r="L431" s="7"/>
      <c r="M431" s="15"/>
      <c r="N431" s="7"/>
      <c r="O431" s="2"/>
      <c r="P431" s="2"/>
      <c r="Q431" s="2"/>
      <c r="R431" s="2"/>
      <c r="S431" s="2"/>
      <c r="T431" s="2"/>
      <c r="U431" s="2"/>
      <c r="V431" s="2"/>
      <c r="W431" s="2"/>
      <c r="X431" s="2"/>
      <c r="Y431" s="2"/>
    </row>
    <row r="432" spans="1:25" s="8" customFormat="1">
      <c r="A432" s="47"/>
      <c r="B432" s="7"/>
      <c r="C432" s="7"/>
      <c r="D432" s="17"/>
      <c r="E432" s="7"/>
      <c r="F432" s="7"/>
      <c r="G432" s="7"/>
      <c r="H432" s="17"/>
      <c r="I432" s="17"/>
      <c r="J432" s="6"/>
      <c r="K432" s="7"/>
      <c r="L432" s="7"/>
      <c r="M432" s="15"/>
      <c r="N432" s="7"/>
      <c r="O432" s="2"/>
      <c r="P432" s="2"/>
      <c r="Q432" s="2"/>
      <c r="R432" s="2"/>
      <c r="S432" s="2"/>
      <c r="T432" s="2"/>
      <c r="U432" s="2"/>
      <c r="V432" s="2"/>
      <c r="W432" s="2"/>
      <c r="X432" s="2"/>
      <c r="Y432" s="2"/>
    </row>
    <row r="433" spans="1:25" s="8" customFormat="1">
      <c r="A433" s="47"/>
      <c r="B433" s="7"/>
      <c r="C433" s="7"/>
      <c r="D433" s="17"/>
      <c r="E433" s="7"/>
      <c r="F433" s="7"/>
      <c r="G433" s="7"/>
      <c r="H433" s="17"/>
      <c r="I433" s="17"/>
      <c r="J433" s="6"/>
      <c r="K433" s="7"/>
      <c r="L433" s="7"/>
      <c r="M433" s="15"/>
      <c r="N433" s="7"/>
      <c r="O433" s="2"/>
      <c r="P433" s="2"/>
      <c r="Q433" s="2"/>
      <c r="R433" s="2"/>
      <c r="S433" s="2"/>
      <c r="T433" s="2"/>
      <c r="U433" s="2"/>
      <c r="V433" s="2"/>
      <c r="W433" s="2"/>
      <c r="X433" s="2"/>
      <c r="Y433" s="2"/>
    </row>
    <row r="434" spans="1:25" s="8" customFormat="1">
      <c r="A434" s="47"/>
      <c r="B434" s="17"/>
      <c r="C434" s="17"/>
      <c r="D434" s="7"/>
      <c r="E434" s="7"/>
      <c r="F434" s="7"/>
      <c r="G434" s="7"/>
      <c r="H434" s="17"/>
      <c r="I434" s="17"/>
      <c r="J434" s="6"/>
      <c r="K434" s="7"/>
      <c r="L434" s="7"/>
      <c r="M434" s="15"/>
      <c r="N434" s="7"/>
      <c r="O434" s="2"/>
      <c r="P434" s="2"/>
      <c r="Q434" s="2"/>
      <c r="R434" s="2"/>
      <c r="S434" s="2"/>
      <c r="T434" s="2"/>
      <c r="U434" s="2"/>
      <c r="V434" s="2"/>
      <c r="W434" s="2"/>
      <c r="X434" s="2"/>
      <c r="Y434" s="2"/>
    </row>
    <row r="435" spans="1:25" s="8" customFormat="1">
      <c r="A435" s="47"/>
      <c r="B435" s="17"/>
      <c r="C435" s="17"/>
      <c r="D435" s="7"/>
      <c r="E435" s="7"/>
      <c r="F435" s="7"/>
      <c r="G435" s="7"/>
      <c r="H435" s="17"/>
      <c r="I435" s="17"/>
      <c r="J435" s="6"/>
      <c r="K435" s="7"/>
      <c r="L435" s="7"/>
      <c r="M435" s="15"/>
      <c r="N435" s="7"/>
      <c r="O435" s="2"/>
      <c r="P435" s="2"/>
      <c r="Q435" s="2"/>
      <c r="R435" s="2"/>
      <c r="S435" s="2"/>
      <c r="T435" s="2"/>
      <c r="U435" s="2"/>
      <c r="V435" s="2"/>
      <c r="W435" s="2"/>
      <c r="X435" s="2"/>
      <c r="Y435" s="2"/>
    </row>
    <row r="436" spans="1:25" s="8" customFormat="1">
      <c r="A436" s="47"/>
      <c r="B436" s="17"/>
      <c r="C436" s="17"/>
      <c r="D436" s="7"/>
      <c r="E436" s="7"/>
      <c r="F436" s="7"/>
      <c r="G436" s="7"/>
      <c r="H436" s="17"/>
      <c r="I436" s="17"/>
      <c r="J436" s="6"/>
      <c r="K436" s="7"/>
      <c r="L436" s="7"/>
      <c r="M436" s="15"/>
      <c r="N436" s="7"/>
      <c r="O436" s="2"/>
      <c r="P436" s="2"/>
      <c r="Q436" s="2"/>
      <c r="R436" s="2"/>
      <c r="S436" s="2"/>
      <c r="T436" s="2"/>
      <c r="U436" s="2"/>
      <c r="V436" s="2"/>
      <c r="W436" s="2"/>
      <c r="X436" s="2"/>
      <c r="Y436" s="2"/>
    </row>
    <row r="437" spans="1:25" s="8" customFormat="1">
      <c r="A437" s="47"/>
      <c r="B437" s="17"/>
      <c r="C437" s="17"/>
      <c r="D437" s="7"/>
      <c r="E437" s="7"/>
      <c r="F437" s="7"/>
      <c r="G437" s="7"/>
      <c r="H437" s="17"/>
      <c r="I437" s="17"/>
      <c r="J437" s="6"/>
      <c r="K437" s="7"/>
      <c r="L437" s="7"/>
      <c r="M437" s="15"/>
      <c r="N437" s="7"/>
      <c r="O437" s="2"/>
      <c r="P437" s="2"/>
      <c r="Q437" s="2"/>
      <c r="R437" s="2"/>
      <c r="S437" s="2"/>
      <c r="T437" s="2"/>
      <c r="U437" s="2"/>
      <c r="V437" s="2"/>
      <c r="W437" s="2"/>
      <c r="X437" s="2"/>
      <c r="Y437" s="2"/>
    </row>
    <row r="438" spans="1:25" s="8" customFormat="1">
      <c r="A438" s="47"/>
      <c r="B438" s="17"/>
      <c r="C438" s="17"/>
      <c r="D438" s="7"/>
      <c r="E438" s="7"/>
      <c r="F438" s="7"/>
      <c r="G438" s="7"/>
      <c r="H438" s="17"/>
      <c r="I438" s="17"/>
      <c r="J438" s="6"/>
      <c r="K438" s="7"/>
      <c r="L438" s="7"/>
      <c r="M438" s="15"/>
      <c r="N438" s="7"/>
      <c r="O438" s="2"/>
      <c r="P438" s="2"/>
      <c r="Q438" s="2"/>
      <c r="R438" s="2"/>
      <c r="S438" s="2"/>
      <c r="T438" s="2"/>
      <c r="U438" s="2"/>
      <c r="V438" s="2"/>
      <c r="W438" s="2"/>
      <c r="X438" s="2"/>
      <c r="Y438" s="2"/>
    </row>
    <row r="439" spans="1:25" s="8" customFormat="1">
      <c r="A439" s="47"/>
      <c r="B439" s="17"/>
      <c r="C439" s="17"/>
      <c r="D439" s="7"/>
      <c r="E439" s="7"/>
      <c r="F439" s="7"/>
      <c r="G439" s="7"/>
      <c r="H439" s="17"/>
      <c r="I439" s="17"/>
      <c r="J439" s="6"/>
      <c r="K439" s="7"/>
      <c r="L439" s="7"/>
      <c r="M439" s="15"/>
      <c r="N439" s="7"/>
      <c r="O439" s="2"/>
      <c r="P439" s="2"/>
      <c r="Q439" s="2"/>
      <c r="R439" s="2"/>
      <c r="S439" s="2"/>
      <c r="T439" s="2"/>
      <c r="U439" s="2"/>
      <c r="V439" s="2"/>
      <c r="W439" s="2"/>
      <c r="X439" s="2"/>
      <c r="Y439" s="2"/>
    </row>
    <row r="440" spans="1:25" s="8" customFormat="1">
      <c r="A440" s="47"/>
      <c r="B440" s="17"/>
      <c r="C440" s="17"/>
      <c r="D440" s="7"/>
      <c r="E440" s="7"/>
      <c r="F440" s="7"/>
      <c r="G440" s="7"/>
      <c r="H440" s="17"/>
      <c r="I440" s="17"/>
      <c r="J440" s="6"/>
      <c r="K440" s="7"/>
      <c r="L440" s="7"/>
      <c r="M440" s="15"/>
      <c r="N440" s="7"/>
      <c r="O440" s="2"/>
      <c r="P440" s="2"/>
      <c r="Q440" s="2"/>
      <c r="R440" s="2"/>
      <c r="S440" s="2"/>
      <c r="T440" s="2"/>
      <c r="U440" s="2"/>
      <c r="V440" s="2"/>
      <c r="W440" s="2"/>
      <c r="X440" s="2"/>
      <c r="Y440" s="2"/>
    </row>
    <row r="441" spans="1:25" s="8" customFormat="1">
      <c r="A441" s="47"/>
      <c r="B441" s="17"/>
      <c r="C441" s="17"/>
      <c r="D441" s="7"/>
      <c r="E441" s="7"/>
      <c r="F441" s="7"/>
      <c r="G441" s="7"/>
      <c r="H441" s="17"/>
      <c r="I441" s="17"/>
      <c r="J441" s="6"/>
      <c r="K441" s="7"/>
      <c r="L441" s="7"/>
      <c r="M441" s="15"/>
      <c r="N441" s="7"/>
      <c r="O441" s="2"/>
      <c r="P441" s="2"/>
      <c r="Q441" s="2"/>
      <c r="R441" s="2"/>
      <c r="S441" s="2"/>
      <c r="T441" s="2"/>
      <c r="U441" s="2"/>
      <c r="V441" s="2"/>
      <c r="W441" s="2"/>
      <c r="X441" s="2"/>
      <c r="Y441" s="2"/>
    </row>
    <row r="442" spans="1:25" s="8" customFormat="1">
      <c r="A442" s="47"/>
      <c r="B442" s="17"/>
      <c r="C442" s="17"/>
      <c r="D442" s="7"/>
      <c r="E442" s="7"/>
      <c r="F442" s="7"/>
      <c r="G442" s="7"/>
      <c r="H442" s="17"/>
      <c r="I442" s="17"/>
      <c r="J442" s="6"/>
      <c r="K442" s="7"/>
      <c r="L442" s="7"/>
      <c r="M442" s="15"/>
      <c r="N442" s="7"/>
      <c r="O442" s="2"/>
      <c r="P442" s="2"/>
      <c r="Q442" s="2"/>
      <c r="R442" s="2"/>
      <c r="S442" s="2"/>
      <c r="T442" s="2"/>
      <c r="U442" s="2"/>
      <c r="V442" s="2"/>
      <c r="W442" s="2"/>
      <c r="X442" s="2"/>
      <c r="Y442" s="2"/>
    </row>
    <row r="443" spans="1:25" s="8" customFormat="1">
      <c r="A443" s="47"/>
      <c r="B443" s="17"/>
      <c r="C443" s="17"/>
      <c r="D443" s="7"/>
      <c r="E443" s="7"/>
      <c r="F443" s="7"/>
      <c r="G443" s="7"/>
      <c r="H443" s="17"/>
      <c r="I443" s="17"/>
      <c r="J443" s="6"/>
      <c r="K443" s="7"/>
      <c r="L443" s="7"/>
      <c r="M443" s="15"/>
      <c r="N443" s="7"/>
      <c r="O443" s="2"/>
      <c r="P443" s="2"/>
      <c r="Q443" s="2"/>
      <c r="R443" s="2"/>
      <c r="S443" s="2"/>
      <c r="T443" s="2"/>
      <c r="U443" s="2"/>
      <c r="V443" s="2"/>
      <c r="W443" s="2"/>
      <c r="X443" s="2"/>
      <c r="Y443" s="2"/>
    </row>
    <row r="444" spans="1:25" s="8" customFormat="1">
      <c r="A444" s="47"/>
      <c r="B444" s="17"/>
      <c r="C444" s="17"/>
      <c r="D444" s="7"/>
      <c r="E444" s="7"/>
      <c r="F444" s="7"/>
      <c r="G444" s="7"/>
      <c r="H444" s="17"/>
      <c r="I444" s="17"/>
      <c r="J444" s="6"/>
      <c r="K444" s="7"/>
      <c r="L444" s="7"/>
      <c r="M444" s="15"/>
      <c r="N444" s="7"/>
      <c r="O444" s="2"/>
      <c r="P444" s="2"/>
      <c r="Q444" s="2"/>
      <c r="R444" s="2"/>
      <c r="S444" s="2"/>
      <c r="T444" s="2"/>
      <c r="U444" s="2"/>
      <c r="V444" s="2"/>
      <c r="W444" s="2"/>
      <c r="X444" s="2"/>
      <c r="Y444" s="2"/>
    </row>
    <row r="445" spans="1:25" s="8" customFormat="1">
      <c r="A445" s="47"/>
      <c r="B445" s="17"/>
      <c r="C445" s="17"/>
      <c r="D445" s="7"/>
      <c r="E445" s="7"/>
      <c r="F445" s="7"/>
      <c r="G445" s="7"/>
      <c r="H445" s="17"/>
      <c r="I445" s="17"/>
      <c r="J445" s="6"/>
      <c r="K445" s="7"/>
      <c r="L445" s="7"/>
      <c r="M445" s="15"/>
      <c r="N445" s="7"/>
      <c r="O445" s="2"/>
      <c r="P445" s="2"/>
      <c r="Q445" s="2"/>
      <c r="R445" s="2"/>
      <c r="S445" s="2"/>
      <c r="T445" s="2"/>
      <c r="U445" s="2"/>
      <c r="V445" s="2"/>
      <c r="W445" s="2"/>
      <c r="X445" s="2"/>
      <c r="Y445" s="2"/>
    </row>
    <row r="446" spans="1:25" s="8" customFormat="1">
      <c r="A446" s="47"/>
      <c r="B446" s="17"/>
      <c r="C446" s="17"/>
      <c r="D446" s="7"/>
      <c r="E446" s="7"/>
      <c r="F446" s="7"/>
      <c r="G446" s="7"/>
      <c r="H446" s="17"/>
      <c r="I446" s="17"/>
      <c r="J446" s="6"/>
      <c r="K446" s="7"/>
      <c r="L446" s="7"/>
      <c r="M446" s="15"/>
      <c r="N446" s="7"/>
      <c r="O446" s="2"/>
      <c r="P446" s="2"/>
      <c r="Q446" s="2"/>
      <c r="R446" s="2"/>
      <c r="S446" s="2"/>
      <c r="T446" s="2"/>
      <c r="U446" s="2"/>
      <c r="V446" s="2"/>
      <c r="W446" s="2"/>
      <c r="X446" s="2"/>
      <c r="Y446" s="2"/>
    </row>
    <row r="447" spans="1:25" s="8" customFormat="1">
      <c r="A447" s="47"/>
      <c r="B447" s="17"/>
      <c r="C447" s="17"/>
      <c r="D447" s="7"/>
      <c r="E447" s="7"/>
      <c r="F447" s="7"/>
      <c r="G447" s="7"/>
      <c r="H447" s="17"/>
      <c r="I447" s="17"/>
      <c r="J447" s="6"/>
      <c r="K447" s="7"/>
      <c r="L447" s="7"/>
      <c r="M447" s="15"/>
      <c r="N447" s="7"/>
      <c r="O447" s="2"/>
      <c r="P447" s="2"/>
      <c r="Q447" s="2"/>
      <c r="R447" s="2"/>
      <c r="S447" s="2"/>
      <c r="T447" s="2"/>
      <c r="U447" s="2"/>
      <c r="V447" s="2"/>
      <c r="W447" s="2"/>
      <c r="X447" s="2"/>
      <c r="Y447" s="2"/>
    </row>
    <row r="448" spans="1:25" s="8" customFormat="1">
      <c r="A448" s="47"/>
      <c r="B448" s="17"/>
      <c r="C448" s="17"/>
      <c r="D448" s="17"/>
      <c r="E448" s="7"/>
      <c r="F448" s="7"/>
      <c r="G448" s="7"/>
      <c r="H448" s="17"/>
      <c r="I448" s="17"/>
      <c r="J448" s="6"/>
      <c r="K448" s="7"/>
      <c r="L448" s="7"/>
      <c r="M448" s="15"/>
      <c r="N448" s="7"/>
      <c r="O448" s="2"/>
      <c r="P448" s="2"/>
      <c r="Q448" s="2"/>
      <c r="R448" s="2"/>
      <c r="S448" s="2"/>
      <c r="T448" s="2"/>
      <c r="U448" s="2"/>
      <c r="V448" s="2"/>
      <c r="W448" s="2"/>
      <c r="X448" s="2"/>
      <c r="Y448" s="2"/>
    </row>
    <row r="449" spans="1:25" s="8" customFormat="1">
      <c r="A449" s="47"/>
      <c r="B449" s="17"/>
      <c r="C449" s="17"/>
      <c r="D449" s="17"/>
      <c r="E449" s="7"/>
      <c r="F449" s="7"/>
      <c r="G449" s="7"/>
      <c r="H449" s="17"/>
      <c r="I449" s="17"/>
      <c r="J449" s="6"/>
      <c r="K449" s="7"/>
      <c r="L449" s="7"/>
      <c r="M449" s="15"/>
      <c r="N449" s="7"/>
      <c r="O449" s="2"/>
      <c r="P449" s="2"/>
      <c r="Q449" s="2"/>
      <c r="R449" s="2"/>
      <c r="S449" s="2"/>
      <c r="T449" s="2"/>
      <c r="U449" s="2"/>
      <c r="V449" s="2"/>
      <c r="W449" s="2"/>
      <c r="X449" s="2"/>
      <c r="Y449" s="2"/>
    </row>
    <row r="450" spans="1:25" s="8" customFormat="1">
      <c r="A450" s="47"/>
      <c r="B450" s="17"/>
      <c r="C450" s="17"/>
      <c r="D450" s="17"/>
      <c r="E450" s="7"/>
      <c r="F450" s="7"/>
      <c r="G450" s="7"/>
      <c r="H450" s="17"/>
      <c r="I450" s="17"/>
      <c r="J450" s="6"/>
      <c r="K450" s="7"/>
      <c r="L450" s="7"/>
      <c r="M450" s="15"/>
      <c r="N450" s="7"/>
      <c r="O450" s="2"/>
      <c r="P450" s="2"/>
      <c r="Q450" s="2"/>
      <c r="R450" s="2"/>
      <c r="S450" s="2"/>
      <c r="T450" s="2"/>
      <c r="U450" s="2"/>
      <c r="V450" s="2"/>
      <c r="W450" s="2"/>
      <c r="X450" s="2"/>
      <c r="Y450" s="2"/>
    </row>
    <row r="451" spans="1:25" s="8" customFormat="1">
      <c r="A451" s="47"/>
      <c r="B451" s="17"/>
      <c r="C451" s="17"/>
      <c r="D451" s="17"/>
      <c r="E451" s="7"/>
      <c r="F451" s="7"/>
      <c r="G451" s="7"/>
      <c r="H451" s="17"/>
      <c r="I451" s="17"/>
      <c r="J451" s="6"/>
      <c r="K451" s="7"/>
      <c r="L451" s="7"/>
      <c r="M451" s="15"/>
      <c r="N451" s="7"/>
      <c r="O451" s="2"/>
      <c r="P451" s="2"/>
      <c r="Q451" s="2"/>
      <c r="R451" s="2"/>
      <c r="S451" s="2"/>
      <c r="T451" s="2"/>
      <c r="U451" s="2"/>
      <c r="V451" s="2"/>
      <c r="W451" s="2"/>
      <c r="X451" s="2"/>
      <c r="Y451" s="2"/>
    </row>
    <row r="452" spans="1:25" s="8" customFormat="1">
      <c r="A452" s="47"/>
      <c r="B452" s="17"/>
      <c r="C452" s="17"/>
      <c r="D452" s="17"/>
      <c r="E452" s="7"/>
      <c r="F452" s="7"/>
      <c r="G452" s="7"/>
      <c r="H452" s="17"/>
      <c r="I452" s="17"/>
      <c r="J452" s="6"/>
      <c r="K452" s="7"/>
      <c r="L452" s="7"/>
      <c r="M452" s="15"/>
      <c r="N452" s="7"/>
      <c r="O452" s="2"/>
      <c r="P452" s="2"/>
      <c r="Q452" s="2"/>
      <c r="R452" s="2"/>
      <c r="S452" s="2"/>
      <c r="T452" s="2"/>
      <c r="U452" s="2"/>
      <c r="V452" s="2"/>
      <c r="W452" s="2"/>
      <c r="X452" s="2"/>
      <c r="Y452" s="2"/>
    </row>
    <row r="453" spans="1:25" s="8" customFormat="1">
      <c r="A453" s="47"/>
      <c r="B453" s="17"/>
      <c r="C453" s="17"/>
      <c r="D453" s="17"/>
      <c r="E453" s="7"/>
      <c r="F453" s="7"/>
      <c r="G453" s="7"/>
      <c r="H453" s="17"/>
      <c r="I453" s="17"/>
      <c r="J453" s="6"/>
      <c r="K453" s="7"/>
      <c r="L453" s="7"/>
      <c r="M453" s="15"/>
      <c r="N453" s="7"/>
      <c r="O453" s="2"/>
      <c r="P453" s="2"/>
      <c r="Q453" s="2"/>
      <c r="R453" s="2"/>
      <c r="S453" s="2"/>
      <c r="T453" s="2"/>
      <c r="U453" s="2"/>
      <c r="V453" s="2"/>
      <c r="W453" s="2"/>
      <c r="X453" s="2"/>
      <c r="Y453" s="2"/>
    </row>
    <row r="454" spans="1:25" s="8" customFormat="1">
      <c r="A454" s="47"/>
      <c r="B454" s="17"/>
      <c r="C454" s="17"/>
      <c r="D454" s="17"/>
      <c r="E454" s="7"/>
      <c r="F454" s="7"/>
      <c r="G454" s="7"/>
      <c r="H454" s="17"/>
      <c r="I454" s="17"/>
      <c r="J454" s="6"/>
      <c r="K454" s="7"/>
      <c r="L454" s="7"/>
      <c r="M454" s="15"/>
      <c r="N454" s="7"/>
      <c r="O454" s="2"/>
      <c r="P454" s="2"/>
      <c r="Q454" s="2"/>
      <c r="R454" s="2"/>
      <c r="S454" s="2"/>
      <c r="T454" s="2"/>
      <c r="U454" s="2"/>
      <c r="V454" s="2"/>
      <c r="W454" s="2"/>
      <c r="X454" s="2"/>
      <c r="Y454" s="2"/>
    </row>
    <row r="455" spans="1:25" s="8" customFormat="1">
      <c r="A455" s="47"/>
      <c r="B455" s="17"/>
      <c r="C455" s="17"/>
      <c r="D455" s="17"/>
      <c r="E455" s="7"/>
      <c r="F455" s="7"/>
      <c r="G455" s="7"/>
      <c r="H455" s="17"/>
      <c r="I455" s="17"/>
      <c r="J455" s="6"/>
      <c r="K455" s="7"/>
      <c r="L455" s="7"/>
      <c r="M455" s="15"/>
      <c r="N455" s="7"/>
      <c r="O455" s="2"/>
      <c r="P455" s="2"/>
      <c r="Q455" s="2"/>
      <c r="R455" s="2"/>
      <c r="S455" s="2"/>
      <c r="T455" s="2"/>
      <c r="U455" s="2"/>
      <c r="V455" s="2"/>
      <c r="W455" s="2"/>
      <c r="X455" s="2"/>
      <c r="Y455" s="2"/>
    </row>
    <row r="456" spans="1:25" s="8" customFormat="1">
      <c r="A456" s="47"/>
      <c r="B456" s="17"/>
      <c r="C456" s="17"/>
      <c r="D456" s="17"/>
      <c r="E456" s="7"/>
      <c r="F456" s="7"/>
      <c r="G456" s="7"/>
      <c r="H456" s="17"/>
      <c r="I456" s="17"/>
      <c r="J456" s="6"/>
      <c r="K456" s="7"/>
      <c r="L456" s="7"/>
      <c r="M456" s="15"/>
      <c r="N456" s="7"/>
      <c r="O456" s="2"/>
      <c r="P456" s="2"/>
      <c r="Q456" s="2"/>
      <c r="R456" s="2"/>
      <c r="S456" s="2"/>
      <c r="T456" s="2"/>
      <c r="U456" s="2"/>
      <c r="V456" s="2"/>
      <c r="W456" s="2"/>
      <c r="X456" s="2"/>
      <c r="Y456" s="2"/>
    </row>
    <row r="457" spans="1:25" s="8" customFormat="1">
      <c r="A457" s="47"/>
      <c r="B457" s="17"/>
      <c r="C457" s="17"/>
      <c r="D457" s="17"/>
      <c r="E457" s="7"/>
      <c r="F457" s="7"/>
      <c r="G457" s="7"/>
      <c r="H457" s="17"/>
      <c r="I457" s="17"/>
      <c r="J457" s="6"/>
      <c r="K457" s="7"/>
      <c r="L457" s="7"/>
      <c r="M457" s="15"/>
      <c r="N457" s="7"/>
      <c r="O457" s="2"/>
      <c r="P457" s="2"/>
      <c r="Q457" s="2"/>
      <c r="R457" s="2"/>
      <c r="S457" s="2"/>
      <c r="T457" s="2"/>
      <c r="U457" s="2"/>
      <c r="V457" s="2"/>
      <c r="W457" s="2"/>
      <c r="X457" s="2"/>
      <c r="Y457" s="2"/>
    </row>
    <row r="458" spans="1:25" s="8" customFormat="1">
      <c r="A458" s="47"/>
      <c r="B458" s="17"/>
      <c r="C458" s="17"/>
      <c r="D458" s="17"/>
      <c r="E458" s="7"/>
      <c r="F458" s="7"/>
      <c r="G458" s="7"/>
      <c r="H458" s="17"/>
      <c r="I458" s="17"/>
      <c r="J458" s="6"/>
      <c r="K458" s="7"/>
      <c r="L458" s="7"/>
      <c r="M458" s="15"/>
      <c r="N458" s="7"/>
      <c r="O458" s="2"/>
      <c r="P458" s="2"/>
      <c r="Q458" s="2"/>
      <c r="R458" s="2"/>
      <c r="S458" s="2"/>
      <c r="T458" s="2"/>
      <c r="U458" s="2"/>
      <c r="V458" s="2"/>
      <c r="W458" s="2"/>
      <c r="X458" s="2"/>
      <c r="Y458" s="2"/>
    </row>
    <row r="459" spans="1:25" s="8" customFormat="1">
      <c r="A459" s="47"/>
      <c r="B459" s="17"/>
      <c r="C459" s="17"/>
      <c r="D459" s="17"/>
      <c r="E459" s="7"/>
      <c r="F459" s="7"/>
      <c r="G459" s="7"/>
      <c r="H459" s="17"/>
      <c r="I459" s="17"/>
      <c r="J459" s="6"/>
      <c r="K459" s="7"/>
      <c r="L459" s="7"/>
      <c r="M459" s="15"/>
      <c r="N459" s="7"/>
      <c r="O459" s="2"/>
      <c r="P459" s="2"/>
      <c r="Q459" s="2"/>
      <c r="R459" s="2"/>
      <c r="S459" s="2"/>
      <c r="T459" s="2"/>
      <c r="U459" s="2"/>
      <c r="V459" s="2"/>
      <c r="W459" s="2"/>
      <c r="X459" s="2"/>
      <c r="Y459" s="2"/>
    </row>
    <row r="460" spans="1:25" s="8" customFormat="1">
      <c r="A460" s="47"/>
      <c r="B460" s="17"/>
      <c r="C460" s="17"/>
      <c r="D460" s="17"/>
      <c r="E460" s="7"/>
      <c r="F460" s="7"/>
      <c r="G460" s="7"/>
      <c r="H460" s="17"/>
      <c r="I460" s="17"/>
      <c r="J460" s="6"/>
      <c r="K460" s="7"/>
      <c r="L460" s="7"/>
      <c r="M460" s="15"/>
      <c r="N460" s="7"/>
      <c r="O460" s="2"/>
      <c r="P460" s="2"/>
      <c r="Q460" s="2"/>
      <c r="R460" s="2"/>
      <c r="S460" s="2"/>
      <c r="T460" s="2"/>
      <c r="U460" s="2"/>
      <c r="V460" s="2"/>
      <c r="W460" s="2"/>
      <c r="X460" s="2"/>
      <c r="Y460" s="2"/>
    </row>
    <row r="461" spans="1:25" s="8" customFormat="1">
      <c r="A461" s="47"/>
      <c r="B461" s="17"/>
      <c r="C461" s="17"/>
      <c r="D461" s="17"/>
      <c r="E461" s="7"/>
      <c r="F461" s="7"/>
      <c r="G461" s="7"/>
      <c r="H461" s="17"/>
      <c r="I461" s="17"/>
      <c r="J461" s="6"/>
      <c r="K461" s="7"/>
      <c r="L461" s="7"/>
      <c r="M461" s="15"/>
      <c r="N461" s="7"/>
      <c r="O461" s="2"/>
      <c r="P461" s="2"/>
      <c r="Q461" s="2"/>
      <c r="R461" s="2"/>
      <c r="S461" s="2"/>
      <c r="T461" s="2"/>
      <c r="U461" s="2"/>
      <c r="V461" s="2"/>
      <c r="W461" s="2"/>
      <c r="X461" s="2"/>
      <c r="Y461" s="2"/>
    </row>
    <row r="462" spans="1:25" s="8" customFormat="1">
      <c r="A462" s="47"/>
      <c r="B462" s="17"/>
      <c r="C462" s="17"/>
      <c r="D462" s="17"/>
      <c r="E462" s="7"/>
      <c r="F462" s="7"/>
      <c r="G462" s="7"/>
      <c r="H462" s="17"/>
      <c r="I462" s="17"/>
      <c r="J462" s="6"/>
      <c r="K462" s="7"/>
      <c r="L462" s="7"/>
      <c r="M462" s="15"/>
      <c r="N462" s="7"/>
      <c r="O462" s="2"/>
      <c r="P462" s="2"/>
      <c r="Q462" s="2"/>
      <c r="R462" s="2"/>
      <c r="S462" s="2"/>
      <c r="T462" s="2"/>
      <c r="U462" s="2"/>
      <c r="V462" s="2"/>
      <c r="W462" s="2"/>
      <c r="X462" s="2"/>
      <c r="Y462" s="2"/>
    </row>
    <row r="463" spans="1:25" s="8" customFormat="1">
      <c r="A463" s="47"/>
      <c r="B463" s="17"/>
      <c r="C463" s="17"/>
      <c r="D463" s="17"/>
      <c r="E463" s="7"/>
      <c r="F463" s="7"/>
      <c r="G463" s="7"/>
      <c r="H463" s="17"/>
      <c r="I463" s="17"/>
      <c r="J463" s="6"/>
      <c r="K463" s="7"/>
      <c r="L463" s="7"/>
      <c r="M463" s="15"/>
      <c r="N463" s="7"/>
      <c r="O463" s="2"/>
      <c r="P463" s="2"/>
      <c r="Q463" s="2"/>
      <c r="R463" s="2"/>
      <c r="S463" s="2"/>
      <c r="T463" s="2"/>
      <c r="U463" s="2"/>
      <c r="V463" s="2"/>
      <c r="W463" s="2"/>
      <c r="X463" s="2"/>
      <c r="Y463" s="2"/>
    </row>
    <row r="464" spans="1:25" s="8" customFormat="1">
      <c r="A464" s="47"/>
      <c r="B464" s="17"/>
      <c r="C464" s="17"/>
      <c r="D464" s="17"/>
      <c r="E464" s="7"/>
      <c r="F464" s="7"/>
      <c r="G464" s="7"/>
      <c r="H464" s="17"/>
      <c r="I464" s="17"/>
      <c r="J464" s="6"/>
      <c r="K464" s="7"/>
      <c r="L464" s="7"/>
      <c r="M464" s="15"/>
      <c r="N464" s="7"/>
      <c r="O464" s="2"/>
      <c r="P464" s="2"/>
      <c r="Q464" s="2"/>
      <c r="R464" s="2"/>
      <c r="S464" s="2"/>
      <c r="T464" s="2"/>
      <c r="U464" s="2"/>
      <c r="V464" s="2"/>
      <c r="W464" s="2"/>
      <c r="X464" s="2"/>
      <c r="Y464" s="2"/>
    </row>
    <row r="465" spans="1:25" s="8" customFormat="1">
      <c r="A465" s="47"/>
      <c r="B465" s="17"/>
      <c r="C465" s="17"/>
      <c r="D465" s="17"/>
      <c r="E465" s="7"/>
      <c r="F465" s="7"/>
      <c r="G465" s="7"/>
      <c r="H465" s="17"/>
      <c r="I465" s="17"/>
      <c r="J465" s="6"/>
      <c r="K465" s="7"/>
      <c r="L465" s="7"/>
      <c r="M465" s="15"/>
      <c r="N465" s="7"/>
      <c r="O465" s="2"/>
      <c r="P465" s="2"/>
      <c r="Q465" s="2"/>
      <c r="R465" s="2"/>
      <c r="S465" s="2"/>
      <c r="T465" s="2"/>
      <c r="U465" s="2"/>
      <c r="V465" s="2"/>
      <c r="W465" s="2"/>
      <c r="X465" s="2"/>
      <c r="Y465" s="2"/>
    </row>
    <row r="466" spans="1:25" s="8" customFormat="1">
      <c r="A466" s="47"/>
      <c r="B466" s="17"/>
      <c r="C466" s="17"/>
      <c r="D466" s="17"/>
      <c r="E466" s="7"/>
      <c r="F466" s="7"/>
      <c r="G466" s="7"/>
      <c r="H466" s="17"/>
      <c r="I466" s="17"/>
      <c r="J466" s="6"/>
      <c r="K466" s="7"/>
      <c r="L466" s="7"/>
      <c r="M466" s="15"/>
      <c r="N466" s="7"/>
      <c r="O466" s="2"/>
      <c r="P466" s="2"/>
      <c r="Q466" s="2"/>
      <c r="R466" s="2"/>
      <c r="S466" s="2"/>
      <c r="T466" s="2"/>
      <c r="U466" s="2"/>
      <c r="V466" s="2"/>
      <c r="W466" s="2"/>
      <c r="X466" s="2"/>
      <c r="Y466" s="2"/>
    </row>
    <row r="467" spans="1:25" s="8" customFormat="1">
      <c r="A467" s="47"/>
      <c r="B467" s="17"/>
      <c r="C467" s="17"/>
      <c r="D467" s="17"/>
      <c r="E467" s="7"/>
      <c r="F467" s="7"/>
      <c r="G467" s="7"/>
      <c r="H467" s="17"/>
      <c r="I467" s="17"/>
      <c r="J467" s="6"/>
      <c r="K467" s="7"/>
      <c r="L467" s="7"/>
      <c r="M467" s="15"/>
      <c r="N467" s="7"/>
      <c r="O467" s="2"/>
      <c r="P467" s="2"/>
      <c r="Q467" s="2"/>
      <c r="R467" s="2"/>
      <c r="S467" s="2"/>
      <c r="T467" s="2"/>
      <c r="U467" s="2"/>
      <c r="V467" s="2"/>
      <c r="W467" s="2"/>
      <c r="X467" s="2"/>
      <c r="Y467" s="2"/>
    </row>
    <row r="468" spans="1:25" s="8" customFormat="1">
      <c r="A468" s="47"/>
      <c r="B468" s="17"/>
      <c r="C468" s="17"/>
      <c r="D468" s="17"/>
      <c r="E468" s="7"/>
      <c r="F468" s="7"/>
      <c r="G468" s="7"/>
      <c r="H468" s="17"/>
      <c r="I468" s="17"/>
      <c r="J468" s="6"/>
      <c r="K468" s="7"/>
      <c r="L468" s="7"/>
      <c r="M468" s="15"/>
      <c r="N468" s="7"/>
      <c r="O468" s="2"/>
      <c r="P468" s="2"/>
      <c r="Q468" s="2"/>
      <c r="R468" s="2"/>
      <c r="S468" s="2"/>
      <c r="T468" s="2"/>
      <c r="U468" s="2"/>
      <c r="V468" s="2"/>
      <c r="W468" s="2"/>
      <c r="X468" s="2"/>
      <c r="Y468" s="2"/>
    </row>
  </sheetData>
  <sheetProtection password="A6EA" sheet="1" objects="1" scenarios="1"/>
  <autoFilter ref="A6:Y328"/>
  <mergeCells count="41">
    <mergeCell ref="H305:I305"/>
    <mergeCell ref="H87:I87"/>
    <mergeCell ref="H88:I88"/>
    <mergeCell ref="H89:I89"/>
    <mergeCell ref="H90:I90"/>
    <mergeCell ref="H91:I91"/>
    <mergeCell ref="H92:I92"/>
    <mergeCell ref="H324:I324"/>
    <mergeCell ref="H325:I325"/>
    <mergeCell ref="H326:I326"/>
    <mergeCell ref="H307:I307"/>
    <mergeCell ref="H308:I308"/>
    <mergeCell ref="H309:I309"/>
    <mergeCell ref="H310:I310"/>
    <mergeCell ref="H315:I315"/>
    <mergeCell ref="H327:I327"/>
    <mergeCell ref="H328:I328"/>
    <mergeCell ref="C5:C6"/>
    <mergeCell ref="H318:I318"/>
    <mergeCell ref="H319:I319"/>
    <mergeCell ref="H320:I320"/>
    <mergeCell ref="H321:I321"/>
    <mergeCell ref="H322:I322"/>
    <mergeCell ref="H323:I323"/>
    <mergeCell ref="H311:I311"/>
    <mergeCell ref="H312:I312"/>
    <mergeCell ref="H313:I313"/>
    <mergeCell ref="H314:I314"/>
    <mergeCell ref="H316:I316"/>
    <mergeCell ref="H317:I317"/>
    <mergeCell ref="H306:I306"/>
    <mergeCell ref="B5:B6"/>
    <mergeCell ref="J5:J6"/>
    <mergeCell ref="K5:K6"/>
    <mergeCell ref="L5:L6"/>
    <mergeCell ref="N5:N6"/>
    <mergeCell ref="D5:D6"/>
    <mergeCell ref="E5:F5"/>
    <mergeCell ref="G5:G6"/>
    <mergeCell ref="H5:I5"/>
    <mergeCell ref="M5:M6"/>
  </mergeCells>
  <phoneticPr fontId="5"/>
  <pageMargins left="0.70866141732283472" right="0.70866141732283472" top="0.74803149606299213" bottom="0.74803149606299213" header="0.31496062992125984" footer="0.31496062992125984"/>
  <pageSetup paperSize="8" scale="42" fitToHeight="0" orientation="portrait" r:id="rId1"/>
  <headerFooter>
    <oddFooter>&amp;A&amp;R&amp;P ページ</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1"/>
  <sheetViews>
    <sheetView showGridLines="0" zoomScale="70" zoomScaleNormal="70" workbookViewId="0">
      <pane ySplit="6" topLeftCell="A7" activePane="bottomLeft" state="frozen"/>
      <selection activeCell="B1" sqref="B1"/>
      <selection pane="bottomLeft" activeCell="B1" sqref="B1"/>
    </sheetView>
  </sheetViews>
  <sheetFormatPr defaultColWidth="8.7265625" defaultRowHeight="14.4"/>
  <cols>
    <col min="1" max="1" width="8.7265625" style="38"/>
    <col min="2" max="2" width="7" style="38" customWidth="1"/>
    <col min="3" max="3" width="14.26953125" style="38" customWidth="1"/>
    <col min="4" max="4" width="21.08984375" style="38" bestFit="1" customWidth="1"/>
    <col min="5" max="5" width="28.08984375" style="38" bestFit="1" customWidth="1"/>
    <col min="6" max="6" width="13.36328125" style="38" customWidth="1"/>
    <col min="7" max="7" width="16" style="38" bestFit="1" customWidth="1"/>
    <col min="8" max="8" width="33.453125" style="38" customWidth="1"/>
    <col min="9" max="9" width="30.08984375" style="38" bestFit="1" customWidth="1"/>
    <col min="10" max="10" width="85.453125" style="62" bestFit="1" customWidth="1"/>
    <col min="11" max="11" width="9.26953125" style="38" customWidth="1"/>
    <col min="12" max="12" width="9.36328125" style="38" customWidth="1"/>
    <col min="13" max="16384" width="8.7265625" style="38"/>
  </cols>
  <sheetData>
    <row r="1" spans="1:13" customFormat="1" ht="22.8">
      <c r="A1" s="43"/>
      <c r="B1" s="35">
        <v>1.2</v>
      </c>
      <c r="C1" s="20" t="s">
        <v>704</v>
      </c>
      <c r="J1" s="62"/>
    </row>
    <row r="2" spans="1:13" customFormat="1" ht="22.8">
      <c r="A2" s="43"/>
      <c r="B2" s="36" t="s">
        <v>710</v>
      </c>
      <c r="C2" s="37" t="s">
        <v>701</v>
      </c>
      <c r="J2" s="62"/>
    </row>
    <row r="3" spans="1:13" customFormat="1" ht="22.8">
      <c r="A3" s="43"/>
      <c r="B3" s="36" t="s">
        <v>711</v>
      </c>
      <c r="C3" s="37" t="s">
        <v>705</v>
      </c>
      <c r="J3" s="62"/>
    </row>
    <row r="5" spans="1:13" ht="14.4" customHeight="1">
      <c r="B5" s="490" t="s">
        <v>3000</v>
      </c>
      <c r="C5" s="490" t="s">
        <v>0</v>
      </c>
      <c r="D5" s="492" t="s">
        <v>730</v>
      </c>
      <c r="E5" s="493"/>
      <c r="F5" s="375" t="s">
        <v>2</v>
      </c>
      <c r="G5" s="395"/>
      <c r="H5" s="490" t="s">
        <v>731</v>
      </c>
      <c r="I5" s="490" t="s">
        <v>4</v>
      </c>
      <c r="J5" s="499" t="s">
        <v>6</v>
      </c>
      <c r="K5" s="486" t="s">
        <v>726</v>
      </c>
      <c r="L5" s="486" t="s">
        <v>727</v>
      </c>
      <c r="M5" s="497" t="s">
        <v>3386</v>
      </c>
    </row>
    <row r="6" spans="1:13">
      <c r="B6" s="491"/>
      <c r="C6" s="491"/>
      <c r="D6" s="494"/>
      <c r="E6" s="495"/>
      <c r="F6" s="157" t="s">
        <v>8</v>
      </c>
      <c r="G6" s="157" t="s">
        <v>9</v>
      </c>
      <c r="H6" s="491"/>
      <c r="I6" s="491"/>
      <c r="J6" s="499"/>
      <c r="K6" s="486"/>
      <c r="L6" s="486"/>
      <c r="M6" s="498"/>
    </row>
    <row r="7" spans="1:13">
      <c r="A7" s="44" t="str">
        <f>C7&amp;D7&amp;E7&amp;H7&amp;I7</f>
        <v>エネルギー転換電気供給業汽力発電（コンバインドサイクルを含む）燃焼工程熱利用設備</v>
      </c>
      <c r="B7" s="11">
        <f>ROW(B7)-6</f>
        <v>1</v>
      </c>
      <c r="C7" s="57" t="s">
        <v>732</v>
      </c>
      <c r="D7" s="57" t="s">
        <v>733</v>
      </c>
      <c r="E7" s="358" t="s">
        <v>735</v>
      </c>
      <c r="F7" s="353" t="s">
        <v>13</v>
      </c>
      <c r="G7" s="353" t="s">
        <v>14</v>
      </c>
      <c r="H7" s="57" t="s">
        <v>810</v>
      </c>
      <c r="I7" s="57" t="s">
        <v>89</v>
      </c>
      <c r="J7" s="311" t="s">
        <v>3844</v>
      </c>
      <c r="K7" s="34" t="s">
        <v>1023</v>
      </c>
      <c r="L7" s="34" t="s">
        <v>1023</v>
      </c>
      <c r="M7" s="49"/>
    </row>
    <row r="8" spans="1:13">
      <c r="A8" s="44" t="str">
        <f t="shared" ref="A8:A23" si="0">C8&amp;D8&amp;E8&amp;H8&amp;I8</f>
        <v>エネルギー転換電気供給業汽力発電（コンバインドサイクルを含む）発電工程熱利用設備</v>
      </c>
      <c r="B8" s="11">
        <f t="shared" ref="B8:B68" si="1">ROW(B8)-6</f>
        <v>2</v>
      </c>
      <c r="C8" s="57" t="s">
        <v>732</v>
      </c>
      <c r="D8" s="57" t="s">
        <v>733</v>
      </c>
      <c r="E8" s="358" t="s">
        <v>735</v>
      </c>
      <c r="F8" s="353" t="s">
        <v>13</v>
      </c>
      <c r="G8" s="353" t="s">
        <v>14</v>
      </c>
      <c r="H8" s="57" t="s">
        <v>812</v>
      </c>
      <c r="I8" s="57" t="s">
        <v>89</v>
      </c>
      <c r="J8" s="311" t="s">
        <v>970</v>
      </c>
      <c r="K8" s="34" t="s">
        <v>1023</v>
      </c>
      <c r="L8" s="34" t="s">
        <v>1023</v>
      </c>
      <c r="M8" s="49"/>
    </row>
    <row r="9" spans="1:13">
      <c r="A9" s="44" t="str">
        <f t="shared" si="0"/>
        <v>エネルギー転換電気供給業汽力発電（コンバインドサイクルを含む）発電工程電気使用設備</v>
      </c>
      <c r="B9" s="11">
        <f t="shared" si="1"/>
        <v>3</v>
      </c>
      <c r="C9" s="57" t="s">
        <v>732</v>
      </c>
      <c r="D9" s="57" t="s">
        <v>733</v>
      </c>
      <c r="E9" s="358" t="s">
        <v>735</v>
      </c>
      <c r="F9" s="353" t="s">
        <v>13</v>
      </c>
      <c r="G9" s="353" t="s">
        <v>14</v>
      </c>
      <c r="H9" s="57" t="s">
        <v>812</v>
      </c>
      <c r="I9" s="57" t="s">
        <v>736</v>
      </c>
      <c r="J9" s="311" t="s">
        <v>971</v>
      </c>
      <c r="K9" s="34" t="s">
        <v>1023</v>
      </c>
      <c r="L9" s="34" t="s">
        <v>1023</v>
      </c>
      <c r="M9" s="49"/>
    </row>
    <row r="10" spans="1:13">
      <c r="A10" s="44" t="str">
        <f t="shared" si="0"/>
        <v>エネルギー転換電気供給業ガスタービン発電燃焼工程熱利用設備</v>
      </c>
      <c r="B10" s="11">
        <f t="shared" si="1"/>
        <v>4</v>
      </c>
      <c r="C10" s="57" t="s">
        <v>732</v>
      </c>
      <c r="D10" s="57" t="s">
        <v>733</v>
      </c>
      <c r="E10" s="358" t="s">
        <v>738</v>
      </c>
      <c r="F10" s="353" t="s">
        <v>13</v>
      </c>
      <c r="G10" s="353" t="s">
        <v>14</v>
      </c>
      <c r="H10" s="57" t="s">
        <v>810</v>
      </c>
      <c r="I10" s="57" t="s">
        <v>89</v>
      </c>
      <c r="J10" s="311" t="s">
        <v>969</v>
      </c>
      <c r="K10" s="34" t="s">
        <v>1023</v>
      </c>
      <c r="L10" s="34" t="s">
        <v>1023</v>
      </c>
      <c r="M10" s="49"/>
    </row>
    <row r="11" spans="1:13" ht="28.8">
      <c r="A11" s="44" t="str">
        <f t="shared" si="0"/>
        <v>エネルギー転換ガス供給業原料受入、貯蔵工程熱利用設備</v>
      </c>
      <c r="B11" s="11">
        <f t="shared" si="1"/>
        <v>5</v>
      </c>
      <c r="C11" s="57" t="s">
        <v>732</v>
      </c>
      <c r="D11" s="496" t="s">
        <v>739</v>
      </c>
      <c r="E11" s="496"/>
      <c r="F11" s="353" t="s">
        <v>13</v>
      </c>
      <c r="G11" s="353" t="s">
        <v>14</v>
      </c>
      <c r="H11" s="57" t="s">
        <v>814</v>
      </c>
      <c r="I11" s="57" t="s">
        <v>89</v>
      </c>
      <c r="J11" s="311" t="s">
        <v>972</v>
      </c>
      <c r="K11" s="34" t="s">
        <v>1023</v>
      </c>
      <c r="L11" s="34" t="s">
        <v>1023</v>
      </c>
      <c r="M11" s="49"/>
    </row>
    <row r="12" spans="1:13" ht="28.8">
      <c r="A12" s="44" t="str">
        <f t="shared" si="0"/>
        <v>エネルギー転換ガス供給業原料受入、貯蔵工程電気使用設備</v>
      </c>
      <c r="B12" s="11">
        <f t="shared" si="1"/>
        <v>6</v>
      </c>
      <c r="C12" s="57" t="s">
        <v>732</v>
      </c>
      <c r="D12" s="496" t="s">
        <v>739</v>
      </c>
      <c r="E12" s="496"/>
      <c r="F12" s="353" t="s">
        <v>13</v>
      </c>
      <c r="G12" s="353" t="s">
        <v>14</v>
      </c>
      <c r="H12" s="57" t="s">
        <v>814</v>
      </c>
      <c r="I12" s="57" t="s">
        <v>117</v>
      </c>
      <c r="J12" s="311" t="s">
        <v>3845</v>
      </c>
      <c r="K12" s="34" t="s">
        <v>1023</v>
      </c>
      <c r="L12" s="34" t="s">
        <v>1023</v>
      </c>
      <c r="M12" s="49"/>
    </row>
    <row r="13" spans="1:13">
      <c r="A13" s="44" t="str">
        <f t="shared" si="0"/>
        <v>エネルギー転換ガス供給業原料受入、貯蔵工程電気使用設備</v>
      </c>
      <c r="B13" s="11">
        <f t="shared" si="1"/>
        <v>7</v>
      </c>
      <c r="C13" s="57" t="s">
        <v>732</v>
      </c>
      <c r="D13" s="496" t="s">
        <v>739</v>
      </c>
      <c r="E13" s="496"/>
      <c r="F13" s="353" t="s">
        <v>13</v>
      </c>
      <c r="G13" s="353" t="s">
        <v>14</v>
      </c>
      <c r="H13" s="57" t="s">
        <v>814</v>
      </c>
      <c r="I13" s="57" t="s">
        <v>117</v>
      </c>
      <c r="J13" s="158" t="s">
        <v>973</v>
      </c>
      <c r="K13" s="34" t="s">
        <v>1023</v>
      </c>
      <c r="L13" s="34" t="s">
        <v>1023</v>
      </c>
      <c r="M13" s="49"/>
    </row>
    <row r="14" spans="1:13">
      <c r="A14" s="44" t="str">
        <f t="shared" si="0"/>
        <v>エネルギー転換ガス供給業気化・熱量調整・送出工程熱利用設備</v>
      </c>
      <c r="B14" s="11">
        <f t="shared" si="1"/>
        <v>8</v>
      </c>
      <c r="C14" s="57" t="s">
        <v>732</v>
      </c>
      <c r="D14" s="496" t="s">
        <v>739</v>
      </c>
      <c r="E14" s="496"/>
      <c r="F14" s="353" t="s">
        <v>13</v>
      </c>
      <c r="G14" s="353" t="s">
        <v>14</v>
      </c>
      <c r="H14" s="57" t="s">
        <v>816</v>
      </c>
      <c r="I14" s="57" t="s">
        <v>89</v>
      </c>
      <c r="J14" s="158" t="s">
        <v>974</v>
      </c>
      <c r="K14" s="34" t="s">
        <v>1023</v>
      </c>
      <c r="L14" s="34" t="s">
        <v>1023</v>
      </c>
      <c r="M14" s="49"/>
    </row>
    <row r="15" spans="1:13">
      <c r="A15" s="44" t="str">
        <f t="shared" si="0"/>
        <v>エネルギー転換ガス供給業気化・熱量調整・送出工程熱利用設備</v>
      </c>
      <c r="B15" s="11">
        <f t="shared" si="1"/>
        <v>9</v>
      </c>
      <c r="C15" s="57" t="s">
        <v>732</v>
      </c>
      <c r="D15" s="496" t="s">
        <v>739</v>
      </c>
      <c r="E15" s="496"/>
      <c r="F15" s="353" t="s">
        <v>13</v>
      </c>
      <c r="G15" s="353" t="s">
        <v>14</v>
      </c>
      <c r="H15" s="57" t="s">
        <v>816</v>
      </c>
      <c r="I15" s="57" t="s">
        <v>89</v>
      </c>
      <c r="J15" s="158" t="s">
        <v>975</v>
      </c>
      <c r="K15" s="34" t="s">
        <v>1023</v>
      </c>
      <c r="L15" s="34" t="s">
        <v>1023</v>
      </c>
      <c r="M15" s="49"/>
    </row>
    <row r="16" spans="1:13">
      <c r="A16" s="44" t="str">
        <f t="shared" si="0"/>
        <v>エネルギー転換ガス供給業気化・熱量調整・送出工程熱利用設備</v>
      </c>
      <c r="B16" s="11">
        <f t="shared" si="1"/>
        <v>10</v>
      </c>
      <c r="C16" s="57" t="s">
        <v>732</v>
      </c>
      <c r="D16" s="496" t="s">
        <v>739</v>
      </c>
      <c r="E16" s="496"/>
      <c r="F16" s="353" t="s">
        <v>13</v>
      </c>
      <c r="G16" s="353" t="s">
        <v>14</v>
      </c>
      <c r="H16" s="57" t="s">
        <v>816</v>
      </c>
      <c r="I16" s="57" t="s">
        <v>89</v>
      </c>
      <c r="J16" s="158" t="s">
        <v>976</v>
      </c>
      <c r="K16" s="34" t="s">
        <v>1023</v>
      </c>
      <c r="L16" s="34" t="s">
        <v>1023</v>
      </c>
      <c r="M16" s="49"/>
    </row>
    <row r="17" spans="1:13">
      <c r="A17" s="44" t="str">
        <f t="shared" si="0"/>
        <v>エネルギー転換ガス供給業その他の主要エネルギー消費設備等未利用エネルギー・再生可能エネルギー設備</v>
      </c>
      <c r="B17" s="11">
        <f t="shared" si="1"/>
        <v>11</v>
      </c>
      <c r="C17" s="57" t="s">
        <v>732</v>
      </c>
      <c r="D17" s="496" t="s">
        <v>739</v>
      </c>
      <c r="E17" s="496"/>
      <c r="F17" s="353" t="s">
        <v>13</v>
      </c>
      <c r="G17" s="353" t="s">
        <v>14</v>
      </c>
      <c r="H17" s="57" t="s">
        <v>740</v>
      </c>
      <c r="I17" s="57" t="s">
        <v>203</v>
      </c>
      <c r="J17" s="158" t="s">
        <v>977</v>
      </c>
      <c r="K17" s="34" t="s">
        <v>1023</v>
      </c>
      <c r="L17" s="34" t="s">
        <v>1023</v>
      </c>
      <c r="M17" s="49"/>
    </row>
    <row r="18" spans="1:13">
      <c r="A18" s="44" t="str">
        <f t="shared" si="0"/>
        <v>エネルギー転換ガス供給業その他の主要エネルギー消費設備等未利用エネルギー・再生可能エネルギー設備</v>
      </c>
      <c r="B18" s="11">
        <f t="shared" si="1"/>
        <v>12</v>
      </c>
      <c r="C18" s="57" t="s">
        <v>732</v>
      </c>
      <c r="D18" s="496" t="s">
        <v>739</v>
      </c>
      <c r="E18" s="496"/>
      <c r="F18" s="353" t="s">
        <v>13</v>
      </c>
      <c r="G18" s="353" t="s">
        <v>14</v>
      </c>
      <c r="H18" s="57" t="s">
        <v>740</v>
      </c>
      <c r="I18" s="57" t="s">
        <v>203</v>
      </c>
      <c r="J18" s="158" t="s">
        <v>978</v>
      </c>
      <c r="K18" s="34" t="s">
        <v>1023</v>
      </c>
      <c r="L18" s="34" t="s">
        <v>1023</v>
      </c>
      <c r="M18" s="49"/>
    </row>
    <row r="19" spans="1:13">
      <c r="A19" s="44" t="str">
        <f t="shared" si="0"/>
        <v>産業（非製造業）農林水産業米作、野菜作、果樹作、畜産等ー農業機械</v>
      </c>
      <c r="B19" s="11">
        <f t="shared" si="1"/>
        <v>13</v>
      </c>
      <c r="C19" s="57" t="s">
        <v>741</v>
      </c>
      <c r="D19" s="57" t="s">
        <v>742</v>
      </c>
      <c r="E19" s="57" t="s">
        <v>743</v>
      </c>
      <c r="F19" s="353" t="s">
        <v>13</v>
      </c>
      <c r="G19" s="353" t="s">
        <v>14</v>
      </c>
      <c r="H19" s="57" t="s">
        <v>680</v>
      </c>
      <c r="I19" s="57" t="s">
        <v>744</v>
      </c>
      <c r="J19" s="158" t="s">
        <v>745</v>
      </c>
      <c r="K19" s="34" t="s">
        <v>1023</v>
      </c>
      <c r="L19" s="34" t="s">
        <v>1023</v>
      </c>
      <c r="M19" s="49">
        <v>8</v>
      </c>
    </row>
    <row r="20" spans="1:13">
      <c r="A20" s="44" t="str">
        <f t="shared" si="0"/>
        <v>産業（非製造業）農林水産業米作、野菜作、果樹作、畜産等ー農業機械</v>
      </c>
      <c r="B20" s="11">
        <f t="shared" si="1"/>
        <v>14</v>
      </c>
      <c r="C20" s="57" t="s">
        <v>741</v>
      </c>
      <c r="D20" s="57" t="s">
        <v>742</v>
      </c>
      <c r="E20" s="57" t="s">
        <v>743</v>
      </c>
      <c r="F20" s="353" t="s">
        <v>13</v>
      </c>
      <c r="G20" s="353" t="s">
        <v>14</v>
      </c>
      <c r="H20" s="57" t="s">
        <v>680</v>
      </c>
      <c r="I20" s="57" t="s">
        <v>744</v>
      </c>
      <c r="J20" s="158" t="s">
        <v>3862</v>
      </c>
      <c r="K20" s="34" t="s">
        <v>1023</v>
      </c>
      <c r="L20" s="34" t="s">
        <v>1023</v>
      </c>
      <c r="M20" s="49">
        <v>8</v>
      </c>
    </row>
    <row r="21" spans="1:13">
      <c r="A21" s="44" t="str">
        <f t="shared" si="0"/>
        <v>産業（非製造業）農林水産業米作、野菜作、果樹作、畜産等ー未利用エネルギー・再生可能エネルギー設備</v>
      </c>
      <c r="B21" s="11">
        <f t="shared" si="1"/>
        <v>15</v>
      </c>
      <c r="C21" s="57" t="s">
        <v>741</v>
      </c>
      <c r="D21" s="57" t="s">
        <v>742</v>
      </c>
      <c r="E21" s="57" t="s">
        <v>743</v>
      </c>
      <c r="F21" s="353" t="s">
        <v>13</v>
      </c>
      <c r="G21" s="353" t="s">
        <v>14</v>
      </c>
      <c r="H21" s="57" t="s">
        <v>680</v>
      </c>
      <c r="I21" s="57" t="s">
        <v>203</v>
      </c>
      <c r="J21" s="158" t="s">
        <v>746</v>
      </c>
      <c r="K21" s="34" t="s">
        <v>1023</v>
      </c>
      <c r="L21" s="34" t="s">
        <v>1023</v>
      </c>
      <c r="M21" s="102"/>
    </row>
    <row r="22" spans="1:13">
      <c r="A22" s="44" t="str">
        <f t="shared" si="0"/>
        <v>産業（非製造業）農林水産業米作、野菜作、果樹作、畜産等ー未利用エネルギー・再生可能エネルギー設備</v>
      </c>
      <c r="B22" s="11">
        <f t="shared" si="1"/>
        <v>16</v>
      </c>
      <c r="C22" s="57" t="s">
        <v>741</v>
      </c>
      <c r="D22" s="57" t="s">
        <v>742</v>
      </c>
      <c r="E22" s="57" t="s">
        <v>743</v>
      </c>
      <c r="F22" s="353" t="s">
        <v>13</v>
      </c>
      <c r="G22" s="353" t="s">
        <v>14</v>
      </c>
      <c r="H22" s="57" t="s">
        <v>680</v>
      </c>
      <c r="I22" s="57" t="s">
        <v>203</v>
      </c>
      <c r="J22" s="158" t="s">
        <v>747</v>
      </c>
      <c r="K22" s="34" t="s">
        <v>1023</v>
      </c>
      <c r="L22" s="34" t="s">
        <v>1023</v>
      </c>
      <c r="M22" s="5"/>
    </row>
    <row r="23" spans="1:13">
      <c r="A23" s="44" t="str">
        <f t="shared" si="0"/>
        <v>産業（非製造業）農林水産業米作、野菜作、果樹作、畜産等ーその他</v>
      </c>
      <c r="B23" s="11">
        <f t="shared" si="1"/>
        <v>17</v>
      </c>
      <c r="C23" s="57" t="s">
        <v>741</v>
      </c>
      <c r="D23" s="57" t="s">
        <v>742</v>
      </c>
      <c r="E23" s="57" t="s">
        <v>743</v>
      </c>
      <c r="F23" s="353" t="s">
        <v>13</v>
      </c>
      <c r="G23" s="353" t="s">
        <v>3863</v>
      </c>
      <c r="H23" s="57" t="s">
        <v>680</v>
      </c>
      <c r="I23" s="57" t="s">
        <v>104</v>
      </c>
      <c r="J23" s="158" t="s">
        <v>3384</v>
      </c>
      <c r="K23" s="34" t="s">
        <v>1023</v>
      </c>
      <c r="L23" s="34" t="s">
        <v>1023</v>
      </c>
      <c r="M23" s="5">
        <v>53</v>
      </c>
    </row>
    <row r="24" spans="1:13">
      <c r="A24" s="44" t="str">
        <f>C24&amp;D24&amp;E24&amp;H24&amp;I24</f>
        <v>産業（非製造業）農林水産業米作、野菜作、果樹作、畜産等ーその他</v>
      </c>
      <c r="B24" s="11">
        <f t="shared" si="1"/>
        <v>18</v>
      </c>
      <c r="C24" s="57" t="s">
        <v>741</v>
      </c>
      <c r="D24" s="57" t="s">
        <v>742</v>
      </c>
      <c r="E24" s="57" t="s">
        <v>743</v>
      </c>
      <c r="F24" s="353" t="s">
        <v>13</v>
      </c>
      <c r="G24" s="353" t="s">
        <v>3246</v>
      </c>
      <c r="H24" s="57" t="s">
        <v>680</v>
      </c>
      <c r="I24" s="57" t="s">
        <v>104</v>
      </c>
      <c r="J24" s="158" t="s">
        <v>3385</v>
      </c>
      <c r="K24" s="34" t="s">
        <v>1023</v>
      </c>
      <c r="L24" s="34" t="s">
        <v>1023</v>
      </c>
      <c r="M24" s="5">
        <v>56</v>
      </c>
    </row>
    <row r="25" spans="1:13">
      <c r="A25" s="44" t="str">
        <f t="shared" ref="A25:A85" si="2">C25&amp;D25&amp;E25&amp;H25&amp;I25</f>
        <v>産業（非製造業）農林水産業施設園芸ー加温設備</v>
      </c>
      <c r="B25" s="11">
        <f t="shared" si="1"/>
        <v>19</v>
      </c>
      <c r="C25" s="57" t="s">
        <v>741</v>
      </c>
      <c r="D25" s="57" t="s">
        <v>742</v>
      </c>
      <c r="E25" s="57" t="s">
        <v>748</v>
      </c>
      <c r="F25" s="353" t="s">
        <v>13</v>
      </c>
      <c r="G25" s="353" t="s">
        <v>14</v>
      </c>
      <c r="H25" s="57" t="s">
        <v>680</v>
      </c>
      <c r="I25" s="353" t="s">
        <v>749</v>
      </c>
      <c r="J25" s="158" t="s">
        <v>750</v>
      </c>
      <c r="K25" s="34" t="s">
        <v>1023</v>
      </c>
      <c r="L25" s="34" t="s">
        <v>1023</v>
      </c>
      <c r="M25" s="5">
        <v>8</v>
      </c>
    </row>
    <row r="26" spans="1:13">
      <c r="A26" s="44" t="str">
        <f t="shared" si="2"/>
        <v>産業（非製造業）農林水産業施設園芸ー加温設備</v>
      </c>
      <c r="B26" s="11">
        <f t="shared" si="1"/>
        <v>20</v>
      </c>
      <c r="C26" s="57" t="s">
        <v>741</v>
      </c>
      <c r="D26" s="57" t="s">
        <v>742</v>
      </c>
      <c r="E26" s="57" t="s">
        <v>748</v>
      </c>
      <c r="F26" s="353" t="s">
        <v>13</v>
      </c>
      <c r="G26" s="353" t="s">
        <v>14</v>
      </c>
      <c r="H26" s="57" t="s">
        <v>680</v>
      </c>
      <c r="I26" s="353" t="s">
        <v>749</v>
      </c>
      <c r="J26" s="158" t="s">
        <v>751</v>
      </c>
      <c r="K26" s="34" t="s">
        <v>1023</v>
      </c>
      <c r="L26" s="34" t="s">
        <v>1023</v>
      </c>
      <c r="M26" s="49">
        <v>8</v>
      </c>
    </row>
    <row r="27" spans="1:13">
      <c r="A27" s="44" t="str">
        <f t="shared" si="2"/>
        <v>産業（非製造業）農林水産業施設園芸ー加温設備</v>
      </c>
      <c r="B27" s="11">
        <f t="shared" si="1"/>
        <v>21</v>
      </c>
      <c r="C27" s="57" t="s">
        <v>741</v>
      </c>
      <c r="D27" s="57" t="s">
        <v>742</v>
      </c>
      <c r="E27" s="57" t="s">
        <v>748</v>
      </c>
      <c r="F27" s="353" t="s">
        <v>13</v>
      </c>
      <c r="G27" s="353" t="s">
        <v>14</v>
      </c>
      <c r="H27" s="57" t="s">
        <v>680</v>
      </c>
      <c r="I27" s="353" t="s">
        <v>749</v>
      </c>
      <c r="J27" s="158" t="s">
        <v>752</v>
      </c>
      <c r="K27" s="34" t="s">
        <v>1023</v>
      </c>
      <c r="L27" s="34" t="s">
        <v>1023</v>
      </c>
      <c r="M27" s="49">
        <v>8</v>
      </c>
    </row>
    <row r="28" spans="1:13">
      <c r="A28" s="44" t="str">
        <f t="shared" si="2"/>
        <v>産業（非製造業）農林水産業施設園芸ーその他</v>
      </c>
      <c r="B28" s="11">
        <f t="shared" si="1"/>
        <v>22</v>
      </c>
      <c r="C28" s="57" t="s">
        <v>741</v>
      </c>
      <c r="D28" s="57" t="s">
        <v>742</v>
      </c>
      <c r="E28" s="57" t="s">
        <v>748</v>
      </c>
      <c r="F28" s="353" t="s">
        <v>13</v>
      </c>
      <c r="G28" s="353" t="s">
        <v>14</v>
      </c>
      <c r="H28" s="57" t="s">
        <v>680</v>
      </c>
      <c r="I28" s="353" t="s">
        <v>753</v>
      </c>
      <c r="J28" s="158" t="s">
        <v>754</v>
      </c>
      <c r="K28" s="34" t="s">
        <v>1023</v>
      </c>
      <c r="L28" s="34" t="s">
        <v>1023</v>
      </c>
      <c r="M28" s="49">
        <v>8</v>
      </c>
    </row>
    <row r="29" spans="1:13">
      <c r="A29" s="44" t="str">
        <f t="shared" si="2"/>
        <v>産業（非製造業）漁業ー漁船</v>
      </c>
      <c r="B29" s="11">
        <f t="shared" si="1"/>
        <v>23</v>
      </c>
      <c r="C29" s="57" t="s">
        <v>741</v>
      </c>
      <c r="D29" s="496" t="s">
        <v>755</v>
      </c>
      <c r="E29" s="496"/>
      <c r="F29" s="353" t="s">
        <v>13</v>
      </c>
      <c r="G29" s="353" t="s">
        <v>14</v>
      </c>
      <c r="H29" s="57" t="s">
        <v>680</v>
      </c>
      <c r="I29" s="353" t="s">
        <v>756</v>
      </c>
      <c r="J29" s="158" t="s">
        <v>757</v>
      </c>
      <c r="K29" s="34" t="s">
        <v>1023</v>
      </c>
      <c r="L29" s="34" t="s">
        <v>1023</v>
      </c>
      <c r="M29" s="49">
        <v>8</v>
      </c>
    </row>
    <row r="30" spans="1:13">
      <c r="A30" s="44" t="str">
        <f t="shared" si="2"/>
        <v>産業（非製造業）鉱業非鉄金属鉱業採鉱工程電気使用設備</v>
      </c>
      <c r="B30" s="11">
        <f t="shared" si="1"/>
        <v>24</v>
      </c>
      <c r="C30" s="57" t="s">
        <v>741</v>
      </c>
      <c r="D30" s="57" t="s">
        <v>758</v>
      </c>
      <c r="E30" s="358" t="s">
        <v>759</v>
      </c>
      <c r="F30" s="353" t="s">
        <v>13</v>
      </c>
      <c r="G30" s="353" t="s">
        <v>14</v>
      </c>
      <c r="H30" s="57" t="s">
        <v>760</v>
      </c>
      <c r="I30" s="57" t="s">
        <v>761</v>
      </c>
      <c r="J30" s="158" t="s">
        <v>980</v>
      </c>
      <c r="K30" s="34" t="s">
        <v>1023</v>
      </c>
      <c r="L30" s="34" t="s">
        <v>1023</v>
      </c>
      <c r="M30" s="49"/>
    </row>
    <row r="31" spans="1:13">
      <c r="A31" s="44" t="str">
        <f t="shared" si="2"/>
        <v>産業（非製造業）鉱業非鉄金属鉱業坑廃水処理工程電気使用設備</v>
      </c>
      <c r="B31" s="11">
        <f t="shared" si="1"/>
        <v>25</v>
      </c>
      <c r="C31" s="57" t="s">
        <v>741</v>
      </c>
      <c r="D31" s="57" t="s">
        <v>758</v>
      </c>
      <c r="E31" s="358" t="s">
        <v>759</v>
      </c>
      <c r="F31" s="353" t="s">
        <v>13</v>
      </c>
      <c r="G31" s="353" t="s">
        <v>14</v>
      </c>
      <c r="H31" s="57" t="s">
        <v>762</v>
      </c>
      <c r="I31" s="57" t="s">
        <v>117</v>
      </c>
      <c r="J31" s="158" t="s">
        <v>979</v>
      </c>
      <c r="K31" s="34" t="s">
        <v>1023</v>
      </c>
      <c r="L31" s="34" t="s">
        <v>1023</v>
      </c>
      <c r="M31" s="49"/>
    </row>
    <row r="32" spans="1:13">
      <c r="A32" s="44" t="str">
        <f t="shared" si="2"/>
        <v>産業（非製造業）鉱業石炭鉱業採鉱工程電気使用設備</v>
      </c>
      <c r="B32" s="11">
        <f t="shared" si="1"/>
        <v>26</v>
      </c>
      <c r="C32" s="57" t="s">
        <v>741</v>
      </c>
      <c r="D32" s="57" t="s">
        <v>758</v>
      </c>
      <c r="E32" s="358" t="s">
        <v>763</v>
      </c>
      <c r="F32" s="353" t="s">
        <v>13</v>
      </c>
      <c r="G32" s="353" t="s">
        <v>14</v>
      </c>
      <c r="H32" s="57" t="s">
        <v>760</v>
      </c>
      <c r="I32" s="353" t="s">
        <v>117</v>
      </c>
      <c r="J32" s="158" t="s">
        <v>981</v>
      </c>
      <c r="K32" s="34" t="s">
        <v>1023</v>
      </c>
      <c r="L32" s="34" t="s">
        <v>1023</v>
      </c>
      <c r="M32" s="49"/>
    </row>
    <row r="33" spans="1:13">
      <c r="A33" s="44" t="str">
        <f t="shared" si="2"/>
        <v>産業（非製造業）鉱業石炭鉱業採鉱工程その他</v>
      </c>
      <c r="B33" s="11">
        <f t="shared" si="1"/>
        <v>27</v>
      </c>
      <c r="C33" s="57" t="s">
        <v>741</v>
      </c>
      <c r="D33" s="57" t="s">
        <v>758</v>
      </c>
      <c r="E33" s="358" t="s">
        <v>763</v>
      </c>
      <c r="F33" s="353" t="s">
        <v>13</v>
      </c>
      <c r="G33" s="353" t="s">
        <v>14</v>
      </c>
      <c r="H33" s="57" t="s">
        <v>760</v>
      </c>
      <c r="I33" s="353" t="s">
        <v>107</v>
      </c>
      <c r="J33" s="158" t="s">
        <v>764</v>
      </c>
      <c r="K33" s="34" t="s">
        <v>1023</v>
      </c>
      <c r="L33" s="34" t="s">
        <v>1023</v>
      </c>
      <c r="M33" s="49"/>
    </row>
    <row r="34" spans="1:13">
      <c r="A34" s="44" t="str">
        <f t="shared" si="2"/>
        <v>産業（非製造業）鉱業石炭鉱業排水工程電気使用設備</v>
      </c>
      <c r="B34" s="11">
        <f t="shared" si="1"/>
        <v>28</v>
      </c>
      <c r="C34" s="57" t="s">
        <v>741</v>
      </c>
      <c r="D34" s="57" t="s">
        <v>758</v>
      </c>
      <c r="E34" s="358" t="s">
        <v>763</v>
      </c>
      <c r="F34" s="353" t="s">
        <v>13</v>
      </c>
      <c r="G34" s="353" t="s">
        <v>14</v>
      </c>
      <c r="H34" s="353" t="s">
        <v>765</v>
      </c>
      <c r="I34" s="353" t="s">
        <v>117</v>
      </c>
      <c r="J34" s="158" t="s">
        <v>804</v>
      </c>
      <c r="K34" s="34" t="s">
        <v>1023</v>
      </c>
      <c r="L34" s="34" t="s">
        <v>1023</v>
      </c>
      <c r="M34" s="49"/>
    </row>
    <row r="35" spans="1:13">
      <c r="A35" s="44" t="str">
        <f t="shared" si="2"/>
        <v>産業（非製造業）鉱業石灰石鉱業採掘工程その他</v>
      </c>
      <c r="B35" s="11">
        <f t="shared" si="1"/>
        <v>29</v>
      </c>
      <c r="C35" s="57" t="s">
        <v>741</v>
      </c>
      <c r="D35" s="57" t="s">
        <v>758</v>
      </c>
      <c r="E35" s="358" t="s">
        <v>766</v>
      </c>
      <c r="F35" s="353" t="s">
        <v>13</v>
      </c>
      <c r="G35" s="353" t="s">
        <v>14</v>
      </c>
      <c r="H35" s="57" t="s">
        <v>767</v>
      </c>
      <c r="I35" s="353" t="s">
        <v>107</v>
      </c>
      <c r="J35" s="158" t="s">
        <v>768</v>
      </c>
      <c r="K35" s="34" t="s">
        <v>1023</v>
      </c>
      <c r="L35" s="34" t="s">
        <v>1023</v>
      </c>
      <c r="M35" s="49"/>
    </row>
    <row r="36" spans="1:13">
      <c r="A36" s="44" t="str">
        <f t="shared" si="2"/>
        <v>産業（非製造業）鉱業石灰石鉱業破砕・選別工程電気使用設備</v>
      </c>
      <c r="B36" s="11">
        <f t="shared" si="1"/>
        <v>30</v>
      </c>
      <c r="C36" s="57" t="s">
        <v>741</v>
      </c>
      <c r="D36" s="57" t="s">
        <v>758</v>
      </c>
      <c r="E36" s="358" t="s">
        <v>766</v>
      </c>
      <c r="F36" s="353" t="s">
        <v>13</v>
      </c>
      <c r="G36" s="353" t="s">
        <v>14</v>
      </c>
      <c r="H36" s="57" t="s">
        <v>769</v>
      </c>
      <c r="I36" s="57" t="s">
        <v>117</v>
      </c>
      <c r="J36" s="158" t="s">
        <v>883</v>
      </c>
      <c r="K36" s="34" t="s">
        <v>1023</v>
      </c>
      <c r="L36" s="34" t="s">
        <v>1023</v>
      </c>
      <c r="M36" s="49">
        <v>7</v>
      </c>
    </row>
    <row r="37" spans="1:13">
      <c r="A37" s="44" t="str">
        <f t="shared" si="2"/>
        <v>産業（非製造業）鉱業石灰石鉱業破砕・選別工程電気使用設備</v>
      </c>
      <c r="B37" s="11">
        <f t="shared" si="1"/>
        <v>31</v>
      </c>
      <c r="C37" s="57" t="s">
        <v>741</v>
      </c>
      <c r="D37" s="57" t="s">
        <v>758</v>
      </c>
      <c r="E37" s="358" t="s">
        <v>766</v>
      </c>
      <c r="F37" s="353" t="s">
        <v>13</v>
      </c>
      <c r="G37" s="353" t="s">
        <v>14</v>
      </c>
      <c r="H37" s="57" t="s">
        <v>769</v>
      </c>
      <c r="I37" s="57" t="s">
        <v>117</v>
      </c>
      <c r="J37" s="158" t="s">
        <v>918</v>
      </c>
      <c r="K37" s="34" t="s">
        <v>1023</v>
      </c>
      <c r="L37" s="34" t="s">
        <v>1023</v>
      </c>
      <c r="M37" s="49"/>
    </row>
    <row r="38" spans="1:13">
      <c r="A38" s="44" t="str">
        <f t="shared" si="2"/>
        <v>産業（非製造業）建設業ー建設機械</v>
      </c>
      <c r="B38" s="11">
        <f t="shared" si="1"/>
        <v>32</v>
      </c>
      <c r="C38" s="57" t="s">
        <v>741</v>
      </c>
      <c r="D38" s="496" t="s">
        <v>771</v>
      </c>
      <c r="E38" s="496"/>
      <c r="F38" s="353" t="s">
        <v>13</v>
      </c>
      <c r="G38" s="353" t="s">
        <v>14</v>
      </c>
      <c r="H38" s="57" t="s">
        <v>680</v>
      </c>
      <c r="I38" s="353" t="s">
        <v>772</v>
      </c>
      <c r="J38" s="158" t="s">
        <v>773</v>
      </c>
      <c r="K38" s="34" t="s">
        <v>1023</v>
      </c>
      <c r="L38" s="34" t="s">
        <v>1023</v>
      </c>
      <c r="M38" s="49"/>
    </row>
    <row r="39" spans="1:13">
      <c r="A39" s="44" t="str">
        <f t="shared" si="2"/>
        <v>産業（製造業）鉄鋼業製鉄業、製鋼・製鋼圧延業等※1製銑工程（コークス工程、焼結工程、高炉工程）燃焼設備</v>
      </c>
      <c r="B39" s="11">
        <f t="shared" si="1"/>
        <v>33</v>
      </c>
      <c r="C39" s="357" t="s">
        <v>774</v>
      </c>
      <c r="D39" s="357" t="s">
        <v>775</v>
      </c>
      <c r="E39" s="357" t="s">
        <v>808</v>
      </c>
      <c r="F39" s="357" t="s">
        <v>13</v>
      </c>
      <c r="G39" s="357" t="s">
        <v>14</v>
      </c>
      <c r="H39" s="357" t="s">
        <v>1003</v>
      </c>
      <c r="I39" s="357" t="s">
        <v>74</v>
      </c>
      <c r="J39" s="5" t="s">
        <v>829</v>
      </c>
      <c r="K39" s="34" t="s">
        <v>1023</v>
      </c>
      <c r="L39" s="34" t="s">
        <v>1023</v>
      </c>
      <c r="M39" s="49"/>
    </row>
    <row r="40" spans="1:13">
      <c r="A40" s="44" t="str">
        <f t="shared" si="2"/>
        <v>産業（製造業）鉄鋼業製鉄業、製鋼・製鋼圧延業等※1製銑工程（コークス工程、焼結工程、高炉工程）燃焼設備</v>
      </c>
      <c r="B40" s="11">
        <f t="shared" si="1"/>
        <v>34</v>
      </c>
      <c r="C40" s="357" t="s">
        <v>774</v>
      </c>
      <c r="D40" s="357" t="s">
        <v>775</v>
      </c>
      <c r="E40" s="357" t="s">
        <v>808</v>
      </c>
      <c r="F40" s="357" t="s">
        <v>13</v>
      </c>
      <c r="G40" s="357" t="s">
        <v>14</v>
      </c>
      <c r="H40" s="357" t="s">
        <v>1003</v>
      </c>
      <c r="I40" s="357" t="s">
        <v>74</v>
      </c>
      <c r="J40" s="5" t="s">
        <v>857</v>
      </c>
      <c r="K40" s="34" t="s">
        <v>1023</v>
      </c>
      <c r="L40" s="34" t="s">
        <v>1023</v>
      </c>
      <c r="M40" s="49"/>
    </row>
    <row r="41" spans="1:13">
      <c r="A41" s="44" t="str">
        <f t="shared" si="2"/>
        <v>産業（製造業）鉄鋼業製鉄業、製鋼・製鋼圧延業等※1製銑工程（コークス工程、焼結工程、高炉工程）燃焼設備</v>
      </c>
      <c r="B41" s="11">
        <f t="shared" si="1"/>
        <v>35</v>
      </c>
      <c r="C41" s="357" t="s">
        <v>774</v>
      </c>
      <c r="D41" s="357" t="s">
        <v>775</v>
      </c>
      <c r="E41" s="357" t="s">
        <v>808</v>
      </c>
      <c r="F41" s="357" t="s">
        <v>13</v>
      </c>
      <c r="G41" s="357" t="s">
        <v>14</v>
      </c>
      <c r="H41" s="357" t="s">
        <v>1003</v>
      </c>
      <c r="I41" s="357" t="s">
        <v>74</v>
      </c>
      <c r="J41" s="5" t="s">
        <v>884</v>
      </c>
      <c r="K41" s="34" t="s">
        <v>1023</v>
      </c>
      <c r="L41" s="34" t="s">
        <v>1023</v>
      </c>
      <c r="M41" s="49"/>
    </row>
    <row r="42" spans="1:13">
      <c r="A42" s="44" t="str">
        <f t="shared" si="2"/>
        <v>産業（製造業）鉄鋼業製鉄業、製鋼・製鋼圧延業等※1製銑工程（コークス工程、焼結工程、高炉工程）燃焼設備</v>
      </c>
      <c r="B42" s="11">
        <f t="shared" si="1"/>
        <v>36</v>
      </c>
      <c r="C42" s="358" t="s">
        <v>774</v>
      </c>
      <c r="D42" s="358" t="s">
        <v>775</v>
      </c>
      <c r="E42" s="358" t="s">
        <v>808</v>
      </c>
      <c r="F42" s="358" t="s">
        <v>13</v>
      </c>
      <c r="G42" s="358" t="s">
        <v>14</v>
      </c>
      <c r="H42" s="358" t="s">
        <v>1003</v>
      </c>
      <c r="I42" s="358" t="s">
        <v>74</v>
      </c>
      <c r="J42" s="5" t="s">
        <v>3582</v>
      </c>
      <c r="K42" s="34" t="s">
        <v>1023</v>
      </c>
      <c r="L42" s="34" t="s">
        <v>1023</v>
      </c>
      <c r="M42" s="5"/>
    </row>
    <row r="43" spans="1:13">
      <c r="A43" s="44" t="str">
        <f t="shared" si="2"/>
        <v>産業（製造業）鉄鋼業製鉄業、製鋼・製鋼圧延業等※1製銑工程（コークス工程、焼結工程、高炉工程）熱利用設備</v>
      </c>
      <c r="B43" s="11">
        <f t="shared" si="1"/>
        <v>37</v>
      </c>
      <c r="C43" s="358" t="s">
        <v>774</v>
      </c>
      <c r="D43" s="358" t="s">
        <v>775</v>
      </c>
      <c r="E43" s="358" t="s">
        <v>808</v>
      </c>
      <c r="F43" s="358" t="s">
        <v>13</v>
      </c>
      <c r="G43" s="358" t="s">
        <v>14</v>
      </c>
      <c r="H43" s="358" t="s">
        <v>1003</v>
      </c>
      <c r="I43" s="358" t="s">
        <v>89</v>
      </c>
      <c r="J43" s="5" t="s">
        <v>830</v>
      </c>
      <c r="K43" s="34" t="s">
        <v>1023</v>
      </c>
      <c r="L43" s="34" t="s">
        <v>1023</v>
      </c>
      <c r="M43" s="5"/>
    </row>
    <row r="44" spans="1:13">
      <c r="A44" s="44" t="str">
        <f t="shared" si="2"/>
        <v>産業（製造業）鉄鋼業製鉄業、製鋼・製鋼圧延業等※1製銑工程（コークス工程、焼結工程、高炉工程）熱利用設備</v>
      </c>
      <c r="B44" s="11">
        <f t="shared" si="1"/>
        <v>38</v>
      </c>
      <c r="C44" s="358" t="s">
        <v>774</v>
      </c>
      <c r="D44" s="358" t="s">
        <v>775</v>
      </c>
      <c r="E44" s="358" t="s">
        <v>808</v>
      </c>
      <c r="F44" s="358" t="s">
        <v>13</v>
      </c>
      <c r="G44" s="358" t="s">
        <v>14</v>
      </c>
      <c r="H44" s="358" t="s">
        <v>1003</v>
      </c>
      <c r="I44" s="358" t="s">
        <v>89</v>
      </c>
      <c r="J44" s="5" t="s">
        <v>858</v>
      </c>
      <c r="K44" s="34" t="s">
        <v>1023</v>
      </c>
      <c r="L44" s="34" t="s">
        <v>1023</v>
      </c>
      <c r="M44" s="5"/>
    </row>
    <row r="45" spans="1:13">
      <c r="A45" s="44" t="str">
        <f t="shared" si="2"/>
        <v>産業（製造業）鉄鋼業製鉄業、製鋼・製鋼圧延業等※1製銑工程（コークス工程、焼結工程、高炉工程）熱利用設備</v>
      </c>
      <c r="B45" s="11">
        <f t="shared" si="1"/>
        <v>39</v>
      </c>
      <c r="C45" s="358" t="s">
        <v>774</v>
      </c>
      <c r="D45" s="358" t="s">
        <v>775</v>
      </c>
      <c r="E45" s="358" t="s">
        <v>808</v>
      </c>
      <c r="F45" s="358" t="s">
        <v>13</v>
      </c>
      <c r="G45" s="358" t="s">
        <v>14</v>
      </c>
      <c r="H45" s="358" t="s">
        <v>1003</v>
      </c>
      <c r="I45" s="358" t="s">
        <v>89</v>
      </c>
      <c r="J45" s="5" t="s">
        <v>885</v>
      </c>
      <c r="K45" s="34" t="s">
        <v>1023</v>
      </c>
      <c r="L45" s="34" t="s">
        <v>1023</v>
      </c>
      <c r="M45" s="5"/>
    </row>
    <row r="46" spans="1:13">
      <c r="A46" s="44" t="str">
        <f t="shared" si="2"/>
        <v>産業（製造業）鉄鋼業製鉄業、製鋼・製鋼圧延業等※1製銑工程（コークス工程、焼結工程、高炉工程）廃熱回収設備</v>
      </c>
      <c r="B46" s="11">
        <f t="shared" si="1"/>
        <v>40</v>
      </c>
      <c r="C46" s="358" t="s">
        <v>774</v>
      </c>
      <c r="D46" s="358" t="s">
        <v>775</v>
      </c>
      <c r="E46" s="358" t="s">
        <v>808</v>
      </c>
      <c r="F46" s="358" t="s">
        <v>13</v>
      </c>
      <c r="G46" s="358" t="s">
        <v>14</v>
      </c>
      <c r="H46" s="358" t="s">
        <v>1003</v>
      </c>
      <c r="I46" s="358" t="s">
        <v>560</v>
      </c>
      <c r="J46" s="5" t="s">
        <v>3541</v>
      </c>
      <c r="K46" s="34" t="s">
        <v>1023</v>
      </c>
      <c r="L46" s="34" t="s">
        <v>1023</v>
      </c>
      <c r="M46" s="5"/>
    </row>
    <row r="47" spans="1:13">
      <c r="A47" s="44" t="str">
        <f t="shared" si="2"/>
        <v>産業（製造業）鉄鋼業製鉄業、製鋼・製鋼圧延業等※1製銑工程（コークス工程、焼結工程、高炉工程）廃熱回収設備</v>
      </c>
      <c r="B47" s="11">
        <f t="shared" si="1"/>
        <v>41</v>
      </c>
      <c r="C47" s="358" t="s">
        <v>774</v>
      </c>
      <c r="D47" s="358" t="s">
        <v>775</v>
      </c>
      <c r="E47" s="358" t="s">
        <v>808</v>
      </c>
      <c r="F47" s="358" t="s">
        <v>13</v>
      </c>
      <c r="G47" s="358" t="s">
        <v>14</v>
      </c>
      <c r="H47" s="358" t="s">
        <v>1003</v>
      </c>
      <c r="I47" s="358" t="s">
        <v>560</v>
      </c>
      <c r="J47" s="5" t="s">
        <v>859</v>
      </c>
      <c r="K47" s="34" t="s">
        <v>1023</v>
      </c>
      <c r="L47" s="34" t="s">
        <v>1023</v>
      </c>
      <c r="M47" s="5"/>
    </row>
    <row r="48" spans="1:13">
      <c r="A48" s="44" t="str">
        <f t="shared" si="2"/>
        <v>産業（製造業）鉄鋼業製鉄業、製鋼・製鋼圧延業等※1製銑工程（コークス工程、焼結工程、高炉工程）廃熱回収設備</v>
      </c>
      <c r="B48" s="11">
        <f t="shared" si="1"/>
        <v>42</v>
      </c>
      <c r="C48" s="358" t="s">
        <v>774</v>
      </c>
      <c r="D48" s="358" t="s">
        <v>775</v>
      </c>
      <c r="E48" s="358" t="s">
        <v>808</v>
      </c>
      <c r="F48" s="358" t="s">
        <v>13</v>
      </c>
      <c r="G48" s="358" t="s">
        <v>14</v>
      </c>
      <c r="H48" s="358" t="s">
        <v>1003</v>
      </c>
      <c r="I48" s="358" t="s">
        <v>560</v>
      </c>
      <c r="J48" s="5" t="s">
        <v>886</v>
      </c>
      <c r="K48" s="34" t="s">
        <v>1023</v>
      </c>
      <c r="L48" s="34" t="s">
        <v>1023</v>
      </c>
      <c r="M48" s="5"/>
    </row>
    <row r="49" spans="1:13">
      <c r="A49" s="44" t="str">
        <f t="shared" si="2"/>
        <v>産業（製造業）鉄鋼業製鉄業、製鋼・製鋼圧延業等※1製銑工程（コークス工程、焼結工程、高炉工程）廃熱回収設備</v>
      </c>
      <c r="B49" s="11">
        <f t="shared" si="1"/>
        <v>43</v>
      </c>
      <c r="C49" s="358" t="s">
        <v>774</v>
      </c>
      <c r="D49" s="358" t="s">
        <v>775</v>
      </c>
      <c r="E49" s="358" t="s">
        <v>808</v>
      </c>
      <c r="F49" s="358" t="s">
        <v>13</v>
      </c>
      <c r="G49" s="358" t="s">
        <v>14</v>
      </c>
      <c r="H49" s="358" t="s">
        <v>1003</v>
      </c>
      <c r="I49" s="358" t="s">
        <v>560</v>
      </c>
      <c r="J49" s="5" t="s">
        <v>908</v>
      </c>
      <c r="K49" s="34" t="s">
        <v>1023</v>
      </c>
      <c r="L49" s="34" t="s">
        <v>1023</v>
      </c>
      <c r="M49" s="5"/>
    </row>
    <row r="50" spans="1:13">
      <c r="A50" s="44" t="str">
        <f t="shared" si="2"/>
        <v>産業（製造業）鉄鋼業製鉄業、製鋼・製鋼圧延業等※1製銑工程（コークス工程、焼結工程、高炉工程）廃熱回収設備</v>
      </c>
      <c r="B50" s="11">
        <f t="shared" si="1"/>
        <v>44</v>
      </c>
      <c r="C50" s="358" t="s">
        <v>774</v>
      </c>
      <c r="D50" s="358" t="s">
        <v>775</v>
      </c>
      <c r="E50" s="358" t="s">
        <v>808</v>
      </c>
      <c r="F50" s="358" t="s">
        <v>13</v>
      </c>
      <c r="G50" s="358" t="s">
        <v>14</v>
      </c>
      <c r="H50" s="358" t="s">
        <v>1003</v>
      </c>
      <c r="I50" s="358" t="s">
        <v>560</v>
      </c>
      <c r="J50" s="5" t="s">
        <v>919</v>
      </c>
      <c r="K50" s="34" t="s">
        <v>1023</v>
      </c>
      <c r="L50" s="34" t="s">
        <v>1023</v>
      </c>
      <c r="M50" s="5"/>
    </row>
    <row r="51" spans="1:13">
      <c r="A51" s="44" t="str">
        <f t="shared" si="2"/>
        <v>産業（製造業）鉄鋼業製鉄業、製鋼・製鋼圧延業等※1製銑工程（コークス工程、焼結工程、高炉工程）廃熱回収設備</v>
      </c>
      <c r="B51" s="11">
        <f t="shared" si="1"/>
        <v>45</v>
      </c>
      <c r="C51" s="358" t="s">
        <v>774</v>
      </c>
      <c r="D51" s="358" t="s">
        <v>775</v>
      </c>
      <c r="E51" s="358" t="s">
        <v>808</v>
      </c>
      <c r="F51" s="358" t="s">
        <v>13</v>
      </c>
      <c r="G51" s="358" t="s">
        <v>14</v>
      </c>
      <c r="H51" s="358" t="s">
        <v>1003</v>
      </c>
      <c r="I51" s="358" t="s">
        <v>560</v>
      </c>
      <c r="J51" s="5" t="s">
        <v>926</v>
      </c>
      <c r="K51" s="34" t="s">
        <v>1023</v>
      </c>
      <c r="L51" s="34" t="s">
        <v>1023</v>
      </c>
      <c r="M51" s="5"/>
    </row>
    <row r="52" spans="1:13">
      <c r="A52" s="44" t="str">
        <f t="shared" si="2"/>
        <v>産業（製造業）鉄鋼業製鉄業、製鋼・製鋼圧延業等※1製銑工程（コークス工程、焼結工程、高炉工程）廃熱回収設備</v>
      </c>
      <c r="B52" s="11">
        <f t="shared" si="1"/>
        <v>46</v>
      </c>
      <c r="C52" s="358" t="s">
        <v>774</v>
      </c>
      <c r="D52" s="358" t="s">
        <v>775</v>
      </c>
      <c r="E52" s="358" t="s">
        <v>808</v>
      </c>
      <c r="F52" s="358" t="s">
        <v>13</v>
      </c>
      <c r="G52" s="358" t="s">
        <v>14</v>
      </c>
      <c r="H52" s="358" t="s">
        <v>1003</v>
      </c>
      <c r="I52" s="358" t="s">
        <v>560</v>
      </c>
      <c r="J52" s="5" t="s">
        <v>933</v>
      </c>
      <c r="K52" s="34" t="s">
        <v>1023</v>
      </c>
      <c r="L52" s="34" t="s">
        <v>1023</v>
      </c>
      <c r="M52" s="5"/>
    </row>
    <row r="53" spans="1:13">
      <c r="A53" s="44" t="str">
        <f t="shared" si="2"/>
        <v>産業（製造業）鉄鋼業製鉄業、製鋼・製鋼圧延業等※1製銑工程（コークス工程、焼結工程、高炉工程）廃熱回収設備</v>
      </c>
      <c r="B53" s="11">
        <f t="shared" si="1"/>
        <v>47</v>
      </c>
      <c r="C53" s="358" t="s">
        <v>774</v>
      </c>
      <c r="D53" s="358" t="s">
        <v>775</v>
      </c>
      <c r="E53" s="358" t="s">
        <v>808</v>
      </c>
      <c r="F53" s="358" t="s">
        <v>13</v>
      </c>
      <c r="G53" s="358" t="s">
        <v>14</v>
      </c>
      <c r="H53" s="358" t="s">
        <v>1003</v>
      </c>
      <c r="I53" s="358" t="s">
        <v>560</v>
      </c>
      <c r="J53" s="5" t="s">
        <v>942</v>
      </c>
      <c r="K53" s="34" t="s">
        <v>1023</v>
      </c>
      <c r="L53" s="34" t="s">
        <v>1023</v>
      </c>
      <c r="M53" s="5"/>
    </row>
    <row r="54" spans="1:13">
      <c r="A54" s="44" t="str">
        <f t="shared" si="2"/>
        <v>産業（製造業）鉄鋼業製鉄業、製鋼・製鋼圧延業等※1製銑工程（コークス工程、焼結工程、高炉工程）廃熱回収設備</v>
      </c>
      <c r="B54" s="11">
        <f t="shared" si="1"/>
        <v>48</v>
      </c>
      <c r="C54" s="358" t="s">
        <v>774</v>
      </c>
      <c r="D54" s="358" t="s">
        <v>775</v>
      </c>
      <c r="E54" s="358" t="s">
        <v>808</v>
      </c>
      <c r="F54" s="358" t="s">
        <v>13</v>
      </c>
      <c r="G54" s="358" t="s">
        <v>14</v>
      </c>
      <c r="H54" s="358" t="s">
        <v>1003</v>
      </c>
      <c r="I54" s="358" t="s">
        <v>560</v>
      </c>
      <c r="J54" s="5" t="s">
        <v>948</v>
      </c>
      <c r="K54" s="34" t="s">
        <v>1023</v>
      </c>
      <c r="L54" s="34" t="s">
        <v>1023</v>
      </c>
      <c r="M54" s="5"/>
    </row>
    <row r="55" spans="1:13">
      <c r="A55" s="44" t="str">
        <f t="shared" si="2"/>
        <v>産業（製造業）鉄鋼業製鉄業、製鋼・製鋼圧延業等※1製銑工程（コークス工程、焼結工程、高炉工程）廃熱回収設備</v>
      </c>
      <c r="B55" s="11">
        <f t="shared" si="1"/>
        <v>49</v>
      </c>
      <c r="C55" s="358" t="s">
        <v>774</v>
      </c>
      <c r="D55" s="358" t="s">
        <v>775</v>
      </c>
      <c r="E55" s="358" t="s">
        <v>808</v>
      </c>
      <c r="F55" s="358" t="s">
        <v>13</v>
      </c>
      <c r="G55" s="358" t="s">
        <v>14</v>
      </c>
      <c r="H55" s="358" t="s">
        <v>1003</v>
      </c>
      <c r="I55" s="358" t="s">
        <v>560</v>
      </c>
      <c r="J55" s="5" t="s">
        <v>951</v>
      </c>
      <c r="K55" s="34" t="s">
        <v>1023</v>
      </c>
      <c r="L55" s="34" t="s">
        <v>1023</v>
      </c>
      <c r="M55" s="5"/>
    </row>
    <row r="56" spans="1:13">
      <c r="A56" s="44" t="str">
        <f t="shared" si="2"/>
        <v>産業（製造業）鉄鋼業製鉄業、製鋼・製鋼圧延業等※1製銑工程（コークス工程、焼結工程、高炉工程）廃熱回収設備</v>
      </c>
      <c r="B56" s="11">
        <f t="shared" si="1"/>
        <v>50</v>
      </c>
      <c r="C56" s="358" t="s">
        <v>774</v>
      </c>
      <c r="D56" s="358" t="s">
        <v>775</v>
      </c>
      <c r="E56" s="358" t="s">
        <v>808</v>
      </c>
      <c r="F56" s="358" t="s">
        <v>13</v>
      </c>
      <c r="G56" s="358" t="s">
        <v>14</v>
      </c>
      <c r="H56" s="358" t="s">
        <v>1003</v>
      </c>
      <c r="I56" s="358" t="s">
        <v>560</v>
      </c>
      <c r="J56" s="5" t="s">
        <v>955</v>
      </c>
      <c r="K56" s="34" t="s">
        <v>1023</v>
      </c>
      <c r="L56" s="34" t="s">
        <v>1023</v>
      </c>
      <c r="M56" s="5"/>
    </row>
    <row r="57" spans="1:13">
      <c r="A57" s="44" t="str">
        <f t="shared" si="2"/>
        <v>産業（製造業）鉄鋼業製鉄業、製鋼・製鋼圧延業等※1製銑工程（コークス工程、焼結工程、高炉工程）廃熱回収設備</v>
      </c>
      <c r="B57" s="11">
        <f t="shared" si="1"/>
        <v>51</v>
      </c>
      <c r="C57" s="358" t="s">
        <v>774</v>
      </c>
      <c r="D57" s="358" t="s">
        <v>775</v>
      </c>
      <c r="E57" s="358" t="s">
        <v>808</v>
      </c>
      <c r="F57" s="358" t="s">
        <v>13</v>
      </c>
      <c r="G57" s="358" t="s">
        <v>14</v>
      </c>
      <c r="H57" s="358" t="s">
        <v>1003</v>
      </c>
      <c r="I57" s="358" t="s">
        <v>560</v>
      </c>
      <c r="J57" s="5" t="s">
        <v>956</v>
      </c>
      <c r="K57" s="34" t="s">
        <v>1023</v>
      </c>
      <c r="L57" s="34" t="s">
        <v>1023</v>
      </c>
      <c r="M57" s="5"/>
    </row>
    <row r="58" spans="1:13">
      <c r="A58" s="44" t="str">
        <f t="shared" si="2"/>
        <v>産業（製造業）鉄鋼業製鉄業、製鋼・製鋼圧延業等※1製銑工程（コークス工程、焼結工程、高炉工程）省エネルギー型製造プロセス</v>
      </c>
      <c r="B58" s="11">
        <f t="shared" si="1"/>
        <v>52</v>
      </c>
      <c r="C58" s="358" t="s">
        <v>774</v>
      </c>
      <c r="D58" s="358" t="s">
        <v>775</v>
      </c>
      <c r="E58" s="358" t="s">
        <v>808</v>
      </c>
      <c r="F58" s="358" t="s">
        <v>13</v>
      </c>
      <c r="G58" s="358" t="s">
        <v>14</v>
      </c>
      <c r="H58" s="358" t="s">
        <v>1003</v>
      </c>
      <c r="I58" s="358" t="s">
        <v>1004</v>
      </c>
      <c r="J58" s="5" t="s">
        <v>831</v>
      </c>
      <c r="K58" s="34" t="s">
        <v>1023</v>
      </c>
      <c r="L58" s="34" t="s">
        <v>1023</v>
      </c>
      <c r="M58" s="5"/>
    </row>
    <row r="59" spans="1:13">
      <c r="A59" s="44" t="str">
        <f t="shared" si="2"/>
        <v>産業（製造業）鉄鋼業製鉄業、製鋼・製鋼圧延業等※1製銑工程（コークス工程、焼結工程、高炉工程）省エネルギー型製造プロセス</v>
      </c>
      <c r="B59" s="11">
        <f t="shared" si="1"/>
        <v>53</v>
      </c>
      <c r="C59" s="358" t="s">
        <v>774</v>
      </c>
      <c r="D59" s="358" t="s">
        <v>775</v>
      </c>
      <c r="E59" s="358" t="s">
        <v>808</v>
      </c>
      <c r="F59" s="358" t="s">
        <v>13</v>
      </c>
      <c r="G59" s="358" t="s">
        <v>14</v>
      </c>
      <c r="H59" s="358" t="s">
        <v>1003</v>
      </c>
      <c r="I59" s="358" t="s">
        <v>1004</v>
      </c>
      <c r="J59" s="5" t="s">
        <v>860</v>
      </c>
      <c r="K59" s="34" t="s">
        <v>1023</v>
      </c>
      <c r="L59" s="34" t="s">
        <v>1023</v>
      </c>
      <c r="M59" s="5"/>
    </row>
    <row r="60" spans="1:13">
      <c r="A60" s="44" t="str">
        <f t="shared" si="2"/>
        <v>産業（製造業）鉄鋼業製鉄業、製鋼・製鋼圧延業等※1製銑工程（コークス工程、焼結工程、高炉工程）省エネルギー型製造プロセス</v>
      </c>
      <c r="B60" s="11">
        <f t="shared" si="1"/>
        <v>54</v>
      </c>
      <c r="C60" s="358" t="s">
        <v>774</v>
      </c>
      <c r="D60" s="358" t="s">
        <v>775</v>
      </c>
      <c r="E60" s="358" t="s">
        <v>808</v>
      </c>
      <c r="F60" s="358" t="s">
        <v>13</v>
      </c>
      <c r="G60" s="358" t="s">
        <v>14</v>
      </c>
      <c r="H60" s="358" t="s">
        <v>1003</v>
      </c>
      <c r="I60" s="358" t="s">
        <v>1004</v>
      </c>
      <c r="J60" s="5" t="s">
        <v>887</v>
      </c>
      <c r="K60" s="34" t="s">
        <v>1023</v>
      </c>
      <c r="L60" s="34" t="s">
        <v>1023</v>
      </c>
      <c r="M60" s="5"/>
    </row>
    <row r="61" spans="1:13">
      <c r="A61" s="44" t="str">
        <f t="shared" si="2"/>
        <v>産業（製造業）鉄鋼業製鉄業、製鋼・製鋼圧延業等※1製銑工程（コークス工程、焼結工程、高炉工程）その他</v>
      </c>
      <c r="B61" s="11">
        <f t="shared" si="1"/>
        <v>55</v>
      </c>
      <c r="C61" s="358" t="s">
        <v>774</v>
      </c>
      <c r="D61" s="358" t="s">
        <v>775</v>
      </c>
      <c r="E61" s="358" t="s">
        <v>808</v>
      </c>
      <c r="F61" s="358" t="s">
        <v>13</v>
      </c>
      <c r="G61" s="358" t="s">
        <v>14</v>
      </c>
      <c r="H61" s="358" t="s">
        <v>1003</v>
      </c>
      <c r="I61" s="358" t="s">
        <v>107</v>
      </c>
      <c r="J61" s="5" t="s">
        <v>832</v>
      </c>
      <c r="K61" s="34" t="s">
        <v>1023</v>
      </c>
      <c r="L61" s="34" t="s">
        <v>1023</v>
      </c>
      <c r="M61" s="5"/>
    </row>
    <row r="62" spans="1:13">
      <c r="A62" s="44" t="str">
        <f t="shared" si="2"/>
        <v>産業（製造業）鉄鋼業製鉄業、製鋼・製鋼圧延業等※1製銑工程（コークス工程、焼結工程、高炉工程）その他</v>
      </c>
      <c r="B62" s="11">
        <f t="shared" si="1"/>
        <v>56</v>
      </c>
      <c r="C62" s="358" t="s">
        <v>774</v>
      </c>
      <c r="D62" s="358" t="s">
        <v>775</v>
      </c>
      <c r="E62" s="358" t="s">
        <v>808</v>
      </c>
      <c r="F62" s="358" t="s">
        <v>13</v>
      </c>
      <c r="G62" s="358" t="s">
        <v>14</v>
      </c>
      <c r="H62" s="358" t="s">
        <v>1003</v>
      </c>
      <c r="I62" s="358" t="s">
        <v>107</v>
      </c>
      <c r="J62" s="5" t="s">
        <v>861</v>
      </c>
      <c r="K62" s="34" t="s">
        <v>1023</v>
      </c>
      <c r="L62" s="34" t="s">
        <v>1023</v>
      </c>
      <c r="M62" s="5"/>
    </row>
    <row r="63" spans="1:13">
      <c r="A63" s="44" t="str">
        <f t="shared" si="2"/>
        <v>産業（製造業）鉄鋼業製鉄業、製鋼・製鋼圧延業等※1製銑工程（コークス工程、焼結工程、高炉工程）その他</v>
      </c>
      <c r="B63" s="11">
        <f t="shared" si="1"/>
        <v>57</v>
      </c>
      <c r="C63" s="358" t="s">
        <v>774</v>
      </c>
      <c r="D63" s="358" t="s">
        <v>775</v>
      </c>
      <c r="E63" s="358" t="s">
        <v>808</v>
      </c>
      <c r="F63" s="358" t="s">
        <v>13</v>
      </c>
      <c r="G63" s="358" t="s">
        <v>14</v>
      </c>
      <c r="H63" s="358" t="s">
        <v>1003</v>
      </c>
      <c r="I63" s="358" t="s">
        <v>107</v>
      </c>
      <c r="J63" s="5" t="s">
        <v>888</v>
      </c>
      <c r="K63" s="34" t="s">
        <v>1023</v>
      </c>
      <c r="L63" s="34" t="s">
        <v>1023</v>
      </c>
      <c r="M63" s="5"/>
    </row>
    <row r="64" spans="1:13">
      <c r="A64" s="44" t="str">
        <f t="shared" si="2"/>
        <v>産業（製造業）鉄鋼業製鉄業、製鋼・製鋼圧延業等※1製銑工程（コークス工程、焼結工程、高炉工程）その他</v>
      </c>
      <c r="B64" s="11">
        <f t="shared" si="1"/>
        <v>58</v>
      </c>
      <c r="C64" s="358" t="s">
        <v>774</v>
      </c>
      <c r="D64" s="358" t="s">
        <v>775</v>
      </c>
      <c r="E64" s="358" t="s">
        <v>808</v>
      </c>
      <c r="F64" s="358" t="s">
        <v>13</v>
      </c>
      <c r="G64" s="358" t="s">
        <v>14</v>
      </c>
      <c r="H64" s="358" t="s">
        <v>1003</v>
      </c>
      <c r="I64" s="358" t="s">
        <v>107</v>
      </c>
      <c r="J64" s="5" t="s">
        <v>909</v>
      </c>
      <c r="K64" s="34" t="s">
        <v>1023</v>
      </c>
      <c r="L64" s="34" t="s">
        <v>1023</v>
      </c>
      <c r="M64" s="5"/>
    </row>
    <row r="65" spans="1:13">
      <c r="A65" s="44" t="str">
        <f t="shared" si="2"/>
        <v>産業（製造業）鉄鋼業製鉄業、製鋼・製鋼圧延業等※1製銑工程（コークス工程、焼結工程、高炉工程）その他</v>
      </c>
      <c r="B65" s="11">
        <f t="shared" si="1"/>
        <v>59</v>
      </c>
      <c r="C65" s="358" t="s">
        <v>774</v>
      </c>
      <c r="D65" s="358" t="s">
        <v>775</v>
      </c>
      <c r="E65" s="358" t="s">
        <v>808</v>
      </c>
      <c r="F65" s="358" t="s">
        <v>13</v>
      </c>
      <c r="G65" s="358" t="s">
        <v>14</v>
      </c>
      <c r="H65" s="358" t="s">
        <v>1003</v>
      </c>
      <c r="I65" s="358" t="s">
        <v>107</v>
      </c>
      <c r="J65" s="5" t="s">
        <v>920</v>
      </c>
      <c r="K65" s="34" t="s">
        <v>1023</v>
      </c>
      <c r="L65" s="34" t="s">
        <v>1023</v>
      </c>
      <c r="M65" s="5"/>
    </row>
    <row r="66" spans="1:13">
      <c r="A66" s="44" t="str">
        <f t="shared" si="2"/>
        <v>産業（製造業）鉄鋼業製鉄業、製鋼・製鋼圧延業等※1製鋼工程燃焼設備</v>
      </c>
      <c r="B66" s="11">
        <f t="shared" si="1"/>
        <v>60</v>
      </c>
      <c r="C66" s="358" t="s">
        <v>774</v>
      </c>
      <c r="D66" s="358" t="s">
        <v>775</v>
      </c>
      <c r="E66" s="358" t="s">
        <v>808</v>
      </c>
      <c r="F66" s="358" t="s">
        <v>13</v>
      </c>
      <c r="G66" s="358" t="s">
        <v>14</v>
      </c>
      <c r="H66" s="358" t="s">
        <v>777</v>
      </c>
      <c r="I66" s="358" t="s">
        <v>74</v>
      </c>
      <c r="J66" s="5" t="s">
        <v>3542</v>
      </c>
      <c r="K66" s="34" t="s">
        <v>1023</v>
      </c>
      <c r="L66" s="34" t="s">
        <v>1023</v>
      </c>
      <c r="M66" s="5"/>
    </row>
    <row r="67" spans="1:13">
      <c r="A67" s="44" t="str">
        <f t="shared" si="2"/>
        <v>産業（製造業）鉄鋼業製鉄業、製鋼・製鋼圧延業等※1製鋼工程燃焼設備</v>
      </c>
      <c r="B67" s="11">
        <f t="shared" si="1"/>
        <v>61</v>
      </c>
      <c r="C67" s="358" t="s">
        <v>774</v>
      </c>
      <c r="D67" s="358" t="s">
        <v>775</v>
      </c>
      <c r="E67" s="358" t="s">
        <v>808</v>
      </c>
      <c r="F67" s="358" t="s">
        <v>13</v>
      </c>
      <c r="G67" s="358" t="s">
        <v>14</v>
      </c>
      <c r="H67" s="358" t="s">
        <v>777</v>
      </c>
      <c r="I67" s="358" t="s">
        <v>74</v>
      </c>
      <c r="J67" s="5" t="s">
        <v>3583</v>
      </c>
      <c r="K67" s="34" t="s">
        <v>1023</v>
      </c>
      <c r="L67" s="34" t="s">
        <v>1023</v>
      </c>
      <c r="M67" s="5"/>
    </row>
    <row r="68" spans="1:13">
      <c r="A68" s="44" t="str">
        <f t="shared" si="2"/>
        <v>産業（製造業）鉄鋼業製鉄業、製鋼・製鋼圧延業等※1製鋼工程熱利用設備</v>
      </c>
      <c r="B68" s="11">
        <f t="shared" si="1"/>
        <v>62</v>
      </c>
      <c r="C68" s="358" t="s">
        <v>774</v>
      </c>
      <c r="D68" s="358" t="s">
        <v>775</v>
      </c>
      <c r="E68" s="358" t="s">
        <v>808</v>
      </c>
      <c r="F68" s="358" t="s">
        <v>13</v>
      </c>
      <c r="G68" s="358" t="s">
        <v>14</v>
      </c>
      <c r="H68" s="358" t="s">
        <v>777</v>
      </c>
      <c r="I68" s="358" t="s">
        <v>89</v>
      </c>
      <c r="J68" s="5" t="s">
        <v>3584</v>
      </c>
      <c r="K68" s="34" t="s">
        <v>1023</v>
      </c>
      <c r="L68" s="34" t="s">
        <v>1023</v>
      </c>
      <c r="M68" s="5"/>
    </row>
    <row r="69" spans="1:13">
      <c r="A69" s="44" t="str">
        <f t="shared" si="2"/>
        <v>産業（製造業）鉄鋼業製鉄業、製鋼・製鋼圧延業等※1製鋼工程熱利用設備</v>
      </c>
      <c r="B69" s="11">
        <f t="shared" ref="B69:B132" si="3">ROW(B69)-6</f>
        <v>63</v>
      </c>
      <c r="C69" s="358" t="s">
        <v>774</v>
      </c>
      <c r="D69" s="358" t="s">
        <v>775</v>
      </c>
      <c r="E69" s="358" t="s">
        <v>808</v>
      </c>
      <c r="F69" s="358" t="s">
        <v>13</v>
      </c>
      <c r="G69" s="358" t="s">
        <v>14</v>
      </c>
      <c r="H69" s="358" t="s">
        <v>777</v>
      </c>
      <c r="I69" s="358" t="s">
        <v>89</v>
      </c>
      <c r="J69" s="5" t="s">
        <v>910</v>
      </c>
      <c r="K69" s="34" t="s">
        <v>1023</v>
      </c>
      <c r="L69" s="34" t="s">
        <v>1023</v>
      </c>
      <c r="M69" s="5"/>
    </row>
    <row r="70" spans="1:13">
      <c r="A70" s="44" t="str">
        <f t="shared" si="2"/>
        <v>産業（製造業）鉄鋼業製鉄業、製鋼・製鋼圧延業等※1製鋼工程廃熱回収設備</v>
      </c>
      <c r="B70" s="11">
        <f t="shared" si="3"/>
        <v>64</v>
      </c>
      <c r="C70" s="358" t="s">
        <v>774</v>
      </c>
      <c r="D70" s="358" t="s">
        <v>775</v>
      </c>
      <c r="E70" s="358" t="s">
        <v>808</v>
      </c>
      <c r="F70" s="358" t="s">
        <v>13</v>
      </c>
      <c r="G70" s="358" t="s">
        <v>14</v>
      </c>
      <c r="H70" s="358" t="s">
        <v>777</v>
      </c>
      <c r="I70" s="358" t="s">
        <v>560</v>
      </c>
      <c r="J70" s="5" t="s">
        <v>833</v>
      </c>
      <c r="K70" s="34" t="s">
        <v>1023</v>
      </c>
      <c r="L70" s="34" t="s">
        <v>1023</v>
      </c>
      <c r="M70" s="5"/>
    </row>
    <row r="71" spans="1:13">
      <c r="A71" s="44" t="str">
        <f t="shared" si="2"/>
        <v>産業（製造業）鉄鋼業製鉄業、製鋼・製鋼圧延業等※1製鋼工程廃熱回収設備</v>
      </c>
      <c r="B71" s="11">
        <f t="shared" si="3"/>
        <v>65</v>
      </c>
      <c r="C71" s="358" t="s">
        <v>774</v>
      </c>
      <c r="D71" s="358" t="s">
        <v>775</v>
      </c>
      <c r="E71" s="358" t="s">
        <v>808</v>
      </c>
      <c r="F71" s="358" t="s">
        <v>13</v>
      </c>
      <c r="G71" s="358" t="s">
        <v>14</v>
      </c>
      <c r="H71" s="358" t="s">
        <v>777</v>
      </c>
      <c r="I71" s="358" t="s">
        <v>560</v>
      </c>
      <c r="J71" s="5" t="s">
        <v>889</v>
      </c>
      <c r="K71" s="34" t="s">
        <v>1023</v>
      </c>
      <c r="L71" s="34" t="s">
        <v>1023</v>
      </c>
      <c r="M71" s="5"/>
    </row>
    <row r="72" spans="1:13">
      <c r="A72" s="44" t="str">
        <f t="shared" si="2"/>
        <v>産業（製造業）鉄鋼業製鉄業、製鋼・製鋼圧延業等※1製鋼工程廃熱回収設備</v>
      </c>
      <c r="B72" s="11">
        <f t="shared" si="3"/>
        <v>66</v>
      </c>
      <c r="C72" s="358" t="s">
        <v>774</v>
      </c>
      <c r="D72" s="358" t="s">
        <v>775</v>
      </c>
      <c r="E72" s="358" t="s">
        <v>808</v>
      </c>
      <c r="F72" s="358" t="s">
        <v>13</v>
      </c>
      <c r="G72" s="358" t="s">
        <v>14</v>
      </c>
      <c r="H72" s="358" t="s">
        <v>777</v>
      </c>
      <c r="I72" s="358" t="s">
        <v>560</v>
      </c>
      <c r="J72" s="5" t="s">
        <v>3585</v>
      </c>
      <c r="K72" s="34" t="s">
        <v>1023</v>
      </c>
      <c r="L72" s="34" t="s">
        <v>1023</v>
      </c>
      <c r="M72" s="5"/>
    </row>
    <row r="73" spans="1:13">
      <c r="A73" s="44" t="str">
        <f t="shared" si="2"/>
        <v>産業（製造業）鉄鋼業製鉄業、製鋼・製鋼圧延業等※1製鋼工程省エネルギー型製造プロセス</v>
      </c>
      <c r="B73" s="11">
        <f t="shared" si="3"/>
        <v>67</v>
      </c>
      <c r="C73" s="358" t="s">
        <v>774</v>
      </c>
      <c r="D73" s="358" t="s">
        <v>775</v>
      </c>
      <c r="E73" s="358" t="s">
        <v>808</v>
      </c>
      <c r="F73" s="358" t="s">
        <v>13</v>
      </c>
      <c r="G73" s="358" t="s">
        <v>14</v>
      </c>
      <c r="H73" s="358" t="s">
        <v>777</v>
      </c>
      <c r="I73" s="358" t="s">
        <v>1004</v>
      </c>
      <c r="J73" s="5" t="s">
        <v>834</v>
      </c>
      <c r="K73" s="34" t="s">
        <v>1023</v>
      </c>
      <c r="L73" s="34" t="s">
        <v>1023</v>
      </c>
      <c r="M73" s="5"/>
    </row>
    <row r="74" spans="1:13">
      <c r="A74" s="44" t="str">
        <f t="shared" si="2"/>
        <v>産業（製造業）鉄鋼業製鉄業、製鋼・製鋼圧延業等※1製鋼工程省エネルギー型製造プロセス</v>
      </c>
      <c r="B74" s="11">
        <f t="shared" si="3"/>
        <v>68</v>
      </c>
      <c r="C74" s="358" t="s">
        <v>774</v>
      </c>
      <c r="D74" s="358" t="s">
        <v>775</v>
      </c>
      <c r="E74" s="358" t="s">
        <v>808</v>
      </c>
      <c r="F74" s="358" t="s">
        <v>13</v>
      </c>
      <c r="G74" s="358" t="s">
        <v>14</v>
      </c>
      <c r="H74" s="358" t="s">
        <v>777</v>
      </c>
      <c r="I74" s="358" t="s">
        <v>1004</v>
      </c>
      <c r="J74" s="5" t="s">
        <v>862</v>
      </c>
      <c r="K74" s="34" t="s">
        <v>1023</v>
      </c>
      <c r="L74" s="34" t="s">
        <v>1023</v>
      </c>
      <c r="M74" s="5"/>
    </row>
    <row r="75" spans="1:13">
      <c r="A75" s="44" t="str">
        <f t="shared" si="2"/>
        <v>産業（製造業）鉄鋼業製鉄業、製鋼・製鋼圧延業等※1製鋼工程省エネルギー型製造プロセス</v>
      </c>
      <c r="B75" s="11">
        <f t="shared" si="3"/>
        <v>69</v>
      </c>
      <c r="C75" s="358" t="s">
        <v>774</v>
      </c>
      <c r="D75" s="358" t="s">
        <v>775</v>
      </c>
      <c r="E75" s="358" t="s">
        <v>808</v>
      </c>
      <c r="F75" s="358" t="s">
        <v>13</v>
      </c>
      <c r="G75" s="358" t="s">
        <v>14</v>
      </c>
      <c r="H75" s="358" t="s">
        <v>777</v>
      </c>
      <c r="I75" s="358" t="s">
        <v>1004</v>
      </c>
      <c r="J75" s="5" t="s">
        <v>890</v>
      </c>
      <c r="K75" s="34" t="s">
        <v>1023</v>
      </c>
      <c r="L75" s="34" t="s">
        <v>1023</v>
      </c>
      <c r="M75" s="5"/>
    </row>
    <row r="76" spans="1:13">
      <c r="A76" s="44" t="str">
        <f t="shared" si="2"/>
        <v>産業（製造業）鉄鋼業製鉄業、製鋼・製鋼圧延業等※1製鋼工程省エネルギー型製造プロセス</v>
      </c>
      <c r="B76" s="11">
        <f t="shared" si="3"/>
        <v>70</v>
      </c>
      <c r="C76" s="358" t="s">
        <v>774</v>
      </c>
      <c r="D76" s="358" t="s">
        <v>775</v>
      </c>
      <c r="E76" s="358" t="s">
        <v>808</v>
      </c>
      <c r="F76" s="358" t="s">
        <v>13</v>
      </c>
      <c r="G76" s="358" t="s">
        <v>14</v>
      </c>
      <c r="H76" s="358" t="s">
        <v>777</v>
      </c>
      <c r="I76" s="358" t="s">
        <v>1004</v>
      </c>
      <c r="J76" s="5" t="s">
        <v>3586</v>
      </c>
      <c r="K76" s="34" t="s">
        <v>1023</v>
      </c>
      <c r="L76" s="34" t="s">
        <v>1023</v>
      </c>
      <c r="M76" s="5"/>
    </row>
    <row r="77" spans="1:13">
      <c r="A77" s="44" t="str">
        <f t="shared" si="2"/>
        <v>産業（製造業）鉄鋼業製鉄業、製鋼・製鋼圧延業等※1製鋼工程省エネルギー型製造プロセス</v>
      </c>
      <c r="B77" s="11">
        <f t="shared" si="3"/>
        <v>71</v>
      </c>
      <c r="C77" s="358" t="s">
        <v>774</v>
      </c>
      <c r="D77" s="358" t="s">
        <v>775</v>
      </c>
      <c r="E77" s="358" t="s">
        <v>808</v>
      </c>
      <c r="F77" s="358" t="s">
        <v>13</v>
      </c>
      <c r="G77" s="358" t="s">
        <v>14</v>
      </c>
      <c r="H77" s="358" t="s">
        <v>777</v>
      </c>
      <c r="I77" s="358" t="s">
        <v>1004</v>
      </c>
      <c r="J77" s="5" t="s">
        <v>3587</v>
      </c>
      <c r="K77" s="34" t="s">
        <v>1023</v>
      </c>
      <c r="L77" s="34" t="s">
        <v>1023</v>
      </c>
      <c r="M77" s="5"/>
    </row>
    <row r="78" spans="1:13">
      <c r="A78" s="44" t="str">
        <f t="shared" si="2"/>
        <v>産業（製造業）鉄鋼業製鉄業、製鋼・製鋼圧延業等※1製鋼工程省エネルギー型製造プロセス</v>
      </c>
      <c r="B78" s="11">
        <f t="shared" si="3"/>
        <v>72</v>
      </c>
      <c r="C78" s="358" t="s">
        <v>774</v>
      </c>
      <c r="D78" s="358" t="s">
        <v>775</v>
      </c>
      <c r="E78" s="358" t="s">
        <v>808</v>
      </c>
      <c r="F78" s="358" t="s">
        <v>13</v>
      </c>
      <c r="G78" s="358" t="s">
        <v>14</v>
      </c>
      <c r="H78" s="358" t="s">
        <v>777</v>
      </c>
      <c r="I78" s="358" t="s">
        <v>1004</v>
      </c>
      <c r="J78" s="5" t="s">
        <v>927</v>
      </c>
      <c r="K78" s="34" t="s">
        <v>1023</v>
      </c>
      <c r="L78" s="34" t="s">
        <v>1023</v>
      </c>
      <c r="M78" s="5"/>
    </row>
    <row r="79" spans="1:13">
      <c r="A79" s="44" t="str">
        <f t="shared" si="2"/>
        <v>産業（製造業）鉄鋼業製鉄業、製鋼・製鋼圧延業等※1製鋼工程省エネルギー型製造プロセス</v>
      </c>
      <c r="B79" s="11">
        <f t="shared" si="3"/>
        <v>73</v>
      </c>
      <c r="C79" s="358" t="s">
        <v>774</v>
      </c>
      <c r="D79" s="358" t="s">
        <v>775</v>
      </c>
      <c r="E79" s="358" t="s">
        <v>808</v>
      </c>
      <c r="F79" s="358" t="s">
        <v>13</v>
      </c>
      <c r="G79" s="358" t="s">
        <v>14</v>
      </c>
      <c r="H79" s="358" t="s">
        <v>777</v>
      </c>
      <c r="I79" s="358" t="s">
        <v>1004</v>
      </c>
      <c r="J79" s="5" t="s">
        <v>934</v>
      </c>
      <c r="K79" s="34" t="s">
        <v>1023</v>
      </c>
      <c r="L79" s="34" t="s">
        <v>1023</v>
      </c>
      <c r="M79" s="5"/>
    </row>
    <row r="80" spans="1:13">
      <c r="A80" s="44" t="str">
        <f t="shared" si="2"/>
        <v>産業（製造業）鉄鋼業製鉄業、製鋼・製鋼圧延業等※1製鋼工程その他</v>
      </c>
      <c r="B80" s="11">
        <f t="shared" si="3"/>
        <v>74</v>
      </c>
      <c r="C80" s="358" t="s">
        <v>774</v>
      </c>
      <c r="D80" s="358" t="s">
        <v>775</v>
      </c>
      <c r="E80" s="358" t="s">
        <v>808</v>
      </c>
      <c r="F80" s="358" t="s">
        <v>13</v>
      </c>
      <c r="G80" s="358" t="s">
        <v>14</v>
      </c>
      <c r="H80" s="358" t="s">
        <v>777</v>
      </c>
      <c r="I80" s="358" t="s">
        <v>107</v>
      </c>
      <c r="J80" s="5" t="s">
        <v>835</v>
      </c>
      <c r="K80" s="34" t="s">
        <v>1023</v>
      </c>
      <c r="L80" s="34" t="s">
        <v>1023</v>
      </c>
      <c r="M80" s="5"/>
    </row>
    <row r="81" spans="1:13">
      <c r="A81" s="44" t="str">
        <f t="shared" si="2"/>
        <v>産業（製造業）鉄鋼業製鉄業、製鋼・製鋼圧延業等※1製鋼工程その他</v>
      </c>
      <c r="B81" s="11">
        <f t="shared" si="3"/>
        <v>75</v>
      </c>
      <c r="C81" s="358" t="s">
        <v>774</v>
      </c>
      <c r="D81" s="358" t="s">
        <v>775</v>
      </c>
      <c r="E81" s="358" t="s">
        <v>808</v>
      </c>
      <c r="F81" s="358" t="s">
        <v>13</v>
      </c>
      <c r="G81" s="358" t="s">
        <v>14</v>
      </c>
      <c r="H81" s="358" t="s">
        <v>777</v>
      </c>
      <c r="I81" s="358" t="s">
        <v>107</v>
      </c>
      <c r="J81" s="5" t="s">
        <v>891</v>
      </c>
      <c r="K81" s="34" t="s">
        <v>1023</v>
      </c>
      <c r="L81" s="34" t="s">
        <v>1023</v>
      </c>
      <c r="M81" s="5"/>
    </row>
    <row r="82" spans="1:13">
      <c r="A82" s="44" t="str">
        <f t="shared" si="2"/>
        <v>産業（製造業）鉄鋼業製鉄業、製鋼・製鋼圧延業等※1製鋼工程その他</v>
      </c>
      <c r="B82" s="11">
        <f t="shared" si="3"/>
        <v>76</v>
      </c>
      <c r="C82" s="358" t="s">
        <v>774</v>
      </c>
      <c r="D82" s="358" t="s">
        <v>775</v>
      </c>
      <c r="E82" s="358" t="s">
        <v>808</v>
      </c>
      <c r="F82" s="358" t="s">
        <v>13</v>
      </c>
      <c r="G82" s="358" t="s">
        <v>14</v>
      </c>
      <c r="H82" s="358" t="s">
        <v>777</v>
      </c>
      <c r="I82" s="358" t="s">
        <v>107</v>
      </c>
      <c r="J82" s="5" t="s">
        <v>3588</v>
      </c>
      <c r="K82" s="34" t="s">
        <v>1023</v>
      </c>
      <c r="L82" s="34" t="s">
        <v>1023</v>
      </c>
      <c r="M82" s="5"/>
    </row>
    <row r="83" spans="1:13">
      <c r="A83" s="44" t="str">
        <f t="shared" si="2"/>
        <v>産業（製造業）鉄鋼業製鉄業、製鋼・製鋼圧延業等※1製鋼工程その他</v>
      </c>
      <c r="B83" s="11">
        <f t="shared" si="3"/>
        <v>77</v>
      </c>
      <c r="C83" s="358" t="s">
        <v>774</v>
      </c>
      <c r="D83" s="358" t="s">
        <v>775</v>
      </c>
      <c r="E83" s="358" t="s">
        <v>808</v>
      </c>
      <c r="F83" s="358" t="s">
        <v>13</v>
      </c>
      <c r="G83" s="358" t="s">
        <v>14</v>
      </c>
      <c r="H83" s="358" t="s">
        <v>777</v>
      </c>
      <c r="I83" s="358" t="s">
        <v>107</v>
      </c>
      <c r="J83" s="5" t="s">
        <v>921</v>
      </c>
      <c r="K83" s="34" t="s">
        <v>1023</v>
      </c>
      <c r="L83" s="34" t="s">
        <v>1023</v>
      </c>
      <c r="M83" s="5"/>
    </row>
    <row r="84" spans="1:13">
      <c r="A84" s="44" t="str">
        <f t="shared" si="2"/>
        <v>産業（製造業）鉄鋼業製鉄業、製鋼・製鋼圧延業等※1製鋼工程その他</v>
      </c>
      <c r="B84" s="11">
        <f t="shared" si="3"/>
        <v>78</v>
      </c>
      <c r="C84" s="358" t="s">
        <v>774</v>
      </c>
      <c r="D84" s="358" t="s">
        <v>775</v>
      </c>
      <c r="E84" s="358" t="s">
        <v>808</v>
      </c>
      <c r="F84" s="358" t="s">
        <v>13</v>
      </c>
      <c r="G84" s="358" t="s">
        <v>14</v>
      </c>
      <c r="H84" s="358" t="s">
        <v>777</v>
      </c>
      <c r="I84" s="358" t="s">
        <v>107</v>
      </c>
      <c r="J84" s="5" t="s">
        <v>928</v>
      </c>
      <c r="K84" s="34" t="s">
        <v>1023</v>
      </c>
      <c r="L84" s="34" t="s">
        <v>1023</v>
      </c>
      <c r="M84" s="5"/>
    </row>
    <row r="85" spans="1:13">
      <c r="A85" s="44" t="str">
        <f t="shared" si="2"/>
        <v>産業（製造業）鉄鋼業製鉄業、製鋼・製鋼圧延業等※1製鋼工程その他</v>
      </c>
      <c r="B85" s="11">
        <f t="shared" si="3"/>
        <v>79</v>
      </c>
      <c r="C85" s="358" t="s">
        <v>774</v>
      </c>
      <c r="D85" s="358" t="s">
        <v>775</v>
      </c>
      <c r="E85" s="358" t="s">
        <v>808</v>
      </c>
      <c r="F85" s="358" t="s">
        <v>13</v>
      </c>
      <c r="G85" s="358" t="s">
        <v>14</v>
      </c>
      <c r="H85" s="358" t="s">
        <v>777</v>
      </c>
      <c r="I85" s="358" t="s">
        <v>107</v>
      </c>
      <c r="J85" s="5" t="s">
        <v>935</v>
      </c>
      <c r="K85" s="34" t="s">
        <v>1023</v>
      </c>
      <c r="L85" s="34" t="s">
        <v>1023</v>
      </c>
      <c r="M85" s="5"/>
    </row>
    <row r="86" spans="1:13">
      <c r="A86" s="44" t="str">
        <f t="shared" ref="A86:A149" si="4">C86&amp;D86&amp;E86&amp;H86&amp;I86</f>
        <v>産業（製造業）鉄鋼業製鉄業、製鋼・製鋼圧延業等※1圧延・金属加工・表面処理工程燃焼設備</v>
      </c>
      <c r="B86" s="11">
        <f t="shared" si="3"/>
        <v>80</v>
      </c>
      <c r="C86" s="358" t="s">
        <v>774</v>
      </c>
      <c r="D86" s="358" t="s">
        <v>775</v>
      </c>
      <c r="E86" s="358" t="s">
        <v>808</v>
      </c>
      <c r="F86" s="358" t="s">
        <v>13</v>
      </c>
      <c r="G86" s="358" t="s">
        <v>14</v>
      </c>
      <c r="H86" s="358" t="s">
        <v>1005</v>
      </c>
      <c r="I86" s="358" t="s">
        <v>74</v>
      </c>
      <c r="J86" s="5" t="s">
        <v>3589</v>
      </c>
      <c r="K86" s="34" t="s">
        <v>1023</v>
      </c>
      <c r="L86" s="34" t="s">
        <v>1023</v>
      </c>
      <c r="M86" s="5"/>
    </row>
    <row r="87" spans="1:13">
      <c r="A87" s="44" t="str">
        <f t="shared" si="4"/>
        <v>産業（製造業）鉄鋼業製鉄業、製鋼・製鋼圧延業等※1圧延・金属加工・表面処理工程燃焼設備</v>
      </c>
      <c r="B87" s="11">
        <f t="shared" si="3"/>
        <v>81</v>
      </c>
      <c r="C87" s="358" t="s">
        <v>774</v>
      </c>
      <c r="D87" s="358" t="s">
        <v>775</v>
      </c>
      <c r="E87" s="358" t="s">
        <v>808</v>
      </c>
      <c r="F87" s="358" t="s">
        <v>13</v>
      </c>
      <c r="G87" s="358" t="s">
        <v>14</v>
      </c>
      <c r="H87" s="358" t="s">
        <v>1005</v>
      </c>
      <c r="I87" s="358" t="s">
        <v>74</v>
      </c>
      <c r="J87" s="5" t="s">
        <v>3590</v>
      </c>
      <c r="K87" s="34" t="s">
        <v>1023</v>
      </c>
      <c r="L87" s="34" t="s">
        <v>1023</v>
      </c>
      <c r="M87" s="5"/>
    </row>
    <row r="88" spans="1:13">
      <c r="A88" s="44" t="str">
        <f t="shared" si="4"/>
        <v>産業（製造業）鉄鋼業製鉄業、製鋼・製鋼圧延業等※1圧延・金属加工・表面処理工程熱利用設備</v>
      </c>
      <c r="B88" s="11">
        <f t="shared" si="3"/>
        <v>82</v>
      </c>
      <c r="C88" s="358" t="s">
        <v>774</v>
      </c>
      <c r="D88" s="358" t="s">
        <v>775</v>
      </c>
      <c r="E88" s="358" t="s">
        <v>808</v>
      </c>
      <c r="F88" s="358" t="s">
        <v>13</v>
      </c>
      <c r="G88" s="358" t="s">
        <v>14</v>
      </c>
      <c r="H88" s="358" t="s">
        <v>1005</v>
      </c>
      <c r="I88" s="358" t="s">
        <v>89</v>
      </c>
      <c r="J88" s="5" t="s">
        <v>836</v>
      </c>
      <c r="K88" s="34" t="s">
        <v>1023</v>
      </c>
      <c r="L88" s="34" t="s">
        <v>1023</v>
      </c>
      <c r="M88" s="5"/>
    </row>
    <row r="89" spans="1:13">
      <c r="A89" s="44" t="str">
        <f t="shared" si="4"/>
        <v>産業（製造業）鉄鋼業製鉄業、製鋼・製鋼圧延業等※1圧延・金属加工・表面処理工程熱利用設備</v>
      </c>
      <c r="B89" s="11">
        <f t="shared" si="3"/>
        <v>83</v>
      </c>
      <c r="C89" s="358" t="s">
        <v>774</v>
      </c>
      <c r="D89" s="358" t="s">
        <v>775</v>
      </c>
      <c r="E89" s="358" t="s">
        <v>808</v>
      </c>
      <c r="F89" s="358" t="s">
        <v>13</v>
      </c>
      <c r="G89" s="358" t="s">
        <v>14</v>
      </c>
      <c r="H89" s="358" t="s">
        <v>1005</v>
      </c>
      <c r="I89" s="358" t="s">
        <v>89</v>
      </c>
      <c r="J89" s="5" t="s">
        <v>863</v>
      </c>
      <c r="K89" s="34" t="s">
        <v>1023</v>
      </c>
      <c r="L89" s="34" t="s">
        <v>1023</v>
      </c>
      <c r="M89" s="5"/>
    </row>
    <row r="90" spans="1:13">
      <c r="A90" s="44" t="str">
        <f t="shared" si="4"/>
        <v>産業（製造業）鉄鋼業製鉄業、製鋼・製鋼圧延業等※1圧延・金属加工・表面処理工程熱利用設備</v>
      </c>
      <c r="B90" s="11">
        <f t="shared" si="3"/>
        <v>84</v>
      </c>
      <c r="C90" s="358" t="s">
        <v>774</v>
      </c>
      <c r="D90" s="358" t="s">
        <v>775</v>
      </c>
      <c r="E90" s="358" t="s">
        <v>808</v>
      </c>
      <c r="F90" s="358" t="s">
        <v>13</v>
      </c>
      <c r="G90" s="358" t="s">
        <v>14</v>
      </c>
      <c r="H90" s="358" t="s">
        <v>1005</v>
      </c>
      <c r="I90" s="358" t="s">
        <v>89</v>
      </c>
      <c r="J90" s="5" t="s">
        <v>892</v>
      </c>
      <c r="K90" s="34" t="s">
        <v>1023</v>
      </c>
      <c r="L90" s="34" t="s">
        <v>1023</v>
      </c>
      <c r="M90" s="5"/>
    </row>
    <row r="91" spans="1:13">
      <c r="A91" s="44" t="str">
        <f t="shared" si="4"/>
        <v>産業（製造業）鉄鋼業製鉄業、製鋼・製鋼圧延業等※1圧延・金属加工・表面処理工程熱利用設備</v>
      </c>
      <c r="B91" s="11">
        <f t="shared" si="3"/>
        <v>85</v>
      </c>
      <c r="C91" s="358" t="s">
        <v>774</v>
      </c>
      <c r="D91" s="358" t="s">
        <v>775</v>
      </c>
      <c r="E91" s="358" t="s">
        <v>808</v>
      </c>
      <c r="F91" s="358" t="s">
        <v>13</v>
      </c>
      <c r="G91" s="358" t="s">
        <v>14</v>
      </c>
      <c r="H91" s="358" t="s">
        <v>1005</v>
      </c>
      <c r="I91" s="358" t="s">
        <v>89</v>
      </c>
      <c r="J91" s="5" t="s">
        <v>3591</v>
      </c>
      <c r="K91" s="34" t="s">
        <v>1023</v>
      </c>
      <c r="L91" s="34" t="s">
        <v>1023</v>
      </c>
      <c r="M91" s="5"/>
    </row>
    <row r="92" spans="1:13">
      <c r="A92" s="44" t="str">
        <f t="shared" si="4"/>
        <v>産業（製造業）鉄鋼業製鉄業、製鋼・製鋼圧延業等※1圧延・金属加工・表面処理工程熱利用設備</v>
      </c>
      <c r="B92" s="11">
        <f t="shared" si="3"/>
        <v>86</v>
      </c>
      <c r="C92" s="358" t="s">
        <v>774</v>
      </c>
      <c r="D92" s="358" t="s">
        <v>775</v>
      </c>
      <c r="E92" s="358" t="s">
        <v>808</v>
      </c>
      <c r="F92" s="358" t="s">
        <v>13</v>
      </c>
      <c r="G92" s="358" t="s">
        <v>14</v>
      </c>
      <c r="H92" s="358" t="s">
        <v>1005</v>
      </c>
      <c r="I92" s="358" t="s">
        <v>89</v>
      </c>
      <c r="J92" s="5" t="s">
        <v>3592</v>
      </c>
      <c r="K92" s="34" t="s">
        <v>1023</v>
      </c>
      <c r="L92" s="34" t="s">
        <v>1023</v>
      </c>
      <c r="M92" s="5"/>
    </row>
    <row r="93" spans="1:13">
      <c r="A93" s="44" t="str">
        <f t="shared" si="4"/>
        <v>産業（製造業）鉄鋼業製鉄業、製鋼・製鋼圧延業等※1圧延・金属加工・表面処理工程熱利用設備</v>
      </c>
      <c r="B93" s="11">
        <f t="shared" si="3"/>
        <v>87</v>
      </c>
      <c r="C93" s="358" t="s">
        <v>774</v>
      </c>
      <c r="D93" s="358" t="s">
        <v>775</v>
      </c>
      <c r="E93" s="358" t="s">
        <v>808</v>
      </c>
      <c r="F93" s="358" t="s">
        <v>13</v>
      </c>
      <c r="G93" s="358" t="s">
        <v>14</v>
      </c>
      <c r="H93" s="358" t="s">
        <v>1005</v>
      </c>
      <c r="I93" s="358" t="s">
        <v>89</v>
      </c>
      <c r="J93" s="5" t="s">
        <v>923</v>
      </c>
      <c r="K93" s="34" t="s">
        <v>1023</v>
      </c>
      <c r="L93" s="34" t="s">
        <v>1023</v>
      </c>
      <c r="M93" s="5"/>
    </row>
    <row r="94" spans="1:13">
      <c r="A94" s="44" t="str">
        <f t="shared" si="4"/>
        <v>産業（製造業）鉄鋼業製鉄業、製鋼・製鋼圧延業等※1圧延・金属加工・表面処理工程熱利用設備</v>
      </c>
      <c r="B94" s="11">
        <f t="shared" si="3"/>
        <v>88</v>
      </c>
      <c r="C94" s="358" t="s">
        <v>774</v>
      </c>
      <c r="D94" s="358" t="s">
        <v>775</v>
      </c>
      <c r="E94" s="358" t="s">
        <v>808</v>
      </c>
      <c r="F94" s="358" t="s">
        <v>13</v>
      </c>
      <c r="G94" s="358" t="s">
        <v>14</v>
      </c>
      <c r="H94" s="358" t="s">
        <v>1005</v>
      </c>
      <c r="I94" s="358" t="s">
        <v>89</v>
      </c>
      <c r="J94" s="5" t="s">
        <v>3593</v>
      </c>
      <c r="K94" s="34" t="s">
        <v>1023</v>
      </c>
      <c r="L94" s="34" t="s">
        <v>1023</v>
      </c>
      <c r="M94" s="5"/>
    </row>
    <row r="95" spans="1:13">
      <c r="A95" s="44" t="str">
        <f t="shared" si="4"/>
        <v>産業（製造業）鉄鋼業製鉄業、製鋼・製鋼圧延業等※1圧延・金属加工・表面処理工程熱利用設備</v>
      </c>
      <c r="B95" s="11">
        <f t="shared" si="3"/>
        <v>89</v>
      </c>
      <c r="C95" s="358" t="s">
        <v>774</v>
      </c>
      <c r="D95" s="358" t="s">
        <v>775</v>
      </c>
      <c r="E95" s="358" t="s">
        <v>808</v>
      </c>
      <c r="F95" s="358" t="s">
        <v>13</v>
      </c>
      <c r="G95" s="358" t="s">
        <v>14</v>
      </c>
      <c r="H95" s="358" t="s">
        <v>1005</v>
      </c>
      <c r="I95" s="358" t="s">
        <v>89</v>
      </c>
      <c r="J95" s="5" t="s">
        <v>3594</v>
      </c>
      <c r="K95" s="34" t="s">
        <v>1023</v>
      </c>
      <c r="L95" s="34" t="s">
        <v>1023</v>
      </c>
      <c r="M95" s="5"/>
    </row>
    <row r="96" spans="1:13">
      <c r="A96" s="44" t="str">
        <f t="shared" si="4"/>
        <v>産業（製造業）鉄鋼業製鉄業、製鋼・製鋼圧延業等※1圧延・金属加工・表面処理工程熱利用設備</v>
      </c>
      <c r="B96" s="11">
        <f t="shared" si="3"/>
        <v>90</v>
      </c>
      <c r="C96" s="358" t="s">
        <v>774</v>
      </c>
      <c r="D96" s="358" t="s">
        <v>775</v>
      </c>
      <c r="E96" s="358" t="s">
        <v>808</v>
      </c>
      <c r="F96" s="358" t="s">
        <v>13</v>
      </c>
      <c r="G96" s="358" t="s">
        <v>14</v>
      </c>
      <c r="H96" s="358" t="s">
        <v>1005</v>
      </c>
      <c r="I96" s="358" t="s">
        <v>89</v>
      </c>
      <c r="J96" s="5" t="s">
        <v>945</v>
      </c>
      <c r="K96" s="34" t="s">
        <v>1023</v>
      </c>
      <c r="L96" s="34" t="s">
        <v>1023</v>
      </c>
      <c r="M96" s="5"/>
    </row>
    <row r="97" spans="1:13">
      <c r="A97" s="44" t="str">
        <f t="shared" si="4"/>
        <v>産業（製造業）鉄鋼業製鉄業、製鋼・製鋼圧延業等※1圧延・金属加工・表面処理工程熱利用設備</v>
      </c>
      <c r="B97" s="11">
        <f t="shared" si="3"/>
        <v>91</v>
      </c>
      <c r="C97" s="358" t="s">
        <v>774</v>
      </c>
      <c r="D97" s="358" t="s">
        <v>775</v>
      </c>
      <c r="E97" s="358" t="s">
        <v>808</v>
      </c>
      <c r="F97" s="358" t="s">
        <v>13</v>
      </c>
      <c r="G97" s="358" t="s">
        <v>14</v>
      </c>
      <c r="H97" s="358" t="s">
        <v>1005</v>
      </c>
      <c r="I97" s="358" t="s">
        <v>89</v>
      </c>
      <c r="J97" s="5" t="s">
        <v>3595</v>
      </c>
      <c r="K97" s="34" t="s">
        <v>1023</v>
      </c>
      <c r="L97" s="34" t="s">
        <v>1023</v>
      </c>
      <c r="M97" s="5"/>
    </row>
    <row r="98" spans="1:13">
      <c r="A98" s="44" t="str">
        <f t="shared" si="4"/>
        <v>産業（製造業）鉄鋼業製鉄業、製鋼・製鋼圧延業等※1圧延・金属加工・表面処理工程熱利用設備</v>
      </c>
      <c r="B98" s="11">
        <f t="shared" si="3"/>
        <v>92</v>
      </c>
      <c r="C98" s="358" t="s">
        <v>774</v>
      </c>
      <c r="D98" s="358" t="s">
        <v>775</v>
      </c>
      <c r="E98" s="358" t="s">
        <v>808</v>
      </c>
      <c r="F98" s="358" t="s">
        <v>13</v>
      </c>
      <c r="G98" s="358" t="s">
        <v>14</v>
      </c>
      <c r="H98" s="358" t="s">
        <v>1005</v>
      </c>
      <c r="I98" s="358" t="s">
        <v>89</v>
      </c>
      <c r="J98" s="5" t="s">
        <v>3596</v>
      </c>
      <c r="K98" s="34" t="s">
        <v>1023</v>
      </c>
      <c r="L98" s="34" t="s">
        <v>1023</v>
      </c>
      <c r="M98" s="5"/>
    </row>
    <row r="99" spans="1:13">
      <c r="A99" s="44" t="str">
        <f t="shared" si="4"/>
        <v>産業（製造業）鉄鋼業製鉄業、製鋼・製鋼圧延業等※1圧延・金属加工・表面処理工程省エネルギー型製造プロセス</v>
      </c>
      <c r="B99" s="11">
        <f t="shared" si="3"/>
        <v>93</v>
      </c>
      <c r="C99" s="358" t="s">
        <v>774</v>
      </c>
      <c r="D99" s="358" t="s">
        <v>775</v>
      </c>
      <c r="E99" s="358" t="s">
        <v>808</v>
      </c>
      <c r="F99" s="358" t="s">
        <v>13</v>
      </c>
      <c r="G99" s="358" t="s">
        <v>14</v>
      </c>
      <c r="H99" s="358" t="s">
        <v>1005</v>
      </c>
      <c r="I99" s="358" t="s">
        <v>1004</v>
      </c>
      <c r="J99" s="5" t="s">
        <v>837</v>
      </c>
      <c r="K99" s="34" t="s">
        <v>1023</v>
      </c>
      <c r="L99" s="34" t="s">
        <v>1023</v>
      </c>
      <c r="M99" s="5"/>
    </row>
    <row r="100" spans="1:13">
      <c r="A100" s="44" t="str">
        <f t="shared" si="4"/>
        <v>産業（製造業）鉄鋼業製鉄業、製鋼・製鋼圧延業等※1圧延・金属加工・表面処理工程省エネルギー型製造プロセス</v>
      </c>
      <c r="B100" s="11">
        <f t="shared" si="3"/>
        <v>94</v>
      </c>
      <c r="C100" s="358" t="s">
        <v>774</v>
      </c>
      <c r="D100" s="358" t="s">
        <v>775</v>
      </c>
      <c r="E100" s="358" t="s">
        <v>808</v>
      </c>
      <c r="F100" s="358" t="s">
        <v>13</v>
      </c>
      <c r="G100" s="358" t="s">
        <v>14</v>
      </c>
      <c r="H100" s="358" t="s">
        <v>1005</v>
      </c>
      <c r="I100" s="358" t="s">
        <v>1004</v>
      </c>
      <c r="J100" s="5" t="s">
        <v>864</v>
      </c>
      <c r="K100" s="34" t="s">
        <v>1023</v>
      </c>
      <c r="L100" s="34" t="s">
        <v>1023</v>
      </c>
      <c r="M100" s="5"/>
    </row>
    <row r="101" spans="1:13">
      <c r="A101" s="44" t="str">
        <f t="shared" si="4"/>
        <v>産業（製造業）鉄鋼業製鉄業、製鋼・製鋼圧延業等※1圧延・金属加工・表面処理工程省エネルギー型製造プロセス</v>
      </c>
      <c r="B101" s="11">
        <f t="shared" si="3"/>
        <v>95</v>
      </c>
      <c r="C101" s="358" t="s">
        <v>774</v>
      </c>
      <c r="D101" s="358" t="s">
        <v>775</v>
      </c>
      <c r="E101" s="358" t="s">
        <v>808</v>
      </c>
      <c r="F101" s="358" t="s">
        <v>13</v>
      </c>
      <c r="G101" s="358" t="s">
        <v>14</v>
      </c>
      <c r="H101" s="358" t="s">
        <v>1005</v>
      </c>
      <c r="I101" s="358" t="s">
        <v>1004</v>
      </c>
      <c r="J101" s="5" t="s">
        <v>893</v>
      </c>
      <c r="K101" s="34" t="s">
        <v>1023</v>
      </c>
      <c r="L101" s="34" t="s">
        <v>1023</v>
      </c>
      <c r="M101" s="5"/>
    </row>
    <row r="102" spans="1:13">
      <c r="A102" s="44" t="str">
        <f t="shared" si="4"/>
        <v>産業（製造業）鉄鋼業製鉄業、製鋼・製鋼圧延業等※1圧延・金属加工・表面処理工程省エネルギー型製造プロセス</v>
      </c>
      <c r="B102" s="11">
        <f t="shared" si="3"/>
        <v>96</v>
      </c>
      <c r="C102" s="358" t="s">
        <v>774</v>
      </c>
      <c r="D102" s="358" t="s">
        <v>775</v>
      </c>
      <c r="E102" s="358" t="s">
        <v>808</v>
      </c>
      <c r="F102" s="358" t="s">
        <v>13</v>
      </c>
      <c r="G102" s="358" t="s">
        <v>14</v>
      </c>
      <c r="H102" s="358" t="s">
        <v>1005</v>
      </c>
      <c r="I102" s="358" t="s">
        <v>1004</v>
      </c>
      <c r="J102" s="5" t="s">
        <v>911</v>
      </c>
      <c r="K102" s="34" t="s">
        <v>1023</v>
      </c>
      <c r="L102" s="34" t="s">
        <v>1023</v>
      </c>
      <c r="M102" s="5"/>
    </row>
    <row r="103" spans="1:13">
      <c r="A103" s="44" t="str">
        <f t="shared" si="4"/>
        <v>産業（製造業）鉄鋼業製鉄業、製鋼・製鋼圧延業等※1圧延・金属加工・表面処理工程省エネルギー型製造プロセス</v>
      </c>
      <c r="B103" s="11">
        <f t="shared" si="3"/>
        <v>97</v>
      </c>
      <c r="C103" s="358" t="s">
        <v>774</v>
      </c>
      <c r="D103" s="358" t="s">
        <v>775</v>
      </c>
      <c r="E103" s="358" t="s">
        <v>808</v>
      </c>
      <c r="F103" s="358" t="s">
        <v>13</v>
      </c>
      <c r="G103" s="358" t="s">
        <v>14</v>
      </c>
      <c r="H103" s="358" t="s">
        <v>1005</v>
      </c>
      <c r="I103" s="358" t="s">
        <v>1004</v>
      </c>
      <c r="J103" s="5" t="s">
        <v>922</v>
      </c>
      <c r="K103" s="34" t="s">
        <v>1023</v>
      </c>
      <c r="L103" s="34" t="s">
        <v>1023</v>
      </c>
      <c r="M103" s="5"/>
    </row>
    <row r="104" spans="1:13">
      <c r="A104" s="44" t="str">
        <f t="shared" si="4"/>
        <v>産業（製造業）鉄鋼業製鉄業、製鋼・製鋼圧延業等※1圧延・金属加工・表面処理工程省エネルギー型製造プロセス</v>
      </c>
      <c r="B104" s="11">
        <f t="shared" si="3"/>
        <v>98</v>
      </c>
      <c r="C104" s="358" t="s">
        <v>774</v>
      </c>
      <c r="D104" s="358" t="s">
        <v>775</v>
      </c>
      <c r="E104" s="358" t="s">
        <v>808</v>
      </c>
      <c r="F104" s="358" t="s">
        <v>13</v>
      </c>
      <c r="G104" s="358" t="s">
        <v>14</v>
      </c>
      <c r="H104" s="358" t="s">
        <v>1005</v>
      </c>
      <c r="I104" s="358" t="s">
        <v>1004</v>
      </c>
      <c r="J104" s="5" t="s">
        <v>929</v>
      </c>
      <c r="K104" s="34" t="s">
        <v>1023</v>
      </c>
      <c r="L104" s="34" t="s">
        <v>1023</v>
      </c>
      <c r="M104" s="5"/>
    </row>
    <row r="105" spans="1:13">
      <c r="A105" s="44" t="str">
        <f t="shared" si="4"/>
        <v>産業（製造業）鉄鋼業製鉄業、製鋼・製鋼圧延業等※1圧延・金属加工・表面処理工程省エネルギー型製造プロセス</v>
      </c>
      <c r="B105" s="11">
        <f t="shared" si="3"/>
        <v>99</v>
      </c>
      <c r="C105" s="358" t="s">
        <v>774</v>
      </c>
      <c r="D105" s="358" t="s">
        <v>775</v>
      </c>
      <c r="E105" s="358" t="s">
        <v>808</v>
      </c>
      <c r="F105" s="358" t="s">
        <v>13</v>
      </c>
      <c r="G105" s="358" t="s">
        <v>14</v>
      </c>
      <c r="H105" s="358" t="s">
        <v>1005</v>
      </c>
      <c r="I105" s="358" t="s">
        <v>1004</v>
      </c>
      <c r="J105" s="5" t="s">
        <v>936</v>
      </c>
      <c r="K105" s="34" t="s">
        <v>1023</v>
      </c>
      <c r="L105" s="34" t="s">
        <v>1023</v>
      </c>
      <c r="M105" s="5"/>
    </row>
    <row r="106" spans="1:13">
      <c r="A106" s="44" t="str">
        <f t="shared" si="4"/>
        <v>産業（製造業）鉄鋼業製鉄業、製鋼・製鋼圧延業等※1圧延・金属加工・表面処理工程省エネルギー型製造プロセス</v>
      </c>
      <c r="B106" s="11">
        <f t="shared" si="3"/>
        <v>100</v>
      </c>
      <c r="C106" s="358" t="s">
        <v>774</v>
      </c>
      <c r="D106" s="358" t="s">
        <v>775</v>
      </c>
      <c r="E106" s="358" t="s">
        <v>808</v>
      </c>
      <c r="F106" s="358" t="s">
        <v>13</v>
      </c>
      <c r="G106" s="358" t="s">
        <v>14</v>
      </c>
      <c r="H106" s="358" t="s">
        <v>1005</v>
      </c>
      <c r="I106" s="358" t="s">
        <v>1004</v>
      </c>
      <c r="J106" s="5" t="s">
        <v>943</v>
      </c>
      <c r="K106" s="34" t="s">
        <v>1023</v>
      </c>
      <c r="L106" s="34" t="s">
        <v>1023</v>
      </c>
      <c r="M106" s="5"/>
    </row>
    <row r="107" spans="1:13">
      <c r="A107" s="44" t="str">
        <f t="shared" si="4"/>
        <v>産業（製造業）鉄鋼業製鉄業、製鋼・製鋼圧延業等※1圧延・金属加工・表面処理工程省エネルギー型製造プロセス</v>
      </c>
      <c r="B107" s="11">
        <f t="shared" si="3"/>
        <v>101</v>
      </c>
      <c r="C107" s="358" t="s">
        <v>774</v>
      </c>
      <c r="D107" s="358" t="s">
        <v>775</v>
      </c>
      <c r="E107" s="358" t="s">
        <v>808</v>
      </c>
      <c r="F107" s="358" t="s">
        <v>13</v>
      </c>
      <c r="G107" s="358" t="s">
        <v>14</v>
      </c>
      <c r="H107" s="358" t="s">
        <v>1005</v>
      </c>
      <c r="I107" s="358" t="s">
        <v>1004</v>
      </c>
      <c r="J107" s="5" t="s">
        <v>949</v>
      </c>
      <c r="K107" s="34" t="s">
        <v>1023</v>
      </c>
      <c r="L107" s="34" t="s">
        <v>1023</v>
      </c>
      <c r="M107" s="5"/>
    </row>
    <row r="108" spans="1:13">
      <c r="A108" s="44" t="str">
        <f t="shared" si="4"/>
        <v>産業（製造業）鉄鋼業製鉄業、製鋼・製鋼圧延業等※1圧延・金属加工・表面処理工程省エネルギー型製造プロセス</v>
      </c>
      <c r="B108" s="11">
        <f t="shared" si="3"/>
        <v>102</v>
      </c>
      <c r="C108" s="358" t="s">
        <v>774</v>
      </c>
      <c r="D108" s="358" t="s">
        <v>775</v>
      </c>
      <c r="E108" s="358" t="s">
        <v>808</v>
      </c>
      <c r="F108" s="358" t="s">
        <v>13</v>
      </c>
      <c r="G108" s="358" t="s">
        <v>14</v>
      </c>
      <c r="H108" s="358" t="s">
        <v>1005</v>
      </c>
      <c r="I108" s="358" t="s">
        <v>1004</v>
      </c>
      <c r="J108" s="5" t="s">
        <v>952</v>
      </c>
      <c r="K108" s="34" t="s">
        <v>1023</v>
      </c>
      <c r="L108" s="34" t="s">
        <v>1023</v>
      </c>
      <c r="M108" s="5"/>
    </row>
    <row r="109" spans="1:13">
      <c r="A109" s="44" t="str">
        <f t="shared" si="4"/>
        <v>産業（製造業）鉄鋼業製鉄業、製鋼・製鋼圧延業等※1圧延・金属加工・表面処理工程その他</v>
      </c>
      <c r="B109" s="11">
        <f t="shared" si="3"/>
        <v>103</v>
      </c>
      <c r="C109" s="358" t="s">
        <v>774</v>
      </c>
      <c r="D109" s="358" t="s">
        <v>775</v>
      </c>
      <c r="E109" s="358" t="s">
        <v>808</v>
      </c>
      <c r="F109" s="358" t="s">
        <v>13</v>
      </c>
      <c r="G109" s="358" t="s">
        <v>14</v>
      </c>
      <c r="H109" s="358" t="s">
        <v>1005</v>
      </c>
      <c r="I109" s="358" t="s">
        <v>107</v>
      </c>
      <c r="J109" s="5" t="s">
        <v>865</v>
      </c>
      <c r="K109" s="34" t="s">
        <v>1023</v>
      </c>
      <c r="L109" s="34" t="s">
        <v>1023</v>
      </c>
      <c r="M109" s="5"/>
    </row>
    <row r="110" spans="1:13">
      <c r="A110" s="44" t="str">
        <f t="shared" si="4"/>
        <v>産業（製造業）鉄鋼業製鉄業、製鋼・製鋼圧延業等※1圧延・金属加工・表面処理工程その他</v>
      </c>
      <c r="B110" s="11">
        <f t="shared" si="3"/>
        <v>104</v>
      </c>
      <c r="C110" s="358" t="s">
        <v>774</v>
      </c>
      <c r="D110" s="358" t="s">
        <v>775</v>
      </c>
      <c r="E110" s="358" t="s">
        <v>808</v>
      </c>
      <c r="F110" s="358" t="s">
        <v>13</v>
      </c>
      <c r="G110" s="358" t="s">
        <v>14</v>
      </c>
      <c r="H110" s="358" t="s">
        <v>1005</v>
      </c>
      <c r="I110" s="358" t="s">
        <v>107</v>
      </c>
      <c r="J110" s="5" t="s">
        <v>894</v>
      </c>
      <c r="K110" s="34" t="s">
        <v>1023</v>
      </c>
      <c r="L110" s="34" t="s">
        <v>1023</v>
      </c>
      <c r="M110" s="5"/>
    </row>
    <row r="111" spans="1:13">
      <c r="A111" s="44" t="str">
        <f t="shared" si="4"/>
        <v>産業（製造業）鉄鋼業製鉄業、製鋼・製鋼圧延業等※1フェロアロイ製造工程燃焼設備</v>
      </c>
      <c r="B111" s="11">
        <f t="shared" si="3"/>
        <v>105</v>
      </c>
      <c r="C111" s="358" t="s">
        <v>774</v>
      </c>
      <c r="D111" s="358" t="s">
        <v>775</v>
      </c>
      <c r="E111" s="358" t="s">
        <v>808</v>
      </c>
      <c r="F111" s="358" t="s">
        <v>13</v>
      </c>
      <c r="G111" s="358" t="s">
        <v>14</v>
      </c>
      <c r="H111" s="358" t="s">
        <v>778</v>
      </c>
      <c r="I111" s="358" t="s">
        <v>74</v>
      </c>
      <c r="J111" s="5" t="s">
        <v>857</v>
      </c>
      <c r="K111" s="34" t="s">
        <v>1023</v>
      </c>
      <c r="L111" s="34" t="s">
        <v>1023</v>
      </c>
      <c r="M111" s="5"/>
    </row>
    <row r="112" spans="1:13">
      <c r="A112" s="44" t="str">
        <f t="shared" si="4"/>
        <v>産業（製造業）鉄鋼業製鉄業、製鋼・製鋼圧延業等※1フェロアロイ製造工程熱利用設備</v>
      </c>
      <c r="B112" s="11">
        <f t="shared" si="3"/>
        <v>106</v>
      </c>
      <c r="C112" s="358" t="s">
        <v>774</v>
      </c>
      <c r="D112" s="358" t="s">
        <v>775</v>
      </c>
      <c r="E112" s="358" t="s">
        <v>808</v>
      </c>
      <c r="F112" s="358" t="s">
        <v>13</v>
      </c>
      <c r="G112" s="358" t="s">
        <v>14</v>
      </c>
      <c r="H112" s="358" t="s">
        <v>778</v>
      </c>
      <c r="I112" s="358" t="s">
        <v>89</v>
      </c>
      <c r="J112" s="5" t="s">
        <v>3597</v>
      </c>
      <c r="K112" s="34" t="s">
        <v>1023</v>
      </c>
      <c r="L112" s="34" t="s">
        <v>1023</v>
      </c>
      <c r="M112" s="5"/>
    </row>
    <row r="113" spans="1:13">
      <c r="A113" s="44" t="str">
        <f t="shared" si="4"/>
        <v>産業（製造業）鉄鋼業製鉄業、製鋼・製鋼圧延業等※1フェロアロイ製造工程廃熱回収設備</v>
      </c>
      <c r="B113" s="11">
        <f t="shared" si="3"/>
        <v>107</v>
      </c>
      <c r="C113" s="358" t="s">
        <v>774</v>
      </c>
      <c r="D113" s="358" t="s">
        <v>775</v>
      </c>
      <c r="E113" s="358" t="s">
        <v>808</v>
      </c>
      <c r="F113" s="358" t="s">
        <v>13</v>
      </c>
      <c r="G113" s="358" t="s">
        <v>14</v>
      </c>
      <c r="H113" s="358" t="s">
        <v>778</v>
      </c>
      <c r="I113" s="358" t="s">
        <v>560</v>
      </c>
      <c r="J113" s="5" t="s">
        <v>3598</v>
      </c>
      <c r="K113" s="34" t="s">
        <v>1023</v>
      </c>
      <c r="L113" s="34" t="s">
        <v>1023</v>
      </c>
      <c r="M113" s="5"/>
    </row>
    <row r="114" spans="1:13">
      <c r="A114" s="44" t="str">
        <f t="shared" si="4"/>
        <v>産業（製造業）鉄鋼業製鉄業、製鋼・製鋼圧延業等※1フェロアロイ製造工程廃熱回収設備</v>
      </c>
      <c r="B114" s="11">
        <f t="shared" si="3"/>
        <v>108</v>
      </c>
      <c r="C114" s="358" t="s">
        <v>774</v>
      </c>
      <c r="D114" s="358" t="s">
        <v>775</v>
      </c>
      <c r="E114" s="358" t="s">
        <v>808</v>
      </c>
      <c r="F114" s="358" t="s">
        <v>13</v>
      </c>
      <c r="G114" s="358" t="s">
        <v>14</v>
      </c>
      <c r="H114" s="358" t="s">
        <v>778</v>
      </c>
      <c r="I114" s="358" t="s">
        <v>560</v>
      </c>
      <c r="J114" s="5" t="s">
        <v>3599</v>
      </c>
      <c r="K114" s="34" t="s">
        <v>1023</v>
      </c>
      <c r="L114" s="34" t="s">
        <v>1023</v>
      </c>
      <c r="M114" s="5"/>
    </row>
    <row r="115" spans="1:13">
      <c r="A115" s="44" t="str">
        <f t="shared" si="4"/>
        <v>産業（製造業）鉄鋼業製鉄業、製鋼・製鋼圧延業等※1フェロアロイ製造工程廃熱回収設備</v>
      </c>
      <c r="B115" s="11">
        <f t="shared" si="3"/>
        <v>109</v>
      </c>
      <c r="C115" s="358" t="s">
        <v>774</v>
      </c>
      <c r="D115" s="358" t="s">
        <v>775</v>
      </c>
      <c r="E115" s="358" t="s">
        <v>808</v>
      </c>
      <c r="F115" s="358" t="s">
        <v>13</v>
      </c>
      <c r="G115" s="358" t="s">
        <v>14</v>
      </c>
      <c r="H115" s="358" t="s">
        <v>778</v>
      </c>
      <c r="I115" s="358" t="s">
        <v>560</v>
      </c>
      <c r="J115" s="5" t="s">
        <v>3600</v>
      </c>
      <c r="K115" s="34" t="s">
        <v>1023</v>
      </c>
      <c r="L115" s="34" t="s">
        <v>1023</v>
      </c>
      <c r="M115" s="5"/>
    </row>
    <row r="116" spans="1:13">
      <c r="A116" s="44" t="str">
        <f t="shared" si="4"/>
        <v>産業（製造業）鉄鋼業製鉄業、製鋼・製鋼圧延業等※1フェロアロイ製造工程廃熱回収設備</v>
      </c>
      <c r="B116" s="11">
        <f t="shared" si="3"/>
        <v>110</v>
      </c>
      <c r="C116" s="358" t="s">
        <v>774</v>
      </c>
      <c r="D116" s="358" t="s">
        <v>775</v>
      </c>
      <c r="E116" s="358" t="s">
        <v>808</v>
      </c>
      <c r="F116" s="358" t="s">
        <v>13</v>
      </c>
      <c r="G116" s="358" t="s">
        <v>14</v>
      </c>
      <c r="H116" s="358" t="s">
        <v>778</v>
      </c>
      <c r="I116" s="358" t="s">
        <v>560</v>
      </c>
      <c r="J116" s="5" t="s">
        <v>3601</v>
      </c>
      <c r="K116" s="34" t="s">
        <v>1023</v>
      </c>
      <c r="L116" s="34" t="s">
        <v>1023</v>
      </c>
      <c r="M116" s="5"/>
    </row>
    <row r="117" spans="1:13">
      <c r="A117" s="44" t="str">
        <f t="shared" si="4"/>
        <v>産業（製造業）鉄鋼業製鉄業、製鋼・製鋼圧延業等※1フェロアロイ製造工程廃熱回収設備</v>
      </c>
      <c r="B117" s="11">
        <f t="shared" si="3"/>
        <v>111</v>
      </c>
      <c r="C117" s="358" t="s">
        <v>774</v>
      </c>
      <c r="D117" s="358" t="s">
        <v>775</v>
      </c>
      <c r="E117" s="358" t="s">
        <v>808</v>
      </c>
      <c r="F117" s="358" t="s">
        <v>13</v>
      </c>
      <c r="G117" s="358" t="s">
        <v>14</v>
      </c>
      <c r="H117" s="358" t="s">
        <v>778</v>
      </c>
      <c r="I117" s="358" t="s">
        <v>560</v>
      </c>
      <c r="J117" s="5" t="s">
        <v>3602</v>
      </c>
      <c r="K117" s="34" t="s">
        <v>1023</v>
      </c>
      <c r="L117" s="34" t="s">
        <v>1023</v>
      </c>
      <c r="M117" s="5"/>
    </row>
    <row r="118" spans="1:13">
      <c r="A118" s="44" t="str">
        <f t="shared" si="4"/>
        <v>産業（製造業）鉄鋼業製鉄業、製鋼・製鋼圧延業等※1フェロアロイ製造工程廃熱回収設備</v>
      </c>
      <c r="B118" s="11">
        <f t="shared" si="3"/>
        <v>112</v>
      </c>
      <c r="C118" s="358" t="s">
        <v>774</v>
      </c>
      <c r="D118" s="358" t="s">
        <v>775</v>
      </c>
      <c r="E118" s="358" t="s">
        <v>808</v>
      </c>
      <c r="F118" s="358" t="s">
        <v>13</v>
      </c>
      <c r="G118" s="358" t="s">
        <v>14</v>
      </c>
      <c r="H118" s="358" t="s">
        <v>778</v>
      </c>
      <c r="I118" s="358" t="s">
        <v>560</v>
      </c>
      <c r="J118" s="5" t="s">
        <v>3603</v>
      </c>
      <c r="K118" s="34" t="s">
        <v>1023</v>
      </c>
      <c r="L118" s="34" t="s">
        <v>1023</v>
      </c>
      <c r="M118" s="5"/>
    </row>
    <row r="119" spans="1:13">
      <c r="A119" s="44" t="str">
        <f t="shared" si="4"/>
        <v>産業（製造業）鉄鋼業製鉄業、製鋼・製鋼圧延業等※1フェロアロイ製造工程廃熱回収設備</v>
      </c>
      <c r="B119" s="11">
        <f t="shared" si="3"/>
        <v>113</v>
      </c>
      <c r="C119" s="358" t="s">
        <v>774</v>
      </c>
      <c r="D119" s="358" t="s">
        <v>775</v>
      </c>
      <c r="E119" s="358" t="s">
        <v>808</v>
      </c>
      <c r="F119" s="358" t="s">
        <v>13</v>
      </c>
      <c r="G119" s="358" t="s">
        <v>14</v>
      </c>
      <c r="H119" s="358" t="s">
        <v>778</v>
      </c>
      <c r="I119" s="358" t="s">
        <v>560</v>
      </c>
      <c r="J119" s="5" t="s">
        <v>3604</v>
      </c>
      <c r="K119" s="34" t="s">
        <v>1023</v>
      </c>
      <c r="L119" s="34" t="s">
        <v>1023</v>
      </c>
      <c r="M119" s="5"/>
    </row>
    <row r="120" spans="1:13">
      <c r="A120" s="44" t="str">
        <f t="shared" si="4"/>
        <v>産業（製造業）鉄鋼業製鉄業、製鋼・製鋼圧延業等※1フェロアロイ製造工程省エネルギー型製造プロセス</v>
      </c>
      <c r="B120" s="11">
        <f t="shared" si="3"/>
        <v>114</v>
      </c>
      <c r="C120" s="358" t="s">
        <v>774</v>
      </c>
      <c r="D120" s="358" t="s">
        <v>775</v>
      </c>
      <c r="E120" s="358" t="s">
        <v>808</v>
      </c>
      <c r="F120" s="358" t="s">
        <v>13</v>
      </c>
      <c r="G120" s="358" t="s">
        <v>14</v>
      </c>
      <c r="H120" s="358" t="s">
        <v>778</v>
      </c>
      <c r="I120" s="358" t="s">
        <v>1004</v>
      </c>
      <c r="J120" s="5" t="s">
        <v>3605</v>
      </c>
      <c r="K120" s="34" t="s">
        <v>1023</v>
      </c>
      <c r="L120" s="34" t="s">
        <v>1023</v>
      </c>
      <c r="M120" s="5"/>
    </row>
    <row r="121" spans="1:13">
      <c r="A121" s="44" t="str">
        <f t="shared" si="4"/>
        <v>産業（製造業）鉄鋼業製鉄業、製鋼・製鋼圧延業等※1フェロアロイ製造工程省エネルギー型製造プロセス</v>
      </c>
      <c r="B121" s="11">
        <f t="shared" si="3"/>
        <v>115</v>
      </c>
      <c r="C121" s="358" t="s">
        <v>774</v>
      </c>
      <c r="D121" s="358" t="s">
        <v>775</v>
      </c>
      <c r="E121" s="358" t="s">
        <v>808</v>
      </c>
      <c r="F121" s="358" t="s">
        <v>13</v>
      </c>
      <c r="G121" s="358" t="s">
        <v>14</v>
      </c>
      <c r="H121" s="358" t="s">
        <v>778</v>
      </c>
      <c r="I121" s="358" t="s">
        <v>1004</v>
      </c>
      <c r="J121" s="5" t="s">
        <v>3606</v>
      </c>
      <c r="K121" s="34" t="s">
        <v>1023</v>
      </c>
      <c r="L121" s="34" t="s">
        <v>1023</v>
      </c>
      <c r="M121" s="5"/>
    </row>
    <row r="122" spans="1:13">
      <c r="A122" s="44" t="str">
        <f t="shared" si="4"/>
        <v>産業（製造業）鉄鋼業製鉄業、製鋼・製鋼圧延業等※1フェロアロイ製造工程省エネルギー型製造プロセス</v>
      </c>
      <c r="B122" s="11">
        <f t="shared" si="3"/>
        <v>116</v>
      </c>
      <c r="C122" s="358" t="s">
        <v>774</v>
      </c>
      <c r="D122" s="358" t="s">
        <v>775</v>
      </c>
      <c r="E122" s="358" t="s">
        <v>808</v>
      </c>
      <c r="F122" s="358" t="s">
        <v>13</v>
      </c>
      <c r="G122" s="358" t="s">
        <v>14</v>
      </c>
      <c r="H122" s="358" t="s">
        <v>778</v>
      </c>
      <c r="I122" s="358" t="s">
        <v>1004</v>
      </c>
      <c r="J122" s="5" t="s">
        <v>3607</v>
      </c>
      <c r="K122" s="34" t="s">
        <v>1023</v>
      </c>
      <c r="L122" s="34" t="s">
        <v>1023</v>
      </c>
      <c r="M122" s="5"/>
    </row>
    <row r="123" spans="1:13">
      <c r="A123" s="44" t="str">
        <f t="shared" si="4"/>
        <v>産業（製造業）鉄鋼業製鉄業、製鋼・製鋼圧延業等※1フェロアロイ製造工程その他</v>
      </c>
      <c r="B123" s="11">
        <f t="shared" si="3"/>
        <v>117</v>
      </c>
      <c r="C123" s="358" t="s">
        <v>774</v>
      </c>
      <c r="D123" s="358" t="s">
        <v>775</v>
      </c>
      <c r="E123" s="358" t="s">
        <v>808</v>
      </c>
      <c r="F123" s="358" t="s">
        <v>13</v>
      </c>
      <c r="G123" s="358" t="s">
        <v>14</v>
      </c>
      <c r="H123" s="358" t="s">
        <v>778</v>
      </c>
      <c r="I123" s="358" t="s">
        <v>107</v>
      </c>
      <c r="J123" s="5" t="s">
        <v>838</v>
      </c>
      <c r="K123" s="34" t="s">
        <v>1023</v>
      </c>
      <c r="L123" s="34" t="s">
        <v>1023</v>
      </c>
      <c r="M123" s="5"/>
    </row>
    <row r="124" spans="1:13">
      <c r="A124" s="44" t="str">
        <f t="shared" si="4"/>
        <v>産業（製造業）鉄鋼業製鉄業、製鋼・製鋼圧延業等※1フェロアロイ製造工程その他</v>
      </c>
      <c r="B124" s="11">
        <f t="shared" si="3"/>
        <v>118</v>
      </c>
      <c r="C124" s="358" t="s">
        <v>774</v>
      </c>
      <c r="D124" s="358" t="s">
        <v>775</v>
      </c>
      <c r="E124" s="358" t="s">
        <v>808</v>
      </c>
      <c r="F124" s="358" t="s">
        <v>13</v>
      </c>
      <c r="G124" s="358" t="s">
        <v>14</v>
      </c>
      <c r="H124" s="358" t="s">
        <v>778</v>
      </c>
      <c r="I124" s="358" t="s">
        <v>107</v>
      </c>
      <c r="J124" s="5" t="s">
        <v>866</v>
      </c>
      <c r="K124" s="34" t="s">
        <v>1023</v>
      </c>
      <c r="L124" s="34" t="s">
        <v>1023</v>
      </c>
      <c r="M124" s="5"/>
    </row>
    <row r="125" spans="1:13">
      <c r="A125" s="44" t="str">
        <f t="shared" si="4"/>
        <v>産業（製造業）鉄鋼業製鉄業、製鋼・製鋼圧延業等※1フェロアロイ製造工程その他</v>
      </c>
      <c r="B125" s="11">
        <f t="shared" si="3"/>
        <v>119</v>
      </c>
      <c r="C125" s="358" t="s">
        <v>774</v>
      </c>
      <c r="D125" s="358" t="s">
        <v>775</v>
      </c>
      <c r="E125" s="358" t="s">
        <v>808</v>
      </c>
      <c r="F125" s="358" t="s">
        <v>13</v>
      </c>
      <c r="G125" s="358" t="s">
        <v>14</v>
      </c>
      <c r="H125" s="358" t="s">
        <v>778</v>
      </c>
      <c r="I125" s="358" t="s">
        <v>107</v>
      </c>
      <c r="J125" s="5" t="s">
        <v>895</v>
      </c>
      <c r="K125" s="34" t="s">
        <v>1023</v>
      </c>
      <c r="L125" s="34" t="s">
        <v>1023</v>
      </c>
      <c r="M125" s="5"/>
    </row>
    <row r="126" spans="1:13">
      <c r="A126" s="44" t="str">
        <f t="shared" si="4"/>
        <v>産業（製造業）鉄鋼業製鉄業、製鋼・製鋼圧延業等※1伸線工程、引抜工程、鋳鉄管製造工程燃焼設備</v>
      </c>
      <c r="B126" s="11">
        <f t="shared" si="3"/>
        <v>120</v>
      </c>
      <c r="C126" s="358" t="s">
        <v>774</v>
      </c>
      <c r="D126" s="358" t="s">
        <v>775</v>
      </c>
      <c r="E126" s="358" t="s">
        <v>808</v>
      </c>
      <c r="F126" s="358" t="s">
        <v>13</v>
      </c>
      <c r="G126" s="358" t="s">
        <v>14</v>
      </c>
      <c r="H126" s="358" t="s">
        <v>1006</v>
      </c>
      <c r="I126" s="358" t="s">
        <v>74</v>
      </c>
      <c r="J126" s="5" t="s">
        <v>3608</v>
      </c>
      <c r="K126" s="34" t="s">
        <v>1023</v>
      </c>
      <c r="L126" s="34" t="s">
        <v>1023</v>
      </c>
      <c r="M126" s="5"/>
    </row>
    <row r="127" spans="1:13">
      <c r="A127" s="44" t="str">
        <f t="shared" si="4"/>
        <v>産業（製造業）鉄鋼業製鉄業、製鋼・製鋼圧延業等※1伸線工程、引抜工程、鋳鉄管製造工程燃焼設備</v>
      </c>
      <c r="B127" s="11">
        <f t="shared" si="3"/>
        <v>121</v>
      </c>
      <c r="C127" s="358" t="s">
        <v>774</v>
      </c>
      <c r="D127" s="358" t="s">
        <v>775</v>
      </c>
      <c r="E127" s="358" t="s">
        <v>808</v>
      </c>
      <c r="F127" s="358" t="s">
        <v>13</v>
      </c>
      <c r="G127" s="358" t="s">
        <v>14</v>
      </c>
      <c r="H127" s="358" t="s">
        <v>1006</v>
      </c>
      <c r="I127" s="358" t="s">
        <v>74</v>
      </c>
      <c r="J127" s="5" t="s">
        <v>3609</v>
      </c>
      <c r="K127" s="34" t="s">
        <v>1023</v>
      </c>
      <c r="L127" s="34" t="s">
        <v>1023</v>
      </c>
      <c r="M127" s="5"/>
    </row>
    <row r="128" spans="1:13">
      <c r="A128" s="44" t="str">
        <f t="shared" si="4"/>
        <v>産業（製造業）鉄鋼業製鉄業、製鋼・製鋼圧延業等※1伸線工程、引抜工程、鋳鉄管製造工程燃焼設備</v>
      </c>
      <c r="B128" s="11">
        <f t="shared" si="3"/>
        <v>122</v>
      </c>
      <c r="C128" s="358" t="s">
        <v>774</v>
      </c>
      <c r="D128" s="358" t="s">
        <v>775</v>
      </c>
      <c r="E128" s="358" t="s">
        <v>808</v>
      </c>
      <c r="F128" s="358" t="s">
        <v>13</v>
      </c>
      <c r="G128" s="358" t="s">
        <v>14</v>
      </c>
      <c r="H128" s="358" t="s">
        <v>1006</v>
      </c>
      <c r="I128" s="358" t="s">
        <v>74</v>
      </c>
      <c r="J128" s="5" t="s">
        <v>937</v>
      </c>
      <c r="K128" s="34" t="s">
        <v>1023</v>
      </c>
      <c r="L128" s="34" t="s">
        <v>1023</v>
      </c>
      <c r="M128" s="5"/>
    </row>
    <row r="129" spans="1:13">
      <c r="A129" s="44" t="str">
        <f t="shared" si="4"/>
        <v>産業（製造業）鉄鋼業製鉄業、製鋼・製鋼圧延業等※1伸線工程、引抜工程、鋳鉄管製造工程燃焼設備</v>
      </c>
      <c r="B129" s="11">
        <f t="shared" si="3"/>
        <v>123</v>
      </c>
      <c r="C129" s="358" t="s">
        <v>774</v>
      </c>
      <c r="D129" s="358" t="s">
        <v>775</v>
      </c>
      <c r="E129" s="358" t="s">
        <v>808</v>
      </c>
      <c r="F129" s="358" t="s">
        <v>13</v>
      </c>
      <c r="G129" s="358" t="s">
        <v>14</v>
      </c>
      <c r="H129" s="358" t="s">
        <v>1006</v>
      </c>
      <c r="I129" s="358" t="s">
        <v>74</v>
      </c>
      <c r="J129" s="5" t="s">
        <v>944</v>
      </c>
      <c r="K129" s="34" t="s">
        <v>1023</v>
      </c>
      <c r="L129" s="34" t="s">
        <v>1023</v>
      </c>
      <c r="M129" s="5"/>
    </row>
    <row r="130" spans="1:13">
      <c r="A130" s="44" t="str">
        <f t="shared" si="4"/>
        <v>産業（製造業）鉄鋼業製鉄業、製鋼・製鋼圧延業等※1伸線工程、引抜工程、鋳鉄管製造工程燃焼設備</v>
      </c>
      <c r="B130" s="11">
        <f t="shared" si="3"/>
        <v>124</v>
      </c>
      <c r="C130" s="358" t="s">
        <v>774</v>
      </c>
      <c r="D130" s="358" t="s">
        <v>775</v>
      </c>
      <c r="E130" s="358" t="s">
        <v>808</v>
      </c>
      <c r="F130" s="358" t="s">
        <v>13</v>
      </c>
      <c r="G130" s="358" t="s">
        <v>14</v>
      </c>
      <c r="H130" s="358" t="s">
        <v>1006</v>
      </c>
      <c r="I130" s="358" t="s">
        <v>74</v>
      </c>
      <c r="J130" s="5" t="s">
        <v>3610</v>
      </c>
      <c r="K130" s="34" t="s">
        <v>1023</v>
      </c>
      <c r="L130" s="34" t="s">
        <v>1023</v>
      </c>
      <c r="M130" s="5"/>
    </row>
    <row r="131" spans="1:13">
      <c r="A131" s="44" t="str">
        <f t="shared" si="4"/>
        <v>産業（製造業）鉄鋼業製鉄業、製鋼・製鋼圧延業等※1伸線工程、引抜工程、鋳鉄管製造工程燃焼設備</v>
      </c>
      <c r="B131" s="11">
        <f t="shared" si="3"/>
        <v>125</v>
      </c>
      <c r="C131" s="358" t="s">
        <v>774</v>
      </c>
      <c r="D131" s="358" t="s">
        <v>775</v>
      </c>
      <c r="E131" s="358" t="s">
        <v>808</v>
      </c>
      <c r="F131" s="358" t="s">
        <v>13</v>
      </c>
      <c r="G131" s="358" t="s">
        <v>14</v>
      </c>
      <c r="H131" s="358" t="s">
        <v>1006</v>
      </c>
      <c r="I131" s="358" t="s">
        <v>74</v>
      </c>
      <c r="J131" s="5" t="s">
        <v>953</v>
      </c>
      <c r="K131" s="34" t="s">
        <v>1023</v>
      </c>
      <c r="L131" s="34" t="s">
        <v>1023</v>
      </c>
      <c r="M131" s="5"/>
    </row>
    <row r="132" spans="1:13">
      <c r="A132" s="44" t="str">
        <f t="shared" si="4"/>
        <v>産業（製造業）鉄鋼業製鉄業、製鋼・製鋼圧延業等※1伸線工程、引抜工程、鋳鉄管製造工程燃焼設備</v>
      </c>
      <c r="B132" s="11">
        <f t="shared" si="3"/>
        <v>126</v>
      </c>
      <c r="C132" s="358" t="s">
        <v>774</v>
      </c>
      <c r="D132" s="358" t="s">
        <v>775</v>
      </c>
      <c r="E132" s="358" t="s">
        <v>808</v>
      </c>
      <c r="F132" s="358" t="s">
        <v>13</v>
      </c>
      <c r="G132" s="358" t="s">
        <v>14</v>
      </c>
      <c r="H132" s="358" t="s">
        <v>1006</v>
      </c>
      <c r="I132" s="358" t="s">
        <v>74</v>
      </c>
      <c r="J132" s="5" t="s">
        <v>960</v>
      </c>
      <c r="K132" s="34" t="s">
        <v>1023</v>
      </c>
      <c r="L132" s="34" t="s">
        <v>1023</v>
      </c>
      <c r="M132" s="5"/>
    </row>
    <row r="133" spans="1:13">
      <c r="A133" s="44" t="str">
        <f t="shared" si="4"/>
        <v>産業（製造業）鉄鋼業製鉄業、製鋼・製鋼圧延業等※1伸線工程、引抜工程、鋳鉄管製造工程燃焼設備</v>
      </c>
      <c r="B133" s="11">
        <f t="shared" ref="B133:B196" si="5">ROW(B133)-6</f>
        <v>127</v>
      </c>
      <c r="C133" s="358" t="s">
        <v>774</v>
      </c>
      <c r="D133" s="358" t="s">
        <v>775</v>
      </c>
      <c r="E133" s="358" t="s">
        <v>808</v>
      </c>
      <c r="F133" s="358" t="s">
        <v>13</v>
      </c>
      <c r="G133" s="358" t="s">
        <v>14</v>
      </c>
      <c r="H133" s="358" t="s">
        <v>1006</v>
      </c>
      <c r="I133" s="358" t="s">
        <v>74</v>
      </c>
      <c r="J133" s="5" t="s">
        <v>957</v>
      </c>
      <c r="K133" s="34" t="s">
        <v>1023</v>
      </c>
      <c r="L133" s="34" t="s">
        <v>1023</v>
      </c>
      <c r="M133" s="5"/>
    </row>
    <row r="134" spans="1:13">
      <c r="A134" s="44" t="str">
        <f t="shared" si="4"/>
        <v>産業（製造業）鉄鋼業製鉄業、製鋼・製鋼圧延業等※1伸線工程、引抜工程、鋳鉄管製造工程燃焼設備</v>
      </c>
      <c r="B134" s="11">
        <f t="shared" si="5"/>
        <v>128</v>
      </c>
      <c r="C134" s="358" t="s">
        <v>774</v>
      </c>
      <c r="D134" s="358" t="s">
        <v>775</v>
      </c>
      <c r="E134" s="358" t="s">
        <v>808</v>
      </c>
      <c r="F134" s="358" t="s">
        <v>13</v>
      </c>
      <c r="G134" s="358" t="s">
        <v>14</v>
      </c>
      <c r="H134" s="358" t="s">
        <v>1006</v>
      </c>
      <c r="I134" s="358" t="s">
        <v>74</v>
      </c>
      <c r="J134" s="5" t="s">
        <v>958</v>
      </c>
      <c r="K134" s="34" t="s">
        <v>1023</v>
      </c>
      <c r="L134" s="34" t="s">
        <v>1023</v>
      </c>
      <c r="M134" s="5"/>
    </row>
    <row r="135" spans="1:13">
      <c r="A135" s="44" t="str">
        <f t="shared" si="4"/>
        <v>産業（製造業）鉄鋼業製鉄業、製鋼・製鋼圧延業等※1伸線工程、引抜工程、鋳鉄管製造工程燃焼設備</v>
      </c>
      <c r="B135" s="11">
        <f t="shared" si="5"/>
        <v>129</v>
      </c>
      <c r="C135" s="358" t="s">
        <v>774</v>
      </c>
      <c r="D135" s="358" t="s">
        <v>775</v>
      </c>
      <c r="E135" s="358" t="s">
        <v>808</v>
      </c>
      <c r="F135" s="358" t="s">
        <v>13</v>
      </c>
      <c r="G135" s="358" t="s">
        <v>14</v>
      </c>
      <c r="H135" s="358" t="s">
        <v>1006</v>
      </c>
      <c r="I135" s="358" t="s">
        <v>74</v>
      </c>
      <c r="J135" s="5" t="s">
        <v>3611</v>
      </c>
      <c r="K135" s="34" t="s">
        <v>1023</v>
      </c>
      <c r="L135" s="34" t="s">
        <v>1023</v>
      </c>
      <c r="M135" s="5"/>
    </row>
    <row r="136" spans="1:13">
      <c r="A136" s="44" t="str">
        <f t="shared" si="4"/>
        <v>産業（製造業）鉄鋼業製鉄業、製鋼・製鋼圧延業等※1伸線工程、引抜工程、鋳鉄管製造工程熱利用設備</v>
      </c>
      <c r="B136" s="11">
        <f t="shared" si="5"/>
        <v>130</v>
      </c>
      <c r="C136" s="358" t="s">
        <v>774</v>
      </c>
      <c r="D136" s="358" t="s">
        <v>775</v>
      </c>
      <c r="E136" s="358" t="s">
        <v>808</v>
      </c>
      <c r="F136" s="358" t="s">
        <v>13</v>
      </c>
      <c r="G136" s="358" t="s">
        <v>14</v>
      </c>
      <c r="H136" s="358" t="s">
        <v>1006</v>
      </c>
      <c r="I136" s="358" t="s">
        <v>89</v>
      </c>
      <c r="J136" s="5" t="s">
        <v>3612</v>
      </c>
      <c r="K136" s="34" t="s">
        <v>1023</v>
      </c>
      <c r="L136" s="34" t="s">
        <v>1023</v>
      </c>
      <c r="M136" s="5"/>
    </row>
    <row r="137" spans="1:13">
      <c r="A137" s="44" t="str">
        <f t="shared" si="4"/>
        <v>産業（製造業）鉄鋼業製鉄業、製鋼・製鋼圧延業等※1伸線工程、引抜工程、鋳鉄管製造工程熱利用設備</v>
      </c>
      <c r="B137" s="11">
        <f t="shared" si="5"/>
        <v>131</v>
      </c>
      <c r="C137" s="358" t="s">
        <v>774</v>
      </c>
      <c r="D137" s="358" t="s">
        <v>775</v>
      </c>
      <c r="E137" s="358" t="s">
        <v>808</v>
      </c>
      <c r="F137" s="358" t="s">
        <v>13</v>
      </c>
      <c r="G137" s="358" t="s">
        <v>14</v>
      </c>
      <c r="H137" s="358" t="s">
        <v>1006</v>
      </c>
      <c r="I137" s="358" t="s">
        <v>89</v>
      </c>
      <c r="J137" s="5" t="s">
        <v>3613</v>
      </c>
      <c r="K137" s="34" t="s">
        <v>1023</v>
      </c>
      <c r="L137" s="34" t="s">
        <v>1023</v>
      </c>
      <c r="M137" s="5"/>
    </row>
    <row r="138" spans="1:13">
      <c r="A138" s="44" t="str">
        <f t="shared" si="4"/>
        <v>産業（製造業）鉄鋼業製鉄業、製鋼・製鋼圧延業等※1伸線工程、引抜工程、鋳鉄管製造工程熱利用設備</v>
      </c>
      <c r="B138" s="11">
        <f t="shared" si="5"/>
        <v>132</v>
      </c>
      <c r="C138" s="358" t="s">
        <v>774</v>
      </c>
      <c r="D138" s="358" t="s">
        <v>775</v>
      </c>
      <c r="E138" s="358" t="s">
        <v>808</v>
      </c>
      <c r="F138" s="358" t="s">
        <v>13</v>
      </c>
      <c r="G138" s="358" t="s">
        <v>14</v>
      </c>
      <c r="H138" s="358" t="s">
        <v>1006</v>
      </c>
      <c r="I138" s="358" t="s">
        <v>89</v>
      </c>
      <c r="J138" s="5" t="s">
        <v>3614</v>
      </c>
      <c r="K138" s="34" t="s">
        <v>1023</v>
      </c>
      <c r="L138" s="34" t="s">
        <v>1023</v>
      </c>
      <c r="M138" s="5"/>
    </row>
    <row r="139" spans="1:13">
      <c r="A139" s="44" t="str">
        <f t="shared" si="4"/>
        <v>産業（製造業）鉄鋼業製鉄業、製鋼・製鋼圧延業等※1伸線工程、引抜工程、鋳鉄管製造工程廃熱回収設備</v>
      </c>
      <c r="B139" s="11">
        <f t="shared" si="5"/>
        <v>133</v>
      </c>
      <c r="C139" s="358" t="s">
        <v>774</v>
      </c>
      <c r="D139" s="358" t="s">
        <v>775</v>
      </c>
      <c r="E139" s="358" t="s">
        <v>808</v>
      </c>
      <c r="F139" s="358" t="s">
        <v>13</v>
      </c>
      <c r="G139" s="358" t="s">
        <v>14</v>
      </c>
      <c r="H139" s="358" t="s">
        <v>1006</v>
      </c>
      <c r="I139" s="358" t="s">
        <v>560</v>
      </c>
      <c r="J139" s="5" t="s">
        <v>3615</v>
      </c>
      <c r="K139" s="34" t="s">
        <v>1023</v>
      </c>
      <c r="L139" s="34" t="s">
        <v>1023</v>
      </c>
      <c r="M139" s="5"/>
    </row>
    <row r="140" spans="1:13">
      <c r="A140" s="44" t="str">
        <f t="shared" si="4"/>
        <v>産業（製造業）鉄鋼業製鉄業、製鋼・製鋼圧延業等※1伸線工程、引抜工程、鋳鉄管製造工程廃熱回収設備</v>
      </c>
      <c r="B140" s="11">
        <f t="shared" si="5"/>
        <v>134</v>
      </c>
      <c r="C140" s="358" t="s">
        <v>774</v>
      </c>
      <c r="D140" s="358" t="s">
        <v>775</v>
      </c>
      <c r="E140" s="358" t="s">
        <v>808</v>
      </c>
      <c r="F140" s="358" t="s">
        <v>13</v>
      </c>
      <c r="G140" s="358" t="s">
        <v>14</v>
      </c>
      <c r="H140" s="358" t="s">
        <v>1006</v>
      </c>
      <c r="I140" s="358" t="s">
        <v>560</v>
      </c>
      <c r="J140" s="5" t="s">
        <v>3616</v>
      </c>
      <c r="K140" s="34" t="s">
        <v>1023</v>
      </c>
      <c r="L140" s="34" t="s">
        <v>1023</v>
      </c>
      <c r="M140" s="5"/>
    </row>
    <row r="141" spans="1:13">
      <c r="A141" s="44" t="str">
        <f t="shared" si="4"/>
        <v>産業（製造業）鉄鋼業製鉄業、製鋼・製鋼圧延業等※1伸線工程、引抜工程、鋳鉄管製造工程廃熱回収設備</v>
      </c>
      <c r="B141" s="11">
        <f t="shared" si="5"/>
        <v>135</v>
      </c>
      <c r="C141" s="358" t="s">
        <v>774</v>
      </c>
      <c r="D141" s="358" t="s">
        <v>775</v>
      </c>
      <c r="E141" s="358" t="s">
        <v>808</v>
      </c>
      <c r="F141" s="358" t="s">
        <v>13</v>
      </c>
      <c r="G141" s="358" t="s">
        <v>14</v>
      </c>
      <c r="H141" s="358" t="s">
        <v>1006</v>
      </c>
      <c r="I141" s="358" t="s">
        <v>560</v>
      </c>
      <c r="J141" s="5" t="s">
        <v>3617</v>
      </c>
      <c r="K141" s="34" t="s">
        <v>1023</v>
      </c>
      <c r="L141" s="34" t="s">
        <v>1023</v>
      </c>
      <c r="M141" s="5"/>
    </row>
    <row r="142" spans="1:13">
      <c r="A142" s="44" t="str">
        <f t="shared" si="4"/>
        <v>産業（製造業）鉄鋼業製鉄業、製鋼・製鋼圧延業等※1伸線工程、引抜工程、鋳鉄管製造工程省エネルギー型製造プロセス</v>
      </c>
      <c r="B142" s="11">
        <f t="shared" si="5"/>
        <v>136</v>
      </c>
      <c r="C142" s="358" t="s">
        <v>774</v>
      </c>
      <c r="D142" s="358" t="s">
        <v>775</v>
      </c>
      <c r="E142" s="358" t="s">
        <v>808</v>
      </c>
      <c r="F142" s="358" t="s">
        <v>13</v>
      </c>
      <c r="G142" s="358" t="s">
        <v>14</v>
      </c>
      <c r="H142" s="358" t="s">
        <v>1006</v>
      </c>
      <c r="I142" s="358" t="s">
        <v>1004</v>
      </c>
      <c r="J142" s="5" t="s">
        <v>3618</v>
      </c>
      <c r="K142" s="34" t="s">
        <v>1023</v>
      </c>
      <c r="L142" s="34" t="s">
        <v>1023</v>
      </c>
      <c r="M142" s="5"/>
    </row>
    <row r="143" spans="1:13">
      <c r="A143" s="44" t="str">
        <f t="shared" si="4"/>
        <v>産業（製造業）鉄鋼業製鉄業、製鋼・製鋼圧延業等※1伸線工程、引抜工程、鋳鉄管製造工程省エネルギー型製造プロセス</v>
      </c>
      <c r="B143" s="11">
        <f t="shared" si="5"/>
        <v>137</v>
      </c>
      <c r="C143" s="358" t="s">
        <v>774</v>
      </c>
      <c r="D143" s="358" t="s">
        <v>775</v>
      </c>
      <c r="E143" s="358" t="s">
        <v>808</v>
      </c>
      <c r="F143" s="358" t="s">
        <v>13</v>
      </c>
      <c r="G143" s="358" t="s">
        <v>14</v>
      </c>
      <c r="H143" s="358" t="s">
        <v>1006</v>
      </c>
      <c r="I143" s="358" t="s">
        <v>1004</v>
      </c>
      <c r="J143" s="5" t="s">
        <v>3619</v>
      </c>
      <c r="K143" s="34" t="s">
        <v>1023</v>
      </c>
      <c r="L143" s="34" t="s">
        <v>1023</v>
      </c>
      <c r="M143" s="5"/>
    </row>
    <row r="144" spans="1:13">
      <c r="A144" s="44" t="str">
        <f t="shared" si="4"/>
        <v>産業（製造業）鉄鋼業製鉄業、製鋼・製鋼圧延業等※1その他の主要エネルギー消費設備廃熱回収設備</v>
      </c>
      <c r="B144" s="11">
        <f t="shared" si="5"/>
        <v>138</v>
      </c>
      <c r="C144" s="358" t="s">
        <v>774</v>
      </c>
      <c r="D144" s="358" t="s">
        <v>775</v>
      </c>
      <c r="E144" s="358" t="s">
        <v>808</v>
      </c>
      <c r="F144" s="358" t="s">
        <v>13</v>
      </c>
      <c r="G144" s="358" t="s">
        <v>14</v>
      </c>
      <c r="H144" s="358" t="s">
        <v>737</v>
      </c>
      <c r="I144" s="358" t="s">
        <v>560</v>
      </c>
      <c r="J144" s="5" t="s">
        <v>3620</v>
      </c>
      <c r="K144" s="34" t="s">
        <v>1023</v>
      </c>
      <c r="L144" s="34" t="s">
        <v>1023</v>
      </c>
      <c r="M144" s="5"/>
    </row>
    <row r="145" spans="1:13">
      <c r="A145" s="44" t="str">
        <f t="shared" si="4"/>
        <v>産業（製造業）鉄鋼業製鉄業、製鋼・製鋼圧延業等※1その他の主要エネルギー消費設備コージェネレーション設備</v>
      </c>
      <c r="B145" s="11">
        <f t="shared" si="5"/>
        <v>139</v>
      </c>
      <c r="C145" s="358" t="s">
        <v>774</v>
      </c>
      <c r="D145" s="358" t="s">
        <v>775</v>
      </c>
      <c r="E145" s="358" t="s">
        <v>808</v>
      </c>
      <c r="F145" s="358" t="s">
        <v>13</v>
      </c>
      <c r="G145" s="358" t="s">
        <v>14</v>
      </c>
      <c r="H145" s="358" t="s">
        <v>737</v>
      </c>
      <c r="I145" s="358" t="s">
        <v>110</v>
      </c>
      <c r="J145" s="5" t="s">
        <v>3621</v>
      </c>
      <c r="K145" s="34" t="s">
        <v>1023</v>
      </c>
      <c r="L145" s="34" t="s">
        <v>1023</v>
      </c>
      <c r="M145" s="5"/>
    </row>
    <row r="146" spans="1:13">
      <c r="A146" s="44" t="str">
        <f t="shared" si="4"/>
        <v>産業（製造業）鉄鋼業製鉄業、製鋼・製鋼圧延業等※1その他の主要エネルギー消費設備電気使用設備</v>
      </c>
      <c r="B146" s="11">
        <f t="shared" si="5"/>
        <v>140</v>
      </c>
      <c r="C146" s="358" t="s">
        <v>774</v>
      </c>
      <c r="D146" s="358" t="s">
        <v>775</v>
      </c>
      <c r="E146" s="358" t="s">
        <v>808</v>
      </c>
      <c r="F146" s="358" t="s">
        <v>13</v>
      </c>
      <c r="G146" s="358" t="s">
        <v>14</v>
      </c>
      <c r="H146" s="358" t="s">
        <v>737</v>
      </c>
      <c r="I146" s="358" t="s">
        <v>117</v>
      </c>
      <c r="J146" s="5" t="s">
        <v>3622</v>
      </c>
      <c r="K146" s="34" t="s">
        <v>1023</v>
      </c>
      <c r="L146" s="34" t="s">
        <v>1023</v>
      </c>
      <c r="M146" s="5"/>
    </row>
    <row r="147" spans="1:13">
      <c r="A147" s="44" t="str">
        <f t="shared" si="4"/>
        <v>産業（製造業）鉄鋼業製鉄業、製鋼・製鋼圧延業等※1その他の主要エネルギー消費設備その他</v>
      </c>
      <c r="B147" s="11">
        <f t="shared" si="5"/>
        <v>141</v>
      </c>
      <c r="C147" s="358" t="s">
        <v>774</v>
      </c>
      <c r="D147" s="358" t="s">
        <v>775</v>
      </c>
      <c r="E147" s="358" t="s">
        <v>808</v>
      </c>
      <c r="F147" s="358" t="s">
        <v>13</v>
      </c>
      <c r="G147" s="358" t="s">
        <v>14</v>
      </c>
      <c r="H147" s="358" t="s">
        <v>737</v>
      </c>
      <c r="I147" s="358" t="s">
        <v>107</v>
      </c>
      <c r="J147" s="5" t="s">
        <v>3623</v>
      </c>
      <c r="K147" s="34" t="s">
        <v>1023</v>
      </c>
      <c r="L147" s="34" t="s">
        <v>1023</v>
      </c>
      <c r="M147" s="5"/>
    </row>
    <row r="148" spans="1:13">
      <c r="A148" s="44" t="str">
        <f t="shared" si="4"/>
        <v>産業（製造業）鉄鋼業銑鉄鋳物製造業、可鍛鋳鉄製造業溶解工程燃焼設備</v>
      </c>
      <c r="B148" s="11">
        <f t="shared" si="5"/>
        <v>142</v>
      </c>
      <c r="C148" s="358" t="s">
        <v>774</v>
      </c>
      <c r="D148" s="358" t="s">
        <v>775</v>
      </c>
      <c r="E148" s="358" t="s">
        <v>1007</v>
      </c>
      <c r="F148" s="358" t="s">
        <v>13</v>
      </c>
      <c r="G148" s="358" t="s">
        <v>14</v>
      </c>
      <c r="H148" s="358" t="s">
        <v>781</v>
      </c>
      <c r="I148" s="358" t="s">
        <v>74</v>
      </c>
      <c r="J148" s="5" t="s">
        <v>867</v>
      </c>
      <c r="K148" s="34" t="s">
        <v>1023</v>
      </c>
      <c r="L148" s="34" t="s">
        <v>1023</v>
      </c>
      <c r="M148" s="5"/>
    </row>
    <row r="149" spans="1:13">
      <c r="A149" s="44" t="str">
        <f t="shared" si="4"/>
        <v>産業（製造業）鉄鋼業銑鉄鋳物製造業、可鍛鋳鉄製造業溶解工程熱利用設備</v>
      </c>
      <c r="B149" s="11">
        <f t="shared" si="5"/>
        <v>143</v>
      </c>
      <c r="C149" s="358" t="s">
        <v>774</v>
      </c>
      <c r="D149" s="358" t="s">
        <v>775</v>
      </c>
      <c r="E149" s="358" t="s">
        <v>1007</v>
      </c>
      <c r="F149" s="358" t="s">
        <v>13</v>
      </c>
      <c r="G149" s="358" t="s">
        <v>14</v>
      </c>
      <c r="H149" s="358" t="s">
        <v>781</v>
      </c>
      <c r="I149" s="358" t="s">
        <v>89</v>
      </c>
      <c r="J149" s="5" t="s">
        <v>3624</v>
      </c>
      <c r="K149" s="34" t="s">
        <v>1023</v>
      </c>
      <c r="L149" s="34" t="s">
        <v>1023</v>
      </c>
      <c r="M149" s="5"/>
    </row>
    <row r="150" spans="1:13">
      <c r="A150" s="44" t="str">
        <f t="shared" ref="A150:A213" si="6">C150&amp;D150&amp;E150&amp;H150&amp;I150</f>
        <v>産業（製造業）鉄鋼業銑鉄鋳物製造業、可鍛鋳鉄製造業溶解工程熱利用設備</v>
      </c>
      <c r="B150" s="11">
        <f t="shared" si="5"/>
        <v>144</v>
      </c>
      <c r="C150" s="358" t="s">
        <v>774</v>
      </c>
      <c r="D150" s="358" t="s">
        <v>775</v>
      </c>
      <c r="E150" s="358" t="s">
        <v>1007</v>
      </c>
      <c r="F150" s="358" t="s">
        <v>13</v>
      </c>
      <c r="G150" s="358" t="s">
        <v>14</v>
      </c>
      <c r="H150" s="358" t="s">
        <v>781</v>
      </c>
      <c r="I150" s="358" t="s">
        <v>89</v>
      </c>
      <c r="J150" s="5" t="s">
        <v>3625</v>
      </c>
      <c r="K150" s="34" t="s">
        <v>1023</v>
      </c>
      <c r="L150" s="34" t="s">
        <v>1023</v>
      </c>
      <c r="M150" s="5"/>
    </row>
    <row r="151" spans="1:13">
      <c r="A151" s="44" t="str">
        <f t="shared" si="6"/>
        <v>産業（製造業）鉄鋼業銑鉄鋳物製造業、可鍛鋳鉄製造業溶解工程廃熱回収設備</v>
      </c>
      <c r="B151" s="11">
        <f t="shared" si="5"/>
        <v>145</v>
      </c>
      <c r="C151" s="358" t="s">
        <v>774</v>
      </c>
      <c r="D151" s="358" t="s">
        <v>775</v>
      </c>
      <c r="E151" s="358" t="s">
        <v>1007</v>
      </c>
      <c r="F151" s="358" t="s">
        <v>13</v>
      </c>
      <c r="G151" s="358" t="s">
        <v>14</v>
      </c>
      <c r="H151" s="358" t="s">
        <v>781</v>
      </c>
      <c r="I151" s="358" t="s">
        <v>560</v>
      </c>
      <c r="J151" s="5" t="s">
        <v>839</v>
      </c>
      <c r="K151" s="34" t="s">
        <v>1023</v>
      </c>
      <c r="L151" s="34" t="s">
        <v>1023</v>
      </c>
      <c r="M151" s="5"/>
    </row>
    <row r="152" spans="1:13">
      <c r="A152" s="44" t="str">
        <f t="shared" si="6"/>
        <v>産業（製造業）鉄鋼業銑鉄鋳物製造業、可鍛鋳鉄製造業溶解工程廃熱回収設備</v>
      </c>
      <c r="B152" s="11">
        <f t="shared" si="5"/>
        <v>146</v>
      </c>
      <c r="C152" s="358" t="s">
        <v>774</v>
      </c>
      <c r="D152" s="358" t="s">
        <v>775</v>
      </c>
      <c r="E152" s="358" t="s">
        <v>1007</v>
      </c>
      <c r="F152" s="358" t="s">
        <v>13</v>
      </c>
      <c r="G152" s="358" t="s">
        <v>14</v>
      </c>
      <c r="H152" s="358" t="s">
        <v>781</v>
      </c>
      <c r="I152" s="358" t="s">
        <v>560</v>
      </c>
      <c r="J152" s="5" t="s">
        <v>868</v>
      </c>
      <c r="K152" s="34" t="s">
        <v>1023</v>
      </c>
      <c r="L152" s="34" t="s">
        <v>1023</v>
      </c>
      <c r="M152" s="5"/>
    </row>
    <row r="153" spans="1:13">
      <c r="A153" s="44" t="str">
        <f t="shared" si="6"/>
        <v>産業（製造業）鉄鋼業銑鉄鋳物製造業、可鍛鋳鉄製造業溶解工程電気使用設備</v>
      </c>
      <c r="B153" s="11">
        <f t="shared" si="5"/>
        <v>147</v>
      </c>
      <c r="C153" s="358" t="s">
        <v>774</v>
      </c>
      <c r="D153" s="358" t="s">
        <v>775</v>
      </c>
      <c r="E153" s="358" t="s">
        <v>1007</v>
      </c>
      <c r="F153" s="358" t="s">
        <v>13</v>
      </c>
      <c r="G153" s="358" t="s">
        <v>14</v>
      </c>
      <c r="H153" s="358" t="s">
        <v>781</v>
      </c>
      <c r="I153" s="358" t="s">
        <v>117</v>
      </c>
      <c r="J153" s="5" t="s">
        <v>3626</v>
      </c>
      <c r="K153" s="34" t="s">
        <v>1023</v>
      </c>
      <c r="L153" s="34" t="s">
        <v>1023</v>
      </c>
      <c r="M153" s="5"/>
    </row>
    <row r="154" spans="1:13">
      <c r="A154" s="44" t="str">
        <f t="shared" si="6"/>
        <v>産業（製造業）鉄鋼業銑鉄鋳物製造業、可鍛鋳鉄製造業溶解工程その他</v>
      </c>
      <c r="B154" s="11">
        <f t="shared" si="5"/>
        <v>148</v>
      </c>
      <c r="C154" s="358" t="s">
        <v>774</v>
      </c>
      <c r="D154" s="358" t="s">
        <v>775</v>
      </c>
      <c r="E154" s="358" t="s">
        <v>1007</v>
      </c>
      <c r="F154" s="358" t="s">
        <v>13</v>
      </c>
      <c r="G154" s="358" t="s">
        <v>14</v>
      </c>
      <c r="H154" s="358" t="s">
        <v>781</v>
      </c>
      <c r="I154" s="358" t="s">
        <v>107</v>
      </c>
      <c r="J154" s="5" t="s">
        <v>3627</v>
      </c>
      <c r="K154" s="34" t="s">
        <v>1023</v>
      </c>
      <c r="L154" s="34" t="s">
        <v>1023</v>
      </c>
      <c r="M154" s="5"/>
    </row>
    <row r="155" spans="1:13">
      <c r="A155" s="44" t="str">
        <f t="shared" si="6"/>
        <v>産業（製造業）鉄鋼業銑鉄鋳物製造業、可鍛鋳鉄製造業溶解工程その他</v>
      </c>
      <c r="B155" s="11">
        <f t="shared" si="5"/>
        <v>149</v>
      </c>
      <c r="C155" s="358" t="s">
        <v>774</v>
      </c>
      <c r="D155" s="358" t="s">
        <v>775</v>
      </c>
      <c r="E155" s="358" t="s">
        <v>1007</v>
      </c>
      <c r="F155" s="358" t="s">
        <v>13</v>
      </c>
      <c r="G155" s="358" t="s">
        <v>14</v>
      </c>
      <c r="H155" s="358" t="s">
        <v>781</v>
      </c>
      <c r="I155" s="358" t="s">
        <v>107</v>
      </c>
      <c r="J155" s="5" t="s">
        <v>3628</v>
      </c>
      <c r="K155" s="34" t="s">
        <v>1023</v>
      </c>
      <c r="L155" s="34" t="s">
        <v>1023</v>
      </c>
      <c r="M155" s="5"/>
    </row>
    <row r="156" spans="1:13">
      <c r="A156" s="44" t="str">
        <f t="shared" si="6"/>
        <v>産業（製造業）鉄鋼業銑鉄鋳物製造業、可鍛鋳鉄製造業鋳造工程（造型、中子、注湯、調砂、型バラシ）電気使用設備</v>
      </c>
      <c r="B156" s="11">
        <f t="shared" si="5"/>
        <v>150</v>
      </c>
      <c r="C156" s="358" t="s">
        <v>774</v>
      </c>
      <c r="D156" s="358" t="s">
        <v>775</v>
      </c>
      <c r="E156" s="358" t="s">
        <v>1007</v>
      </c>
      <c r="F156" s="358" t="s">
        <v>13</v>
      </c>
      <c r="G156" s="358" t="s">
        <v>14</v>
      </c>
      <c r="H156" s="358" t="s">
        <v>3629</v>
      </c>
      <c r="I156" s="358" t="s">
        <v>117</v>
      </c>
      <c r="J156" s="5" t="s">
        <v>3630</v>
      </c>
      <c r="K156" s="34" t="s">
        <v>1023</v>
      </c>
      <c r="L156" s="34" t="s">
        <v>1023</v>
      </c>
      <c r="M156" s="5"/>
    </row>
    <row r="157" spans="1:13">
      <c r="A157" s="44" t="str">
        <f t="shared" si="6"/>
        <v>産業（製造業）鉄鋼業銑鉄鋳物製造業、可鍛鋳鉄製造業鋳造工程（造型、中子、注湯、調砂、型バラシ）その他</v>
      </c>
      <c r="B157" s="11">
        <f t="shared" si="5"/>
        <v>151</v>
      </c>
      <c r="C157" s="358" t="s">
        <v>774</v>
      </c>
      <c r="D157" s="358" t="s">
        <v>775</v>
      </c>
      <c r="E157" s="358" t="s">
        <v>1007</v>
      </c>
      <c r="F157" s="358" t="s">
        <v>13</v>
      </c>
      <c r="G157" s="358" t="s">
        <v>14</v>
      </c>
      <c r="H157" s="358" t="s">
        <v>3629</v>
      </c>
      <c r="I157" s="358" t="s">
        <v>107</v>
      </c>
      <c r="J157" s="5" t="s">
        <v>3631</v>
      </c>
      <c r="K157" s="34" t="s">
        <v>1023</v>
      </c>
      <c r="L157" s="34" t="s">
        <v>1023</v>
      </c>
      <c r="M157" s="5"/>
    </row>
    <row r="158" spans="1:13">
      <c r="A158" s="44" t="str">
        <f t="shared" si="6"/>
        <v>産業（製造業）鉄鋼業銑鉄鋳物製造業、可鍛鋳鉄製造業鋳造工程（造型、中子、注湯、調砂、型バラシ）その他</v>
      </c>
      <c r="B158" s="11">
        <f t="shared" si="5"/>
        <v>152</v>
      </c>
      <c r="C158" s="358" t="s">
        <v>774</v>
      </c>
      <c r="D158" s="358" t="s">
        <v>775</v>
      </c>
      <c r="E158" s="358" t="s">
        <v>1007</v>
      </c>
      <c r="F158" s="358" t="s">
        <v>13</v>
      </c>
      <c r="G158" s="358" t="s">
        <v>14</v>
      </c>
      <c r="H158" s="358" t="s">
        <v>3629</v>
      </c>
      <c r="I158" s="358" t="s">
        <v>107</v>
      </c>
      <c r="J158" s="5" t="s">
        <v>3632</v>
      </c>
      <c r="K158" s="34" t="s">
        <v>1023</v>
      </c>
      <c r="L158" s="34" t="s">
        <v>1023</v>
      </c>
      <c r="M158" s="5"/>
    </row>
    <row r="159" spans="1:13">
      <c r="A159" s="44" t="str">
        <f t="shared" si="6"/>
        <v>産業（製造業）鉄鋼業銑鉄鋳物製造業、可鍛鋳鉄製造業鋳造工程（造型、中子、注湯、調砂、型バラシ）その他</v>
      </c>
      <c r="B159" s="11">
        <f t="shared" si="5"/>
        <v>153</v>
      </c>
      <c r="C159" s="358" t="s">
        <v>774</v>
      </c>
      <c r="D159" s="358" t="s">
        <v>775</v>
      </c>
      <c r="E159" s="358" t="s">
        <v>1007</v>
      </c>
      <c r="F159" s="358" t="s">
        <v>13</v>
      </c>
      <c r="G159" s="358" t="s">
        <v>14</v>
      </c>
      <c r="H159" s="358" t="s">
        <v>3629</v>
      </c>
      <c r="I159" s="358" t="s">
        <v>107</v>
      </c>
      <c r="J159" s="5" t="s">
        <v>3633</v>
      </c>
      <c r="K159" s="34" t="s">
        <v>1023</v>
      </c>
      <c r="L159" s="34" t="s">
        <v>1023</v>
      </c>
      <c r="M159" s="5"/>
    </row>
    <row r="160" spans="1:13">
      <c r="A160" s="44" t="str">
        <f t="shared" si="6"/>
        <v>産業（製造業）鉄鋼業銑鉄鋳物製造業、可鍛鋳鉄製造業仕上工程（堰折、鋳仕上、検査、塗装）その他</v>
      </c>
      <c r="B160" s="11">
        <f t="shared" si="5"/>
        <v>154</v>
      </c>
      <c r="C160" s="358" t="s">
        <v>774</v>
      </c>
      <c r="D160" s="358" t="s">
        <v>775</v>
      </c>
      <c r="E160" s="358" t="s">
        <v>1007</v>
      </c>
      <c r="F160" s="358" t="s">
        <v>13</v>
      </c>
      <c r="G160" s="358" t="s">
        <v>14</v>
      </c>
      <c r="H160" s="358" t="s">
        <v>3634</v>
      </c>
      <c r="I160" s="358" t="s">
        <v>107</v>
      </c>
      <c r="J160" s="5" t="s">
        <v>3566</v>
      </c>
      <c r="K160" s="34" t="s">
        <v>1023</v>
      </c>
      <c r="L160" s="34" t="s">
        <v>1023</v>
      </c>
      <c r="M160" s="5"/>
    </row>
    <row r="161" spans="1:13">
      <c r="A161" s="44" t="str">
        <f t="shared" si="6"/>
        <v>産業（製造業）鉄鋼業銑鉄鋳物製造業、可鍛鋳鉄製造業その他の主要エネルギー消費設備その他</v>
      </c>
      <c r="B161" s="11">
        <f t="shared" si="5"/>
        <v>155</v>
      </c>
      <c r="C161" s="358" t="s">
        <v>774</v>
      </c>
      <c r="D161" s="358" t="s">
        <v>775</v>
      </c>
      <c r="E161" s="358" t="s">
        <v>1007</v>
      </c>
      <c r="F161" s="358" t="s">
        <v>13</v>
      </c>
      <c r="G161" s="358" t="s">
        <v>14</v>
      </c>
      <c r="H161" s="358" t="s">
        <v>737</v>
      </c>
      <c r="I161" s="358" t="s">
        <v>107</v>
      </c>
      <c r="J161" s="5" t="s">
        <v>3635</v>
      </c>
      <c r="K161" s="34" t="s">
        <v>1023</v>
      </c>
      <c r="L161" s="34" t="s">
        <v>1023</v>
      </c>
      <c r="M161" s="5"/>
    </row>
    <row r="162" spans="1:13">
      <c r="A162" s="44" t="str">
        <f t="shared" si="6"/>
        <v>産業（製造業）鉄鋼業鋳鋼製造業製鋼工程燃焼設備</v>
      </c>
      <c r="B162" s="11">
        <f t="shared" si="5"/>
        <v>156</v>
      </c>
      <c r="C162" s="358" t="s">
        <v>774</v>
      </c>
      <c r="D162" s="358" t="s">
        <v>775</v>
      </c>
      <c r="E162" s="358" t="s">
        <v>1008</v>
      </c>
      <c r="F162" s="358" t="s">
        <v>13</v>
      </c>
      <c r="G162" s="358" t="s">
        <v>14</v>
      </c>
      <c r="H162" s="358" t="s">
        <v>777</v>
      </c>
      <c r="I162" s="358" t="s">
        <v>74</v>
      </c>
      <c r="J162" s="5" t="s">
        <v>3542</v>
      </c>
      <c r="K162" s="34" t="s">
        <v>1023</v>
      </c>
      <c r="L162" s="34" t="s">
        <v>1023</v>
      </c>
      <c r="M162" s="5"/>
    </row>
    <row r="163" spans="1:13">
      <c r="A163" s="44" t="str">
        <f t="shared" si="6"/>
        <v>産業（製造業）鉄鋼業鋳鋼製造業製鋼工程熱利用設備</v>
      </c>
      <c r="B163" s="11">
        <f t="shared" si="5"/>
        <v>157</v>
      </c>
      <c r="C163" s="358" t="s">
        <v>774</v>
      </c>
      <c r="D163" s="358" t="s">
        <v>775</v>
      </c>
      <c r="E163" s="358" t="s">
        <v>1008</v>
      </c>
      <c r="F163" s="358" t="s">
        <v>13</v>
      </c>
      <c r="G163" s="358" t="s">
        <v>14</v>
      </c>
      <c r="H163" s="358" t="s">
        <v>777</v>
      </c>
      <c r="I163" s="358" t="s">
        <v>89</v>
      </c>
      <c r="J163" s="5" t="s">
        <v>3636</v>
      </c>
      <c r="K163" s="34" t="s">
        <v>1023</v>
      </c>
      <c r="L163" s="34" t="s">
        <v>1023</v>
      </c>
      <c r="M163" s="5"/>
    </row>
    <row r="164" spans="1:13">
      <c r="A164" s="44" t="str">
        <f t="shared" si="6"/>
        <v>産業（製造業）鉄鋼業鋳鋼製造業製鋼工程熱利用設備</v>
      </c>
      <c r="B164" s="11">
        <f t="shared" si="5"/>
        <v>158</v>
      </c>
      <c r="C164" s="358" t="s">
        <v>774</v>
      </c>
      <c r="D164" s="358" t="s">
        <v>775</v>
      </c>
      <c r="E164" s="358" t="s">
        <v>1008</v>
      </c>
      <c r="F164" s="358" t="s">
        <v>13</v>
      </c>
      <c r="G164" s="358" t="s">
        <v>14</v>
      </c>
      <c r="H164" s="358" t="s">
        <v>777</v>
      </c>
      <c r="I164" s="358" t="s">
        <v>89</v>
      </c>
      <c r="J164" s="5" t="s">
        <v>896</v>
      </c>
      <c r="K164" s="34" t="s">
        <v>1023</v>
      </c>
      <c r="L164" s="34" t="s">
        <v>1023</v>
      </c>
      <c r="M164" s="5"/>
    </row>
    <row r="165" spans="1:13">
      <c r="A165" s="44" t="str">
        <f t="shared" si="6"/>
        <v>産業（製造業）鉄鋼業鋳鋼製造業製鋼工程廃熱回収設備</v>
      </c>
      <c r="B165" s="11">
        <f t="shared" si="5"/>
        <v>159</v>
      </c>
      <c r="C165" s="358" t="s">
        <v>774</v>
      </c>
      <c r="D165" s="358" t="s">
        <v>775</v>
      </c>
      <c r="E165" s="358" t="s">
        <v>1008</v>
      </c>
      <c r="F165" s="358" t="s">
        <v>13</v>
      </c>
      <c r="G165" s="358" t="s">
        <v>14</v>
      </c>
      <c r="H165" s="358" t="s">
        <v>777</v>
      </c>
      <c r="I165" s="358" t="s">
        <v>560</v>
      </c>
      <c r="J165" s="5" t="s">
        <v>3637</v>
      </c>
      <c r="K165" s="34" t="s">
        <v>1023</v>
      </c>
      <c r="L165" s="34" t="s">
        <v>1023</v>
      </c>
      <c r="M165" s="5"/>
    </row>
    <row r="166" spans="1:13">
      <c r="A166" s="44" t="str">
        <f t="shared" si="6"/>
        <v>産業（製造業）鉄鋼業鋳鋼製造業製鋼工程電気使用設備</v>
      </c>
      <c r="B166" s="11">
        <f t="shared" si="5"/>
        <v>160</v>
      </c>
      <c r="C166" s="358" t="s">
        <v>774</v>
      </c>
      <c r="D166" s="358" t="s">
        <v>775</v>
      </c>
      <c r="E166" s="358" t="s">
        <v>1008</v>
      </c>
      <c r="F166" s="358" t="s">
        <v>13</v>
      </c>
      <c r="G166" s="358" t="s">
        <v>14</v>
      </c>
      <c r="H166" s="358" t="s">
        <v>777</v>
      </c>
      <c r="I166" s="358" t="s">
        <v>117</v>
      </c>
      <c r="J166" s="5" t="s">
        <v>805</v>
      </c>
      <c r="K166" s="34" t="s">
        <v>1023</v>
      </c>
      <c r="L166" s="34" t="s">
        <v>1023</v>
      </c>
      <c r="M166" s="5"/>
    </row>
    <row r="167" spans="1:13">
      <c r="A167" s="44" t="str">
        <f t="shared" si="6"/>
        <v>産業（製造業）鉄鋼業鋳鋼製造業製鋼工程その他</v>
      </c>
      <c r="B167" s="11">
        <f t="shared" si="5"/>
        <v>161</v>
      </c>
      <c r="C167" s="358" t="s">
        <v>774</v>
      </c>
      <c r="D167" s="358" t="s">
        <v>775</v>
      </c>
      <c r="E167" s="358" t="s">
        <v>1008</v>
      </c>
      <c r="F167" s="358" t="s">
        <v>13</v>
      </c>
      <c r="G167" s="358" t="s">
        <v>14</v>
      </c>
      <c r="H167" s="358" t="s">
        <v>777</v>
      </c>
      <c r="I167" s="358" t="s">
        <v>107</v>
      </c>
      <c r="J167" s="5" t="s">
        <v>891</v>
      </c>
      <c r="K167" s="34" t="s">
        <v>1023</v>
      </c>
      <c r="L167" s="34" t="s">
        <v>1023</v>
      </c>
      <c r="M167" s="5"/>
    </row>
    <row r="168" spans="1:13">
      <c r="A168" s="44" t="str">
        <f t="shared" si="6"/>
        <v>産業（製造業）鉄鋼業鋳鋼製造業製鋼工程その他</v>
      </c>
      <c r="B168" s="11">
        <f t="shared" si="5"/>
        <v>162</v>
      </c>
      <c r="C168" s="358" t="s">
        <v>774</v>
      </c>
      <c r="D168" s="358" t="s">
        <v>775</v>
      </c>
      <c r="E168" s="358" t="s">
        <v>1008</v>
      </c>
      <c r="F168" s="358" t="s">
        <v>13</v>
      </c>
      <c r="G168" s="358" t="s">
        <v>14</v>
      </c>
      <c r="H168" s="358" t="s">
        <v>777</v>
      </c>
      <c r="I168" s="358" t="s">
        <v>107</v>
      </c>
      <c r="J168" s="5" t="s">
        <v>3588</v>
      </c>
      <c r="K168" s="34" t="s">
        <v>1023</v>
      </c>
      <c r="L168" s="34" t="s">
        <v>1023</v>
      </c>
      <c r="M168" s="5"/>
    </row>
    <row r="169" spans="1:13">
      <c r="A169" s="44" t="str">
        <f t="shared" si="6"/>
        <v>産業（製造業）鉄鋼業鋳鋼製造業製鋼工程その他</v>
      </c>
      <c r="B169" s="11">
        <f t="shared" si="5"/>
        <v>163</v>
      </c>
      <c r="C169" s="358" t="s">
        <v>774</v>
      </c>
      <c r="D169" s="358" t="s">
        <v>775</v>
      </c>
      <c r="E169" s="358" t="s">
        <v>1008</v>
      </c>
      <c r="F169" s="358" t="s">
        <v>13</v>
      </c>
      <c r="G169" s="358" t="s">
        <v>14</v>
      </c>
      <c r="H169" s="358" t="s">
        <v>777</v>
      </c>
      <c r="I169" s="358" t="s">
        <v>107</v>
      </c>
      <c r="J169" s="5" t="s">
        <v>3638</v>
      </c>
      <c r="K169" s="34" t="s">
        <v>1023</v>
      </c>
      <c r="L169" s="34" t="s">
        <v>1023</v>
      </c>
      <c r="M169" s="5"/>
    </row>
    <row r="170" spans="1:13">
      <c r="A170" s="44" t="str">
        <f t="shared" si="6"/>
        <v>産業（製造業）鉄鋼業鋳鋼製造業鋳造工程（造型、中子、注湯、調砂、型バラシ）電気使用設備</v>
      </c>
      <c r="B170" s="11">
        <f t="shared" si="5"/>
        <v>164</v>
      </c>
      <c r="C170" s="358" t="s">
        <v>774</v>
      </c>
      <c r="D170" s="358" t="s">
        <v>775</v>
      </c>
      <c r="E170" s="358" t="s">
        <v>1008</v>
      </c>
      <c r="F170" s="358" t="s">
        <v>13</v>
      </c>
      <c r="G170" s="358" t="s">
        <v>14</v>
      </c>
      <c r="H170" s="358" t="s">
        <v>3629</v>
      </c>
      <c r="I170" s="358" t="s">
        <v>117</v>
      </c>
      <c r="J170" s="5" t="s">
        <v>3639</v>
      </c>
      <c r="K170" s="34" t="s">
        <v>1023</v>
      </c>
      <c r="L170" s="34" t="s">
        <v>1023</v>
      </c>
      <c r="M170" s="5"/>
    </row>
    <row r="171" spans="1:13">
      <c r="A171" s="44" t="str">
        <f t="shared" si="6"/>
        <v>産業（製造業）鉄鋼業鋳鋼製造業鋳造工程（造型、中子、注湯、調砂、型バラシ）電気使用設備</v>
      </c>
      <c r="B171" s="11">
        <f t="shared" si="5"/>
        <v>165</v>
      </c>
      <c r="C171" s="358" t="s">
        <v>774</v>
      </c>
      <c r="D171" s="358" t="s">
        <v>775</v>
      </c>
      <c r="E171" s="358" t="s">
        <v>1008</v>
      </c>
      <c r="F171" s="358" t="s">
        <v>13</v>
      </c>
      <c r="G171" s="358" t="s">
        <v>14</v>
      </c>
      <c r="H171" s="358" t="s">
        <v>3629</v>
      </c>
      <c r="I171" s="358" t="s">
        <v>117</v>
      </c>
      <c r="J171" s="5" t="s">
        <v>3640</v>
      </c>
      <c r="K171" s="34" t="s">
        <v>1023</v>
      </c>
      <c r="L171" s="34" t="s">
        <v>1023</v>
      </c>
      <c r="M171" s="5"/>
    </row>
    <row r="172" spans="1:13">
      <c r="A172" s="44" t="str">
        <f t="shared" si="6"/>
        <v>産業（製造業）鉄鋼業鋳鋼製造業鋳造工程（造型、中子、注湯、調砂、型バラシ）その他</v>
      </c>
      <c r="B172" s="11">
        <f t="shared" si="5"/>
        <v>166</v>
      </c>
      <c r="C172" s="358" t="s">
        <v>774</v>
      </c>
      <c r="D172" s="358" t="s">
        <v>775</v>
      </c>
      <c r="E172" s="358" t="s">
        <v>1008</v>
      </c>
      <c r="F172" s="358" t="s">
        <v>13</v>
      </c>
      <c r="G172" s="358" t="s">
        <v>14</v>
      </c>
      <c r="H172" s="358" t="s">
        <v>3629</v>
      </c>
      <c r="I172" s="358" t="s">
        <v>107</v>
      </c>
      <c r="J172" s="5" t="s">
        <v>3641</v>
      </c>
      <c r="K172" s="34" t="s">
        <v>1023</v>
      </c>
      <c r="L172" s="34" t="s">
        <v>1023</v>
      </c>
      <c r="M172" s="5"/>
    </row>
    <row r="173" spans="1:13">
      <c r="A173" s="44" t="str">
        <f t="shared" si="6"/>
        <v>産業（製造業）鉄鋼業鋳鋼製造業鋳造工程（造型、中子、注湯、調砂、型バラシ）その他</v>
      </c>
      <c r="B173" s="11">
        <f t="shared" si="5"/>
        <v>167</v>
      </c>
      <c r="C173" s="358" t="s">
        <v>774</v>
      </c>
      <c r="D173" s="358" t="s">
        <v>775</v>
      </c>
      <c r="E173" s="358" t="s">
        <v>1008</v>
      </c>
      <c r="F173" s="358" t="s">
        <v>13</v>
      </c>
      <c r="G173" s="358" t="s">
        <v>14</v>
      </c>
      <c r="H173" s="358" t="s">
        <v>3629</v>
      </c>
      <c r="I173" s="358" t="s">
        <v>107</v>
      </c>
      <c r="J173" s="5" t="s">
        <v>3642</v>
      </c>
      <c r="K173" s="34" t="s">
        <v>1023</v>
      </c>
      <c r="L173" s="34" t="s">
        <v>1023</v>
      </c>
      <c r="M173" s="5"/>
    </row>
    <row r="174" spans="1:13">
      <c r="A174" s="44" t="str">
        <f t="shared" si="6"/>
        <v>産業（製造業）鉄鋼業鋳鋼製造業鋳造工程（造型、中子、注湯、調砂、型バラシ）その他</v>
      </c>
      <c r="B174" s="11">
        <f t="shared" si="5"/>
        <v>168</v>
      </c>
      <c r="C174" s="358" t="s">
        <v>774</v>
      </c>
      <c r="D174" s="358" t="s">
        <v>775</v>
      </c>
      <c r="E174" s="358" t="s">
        <v>1008</v>
      </c>
      <c r="F174" s="358" t="s">
        <v>13</v>
      </c>
      <c r="G174" s="358" t="s">
        <v>14</v>
      </c>
      <c r="H174" s="358" t="s">
        <v>3629</v>
      </c>
      <c r="I174" s="358" t="s">
        <v>107</v>
      </c>
      <c r="J174" s="5" t="s">
        <v>3643</v>
      </c>
      <c r="K174" s="34" t="s">
        <v>1023</v>
      </c>
      <c r="L174" s="34" t="s">
        <v>1023</v>
      </c>
      <c r="M174" s="5"/>
    </row>
    <row r="175" spans="1:13">
      <c r="A175" s="44" t="str">
        <f t="shared" si="6"/>
        <v>産業（製造業）鉄鋼業鋳鋼製造業鋳仕上工程鋳仕上設備</v>
      </c>
      <c r="B175" s="11">
        <f t="shared" si="5"/>
        <v>169</v>
      </c>
      <c r="C175" s="358" t="s">
        <v>774</v>
      </c>
      <c r="D175" s="358" t="s">
        <v>775</v>
      </c>
      <c r="E175" s="358" t="s">
        <v>1008</v>
      </c>
      <c r="F175" s="358" t="s">
        <v>13</v>
      </c>
      <c r="G175" s="358" t="s">
        <v>14</v>
      </c>
      <c r="H175" s="358" t="s">
        <v>3564</v>
      </c>
      <c r="I175" s="358" t="s">
        <v>3565</v>
      </c>
      <c r="J175" s="5" t="s">
        <v>3566</v>
      </c>
      <c r="K175" s="34" t="s">
        <v>1023</v>
      </c>
      <c r="L175" s="34" t="s">
        <v>1023</v>
      </c>
      <c r="M175" s="5"/>
    </row>
    <row r="176" spans="1:13">
      <c r="A176" s="44" t="str">
        <f t="shared" si="6"/>
        <v>産業（製造業）鉄鋼業鋳鋼製造業機械加工工程機械加工設備</v>
      </c>
      <c r="B176" s="11">
        <f t="shared" si="5"/>
        <v>170</v>
      </c>
      <c r="C176" s="358" t="s">
        <v>774</v>
      </c>
      <c r="D176" s="358" t="s">
        <v>775</v>
      </c>
      <c r="E176" s="358" t="s">
        <v>1008</v>
      </c>
      <c r="F176" s="358" t="s">
        <v>13</v>
      </c>
      <c r="G176" s="358" t="s">
        <v>14</v>
      </c>
      <c r="H176" s="358" t="s">
        <v>3568</v>
      </c>
      <c r="I176" s="358" t="s">
        <v>3569</v>
      </c>
      <c r="J176" s="5" t="s">
        <v>3644</v>
      </c>
      <c r="K176" s="34" t="s">
        <v>1023</v>
      </c>
      <c r="L176" s="34" t="s">
        <v>1023</v>
      </c>
      <c r="M176" s="5"/>
    </row>
    <row r="177" spans="1:13">
      <c r="A177" s="44" t="str">
        <f t="shared" si="6"/>
        <v>産業（製造業）鉄鋼業鋳鋼製造業その他の主要エネルギー消費設備廃熱回収設備</v>
      </c>
      <c r="B177" s="11">
        <f t="shared" si="5"/>
        <v>171</v>
      </c>
      <c r="C177" s="358" t="s">
        <v>774</v>
      </c>
      <c r="D177" s="358" t="s">
        <v>775</v>
      </c>
      <c r="E177" s="358" t="s">
        <v>1008</v>
      </c>
      <c r="F177" s="358" t="s">
        <v>13</v>
      </c>
      <c r="G177" s="358" t="s">
        <v>14</v>
      </c>
      <c r="H177" s="358" t="s">
        <v>737</v>
      </c>
      <c r="I177" s="358" t="s">
        <v>560</v>
      </c>
      <c r="J177" s="5" t="s">
        <v>3620</v>
      </c>
      <c r="K177" s="34" t="s">
        <v>1023</v>
      </c>
      <c r="L177" s="34" t="s">
        <v>1023</v>
      </c>
      <c r="M177" s="5"/>
    </row>
    <row r="178" spans="1:13">
      <c r="A178" s="44" t="str">
        <f t="shared" si="6"/>
        <v>産業（製造業）鉄鋼業鍛工品製造業素材切断工程切断設備</v>
      </c>
      <c r="B178" s="11">
        <f t="shared" si="5"/>
        <v>172</v>
      </c>
      <c r="C178" s="358" t="s">
        <v>774</v>
      </c>
      <c r="D178" s="358" t="s">
        <v>775</v>
      </c>
      <c r="E178" s="358" t="s">
        <v>3645</v>
      </c>
      <c r="F178" s="358" t="s">
        <v>13</v>
      </c>
      <c r="G178" s="358" t="s">
        <v>14</v>
      </c>
      <c r="H178" s="358" t="s">
        <v>3570</v>
      </c>
      <c r="I178" s="358" t="s">
        <v>3571</v>
      </c>
      <c r="J178" s="5" t="s">
        <v>3646</v>
      </c>
      <c r="K178" s="34" t="s">
        <v>1023</v>
      </c>
      <c r="L178" s="34" t="s">
        <v>1023</v>
      </c>
      <c r="M178" s="5"/>
    </row>
    <row r="179" spans="1:13">
      <c r="A179" s="44" t="str">
        <f t="shared" si="6"/>
        <v>産業（製造業）鉄鋼業鍛工品製造業素材切断工程切断設備</v>
      </c>
      <c r="B179" s="11">
        <f t="shared" si="5"/>
        <v>173</v>
      </c>
      <c r="C179" s="358" t="s">
        <v>774</v>
      </c>
      <c r="D179" s="358" t="s">
        <v>775</v>
      </c>
      <c r="E179" s="358" t="s">
        <v>3645</v>
      </c>
      <c r="F179" s="358" t="s">
        <v>13</v>
      </c>
      <c r="G179" s="358" t="s">
        <v>14</v>
      </c>
      <c r="H179" s="358" t="s">
        <v>3570</v>
      </c>
      <c r="I179" s="358" t="s">
        <v>3571</v>
      </c>
      <c r="J179" s="5" t="s">
        <v>3647</v>
      </c>
      <c r="K179" s="34" t="s">
        <v>1023</v>
      </c>
      <c r="L179" s="34" t="s">
        <v>1023</v>
      </c>
      <c r="M179" s="5"/>
    </row>
    <row r="180" spans="1:13">
      <c r="A180" s="44" t="str">
        <f t="shared" si="6"/>
        <v>産業（製造業）鉄鋼業鍛工品製造業素材切断工程切断設備</v>
      </c>
      <c r="B180" s="11">
        <f t="shared" si="5"/>
        <v>174</v>
      </c>
      <c r="C180" s="358" t="s">
        <v>774</v>
      </c>
      <c r="D180" s="358" t="s">
        <v>775</v>
      </c>
      <c r="E180" s="358" t="s">
        <v>3645</v>
      </c>
      <c r="F180" s="358" t="s">
        <v>13</v>
      </c>
      <c r="G180" s="358" t="s">
        <v>14</v>
      </c>
      <c r="H180" s="358" t="s">
        <v>3570</v>
      </c>
      <c r="I180" s="358" t="s">
        <v>3571</v>
      </c>
      <c r="J180" s="5" t="s">
        <v>3648</v>
      </c>
      <c r="K180" s="34" t="s">
        <v>1023</v>
      </c>
      <c r="L180" s="34" t="s">
        <v>1023</v>
      </c>
      <c r="M180" s="5"/>
    </row>
    <row r="181" spans="1:13">
      <c r="A181" s="44" t="str">
        <f t="shared" si="6"/>
        <v>産業（製造業）鉄鋼業鍛工品製造業素材切断工程切断設備</v>
      </c>
      <c r="B181" s="11">
        <f t="shared" si="5"/>
        <v>175</v>
      </c>
      <c r="C181" s="358" t="s">
        <v>774</v>
      </c>
      <c r="D181" s="358" t="s">
        <v>775</v>
      </c>
      <c r="E181" s="358" t="s">
        <v>3645</v>
      </c>
      <c r="F181" s="358" t="s">
        <v>13</v>
      </c>
      <c r="G181" s="358" t="s">
        <v>14</v>
      </c>
      <c r="H181" s="358" t="s">
        <v>3570</v>
      </c>
      <c r="I181" s="358" t="s">
        <v>3571</v>
      </c>
      <c r="J181" s="5" t="s">
        <v>3649</v>
      </c>
      <c r="K181" s="34" t="s">
        <v>1023</v>
      </c>
      <c r="L181" s="34" t="s">
        <v>1023</v>
      </c>
      <c r="M181" s="5"/>
    </row>
    <row r="182" spans="1:13">
      <c r="A182" s="44" t="str">
        <f t="shared" si="6"/>
        <v>産業（製造業）鉄鋼業鍛工品製造業加熱工程加熱設備</v>
      </c>
      <c r="B182" s="11">
        <f t="shared" si="5"/>
        <v>176</v>
      </c>
      <c r="C182" s="358" t="s">
        <v>774</v>
      </c>
      <c r="D182" s="358" t="s">
        <v>775</v>
      </c>
      <c r="E182" s="358" t="s">
        <v>3645</v>
      </c>
      <c r="F182" s="358" t="s">
        <v>13</v>
      </c>
      <c r="G182" s="358" t="s">
        <v>14</v>
      </c>
      <c r="H182" s="358" t="s">
        <v>782</v>
      </c>
      <c r="I182" s="358" t="s">
        <v>3572</v>
      </c>
      <c r="J182" s="5" t="s">
        <v>3650</v>
      </c>
      <c r="K182" s="34" t="s">
        <v>1023</v>
      </c>
      <c r="L182" s="34" t="s">
        <v>1023</v>
      </c>
      <c r="M182" s="5"/>
    </row>
    <row r="183" spans="1:13">
      <c r="A183" s="44" t="str">
        <f t="shared" si="6"/>
        <v>産業（製造業）鉄鋼業鍛工品製造業加熱工程加熱設備</v>
      </c>
      <c r="B183" s="11">
        <f t="shared" si="5"/>
        <v>177</v>
      </c>
      <c r="C183" s="358" t="s">
        <v>774</v>
      </c>
      <c r="D183" s="358" t="s">
        <v>775</v>
      </c>
      <c r="E183" s="358" t="s">
        <v>3645</v>
      </c>
      <c r="F183" s="358" t="s">
        <v>13</v>
      </c>
      <c r="G183" s="358" t="s">
        <v>14</v>
      </c>
      <c r="H183" s="358" t="s">
        <v>782</v>
      </c>
      <c r="I183" s="358" t="s">
        <v>3572</v>
      </c>
      <c r="J183" s="5" t="s">
        <v>3651</v>
      </c>
      <c r="K183" s="34" t="s">
        <v>1023</v>
      </c>
      <c r="L183" s="34" t="s">
        <v>1023</v>
      </c>
      <c r="M183" s="5"/>
    </row>
    <row r="184" spans="1:13">
      <c r="A184" s="44" t="str">
        <f t="shared" si="6"/>
        <v>産業（製造業）鉄鋼業鍛工品製造業鍛造工程鍛造設備</v>
      </c>
      <c r="B184" s="11">
        <f t="shared" si="5"/>
        <v>178</v>
      </c>
      <c r="C184" s="358" t="s">
        <v>774</v>
      </c>
      <c r="D184" s="358" t="s">
        <v>775</v>
      </c>
      <c r="E184" s="358" t="s">
        <v>3645</v>
      </c>
      <c r="F184" s="358" t="s">
        <v>13</v>
      </c>
      <c r="G184" s="358" t="s">
        <v>14</v>
      </c>
      <c r="H184" s="358" t="s">
        <v>3573</v>
      </c>
      <c r="I184" s="358" t="s">
        <v>3574</v>
      </c>
      <c r="J184" s="5" t="s">
        <v>3652</v>
      </c>
      <c r="K184" s="34" t="s">
        <v>1023</v>
      </c>
      <c r="L184" s="34" t="s">
        <v>1023</v>
      </c>
      <c r="M184" s="5"/>
    </row>
    <row r="185" spans="1:13">
      <c r="A185" s="44" t="str">
        <f t="shared" si="6"/>
        <v>産業（製造業）鉄鋼業鍛工品製造業鍛造工程鍛造設備</v>
      </c>
      <c r="B185" s="11">
        <f t="shared" si="5"/>
        <v>179</v>
      </c>
      <c r="C185" s="358" t="s">
        <v>774</v>
      </c>
      <c r="D185" s="358" t="s">
        <v>775</v>
      </c>
      <c r="E185" s="358" t="s">
        <v>3645</v>
      </c>
      <c r="F185" s="358" t="s">
        <v>13</v>
      </c>
      <c r="G185" s="358" t="s">
        <v>14</v>
      </c>
      <c r="H185" s="358" t="s">
        <v>3573</v>
      </c>
      <c r="I185" s="358" t="s">
        <v>3574</v>
      </c>
      <c r="J185" s="5" t="s">
        <v>3653</v>
      </c>
      <c r="K185" s="34" t="s">
        <v>1023</v>
      </c>
      <c r="L185" s="34" t="s">
        <v>1023</v>
      </c>
      <c r="M185" s="5"/>
    </row>
    <row r="186" spans="1:13">
      <c r="A186" s="44" t="str">
        <f t="shared" si="6"/>
        <v>産業（製造業）鉄鋼業鍛工品製造業鍛造工程鍛造設備</v>
      </c>
      <c r="B186" s="11">
        <f t="shared" si="5"/>
        <v>180</v>
      </c>
      <c r="C186" s="358" t="s">
        <v>774</v>
      </c>
      <c r="D186" s="358" t="s">
        <v>775</v>
      </c>
      <c r="E186" s="358" t="s">
        <v>3645</v>
      </c>
      <c r="F186" s="358" t="s">
        <v>13</v>
      </c>
      <c r="G186" s="358" t="s">
        <v>14</v>
      </c>
      <c r="H186" s="358" t="s">
        <v>3573</v>
      </c>
      <c r="I186" s="358" t="s">
        <v>3574</v>
      </c>
      <c r="J186" s="5" t="s">
        <v>3654</v>
      </c>
      <c r="K186" s="34" t="s">
        <v>1023</v>
      </c>
      <c r="L186" s="34" t="s">
        <v>1023</v>
      </c>
      <c r="M186" s="5"/>
    </row>
    <row r="187" spans="1:13">
      <c r="A187" s="44" t="str">
        <f t="shared" si="6"/>
        <v>産業（製造業）鉄鋼業鍛工品製造業鍛造工程鍛造設備</v>
      </c>
      <c r="B187" s="11">
        <f t="shared" si="5"/>
        <v>181</v>
      </c>
      <c r="C187" s="358" t="s">
        <v>774</v>
      </c>
      <c r="D187" s="358" t="s">
        <v>775</v>
      </c>
      <c r="E187" s="358" t="s">
        <v>3645</v>
      </c>
      <c r="F187" s="358" t="s">
        <v>13</v>
      </c>
      <c r="G187" s="358" t="s">
        <v>14</v>
      </c>
      <c r="H187" s="358" t="s">
        <v>3573</v>
      </c>
      <c r="I187" s="358" t="s">
        <v>3574</v>
      </c>
      <c r="J187" s="5" t="s">
        <v>3655</v>
      </c>
      <c r="K187" s="34" t="s">
        <v>1023</v>
      </c>
      <c r="L187" s="34" t="s">
        <v>1023</v>
      </c>
      <c r="M187" s="5"/>
    </row>
    <row r="188" spans="1:13">
      <c r="A188" s="44" t="str">
        <f t="shared" si="6"/>
        <v>産業（製造業）鉄鋼業鍛工品製造業鍛造工程鍛造設備</v>
      </c>
      <c r="B188" s="11">
        <f t="shared" si="5"/>
        <v>182</v>
      </c>
      <c r="C188" s="358" t="s">
        <v>774</v>
      </c>
      <c r="D188" s="358" t="s">
        <v>775</v>
      </c>
      <c r="E188" s="358" t="s">
        <v>3645</v>
      </c>
      <c r="F188" s="358" t="s">
        <v>13</v>
      </c>
      <c r="G188" s="358" t="s">
        <v>14</v>
      </c>
      <c r="H188" s="358" t="s">
        <v>3573</v>
      </c>
      <c r="I188" s="358" t="s">
        <v>3574</v>
      </c>
      <c r="J188" s="5" t="s">
        <v>3656</v>
      </c>
      <c r="K188" s="34" t="s">
        <v>1023</v>
      </c>
      <c r="L188" s="34" t="s">
        <v>1023</v>
      </c>
      <c r="M188" s="5"/>
    </row>
    <row r="189" spans="1:13">
      <c r="A189" s="44" t="str">
        <f t="shared" si="6"/>
        <v>産業（製造業）鉄鋼業鍛工品製造業鍛造工程鍛造設備</v>
      </c>
      <c r="B189" s="11">
        <f t="shared" si="5"/>
        <v>183</v>
      </c>
      <c r="C189" s="358" t="s">
        <v>774</v>
      </c>
      <c r="D189" s="358" t="s">
        <v>775</v>
      </c>
      <c r="E189" s="358" t="s">
        <v>3645</v>
      </c>
      <c r="F189" s="358" t="s">
        <v>13</v>
      </c>
      <c r="G189" s="358" t="s">
        <v>14</v>
      </c>
      <c r="H189" s="358" t="s">
        <v>3573</v>
      </c>
      <c r="I189" s="358" t="s">
        <v>3574</v>
      </c>
      <c r="J189" s="5" t="s">
        <v>3657</v>
      </c>
      <c r="K189" s="34" t="s">
        <v>1023</v>
      </c>
      <c r="L189" s="34" t="s">
        <v>1023</v>
      </c>
      <c r="M189" s="5"/>
    </row>
    <row r="190" spans="1:13">
      <c r="A190" s="44" t="str">
        <f t="shared" si="6"/>
        <v>産業（製造業）鉄鋼業鍛工品製造業鍛造工程鍛造設備</v>
      </c>
      <c r="B190" s="11">
        <f t="shared" si="5"/>
        <v>184</v>
      </c>
      <c r="C190" s="358" t="s">
        <v>774</v>
      </c>
      <c r="D190" s="358" t="s">
        <v>775</v>
      </c>
      <c r="E190" s="358" t="s">
        <v>3645</v>
      </c>
      <c r="F190" s="358" t="s">
        <v>13</v>
      </c>
      <c r="G190" s="358" t="s">
        <v>14</v>
      </c>
      <c r="H190" s="358" t="s">
        <v>3573</v>
      </c>
      <c r="I190" s="358" t="s">
        <v>3574</v>
      </c>
      <c r="J190" s="5" t="s">
        <v>3658</v>
      </c>
      <c r="K190" s="34" t="s">
        <v>1023</v>
      </c>
      <c r="L190" s="34" t="s">
        <v>1023</v>
      </c>
      <c r="M190" s="5"/>
    </row>
    <row r="191" spans="1:13">
      <c r="A191" s="44" t="str">
        <f t="shared" si="6"/>
        <v>産業（製造業）鉄鋼業鍛工品製造業鍛造工程鍛造設備</v>
      </c>
      <c r="B191" s="11">
        <f t="shared" si="5"/>
        <v>185</v>
      </c>
      <c r="C191" s="358" t="s">
        <v>774</v>
      </c>
      <c r="D191" s="358" t="s">
        <v>775</v>
      </c>
      <c r="E191" s="358" t="s">
        <v>3645</v>
      </c>
      <c r="F191" s="358" t="s">
        <v>13</v>
      </c>
      <c r="G191" s="358" t="s">
        <v>14</v>
      </c>
      <c r="H191" s="358" t="s">
        <v>3573</v>
      </c>
      <c r="I191" s="358" t="s">
        <v>3574</v>
      </c>
      <c r="J191" s="5" t="s">
        <v>3659</v>
      </c>
      <c r="K191" s="34" t="s">
        <v>1023</v>
      </c>
      <c r="L191" s="34" t="s">
        <v>1023</v>
      </c>
      <c r="M191" s="5"/>
    </row>
    <row r="192" spans="1:13">
      <c r="A192" s="44" t="str">
        <f t="shared" si="6"/>
        <v>産業（製造業）鉄鋼業鍛工品製造業鍛造工程鍛造設備</v>
      </c>
      <c r="B192" s="11">
        <f t="shared" si="5"/>
        <v>186</v>
      </c>
      <c r="C192" s="358" t="s">
        <v>774</v>
      </c>
      <c r="D192" s="358" t="s">
        <v>775</v>
      </c>
      <c r="E192" s="358" t="s">
        <v>3645</v>
      </c>
      <c r="F192" s="358" t="s">
        <v>13</v>
      </c>
      <c r="G192" s="358" t="s">
        <v>14</v>
      </c>
      <c r="H192" s="358" t="s">
        <v>3573</v>
      </c>
      <c r="I192" s="358" t="s">
        <v>3574</v>
      </c>
      <c r="J192" s="5" t="s">
        <v>3660</v>
      </c>
      <c r="K192" s="34" t="s">
        <v>1023</v>
      </c>
      <c r="L192" s="34" t="s">
        <v>1023</v>
      </c>
      <c r="M192" s="5"/>
    </row>
    <row r="193" spans="1:13">
      <c r="A193" s="44" t="str">
        <f t="shared" si="6"/>
        <v>産業（製造業）鉄鋼業鍛工品製造業熱処理工程熱処理設備</v>
      </c>
      <c r="B193" s="11">
        <f t="shared" si="5"/>
        <v>187</v>
      </c>
      <c r="C193" s="358" t="s">
        <v>774</v>
      </c>
      <c r="D193" s="358" t="s">
        <v>775</v>
      </c>
      <c r="E193" s="358" t="s">
        <v>3645</v>
      </c>
      <c r="F193" s="358" t="s">
        <v>13</v>
      </c>
      <c r="G193" s="358" t="s">
        <v>14</v>
      </c>
      <c r="H193" s="358" t="s">
        <v>3563</v>
      </c>
      <c r="I193" s="358" t="s">
        <v>3567</v>
      </c>
      <c r="J193" s="5" t="s">
        <v>3661</v>
      </c>
      <c r="K193" s="34" t="s">
        <v>1023</v>
      </c>
      <c r="L193" s="34" t="s">
        <v>1023</v>
      </c>
      <c r="M193" s="5"/>
    </row>
    <row r="194" spans="1:13">
      <c r="A194" s="44" t="str">
        <f t="shared" si="6"/>
        <v>産業（製造業）鉄鋼業鍛工品製造業型成形・加工工程型彫設備、表面処理設備</v>
      </c>
      <c r="B194" s="11">
        <f t="shared" si="5"/>
        <v>188</v>
      </c>
      <c r="C194" s="358" t="s">
        <v>774</v>
      </c>
      <c r="D194" s="358" t="s">
        <v>775</v>
      </c>
      <c r="E194" s="358" t="s">
        <v>3645</v>
      </c>
      <c r="F194" s="358" t="s">
        <v>13</v>
      </c>
      <c r="G194" s="358" t="s">
        <v>14</v>
      </c>
      <c r="H194" s="358" t="s">
        <v>3575</v>
      </c>
      <c r="I194" s="358" t="s">
        <v>3662</v>
      </c>
      <c r="J194" s="5" t="s">
        <v>3663</v>
      </c>
      <c r="K194" s="34" t="s">
        <v>1023</v>
      </c>
      <c r="L194" s="34" t="s">
        <v>1023</v>
      </c>
      <c r="M194" s="5"/>
    </row>
    <row r="195" spans="1:13">
      <c r="A195" s="44" t="str">
        <f t="shared" si="6"/>
        <v>産業（製造業）鉄鋼業鍛工品製造業型成形・加工工程型彫設備、表面処理設備</v>
      </c>
      <c r="B195" s="11">
        <f t="shared" si="5"/>
        <v>189</v>
      </c>
      <c r="C195" s="358" t="s">
        <v>774</v>
      </c>
      <c r="D195" s="358" t="s">
        <v>775</v>
      </c>
      <c r="E195" s="358" t="s">
        <v>3645</v>
      </c>
      <c r="F195" s="358" t="s">
        <v>13</v>
      </c>
      <c r="G195" s="358" t="s">
        <v>14</v>
      </c>
      <c r="H195" s="358" t="s">
        <v>3575</v>
      </c>
      <c r="I195" s="358" t="s">
        <v>3662</v>
      </c>
      <c r="J195" s="5" t="s">
        <v>3664</v>
      </c>
      <c r="K195" s="34" t="s">
        <v>1023</v>
      </c>
      <c r="L195" s="34" t="s">
        <v>1023</v>
      </c>
      <c r="M195" s="5"/>
    </row>
    <row r="196" spans="1:13">
      <c r="A196" s="44" t="str">
        <f t="shared" si="6"/>
        <v>産業（製造業）鉄鋼業鍛工品製造業型成形・加工工程型彫設備、表面処理設備</v>
      </c>
      <c r="B196" s="11">
        <f t="shared" si="5"/>
        <v>190</v>
      </c>
      <c r="C196" s="358" t="s">
        <v>774</v>
      </c>
      <c r="D196" s="358" t="s">
        <v>775</v>
      </c>
      <c r="E196" s="358" t="s">
        <v>3645</v>
      </c>
      <c r="F196" s="358" t="s">
        <v>13</v>
      </c>
      <c r="G196" s="358" t="s">
        <v>14</v>
      </c>
      <c r="H196" s="358" t="s">
        <v>3575</v>
      </c>
      <c r="I196" s="358" t="s">
        <v>3662</v>
      </c>
      <c r="J196" s="5" t="s">
        <v>3665</v>
      </c>
      <c r="K196" s="34" t="s">
        <v>1023</v>
      </c>
      <c r="L196" s="34" t="s">
        <v>1023</v>
      </c>
      <c r="M196" s="5"/>
    </row>
    <row r="197" spans="1:13">
      <c r="A197" s="44" t="str">
        <f t="shared" si="6"/>
        <v>産業（製造業）鉄鋼業鍛工品製造業型成形・加工工程型彫設備、表面処理設備</v>
      </c>
      <c r="B197" s="11">
        <f t="shared" ref="B197:B260" si="7">ROW(B197)-6</f>
        <v>191</v>
      </c>
      <c r="C197" s="358" t="s">
        <v>774</v>
      </c>
      <c r="D197" s="358" t="s">
        <v>775</v>
      </c>
      <c r="E197" s="358" t="s">
        <v>3645</v>
      </c>
      <c r="F197" s="358" t="s">
        <v>13</v>
      </c>
      <c r="G197" s="358" t="s">
        <v>14</v>
      </c>
      <c r="H197" s="358" t="s">
        <v>3575</v>
      </c>
      <c r="I197" s="358" t="s">
        <v>3662</v>
      </c>
      <c r="J197" s="5" t="s">
        <v>3666</v>
      </c>
      <c r="K197" s="34" t="s">
        <v>1023</v>
      </c>
      <c r="L197" s="34" t="s">
        <v>1023</v>
      </c>
      <c r="M197" s="5"/>
    </row>
    <row r="198" spans="1:13">
      <c r="A198" s="44" t="str">
        <f t="shared" si="6"/>
        <v>産業（製造業）鉄鋼業鍛工品製造業仕上・検査工程仕上設備</v>
      </c>
      <c r="B198" s="11">
        <f t="shared" si="7"/>
        <v>192</v>
      </c>
      <c r="C198" s="358" t="s">
        <v>774</v>
      </c>
      <c r="D198" s="358" t="s">
        <v>775</v>
      </c>
      <c r="E198" s="358" t="s">
        <v>3645</v>
      </c>
      <c r="F198" s="358" t="s">
        <v>13</v>
      </c>
      <c r="G198" s="358" t="s">
        <v>14</v>
      </c>
      <c r="H198" s="358" t="s">
        <v>3576</v>
      </c>
      <c r="I198" s="358" t="s">
        <v>3577</v>
      </c>
      <c r="J198" s="5" t="s">
        <v>3566</v>
      </c>
      <c r="K198" s="34" t="s">
        <v>1023</v>
      </c>
      <c r="L198" s="34" t="s">
        <v>1023</v>
      </c>
      <c r="M198" s="5"/>
    </row>
    <row r="199" spans="1:13">
      <c r="A199" s="44" t="str">
        <f t="shared" si="6"/>
        <v>産業（製造業）鉄鋼業鍛工品製造業その他の主要エネルギー消費設備廃熱回収設備</v>
      </c>
      <c r="B199" s="11">
        <f t="shared" si="7"/>
        <v>193</v>
      </c>
      <c r="C199" s="358" t="s">
        <v>774</v>
      </c>
      <c r="D199" s="358" t="s">
        <v>775</v>
      </c>
      <c r="E199" s="358" t="s">
        <v>3645</v>
      </c>
      <c r="F199" s="358" t="s">
        <v>13</v>
      </c>
      <c r="G199" s="358" t="s">
        <v>14</v>
      </c>
      <c r="H199" s="358" t="s">
        <v>737</v>
      </c>
      <c r="I199" s="358" t="s">
        <v>560</v>
      </c>
      <c r="J199" s="5" t="s">
        <v>3620</v>
      </c>
      <c r="K199" s="34" t="s">
        <v>1023</v>
      </c>
      <c r="L199" s="34" t="s">
        <v>1023</v>
      </c>
      <c r="M199" s="5"/>
    </row>
    <row r="200" spans="1:13">
      <c r="A200" s="44" t="str">
        <f t="shared" si="6"/>
        <v>産業（製造業）鉄鋼業鍛鋼製造業製鋼工程燃焼設備</v>
      </c>
      <c r="B200" s="11">
        <f t="shared" si="7"/>
        <v>194</v>
      </c>
      <c r="C200" s="358" t="s">
        <v>774</v>
      </c>
      <c r="D200" s="358" t="s">
        <v>775</v>
      </c>
      <c r="E200" s="358" t="s">
        <v>1009</v>
      </c>
      <c r="F200" s="358" t="s">
        <v>13</v>
      </c>
      <c r="G200" s="358" t="s">
        <v>14</v>
      </c>
      <c r="H200" s="358" t="s">
        <v>777</v>
      </c>
      <c r="I200" s="358" t="s">
        <v>74</v>
      </c>
      <c r="J200" s="5" t="s">
        <v>3542</v>
      </c>
      <c r="K200" s="34" t="s">
        <v>1023</v>
      </c>
      <c r="L200" s="34" t="s">
        <v>1023</v>
      </c>
      <c r="M200" s="5"/>
    </row>
    <row r="201" spans="1:13">
      <c r="A201" s="44" t="str">
        <f t="shared" si="6"/>
        <v>産業（製造業）鉄鋼業鍛鋼製造業製鋼工程燃焼設備</v>
      </c>
      <c r="B201" s="11">
        <f t="shared" si="7"/>
        <v>195</v>
      </c>
      <c r="C201" s="358" t="s">
        <v>774</v>
      </c>
      <c r="D201" s="358" t="s">
        <v>775</v>
      </c>
      <c r="E201" s="358" t="s">
        <v>1009</v>
      </c>
      <c r="F201" s="358" t="s">
        <v>13</v>
      </c>
      <c r="G201" s="358" t="s">
        <v>14</v>
      </c>
      <c r="H201" s="358" t="s">
        <v>777</v>
      </c>
      <c r="I201" s="358" t="s">
        <v>74</v>
      </c>
      <c r="J201" s="5" t="s">
        <v>3667</v>
      </c>
      <c r="K201" s="34" t="s">
        <v>1023</v>
      </c>
      <c r="L201" s="34" t="s">
        <v>1023</v>
      </c>
      <c r="M201" s="5"/>
    </row>
    <row r="202" spans="1:13">
      <c r="A202" s="44" t="str">
        <f t="shared" si="6"/>
        <v>産業（製造業）鉄鋼業鍛鋼製造業製鋼工程熱利用設備</v>
      </c>
      <c r="B202" s="11">
        <f t="shared" si="7"/>
        <v>196</v>
      </c>
      <c r="C202" s="358" t="s">
        <v>774</v>
      </c>
      <c r="D202" s="358" t="s">
        <v>775</v>
      </c>
      <c r="E202" s="358" t="s">
        <v>1009</v>
      </c>
      <c r="F202" s="358" t="s">
        <v>13</v>
      </c>
      <c r="G202" s="358" t="s">
        <v>14</v>
      </c>
      <c r="H202" s="358" t="s">
        <v>777</v>
      </c>
      <c r="I202" s="358" t="s">
        <v>89</v>
      </c>
      <c r="J202" s="5" t="s">
        <v>896</v>
      </c>
      <c r="K202" s="34" t="s">
        <v>1023</v>
      </c>
      <c r="L202" s="34" t="s">
        <v>1023</v>
      </c>
      <c r="M202" s="5"/>
    </row>
    <row r="203" spans="1:13">
      <c r="A203" s="44" t="str">
        <f t="shared" si="6"/>
        <v>産業（製造業）鉄鋼業鍛鋼製造業製鋼工程熱利用設備</v>
      </c>
      <c r="B203" s="11">
        <f t="shared" si="7"/>
        <v>197</v>
      </c>
      <c r="C203" s="358" t="s">
        <v>774</v>
      </c>
      <c r="D203" s="358" t="s">
        <v>775</v>
      </c>
      <c r="E203" s="358" t="s">
        <v>1009</v>
      </c>
      <c r="F203" s="358" t="s">
        <v>13</v>
      </c>
      <c r="G203" s="358" t="s">
        <v>14</v>
      </c>
      <c r="H203" s="358" t="s">
        <v>777</v>
      </c>
      <c r="I203" s="358" t="s">
        <v>89</v>
      </c>
      <c r="J203" s="5" t="s">
        <v>3668</v>
      </c>
      <c r="K203" s="34" t="s">
        <v>1023</v>
      </c>
      <c r="L203" s="34" t="s">
        <v>1023</v>
      </c>
      <c r="M203" s="5"/>
    </row>
    <row r="204" spans="1:13">
      <c r="A204" s="44" t="str">
        <f t="shared" si="6"/>
        <v>産業（製造業）鉄鋼業鍛鋼製造業製鋼工程熱利用設備</v>
      </c>
      <c r="B204" s="11">
        <f t="shared" si="7"/>
        <v>198</v>
      </c>
      <c r="C204" s="358" t="s">
        <v>774</v>
      </c>
      <c r="D204" s="358" t="s">
        <v>775</v>
      </c>
      <c r="E204" s="358" t="s">
        <v>1009</v>
      </c>
      <c r="F204" s="358" t="s">
        <v>13</v>
      </c>
      <c r="G204" s="358" t="s">
        <v>14</v>
      </c>
      <c r="H204" s="358" t="s">
        <v>777</v>
      </c>
      <c r="I204" s="358" t="s">
        <v>89</v>
      </c>
      <c r="J204" s="5" t="s">
        <v>3669</v>
      </c>
      <c r="K204" s="34" t="s">
        <v>1023</v>
      </c>
      <c r="L204" s="34" t="s">
        <v>1023</v>
      </c>
      <c r="M204" s="5"/>
    </row>
    <row r="205" spans="1:13">
      <c r="A205" s="44" t="str">
        <f t="shared" si="6"/>
        <v>産業（製造業）鉄鋼業鍛鋼製造業製鋼工程廃熱回収設備</v>
      </c>
      <c r="B205" s="11">
        <f t="shared" si="7"/>
        <v>199</v>
      </c>
      <c r="C205" s="358" t="s">
        <v>774</v>
      </c>
      <c r="D205" s="358" t="s">
        <v>775</v>
      </c>
      <c r="E205" s="358" t="s">
        <v>1009</v>
      </c>
      <c r="F205" s="358" t="s">
        <v>13</v>
      </c>
      <c r="G205" s="358" t="s">
        <v>14</v>
      </c>
      <c r="H205" s="358" t="s">
        <v>777</v>
      </c>
      <c r="I205" s="358" t="s">
        <v>560</v>
      </c>
      <c r="J205" s="5" t="s">
        <v>3637</v>
      </c>
      <c r="K205" s="34" t="s">
        <v>1023</v>
      </c>
      <c r="L205" s="34" t="s">
        <v>1023</v>
      </c>
      <c r="M205" s="5"/>
    </row>
    <row r="206" spans="1:13">
      <c r="A206" s="44" t="str">
        <f t="shared" si="6"/>
        <v>産業（製造業）鉄鋼業鍛鋼製造業製鋼工程省エネルギー型製造プロセス</v>
      </c>
      <c r="B206" s="11">
        <f t="shared" si="7"/>
        <v>200</v>
      </c>
      <c r="C206" s="358" t="s">
        <v>774</v>
      </c>
      <c r="D206" s="358" t="s">
        <v>775</v>
      </c>
      <c r="E206" s="358" t="s">
        <v>1009</v>
      </c>
      <c r="F206" s="358" t="s">
        <v>13</v>
      </c>
      <c r="G206" s="358" t="s">
        <v>14</v>
      </c>
      <c r="H206" s="358" t="s">
        <v>777</v>
      </c>
      <c r="I206" s="358" t="s">
        <v>1004</v>
      </c>
      <c r="J206" s="5" t="s">
        <v>3670</v>
      </c>
      <c r="K206" s="34" t="s">
        <v>1023</v>
      </c>
      <c r="L206" s="34" t="s">
        <v>1023</v>
      </c>
      <c r="M206" s="5"/>
    </row>
    <row r="207" spans="1:13">
      <c r="A207" s="44" t="str">
        <f t="shared" si="6"/>
        <v>産業（製造業）鉄鋼業鍛鋼製造業製鋼工程省エネルギー型製造プロセス</v>
      </c>
      <c r="B207" s="11">
        <f t="shared" si="7"/>
        <v>201</v>
      </c>
      <c r="C207" s="358" t="s">
        <v>774</v>
      </c>
      <c r="D207" s="358" t="s">
        <v>775</v>
      </c>
      <c r="E207" s="358" t="s">
        <v>1009</v>
      </c>
      <c r="F207" s="358" t="s">
        <v>13</v>
      </c>
      <c r="G207" s="358" t="s">
        <v>14</v>
      </c>
      <c r="H207" s="358" t="s">
        <v>777</v>
      </c>
      <c r="I207" s="358" t="s">
        <v>1004</v>
      </c>
      <c r="J207" s="5" t="s">
        <v>3671</v>
      </c>
      <c r="K207" s="34" t="s">
        <v>1023</v>
      </c>
      <c r="L207" s="34" t="s">
        <v>1023</v>
      </c>
      <c r="M207" s="5"/>
    </row>
    <row r="208" spans="1:13">
      <c r="A208" s="44" t="str">
        <f t="shared" si="6"/>
        <v>産業（製造業）鉄鋼業鍛鋼製造業製鋼工程省エネルギー型製造プロセス</v>
      </c>
      <c r="B208" s="11">
        <f t="shared" si="7"/>
        <v>202</v>
      </c>
      <c r="C208" s="358" t="s">
        <v>774</v>
      </c>
      <c r="D208" s="358" t="s">
        <v>775</v>
      </c>
      <c r="E208" s="358" t="s">
        <v>1009</v>
      </c>
      <c r="F208" s="358" t="s">
        <v>13</v>
      </c>
      <c r="G208" s="358" t="s">
        <v>14</v>
      </c>
      <c r="H208" s="358" t="s">
        <v>777</v>
      </c>
      <c r="I208" s="358" t="s">
        <v>1004</v>
      </c>
      <c r="J208" s="5" t="s">
        <v>3672</v>
      </c>
      <c r="K208" s="34" t="s">
        <v>1023</v>
      </c>
      <c r="L208" s="34" t="s">
        <v>1023</v>
      </c>
      <c r="M208" s="5"/>
    </row>
    <row r="209" spans="1:13">
      <c r="A209" s="44" t="str">
        <f t="shared" si="6"/>
        <v>産業（製造業）鉄鋼業鍛鋼製造業製鋼工程省エネルギー型製造プロセス</v>
      </c>
      <c r="B209" s="11">
        <f t="shared" si="7"/>
        <v>203</v>
      </c>
      <c r="C209" s="358" t="s">
        <v>774</v>
      </c>
      <c r="D209" s="358" t="s">
        <v>775</v>
      </c>
      <c r="E209" s="358" t="s">
        <v>1009</v>
      </c>
      <c r="F209" s="358" t="s">
        <v>13</v>
      </c>
      <c r="G209" s="358" t="s">
        <v>14</v>
      </c>
      <c r="H209" s="358" t="s">
        <v>777</v>
      </c>
      <c r="I209" s="358" t="s">
        <v>1004</v>
      </c>
      <c r="J209" s="5" t="s">
        <v>3673</v>
      </c>
      <c r="K209" s="34" t="s">
        <v>1023</v>
      </c>
      <c r="L209" s="34" t="s">
        <v>1023</v>
      </c>
      <c r="M209" s="5"/>
    </row>
    <row r="210" spans="1:13">
      <c r="A210" s="44" t="str">
        <f t="shared" si="6"/>
        <v>産業（製造業）鉄鋼業鍛鋼製造業製鋼工程その他</v>
      </c>
      <c r="B210" s="11">
        <f t="shared" si="7"/>
        <v>204</v>
      </c>
      <c r="C210" s="358" t="s">
        <v>774</v>
      </c>
      <c r="D210" s="358" t="s">
        <v>775</v>
      </c>
      <c r="E210" s="358" t="s">
        <v>1009</v>
      </c>
      <c r="F210" s="358" t="s">
        <v>13</v>
      </c>
      <c r="G210" s="358" t="s">
        <v>14</v>
      </c>
      <c r="H210" s="358" t="s">
        <v>777</v>
      </c>
      <c r="I210" s="358" t="s">
        <v>107</v>
      </c>
      <c r="J210" s="5" t="s">
        <v>891</v>
      </c>
      <c r="K210" s="34" t="s">
        <v>1023</v>
      </c>
      <c r="L210" s="34" t="s">
        <v>1023</v>
      </c>
      <c r="M210" s="5"/>
    </row>
    <row r="211" spans="1:13">
      <c r="A211" s="44" t="str">
        <f t="shared" si="6"/>
        <v>産業（製造業）鉄鋼業鍛鋼製造業製鋼工程その他</v>
      </c>
      <c r="B211" s="11">
        <f t="shared" si="7"/>
        <v>205</v>
      </c>
      <c r="C211" s="358" t="s">
        <v>774</v>
      </c>
      <c r="D211" s="358" t="s">
        <v>775</v>
      </c>
      <c r="E211" s="358" t="s">
        <v>1009</v>
      </c>
      <c r="F211" s="358" t="s">
        <v>13</v>
      </c>
      <c r="G211" s="358" t="s">
        <v>14</v>
      </c>
      <c r="H211" s="358" t="s">
        <v>777</v>
      </c>
      <c r="I211" s="358" t="s">
        <v>107</v>
      </c>
      <c r="J211" s="5" t="s">
        <v>3674</v>
      </c>
      <c r="K211" s="34" t="s">
        <v>1023</v>
      </c>
      <c r="L211" s="34" t="s">
        <v>1023</v>
      </c>
      <c r="M211" s="5"/>
    </row>
    <row r="212" spans="1:13">
      <c r="A212" s="44" t="str">
        <f t="shared" si="6"/>
        <v>産業（製造業）鉄鋼業鍛鋼製造業製鋼工程その他</v>
      </c>
      <c r="B212" s="11">
        <f t="shared" si="7"/>
        <v>206</v>
      </c>
      <c r="C212" s="358" t="s">
        <v>774</v>
      </c>
      <c r="D212" s="358" t="s">
        <v>775</v>
      </c>
      <c r="E212" s="358" t="s">
        <v>1009</v>
      </c>
      <c r="F212" s="358" t="s">
        <v>13</v>
      </c>
      <c r="G212" s="358" t="s">
        <v>14</v>
      </c>
      <c r="H212" s="358" t="s">
        <v>777</v>
      </c>
      <c r="I212" s="358" t="s">
        <v>107</v>
      </c>
      <c r="J212" s="5" t="s">
        <v>3588</v>
      </c>
      <c r="K212" s="34" t="s">
        <v>1023</v>
      </c>
      <c r="L212" s="34" t="s">
        <v>1023</v>
      </c>
      <c r="M212" s="5"/>
    </row>
    <row r="213" spans="1:13">
      <c r="A213" s="44" t="str">
        <f t="shared" si="6"/>
        <v>産業（製造業）鉄鋼業鍛鋼製造業製鋼工程その他</v>
      </c>
      <c r="B213" s="11">
        <f t="shared" si="7"/>
        <v>207</v>
      </c>
      <c r="C213" s="358" t="s">
        <v>774</v>
      </c>
      <c r="D213" s="358" t="s">
        <v>775</v>
      </c>
      <c r="E213" s="358" t="s">
        <v>1009</v>
      </c>
      <c r="F213" s="358" t="s">
        <v>13</v>
      </c>
      <c r="G213" s="358" t="s">
        <v>14</v>
      </c>
      <c r="H213" s="358" t="s">
        <v>777</v>
      </c>
      <c r="I213" s="358" t="s">
        <v>107</v>
      </c>
      <c r="J213" s="5" t="s">
        <v>3638</v>
      </c>
      <c r="K213" s="34" t="s">
        <v>1023</v>
      </c>
      <c r="L213" s="34" t="s">
        <v>1023</v>
      </c>
      <c r="M213" s="5"/>
    </row>
    <row r="214" spans="1:13">
      <c r="A214" s="44" t="str">
        <f t="shared" ref="A214:A277" si="8">C214&amp;D214&amp;E214&amp;H214&amp;I214</f>
        <v>産業（製造業）鉄鋼業鍛鋼製造業製鋼工程その他</v>
      </c>
      <c r="B214" s="11">
        <f t="shared" si="7"/>
        <v>208</v>
      </c>
      <c r="C214" s="358" t="s">
        <v>774</v>
      </c>
      <c r="D214" s="358" t="s">
        <v>775</v>
      </c>
      <c r="E214" s="358" t="s">
        <v>1009</v>
      </c>
      <c r="F214" s="358" t="s">
        <v>13</v>
      </c>
      <c r="G214" s="358" t="s">
        <v>14</v>
      </c>
      <c r="H214" s="358" t="s">
        <v>777</v>
      </c>
      <c r="I214" s="358" t="s">
        <v>107</v>
      </c>
      <c r="J214" s="5" t="s">
        <v>928</v>
      </c>
      <c r="K214" s="34" t="s">
        <v>1023</v>
      </c>
      <c r="L214" s="34" t="s">
        <v>1023</v>
      </c>
      <c r="M214" s="5"/>
    </row>
    <row r="215" spans="1:13">
      <c r="A215" s="44" t="str">
        <f t="shared" si="8"/>
        <v>産業（製造業）鉄鋼業鍛鋼製造業造塊工程熱利用設備</v>
      </c>
      <c r="B215" s="11">
        <f t="shared" si="7"/>
        <v>209</v>
      </c>
      <c r="C215" s="358" t="s">
        <v>774</v>
      </c>
      <c r="D215" s="358" t="s">
        <v>775</v>
      </c>
      <c r="E215" s="358" t="s">
        <v>1009</v>
      </c>
      <c r="F215" s="358" t="s">
        <v>13</v>
      </c>
      <c r="G215" s="358" t="s">
        <v>14</v>
      </c>
      <c r="H215" s="358" t="s">
        <v>3578</v>
      </c>
      <c r="I215" s="358" t="s">
        <v>89</v>
      </c>
      <c r="J215" s="5" t="s">
        <v>3675</v>
      </c>
      <c r="K215" s="34" t="s">
        <v>1023</v>
      </c>
      <c r="L215" s="34" t="s">
        <v>1023</v>
      </c>
      <c r="M215" s="5"/>
    </row>
    <row r="216" spans="1:13">
      <c r="A216" s="44" t="str">
        <f t="shared" si="8"/>
        <v>産業（製造業）鉄鋼業鍛鋼製造業造塊工程熱利用設備</v>
      </c>
      <c r="B216" s="11">
        <f t="shared" si="7"/>
        <v>210</v>
      </c>
      <c r="C216" s="358" t="s">
        <v>774</v>
      </c>
      <c r="D216" s="358" t="s">
        <v>775</v>
      </c>
      <c r="E216" s="358" t="s">
        <v>1009</v>
      </c>
      <c r="F216" s="358" t="s">
        <v>13</v>
      </c>
      <c r="G216" s="358" t="s">
        <v>14</v>
      </c>
      <c r="H216" s="358" t="s">
        <v>3578</v>
      </c>
      <c r="I216" s="358" t="s">
        <v>89</v>
      </c>
      <c r="J216" s="5" t="s">
        <v>3676</v>
      </c>
      <c r="K216" s="34" t="s">
        <v>1023</v>
      </c>
      <c r="L216" s="34" t="s">
        <v>1023</v>
      </c>
      <c r="M216" s="5"/>
    </row>
    <row r="217" spans="1:13">
      <c r="A217" s="44" t="str">
        <f t="shared" si="8"/>
        <v>産業（製造業）鉄鋼業鍛鋼製造業加熱工程熱利用設備</v>
      </c>
      <c r="B217" s="11">
        <f t="shared" si="7"/>
        <v>211</v>
      </c>
      <c r="C217" s="358" t="s">
        <v>774</v>
      </c>
      <c r="D217" s="358" t="s">
        <v>775</v>
      </c>
      <c r="E217" s="358" t="s">
        <v>1009</v>
      </c>
      <c r="F217" s="358" t="s">
        <v>13</v>
      </c>
      <c r="G217" s="358" t="s">
        <v>14</v>
      </c>
      <c r="H217" s="358" t="s">
        <v>782</v>
      </c>
      <c r="I217" s="358" t="s">
        <v>89</v>
      </c>
      <c r="J217" s="5" t="s">
        <v>3677</v>
      </c>
      <c r="K217" s="34" t="s">
        <v>1023</v>
      </c>
      <c r="L217" s="34" t="s">
        <v>1023</v>
      </c>
      <c r="M217" s="5"/>
    </row>
    <row r="218" spans="1:13">
      <c r="A218" s="44" t="str">
        <f t="shared" si="8"/>
        <v>産業（製造業）鉄鋼業鍛鋼製造業加熱工程熱利用設備</v>
      </c>
      <c r="B218" s="11">
        <f t="shared" si="7"/>
        <v>212</v>
      </c>
      <c r="C218" s="358" t="s">
        <v>774</v>
      </c>
      <c r="D218" s="358" t="s">
        <v>775</v>
      </c>
      <c r="E218" s="358" t="s">
        <v>1009</v>
      </c>
      <c r="F218" s="358" t="s">
        <v>13</v>
      </c>
      <c r="G218" s="358" t="s">
        <v>14</v>
      </c>
      <c r="H218" s="358" t="s">
        <v>782</v>
      </c>
      <c r="I218" s="358" t="s">
        <v>89</v>
      </c>
      <c r="J218" s="5" t="s">
        <v>3678</v>
      </c>
      <c r="K218" s="34" t="s">
        <v>1023</v>
      </c>
      <c r="L218" s="34" t="s">
        <v>1023</v>
      </c>
      <c r="M218" s="5"/>
    </row>
    <row r="219" spans="1:13">
      <c r="A219" s="44" t="str">
        <f t="shared" si="8"/>
        <v>産業（製造業）鉄鋼業鍛鋼製造業加熱工程熱利用設備</v>
      </c>
      <c r="B219" s="11">
        <f t="shared" si="7"/>
        <v>213</v>
      </c>
      <c r="C219" s="358" t="s">
        <v>774</v>
      </c>
      <c r="D219" s="358" t="s">
        <v>775</v>
      </c>
      <c r="E219" s="358" t="s">
        <v>1009</v>
      </c>
      <c r="F219" s="358" t="s">
        <v>13</v>
      </c>
      <c r="G219" s="358" t="s">
        <v>14</v>
      </c>
      <c r="H219" s="358" t="s">
        <v>782</v>
      </c>
      <c r="I219" s="358" t="s">
        <v>89</v>
      </c>
      <c r="J219" s="5" t="s">
        <v>3679</v>
      </c>
      <c r="K219" s="34" t="s">
        <v>1023</v>
      </c>
      <c r="L219" s="34" t="s">
        <v>1023</v>
      </c>
      <c r="M219" s="5"/>
    </row>
    <row r="220" spans="1:13">
      <c r="A220" s="44" t="str">
        <f t="shared" si="8"/>
        <v>産業（製造業）鉄鋼業鍛鋼製造業加熱工程熱利用設備</v>
      </c>
      <c r="B220" s="11">
        <f t="shared" si="7"/>
        <v>214</v>
      </c>
      <c r="C220" s="358" t="s">
        <v>774</v>
      </c>
      <c r="D220" s="358" t="s">
        <v>775</v>
      </c>
      <c r="E220" s="358" t="s">
        <v>1009</v>
      </c>
      <c r="F220" s="358" t="s">
        <v>13</v>
      </c>
      <c r="G220" s="358" t="s">
        <v>14</v>
      </c>
      <c r="H220" s="358" t="s">
        <v>782</v>
      </c>
      <c r="I220" s="358" t="s">
        <v>89</v>
      </c>
      <c r="J220" s="5" t="s">
        <v>923</v>
      </c>
      <c r="K220" s="34" t="s">
        <v>1023</v>
      </c>
      <c r="L220" s="34" t="s">
        <v>1023</v>
      </c>
      <c r="M220" s="5"/>
    </row>
    <row r="221" spans="1:13">
      <c r="A221" s="44" t="str">
        <f t="shared" si="8"/>
        <v>産業（製造業）鉄鋼業鍛鋼製造業加熱工程熱利用設備</v>
      </c>
      <c r="B221" s="11">
        <f t="shared" si="7"/>
        <v>215</v>
      </c>
      <c r="C221" s="358" t="s">
        <v>774</v>
      </c>
      <c r="D221" s="358" t="s">
        <v>775</v>
      </c>
      <c r="E221" s="358" t="s">
        <v>1009</v>
      </c>
      <c r="F221" s="358" t="s">
        <v>13</v>
      </c>
      <c r="G221" s="358" t="s">
        <v>14</v>
      </c>
      <c r="H221" s="358" t="s">
        <v>782</v>
      </c>
      <c r="I221" s="358" t="s">
        <v>89</v>
      </c>
      <c r="J221" s="5" t="s">
        <v>945</v>
      </c>
      <c r="K221" s="34" t="s">
        <v>1023</v>
      </c>
      <c r="L221" s="34" t="s">
        <v>1023</v>
      </c>
      <c r="M221" s="5"/>
    </row>
    <row r="222" spans="1:13">
      <c r="A222" s="44" t="str">
        <f t="shared" si="8"/>
        <v>産業（製造業）鉄鋼業鍛鋼製造業加熱工程省エネルギー型製造プロセス</v>
      </c>
      <c r="B222" s="11">
        <f t="shared" si="7"/>
        <v>216</v>
      </c>
      <c r="C222" s="358" t="s">
        <v>774</v>
      </c>
      <c r="D222" s="358" t="s">
        <v>775</v>
      </c>
      <c r="E222" s="358" t="s">
        <v>1009</v>
      </c>
      <c r="F222" s="358" t="s">
        <v>13</v>
      </c>
      <c r="G222" s="358" t="s">
        <v>14</v>
      </c>
      <c r="H222" s="358" t="s">
        <v>782</v>
      </c>
      <c r="I222" s="358" t="s">
        <v>1004</v>
      </c>
      <c r="J222" s="5" t="s">
        <v>3579</v>
      </c>
      <c r="K222" s="34" t="s">
        <v>1023</v>
      </c>
      <c r="L222" s="34" t="s">
        <v>1023</v>
      </c>
      <c r="M222" s="5"/>
    </row>
    <row r="223" spans="1:13">
      <c r="A223" s="44" t="str">
        <f t="shared" si="8"/>
        <v>産業（製造業）鉄鋼業鍛鋼製造業加熱工程その他</v>
      </c>
      <c r="B223" s="11">
        <f t="shared" si="7"/>
        <v>217</v>
      </c>
      <c r="C223" s="358" t="s">
        <v>774</v>
      </c>
      <c r="D223" s="358" t="s">
        <v>775</v>
      </c>
      <c r="E223" s="358" t="s">
        <v>1009</v>
      </c>
      <c r="F223" s="358" t="s">
        <v>13</v>
      </c>
      <c r="G223" s="358" t="s">
        <v>14</v>
      </c>
      <c r="H223" s="358" t="s">
        <v>782</v>
      </c>
      <c r="I223" s="358" t="s">
        <v>107</v>
      </c>
      <c r="J223" s="5" t="s">
        <v>3580</v>
      </c>
      <c r="K223" s="34" t="s">
        <v>1023</v>
      </c>
      <c r="L223" s="34" t="s">
        <v>1023</v>
      </c>
      <c r="M223" s="5"/>
    </row>
    <row r="224" spans="1:13">
      <c r="A224" s="44" t="str">
        <f t="shared" si="8"/>
        <v>産業（製造業）鉄鋼業鍛鋼製造業熱処理工程燃焼設備</v>
      </c>
      <c r="B224" s="11">
        <f t="shared" si="7"/>
        <v>218</v>
      </c>
      <c r="C224" s="358" t="s">
        <v>774</v>
      </c>
      <c r="D224" s="358" t="s">
        <v>775</v>
      </c>
      <c r="E224" s="358" t="s">
        <v>1009</v>
      </c>
      <c r="F224" s="358" t="s">
        <v>13</v>
      </c>
      <c r="G224" s="358" t="s">
        <v>14</v>
      </c>
      <c r="H224" s="358" t="s">
        <v>3563</v>
      </c>
      <c r="I224" s="358" t="s">
        <v>74</v>
      </c>
      <c r="J224" s="5" t="s">
        <v>3680</v>
      </c>
      <c r="K224" s="34" t="s">
        <v>1023</v>
      </c>
      <c r="L224" s="34" t="s">
        <v>1023</v>
      </c>
      <c r="M224" s="5"/>
    </row>
    <row r="225" spans="1:13">
      <c r="A225" s="44" t="str">
        <f t="shared" si="8"/>
        <v>産業（製造業）鉄鋼業鍛鋼製造業熱処理工程燃焼設備</v>
      </c>
      <c r="B225" s="11">
        <f t="shared" si="7"/>
        <v>219</v>
      </c>
      <c r="C225" s="358" t="s">
        <v>774</v>
      </c>
      <c r="D225" s="358" t="s">
        <v>775</v>
      </c>
      <c r="E225" s="358" t="s">
        <v>1009</v>
      </c>
      <c r="F225" s="358" t="s">
        <v>13</v>
      </c>
      <c r="G225" s="358" t="s">
        <v>14</v>
      </c>
      <c r="H225" s="358" t="s">
        <v>3563</v>
      </c>
      <c r="I225" s="358" t="s">
        <v>74</v>
      </c>
      <c r="J225" s="5" t="s">
        <v>3681</v>
      </c>
      <c r="K225" s="34" t="s">
        <v>1023</v>
      </c>
      <c r="L225" s="34" t="s">
        <v>1023</v>
      </c>
      <c r="M225" s="5"/>
    </row>
    <row r="226" spans="1:13">
      <c r="A226" s="44" t="str">
        <f t="shared" si="8"/>
        <v>産業（製造業）鉄鋼業鍛鋼製造業機械加工工程機械加工設備</v>
      </c>
      <c r="B226" s="11">
        <f t="shared" si="7"/>
        <v>220</v>
      </c>
      <c r="C226" s="358" t="s">
        <v>774</v>
      </c>
      <c r="D226" s="358" t="s">
        <v>775</v>
      </c>
      <c r="E226" s="358" t="s">
        <v>1009</v>
      </c>
      <c r="F226" s="358" t="s">
        <v>13</v>
      </c>
      <c r="G226" s="358" t="s">
        <v>14</v>
      </c>
      <c r="H226" s="358" t="s">
        <v>3568</v>
      </c>
      <c r="I226" s="358" t="s">
        <v>3569</v>
      </c>
      <c r="J226" s="5" t="s">
        <v>3682</v>
      </c>
      <c r="K226" s="34" t="s">
        <v>1023</v>
      </c>
      <c r="L226" s="34" t="s">
        <v>1023</v>
      </c>
      <c r="M226" s="5"/>
    </row>
    <row r="227" spans="1:13">
      <c r="A227" s="44" t="str">
        <f t="shared" si="8"/>
        <v>産業（製造業）鉄鋼業鍛鋼製造業その他の主要エネルギー消費設備廃熱回収設備</v>
      </c>
      <c r="B227" s="11">
        <f t="shared" si="7"/>
        <v>221</v>
      </c>
      <c r="C227" s="358" t="s">
        <v>774</v>
      </c>
      <c r="D227" s="358" t="s">
        <v>775</v>
      </c>
      <c r="E227" s="358" t="s">
        <v>1009</v>
      </c>
      <c r="F227" s="358" t="s">
        <v>13</v>
      </c>
      <c r="G227" s="358" t="s">
        <v>14</v>
      </c>
      <c r="H227" s="358" t="s">
        <v>737</v>
      </c>
      <c r="I227" s="358" t="s">
        <v>560</v>
      </c>
      <c r="J227" s="5" t="s">
        <v>3620</v>
      </c>
      <c r="K227" s="34" t="s">
        <v>1023</v>
      </c>
      <c r="L227" s="34" t="s">
        <v>1023</v>
      </c>
      <c r="M227" s="5"/>
    </row>
    <row r="228" spans="1:13">
      <c r="A228" s="44" t="str">
        <f t="shared" si="8"/>
        <v>産業（製造業）パルプ製造業及び紙製造業パルプ化工程（クラフトパルプ（ＫＰ））熱利用設備</v>
      </c>
      <c r="B228" s="11">
        <f t="shared" si="7"/>
        <v>222</v>
      </c>
      <c r="C228" s="57" t="s">
        <v>774</v>
      </c>
      <c r="D228" s="496" t="s">
        <v>783</v>
      </c>
      <c r="E228" s="496"/>
      <c r="F228" s="353" t="s">
        <v>13</v>
      </c>
      <c r="G228" s="353" t="s">
        <v>14</v>
      </c>
      <c r="H228" s="57" t="s">
        <v>983</v>
      </c>
      <c r="I228" s="57" t="s">
        <v>734</v>
      </c>
      <c r="J228" s="57" t="s">
        <v>840</v>
      </c>
      <c r="K228" s="34" t="s">
        <v>1023</v>
      </c>
      <c r="L228" s="34" t="s">
        <v>1023</v>
      </c>
      <c r="M228" s="5"/>
    </row>
    <row r="229" spans="1:13">
      <c r="A229" s="44" t="str">
        <f t="shared" si="8"/>
        <v>産業（製造業）パルプ製造業及び紙製造業パルプ化工程（クラフトパルプ（ＫＰ））熱利用設備</v>
      </c>
      <c r="B229" s="11">
        <f t="shared" si="7"/>
        <v>223</v>
      </c>
      <c r="C229" s="57" t="s">
        <v>774</v>
      </c>
      <c r="D229" s="496" t="s">
        <v>783</v>
      </c>
      <c r="E229" s="496"/>
      <c r="F229" s="353" t="s">
        <v>13</v>
      </c>
      <c r="G229" s="353" t="s">
        <v>14</v>
      </c>
      <c r="H229" s="57" t="s">
        <v>983</v>
      </c>
      <c r="I229" s="57" t="s">
        <v>734</v>
      </c>
      <c r="J229" s="57" t="s">
        <v>869</v>
      </c>
      <c r="K229" s="34" t="s">
        <v>1023</v>
      </c>
      <c r="L229" s="34" t="s">
        <v>1023</v>
      </c>
      <c r="M229" s="5"/>
    </row>
    <row r="230" spans="1:13">
      <c r="A230" s="44" t="str">
        <f t="shared" si="8"/>
        <v>産業（製造業）パルプ製造業及び紙製造業パルプ化工程（クラフトパルプ（ＫＰ））熱利用設備</v>
      </c>
      <c r="B230" s="11">
        <f t="shared" si="7"/>
        <v>224</v>
      </c>
      <c r="C230" s="57" t="s">
        <v>774</v>
      </c>
      <c r="D230" s="496" t="s">
        <v>783</v>
      </c>
      <c r="E230" s="496"/>
      <c r="F230" s="353" t="s">
        <v>13</v>
      </c>
      <c r="G230" s="353" t="s">
        <v>14</v>
      </c>
      <c r="H230" s="57" t="s">
        <v>983</v>
      </c>
      <c r="I230" s="57" t="s">
        <v>734</v>
      </c>
      <c r="J230" s="57" t="s">
        <v>897</v>
      </c>
      <c r="K230" s="34" t="s">
        <v>1023</v>
      </c>
      <c r="L230" s="34" t="s">
        <v>1023</v>
      </c>
      <c r="M230" s="5"/>
    </row>
    <row r="231" spans="1:13">
      <c r="A231" s="44" t="str">
        <f t="shared" si="8"/>
        <v>産業（製造業）パルプ製造業及び紙製造業パルプ化工程（クラフトパルプ（ＫＰ））熱利用設備</v>
      </c>
      <c r="B231" s="11">
        <f t="shared" si="7"/>
        <v>225</v>
      </c>
      <c r="C231" s="57" t="s">
        <v>774</v>
      </c>
      <c r="D231" s="496" t="s">
        <v>783</v>
      </c>
      <c r="E231" s="496"/>
      <c r="F231" s="353" t="s">
        <v>13</v>
      </c>
      <c r="G231" s="353" t="s">
        <v>14</v>
      </c>
      <c r="H231" s="57" t="s">
        <v>983</v>
      </c>
      <c r="I231" s="57" t="s">
        <v>734</v>
      </c>
      <c r="J231" s="57" t="s">
        <v>912</v>
      </c>
      <c r="K231" s="34" t="s">
        <v>1023</v>
      </c>
      <c r="L231" s="34" t="s">
        <v>1023</v>
      </c>
      <c r="M231" s="5"/>
    </row>
    <row r="232" spans="1:13">
      <c r="A232" s="44" t="str">
        <f t="shared" si="8"/>
        <v>産業（製造業）パルプ製造業及び紙製造業パルプ化工程（クラフトパルプ（ＫＰ））電気利用設備</v>
      </c>
      <c r="B232" s="11">
        <f t="shared" si="7"/>
        <v>226</v>
      </c>
      <c r="C232" s="57" t="s">
        <v>774</v>
      </c>
      <c r="D232" s="496" t="s">
        <v>783</v>
      </c>
      <c r="E232" s="496"/>
      <c r="F232" s="353" t="s">
        <v>13</v>
      </c>
      <c r="G232" s="353" t="s">
        <v>14</v>
      </c>
      <c r="H232" s="57" t="s">
        <v>983</v>
      </c>
      <c r="I232" s="57" t="s">
        <v>785</v>
      </c>
      <c r="J232" s="57" t="s">
        <v>841</v>
      </c>
      <c r="K232" s="34" t="s">
        <v>1023</v>
      </c>
      <c r="L232" s="34" t="s">
        <v>1023</v>
      </c>
      <c r="M232" s="5"/>
    </row>
    <row r="233" spans="1:13">
      <c r="A233" s="44" t="str">
        <f t="shared" si="8"/>
        <v>産業（製造業）パルプ製造業及び紙製造業パルプ化工程（クラフトパルプ（ＫＰ））電気利用設備</v>
      </c>
      <c r="B233" s="11">
        <f t="shared" si="7"/>
        <v>227</v>
      </c>
      <c r="C233" s="57" t="s">
        <v>774</v>
      </c>
      <c r="D233" s="496" t="s">
        <v>783</v>
      </c>
      <c r="E233" s="496"/>
      <c r="F233" s="353" t="s">
        <v>13</v>
      </c>
      <c r="G233" s="353" t="s">
        <v>14</v>
      </c>
      <c r="H233" s="57" t="s">
        <v>983</v>
      </c>
      <c r="I233" s="57" t="s">
        <v>785</v>
      </c>
      <c r="J233" s="57" t="s">
        <v>870</v>
      </c>
      <c r="K233" s="34" t="s">
        <v>1023</v>
      </c>
      <c r="L233" s="34" t="s">
        <v>1023</v>
      </c>
      <c r="M233" s="5"/>
    </row>
    <row r="234" spans="1:13">
      <c r="A234" s="44" t="str">
        <f t="shared" si="8"/>
        <v>産業（製造業）パルプ製造業及び紙製造業パルプ化工程（クラフトパルプ（ＫＰ））電気利用設備</v>
      </c>
      <c r="B234" s="11">
        <f t="shared" si="7"/>
        <v>228</v>
      </c>
      <c r="C234" s="57" t="s">
        <v>774</v>
      </c>
      <c r="D234" s="496" t="s">
        <v>783</v>
      </c>
      <c r="E234" s="496"/>
      <c r="F234" s="353" t="s">
        <v>13</v>
      </c>
      <c r="G234" s="353" t="s">
        <v>14</v>
      </c>
      <c r="H234" s="57" t="s">
        <v>983</v>
      </c>
      <c r="I234" s="57" t="s">
        <v>785</v>
      </c>
      <c r="J234" s="57" t="s">
        <v>898</v>
      </c>
      <c r="K234" s="34" t="s">
        <v>1023</v>
      </c>
      <c r="L234" s="34" t="s">
        <v>1023</v>
      </c>
      <c r="M234" s="5"/>
    </row>
    <row r="235" spans="1:13">
      <c r="A235" s="44" t="str">
        <f t="shared" si="8"/>
        <v>産業（製造業）パルプ製造業及び紙製造業パルプ化工程（クラフトパルプ（ＫＰ））電気利用設備</v>
      </c>
      <c r="B235" s="11">
        <f t="shared" si="7"/>
        <v>229</v>
      </c>
      <c r="C235" s="57" t="s">
        <v>774</v>
      </c>
      <c r="D235" s="496" t="s">
        <v>783</v>
      </c>
      <c r="E235" s="496"/>
      <c r="F235" s="353" t="s">
        <v>13</v>
      </c>
      <c r="G235" s="353" t="s">
        <v>14</v>
      </c>
      <c r="H235" s="57" t="s">
        <v>983</v>
      </c>
      <c r="I235" s="57" t="s">
        <v>785</v>
      </c>
      <c r="J235" s="57" t="s">
        <v>913</v>
      </c>
      <c r="K235" s="34" t="s">
        <v>1023</v>
      </c>
      <c r="L235" s="34" t="s">
        <v>1023</v>
      </c>
      <c r="M235" s="5"/>
    </row>
    <row r="236" spans="1:13">
      <c r="A236" s="44" t="str">
        <f t="shared" si="8"/>
        <v>産業（製造業）パルプ製造業及び紙製造業パルプ化工程（クラフトパルプ（ＫＰ））電気利用設備</v>
      </c>
      <c r="B236" s="11">
        <f t="shared" si="7"/>
        <v>230</v>
      </c>
      <c r="C236" s="57" t="s">
        <v>774</v>
      </c>
      <c r="D236" s="496" t="s">
        <v>783</v>
      </c>
      <c r="E236" s="496"/>
      <c r="F236" s="353" t="s">
        <v>13</v>
      </c>
      <c r="G236" s="353" t="s">
        <v>14</v>
      </c>
      <c r="H236" s="57" t="s">
        <v>983</v>
      </c>
      <c r="I236" s="57" t="s">
        <v>785</v>
      </c>
      <c r="J236" s="57" t="s">
        <v>842</v>
      </c>
      <c r="K236" s="34" t="s">
        <v>1023</v>
      </c>
      <c r="L236" s="34" t="s">
        <v>1023</v>
      </c>
      <c r="M236" s="5"/>
    </row>
    <row r="237" spans="1:13">
      <c r="A237" s="44" t="str">
        <f t="shared" si="8"/>
        <v>産業（製造業）パルプ製造業及び紙製造業パルプ化工程（クラフトパルプ（ＫＰ））電気利用設備</v>
      </c>
      <c r="B237" s="11">
        <f t="shared" si="7"/>
        <v>231</v>
      </c>
      <c r="C237" s="57" t="s">
        <v>774</v>
      </c>
      <c r="D237" s="496" t="s">
        <v>783</v>
      </c>
      <c r="E237" s="496"/>
      <c r="F237" s="353" t="s">
        <v>13</v>
      </c>
      <c r="G237" s="353" t="s">
        <v>14</v>
      </c>
      <c r="H237" s="57" t="s">
        <v>983</v>
      </c>
      <c r="I237" s="57" t="s">
        <v>785</v>
      </c>
      <c r="J237" s="57" t="s">
        <v>930</v>
      </c>
      <c r="K237" s="34" t="s">
        <v>1023</v>
      </c>
      <c r="L237" s="34" t="s">
        <v>1023</v>
      </c>
      <c r="M237" s="5"/>
    </row>
    <row r="238" spans="1:13">
      <c r="A238" s="44" t="str">
        <f t="shared" si="8"/>
        <v>産業（製造業）パルプ製造業及び紙製造業パルプ化工程（クラフトパルプ（ＫＰ））省エネルギー型製造プロセス</v>
      </c>
      <c r="B238" s="11">
        <f t="shared" si="7"/>
        <v>232</v>
      </c>
      <c r="C238" s="57" t="s">
        <v>774</v>
      </c>
      <c r="D238" s="496" t="s">
        <v>783</v>
      </c>
      <c r="E238" s="496"/>
      <c r="F238" s="353" t="s">
        <v>13</v>
      </c>
      <c r="G238" s="353" t="s">
        <v>14</v>
      </c>
      <c r="H238" s="57" t="s">
        <v>983</v>
      </c>
      <c r="I238" s="353" t="s">
        <v>776</v>
      </c>
      <c r="J238" s="57" t="s">
        <v>786</v>
      </c>
      <c r="K238" s="34" t="s">
        <v>1023</v>
      </c>
      <c r="L238" s="34" t="s">
        <v>1023</v>
      </c>
      <c r="M238" s="5"/>
    </row>
    <row r="239" spans="1:13">
      <c r="A239" s="44" t="str">
        <f t="shared" si="8"/>
        <v>産業（製造業）パルプ製造業及び紙製造業パルプ化工程（機械パルプ）熱利用設備</v>
      </c>
      <c r="B239" s="11">
        <f t="shared" si="7"/>
        <v>233</v>
      </c>
      <c r="C239" s="57" t="s">
        <v>774</v>
      </c>
      <c r="D239" s="496" t="s">
        <v>783</v>
      </c>
      <c r="E239" s="496"/>
      <c r="F239" s="353" t="s">
        <v>13</v>
      </c>
      <c r="G239" s="353" t="s">
        <v>14</v>
      </c>
      <c r="H239" s="57" t="s">
        <v>985</v>
      </c>
      <c r="I239" s="353" t="s">
        <v>734</v>
      </c>
      <c r="J239" s="50" t="s">
        <v>787</v>
      </c>
      <c r="K239" s="34" t="s">
        <v>1023</v>
      </c>
      <c r="L239" s="34" t="s">
        <v>1023</v>
      </c>
      <c r="M239" s="5"/>
    </row>
    <row r="240" spans="1:13">
      <c r="A240" s="44" t="str">
        <f t="shared" si="8"/>
        <v>産業（製造業）パルプ製造業及び紙製造業パルプ化工程（機械パルプ）廃熱回収設備</v>
      </c>
      <c r="B240" s="11">
        <f t="shared" si="7"/>
        <v>234</v>
      </c>
      <c r="C240" s="57" t="s">
        <v>774</v>
      </c>
      <c r="D240" s="496" t="s">
        <v>783</v>
      </c>
      <c r="E240" s="496"/>
      <c r="F240" s="353" t="s">
        <v>13</v>
      </c>
      <c r="G240" s="353" t="s">
        <v>14</v>
      </c>
      <c r="H240" s="57" t="s">
        <v>985</v>
      </c>
      <c r="I240" s="353" t="s">
        <v>784</v>
      </c>
      <c r="J240" s="57" t="s">
        <v>788</v>
      </c>
      <c r="K240" s="34" t="s">
        <v>1023</v>
      </c>
      <c r="L240" s="34" t="s">
        <v>1023</v>
      </c>
      <c r="M240" s="5"/>
    </row>
    <row r="241" spans="1:13">
      <c r="A241" s="44" t="str">
        <f t="shared" si="8"/>
        <v>産業（製造業）パルプ製造業及び紙製造業パルプ化工程（機械パルプ）電気使用設備</v>
      </c>
      <c r="B241" s="11">
        <f t="shared" si="7"/>
        <v>235</v>
      </c>
      <c r="C241" s="57" t="s">
        <v>774</v>
      </c>
      <c r="D241" s="496" t="s">
        <v>783</v>
      </c>
      <c r="E241" s="496"/>
      <c r="F241" s="353" t="s">
        <v>13</v>
      </c>
      <c r="G241" s="353" t="s">
        <v>14</v>
      </c>
      <c r="H241" s="57" t="s">
        <v>985</v>
      </c>
      <c r="I241" s="57" t="s">
        <v>736</v>
      </c>
      <c r="J241" s="57" t="s">
        <v>842</v>
      </c>
      <c r="K241" s="34" t="s">
        <v>1023</v>
      </c>
      <c r="L241" s="34" t="s">
        <v>1023</v>
      </c>
      <c r="M241" s="5"/>
    </row>
    <row r="242" spans="1:13">
      <c r="A242" s="44" t="str">
        <f t="shared" si="8"/>
        <v>産業（製造業）パルプ製造業及び紙製造業パルプ化工程（機械パルプ）電気使用設備</v>
      </c>
      <c r="B242" s="11">
        <f t="shared" si="7"/>
        <v>236</v>
      </c>
      <c r="C242" s="57" t="s">
        <v>774</v>
      </c>
      <c r="D242" s="496" t="s">
        <v>783</v>
      </c>
      <c r="E242" s="496"/>
      <c r="F242" s="353" t="s">
        <v>13</v>
      </c>
      <c r="G242" s="353" t="s">
        <v>14</v>
      </c>
      <c r="H242" s="57" t="s">
        <v>985</v>
      </c>
      <c r="I242" s="57" t="s">
        <v>736</v>
      </c>
      <c r="J242" s="57" t="s">
        <v>871</v>
      </c>
      <c r="K242" s="34" t="s">
        <v>1023</v>
      </c>
      <c r="L242" s="34" t="s">
        <v>1023</v>
      </c>
      <c r="M242" s="5"/>
    </row>
    <row r="243" spans="1:13">
      <c r="A243" s="44" t="str">
        <f t="shared" si="8"/>
        <v>産業（製造業）パルプ製造業及び紙製造業パルプ化工程（機械パルプ）電気使用設備</v>
      </c>
      <c r="B243" s="11">
        <f t="shared" si="7"/>
        <v>237</v>
      </c>
      <c r="C243" s="57" t="s">
        <v>774</v>
      </c>
      <c r="D243" s="496" t="s">
        <v>783</v>
      </c>
      <c r="E243" s="496"/>
      <c r="F243" s="353" t="s">
        <v>13</v>
      </c>
      <c r="G243" s="353" t="s">
        <v>14</v>
      </c>
      <c r="H243" s="57" t="s">
        <v>985</v>
      </c>
      <c r="I243" s="57" t="s">
        <v>736</v>
      </c>
      <c r="J243" s="57" t="s">
        <v>899</v>
      </c>
      <c r="K243" s="34" t="s">
        <v>1023</v>
      </c>
      <c r="L243" s="34" t="s">
        <v>1023</v>
      </c>
      <c r="M243" s="5"/>
    </row>
    <row r="244" spans="1:13">
      <c r="A244" s="44" t="str">
        <f t="shared" si="8"/>
        <v>産業（製造業）パルプ製造業及び紙製造業パルプ化工程（古紙パルプ）電気使用設備</v>
      </c>
      <c r="B244" s="11">
        <f t="shared" si="7"/>
        <v>238</v>
      </c>
      <c r="C244" s="57" t="s">
        <v>774</v>
      </c>
      <c r="D244" s="496" t="s">
        <v>783</v>
      </c>
      <c r="E244" s="496"/>
      <c r="F244" s="353" t="s">
        <v>13</v>
      </c>
      <c r="G244" s="353" t="s">
        <v>14</v>
      </c>
      <c r="H244" s="57" t="s">
        <v>987</v>
      </c>
      <c r="I244" s="57" t="s">
        <v>736</v>
      </c>
      <c r="J244" s="57" t="s">
        <v>843</v>
      </c>
      <c r="K244" s="34" t="s">
        <v>1023</v>
      </c>
      <c r="L244" s="34" t="s">
        <v>1023</v>
      </c>
      <c r="M244" s="5"/>
    </row>
    <row r="245" spans="1:13">
      <c r="A245" s="44" t="str">
        <f t="shared" si="8"/>
        <v>産業（製造業）パルプ製造業及び紙製造業パルプ化工程（古紙パルプ）電気使用設備</v>
      </c>
      <c r="B245" s="11">
        <f t="shared" si="7"/>
        <v>239</v>
      </c>
      <c r="C245" s="57" t="s">
        <v>774</v>
      </c>
      <c r="D245" s="496" t="s">
        <v>783</v>
      </c>
      <c r="E245" s="496"/>
      <c r="F245" s="353" t="s">
        <v>13</v>
      </c>
      <c r="G245" s="353" t="s">
        <v>14</v>
      </c>
      <c r="H245" s="57" t="s">
        <v>987</v>
      </c>
      <c r="I245" s="57" t="s">
        <v>736</v>
      </c>
      <c r="J245" s="57" t="s">
        <v>872</v>
      </c>
      <c r="K245" s="34" t="s">
        <v>1023</v>
      </c>
      <c r="L245" s="34" t="s">
        <v>1023</v>
      </c>
      <c r="M245" s="5"/>
    </row>
    <row r="246" spans="1:13">
      <c r="A246" s="44" t="str">
        <f t="shared" si="8"/>
        <v>産業（製造業）パルプ製造業及び紙製造業パルプ化工程（古紙パルプ）電気使用設備</v>
      </c>
      <c r="B246" s="11">
        <f t="shared" si="7"/>
        <v>240</v>
      </c>
      <c r="C246" s="57" t="s">
        <v>774</v>
      </c>
      <c r="D246" s="496" t="s">
        <v>783</v>
      </c>
      <c r="E246" s="496"/>
      <c r="F246" s="353" t="s">
        <v>13</v>
      </c>
      <c r="G246" s="353" t="s">
        <v>14</v>
      </c>
      <c r="H246" s="57" t="s">
        <v>987</v>
      </c>
      <c r="I246" s="57" t="s">
        <v>736</v>
      </c>
      <c r="J246" s="57" t="s">
        <v>900</v>
      </c>
      <c r="K246" s="34" t="s">
        <v>1023</v>
      </c>
      <c r="L246" s="34" t="s">
        <v>1023</v>
      </c>
      <c r="M246" s="5"/>
    </row>
    <row r="247" spans="1:13">
      <c r="A247" s="44" t="str">
        <f t="shared" si="8"/>
        <v>産業（製造業）パルプ製造業及び紙製造業パルプ化工程（古紙パルプ）電気使用設備</v>
      </c>
      <c r="B247" s="11">
        <f t="shared" si="7"/>
        <v>241</v>
      </c>
      <c r="C247" s="57" t="s">
        <v>774</v>
      </c>
      <c r="D247" s="496" t="s">
        <v>783</v>
      </c>
      <c r="E247" s="496"/>
      <c r="F247" s="353" t="s">
        <v>13</v>
      </c>
      <c r="G247" s="353" t="s">
        <v>14</v>
      </c>
      <c r="H247" s="57" t="s">
        <v>987</v>
      </c>
      <c r="I247" s="57" t="s">
        <v>736</v>
      </c>
      <c r="J247" s="57" t="s">
        <v>914</v>
      </c>
      <c r="K247" s="34" t="s">
        <v>1023</v>
      </c>
      <c r="L247" s="34" t="s">
        <v>1023</v>
      </c>
      <c r="M247" s="5"/>
    </row>
    <row r="248" spans="1:13">
      <c r="A248" s="44" t="str">
        <f t="shared" si="8"/>
        <v>産業（製造業）パルプ製造業及び紙製造業パルプ化工程（古紙パルプ）電気使用設備</v>
      </c>
      <c r="B248" s="11">
        <f t="shared" si="7"/>
        <v>242</v>
      </c>
      <c r="C248" s="57" t="s">
        <v>774</v>
      </c>
      <c r="D248" s="496" t="s">
        <v>783</v>
      </c>
      <c r="E248" s="496"/>
      <c r="F248" s="353" t="s">
        <v>13</v>
      </c>
      <c r="G248" s="353" t="s">
        <v>14</v>
      </c>
      <c r="H248" s="57" t="s">
        <v>987</v>
      </c>
      <c r="I248" s="57" t="s">
        <v>736</v>
      </c>
      <c r="J248" s="57" t="s">
        <v>902</v>
      </c>
      <c r="K248" s="34" t="s">
        <v>1023</v>
      </c>
      <c r="L248" s="34" t="s">
        <v>1023</v>
      </c>
      <c r="M248" s="5"/>
    </row>
    <row r="249" spans="1:13">
      <c r="A249" s="44" t="str">
        <f t="shared" si="8"/>
        <v>産業（製造業）パルプ製造業及び紙製造業パルプ化工程（古紙パルプ）電気使用設備</v>
      </c>
      <c r="B249" s="11">
        <f t="shared" si="7"/>
        <v>243</v>
      </c>
      <c r="C249" s="57" t="s">
        <v>774</v>
      </c>
      <c r="D249" s="496" t="s">
        <v>783</v>
      </c>
      <c r="E249" s="496"/>
      <c r="F249" s="353" t="s">
        <v>13</v>
      </c>
      <c r="G249" s="353" t="s">
        <v>14</v>
      </c>
      <c r="H249" s="57" t="s">
        <v>987</v>
      </c>
      <c r="I249" s="57" t="s">
        <v>736</v>
      </c>
      <c r="J249" s="57" t="s">
        <v>842</v>
      </c>
      <c r="K249" s="34" t="s">
        <v>1023</v>
      </c>
      <c r="L249" s="34" t="s">
        <v>1023</v>
      </c>
      <c r="M249" s="5"/>
    </row>
    <row r="250" spans="1:13">
      <c r="A250" s="44" t="str">
        <f t="shared" si="8"/>
        <v>産業（製造業）パルプ製造業及び紙製造業パルプ化工程（古紙パルプ）電気使用設備</v>
      </c>
      <c r="B250" s="11">
        <f t="shared" si="7"/>
        <v>244</v>
      </c>
      <c r="C250" s="57" t="s">
        <v>774</v>
      </c>
      <c r="D250" s="496" t="s">
        <v>783</v>
      </c>
      <c r="E250" s="496"/>
      <c r="F250" s="353" t="s">
        <v>13</v>
      </c>
      <c r="G250" s="353" t="s">
        <v>14</v>
      </c>
      <c r="H250" s="57" t="s">
        <v>987</v>
      </c>
      <c r="I250" s="57" t="s">
        <v>736</v>
      </c>
      <c r="J250" s="57" t="s">
        <v>938</v>
      </c>
      <c r="K250" s="34" t="s">
        <v>1023</v>
      </c>
      <c r="L250" s="34" t="s">
        <v>1023</v>
      </c>
      <c r="M250" s="5"/>
    </row>
    <row r="251" spans="1:13">
      <c r="A251" s="44" t="str">
        <f t="shared" si="8"/>
        <v>産業（製造業）パルプ製造業及び紙製造業抄紙工程熱利用設備</v>
      </c>
      <c r="B251" s="11">
        <f t="shared" si="7"/>
        <v>245</v>
      </c>
      <c r="C251" s="57" t="s">
        <v>774</v>
      </c>
      <c r="D251" s="496" t="s">
        <v>783</v>
      </c>
      <c r="E251" s="496"/>
      <c r="F251" s="353" t="s">
        <v>13</v>
      </c>
      <c r="G251" s="353" t="s">
        <v>14</v>
      </c>
      <c r="H251" s="57" t="s">
        <v>989</v>
      </c>
      <c r="I251" s="57" t="s">
        <v>734</v>
      </c>
      <c r="J251" s="57" t="s">
        <v>3846</v>
      </c>
      <c r="K251" s="34" t="s">
        <v>1023</v>
      </c>
      <c r="L251" s="34" t="s">
        <v>1023</v>
      </c>
      <c r="M251" s="5"/>
    </row>
    <row r="252" spans="1:13">
      <c r="A252" s="44" t="str">
        <f t="shared" si="8"/>
        <v>産業（製造業）パルプ製造業及び紙製造業抄紙工程熱利用設備</v>
      </c>
      <c r="B252" s="11">
        <f t="shared" si="7"/>
        <v>246</v>
      </c>
      <c r="C252" s="57" t="s">
        <v>774</v>
      </c>
      <c r="D252" s="496" t="s">
        <v>783</v>
      </c>
      <c r="E252" s="496"/>
      <c r="F252" s="353" t="s">
        <v>13</v>
      </c>
      <c r="G252" s="353" t="s">
        <v>14</v>
      </c>
      <c r="H252" s="57" t="s">
        <v>989</v>
      </c>
      <c r="I252" s="57" t="s">
        <v>734</v>
      </c>
      <c r="J252" s="57" t="s">
        <v>873</v>
      </c>
      <c r="K252" s="34" t="s">
        <v>1023</v>
      </c>
      <c r="L252" s="34" t="s">
        <v>1023</v>
      </c>
      <c r="M252" s="49"/>
    </row>
    <row r="253" spans="1:13">
      <c r="A253" s="44" t="str">
        <f t="shared" si="8"/>
        <v>産業（製造業）パルプ製造業及び紙製造業抄紙工程熱利用設備</v>
      </c>
      <c r="B253" s="11">
        <f t="shared" si="7"/>
        <v>247</v>
      </c>
      <c r="C253" s="57" t="s">
        <v>774</v>
      </c>
      <c r="D253" s="496" t="s">
        <v>783</v>
      </c>
      <c r="E253" s="496"/>
      <c r="F253" s="353" t="s">
        <v>13</v>
      </c>
      <c r="G253" s="353" t="s">
        <v>14</v>
      </c>
      <c r="H253" s="57" t="s">
        <v>989</v>
      </c>
      <c r="I253" s="57" t="s">
        <v>734</v>
      </c>
      <c r="J253" s="57" t="s">
        <v>901</v>
      </c>
      <c r="K253" s="34" t="s">
        <v>1023</v>
      </c>
      <c r="L253" s="34" t="s">
        <v>1023</v>
      </c>
      <c r="M253" s="49"/>
    </row>
    <row r="254" spans="1:13">
      <c r="A254" s="44" t="str">
        <f t="shared" si="8"/>
        <v>産業（製造業）パルプ製造業及び紙製造業抄紙工程熱利用設備</v>
      </c>
      <c r="B254" s="11">
        <f t="shared" si="7"/>
        <v>248</v>
      </c>
      <c r="C254" s="57" t="s">
        <v>774</v>
      </c>
      <c r="D254" s="496" t="s">
        <v>783</v>
      </c>
      <c r="E254" s="496"/>
      <c r="F254" s="353" t="s">
        <v>13</v>
      </c>
      <c r="G254" s="353" t="s">
        <v>14</v>
      </c>
      <c r="H254" s="57" t="s">
        <v>989</v>
      </c>
      <c r="I254" s="57" t="s">
        <v>734</v>
      </c>
      <c r="J254" s="57" t="s">
        <v>915</v>
      </c>
      <c r="K254" s="34" t="s">
        <v>1023</v>
      </c>
      <c r="L254" s="34" t="s">
        <v>1023</v>
      </c>
      <c r="M254" s="49"/>
    </row>
    <row r="255" spans="1:13">
      <c r="A255" s="44" t="str">
        <f t="shared" si="8"/>
        <v>産業（製造業）パルプ製造業及び紙製造業抄紙工程熱利用設備</v>
      </c>
      <c r="B255" s="11">
        <f t="shared" si="7"/>
        <v>249</v>
      </c>
      <c r="C255" s="57" t="s">
        <v>774</v>
      </c>
      <c r="D255" s="496" t="s">
        <v>783</v>
      </c>
      <c r="E255" s="496"/>
      <c r="F255" s="353" t="s">
        <v>13</v>
      </c>
      <c r="G255" s="353" t="s">
        <v>14</v>
      </c>
      <c r="H255" s="57" t="s">
        <v>989</v>
      </c>
      <c r="I255" s="57" t="s">
        <v>734</v>
      </c>
      <c r="J255" s="57" t="s">
        <v>924</v>
      </c>
      <c r="K255" s="34" t="s">
        <v>1023</v>
      </c>
      <c r="L255" s="34" t="s">
        <v>1023</v>
      </c>
      <c r="M255" s="49"/>
    </row>
    <row r="256" spans="1:13">
      <c r="A256" s="44" t="str">
        <f t="shared" si="8"/>
        <v>産業（製造業）パルプ製造業及び紙製造業抄紙工程熱利用設備</v>
      </c>
      <c r="B256" s="11">
        <f t="shared" si="7"/>
        <v>250</v>
      </c>
      <c r="C256" s="57" t="s">
        <v>774</v>
      </c>
      <c r="D256" s="496" t="s">
        <v>783</v>
      </c>
      <c r="E256" s="496"/>
      <c r="F256" s="353" t="s">
        <v>13</v>
      </c>
      <c r="G256" s="353" t="s">
        <v>14</v>
      </c>
      <c r="H256" s="57" t="s">
        <v>989</v>
      </c>
      <c r="I256" s="57" t="s">
        <v>734</v>
      </c>
      <c r="J256" s="57" t="s">
        <v>931</v>
      </c>
      <c r="K256" s="34" t="s">
        <v>1023</v>
      </c>
      <c r="L256" s="34" t="s">
        <v>1023</v>
      </c>
      <c r="M256" s="49"/>
    </row>
    <row r="257" spans="1:13">
      <c r="A257" s="44" t="str">
        <f t="shared" si="8"/>
        <v>産業（製造業）パルプ製造業及び紙製造業抄紙工程熱利用設備</v>
      </c>
      <c r="B257" s="11">
        <f t="shared" si="7"/>
        <v>251</v>
      </c>
      <c r="C257" s="57" t="s">
        <v>774</v>
      </c>
      <c r="D257" s="496" t="s">
        <v>783</v>
      </c>
      <c r="E257" s="496"/>
      <c r="F257" s="353" t="s">
        <v>13</v>
      </c>
      <c r="G257" s="353" t="s">
        <v>14</v>
      </c>
      <c r="H257" s="57" t="s">
        <v>989</v>
      </c>
      <c r="I257" s="57" t="s">
        <v>734</v>
      </c>
      <c r="J257" s="57" t="s">
        <v>939</v>
      </c>
      <c r="K257" s="34" t="s">
        <v>1023</v>
      </c>
      <c r="L257" s="34" t="s">
        <v>1023</v>
      </c>
      <c r="M257" s="49"/>
    </row>
    <row r="258" spans="1:13">
      <c r="A258" s="44" t="str">
        <f t="shared" si="8"/>
        <v>産業（製造業）パルプ製造業及び紙製造業抄紙工程熱利用設備</v>
      </c>
      <c r="B258" s="11">
        <f t="shared" si="7"/>
        <v>252</v>
      </c>
      <c r="C258" s="57" t="s">
        <v>774</v>
      </c>
      <c r="D258" s="496" t="s">
        <v>783</v>
      </c>
      <c r="E258" s="496"/>
      <c r="F258" s="353" t="s">
        <v>13</v>
      </c>
      <c r="G258" s="353" t="s">
        <v>14</v>
      </c>
      <c r="H258" s="57" t="s">
        <v>989</v>
      </c>
      <c r="I258" s="57" t="s">
        <v>734</v>
      </c>
      <c r="J258" s="57" t="s">
        <v>946</v>
      </c>
      <c r="K258" s="34" t="s">
        <v>1023</v>
      </c>
      <c r="L258" s="34" t="s">
        <v>1023</v>
      </c>
      <c r="M258" s="49"/>
    </row>
    <row r="259" spans="1:13">
      <c r="A259" s="44" t="str">
        <f t="shared" si="8"/>
        <v>産業（製造業）パルプ製造業及び紙製造業抄紙工程熱利用設備</v>
      </c>
      <c r="B259" s="11">
        <f t="shared" si="7"/>
        <v>253</v>
      </c>
      <c r="C259" s="57" t="s">
        <v>774</v>
      </c>
      <c r="D259" s="496" t="s">
        <v>783</v>
      </c>
      <c r="E259" s="496"/>
      <c r="F259" s="353" t="s">
        <v>13</v>
      </c>
      <c r="G259" s="353" t="s">
        <v>14</v>
      </c>
      <c r="H259" s="57" t="s">
        <v>989</v>
      </c>
      <c r="I259" s="57" t="s">
        <v>734</v>
      </c>
      <c r="J259" s="57" t="s">
        <v>950</v>
      </c>
      <c r="K259" s="34" t="s">
        <v>1023</v>
      </c>
      <c r="L259" s="34" t="s">
        <v>1023</v>
      </c>
      <c r="M259" s="49"/>
    </row>
    <row r="260" spans="1:13">
      <c r="A260" s="44" t="str">
        <f t="shared" si="8"/>
        <v>産業（製造業）パルプ製造業及び紙製造業抄紙工程熱利用設備</v>
      </c>
      <c r="B260" s="11">
        <f t="shared" si="7"/>
        <v>254</v>
      </c>
      <c r="C260" s="57" t="s">
        <v>774</v>
      </c>
      <c r="D260" s="496" t="s">
        <v>783</v>
      </c>
      <c r="E260" s="496"/>
      <c r="F260" s="353" t="s">
        <v>13</v>
      </c>
      <c r="G260" s="353" t="s">
        <v>14</v>
      </c>
      <c r="H260" s="57" t="s">
        <v>989</v>
      </c>
      <c r="I260" s="57" t="s">
        <v>734</v>
      </c>
      <c r="J260" s="57" t="s">
        <v>954</v>
      </c>
      <c r="K260" s="34" t="s">
        <v>1023</v>
      </c>
      <c r="L260" s="34" t="s">
        <v>1023</v>
      </c>
      <c r="M260" s="49"/>
    </row>
    <row r="261" spans="1:13">
      <c r="A261" s="44" t="str">
        <f t="shared" si="8"/>
        <v>産業（製造業）パルプ製造業及び紙製造業抄紙工程熱利用設備</v>
      </c>
      <c r="B261" s="11">
        <f t="shared" ref="B261:B319" si="9">ROW(B261)-6</f>
        <v>255</v>
      </c>
      <c r="C261" s="57" t="s">
        <v>774</v>
      </c>
      <c r="D261" s="496" t="s">
        <v>783</v>
      </c>
      <c r="E261" s="496"/>
      <c r="F261" s="353" t="s">
        <v>13</v>
      </c>
      <c r="G261" s="353" t="s">
        <v>14</v>
      </c>
      <c r="H261" s="57" t="s">
        <v>989</v>
      </c>
      <c r="I261" s="57" t="s">
        <v>734</v>
      </c>
      <c r="J261" s="57" t="s">
        <v>959</v>
      </c>
      <c r="K261" s="34" t="s">
        <v>1023</v>
      </c>
      <c r="L261" s="34" t="s">
        <v>1023</v>
      </c>
      <c r="M261" s="49"/>
    </row>
    <row r="262" spans="1:13">
      <c r="A262" s="44" t="str">
        <f t="shared" si="8"/>
        <v>産業（製造業）パルプ製造業及び紙製造業抄紙工程廃熱回収設備</v>
      </c>
      <c r="B262" s="11">
        <f t="shared" si="9"/>
        <v>256</v>
      </c>
      <c r="C262" s="57" t="s">
        <v>774</v>
      </c>
      <c r="D262" s="496" t="s">
        <v>783</v>
      </c>
      <c r="E262" s="496"/>
      <c r="F262" s="353" t="s">
        <v>13</v>
      </c>
      <c r="G262" s="353" t="s">
        <v>14</v>
      </c>
      <c r="H262" s="57" t="s">
        <v>989</v>
      </c>
      <c r="I262" s="57" t="s">
        <v>784</v>
      </c>
      <c r="J262" s="57" t="s">
        <v>845</v>
      </c>
      <c r="K262" s="34" t="s">
        <v>1023</v>
      </c>
      <c r="L262" s="34" t="s">
        <v>1023</v>
      </c>
      <c r="M262" s="49"/>
    </row>
    <row r="263" spans="1:13">
      <c r="A263" s="44" t="str">
        <f t="shared" si="8"/>
        <v>産業（製造業）パルプ製造業及び紙製造業抄紙工程電気使用設備</v>
      </c>
      <c r="B263" s="11">
        <f t="shared" si="9"/>
        <v>257</v>
      </c>
      <c r="C263" s="57" t="s">
        <v>774</v>
      </c>
      <c r="D263" s="496" t="s">
        <v>783</v>
      </c>
      <c r="E263" s="496"/>
      <c r="F263" s="353" t="s">
        <v>13</v>
      </c>
      <c r="G263" s="353" t="s">
        <v>14</v>
      </c>
      <c r="H263" s="57" t="s">
        <v>989</v>
      </c>
      <c r="I263" s="57" t="s">
        <v>736</v>
      </c>
      <c r="J263" s="57" t="s">
        <v>846</v>
      </c>
      <c r="K263" s="34" t="s">
        <v>1023</v>
      </c>
      <c r="L263" s="34" t="s">
        <v>1023</v>
      </c>
      <c r="M263" s="49"/>
    </row>
    <row r="264" spans="1:13">
      <c r="A264" s="44" t="str">
        <f t="shared" si="8"/>
        <v>産業（製造業）パルプ製造業及び紙製造業抄紙工程電気使用設備</v>
      </c>
      <c r="B264" s="11">
        <f t="shared" si="9"/>
        <v>258</v>
      </c>
      <c r="C264" s="57" t="s">
        <v>774</v>
      </c>
      <c r="D264" s="496" t="s">
        <v>783</v>
      </c>
      <c r="E264" s="496"/>
      <c r="F264" s="353" t="s">
        <v>13</v>
      </c>
      <c r="G264" s="353" t="s">
        <v>14</v>
      </c>
      <c r="H264" s="57" t="s">
        <v>989</v>
      </c>
      <c r="I264" s="57" t="s">
        <v>736</v>
      </c>
      <c r="J264" s="57" t="s">
        <v>874</v>
      </c>
      <c r="K264" s="34" t="s">
        <v>1023</v>
      </c>
      <c r="L264" s="34" t="s">
        <v>1023</v>
      </c>
      <c r="M264" s="49"/>
    </row>
    <row r="265" spans="1:13">
      <c r="A265" s="44" t="str">
        <f t="shared" si="8"/>
        <v>産業（製造業）パルプ製造業及び紙製造業抄紙工程電気使用設備</v>
      </c>
      <c r="B265" s="11">
        <f t="shared" si="9"/>
        <v>259</v>
      </c>
      <c r="C265" s="57" t="s">
        <v>774</v>
      </c>
      <c r="D265" s="496" t="s">
        <v>783</v>
      </c>
      <c r="E265" s="496"/>
      <c r="F265" s="353" t="s">
        <v>13</v>
      </c>
      <c r="G265" s="353" t="s">
        <v>14</v>
      </c>
      <c r="H265" s="57" t="s">
        <v>989</v>
      </c>
      <c r="I265" s="57" t="s">
        <v>736</v>
      </c>
      <c r="J265" s="57" t="s">
        <v>902</v>
      </c>
      <c r="K265" s="34" t="s">
        <v>1023</v>
      </c>
      <c r="L265" s="34" t="s">
        <v>1023</v>
      </c>
      <c r="M265" s="49"/>
    </row>
    <row r="266" spans="1:13">
      <c r="A266" s="44" t="str">
        <f t="shared" si="8"/>
        <v>産業（製造業）パルプ製造業及び紙製造業抄紙工程電気使用設備</v>
      </c>
      <c r="B266" s="11">
        <f t="shared" si="9"/>
        <v>260</v>
      </c>
      <c r="C266" s="57" t="s">
        <v>774</v>
      </c>
      <c r="D266" s="496" t="s">
        <v>783</v>
      </c>
      <c r="E266" s="496"/>
      <c r="F266" s="353" t="s">
        <v>13</v>
      </c>
      <c r="G266" s="353" t="s">
        <v>14</v>
      </c>
      <c r="H266" s="57" t="s">
        <v>989</v>
      </c>
      <c r="I266" s="57" t="s">
        <v>736</v>
      </c>
      <c r="J266" s="57" t="s">
        <v>871</v>
      </c>
      <c r="K266" s="34" t="s">
        <v>1023</v>
      </c>
      <c r="L266" s="34" t="s">
        <v>1023</v>
      </c>
      <c r="M266" s="49"/>
    </row>
    <row r="267" spans="1:13">
      <c r="A267" s="44" t="str">
        <f t="shared" si="8"/>
        <v>産業（製造業）パルプ製造業及び紙製造業抄紙工程電気使用設備</v>
      </c>
      <c r="B267" s="11">
        <f t="shared" si="9"/>
        <v>261</v>
      </c>
      <c r="C267" s="57" t="s">
        <v>774</v>
      </c>
      <c r="D267" s="496" t="s">
        <v>783</v>
      </c>
      <c r="E267" s="496"/>
      <c r="F267" s="353" t="s">
        <v>13</v>
      </c>
      <c r="G267" s="353" t="s">
        <v>14</v>
      </c>
      <c r="H267" s="57" t="s">
        <v>989</v>
      </c>
      <c r="I267" s="57" t="s">
        <v>736</v>
      </c>
      <c r="J267" s="57" t="s">
        <v>899</v>
      </c>
      <c r="K267" s="34" t="s">
        <v>1023</v>
      </c>
      <c r="L267" s="34" t="s">
        <v>1023</v>
      </c>
      <c r="M267" s="49"/>
    </row>
    <row r="268" spans="1:13">
      <c r="A268" s="44" t="str">
        <f t="shared" si="8"/>
        <v>産業（製造業）パルプ製造業及び紙製造業抄紙工程電気使用設備</v>
      </c>
      <c r="B268" s="11">
        <f t="shared" si="9"/>
        <v>262</v>
      </c>
      <c r="C268" s="57" t="s">
        <v>774</v>
      </c>
      <c r="D268" s="496" t="s">
        <v>783</v>
      </c>
      <c r="E268" s="496"/>
      <c r="F268" s="353" t="s">
        <v>13</v>
      </c>
      <c r="G268" s="353" t="s">
        <v>14</v>
      </c>
      <c r="H268" s="57" t="s">
        <v>989</v>
      </c>
      <c r="I268" s="57" t="s">
        <v>736</v>
      </c>
      <c r="J268" s="57" t="s">
        <v>842</v>
      </c>
      <c r="K268" s="34" t="s">
        <v>1023</v>
      </c>
      <c r="L268" s="34" t="s">
        <v>1023</v>
      </c>
      <c r="M268" s="49"/>
    </row>
    <row r="269" spans="1:13">
      <c r="A269" s="44" t="str">
        <f t="shared" si="8"/>
        <v>産業（製造業）パルプ製造業及び紙製造業抄紙工程電気使用設備</v>
      </c>
      <c r="B269" s="11">
        <f t="shared" si="9"/>
        <v>263</v>
      </c>
      <c r="C269" s="57" t="s">
        <v>774</v>
      </c>
      <c r="D269" s="496" t="s">
        <v>783</v>
      </c>
      <c r="E269" s="496"/>
      <c r="F269" s="353" t="s">
        <v>13</v>
      </c>
      <c r="G269" s="353" t="s">
        <v>14</v>
      </c>
      <c r="H269" s="57" t="s">
        <v>989</v>
      </c>
      <c r="I269" s="57" t="s">
        <v>736</v>
      </c>
      <c r="J269" s="57" t="s">
        <v>940</v>
      </c>
      <c r="K269" s="34" t="s">
        <v>1023</v>
      </c>
      <c r="L269" s="34" t="s">
        <v>1023</v>
      </c>
      <c r="M269" s="49"/>
    </row>
    <row r="270" spans="1:13">
      <c r="A270" s="44" t="str">
        <f t="shared" si="8"/>
        <v>産業（製造業）パルプ製造業及び紙製造業抄紙工程電気使用設備</v>
      </c>
      <c r="B270" s="11">
        <f t="shared" si="9"/>
        <v>264</v>
      </c>
      <c r="C270" s="57" t="s">
        <v>774</v>
      </c>
      <c r="D270" s="496" t="s">
        <v>783</v>
      </c>
      <c r="E270" s="496"/>
      <c r="F270" s="353" t="s">
        <v>13</v>
      </c>
      <c r="G270" s="353" t="s">
        <v>14</v>
      </c>
      <c r="H270" s="57" t="s">
        <v>989</v>
      </c>
      <c r="I270" s="57" t="s">
        <v>736</v>
      </c>
      <c r="J270" s="57" t="s">
        <v>947</v>
      </c>
      <c r="K270" s="34" t="s">
        <v>1023</v>
      </c>
      <c r="L270" s="34" t="s">
        <v>1023</v>
      </c>
      <c r="M270" s="49"/>
    </row>
    <row r="271" spans="1:13">
      <c r="A271" s="44" t="str">
        <f t="shared" si="8"/>
        <v>産業（製造業）パルプ製造業及び紙製造業抄紙工程省エネルギー型製造プロセス</v>
      </c>
      <c r="B271" s="11">
        <f t="shared" si="9"/>
        <v>265</v>
      </c>
      <c r="C271" s="57" t="s">
        <v>774</v>
      </c>
      <c r="D271" s="496" t="s">
        <v>783</v>
      </c>
      <c r="E271" s="496"/>
      <c r="F271" s="353" t="s">
        <v>13</v>
      </c>
      <c r="G271" s="353" t="s">
        <v>14</v>
      </c>
      <c r="H271" s="57" t="s">
        <v>989</v>
      </c>
      <c r="I271" s="57" t="s">
        <v>776</v>
      </c>
      <c r="J271" s="57" t="s">
        <v>847</v>
      </c>
      <c r="K271" s="34" t="s">
        <v>1023</v>
      </c>
      <c r="L271" s="34" t="s">
        <v>1023</v>
      </c>
      <c r="M271" s="49"/>
    </row>
    <row r="272" spans="1:13">
      <c r="A272" s="44" t="str">
        <f t="shared" si="8"/>
        <v>産業（製造業）パルプ製造業及び紙製造業抄紙工程省エネルギー型製造プロセス</v>
      </c>
      <c r="B272" s="11">
        <f t="shared" si="9"/>
        <v>266</v>
      </c>
      <c r="C272" s="57" t="s">
        <v>774</v>
      </c>
      <c r="D272" s="496" t="s">
        <v>783</v>
      </c>
      <c r="E272" s="496"/>
      <c r="F272" s="353" t="s">
        <v>13</v>
      </c>
      <c r="G272" s="353" t="s">
        <v>14</v>
      </c>
      <c r="H272" s="57" t="s">
        <v>989</v>
      </c>
      <c r="I272" s="57" t="s">
        <v>776</v>
      </c>
      <c r="J272" s="57" t="s">
        <v>875</v>
      </c>
      <c r="K272" s="34" t="s">
        <v>1023</v>
      </c>
      <c r="L272" s="34" t="s">
        <v>1023</v>
      </c>
      <c r="M272" s="49"/>
    </row>
    <row r="273" spans="1:13">
      <c r="A273" s="44" t="str">
        <f t="shared" si="8"/>
        <v>産業（製造業）パルプ製造業及び紙製造業動力工程（重油、石炭、都市ガス、固形燃料等）燃焼設備</v>
      </c>
      <c r="B273" s="11">
        <f t="shared" si="9"/>
        <v>267</v>
      </c>
      <c r="C273" s="57" t="s">
        <v>774</v>
      </c>
      <c r="D273" s="496" t="s">
        <v>783</v>
      </c>
      <c r="E273" s="496"/>
      <c r="F273" s="353" t="s">
        <v>13</v>
      </c>
      <c r="G273" s="353" t="s">
        <v>14</v>
      </c>
      <c r="H273" s="57" t="s">
        <v>991</v>
      </c>
      <c r="I273" s="57" t="s">
        <v>789</v>
      </c>
      <c r="J273" s="57" t="s">
        <v>916</v>
      </c>
      <c r="K273" s="34" t="s">
        <v>1023</v>
      </c>
      <c r="L273" s="34" t="s">
        <v>1023</v>
      </c>
      <c r="M273" s="49"/>
    </row>
    <row r="274" spans="1:13">
      <c r="A274" s="44" t="str">
        <f t="shared" si="8"/>
        <v>産業（製造業）パルプ製造業及び紙製造業動力工程（重油、石炭、都市ガス、固形燃料等）熱利用設備</v>
      </c>
      <c r="B274" s="11">
        <f t="shared" si="9"/>
        <v>268</v>
      </c>
      <c r="C274" s="57" t="s">
        <v>774</v>
      </c>
      <c r="D274" s="496" t="s">
        <v>783</v>
      </c>
      <c r="E274" s="496"/>
      <c r="F274" s="353" t="s">
        <v>13</v>
      </c>
      <c r="G274" s="353" t="s">
        <v>14</v>
      </c>
      <c r="H274" s="57" t="s">
        <v>991</v>
      </c>
      <c r="I274" s="57" t="s">
        <v>734</v>
      </c>
      <c r="J274" s="57" t="s">
        <v>848</v>
      </c>
      <c r="K274" s="34" t="s">
        <v>1023</v>
      </c>
      <c r="L274" s="34" t="s">
        <v>1023</v>
      </c>
      <c r="M274" s="49"/>
    </row>
    <row r="275" spans="1:13">
      <c r="A275" s="44" t="str">
        <f t="shared" si="8"/>
        <v>産業（製造業）パルプ製造業及び紙製造業動力工程（回収黒液）燃焼設備</v>
      </c>
      <c r="B275" s="11">
        <f t="shared" si="9"/>
        <v>269</v>
      </c>
      <c r="C275" s="57" t="s">
        <v>774</v>
      </c>
      <c r="D275" s="496" t="s">
        <v>783</v>
      </c>
      <c r="E275" s="496"/>
      <c r="F275" s="353" t="s">
        <v>13</v>
      </c>
      <c r="G275" s="353" t="s">
        <v>14</v>
      </c>
      <c r="H275" s="57" t="s">
        <v>993</v>
      </c>
      <c r="I275" s="57" t="s">
        <v>789</v>
      </c>
      <c r="J275" s="57" t="s">
        <v>903</v>
      </c>
      <c r="K275" s="34" t="s">
        <v>1023</v>
      </c>
      <c r="L275" s="34" t="s">
        <v>1023</v>
      </c>
      <c r="M275" s="49"/>
    </row>
    <row r="276" spans="1:13">
      <c r="A276" s="44" t="str">
        <f t="shared" si="8"/>
        <v>産業（製造業）パルプ製造業及び紙製造業動力工程（回収黒液）熱利用設備</v>
      </c>
      <c r="B276" s="11">
        <f t="shared" si="9"/>
        <v>270</v>
      </c>
      <c r="C276" s="57" t="s">
        <v>774</v>
      </c>
      <c r="D276" s="496" t="s">
        <v>783</v>
      </c>
      <c r="E276" s="496"/>
      <c r="F276" s="353" t="s">
        <v>13</v>
      </c>
      <c r="G276" s="353" t="s">
        <v>14</v>
      </c>
      <c r="H276" s="57" t="s">
        <v>993</v>
      </c>
      <c r="I276" s="57" t="s">
        <v>734</v>
      </c>
      <c r="J276" s="57" t="s">
        <v>849</v>
      </c>
      <c r="K276" s="34" t="s">
        <v>1023</v>
      </c>
      <c r="L276" s="34" t="s">
        <v>1023</v>
      </c>
      <c r="M276" s="49"/>
    </row>
    <row r="277" spans="1:13">
      <c r="A277" s="44" t="str">
        <f t="shared" si="8"/>
        <v>産業（製造業）パルプ製造業及び紙製造業動力工程（回収黒液）熱利用設備</v>
      </c>
      <c r="B277" s="11">
        <f t="shared" si="9"/>
        <v>271</v>
      </c>
      <c r="C277" s="57" t="s">
        <v>774</v>
      </c>
      <c r="D277" s="496" t="s">
        <v>783</v>
      </c>
      <c r="E277" s="496"/>
      <c r="F277" s="353" t="s">
        <v>13</v>
      </c>
      <c r="G277" s="353" t="s">
        <v>14</v>
      </c>
      <c r="H277" s="57" t="s">
        <v>993</v>
      </c>
      <c r="I277" s="57" t="s">
        <v>734</v>
      </c>
      <c r="J277" s="57" t="s">
        <v>876</v>
      </c>
      <c r="K277" s="34" t="s">
        <v>1023</v>
      </c>
      <c r="L277" s="34" t="s">
        <v>1023</v>
      </c>
      <c r="M277" s="49"/>
    </row>
    <row r="278" spans="1:13">
      <c r="A278" s="44" t="str">
        <f t="shared" ref="A278:A319" si="10">C278&amp;D278&amp;E278&amp;H278&amp;I278</f>
        <v>産業（製造業）パルプ製造業及び紙製造業動力工程（回収黒液）熱利用設備</v>
      </c>
      <c r="B278" s="11">
        <f t="shared" si="9"/>
        <v>272</v>
      </c>
      <c r="C278" s="57" t="s">
        <v>774</v>
      </c>
      <c r="D278" s="496" t="s">
        <v>783</v>
      </c>
      <c r="E278" s="496"/>
      <c r="F278" s="353" t="s">
        <v>13</v>
      </c>
      <c r="G278" s="353" t="s">
        <v>14</v>
      </c>
      <c r="H278" s="57" t="s">
        <v>993</v>
      </c>
      <c r="I278" s="57" t="s">
        <v>734</v>
      </c>
      <c r="J278" s="57" t="s">
        <v>904</v>
      </c>
      <c r="K278" s="34" t="s">
        <v>1023</v>
      </c>
      <c r="L278" s="34" t="s">
        <v>1023</v>
      </c>
      <c r="M278" s="49"/>
    </row>
    <row r="279" spans="1:13">
      <c r="A279" s="44" t="str">
        <f t="shared" si="10"/>
        <v>産業（製造業）パルプ製造業及び紙製造業動力工程（回収黒液）熱利用設備</v>
      </c>
      <c r="B279" s="11">
        <f t="shared" si="9"/>
        <v>273</v>
      </c>
      <c r="C279" s="57" t="s">
        <v>774</v>
      </c>
      <c r="D279" s="496" t="s">
        <v>783</v>
      </c>
      <c r="E279" s="496"/>
      <c r="F279" s="353" t="s">
        <v>13</v>
      </c>
      <c r="G279" s="353" t="s">
        <v>14</v>
      </c>
      <c r="H279" s="57" t="s">
        <v>993</v>
      </c>
      <c r="I279" s="57" t="s">
        <v>734</v>
      </c>
      <c r="J279" s="57" t="s">
        <v>932</v>
      </c>
      <c r="K279" s="34" t="s">
        <v>1023</v>
      </c>
      <c r="L279" s="34" t="s">
        <v>1023</v>
      </c>
      <c r="M279" s="49"/>
    </row>
    <row r="280" spans="1:13">
      <c r="A280" s="44" t="str">
        <f t="shared" si="10"/>
        <v>産業（製造業）パルプ製造業及び紙製造業動力工程（回収黒液）廃熱回収設備</v>
      </c>
      <c r="B280" s="11">
        <f t="shared" si="9"/>
        <v>274</v>
      </c>
      <c r="C280" s="57" t="s">
        <v>774</v>
      </c>
      <c r="D280" s="496" t="s">
        <v>783</v>
      </c>
      <c r="E280" s="496"/>
      <c r="F280" s="353" t="s">
        <v>13</v>
      </c>
      <c r="G280" s="353" t="s">
        <v>14</v>
      </c>
      <c r="H280" s="57" t="s">
        <v>993</v>
      </c>
      <c r="I280" s="57" t="s">
        <v>784</v>
      </c>
      <c r="J280" s="57" t="s">
        <v>849</v>
      </c>
      <c r="K280" s="34" t="s">
        <v>1023</v>
      </c>
      <c r="L280" s="34" t="s">
        <v>1023</v>
      </c>
      <c r="M280" s="49"/>
    </row>
    <row r="281" spans="1:13">
      <c r="A281" s="44" t="str">
        <f t="shared" si="10"/>
        <v>産業（製造業）パルプ製造業及び紙製造業動力工程（回収黒液）廃熱回収設備</v>
      </c>
      <c r="B281" s="11">
        <f t="shared" si="9"/>
        <v>275</v>
      </c>
      <c r="C281" s="57" t="s">
        <v>774</v>
      </c>
      <c r="D281" s="496" t="s">
        <v>783</v>
      </c>
      <c r="E281" s="496"/>
      <c r="F281" s="353" t="s">
        <v>13</v>
      </c>
      <c r="G281" s="353" t="s">
        <v>14</v>
      </c>
      <c r="H281" s="57" t="s">
        <v>993</v>
      </c>
      <c r="I281" s="57" t="s">
        <v>784</v>
      </c>
      <c r="J281" s="57" t="s">
        <v>876</v>
      </c>
      <c r="K281" s="34" t="s">
        <v>1023</v>
      </c>
      <c r="L281" s="34" t="s">
        <v>1023</v>
      </c>
      <c r="M281" s="49"/>
    </row>
    <row r="282" spans="1:13">
      <c r="A282" s="44" t="str">
        <f t="shared" si="10"/>
        <v>産業（製造業）パルプ製造業及び紙製造業動力工程（回収黒液）廃熱回収設備</v>
      </c>
      <c r="B282" s="11">
        <f t="shared" si="9"/>
        <v>276</v>
      </c>
      <c r="C282" s="57" t="s">
        <v>774</v>
      </c>
      <c r="D282" s="496" t="s">
        <v>783</v>
      </c>
      <c r="E282" s="496"/>
      <c r="F282" s="353" t="s">
        <v>13</v>
      </c>
      <c r="G282" s="353" t="s">
        <v>14</v>
      </c>
      <c r="H282" s="57" t="s">
        <v>993</v>
      </c>
      <c r="I282" s="57" t="s">
        <v>784</v>
      </c>
      <c r="J282" s="57" t="s">
        <v>904</v>
      </c>
      <c r="K282" s="34" t="s">
        <v>1023</v>
      </c>
      <c r="L282" s="34" t="s">
        <v>1023</v>
      </c>
      <c r="M282" s="49"/>
    </row>
    <row r="283" spans="1:13">
      <c r="A283" s="44" t="str">
        <f t="shared" si="10"/>
        <v>産業（製造業）パルプ製造業及び紙製造業動力工程（回収黒液）廃熱回収設備</v>
      </c>
      <c r="B283" s="11">
        <f t="shared" si="9"/>
        <v>277</v>
      </c>
      <c r="C283" s="57" t="s">
        <v>774</v>
      </c>
      <c r="D283" s="496" t="s">
        <v>783</v>
      </c>
      <c r="E283" s="496"/>
      <c r="F283" s="353" t="s">
        <v>13</v>
      </c>
      <c r="G283" s="353" t="s">
        <v>14</v>
      </c>
      <c r="H283" s="57" t="s">
        <v>993</v>
      </c>
      <c r="I283" s="57" t="s">
        <v>784</v>
      </c>
      <c r="J283" s="57" t="s">
        <v>932</v>
      </c>
      <c r="K283" s="34" t="s">
        <v>1023</v>
      </c>
      <c r="L283" s="34" t="s">
        <v>1023</v>
      </c>
      <c r="M283" s="49"/>
    </row>
    <row r="284" spans="1:13">
      <c r="A284" s="44" t="str">
        <f t="shared" si="10"/>
        <v>産業（製造業）パルプ製造業及び紙製造業動力工程（回収黒液）コージェネレーション設備</v>
      </c>
      <c r="B284" s="11">
        <f t="shared" si="9"/>
        <v>278</v>
      </c>
      <c r="C284" s="57" t="s">
        <v>774</v>
      </c>
      <c r="D284" s="496" t="s">
        <v>783</v>
      </c>
      <c r="E284" s="496"/>
      <c r="F284" s="353" t="s">
        <v>13</v>
      </c>
      <c r="G284" s="353" t="s">
        <v>14</v>
      </c>
      <c r="H284" s="57" t="s">
        <v>993</v>
      </c>
      <c r="I284" s="57" t="s">
        <v>780</v>
      </c>
      <c r="J284" s="57" t="s">
        <v>850</v>
      </c>
      <c r="K284" s="34" t="s">
        <v>1023</v>
      </c>
      <c r="L284" s="34" t="s">
        <v>1023</v>
      </c>
      <c r="M284" s="49"/>
    </row>
    <row r="285" spans="1:13">
      <c r="A285" s="44" t="str">
        <f t="shared" si="10"/>
        <v>産業（製造業）パルプ製造業及び紙製造業共通工程※2その他</v>
      </c>
      <c r="B285" s="11">
        <f t="shared" si="9"/>
        <v>279</v>
      </c>
      <c r="C285" s="57" t="s">
        <v>774</v>
      </c>
      <c r="D285" s="496" t="s">
        <v>783</v>
      </c>
      <c r="E285" s="496"/>
      <c r="F285" s="353" t="s">
        <v>13</v>
      </c>
      <c r="G285" s="353" t="s">
        <v>14</v>
      </c>
      <c r="H285" s="57" t="s">
        <v>818</v>
      </c>
      <c r="I285" s="57" t="s">
        <v>104</v>
      </c>
      <c r="J285" s="57" t="s">
        <v>877</v>
      </c>
      <c r="K285" s="34" t="s">
        <v>1023</v>
      </c>
      <c r="L285" s="34" t="s">
        <v>1023</v>
      </c>
      <c r="M285" s="49"/>
    </row>
    <row r="286" spans="1:13">
      <c r="A286" s="44" t="str">
        <f t="shared" si="10"/>
        <v>産業（製造業）パルプ製造業及び紙製造業その他の主要エネルギー消費設備電気使用設備</v>
      </c>
      <c r="B286" s="11">
        <f t="shared" si="9"/>
        <v>280</v>
      </c>
      <c r="C286" s="57" t="s">
        <v>774</v>
      </c>
      <c r="D286" s="496" t="s">
        <v>783</v>
      </c>
      <c r="E286" s="496"/>
      <c r="F286" s="353" t="s">
        <v>13</v>
      </c>
      <c r="G286" s="353" t="s">
        <v>14</v>
      </c>
      <c r="H286" s="57" t="s">
        <v>779</v>
      </c>
      <c r="I286" s="57" t="s">
        <v>736</v>
      </c>
      <c r="J286" s="57" t="s">
        <v>851</v>
      </c>
      <c r="K286" s="34" t="s">
        <v>1023</v>
      </c>
      <c r="L286" s="34" t="s">
        <v>1023</v>
      </c>
      <c r="M286" s="49"/>
    </row>
    <row r="287" spans="1:13">
      <c r="A287" s="44" t="str">
        <f t="shared" si="10"/>
        <v>産業（製造業）パルプ製造業及び紙製造業その他の主要エネルギー消費設備電気使用設備</v>
      </c>
      <c r="B287" s="11">
        <f t="shared" si="9"/>
        <v>281</v>
      </c>
      <c r="C287" s="57" t="s">
        <v>774</v>
      </c>
      <c r="D287" s="496" t="s">
        <v>783</v>
      </c>
      <c r="E287" s="496"/>
      <c r="F287" s="353" t="s">
        <v>13</v>
      </c>
      <c r="G287" s="353" t="s">
        <v>14</v>
      </c>
      <c r="H287" s="57" t="s">
        <v>779</v>
      </c>
      <c r="I287" s="57" t="s">
        <v>736</v>
      </c>
      <c r="J287" s="57" t="s">
        <v>878</v>
      </c>
      <c r="K287" s="34" t="s">
        <v>1023</v>
      </c>
      <c r="L287" s="34" t="s">
        <v>1023</v>
      </c>
      <c r="M287" s="49"/>
    </row>
    <row r="288" spans="1:13">
      <c r="A288" s="44" t="str">
        <f t="shared" si="10"/>
        <v>産業（製造業）パルプ製造業及び紙製造業その他の主要エネルギー消費設備電気使用設備</v>
      </c>
      <c r="B288" s="11">
        <f t="shared" si="9"/>
        <v>282</v>
      </c>
      <c r="C288" s="57" t="s">
        <v>774</v>
      </c>
      <c r="D288" s="496" t="s">
        <v>783</v>
      </c>
      <c r="E288" s="496"/>
      <c r="F288" s="353" t="s">
        <v>13</v>
      </c>
      <c r="G288" s="353" t="s">
        <v>14</v>
      </c>
      <c r="H288" s="57" t="s">
        <v>779</v>
      </c>
      <c r="I288" s="57" t="s">
        <v>736</v>
      </c>
      <c r="J288" s="57" t="s">
        <v>905</v>
      </c>
      <c r="K288" s="34" t="s">
        <v>1023</v>
      </c>
      <c r="L288" s="34" t="s">
        <v>1023</v>
      </c>
      <c r="M288" s="49"/>
    </row>
    <row r="289" spans="1:13">
      <c r="A289" s="44" t="str">
        <f t="shared" si="10"/>
        <v>産業（製造業）パルプ製造業及び紙製造業その他の主要エネルギー消費設備電気使用設備</v>
      </c>
      <c r="B289" s="11">
        <f t="shared" si="9"/>
        <v>283</v>
      </c>
      <c r="C289" s="57" t="s">
        <v>774</v>
      </c>
      <c r="D289" s="496" t="s">
        <v>783</v>
      </c>
      <c r="E289" s="496"/>
      <c r="F289" s="353" t="s">
        <v>13</v>
      </c>
      <c r="G289" s="353" t="s">
        <v>14</v>
      </c>
      <c r="H289" s="57" t="s">
        <v>779</v>
      </c>
      <c r="I289" s="57" t="s">
        <v>736</v>
      </c>
      <c r="J289" s="57" t="s">
        <v>917</v>
      </c>
      <c r="K289" s="34" t="s">
        <v>1023</v>
      </c>
      <c r="L289" s="34" t="s">
        <v>1023</v>
      </c>
      <c r="M289" s="49"/>
    </row>
    <row r="290" spans="1:13">
      <c r="A290" s="44" t="str">
        <f t="shared" si="10"/>
        <v>産業（製造業）石油化学系基礎製品製造業（ナフサ分解プラント）ナフサ分解工程燃焼設備</v>
      </c>
      <c r="B290" s="11">
        <f t="shared" si="9"/>
        <v>284</v>
      </c>
      <c r="C290" s="57" t="s">
        <v>774</v>
      </c>
      <c r="D290" s="57" t="s">
        <v>790</v>
      </c>
      <c r="E290" s="358" t="s">
        <v>791</v>
      </c>
      <c r="F290" s="353" t="s">
        <v>13</v>
      </c>
      <c r="G290" s="353" t="s">
        <v>14</v>
      </c>
      <c r="H290" s="57" t="s">
        <v>822</v>
      </c>
      <c r="I290" s="57" t="s">
        <v>789</v>
      </c>
      <c r="J290" s="57" t="s">
        <v>925</v>
      </c>
      <c r="K290" s="34" t="s">
        <v>1023</v>
      </c>
      <c r="L290" s="34" t="s">
        <v>1023</v>
      </c>
      <c r="M290" s="49"/>
    </row>
    <row r="291" spans="1:13">
      <c r="A291" s="44" t="str">
        <f t="shared" si="10"/>
        <v>産業（製造業）石油化学系基礎製品製造業（ナフサ分解プラント）ナフサ分解工程燃焼設備</v>
      </c>
      <c r="B291" s="11">
        <f t="shared" si="9"/>
        <v>285</v>
      </c>
      <c r="C291" s="57" t="s">
        <v>774</v>
      </c>
      <c r="D291" s="57" t="s">
        <v>790</v>
      </c>
      <c r="E291" s="358" t="s">
        <v>791</v>
      </c>
      <c r="F291" s="353" t="s">
        <v>13</v>
      </c>
      <c r="G291" s="353" t="s">
        <v>14</v>
      </c>
      <c r="H291" s="57" t="s">
        <v>822</v>
      </c>
      <c r="I291" s="57" t="s">
        <v>789</v>
      </c>
      <c r="J291" s="57" t="s">
        <v>963</v>
      </c>
      <c r="K291" s="34" t="s">
        <v>1023</v>
      </c>
      <c r="L291" s="34" t="s">
        <v>1023</v>
      </c>
      <c r="M291" s="49"/>
    </row>
    <row r="292" spans="1:13">
      <c r="A292" s="44" t="str">
        <f t="shared" si="10"/>
        <v>産業（製造業）石油化学系基礎製品製造業（ナフサ分解プラント）ナフサ分解工程燃焼設備</v>
      </c>
      <c r="B292" s="11">
        <f t="shared" si="9"/>
        <v>286</v>
      </c>
      <c r="C292" s="57" t="s">
        <v>774</v>
      </c>
      <c r="D292" s="57" t="s">
        <v>790</v>
      </c>
      <c r="E292" s="358" t="s">
        <v>791</v>
      </c>
      <c r="F292" s="353" t="s">
        <v>13</v>
      </c>
      <c r="G292" s="353" t="s">
        <v>14</v>
      </c>
      <c r="H292" s="57" t="s">
        <v>822</v>
      </c>
      <c r="I292" s="57" t="s">
        <v>789</v>
      </c>
      <c r="J292" s="57" t="s">
        <v>941</v>
      </c>
      <c r="K292" s="34" t="s">
        <v>1023</v>
      </c>
      <c r="L292" s="34" t="s">
        <v>1023</v>
      </c>
      <c r="M292" s="49"/>
    </row>
    <row r="293" spans="1:13">
      <c r="A293" s="44" t="str">
        <f t="shared" si="10"/>
        <v>産業（製造業）石油化学系基礎製品製造業（ナフサ分解プラント）高温分離工程熱利用設備</v>
      </c>
      <c r="B293" s="11">
        <f t="shared" si="9"/>
        <v>287</v>
      </c>
      <c r="C293" s="57" t="s">
        <v>774</v>
      </c>
      <c r="D293" s="57" t="s">
        <v>790</v>
      </c>
      <c r="E293" s="358" t="s">
        <v>791</v>
      </c>
      <c r="F293" s="353" t="s">
        <v>13</v>
      </c>
      <c r="G293" s="353" t="s">
        <v>14</v>
      </c>
      <c r="H293" s="57" t="s">
        <v>824</v>
      </c>
      <c r="I293" s="57" t="s">
        <v>734</v>
      </c>
      <c r="J293" s="57" t="s">
        <v>852</v>
      </c>
      <c r="K293" s="34" t="s">
        <v>1023</v>
      </c>
      <c r="L293" s="34" t="s">
        <v>1023</v>
      </c>
      <c r="M293" s="49"/>
    </row>
    <row r="294" spans="1:13">
      <c r="A294" s="44" t="str">
        <f t="shared" si="10"/>
        <v>産業（製造業）石油化学系基礎製品製造業（ナフサ分解プラント）高温分離工程熱利用設備</v>
      </c>
      <c r="B294" s="11">
        <f t="shared" si="9"/>
        <v>288</v>
      </c>
      <c r="C294" s="57" t="s">
        <v>774</v>
      </c>
      <c r="D294" s="57" t="s">
        <v>790</v>
      </c>
      <c r="E294" s="358" t="s">
        <v>791</v>
      </c>
      <c r="F294" s="353" t="s">
        <v>13</v>
      </c>
      <c r="G294" s="353" t="s">
        <v>14</v>
      </c>
      <c r="H294" s="57" t="s">
        <v>824</v>
      </c>
      <c r="I294" s="57" t="s">
        <v>734</v>
      </c>
      <c r="J294" s="57" t="s">
        <v>879</v>
      </c>
      <c r="K294" s="34" t="s">
        <v>1023</v>
      </c>
      <c r="L294" s="34" t="s">
        <v>1023</v>
      </c>
      <c r="M294" s="49"/>
    </row>
    <row r="295" spans="1:13">
      <c r="A295" s="44" t="str">
        <f t="shared" si="10"/>
        <v>産業（製造業）石油化学系基礎製品製造業（ナフサ分解プラント）高温分離工程熱利用設備</v>
      </c>
      <c r="B295" s="11">
        <f t="shared" si="9"/>
        <v>289</v>
      </c>
      <c r="C295" s="57" t="s">
        <v>774</v>
      </c>
      <c r="D295" s="57" t="s">
        <v>790</v>
      </c>
      <c r="E295" s="358" t="s">
        <v>791</v>
      </c>
      <c r="F295" s="353" t="s">
        <v>13</v>
      </c>
      <c r="G295" s="353" t="s">
        <v>14</v>
      </c>
      <c r="H295" s="57" t="s">
        <v>824</v>
      </c>
      <c r="I295" s="57" t="s">
        <v>734</v>
      </c>
      <c r="J295" s="57" t="s">
        <v>906</v>
      </c>
      <c r="K295" s="34" t="s">
        <v>1023</v>
      </c>
      <c r="L295" s="34" t="s">
        <v>1023</v>
      </c>
      <c r="M295" s="49"/>
    </row>
    <row r="296" spans="1:13">
      <c r="A296" s="44" t="str">
        <f t="shared" si="10"/>
        <v>産業（製造業）石油化学系基礎製品製造業（ナフサ分解プラント）高温分離工程熱利用設備</v>
      </c>
      <c r="B296" s="11">
        <f t="shared" si="9"/>
        <v>290</v>
      </c>
      <c r="C296" s="57" t="s">
        <v>774</v>
      </c>
      <c r="D296" s="57" t="s">
        <v>790</v>
      </c>
      <c r="E296" s="358" t="s">
        <v>791</v>
      </c>
      <c r="F296" s="353" t="s">
        <v>13</v>
      </c>
      <c r="G296" s="353" t="s">
        <v>14</v>
      </c>
      <c r="H296" s="57" t="s">
        <v>824</v>
      </c>
      <c r="I296" s="57" t="s">
        <v>734</v>
      </c>
      <c r="J296" s="159" t="s">
        <v>964</v>
      </c>
      <c r="K296" s="34" t="s">
        <v>1023</v>
      </c>
      <c r="L296" s="34" t="s">
        <v>1023</v>
      </c>
      <c r="M296" s="49"/>
    </row>
    <row r="297" spans="1:13">
      <c r="A297" s="44" t="str">
        <f t="shared" si="10"/>
        <v>産業（製造業）石油化学系基礎製品製造業（ナフサ分解プラント）高温分離工程廃熱回収設備</v>
      </c>
      <c r="B297" s="11">
        <f t="shared" si="9"/>
        <v>291</v>
      </c>
      <c r="C297" s="57" t="s">
        <v>774</v>
      </c>
      <c r="D297" s="57" t="s">
        <v>790</v>
      </c>
      <c r="E297" s="358" t="s">
        <v>791</v>
      </c>
      <c r="F297" s="353" t="s">
        <v>13</v>
      </c>
      <c r="G297" s="353" t="s">
        <v>14</v>
      </c>
      <c r="H297" s="57" t="s">
        <v>824</v>
      </c>
      <c r="I297" s="57" t="s">
        <v>784</v>
      </c>
      <c r="J297" s="57" t="s">
        <v>853</v>
      </c>
      <c r="K297" s="34" t="s">
        <v>1023</v>
      </c>
      <c r="L297" s="34" t="s">
        <v>1023</v>
      </c>
      <c r="M297" s="49"/>
    </row>
    <row r="298" spans="1:13">
      <c r="A298" s="44" t="str">
        <f t="shared" si="10"/>
        <v>産業（製造業）石油化学系基礎製品製造業（ナフサ分解プラント）低温分離工程熱利用設備</v>
      </c>
      <c r="B298" s="11">
        <f t="shared" si="9"/>
        <v>292</v>
      </c>
      <c r="C298" s="57" t="s">
        <v>774</v>
      </c>
      <c r="D298" s="57" t="s">
        <v>790</v>
      </c>
      <c r="E298" s="358" t="s">
        <v>791</v>
      </c>
      <c r="F298" s="353" t="s">
        <v>13</v>
      </c>
      <c r="G298" s="353" t="s">
        <v>14</v>
      </c>
      <c r="H298" s="57" t="s">
        <v>826</v>
      </c>
      <c r="I298" s="57" t="s">
        <v>734</v>
      </c>
      <c r="J298" s="159" t="s">
        <v>967</v>
      </c>
      <c r="K298" s="34" t="s">
        <v>1023</v>
      </c>
      <c r="L298" s="34" t="s">
        <v>1023</v>
      </c>
      <c r="M298" s="49"/>
    </row>
    <row r="299" spans="1:13">
      <c r="A299" s="44" t="str">
        <f t="shared" si="10"/>
        <v>産業（製造業）石油化学系基礎製品製造業（ナフサ分解プラント）低温分離工程熱利用設備</v>
      </c>
      <c r="B299" s="11">
        <f t="shared" si="9"/>
        <v>293</v>
      </c>
      <c r="C299" s="57" t="s">
        <v>774</v>
      </c>
      <c r="D299" s="57" t="s">
        <v>790</v>
      </c>
      <c r="E299" s="358" t="s">
        <v>791</v>
      </c>
      <c r="F299" s="353" t="s">
        <v>13</v>
      </c>
      <c r="G299" s="353" t="s">
        <v>14</v>
      </c>
      <c r="H299" s="57" t="s">
        <v>826</v>
      </c>
      <c r="I299" s="57" t="s">
        <v>734</v>
      </c>
      <c r="J299" s="57" t="s">
        <v>880</v>
      </c>
      <c r="K299" s="34" t="s">
        <v>1023</v>
      </c>
      <c r="L299" s="34" t="s">
        <v>1023</v>
      </c>
      <c r="M299" s="49"/>
    </row>
    <row r="300" spans="1:13">
      <c r="A300" s="44" t="str">
        <f t="shared" si="10"/>
        <v>産業（製造業）石油化学系基礎製品製造業（ナフサ分解プラント）低温分離工程熱利用設備</v>
      </c>
      <c r="B300" s="11">
        <f t="shared" si="9"/>
        <v>294</v>
      </c>
      <c r="C300" s="57" t="s">
        <v>774</v>
      </c>
      <c r="D300" s="57" t="s">
        <v>790</v>
      </c>
      <c r="E300" s="358" t="s">
        <v>791</v>
      </c>
      <c r="F300" s="353" t="s">
        <v>13</v>
      </c>
      <c r="G300" s="353" t="s">
        <v>14</v>
      </c>
      <c r="H300" s="57" t="s">
        <v>826</v>
      </c>
      <c r="I300" s="57" t="s">
        <v>734</v>
      </c>
      <c r="J300" s="57" t="s">
        <v>881</v>
      </c>
      <c r="K300" s="34" t="s">
        <v>1023</v>
      </c>
      <c r="L300" s="34" t="s">
        <v>1023</v>
      </c>
      <c r="M300" s="49"/>
    </row>
    <row r="301" spans="1:13">
      <c r="A301" s="44" t="str">
        <f t="shared" si="10"/>
        <v>産業（製造業）石油化学系基礎製品製造業（ナフサ分解プラント）低温分離工程熱利用設備</v>
      </c>
      <c r="B301" s="11">
        <f t="shared" si="9"/>
        <v>295</v>
      </c>
      <c r="C301" s="57" t="s">
        <v>774</v>
      </c>
      <c r="D301" s="57" t="s">
        <v>790</v>
      </c>
      <c r="E301" s="358" t="s">
        <v>791</v>
      </c>
      <c r="F301" s="353" t="s">
        <v>13</v>
      </c>
      <c r="G301" s="353" t="s">
        <v>14</v>
      </c>
      <c r="H301" s="57" t="s">
        <v>826</v>
      </c>
      <c r="I301" s="57" t="s">
        <v>734</v>
      </c>
      <c r="J301" s="159" t="s">
        <v>965</v>
      </c>
      <c r="K301" s="34" t="s">
        <v>1023</v>
      </c>
      <c r="L301" s="34" t="s">
        <v>1023</v>
      </c>
      <c r="M301" s="49"/>
    </row>
    <row r="302" spans="1:13">
      <c r="A302" s="44" t="str">
        <f t="shared" si="10"/>
        <v>産業（製造業）石油化学系基礎製品製造業（その他のプラント）分離操作工程熱利用設備</v>
      </c>
      <c r="B302" s="11">
        <f t="shared" si="9"/>
        <v>296</v>
      </c>
      <c r="C302" s="57" t="s">
        <v>774</v>
      </c>
      <c r="D302" s="57" t="s">
        <v>790</v>
      </c>
      <c r="E302" s="358" t="s">
        <v>792</v>
      </c>
      <c r="F302" s="353" t="s">
        <v>13</v>
      </c>
      <c r="G302" s="353" t="s">
        <v>14</v>
      </c>
      <c r="H302" s="57" t="s">
        <v>828</v>
      </c>
      <c r="I302" s="57" t="s">
        <v>734</v>
      </c>
      <c r="J302" s="159" t="s">
        <v>966</v>
      </c>
      <c r="K302" s="34" t="s">
        <v>1023</v>
      </c>
      <c r="L302" s="34" t="s">
        <v>1023</v>
      </c>
      <c r="M302" s="49"/>
    </row>
    <row r="303" spans="1:13">
      <c r="A303" s="44"/>
      <c r="B303" s="11">
        <f>ROW(B303)-6</f>
        <v>297</v>
      </c>
      <c r="C303" s="57" t="s">
        <v>774</v>
      </c>
      <c r="D303" s="57" t="s">
        <v>790</v>
      </c>
      <c r="E303" s="358" t="s">
        <v>792</v>
      </c>
      <c r="F303" s="353" t="s">
        <v>13</v>
      </c>
      <c r="G303" s="353" t="s">
        <v>14</v>
      </c>
      <c r="H303" s="57" t="s">
        <v>828</v>
      </c>
      <c r="I303" s="57" t="s">
        <v>734</v>
      </c>
      <c r="J303" s="313" t="s">
        <v>3828</v>
      </c>
      <c r="K303" s="34" t="s">
        <v>1023</v>
      </c>
      <c r="L303" s="34" t="s">
        <v>1023</v>
      </c>
      <c r="M303" s="102"/>
    </row>
    <row r="304" spans="1:13">
      <c r="A304" s="44"/>
      <c r="B304" s="11">
        <f>ROW(B304)-6</f>
        <v>298</v>
      </c>
      <c r="C304" s="57" t="s">
        <v>774</v>
      </c>
      <c r="D304" s="57" t="s">
        <v>790</v>
      </c>
      <c r="E304" s="358" t="s">
        <v>792</v>
      </c>
      <c r="F304" s="353" t="s">
        <v>13</v>
      </c>
      <c r="G304" s="353" t="s">
        <v>14</v>
      </c>
      <c r="H304" s="57" t="s">
        <v>828</v>
      </c>
      <c r="I304" s="57" t="s">
        <v>734</v>
      </c>
      <c r="J304" s="313" t="s">
        <v>3831</v>
      </c>
      <c r="K304" s="34" t="s">
        <v>1023</v>
      </c>
      <c r="L304" s="34" t="s">
        <v>1023</v>
      </c>
      <c r="M304" s="102"/>
    </row>
    <row r="305" spans="1:13">
      <c r="A305" s="44" t="str">
        <f t="shared" si="10"/>
        <v>産業（製造業）石油化学系基礎製品製造業（その他のプラント）分離操作工程熱利用設備</v>
      </c>
      <c r="B305" s="11">
        <f t="shared" si="9"/>
        <v>299</v>
      </c>
      <c r="C305" s="57" t="s">
        <v>774</v>
      </c>
      <c r="D305" s="57" t="s">
        <v>790</v>
      </c>
      <c r="E305" s="358" t="s">
        <v>792</v>
      </c>
      <c r="F305" s="353" t="s">
        <v>13</v>
      </c>
      <c r="G305" s="353" t="s">
        <v>14</v>
      </c>
      <c r="H305" s="57" t="s">
        <v>828</v>
      </c>
      <c r="I305" s="57" t="s">
        <v>734</v>
      </c>
      <c r="J305" s="313" t="s">
        <v>968</v>
      </c>
      <c r="K305" s="34" t="s">
        <v>1023</v>
      </c>
      <c r="L305" s="34" t="s">
        <v>1023</v>
      </c>
      <c r="M305" s="49"/>
    </row>
    <row r="306" spans="1:13">
      <c r="A306" s="44"/>
      <c r="B306" s="11">
        <f>ROW(B306)-6</f>
        <v>300</v>
      </c>
      <c r="C306" s="57" t="s">
        <v>774</v>
      </c>
      <c r="D306" s="57" t="s">
        <v>790</v>
      </c>
      <c r="E306" s="358" t="s">
        <v>792</v>
      </c>
      <c r="F306" s="353" t="s">
        <v>13</v>
      </c>
      <c r="G306" s="353" t="s">
        <v>14</v>
      </c>
      <c r="H306" s="57" t="s">
        <v>828</v>
      </c>
      <c r="I306" s="57" t="s">
        <v>104</v>
      </c>
      <c r="J306" s="313" t="s">
        <v>3832</v>
      </c>
      <c r="K306" s="34" t="s">
        <v>1023</v>
      </c>
      <c r="L306" s="34" t="s">
        <v>1023</v>
      </c>
      <c r="M306" s="49"/>
    </row>
    <row r="307" spans="1:13">
      <c r="A307" s="44"/>
      <c r="B307" s="11">
        <f>ROW(B307)-6</f>
        <v>301</v>
      </c>
      <c r="C307" s="57" t="s">
        <v>774</v>
      </c>
      <c r="D307" s="57" t="s">
        <v>790</v>
      </c>
      <c r="E307" s="358" t="s">
        <v>792</v>
      </c>
      <c r="F307" s="353" t="s">
        <v>13</v>
      </c>
      <c r="G307" s="353" t="s">
        <v>14</v>
      </c>
      <c r="H307" s="57" t="s">
        <v>3829</v>
      </c>
      <c r="I307" s="57" t="s">
        <v>734</v>
      </c>
      <c r="J307" s="313" t="s">
        <v>3830</v>
      </c>
      <c r="K307" s="34" t="s">
        <v>1023</v>
      </c>
      <c r="L307" s="34" t="s">
        <v>1023</v>
      </c>
      <c r="M307" s="49"/>
    </row>
    <row r="308" spans="1:13">
      <c r="A308" s="44" t="str">
        <f t="shared" si="10"/>
        <v>産業（製造業）セメント製造業原料粉砕工程原料粉砕設備</v>
      </c>
      <c r="B308" s="11">
        <f t="shared" si="9"/>
        <v>302</v>
      </c>
      <c r="C308" s="57" t="s">
        <v>774</v>
      </c>
      <c r="D308" s="496" t="s">
        <v>793</v>
      </c>
      <c r="E308" s="496"/>
      <c r="F308" s="353" t="s">
        <v>13</v>
      </c>
      <c r="G308" s="353" t="s">
        <v>14</v>
      </c>
      <c r="H308" s="353" t="s">
        <v>795</v>
      </c>
      <c r="I308" s="353" t="s">
        <v>796</v>
      </c>
      <c r="J308" s="57" t="s">
        <v>854</v>
      </c>
      <c r="K308" s="34" t="s">
        <v>1023</v>
      </c>
      <c r="L308" s="34" t="s">
        <v>1023</v>
      </c>
      <c r="M308" s="49"/>
    </row>
    <row r="309" spans="1:13">
      <c r="A309" s="44" t="str">
        <f t="shared" si="10"/>
        <v>産業（製造業）セメント製造業原料粉砕工程原料粉砕設備</v>
      </c>
      <c r="B309" s="11">
        <f t="shared" si="9"/>
        <v>303</v>
      </c>
      <c r="C309" s="57" t="s">
        <v>774</v>
      </c>
      <c r="D309" s="496" t="s">
        <v>793</v>
      </c>
      <c r="E309" s="496"/>
      <c r="F309" s="353" t="s">
        <v>13</v>
      </c>
      <c r="G309" s="353" t="s">
        <v>14</v>
      </c>
      <c r="H309" s="353" t="s">
        <v>795</v>
      </c>
      <c r="I309" s="353" t="s">
        <v>796</v>
      </c>
      <c r="J309" s="57" t="s">
        <v>882</v>
      </c>
      <c r="K309" s="34" t="s">
        <v>1023</v>
      </c>
      <c r="L309" s="34" t="s">
        <v>1023</v>
      </c>
      <c r="M309" s="49"/>
    </row>
    <row r="310" spans="1:13">
      <c r="A310" s="44" t="str">
        <f t="shared" si="10"/>
        <v>産業（製造業）セメント製造業焼成工程石炭粉砕設備</v>
      </c>
      <c r="B310" s="11">
        <f t="shared" si="9"/>
        <v>304</v>
      </c>
      <c r="C310" s="57" t="s">
        <v>774</v>
      </c>
      <c r="D310" s="496" t="s">
        <v>793</v>
      </c>
      <c r="E310" s="496"/>
      <c r="F310" s="353" t="s">
        <v>13</v>
      </c>
      <c r="G310" s="353" t="s">
        <v>14</v>
      </c>
      <c r="H310" s="353" t="s">
        <v>797</v>
      </c>
      <c r="I310" s="353" t="s">
        <v>798</v>
      </c>
      <c r="J310" s="57" t="s">
        <v>854</v>
      </c>
      <c r="K310" s="34" t="s">
        <v>1023</v>
      </c>
      <c r="L310" s="34" t="s">
        <v>1023</v>
      </c>
      <c r="M310" s="49"/>
    </row>
    <row r="311" spans="1:13">
      <c r="A311" s="44" t="str">
        <f t="shared" si="10"/>
        <v>産業（製造業）セメント製造業焼成工程石炭粉砕設備</v>
      </c>
      <c r="B311" s="11">
        <f t="shared" si="9"/>
        <v>305</v>
      </c>
      <c r="C311" s="57" t="s">
        <v>774</v>
      </c>
      <c r="D311" s="496" t="s">
        <v>793</v>
      </c>
      <c r="E311" s="496"/>
      <c r="F311" s="353" t="s">
        <v>13</v>
      </c>
      <c r="G311" s="353" t="s">
        <v>14</v>
      </c>
      <c r="H311" s="353" t="s">
        <v>797</v>
      </c>
      <c r="I311" s="353" t="s">
        <v>798</v>
      </c>
      <c r="J311" s="57" t="s">
        <v>882</v>
      </c>
      <c r="K311" s="34" t="s">
        <v>1023</v>
      </c>
      <c r="L311" s="34" t="s">
        <v>1023</v>
      </c>
      <c r="M311" s="49"/>
    </row>
    <row r="312" spans="1:13">
      <c r="A312" s="44" t="str">
        <f t="shared" si="10"/>
        <v>産業（製造業）セメント製造業焼成工程排熱回収設備</v>
      </c>
      <c r="B312" s="11">
        <f t="shared" si="9"/>
        <v>306</v>
      </c>
      <c r="C312" s="57" t="s">
        <v>774</v>
      </c>
      <c r="D312" s="496" t="s">
        <v>793</v>
      </c>
      <c r="E312" s="496"/>
      <c r="F312" s="353" t="s">
        <v>13</v>
      </c>
      <c r="G312" s="353" t="s">
        <v>14</v>
      </c>
      <c r="H312" s="353" t="s">
        <v>797</v>
      </c>
      <c r="I312" s="353" t="s">
        <v>799</v>
      </c>
      <c r="J312" s="57" t="s">
        <v>855</v>
      </c>
      <c r="K312" s="34" t="s">
        <v>1023</v>
      </c>
      <c r="L312" s="34" t="s">
        <v>1023</v>
      </c>
      <c r="M312" s="49"/>
    </row>
    <row r="313" spans="1:13">
      <c r="A313" s="44" t="str">
        <f t="shared" si="10"/>
        <v>産業（製造業）セメント製造業焼成工程排熱回収設備</v>
      </c>
      <c r="B313" s="11">
        <f t="shared" si="9"/>
        <v>307</v>
      </c>
      <c r="C313" s="57" t="s">
        <v>774</v>
      </c>
      <c r="D313" s="496" t="s">
        <v>793</v>
      </c>
      <c r="E313" s="496"/>
      <c r="F313" s="353" t="s">
        <v>13</v>
      </c>
      <c r="G313" s="353" t="s">
        <v>14</v>
      </c>
      <c r="H313" s="353" t="s">
        <v>797</v>
      </c>
      <c r="I313" s="353" t="s">
        <v>799</v>
      </c>
      <c r="J313" s="57" t="s">
        <v>907</v>
      </c>
      <c r="K313" s="34" t="s">
        <v>1023</v>
      </c>
      <c r="L313" s="34" t="s">
        <v>1023</v>
      </c>
      <c r="M313" s="49"/>
    </row>
    <row r="314" spans="1:13">
      <c r="A314" s="44" t="str">
        <f t="shared" si="10"/>
        <v>産業（製造業）セメント製造業焼成工程廃棄物燃料利用設備</v>
      </c>
      <c r="B314" s="11">
        <f t="shared" si="9"/>
        <v>308</v>
      </c>
      <c r="C314" s="57" t="s">
        <v>774</v>
      </c>
      <c r="D314" s="496" t="s">
        <v>793</v>
      </c>
      <c r="E314" s="496"/>
      <c r="F314" s="353" t="s">
        <v>13</v>
      </c>
      <c r="G314" s="353" t="s">
        <v>14</v>
      </c>
      <c r="H314" s="353" t="s">
        <v>797</v>
      </c>
      <c r="I314" s="353" t="s">
        <v>800</v>
      </c>
      <c r="J314" s="57" t="s">
        <v>961</v>
      </c>
      <c r="K314" s="34" t="s">
        <v>1023</v>
      </c>
      <c r="L314" s="34" t="s">
        <v>1023</v>
      </c>
      <c r="M314" s="49"/>
    </row>
    <row r="315" spans="1:13">
      <c r="A315" s="44" t="str">
        <f t="shared" si="10"/>
        <v>産業（製造業）セメント製造業焼成工程廃棄物燃料利用設備</v>
      </c>
      <c r="B315" s="11">
        <f t="shared" si="9"/>
        <v>309</v>
      </c>
      <c r="C315" s="57" t="s">
        <v>774</v>
      </c>
      <c r="D315" s="496" t="s">
        <v>793</v>
      </c>
      <c r="E315" s="496"/>
      <c r="F315" s="353" t="s">
        <v>13</v>
      </c>
      <c r="G315" s="353" t="s">
        <v>14</v>
      </c>
      <c r="H315" s="353" t="s">
        <v>797</v>
      </c>
      <c r="I315" s="353" t="s">
        <v>800</v>
      </c>
      <c r="J315" s="57" t="s">
        <v>962</v>
      </c>
      <c r="K315" s="34" t="s">
        <v>1023</v>
      </c>
      <c r="L315" s="34" t="s">
        <v>1023</v>
      </c>
      <c r="M315" s="49"/>
    </row>
    <row r="316" spans="1:13">
      <c r="A316" s="44" t="str">
        <f t="shared" si="10"/>
        <v>産業（製造業）セメント製造業仕上げ工程クリンカー粉砕設備</v>
      </c>
      <c r="B316" s="11">
        <f t="shared" si="9"/>
        <v>310</v>
      </c>
      <c r="C316" s="57" t="s">
        <v>774</v>
      </c>
      <c r="D316" s="496" t="s">
        <v>793</v>
      </c>
      <c r="E316" s="496"/>
      <c r="F316" s="353" t="s">
        <v>13</v>
      </c>
      <c r="G316" s="353" t="s">
        <v>14</v>
      </c>
      <c r="H316" s="353" t="s">
        <v>801</v>
      </c>
      <c r="I316" s="353" t="s">
        <v>802</v>
      </c>
      <c r="J316" s="57" t="s">
        <v>856</v>
      </c>
      <c r="K316" s="34" t="s">
        <v>1023</v>
      </c>
      <c r="L316" s="34" t="s">
        <v>1023</v>
      </c>
      <c r="M316" s="49"/>
    </row>
    <row r="317" spans="1:13">
      <c r="A317" s="44" t="str">
        <f t="shared" si="10"/>
        <v>産業（製造業）セメント製造業仕上げ工程クリンカー粉砕設備</v>
      </c>
      <c r="B317" s="11">
        <f t="shared" si="9"/>
        <v>311</v>
      </c>
      <c r="C317" s="57" t="s">
        <v>774</v>
      </c>
      <c r="D317" s="496" t="s">
        <v>793</v>
      </c>
      <c r="E317" s="496"/>
      <c r="F317" s="353" t="s">
        <v>13</v>
      </c>
      <c r="G317" s="353" t="s">
        <v>14</v>
      </c>
      <c r="H317" s="353" t="s">
        <v>801</v>
      </c>
      <c r="I317" s="353" t="s">
        <v>802</v>
      </c>
      <c r="J317" s="57" t="s">
        <v>882</v>
      </c>
      <c r="K317" s="34" t="s">
        <v>1023</v>
      </c>
      <c r="L317" s="34" t="s">
        <v>1023</v>
      </c>
      <c r="M317" s="49"/>
    </row>
    <row r="318" spans="1:13">
      <c r="A318" s="44" t="str">
        <f t="shared" si="10"/>
        <v>産業（製造業）セメント製造業仕上げ工程スラグ粉砕設備</v>
      </c>
      <c r="B318" s="11">
        <f t="shared" si="9"/>
        <v>312</v>
      </c>
      <c r="C318" s="57" t="s">
        <v>774</v>
      </c>
      <c r="D318" s="496" t="s">
        <v>793</v>
      </c>
      <c r="E318" s="496"/>
      <c r="F318" s="353" t="s">
        <v>13</v>
      </c>
      <c r="G318" s="353" t="s">
        <v>14</v>
      </c>
      <c r="H318" s="353" t="s">
        <v>801</v>
      </c>
      <c r="I318" s="353" t="s">
        <v>803</v>
      </c>
      <c r="J318" s="57" t="s">
        <v>854</v>
      </c>
      <c r="K318" s="34" t="s">
        <v>1023</v>
      </c>
      <c r="L318" s="34" t="s">
        <v>1023</v>
      </c>
      <c r="M318" s="49"/>
    </row>
    <row r="319" spans="1:13">
      <c r="A319" s="44" t="str">
        <f t="shared" si="10"/>
        <v>産業（製造業）セメント製造業仕上げ工程スラグ粉砕設備</v>
      </c>
      <c r="B319" s="11">
        <f t="shared" si="9"/>
        <v>313</v>
      </c>
      <c r="C319" s="57" t="s">
        <v>774</v>
      </c>
      <c r="D319" s="496" t="s">
        <v>793</v>
      </c>
      <c r="E319" s="496"/>
      <c r="F319" s="353" t="s">
        <v>13</v>
      </c>
      <c r="G319" s="353" t="s">
        <v>14</v>
      </c>
      <c r="H319" s="353" t="s">
        <v>801</v>
      </c>
      <c r="I319" s="353" t="s">
        <v>803</v>
      </c>
      <c r="J319" s="57" t="s">
        <v>882</v>
      </c>
      <c r="K319" s="34" t="s">
        <v>1023</v>
      </c>
      <c r="L319" s="34" t="s">
        <v>1023</v>
      </c>
      <c r="M319" s="49"/>
    </row>
    <row r="320" spans="1:13">
      <c r="B320" s="38" t="s">
        <v>807</v>
      </c>
      <c r="C320" s="284" t="s">
        <v>806</v>
      </c>
      <c r="J320" s="17"/>
    </row>
    <row r="321" spans="2:10">
      <c r="B321" s="38" t="s">
        <v>820</v>
      </c>
      <c r="C321" s="38" t="s">
        <v>819</v>
      </c>
      <c r="J321" s="17"/>
    </row>
  </sheetData>
  <sheetProtection password="A6EA" sheet="1" objects="1" scenarios="1"/>
  <autoFilter ref="A6:N321">
    <filterColumn colId="3" showButton="0"/>
  </autoFilter>
  <mergeCells count="94">
    <mergeCell ref="D319:E319"/>
    <mergeCell ref="D314:E314"/>
    <mergeCell ref="D315:E315"/>
    <mergeCell ref="D316:E316"/>
    <mergeCell ref="D317:E317"/>
    <mergeCell ref="D318:E318"/>
    <mergeCell ref="D310:E310"/>
    <mergeCell ref="D311:E311"/>
    <mergeCell ref="D312:E312"/>
    <mergeCell ref="D313:E313"/>
    <mergeCell ref="D288:E288"/>
    <mergeCell ref="D289:E289"/>
    <mergeCell ref="D308:E308"/>
    <mergeCell ref="D309:E309"/>
    <mergeCell ref="D283:E283"/>
    <mergeCell ref="D284:E284"/>
    <mergeCell ref="D285:E285"/>
    <mergeCell ref="D286:E286"/>
    <mergeCell ref="D287:E287"/>
    <mergeCell ref="D278:E278"/>
    <mergeCell ref="D279:E279"/>
    <mergeCell ref="D280:E280"/>
    <mergeCell ref="D281:E281"/>
    <mergeCell ref="D282:E282"/>
    <mergeCell ref="D273:E273"/>
    <mergeCell ref="D274:E274"/>
    <mergeCell ref="D275:E275"/>
    <mergeCell ref="D276:E276"/>
    <mergeCell ref="D277:E277"/>
    <mergeCell ref="D268:E268"/>
    <mergeCell ref="D269:E269"/>
    <mergeCell ref="D270:E270"/>
    <mergeCell ref="D271:E271"/>
    <mergeCell ref="D272:E272"/>
    <mergeCell ref="D263:E263"/>
    <mergeCell ref="D264:E264"/>
    <mergeCell ref="D265:E265"/>
    <mergeCell ref="D266:E266"/>
    <mergeCell ref="D267:E267"/>
    <mergeCell ref="D258:E258"/>
    <mergeCell ref="D259:E259"/>
    <mergeCell ref="D260:E260"/>
    <mergeCell ref="D261:E261"/>
    <mergeCell ref="D262:E262"/>
    <mergeCell ref="D253:E253"/>
    <mergeCell ref="D254:E254"/>
    <mergeCell ref="D255:E255"/>
    <mergeCell ref="D256:E256"/>
    <mergeCell ref="D257:E257"/>
    <mergeCell ref="D248:E248"/>
    <mergeCell ref="D249:E249"/>
    <mergeCell ref="D250:E250"/>
    <mergeCell ref="D251:E251"/>
    <mergeCell ref="D252:E252"/>
    <mergeCell ref="D243:E243"/>
    <mergeCell ref="D244:E244"/>
    <mergeCell ref="D245:E245"/>
    <mergeCell ref="D246:E246"/>
    <mergeCell ref="D247:E247"/>
    <mergeCell ref="D238:E238"/>
    <mergeCell ref="D239:E239"/>
    <mergeCell ref="D240:E240"/>
    <mergeCell ref="D241:E241"/>
    <mergeCell ref="D242:E242"/>
    <mergeCell ref="D233:E233"/>
    <mergeCell ref="D234:E234"/>
    <mergeCell ref="D235:E235"/>
    <mergeCell ref="D236:E236"/>
    <mergeCell ref="D237:E237"/>
    <mergeCell ref="D228:E228"/>
    <mergeCell ref="D229:E229"/>
    <mergeCell ref="D230:E230"/>
    <mergeCell ref="D231:E231"/>
    <mergeCell ref="D232:E232"/>
    <mergeCell ref="L5:L6"/>
    <mergeCell ref="M5:M6"/>
    <mergeCell ref="D17:E17"/>
    <mergeCell ref="D18:E18"/>
    <mergeCell ref="D14:E14"/>
    <mergeCell ref="D11:E11"/>
    <mergeCell ref="D12:E12"/>
    <mergeCell ref="D13:E13"/>
    <mergeCell ref="J5:J6"/>
    <mergeCell ref="I5:I6"/>
    <mergeCell ref="D38:E38"/>
    <mergeCell ref="D29:E29"/>
    <mergeCell ref="D15:E15"/>
    <mergeCell ref="D16:E16"/>
    <mergeCell ref="K5:K6"/>
    <mergeCell ref="B5:B6"/>
    <mergeCell ref="C5:C6"/>
    <mergeCell ref="D5:E6"/>
    <mergeCell ref="F5:G5"/>
    <mergeCell ref="H5:H6"/>
  </mergeCells>
  <phoneticPr fontId="5"/>
  <pageMargins left="0.70866141732283472" right="0.70866141732283472" top="0.74803149606299213" bottom="0.74803149606299213" header="0.31496062992125984" footer="0.31496062992125984"/>
  <pageSetup paperSize="8" scale="4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6"/>
  <sheetViews>
    <sheetView showGridLines="0" zoomScale="70" zoomScaleNormal="70" workbookViewId="0">
      <selection activeCell="B1" sqref="B1"/>
    </sheetView>
  </sheetViews>
  <sheetFormatPr defaultRowHeight="14.4"/>
  <cols>
    <col min="1" max="1" width="8.7265625" style="43"/>
    <col min="2" max="2" width="7" style="38" customWidth="1"/>
    <col min="3" max="3" width="14.26953125" style="38" customWidth="1"/>
    <col min="4" max="4" width="13.36328125" style="38" customWidth="1"/>
    <col min="5" max="5" width="16" style="38" bestFit="1" customWidth="1"/>
    <col min="6" max="6" width="31.453125" style="38" bestFit="1" customWidth="1"/>
    <col min="7" max="7" width="30.08984375" style="38" customWidth="1"/>
    <col min="8" max="8" width="19.453125" style="38" bestFit="1" customWidth="1"/>
    <col min="9" max="9" width="121.26953125" style="62" bestFit="1" customWidth="1"/>
    <col min="10" max="10" width="9.26953125" style="62" bestFit="1" customWidth="1"/>
    <col min="11" max="11" width="9.453125" style="62" bestFit="1" customWidth="1"/>
    <col min="12" max="12" width="7.7265625" bestFit="1" customWidth="1"/>
    <col min="13" max="13" width="22.453125" bestFit="1" customWidth="1"/>
  </cols>
  <sheetData>
    <row r="1" spans="1:13" ht="22.8">
      <c r="B1" s="35">
        <v>1.2</v>
      </c>
      <c r="C1" s="37" t="s">
        <v>704</v>
      </c>
      <c r="D1"/>
      <c r="E1"/>
      <c r="F1"/>
      <c r="G1"/>
      <c r="H1"/>
    </row>
    <row r="2" spans="1:13" ht="22.8">
      <c r="B2" s="36" t="s">
        <v>710</v>
      </c>
      <c r="C2" s="37" t="s">
        <v>701</v>
      </c>
      <c r="D2"/>
      <c r="E2"/>
      <c r="F2"/>
      <c r="G2"/>
      <c r="H2"/>
    </row>
    <row r="3" spans="1:13" ht="22.8">
      <c r="B3" s="36" t="s">
        <v>712</v>
      </c>
      <c r="C3" s="37" t="s">
        <v>3492</v>
      </c>
      <c r="D3"/>
      <c r="E3"/>
      <c r="F3"/>
      <c r="G3"/>
      <c r="H3"/>
    </row>
    <row r="4" spans="1:13">
      <c r="L4" s="502"/>
      <c r="M4" s="502"/>
    </row>
    <row r="5" spans="1:13">
      <c r="B5" s="391" t="s">
        <v>3000</v>
      </c>
      <c r="C5" s="497" t="s">
        <v>0</v>
      </c>
      <c r="D5" s="486" t="s">
        <v>2</v>
      </c>
      <c r="E5" s="486"/>
      <c r="F5" s="391" t="s">
        <v>3265</v>
      </c>
      <c r="G5" s="391" t="s">
        <v>4</v>
      </c>
      <c r="H5" s="391"/>
      <c r="I5" s="499" t="s">
        <v>6</v>
      </c>
      <c r="J5" s="486" t="s">
        <v>726</v>
      </c>
      <c r="K5" s="486" t="s">
        <v>727</v>
      </c>
      <c r="L5" s="503" t="s">
        <v>3378</v>
      </c>
      <c r="M5" s="504"/>
    </row>
    <row r="6" spans="1:13">
      <c r="B6" s="391"/>
      <c r="C6" s="497"/>
      <c r="D6" s="103" t="s">
        <v>8</v>
      </c>
      <c r="E6" s="103" t="s">
        <v>9</v>
      </c>
      <c r="F6" s="391"/>
      <c r="G6" s="391"/>
      <c r="H6" s="391"/>
      <c r="I6" s="499"/>
      <c r="J6" s="486"/>
      <c r="K6" s="486"/>
      <c r="L6" s="120" t="s">
        <v>3140</v>
      </c>
      <c r="M6" s="120" t="s">
        <v>3139</v>
      </c>
    </row>
    <row r="7" spans="1:13">
      <c r="A7" s="43" t="str">
        <f>C7&amp;F7&amp;G7</f>
        <v>上水道・工業用水道取水・導水工程ポンプ設備</v>
      </c>
      <c r="B7" s="11">
        <f>ROW(B7)-6</f>
        <v>1</v>
      </c>
      <c r="C7" s="283" t="s">
        <v>3070</v>
      </c>
      <c r="D7" s="353" t="s">
        <v>13</v>
      </c>
      <c r="E7" s="353" t="s">
        <v>14</v>
      </c>
      <c r="F7" s="352" t="s">
        <v>3122</v>
      </c>
      <c r="G7" s="500" t="s">
        <v>3123</v>
      </c>
      <c r="H7" s="500"/>
      <c r="I7" s="104" t="s">
        <v>3071</v>
      </c>
      <c r="J7" s="291" t="s">
        <v>680</v>
      </c>
      <c r="K7" s="291" t="s">
        <v>680</v>
      </c>
      <c r="L7" s="108">
        <v>1</v>
      </c>
      <c r="M7" s="109">
        <v>1</v>
      </c>
    </row>
    <row r="8" spans="1:13">
      <c r="A8" s="43" t="str">
        <f t="shared" ref="A8:A71" si="0">C8&amp;F8&amp;G8</f>
        <v>上水道・工業用水道取水・導水工程ポンプ設備</v>
      </c>
      <c r="B8" s="11">
        <f t="shared" ref="B8:B69" si="1">ROW(B8)-6</f>
        <v>2</v>
      </c>
      <c r="C8" s="283" t="s">
        <v>3070</v>
      </c>
      <c r="D8" s="353" t="s">
        <v>13</v>
      </c>
      <c r="E8" s="353" t="s">
        <v>14</v>
      </c>
      <c r="F8" s="352" t="s">
        <v>3122</v>
      </c>
      <c r="G8" s="500" t="s">
        <v>3123</v>
      </c>
      <c r="H8" s="500"/>
      <c r="I8" s="104" t="s">
        <v>3072</v>
      </c>
      <c r="J8" s="291" t="s">
        <v>680</v>
      </c>
      <c r="K8" s="291" t="s">
        <v>680</v>
      </c>
      <c r="L8" s="108">
        <v>2</v>
      </c>
      <c r="M8" s="109">
        <v>2</v>
      </c>
    </row>
    <row r="9" spans="1:13">
      <c r="A9" s="43" t="str">
        <f t="shared" si="0"/>
        <v>上水道・工業用水道取水・導水工程ポンプ設備</v>
      </c>
      <c r="B9" s="11">
        <f t="shared" si="1"/>
        <v>3</v>
      </c>
      <c r="C9" s="283" t="s">
        <v>3070</v>
      </c>
      <c r="D9" s="353" t="s">
        <v>13</v>
      </c>
      <c r="E9" s="353" t="s">
        <v>14</v>
      </c>
      <c r="F9" s="352" t="s">
        <v>3122</v>
      </c>
      <c r="G9" s="500" t="s">
        <v>3123</v>
      </c>
      <c r="H9" s="500"/>
      <c r="I9" s="104" t="s">
        <v>3073</v>
      </c>
      <c r="J9" s="291" t="s">
        <v>680</v>
      </c>
      <c r="K9" s="291" t="s">
        <v>680</v>
      </c>
      <c r="L9" s="108">
        <v>3</v>
      </c>
      <c r="M9" s="109">
        <v>3</v>
      </c>
    </row>
    <row r="10" spans="1:13">
      <c r="A10" s="43" t="str">
        <f t="shared" si="0"/>
        <v>上水道・工業用水道取水・導水工程ポンプ設備</v>
      </c>
      <c r="B10" s="11">
        <f t="shared" si="1"/>
        <v>4</v>
      </c>
      <c r="C10" s="283" t="s">
        <v>3070</v>
      </c>
      <c r="D10" s="353" t="s">
        <v>13</v>
      </c>
      <c r="E10" s="353" t="s">
        <v>14</v>
      </c>
      <c r="F10" s="352" t="s">
        <v>3122</v>
      </c>
      <c r="G10" s="500" t="s">
        <v>3123</v>
      </c>
      <c r="H10" s="500"/>
      <c r="I10" s="104" t="s">
        <v>3074</v>
      </c>
      <c r="J10" s="291" t="s">
        <v>680</v>
      </c>
      <c r="K10" s="291" t="s">
        <v>680</v>
      </c>
      <c r="L10" s="108">
        <v>39</v>
      </c>
      <c r="M10" s="109">
        <v>4</v>
      </c>
    </row>
    <row r="11" spans="1:13">
      <c r="A11" s="43" t="str">
        <f t="shared" si="0"/>
        <v>上水道・工業用水道取水・導水工程除塵機</v>
      </c>
      <c r="B11" s="11">
        <f t="shared" si="1"/>
        <v>5</v>
      </c>
      <c r="C11" s="283" t="s">
        <v>3070</v>
      </c>
      <c r="D11" s="353" t="s">
        <v>13</v>
      </c>
      <c r="E11" s="353" t="s">
        <v>14</v>
      </c>
      <c r="F11" s="352" t="s">
        <v>3122</v>
      </c>
      <c r="G11" s="500" t="s">
        <v>3124</v>
      </c>
      <c r="H11" s="500"/>
      <c r="I11" s="104" t="s">
        <v>3075</v>
      </c>
      <c r="J11" s="291" t="s">
        <v>680</v>
      </c>
      <c r="K11" s="291" t="s">
        <v>680</v>
      </c>
      <c r="L11" s="108">
        <v>40</v>
      </c>
      <c r="M11" s="109">
        <v>5</v>
      </c>
    </row>
    <row r="12" spans="1:13">
      <c r="A12" s="43" t="str">
        <f t="shared" si="0"/>
        <v>上水道・工業用水道取水・導水工程除塵機</v>
      </c>
      <c r="B12" s="11">
        <f t="shared" si="1"/>
        <v>6</v>
      </c>
      <c r="C12" s="283" t="s">
        <v>3070</v>
      </c>
      <c r="D12" s="353" t="s">
        <v>13</v>
      </c>
      <c r="E12" s="353" t="s">
        <v>14</v>
      </c>
      <c r="F12" s="352" t="s">
        <v>3122</v>
      </c>
      <c r="G12" s="500" t="s">
        <v>3124</v>
      </c>
      <c r="H12" s="500"/>
      <c r="I12" s="104" t="s">
        <v>3076</v>
      </c>
      <c r="J12" s="291" t="s">
        <v>680</v>
      </c>
      <c r="K12" s="291" t="s">
        <v>680</v>
      </c>
      <c r="L12" s="108">
        <v>41</v>
      </c>
      <c r="M12" s="109">
        <v>6</v>
      </c>
    </row>
    <row r="13" spans="1:13">
      <c r="A13" s="43" t="str">
        <f t="shared" si="0"/>
        <v>上水道・工業用水道沈でん・ろ過工程凝集池設備</v>
      </c>
      <c r="B13" s="11">
        <f t="shared" si="1"/>
        <v>7</v>
      </c>
      <c r="C13" s="283" t="s">
        <v>3070</v>
      </c>
      <c r="D13" s="353" t="s">
        <v>13</v>
      </c>
      <c r="E13" s="353" t="s">
        <v>14</v>
      </c>
      <c r="F13" s="122" t="s">
        <v>3125</v>
      </c>
      <c r="G13" s="500" t="s">
        <v>3369</v>
      </c>
      <c r="H13" s="500"/>
      <c r="I13" s="104" t="s">
        <v>3077</v>
      </c>
      <c r="J13" s="291" t="s">
        <v>680</v>
      </c>
      <c r="K13" s="291" t="s">
        <v>680</v>
      </c>
      <c r="L13" s="108">
        <v>4</v>
      </c>
      <c r="M13" s="109">
        <v>7</v>
      </c>
    </row>
    <row r="14" spans="1:13">
      <c r="A14" s="43" t="str">
        <f t="shared" si="0"/>
        <v>上水道・工業用水道沈でん・ろ過工程凝集池設備</v>
      </c>
      <c r="B14" s="11">
        <f t="shared" si="1"/>
        <v>8</v>
      </c>
      <c r="C14" s="283" t="s">
        <v>3070</v>
      </c>
      <c r="D14" s="353" t="s">
        <v>13</v>
      </c>
      <c r="E14" s="353" t="s">
        <v>14</v>
      </c>
      <c r="F14" s="122" t="s">
        <v>3125</v>
      </c>
      <c r="G14" s="500" t="s">
        <v>3369</v>
      </c>
      <c r="H14" s="500"/>
      <c r="I14" s="104" t="s">
        <v>3078</v>
      </c>
      <c r="J14" s="291" t="s">
        <v>680</v>
      </c>
      <c r="K14" s="291" t="s">
        <v>680</v>
      </c>
      <c r="L14" s="108">
        <v>5</v>
      </c>
      <c r="M14" s="109">
        <v>8</v>
      </c>
    </row>
    <row r="15" spans="1:13">
      <c r="A15" s="43" t="str">
        <f t="shared" si="0"/>
        <v>上水道・工業用水道沈でん・ろ過工程沈でん設備</v>
      </c>
      <c r="B15" s="11">
        <f t="shared" si="1"/>
        <v>9</v>
      </c>
      <c r="C15" s="283" t="s">
        <v>3070</v>
      </c>
      <c r="D15" s="353" t="s">
        <v>13</v>
      </c>
      <c r="E15" s="353" t="s">
        <v>14</v>
      </c>
      <c r="F15" s="122" t="s">
        <v>3125</v>
      </c>
      <c r="G15" s="500" t="s">
        <v>3370</v>
      </c>
      <c r="H15" s="500"/>
      <c r="I15" s="104" t="s">
        <v>3079</v>
      </c>
      <c r="J15" s="291" t="s">
        <v>680</v>
      </c>
      <c r="K15" s="291" t="s">
        <v>680</v>
      </c>
      <c r="L15" s="108">
        <v>6</v>
      </c>
      <c r="M15" s="501">
        <v>9</v>
      </c>
    </row>
    <row r="16" spans="1:13">
      <c r="A16" s="43" t="str">
        <f t="shared" si="0"/>
        <v>上水道・工業用水道沈でん・ろ過工程沈でん設備</v>
      </c>
      <c r="B16" s="11">
        <f t="shared" si="1"/>
        <v>10</v>
      </c>
      <c r="C16" s="283" t="s">
        <v>3070</v>
      </c>
      <c r="D16" s="353" t="s">
        <v>13</v>
      </c>
      <c r="E16" s="353" t="s">
        <v>14</v>
      </c>
      <c r="F16" s="122" t="s">
        <v>3125</v>
      </c>
      <c r="G16" s="500" t="s">
        <v>3370</v>
      </c>
      <c r="H16" s="500"/>
      <c r="I16" s="104" t="s">
        <v>3080</v>
      </c>
      <c r="J16" s="291" t="s">
        <v>680</v>
      </c>
      <c r="K16" s="291" t="s">
        <v>680</v>
      </c>
      <c r="L16" s="108">
        <v>42</v>
      </c>
      <c r="M16" s="501"/>
    </row>
    <row r="17" spans="1:13">
      <c r="A17" s="43" t="str">
        <f t="shared" si="0"/>
        <v>上水道・工業用水道沈でん・ろ過工程沈でん設備</v>
      </c>
      <c r="B17" s="11">
        <f t="shared" si="1"/>
        <v>11</v>
      </c>
      <c r="C17" s="283" t="s">
        <v>3070</v>
      </c>
      <c r="D17" s="353" t="s">
        <v>13</v>
      </c>
      <c r="E17" s="353" t="s">
        <v>14</v>
      </c>
      <c r="F17" s="122" t="s">
        <v>3125</v>
      </c>
      <c r="G17" s="500" t="s">
        <v>3370</v>
      </c>
      <c r="H17" s="500"/>
      <c r="I17" s="104" t="s">
        <v>3081</v>
      </c>
      <c r="J17" s="291" t="s">
        <v>680</v>
      </c>
      <c r="K17" s="291" t="s">
        <v>680</v>
      </c>
      <c r="L17" s="108">
        <v>7</v>
      </c>
      <c r="M17" s="109">
        <v>10</v>
      </c>
    </row>
    <row r="18" spans="1:13">
      <c r="A18" s="43" t="str">
        <f t="shared" si="0"/>
        <v>上水道・工業用水道沈でん・ろ過工程ろ過池設備</v>
      </c>
      <c r="B18" s="11">
        <f t="shared" si="1"/>
        <v>12</v>
      </c>
      <c r="C18" s="283" t="s">
        <v>3070</v>
      </c>
      <c r="D18" s="353" t="s">
        <v>13</v>
      </c>
      <c r="E18" s="353" t="s">
        <v>14</v>
      </c>
      <c r="F18" s="122" t="s">
        <v>3125</v>
      </c>
      <c r="G18" s="500" t="s">
        <v>3371</v>
      </c>
      <c r="H18" s="500"/>
      <c r="I18" s="104" t="s">
        <v>3082</v>
      </c>
      <c r="J18" s="291" t="s">
        <v>680</v>
      </c>
      <c r="K18" s="291" t="s">
        <v>680</v>
      </c>
      <c r="L18" s="108">
        <v>43</v>
      </c>
      <c r="M18" s="109">
        <v>11</v>
      </c>
    </row>
    <row r="19" spans="1:13">
      <c r="A19" s="43" t="str">
        <f t="shared" si="0"/>
        <v>上水道・工業用水道沈でん・ろ過工程ろ過池設備</v>
      </c>
      <c r="B19" s="11">
        <f t="shared" si="1"/>
        <v>13</v>
      </c>
      <c r="C19" s="283" t="s">
        <v>3070</v>
      </c>
      <c r="D19" s="353" t="s">
        <v>13</v>
      </c>
      <c r="E19" s="353" t="s">
        <v>14</v>
      </c>
      <c r="F19" s="122" t="s">
        <v>3125</v>
      </c>
      <c r="G19" s="500" t="s">
        <v>3371</v>
      </c>
      <c r="H19" s="500"/>
      <c r="I19" s="104" t="s">
        <v>3083</v>
      </c>
      <c r="J19" s="291" t="s">
        <v>680</v>
      </c>
      <c r="K19" s="291" t="s">
        <v>680</v>
      </c>
      <c r="L19" s="108">
        <v>44</v>
      </c>
      <c r="M19" s="109">
        <v>12</v>
      </c>
    </row>
    <row r="20" spans="1:13">
      <c r="A20" s="43" t="str">
        <f t="shared" si="0"/>
        <v>上水道・工業用水道沈でん・ろ過工程ろ過池設備</v>
      </c>
      <c r="B20" s="11">
        <f t="shared" si="1"/>
        <v>14</v>
      </c>
      <c r="C20" s="283" t="s">
        <v>3070</v>
      </c>
      <c r="D20" s="353" t="s">
        <v>13</v>
      </c>
      <c r="E20" s="353" t="s">
        <v>14</v>
      </c>
      <c r="F20" s="122" t="s">
        <v>3125</v>
      </c>
      <c r="G20" s="500" t="s">
        <v>3371</v>
      </c>
      <c r="H20" s="500"/>
      <c r="I20" s="104" t="s">
        <v>3084</v>
      </c>
      <c r="J20" s="291" t="s">
        <v>680</v>
      </c>
      <c r="K20" s="291" t="s">
        <v>680</v>
      </c>
      <c r="L20" s="108">
        <v>8</v>
      </c>
      <c r="M20" s="109">
        <v>13</v>
      </c>
    </row>
    <row r="21" spans="1:13">
      <c r="A21" s="43" t="str">
        <f t="shared" si="0"/>
        <v>上水道・工業用水道沈でん・ろ過工程膜ろ過設備</v>
      </c>
      <c r="B21" s="11">
        <f t="shared" si="1"/>
        <v>15</v>
      </c>
      <c r="C21" s="283" t="s">
        <v>3070</v>
      </c>
      <c r="D21" s="353" t="s">
        <v>13</v>
      </c>
      <c r="E21" s="353" t="s">
        <v>14</v>
      </c>
      <c r="F21" s="122" t="s">
        <v>3125</v>
      </c>
      <c r="G21" s="500" t="s">
        <v>3372</v>
      </c>
      <c r="H21" s="500"/>
      <c r="I21" s="104" t="s">
        <v>3085</v>
      </c>
      <c r="J21" s="291" t="s">
        <v>680</v>
      </c>
      <c r="K21" s="291" t="s">
        <v>680</v>
      </c>
      <c r="L21" s="108">
        <v>9</v>
      </c>
      <c r="M21" s="109">
        <v>14</v>
      </c>
    </row>
    <row r="22" spans="1:13">
      <c r="A22" s="43" t="str">
        <f t="shared" si="0"/>
        <v>上水道・工業用水道沈でん・ろ過工程膜ろ過設備</v>
      </c>
      <c r="B22" s="11">
        <f t="shared" si="1"/>
        <v>16</v>
      </c>
      <c r="C22" s="283" t="s">
        <v>3070</v>
      </c>
      <c r="D22" s="353" t="s">
        <v>13</v>
      </c>
      <c r="E22" s="353" t="s">
        <v>14</v>
      </c>
      <c r="F22" s="122" t="s">
        <v>3125</v>
      </c>
      <c r="G22" s="500" t="s">
        <v>3372</v>
      </c>
      <c r="H22" s="500"/>
      <c r="I22" s="104" t="s">
        <v>3086</v>
      </c>
      <c r="J22" s="291" t="s">
        <v>680</v>
      </c>
      <c r="K22" s="291" t="s">
        <v>680</v>
      </c>
      <c r="L22" s="108">
        <v>45</v>
      </c>
      <c r="M22" s="109">
        <v>15</v>
      </c>
    </row>
    <row r="23" spans="1:13">
      <c r="A23" s="43" t="str">
        <f t="shared" si="0"/>
        <v>上水道・工業用水道沈でん・ろ過工程膜ろ過設備</v>
      </c>
      <c r="B23" s="11">
        <f t="shared" si="1"/>
        <v>17</v>
      </c>
      <c r="C23" s="283" t="s">
        <v>3070</v>
      </c>
      <c r="D23" s="353" t="s">
        <v>13</v>
      </c>
      <c r="E23" s="353" t="s">
        <v>14</v>
      </c>
      <c r="F23" s="122" t="s">
        <v>3125</v>
      </c>
      <c r="G23" s="500" t="s">
        <v>3372</v>
      </c>
      <c r="H23" s="500"/>
      <c r="I23" s="104" t="s">
        <v>3087</v>
      </c>
      <c r="J23" s="291" t="s">
        <v>680</v>
      </c>
      <c r="K23" s="291" t="s">
        <v>680</v>
      </c>
      <c r="L23" s="108">
        <v>10</v>
      </c>
      <c r="M23" s="109">
        <v>16</v>
      </c>
    </row>
    <row r="24" spans="1:13">
      <c r="A24" s="43" t="str">
        <f t="shared" si="0"/>
        <v>上水道・工業用水道沈でん・ろ過工程膜ろ過設備</v>
      </c>
      <c r="B24" s="11">
        <f t="shared" si="1"/>
        <v>18</v>
      </c>
      <c r="C24" s="283" t="s">
        <v>3070</v>
      </c>
      <c r="D24" s="353" t="s">
        <v>13</v>
      </c>
      <c r="E24" s="353" t="s">
        <v>14</v>
      </c>
      <c r="F24" s="122" t="s">
        <v>3125</v>
      </c>
      <c r="G24" s="500" t="s">
        <v>3372</v>
      </c>
      <c r="H24" s="500"/>
      <c r="I24" s="104" t="s">
        <v>3088</v>
      </c>
      <c r="J24" s="291" t="s">
        <v>680</v>
      </c>
      <c r="K24" s="291" t="s">
        <v>680</v>
      </c>
      <c r="L24" s="108">
        <v>11</v>
      </c>
      <c r="M24" s="109">
        <v>17</v>
      </c>
    </row>
    <row r="25" spans="1:13">
      <c r="A25" s="43" t="str">
        <f t="shared" si="0"/>
        <v>上水道・工業用水道沈でん・ろ過工程膜ろ過設備</v>
      </c>
      <c r="B25" s="11">
        <f t="shared" si="1"/>
        <v>19</v>
      </c>
      <c r="C25" s="283" t="s">
        <v>3070</v>
      </c>
      <c r="D25" s="353" t="s">
        <v>13</v>
      </c>
      <c r="E25" s="353" t="s">
        <v>14</v>
      </c>
      <c r="F25" s="122" t="s">
        <v>3125</v>
      </c>
      <c r="G25" s="500" t="s">
        <v>3372</v>
      </c>
      <c r="H25" s="500"/>
      <c r="I25" s="104" t="s">
        <v>3089</v>
      </c>
      <c r="J25" s="291" t="s">
        <v>680</v>
      </c>
      <c r="K25" s="291" t="s">
        <v>680</v>
      </c>
      <c r="L25" s="108">
        <v>12</v>
      </c>
      <c r="M25" s="109">
        <v>18</v>
      </c>
    </row>
    <row r="26" spans="1:13">
      <c r="A26" s="43" t="str">
        <f t="shared" si="0"/>
        <v>上水道・工業用水道沈でん・ろ過工程薬品注入設備</v>
      </c>
      <c r="B26" s="11">
        <f t="shared" si="1"/>
        <v>20</v>
      </c>
      <c r="C26" s="283" t="s">
        <v>3070</v>
      </c>
      <c r="D26" s="353" t="s">
        <v>13</v>
      </c>
      <c r="E26" s="353" t="s">
        <v>14</v>
      </c>
      <c r="F26" s="122" t="s">
        <v>3125</v>
      </c>
      <c r="G26" s="500" t="s">
        <v>3373</v>
      </c>
      <c r="H26" s="500"/>
      <c r="I26" s="104" t="s">
        <v>3090</v>
      </c>
      <c r="J26" s="291" t="s">
        <v>680</v>
      </c>
      <c r="K26" s="291" t="s">
        <v>680</v>
      </c>
      <c r="L26" s="108">
        <v>13</v>
      </c>
      <c r="M26" s="501">
        <v>19</v>
      </c>
    </row>
    <row r="27" spans="1:13">
      <c r="A27" s="43" t="str">
        <f t="shared" si="0"/>
        <v>上水道・工業用水道沈でん・ろ過工程薬品注入設備</v>
      </c>
      <c r="B27" s="11">
        <f t="shared" si="1"/>
        <v>21</v>
      </c>
      <c r="C27" s="283" t="s">
        <v>3070</v>
      </c>
      <c r="D27" s="353" t="s">
        <v>13</v>
      </c>
      <c r="E27" s="353" t="s">
        <v>14</v>
      </c>
      <c r="F27" s="122" t="s">
        <v>3125</v>
      </c>
      <c r="G27" s="500" t="s">
        <v>3373</v>
      </c>
      <c r="H27" s="500"/>
      <c r="I27" s="104" t="s">
        <v>3091</v>
      </c>
      <c r="J27" s="291" t="s">
        <v>680</v>
      </c>
      <c r="K27" s="291" t="s">
        <v>680</v>
      </c>
      <c r="L27" s="108">
        <v>46</v>
      </c>
      <c r="M27" s="501"/>
    </row>
    <row r="28" spans="1:13">
      <c r="A28" s="43" t="str">
        <f t="shared" si="0"/>
        <v>上水道・工業用水道沈でん・ろ過工程薬品注入設備</v>
      </c>
      <c r="B28" s="11">
        <f t="shared" si="1"/>
        <v>22</v>
      </c>
      <c r="C28" s="283" t="s">
        <v>3070</v>
      </c>
      <c r="D28" s="353" t="s">
        <v>13</v>
      </c>
      <c r="E28" s="353" t="s">
        <v>14</v>
      </c>
      <c r="F28" s="122" t="s">
        <v>3125</v>
      </c>
      <c r="G28" s="500" t="s">
        <v>3373</v>
      </c>
      <c r="H28" s="500"/>
      <c r="I28" s="104" t="s">
        <v>3092</v>
      </c>
      <c r="J28" s="291" t="s">
        <v>680</v>
      </c>
      <c r="K28" s="291" t="s">
        <v>680</v>
      </c>
      <c r="L28" s="108">
        <v>14</v>
      </c>
      <c r="M28" s="109">
        <v>20</v>
      </c>
    </row>
    <row r="29" spans="1:13">
      <c r="A29" s="43" t="str">
        <f t="shared" si="0"/>
        <v>上水道・工業用水道沈でん・ろ過工程薬品注入設備</v>
      </c>
      <c r="B29" s="11">
        <f t="shared" si="1"/>
        <v>23</v>
      </c>
      <c r="C29" s="283" t="s">
        <v>3070</v>
      </c>
      <c r="D29" s="353" t="s">
        <v>13</v>
      </c>
      <c r="E29" s="353" t="s">
        <v>14</v>
      </c>
      <c r="F29" s="122" t="s">
        <v>3125</v>
      </c>
      <c r="G29" s="500" t="s">
        <v>3373</v>
      </c>
      <c r="H29" s="500"/>
      <c r="I29" s="104" t="s">
        <v>3093</v>
      </c>
      <c r="J29" s="291" t="s">
        <v>680</v>
      </c>
      <c r="K29" s="291" t="s">
        <v>680</v>
      </c>
      <c r="L29" s="108">
        <v>15</v>
      </c>
      <c r="M29" s="109">
        <v>21</v>
      </c>
    </row>
    <row r="30" spans="1:13">
      <c r="A30" s="43" t="str">
        <f t="shared" si="0"/>
        <v>上水道・工業用水道沈でん・ろ過工程薬品注入設備</v>
      </c>
      <c r="B30" s="11">
        <f t="shared" si="1"/>
        <v>24</v>
      </c>
      <c r="C30" s="283" t="s">
        <v>3070</v>
      </c>
      <c r="D30" s="353" t="s">
        <v>13</v>
      </c>
      <c r="E30" s="353" t="s">
        <v>14</v>
      </c>
      <c r="F30" s="122" t="s">
        <v>3125</v>
      </c>
      <c r="G30" s="500" t="s">
        <v>3373</v>
      </c>
      <c r="H30" s="500"/>
      <c r="I30" s="104" t="s">
        <v>3094</v>
      </c>
      <c r="J30" s="291" t="s">
        <v>680</v>
      </c>
      <c r="K30" s="291" t="s">
        <v>680</v>
      </c>
      <c r="L30" s="108">
        <v>16</v>
      </c>
      <c r="M30" s="109">
        <v>22</v>
      </c>
    </row>
    <row r="31" spans="1:13">
      <c r="A31" s="43" t="str">
        <f t="shared" si="0"/>
        <v>上水道・工業用水道高度浄水工程オゾン処理設備</v>
      </c>
      <c r="B31" s="11">
        <f t="shared" si="1"/>
        <v>25</v>
      </c>
      <c r="C31" s="283" t="s">
        <v>3070</v>
      </c>
      <c r="D31" s="353" t="s">
        <v>13</v>
      </c>
      <c r="E31" s="353" t="s">
        <v>14</v>
      </c>
      <c r="F31" s="352" t="s">
        <v>3126</v>
      </c>
      <c r="G31" s="500" t="s">
        <v>3374</v>
      </c>
      <c r="H31" s="500"/>
      <c r="I31" s="104" t="s">
        <v>3095</v>
      </c>
      <c r="J31" s="291" t="s">
        <v>680</v>
      </c>
      <c r="K31" s="291" t="s">
        <v>680</v>
      </c>
      <c r="L31" s="108">
        <v>47</v>
      </c>
      <c r="M31" s="109">
        <v>23</v>
      </c>
    </row>
    <row r="32" spans="1:13">
      <c r="A32" s="43" t="str">
        <f t="shared" si="0"/>
        <v>上水道・工業用水道高度浄水工程オゾン処理設備</v>
      </c>
      <c r="B32" s="11">
        <f t="shared" si="1"/>
        <v>26</v>
      </c>
      <c r="C32" s="283" t="s">
        <v>3070</v>
      </c>
      <c r="D32" s="353" t="s">
        <v>13</v>
      </c>
      <c r="E32" s="353" t="s">
        <v>14</v>
      </c>
      <c r="F32" s="352" t="s">
        <v>3126</v>
      </c>
      <c r="G32" s="500" t="s">
        <v>3374</v>
      </c>
      <c r="H32" s="500"/>
      <c r="I32" s="104" t="s">
        <v>3096</v>
      </c>
      <c r="J32" s="291" t="s">
        <v>680</v>
      </c>
      <c r="K32" s="291" t="s">
        <v>680</v>
      </c>
      <c r="L32" s="108">
        <v>17</v>
      </c>
      <c r="M32" s="109">
        <v>24</v>
      </c>
    </row>
    <row r="33" spans="1:13">
      <c r="A33" s="43" t="str">
        <f t="shared" si="0"/>
        <v>上水道・工業用水道高度浄水工程オゾン処理設備</v>
      </c>
      <c r="B33" s="11">
        <f t="shared" si="1"/>
        <v>27</v>
      </c>
      <c r="C33" s="283" t="s">
        <v>3070</v>
      </c>
      <c r="D33" s="353" t="s">
        <v>13</v>
      </c>
      <c r="E33" s="353" t="s">
        <v>14</v>
      </c>
      <c r="F33" s="352" t="s">
        <v>3126</v>
      </c>
      <c r="G33" s="500" t="s">
        <v>3374</v>
      </c>
      <c r="H33" s="500"/>
      <c r="I33" s="104" t="s">
        <v>3097</v>
      </c>
      <c r="J33" s="291" t="s">
        <v>680</v>
      </c>
      <c r="K33" s="291" t="s">
        <v>680</v>
      </c>
      <c r="L33" s="108">
        <v>18</v>
      </c>
      <c r="M33" s="109">
        <v>25</v>
      </c>
    </row>
    <row r="34" spans="1:13">
      <c r="A34" s="43" t="str">
        <f t="shared" si="0"/>
        <v>上水道・工業用水道高度浄水工程オゾン処理設備</v>
      </c>
      <c r="B34" s="11">
        <f t="shared" si="1"/>
        <v>28</v>
      </c>
      <c r="C34" s="283" t="s">
        <v>3070</v>
      </c>
      <c r="D34" s="353" t="s">
        <v>13</v>
      </c>
      <c r="E34" s="353" t="s">
        <v>14</v>
      </c>
      <c r="F34" s="352" t="s">
        <v>3126</v>
      </c>
      <c r="G34" s="500" t="s">
        <v>3374</v>
      </c>
      <c r="H34" s="500"/>
      <c r="I34" s="104" t="s">
        <v>3098</v>
      </c>
      <c r="J34" s="291" t="s">
        <v>680</v>
      </c>
      <c r="K34" s="291" t="s">
        <v>680</v>
      </c>
      <c r="L34" s="108">
        <v>19</v>
      </c>
      <c r="M34" s="109">
        <v>26</v>
      </c>
    </row>
    <row r="35" spans="1:13">
      <c r="A35" s="43" t="str">
        <f t="shared" si="0"/>
        <v>上水道・工業用水道高度浄水工程紫外線処理設備</v>
      </c>
      <c r="B35" s="11">
        <f t="shared" si="1"/>
        <v>29</v>
      </c>
      <c r="C35" s="283" t="s">
        <v>3070</v>
      </c>
      <c r="D35" s="353" t="s">
        <v>13</v>
      </c>
      <c r="E35" s="353" t="s">
        <v>14</v>
      </c>
      <c r="F35" s="352" t="s">
        <v>3126</v>
      </c>
      <c r="G35" s="500" t="s">
        <v>3375</v>
      </c>
      <c r="H35" s="500"/>
      <c r="I35" s="104" t="s">
        <v>3141</v>
      </c>
      <c r="J35" s="291" t="s">
        <v>680</v>
      </c>
      <c r="K35" s="291" t="s">
        <v>680</v>
      </c>
      <c r="L35" s="108">
        <v>20</v>
      </c>
      <c r="M35" s="109"/>
    </row>
    <row r="36" spans="1:13">
      <c r="A36" s="43" t="str">
        <f t="shared" si="0"/>
        <v>上水道・工業用水道高度浄水工程粒状活性炭ろ過池設備</v>
      </c>
      <c r="B36" s="11">
        <f t="shared" si="1"/>
        <v>30</v>
      </c>
      <c r="C36" s="283" t="s">
        <v>3070</v>
      </c>
      <c r="D36" s="353" t="s">
        <v>13</v>
      </c>
      <c r="E36" s="353" t="s">
        <v>14</v>
      </c>
      <c r="F36" s="352" t="s">
        <v>3126</v>
      </c>
      <c r="G36" s="500" t="s">
        <v>3376</v>
      </c>
      <c r="H36" s="500"/>
      <c r="I36" s="104" t="s">
        <v>3099</v>
      </c>
      <c r="J36" s="291" t="s">
        <v>680</v>
      </c>
      <c r="K36" s="291" t="s">
        <v>680</v>
      </c>
      <c r="L36" s="108">
        <v>48</v>
      </c>
      <c r="M36" s="109">
        <v>27</v>
      </c>
    </row>
    <row r="37" spans="1:13">
      <c r="A37" s="43" t="str">
        <f t="shared" si="0"/>
        <v>上水道・工業用水道高度浄水工程粒状活性炭ろ過池設備</v>
      </c>
      <c r="B37" s="11">
        <f t="shared" si="1"/>
        <v>31</v>
      </c>
      <c r="C37" s="283" t="s">
        <v>3070</v>
      </c>
      <c r="D37" s="353" t="s">
        <v>13</v>
      </c>
      <c r="E37" s="353" t="s">
        <v>14</v>
      </c>
      <c r="F37" s="352" t="s">
        <v>3126</v>
      </c>
      <c r="G37" s="500" t="s">
        <v>3376</v>
      </c>
      <c r="H37" s="500"/>
      <c r="I37" s="104" t="s">
        <v>3083</v>
      </c>
      <c r="J37" s="291" t="s">
        <v>680</v>
      </c>
      <c r="K37" s="291" t="s">
        <v>680</v>
      </c>
      <c r="L37" s="108">
        <v>49</v>
      </c>
      <c r="M37" s="109">
        <v>28</v>
      </c>
    </row>
    <row r="38" spans="1:13">
      <c r="A38" s="43" t="str">
        <f t="shared" si="0"/>
        <v>上水道・工業用水道高度浄水工程紫外線処理設備</v>
      </c>
      <c r="B38" s="11">
        <f t="shared" si="1"/>
        <v>32</v>
      </c>
      <c r="C38" s="283" t="s">
        <v>3070</v>
      </c>
      <c r="D38" s="353" t="s">
        <v>13</v>
      </c>
      <c r="E38" s="353" t="s">
        <v>14</v>
      </c>
      <c r="F38" s="352" t="s">
        <v>3126</v>
      </c>
      <c r="G38" s="500" t="s">
        <v>3375</v>
      </c>
      <c r="H38" s="500"/>
      <c r="I38" s="104" t="s">
        <v>3100</v>
      </c>
      <c r="J38" s="291" t="s">
        <v>680</v>
      </c>
      <c r="K38" s="291" t="s">
        <v>680</v>
      </c>
      <c r="L38" s="108">
        <v>50</v>
      </c>
      <c r="M38" s="109">
        <v>29</v>
      </c>
    </row>
    <row r="39" spans="1:13">
      <c r="A39" s="43" t="str">
        <f t="shared" si="0"/>
        <v>上水道・工業用水道排水処理工程排泥濃縮槽設備</v>
      </c>
      <c r="B39" s="11">
        <f t="shared" si="1"/>
        <v>33</v>
      </c>
      <c r="C39" s="283" t="s">
        <v>3070</v>
      </c>
      <c r="D39" s="353" t="s">
        <v>13</v>
      </c>
      <c r="E39" s="353" t="s">
        <v>14</v>
      </c>
      <c r="F39" s="122" t="s">
        <v>3127</v>
      </c>
      <c r="G39" s="500" t="s">
        <v>3128</v>
      </c>
      <c r="H39" s="500"/>
      <c r="I39" s="104" t="s">
        <v>3085</v>
      </c>
      <c r="J39" s="291" t="s">
        <v>680</v>
      </c>
      <c r="K39" s="291" t="s">
        <v>680</v>
      </c>
      <c r="L39" s="108">
        <v>21</v>
      </c>
      <c r="M39" s="109">
        <v>30</v>
      </c>
    </row>
    <row r="40" spans="1:13">
      <c r="A40" s="43" t="str">
        <f t="shared" si="0"/>
        <v>上水道・工業用水道排水処理工程排泥濃縮槽設備</v>
      </c>
      <c r="B40" s="11">
        <f t="shared" si="1"/>
        <v>34</v>
      </c>
      <c r="C40" s="283" t="s">
        <v>3070</v>
      </c>
      <c r="D40" s="353" t="s">
        <v>13</v>
      </c>
      <c r="E40" s="353" t="s">
        <v>14</v>
      </c>
      <c r="F40" s="122" t="s">
        <v>3127</v>
      </c>
      <c r="G40" s="500" t="s">
        <v>3128</v>
      </c>
      <c r="H40" s="500"/>
      <c r="I40" s="104" t="s">
        <v>3101</v>
      </c>
      <c r="J40" s="291" t="s">
        <v>680</v>
      </c>
      <c r="K40" s="291" t="s">
        <v>680</v>
      </c>
      <c r="L40" s="108">
        <v>22</v>
      </c>
      <c r="M40" s="109">
        <v>31</v>
      </c>
    </row>
    <row r="41" spans="1:13">
      <c r="A41" s="43" t="str">
        <f t="shared" si="0"/>
        <v>上水道・工業用水道排水処理工程排泥濃縮槽設備</v>
      </c>
      <c r="B41" s="11">
        <f t="shared" si="1"/>
        <v>35</v>
      </c>
      <c r="C41" s="283" t="s">
        <v>3070</v>
      </c>
      <c r="D41" s="353" t="s">
        <v>13</v>
      </c>
      <c r="E41" s="353" t="s">
        <v>14</v>
      </c>
      <c r="F41" s="122" t="s">
        <v>3127</v>
      </c>
      <c r="G41" s="500" t="s">
        <v>3128</v>
      </c>
      <c r="H41" s="500"/>
      <c r="I41" s="57" t="s">
        <v>3075</v>
      </c>
      <c r="J41" s="291" t="s">
        <v>680</v>
      </c>
      <c r="K41" s="291" t="s">
        <v>680</v>
      </c>
      <c r="L41" s="108">
        <v>51</v>
      </c>
      <c r="M41" s="109">
        <v>32</v>
      </c>
    </row>
    <row r="42" spans="1:13">
      <c r="A42" s="43" t="str">
        <f t="shared" si="0"/>
        <v>上水道・工業用水道排水処理工程排泥脱水設備</v>
      </c>
      <c r="B42" s="11">
        <f t="shared" si="1"/>
        <v>36</v>
      </c>
      <c r="C42" s="283" t="s">
        <v>3070</v>
      </c>
      <c r="D42" s="353" t="s">
        <v>13</v>
      </c>
      <c r="E42" s="353" t="s">
        <v>14</v>
      </c>
      <c r="F42" s="122" t="s">
        <v>3127</v>
      </c>
      <c r="G42" s="500" t="s">
        <v>3129</v>
      </c>
      <c r="H42" s="500"/>
      <c r="I42" s="57" t="s">
        <v>3102</v>
      </c>
      <c r="J42" s="291" t="s">
        <v>680</v>
      </c>
      <c r="K42" s="291" t="s">
        <v>680</v>
      </c>
      <c r="L42" s="108">
        <v>23</v>
      </c>
      <c r="M42" s="501">
        <v>33</v>
      </c>
    </row>
    <row r="43" spans="1:13">
      <c r="A43" s="43" t="str">
        <f t="shared" si="0"/>
        <v>上水道・工業用水道排水処理工程排泥脱水設備</v>
      </c>
      <c r="B43" s="11">
        <f t="shared" si="1"/>
        <v>37</v>
      </c>
      <c r="C43" s="283" t="s">
        <v>3070</v>
      </c>
      <c r="D43" s="353" t="s">
        <v>13</v>
      </c>
      <c r="E43" s="353" t="s">
        <v>14</v>
      </c>
      <c r="F43" s="122" t="s">
        <v>3127</v>
      </c>
      <c r="G43" s="500" t="s">
        <v>3129</v>
      </c>
      <c r="H43" s="500"/>
      <c r="I43" s="57" t="s">
        <v>3103</v>
      </c>
      <c r="J43" s="291" t="s">
        <v>680</v>
      </c>
      <c r="K43" s="291" t="s">
        <v>680</v>
      </c>
      <c r="L43" s="108">
        <v>52</v>
      </c>
      <c r="M43" s="501"/>
    </row>
    <row r="44" spans="1:13">
      <c r="A44" s="43" t="str">
        <f t="shared" si="0"/>
        <v>上水道・工業用水道排水処理工程排泥脱水設備</v>
      </c>
      <c r="B44" s="11">
        <f t="shared" si="1"/>
        <v>38</v>
      </c>
      <c r="C44" s="283" t="s">
        <v>3070</v>
      </c>
      <c r="D44" s="353" t="s">
        <v>13</v>
      </c>
      <c r="E44" s="353" t="s">
        <v>14</v>
      </c>
      <c r="F44" s="122" t="s">
        <v>3127</v>
      </c>
      <c r="G44" s="500" t="s">
        <v>3129</v>
      </c>
      <c r="H44" s="500"/>
      <c r="I44" s="57" t="s">
        <v>3104</v>
      </c>
      <c r="J44" s="291" t="s">
        <v>680</v>
      </c>
      <c r="K44" s="291" t="s">
        <v>680</v>
      </c>
      <c r="L44" s="108">
        <v>53</v>
      </c>
      <c r="M44" s="109">
        <v>34</v>
      </c>
    </row>
    <row r="45" spans="1:13">
      <c r="A45" s="43" t="str">
        <f t="shared" si="0"/>
        <v>上水道・工業用水道排水処理工程排泥脱水設備</v>
      </c>
      <c r="B45" s="11">
        <f t="shared" si="1"/>
        <v>39</v>
      </c>
      <c r="C45" s="283" t="s">
        <v>3070</v>
      </c>
      <c r="D45" s="353" t="s">
        <v>13</v>
      </c>
      <c r="E45" s="353" t="s">
        <v>14</v>
      </c>
      <c r="F45" s="122" t="s">
        <v>3127</v>
      </c>
      <c r="G45" s="500" t="s">
        <v>3129</v>
      </c>
      <c r="H45" s="500"/>
      <c r="I45" s="57" t="s">
        <v>3105</v>
      </c>
      <c r="J45" s="291" t="s">
        <v>680</v>
      </c>
      <c r="K45" s="291" t="s">
        <v>680</v>
      </c>
      <c r="L45" s="108">
        <v>24</v>
      </c>
      <c r="M45" s="109">
        <v>35</v>
      </c>
    </row>
    <row r="46" spans="1:13">
      <c r="A46" s="43" t="str">
        <f t="shared" si="0"/>
        <v>上水道・工業用水道送水・配水工程送水・配水施設</v>
      </c>
      <c r="B46" s="11">
        <f t="shared" si="1"/>
        <v>40</v>
      </c>
      <c r="C46" s="283" t="s">
        <v>3070</v>
      </c>
      <c r="D46" s="353" t="s">
        <v>13</v>
      </c>
      <c r="E46" s="353" t="s">
        <v>14</v>
      </c>
      <c r="F46" s="352" t="s">
        <v>3130</v>
      </c>
      <c r="G46" s="500" t="s">
        <v>3131</v>
      </c>
      <c r="H46" s="500"/>
      <c r="I46" s="57" t="s">
        <v>3106</v>
      </c>
      <c r="J46" s="291" t="s">
        <v>680</v>
      </c>
      <c r="K46" s="291" t="s">
        <v>680</v>
      </c>
      <c r="L46" s="108">
        <v>25</v>
      </c>
      <c r="M46" s="109">
        <v>36</v>
      </c>
    </row>
    <row r="47" spans="1:13">
      <c r="A47" s="43" t="str">
        <f t="shared" si="0"/>
        <v>上水道・工業用水道送水・配水工程送水・配水施設</v>
      </c>
      <c r="B47" s="11">
        <f t="shared" si="1"/>
        <v>41</v>
      </c>
      <c r="C47" s="283" t="s">
        <v>3070</v>
      </c>
      <c r="D47" s="353" t="s">
        <v>13</v>
      </c>
      <c r="E47" s="353" t="s">
        <v>14</v>
      </c>
      <c r="F47" s="352" t="s">
        <v>3130</v>
      </c>
      <c r="G47" s="500" t="s">
        <v>3131</v>
      </c>
      <c r="H47" s="500"/>
      <c r="I47" s="57" t="s">
        <v>3107</v>
      </c>
      <c r="J47" s="291" t="s">
        <v>680</v>
      </c>
      <c r="K47" s="291" t="s">
        <v>680</v>
      </c>
      <c r="L47" s="108">
        <v>26</v>
      </c>
      <c r="M47" s="109">
        <v>37</v>
      </c>
    </row>
    <row r="48" spans="1:13">
      <c r="A48" s="43" t="str">
        <f t="shared" si="0"/>
        <v>上水道・工業用水道送水・配水工程送水・配水施設</v>
      </c>
      <c r="B48" s="11">
        <f t="shared" si="1"/>
        <v>42</v>
      </c>
      <c r="C48" s="283" t="s">
        <v>3070</v>
      </c>
      <c r="D48" s="353" t="s">
        <v>13</v>
      </c>
      <c r="E48" s="353" t="s">
        <v>14</v>
      </c>
      <c r="F48" s="352" t="s">
        <v>3130</v>
      </c>
      <c r="G48" s="500" t="s">
        <v>3131</v>
      </c>
      <c r="H48" s="500"/>
      <c r="I48" s="57" t="s">
        <v>3073</v>
      </c>
      <c r="J48" s="291" t="s">
        <v>680</v>
      </c>
      <c r="K48" s="291" t="s">
        <v>680</v>
      </c>
      <c r="L48" s="108">
        <v>27</v>
      </c>
      <c r="M48" s="109">
        <v>38</v>
      </c>
    </row>
    <row r="49" spans="1:13">
      <c r="A49" s="43" t="str">
        <f t="shared" si="0"/>
        <v>上水道・工業用水道送水・配水工程送水・配水施設</v>
      </c>
      <c r="B49" s="11">
        <f t="shared" si="1"/>
        <v>43</v>
      </c>
      <c r="C49" s="283" t="s">
        <v>3070</v>
      </c>
      <c r="D49" s="353" t="s">
        <v>13</v>
      </c>
      <c r="E49" s="353" t="s">
        <v>14</v>
      </c>
      <c r="F49" s="352" t="s">
        <v>3130</v>
      </c>
      <c r="G49" s="500" t="s">
        <v>3131</v>
      </c>
      <c r="H49" s="500"/>
      <c r="I49" s="57" t="s">
        <v>3108</v>
      </c>
      <c r="J49" s="291" t="s">
        <v>680</v>
      </c>
      <c r="K49" s="291" t="s">
        <v>680</v>
      </c>
      <c r="L49" s="108">
        <v>28</v>
      </c>
      <c r="M49" s="109">
        <v>39</v>
      </c>
    </row>
    <row r="50" spans="1:13">
      <c r="A50" s="43" t="str">
        <f t="shared" si="0"/>
        <v>上水道・工業用水道送水・配水工程送水・配水施設</v>
      </c>
      <c r="B50" s="11">
        <f t="shared" si="1"/>
        <v>44</v>
      </c>
      <c r="C50" s="283" t="s">
        <v>3070</v>
      </c>
      <c r="D50" s="353" t="s">
        <v>13</v>
      </c>
      <c r="E50" s="353" t="s">
        <v>14</v>
      </c>
      <c r="F50" s="352" t="s">
        <v>3130</v>
      </c>
      <c r="G50" s="500" t="s">
        <v>3131</v>
      </c>
      <c r="H50" s="500"/>
      <c r="I50" s="57" t="s">
        <v>3109</v>
      </c>
      <c r="J50" s="291" t="s">
        <v>680</v>
      </c>
      <c r="K50" s="291" t="s">
        <v>680</v>
      </c>
      <c r="L50" s="108">
        <v>54</v>
      </c>
      <c r="M50" s="109">
        <v>40</v>
      </c>
    </row>
    <row r="51" spans="1:13">
      <c r="A51" s="43" t="str">
        <f t="shared" si="0"/>
        <v>上水道・工業用水道送水・配水工程送水・配水施設</v>
      </c>
      <c r="B51" s="11">
        <f t="shared" si="1"/>
        <v>45</v>
      </c>
      <c r="C51" s="283" t="s">
        <v>3070</v>
      </c>
      <c r="D51" s="353" t="s">
        <v>13</v>
      </c>
      <c r="E51" s="353" t="s">
        <v>14</v>
      </c>
      <c r="F51" s="352" t="s">
        <v>3130</v>
      </c>
      <c r="G51" s="500" t="s">
        <v>3131</v>
      </c>
      <c r="H51" s="500"/>
      <c r="I51" s="57" t="s">
        <v>3110</v>
      </c>
      <c r="J51" s="291" t="s">
        <v>680</v>
      </c>
      <c r="K51" s="291" t="s">
        <v>680</v>
      </c>
      <c r="L51" s="108">
        <v>55</v>
      </c>
      <c r="M51" s="109">
        <v>41</v>
      </c>
    </row>
    <row r="52" spans="1:13">
      <c r="A52" s="43" t="str">
        <f t="shared" si="0"/>
        <v>上水道・工業用水道送水・配水工程送水・配水施設</v>
      </c>
      <c r="B52" s="11">
        <f t="shared" si="1"/>
        <v>46</v>
      </c>
      <c r="C52" s="283" t="s">
        <v>3070</v>
      </c>
      <c r="D52" s="353" t="s">
        <v>13</v>
      </c>
      <c r="E52" s="353" t="s">
        <v>14</v>
      </c>
      <c r="F52" s="352" t="s">
        <v>3130</v>
      </c>
      <c r="G52" s="500" t="s">
        <v>3131</v>
      </c>
      <c r="H52" s="500"/>
      <c r="I52" s="57" t="s">
        <v>3111</v>
      </c>
      <c r="J52" s="291" t="s">
        <v>680</v>
      </c>
      <c r="K52" s="291" t="s">
        <v>680</v>
      </c>
      <c r="L52" s="108">
        <v>56</v>
      </c>
      <c r="M52" s="109">
        <v>42</v>
      </c>
    </row>
    <row r="53" spans="1:13">
      <c r="A53" s="43" t="str">
        <f t="shared" si="0"/>
        <v>上水道・工業用水道送水・配水工程送水・配水施設</v>
      </c>
      <c r="B53" s="11">
        <f t="shared" si="1"/>
        <v>47</v>
      </c>
      <c r="C53" s="283" t="s">
        <v>3070</v>
      </c>
      <c r="D53" s="353" t="s">
        <v>13</v>
      </c>
      <c r="E53" s="353" t="s">
        <v>14</v>
      </c>
      <c r="F53" s="352" t="s">
        <v>3130</v>
      </c>
      <c r="G53" s="500" t="s">
        <v>3131</v>
      </c>
      <c r="H53" s="500"/>
      <c r="I53" s="57" t="s">
        <v>3112</v>
      </c>
      <c r="J53" s="291" t="s">
        <v>680</v>
      </c>
      <c r="K53" s="291" t="s">
        <v>680</v>
      </c>
      <c r="L53" s="108">
        <v>57</v>
      </c>
      <c r="M53" s="109">
        <v>43</v>
      </c>
    </row>
    <row r="54" spans="1:13">
      <c r="A54" s="43" t="str">
        <f t="shared" si="0"/>
        <v>上水道・工業用水道送水・配水工程送水・配水施設</v>
      </c>
      <c r="B54" s="11">
        <f t="shared" si="1"/>
        <v>48</v>
      </c>
      <c r="C54" s="283" t="s">
        <v>3070</v>
      </c>
      <c r="D54" s="353" t="s">
        <v>13</v>
      </c>
      <c r="E54" s="353" t="s">
        <v>14</v>
      </c>
      <c r="F54" s="352" t="s">
        <v>3130</v>
      </c>
      <c r="G54" s="500" t="s">
        <v>3131</v>
      </c>
      <c r="H54" s="500"/>
      <c r="I54" s="57" t="s">
        <v>3113</v>
      </c>
      <c r="J54" s="291" t="s">
        <v>680</v>
      </c>
      <c r="K54" s="291" t="s">
        <v>680</v>
      </c>
      <c r="L54" s="108">
        <v>58</v>
      </c>
      <c r="M54" s="109">
        <v>44</v>
      </c>
    </row>
    <row r="55" spans="1:13">
      <c r="A55" s="43" t="str">
        <f t="shared" si="0"/>
        <v>上水道・工業用水道総合管理水運用管理</v>
      </c>
      <c r="B55" s="11">
        <f t="shared" si="1"/>
        <v>49</v>
      </c>
      <c r="C55" s="283" t="s">
        <v>3070</v>
      </c>
      <c r="D55" s="353" t="s">
        <v>13</v>
      </c>
      <c r="E55" s="353" t="s">
        <v>14</v>
      </c>
      <c r="F55" s="122" t="s">
        <v>3132</v>
      </c>
      <c r="G55" s="500" t="s">
        <v>3133</v>
      </c>
      <c r="H55" s="500"/>
      <c r="I55" s="57" t="s">
        <v>3114</v>
      </c>
      <c r="J55" s="291" t="s">
        <v>680</v>
      </c>
      <c r="K55" s="291" t="s">
        <v>680</v>
      </c>
      <c r="L55" s="108">
        <v>29</v>
      </c>
      <c r="M55" s="109">
        <v>45</v>
      </c>
    </row>
    <row r="56" spans="1:13">
      <c r="A56" s="43" t="str">
        <f t="shared" si="0"/>
        <v>上水道・工業用水道総合管理水運用管理</v>
      </c>
      <c r="B56" s="11">
        <f t="shared" si="1"/>
        <v>50</v>
      </c>
      <c r="C56" s="283" t="s">
        <v>3070</v>
      </c>
      <c r="D56" s="353" t="s">
        <v>13</v>
      </c>
      <c r="E56" s="353" t="s">
        <v>14</v>
      </c>
      <c r="F56" s="122" t="s">
        <v>3132</v>
      </c>
      <c r="G56" s="500" t="s">
        <v>3133</v>
      </c>
      <c r="H56" s="500"/>
      <c r="I56" s="57" t="s">
        <v>3115</v>
      </c>
      <c r="J56" s="291" t="s">
        <v>680</v>
      </c>
      <c r="K56" s="291" t="s">
        <v>680</v>
      </c>
      <c r="L56" s="108">
        <v>59</v>
      </c>
      <c r="M56" s="109">
        <v>46</v>
      </c>
    </row>
    <row r="57" spans="1:13">
      <c r="A57" s="43" t="str">
        <f t="shared" si="0"/>
        <v>上水道・工業用水道総合管理水運用管理</v>
      </c>
      <c r="B57" s="11">
        <f t="shared" si="1"/>
        <v>51</v>
      </c>
      <c r="C57" s="283" t="s">
        <v>3070</v>
      </c>
      <c r="D57" s="353" t="s">
        <v>13</v>
      </c>
      <c r="E57" s="353" t="s">
        <v>14</v>
      </c>
      <c r="F57" s="122" t="s">
        <v>3132</v>
      </c>
      <c r="G57" s="500" t="s">
        <v>3133</v>
      </c>
      <c r="H57" s="500"/>
      <c r="I57" s="57" t="s">
        <v>3116</v>
      </c>
      <c r="J57" s="291" t="s">
        <v>680</v>
      </c>
      <c r="K57" s="291" t="s">
        <v>680</v>
      </c>
      <c r="L57" s="108">
        <v>30</v>
      </c>
      <c r="M57" s="109">
        <v>47</v>
      </c>
    </row>
    <row r="58" spans="1:13">
      <c r="A58" s="43" t="str">
        <f t="shared" si="0"/>
        <v>上水道・工業用水道総合管理水運用管理</v>
      </c>
      <c r="B58" s="11">
        <f t="shared" si="1"/>
        <v>52</v>
      </c>
      <c r="C58" s="283" t="s">
        <v>3070</v>
      </c>
      <c r="D58" s="353" t="s">
        <v>13</v>
      </c>
      <c r="E58" s="353" t="s">
        <v>14</v>
      </c>
      <c r="F58" s="122" t="s">
        <v>3132</v>
      </c>
      <c r="G58" s="500" t="s">
        <v>3133</v>
      </c>
      <c r="H58" s="500"/>
      <c r="I58" s="57" t="s">
        <v>3117</v>
      </c>
      <c r="J58" s="291" t="s">
        <v>680</v>
      </c>
      <c r="K58" s="291" t="s">
        <v>680</v>
      </c>
      <c r="L58" s="108">
        <v>31</v>
      </c>
      <c r="M58" s="109">
        <v>48</v>
      </c>
    </row>
    <row r="59" spans="1:13">
      <c r="A59" s="43" t="str">
        <f t="shared" si="0"/>
        <v>上水道・工業用水道総合管理監視制御システム</v>
      </c>
      <c r="B59" s="11">
        <f t="shared" si="1"/>
        <v>53</v>
      </c>
      <c r="C59" s="283" t="s">
        <v>3070</v>
      </c>
      <c r="D59" s="353" t="s">
        <v>13</v>
      </c>
      <c r="E59" s="353" t="s">
        <v>14</v>
      </c>
      <c r="F59" s="122" t="s">
        <v>3132</v>
      </c>
      <c r="G59" s="500" t="s">
        <v>3134</v>
      </c>
      <c r="H59" s="500"/>
      <c r="I59" s="57" t="s">
        <v>3118</v>
      </c>
      <c r="J59" s="291" t="s">
        <v>680</v>
      </c>
      <c r="K59" s="291" t="s">
        <v>680</v>
      </c>
      <c r="L59" s="108">
        <v>32</v>
      </c>
      <c r="M59" s="109">
        <v>49</v>
      </c>
    </row>
    <row r="60" spans="1:13">
      <c r="A60" s="43" t="str">
        <f t="shared" si="0"/>
        <v>上水道・工業用水道総合管理監視制御システム</v>
      </c>
      <c r="B60" s="11">
        <f t="shared" si="1"/>
        <v>54</v>
      </c>
      <c r="C60" s="283" t="s">
        <v>3070</v>
      </c>
      <c r="D60" s="353" t="s">
        <v>13</v>
      </c>
      <c r="E60" s="353" t="s">
        <v>14</v>
      </c>
      <c r="F60" s="122" t="s">
        <v>3132</v>
      </c>
      <c r="G60" s="500" t="s">
        <v>3134</v>
      </c>
      <c r="H60" s="500"/>
      <c r="I60" s="57" t="s">
        <v>3119</v>
      </c>
      <c r="J60" s="291" t="s">
        <v>680</v>
      </c>
      <c r="K60" s="291" t="s">
        <v>680</v>
      </c>
      <c r="L60" s="108">
        <v>33</v>
      </c>
      <c r="M60" s="109">
        <v>50</v>
      </c>
    </row>
    <row r="61" spans="1:13">
      <c r="A61" s="43" t="str">
        <f t="shared" si="0"/>
        <v>上水道・工業用水道総合管理監視制御システム</v>
      </c>
      <c r="B61" s="11">
        <f t="shared" si="1"/>
        <v>55</v>
      </c>
      <c r="C61" s="283" t="s">
        <v>3070</v>
      </c>
      <c r="D61" s="353" t="s">
        <v>13</v>
      </c>
      <c r="E61" s="353" t="s">
        <v>14</v>
      </c>
      <c r="F61" s="122" t="s">
        <v>3132</v>
      </c>
      <c r="G61" s="500" t="s">
        <v>3134</v>
      </c>
      <c r="H61" s="500"/>
      <c r="I61" s="57" t="s">
        <v>3136</v>
      </c>
      <c r="J61" s="291" t="s">
        <v>680</v>
      </c>
      <c r="K61" s="291" t="s">
        <v>680</v>
      </c>
      <c r="L61" s="108">
        <v>34</v>
      </c>
      <c r="M61" s="109">
        <v>51</v>
      </c>
    </row>
    <row r="62" spans="1:13">
      <c r="A62" s="43" t="str">
        <f t="shared" si="0"/>
        <v>上水道・工業用水道総合管理監視制御システム</v>
      </c>
      <c r="B62" s="11">
        <f t="shared" si="1"/>
        <v>56</v>
      </c>
      <c r="C62" s="283" t="s">
        <v>3070</v>
      </c>
      <c r="D62" s="353" t="s">
        <v>13</v>
      </c>
      <c r="E62" s="353" t="s">
        <v>14</v>
      </c>
      <c r="F62" s="122" t="s">
        <v>3132</v>
      </c>
      <c r="G62" s="500" t="s">
        <v>3134</v>
      </c>
      <c r="H62" s="500"/>
      <c r="I62" s="57" t="s">
        <v>3120</v>
      </c>
      <c r="J62" s="291" t="s">
        <v>680</v>
      </c>
      <c r="K62" s="291" t="s">
        <v>680</v>
      </c>
      <c r="L62" s="108">
        <v>35</v>
      </c>
      <c r="M62" s="109">
        <v>52</v>
      </c>
    </row>
    <row r="63" spans="1:13">
      <c r="A63" s="43" t="str">
        <f t="shared" si="0"/>
        <v>上水道・工業用水道総合管理監視制御システム</v>
      </c>
      <c r="B63" s="11">
        <f t="shared" si="1"/>
        <v>57</v>
      </c>
      <c r="C63" s="283" t="s">
        <v>3070</v>
      </c>
      <c r="D63" s="353" t="s">
        <v>13</v>
      </c>
      <c r="E63" s="353" t="s">
        <v>14</v>
      </c>
      <c r="F63" s="122" t="s">
        <v>3132</v>
      </c>
      <c r="G63" s="500" t="s">
        <v>3134</v>
      </c>
      <c r="H63" s="500"/>
      <c r="I63" s="57" t="s">
        <v>3121</v>
      </c>
      <c r="J63" s="291" t="s">
        <v>680</v>
      </c>
      <c r="K63" s="291" t="s">
        <v>680</v>
      </c>
      <c r="L63" s="108">
        <v>36</v>
      </c>
      <c r="M63" s="109">
        <v>53</v>
      </c>
    </row>
    <row r="64" spans="1:13">
      <c r="A64" s="43" t="str">
        <f t="shared" si="0"/>
        <v>上水道・工業用水道未利用エネルギー・再生可能エネルギー設備小水力発電設備</v>
      </c>
      <c r="B64" s="11">
        <f t="shared" si="1"/>
        <v>58</v>
      </c>
      <c r="C64" s="283" t="s">
        <v>3070</v>
      </c>
      <c r="D64" s="353" t="s">
        <v>13</v>
      </c>
      <c r="E64" s="353" t="s">
        <v>14</v>
      </c>
      <c r="F64" s="122" t="s">
        <v>195</v>
      </c>
      <c r="G64" s="500" t="s">
        <v>3135</v>
      </c>
      <c r="H64" s="500"/>
      <c r="I64" s="57" t="s">
        <v>3137</v>
      </c>
      <c r="J64" s="291" t="s">
        <v>680</v>
      </c>
      <c r="K64" s="291" t="s">
        <v>680</v>
      </c>
      <c r="L64" s="108">
        <v>37</v>
      </c>
      <c r="M64" s="109">
        <v>104</v>
      </c>
    </row>
    <row r="65" spans="1:13">
      <c r="A65" s="43" t="str">
        <f t="shared" si="0"/>
        <v>上水道・工業用水道未利用エネルギー・再生可能エネルギー設備再生可能エネルギー等</v>
      </c>
      <c r="B65" s="11">
        <f t="shared" si="1"/>
        <v>59</v>
      </c>
      <c r="C65" s="283" t="s">
        <v>3070</v>
      </c>
      <c r="D65" s="353" t="s">
        <v>13</v>
      </c>
      <c r="E65" s="353" t="s">
        <v>14</v>
      </c>
      <c r="F65" s="122" t="s">
        <v>195</v>
      </c>
      <c r="G65" s="500" t="s">
        <v>3377</v>
      </c>
      <c r="H65" s="500"/>
      <c r="I65" s="57" t="s">
        <v>3138</v>
      </c>
      <c r="J65" s="291" t="s">
        <v>680</v>
      </c>
      <c r="K65" s="291" t="s">
        <v>680</v>
      </c>
      <c r="L65" s="108">
        <v>38</v>
      </c>
      <c r="M65" s="109">
        <v>105</v>
      </c>
    </row>
    <row r="66" spans="1:13">
      <c r="A66" s="43" t="str">
        <f t="shared" si="0"/>
        <v>下水道前処理・揚水工程電気使用設備</v>
      </c>
      <c r="B66" s="11">
        <f t="shared" si="1"/>
        <v>60</v>
      </c>
      <c r="C66" s="283" t="s">
        <v>3068</v>
      </c>
      <c r="D66" s="353" t="s">
        <v>13</v>
      </c>
      <c r="E66" s="353" t="s">
        <v>14</v>
      </c>
      <c r="F66" s="122" t="s">
        <v>3142</v>
      </c>
      <c r="G66" s="352" t="s">
        <v>736</v>
      </c>
      <c r="H66" s="122" t="s">
        <v>3143</v>
      </c>
      <c r="I66" s="57" t="s">
        <v>3159</v>
      </c>
      <c r="J66" s="291" t="s">
        <v>680</v>
      </c>
      <c r="K66" s="291" t="s">
        <v>680</v>
      </c>
      <c r="L66" s="108">
        <v>61</v>
      </c>
      <c r="M66" s="109">
        <v>106</v>
      </c>
    </row>
    <row r="67" spans="1:13">
      <c r="A67" s="43" t="str">
        <f t="shared" si="0"/>
        <v>下水道前処理・揚水工程電気使用設備</v>
      </c>
      <c r="B67" s="11">
        <f t="shared" si="1"/>
        <v>61</v>
      </c>
      <c r="C67" s="283" t="s">
        <v>3068</v>
      </c>
      <c r="D67" s="353" t="s">
        <v>13</v>
      </c>
      <c r="E67" s="353" t="s">
        <v>14</v>
      </c>
      <c r="F67" s="122" t="s">
        <v>3142</v>
      </c>
      <c r="G67" s="352" t="s">
        <v>736</v>
      </c>
      <c r="H67" s="122" t="s">
        <v>3143</v>
      </c>
      <c r="I67" s="57" t="s">
        <v>3160</v>
      </c>
      <c r="J67" s="291" t="s">
        <v>680</v>
      </c>
      <c r="K67" s="291" t="s">
        <v>680</v>
      </c>
      <c r="L67" s="108">
        <v>62</v>
      </c>
      <c r="M67" s="109">
        <v>109</v>
      </c>
    </row>
    <row r="68" spans="1:13">
      <c r="A68" s="43" t="str">
        <f t="shared" si="0"/>
        <v>下水道前処理・揚水工程電気使用設備</v>
      </c>
      <c r="B68" s="11">
        <f t="shared" si="1"/>
        <v>62</v>
      </c>
      <c r="C68" s="283" t="s">
        <v>3068</v>
      </c>
      <c r="D68" s="353" t="s">
        <v>13</v>
      </c>
      <c r="E68" s="353" t="s">
        <v>14</v>
      </c>
      <c r="F68" s="122" t="s">
        <v>3142</v>
      </c>
      <c r="G68" s="352" t="s">
        <v>736</v>
      </c>
      <c r="H68" s="122" t="s">
        <v>3143</v>
      </c>
      <c r="I68" s="57" t="s">
        <v>3161</v>
      </c>
      <c r="J68" s="291" t="s">
        <v>680</v>
      </c>
      <c r="K68" s="291" t="s">
        <v>680</v>
      </c>
      <c r="L68" s="108">
        <v>63</v>
      </c>
      <c r="M68" s="109">
        <v>110</v>
      </c>
    </row>
    <row r="69" spans="1:13">
      <c r="A69" s="43" t="str">
        <f t="shared" si="0"/>
        <v>下水道前処理・揚水工程電気使用設備</v>
      </c>
      <c r="B69" s="11">
        <f t="shared" si="1"/>
        <v>63</v>
      </c>
      <c r="C69" s="283" t="s">
        <v>3068</v>
      </c>
      <c r="D69" s="353" t="s">
        <v>13</v>
      </c>
      <c r="E69" s="353" t="s">
        <v>14</v>
      </c>
      <c r="F69" s="122" t="s">
        <v>3142</v>
      </c>
      <c r="G69" s="352" t="s">
        <v>736</v>
      </c>
      <c r="H69" s="122" t="s">
        <v>3143</v>
      </c>
      <c r="I69" s="57" t="s">
        <v>3162</v>
      </c>
      <c r="J69" s="291" t="s">
        <v>680</v>
      </c>
      <c r="K69" s="291" t="s">
        <v>680</v>
      </c>
      <c r="L69" s="108">
        <v>2</v>
      </c>
      <c r="M69" s="109">
        <v>111</v>
      </c>
    </row>
    <row r="70" spans="1:13">
      <c r="A70" s="43" t="str">
        <f t="shared" si="0"/>
        <v>下水道前処理・揚水工程電気使用設備</v>
      </c>
      <c r="B70" s="11">
        <f t="shared" ref="B70:B124" si="2">ROW(B70)-6</f>
        <v>64</v>
      </c>
      <c r="C70" s="283" t="s">
        <v>3068</v>
      </c>
      <c r="D70" s="353" t="s">
        <v>13</v>
      </c>
      <c r="E70" s="353" t="s">
        <v>14</v>
      </c>
      <c r="F70" s="122" t="s">
        <v>3142</v>
      </c>
      <c r="G70" s="352" t="s">
        <v>736</v>
      </c>
      <c r="H70" s="122" t="s">
        <v>3143</v>
      </c>
      <c r="I70" s="57" t="s">
        <v>3163</v>
      </c>
      <c r="J70" s="291" t="s">
        <v>680</v>
      </c>
      <c r="K70" s="291" t="s">
        <v>680</v>
      </c>
      <c r="L70" s="108">
        <v>64</v>
      </c>
      <c r="M70" s="109">
        <v>114</v>
      </c>
    </row>
    <row r="71" spans="1:13">
      <c r="A71" s="43" t="str">
        <f t="shared" si="0"/>
        <v>下水道前処理・揚水工程電気使用設備</v>
      </c>
      <c r="B71" s="11">
        <f t="shared" si="2"/>
        <v>65</v>
      </c>
      <c r="C71" s="283" t="s">
        <v>3068</v>
      </c>
      <c r="D71" s="353" t="s">
        <v>13</v>
      </c>
      <c r="E71" s="353" t="s">
        <v>14</v>
      </c>
      <c r="F71" s="122" t="s">
        <v>3142</v>
      </c>
      <c r="G71" s="352" t="s">
        <v>736</v>
      </c>
      <c r="H71" s="122" t="s">
        <v>3143</v>
      </c>
      <c r="I71" s="57" t="s">
        <v>3164</v>
      </c>
      <c r="J71" s="291" t="s">
        <v>680</v>
      </c>
      <c r="K71" s="291" t="s">
        <v>680</v>
      </c>
      <c r="L71" s="108">
        <v>3</v>
      </c>
      <c r="M71" s="109">
        <v>115</v>
      </c>
    </row>
    <row r="72" spans="1:13">
      <c r="A72" s="43" t="str">
        <f t="shared" ref="A72:A135" si="3">C72&amp;F72&amp;G72</f>
        <v>下水道前処理・揚水工程電気使用設備</v>
      </c>
      <c r="B72" s="11">
        <f t="shared" si="2"/>
        <v>66</v>
      </c>
      <c r="C72" s="283" t="s">
        <v>3068</v>
      </c>
      <c r="D72" s="353" t="s">
        <v>13</v>
      </c>
      <c r="E72" s="353" t="s">
        <v>14</v>
      </c>
      <c r="F72" s="122" t="s">
        <v>3142</v>
      </c>
      <c r="G72" s="352" t="s">
        <v>736</v>
      </c>
      <c r="H72" s="122" t="s">
        <v>3143</v>
      </c>
      <c r="I72" s="57" t="s">
        <v>3165</v>
      </c>
      <c r="J72" s="291" t="s">
        <v>680</v>
      </c>
      <c r="K72" s="291" t="s">
        <v>680</v>
      </c>
      <c r="L72" s="108">
        <v>4</v>
      </c>
      <c r="M72" s="109">
        <v>116</v>
      </c>
    </row>
    <row r="73" spans="1:13">
      <c r="A73" s="43" t="str">
        <f t="shared" si="3"/>
        <v>下水道前処理・揚水工程電気使用設備</v>
      </c>
      <c r="B73" s="11">
        <f t="shared" si="2"/>
        <v>67</v>
      </c>
      <c r="C73" s="283" t="s">
        <v>3068</v>
      </c>
      <c r="D73" s="353" t="s">
        <v>13</v>
      </c>
      <c r="E73" s="353" t="s">
        <v>14</v>
      </c>
      <c r="F73" s="122" t="s">
        <v>3142</v>
      </c>
      <c r="G73" s="352" t="s">
        <v>736</v>
      </c>
      <c r="H73" s="122" t="s">
        <v>3143</v>
      </c>
      <c r="I73" s="57" t="s">
        <v>3166</v>
      </c>
      <c r="J73" s="291" t="s">
        <v>680</v>
      </c>
      <c r="K73" s="291" t="s">
        <v>680</v>
      </c>
      <c r="L73" s="108">
        <v>1</v>
      </c>
      <c r="M73" s="109">
        <v>117</v>
      </c>
    </row>
    <row r="74" spans="1:13">
      <c r="A74" s="43" t="str">
        <f t="shared" si="3"/>
        <v>下水道水処理工程電気使用設備</v>
      </c>
      <c r="B74" s="11">
        <f t="shared" si="2"/>
        <v>68</v>
      </c>
      <c r="C74" s="283" t="s">
        <v>3068</v>
      </c>
      <c r="D74" s="353" t="s">
        <v>13</v>
      </c>
      <c r="E74" s="353" t="s">
        <v>14</v>
      </c>
      <c r="F74" s="122" t="s">
        <v>3144</v>
      </c>
      <c r="G74" s="352" t="s">
        <v>736</v>
      </c>
      <c r="H74" s="122" t="s">
        <v>3145</v>
      </c>
      <c r="I74" s="57" t="s">
        <v>3161</v>
      </c>
      <c r="J74" s="291" t="s">
        <v>680</v>
      </c>
      <c r="K74" s="291" t="s">
        <v>680</v>
      </c>
      <c r="L74" s="108">
        <v>65</v>
      </c>
      <c r="M74" s="109">
        <v>118</v>
      </c>
    </row>
    <row r="75" spans="1:13">
      <c r="A75" s="43" t="str">
        <f t="shared" si="3"/>
        <v>下水道水処理工程電気使用設備</v>
      </c>
      <c r="B75" s="11">
        <f t="shared" si="2"/>
        <v>69</v>
      </c>
      <c r="C75" s="283" t="s">
        <v>3068</v>
      </c>
      <c r="D75" s="353" t="s">
        <v>13</v>
      </c>
      <c r="E75" s="353" t="s">
        <v>14</v>
      </c>
      <c r="F75" s="122" t="s">
        <v>3144</v>
      </c>
      <c r="G75" s="352" t="s">
        <v>736</v>
      </c>
      <c r="H75" s="122" t="s">
        <v>3145</v>
      </c>
      <c r="I75" s="57" t="s">
        <v>3249</v>
      </c>
      <c r="J75" s="291" t="s">
        <v>680</v>
      </c>
      <c r="K75" s="291" t="s">
        <v>680</v>
      </c>
      <c r="L75" s="108">
        <v>66</v>
      </c>
      <c r="M75" s="109"/>
    </row>
    <row r="76" spans="1:13">
      <c r="A76" s="43" t="str">
        <f t="shared" si="3"/>
        <v>下水道水処理工程電気使用設備</v>
      </c>
      <c r="B76" s="11">
        <f t="shared" si="2"/>
        <v>70</v>
      </c>
      <c r="C76" s="283" t="s">
        <v>3068</v>
      </c>
      <c r="D76" s="353" t="s">
        <v>13</v>
      </c>
      <c r="E76" s="353" t="s">
        <v>14</v>
      </c>
      <c r="F76" s="122" t="s">
        <v>3144</v>
      </c>
      <c r="G76" s="352" t="s">
        <v>736</v>
      </c>
      <c r="H76" s="122" t="s">
        <v>3145</v>
      </c>
      <c r="I76" s="57" t="s">
        <v>3167</v>
      </c>
      <c r="J76" s="291" t="s">
        <v>680</v>
      </c>
      <c r="K76" s="291" t="s">
        <v>680</v>
      </c>
      <c r="L76" s="108">
        <v>67</v>
      </c>
      <c r="M76" s="109">
        <v>119</v>
      </c>
    </row>
    <row r="77" spans="1:13">
      <c r="A77" s="43" t="str">
        <f t="shared" si="3"/>
        <v>下水道水処理工程電気使用設備</v>
      </c>
      <c r="B77" s="11">
        <f t="shared" si="2"/>
        <v>71</v>
      </c>
      <c r="C77" s="283" t="s">
        <v>3068</v>
      </c>
      <c r="D77" s="353" t="s">
        <v>13</v>
      </c>
      <c r="E77" s="353" t="s">
        <v>14</v>
      </c>
      <c r="F77" s="122" t="s">
        <v>3144</v>
      </c>
      <c r="G77" s="352" t="s">
        <v>736</v>
      </c>
      <c r="H77" s="122" t="s">
        <v>3145</v>
      </c>
      <c r="I77" s="57" t="s">
        <v>3168</v>
      </c>
      <c r="J77" s="291" t="s">
        <v>680</v>
      </c>
      <c r="K77" s="291" t="s">
        <v>680</v>
      </c>
      <c r="L77" s="108">
        <v>68</v>
      </c>
      <c r="M77" s="109">
        <v>120</v>
      </c>
    </row>
    <row r="78" spans="1:13">
      <c r="A78" s="43" t="str">
        <f t="shared" si="3"/>
        <v>下水道水処理工程電気使用設備</v>
      </c>
      <c r="B78" s="11">
        <f t="shared" si="2"/>
        <v>72</v>
      </c>
      <c r="C78" s="283" t="s">
        <v>3068</v>
      </c>
      <c r="D78" s="353" t="s">
        <v>13</v>
      </c>
      <c r="E78" s="353" t="s">
        <v>14</v>
      </c>
      <c r="F78" s="122" t="s">
        <v>3144</v>
      </c>
      <c r="G78" s="352" t="s">
        <v>736</v>
      </c>
      <c r="H78" s="122" t="s">
        <v>3145</v>
      </c>
      <c r="I78" s="57" t="s">
        <v>3169</v>
      </c>
      <c r="J78" s="291" t="s">
        <v>680</v>
      </c>
      <c r="K78" s="291" t="s">
        <v>680</v>
      </c>
      <c r="L78" s="108">
        <v>69</v>
      </c>
      <c r="M78" s="109">
        <v>121</v>
      </c>
    </row>
    <row r="79" spans="1:13">
      <c r="A79" s="43" t="str">
        <f t="shared" si="3"/>
        <v>下水道水処理工程電気使用設備</v>
      </c>
      <c r="B79" s="11">
        <f t="shared" si="2"/>
        <v>73</v>
      </c>
      <c r="C79" s="283" t="s">
        <v>3068</v>
      </c>
      <c r="D79" s="353" t="s">
        <v>13</v>
      </c>
      <c r="E79" s="353" t="s">
        <v>14</v>
      </c>
      <c r="F79" s="122" t="s">
        <v>3144</v>
      </c>
      <c r="G79" s="352" t="s">
        <v>736</v>
      </c>
      <c r="H79" s="122" t="s">
        <v>3145</v>
      </c>
      <c r="I79" s="57" t="s">
        <v>3170</v>
      </c>
      <c r="J79" s="291" t="s">
        <v>680</v>
      </c>
      <c r="K79" s="291" t="s">
        <v>680</v>
      </c>
      <c r="L79" s="108">
        <v>5</v>
      </c>
      <c r="M79" s="109">
        <v>122</v>
      </c>
    </row>
    <row r="80" spans="1:13">
      <c r="A80" s="43" t="str">
        <f t="shared" si="3"/>
        <v>下水道水処理工程電気使用設備</v>
      </c>
      <c r="B80" s="11">
        <f t="shared" si="2"/>
        <v>74</v>
      </c>
      <c r="C80" s="283" t="s">
        <v>3068</v>
      </c>
      <c r="D80" s="353" t="s">
        <v>70</v>
      </c>
      <c r="E80" s="353" t="s">
        <v>14</v>
      </c>
      <c r="F80" s="122" t="s">
        <v>3144</v>
      </c>
      <c r="G80" s="352" t="s">
        <v>736</v>
      </c>
      <c r="H80" s="122" t="s">
        <v>3146</v>
      </c>
      <c r="I80" s="57" t="s">
        <v>3171</v>
      </c>
      <c r="J80" s="291" t="s">
        <v>680</v>
      </c>
      <c r="K80" s="291" t="s">
        <v>680</v>
      </c>
      <c r="L80" s="108">
        <v>6</v>
      </c>
      <c r="M80" s="109">
        <v>123</v>
      </c>
    </row>
    <row r="81" spans="1:13">
      <c r="A81" s="43" t="str">
        <f t="shared" si="3"/>
        <v>下水道水処理工程電気使用設備</v>
      </c>
      <c r="B81" s="11">
        <f t="shared" si="2"/>
        <v>75</v>
      </c>
      <c r="C81" s="283" t="s">
        <v>3068</v>
      </c>
      <c r="D81" s="353" t="s">
        <v>13</v>
      </c>
      <c r="E81" s="353" t="s">
        <v>14</v>
      </c>
      <c r="F81" s="122" t="s">
        <v>3144</v>
      </c>
      <c r="G81" s="352" t="s">
        <v>736</v>
      </c>
      <c r="H81" s="122" t="s">
        <v>3146</v>
      </c>
      <c r="I81" s="57" t="s">
        <v>3172</v>
      </c>
      <c r="J81" s="291" t="s">
        <v>680</v>
      </c>
      <c r="K81" s="291" t="s">
        <v>680</v>
      </c>
      <c r="L81" s="108">
        <v>7</v>
      </c>
      <c r="M81" s="109">
        <v>131</v>
      </c>
    </row>
    <row r="82" spans="1:13">
      <c r="A82" s="43" t="str">
        <f t="shared" si="3"/>
        <v>下水道水処理工程電気使用設備</v>
      </c>
      <c r="B82" s="11">
        <f t="shared" si="2"/>
        <v>76</v>
      </c>
      <c r="C82" s="283" t="s">
        <v>3068</v>
      </c>
      <c r="D82" s="353" t="s">
        <v>13</v>
      </c>
      <c r="E82" s="353" t="s">
        <v>14</v>
      </c>
      <c r="F82" s="122" t="s">
        <v>3144</v>
      </c>
      <c r="G82" s="352" t="s">
        <v>736</v>
      </c>
      <c r="H82" s="122" t="s">
        <v>3146</v>
      </c>
      <c r="I82" s="57" t="s">
        <v>3173</v>
      </c>
      <c r="J82" s="291" t="s">
        <v>680</v>
      </c>
      <c r="K82" s="291" t="s">
        <v>680</v>
      </c>
      <c r="L82" s="108">
        <v>70</v>
      </c>
      <c r="M82" s="109">
        <v>133</v>
      </c>
    </row>
    <row r="83" spans="1:13">
      <c r="A83" s="43" t="str">
        <f t="shared" si="3"/>
        <v>下水道水処理工程電気使用設備</v>
      </c>
      <c r="B83" s="11">
        <f t="shared" si="2"/>
        <v>77</v>
      </c>
      <c r="C83" s="283" t="s">
        <v>3068</v>
      </c>
      <c r="D83" s="353" t="s">
        <v>13</v>
      </c>
      <c r="E83" s="353" t="s">
        <v>14</v>
      </c>
      <c r="F83" s="122" t="s">
        <v>3144</v>
      </c>
      <c r="G83" s="352" t="s">
        <v>736</v>
      </c>
      <c r="H83" s="122" t="s">
        <v>3146</v>
      </c>
      <c r="I83" s="57" t="s">
        <v>3174</v>
      </c>
      <c r="J83" s="291" t="s">
        <v>680</v>
      </c>
      <c r="K83" s="291" t="s">
        <v>680</v>
      </c>
      <c r="L83" s="108">
        <v>8</v>
      </c>
      <c r="M83" s="109">
        <v>134</v>
      </c>
    </row>
    <row r="84" spans="1:13">
      <c r="A84" s="43" t="str">
        <f t="shared" si="3"/>
        <v>下水道水処理工程電気使用設備</v>
      </c>
      <c r="B84" s="11">
        <f t="shared" si="2"/>
        <v>78</v>
      </c>
      <c r="C84" s="283" t="s">
        <v>3068</v>
      </c>
      <c r="D84" s="353" t="s">
        <v>13</v>
      </c>
      <c r="E84" s="353" t="s">
        <v>14</v>
      </c>
      <c r="F84" s="122" t="s">
        <v>3144</v>
      </c>
      <c r="G84" s="352" t="s">
        <v>736</v>
      </c>
      <c r="H84" s="122" t="s">
        <v>3146</v>
      </c>
      <c r="I84" s="57" t="s">
        <v>3175</v>
      </c>
      <c r="J84" s="291" t="s">
        <v>680</v>
      </c>
      <c r="K84" s="291" t="s">
        <v>680</v>
      </c>
      <c r="L84" s="108">
        <v>9</v>
      </c>
      <c r="M84" s="109">
        <v>135</v>
      </c>
    </row>
    <row r="85" spans="1:13">
      <c r="A85" s="43" t="str">
        <f t="shared" si="3"/>
        <v>下水道水処理工程電気使用設備</v>
      </c>
      <c r="B85" s="11">
        <f t="shared" si="2"/>
        <v>79</v>
      </c>
      <c r="C85" s="283" t="s">
        <v>3068</v>
      </c>
      <c r="D85" s="353" t="s">
        <v>13</v>
      </c>
      <c r="E85" s="353" t="s">
        <v>14</v>
      </c>
      <c r="F85" s="122" t="s">
        <v>3144</v>
      </c>
      <c r="G85" s="352" t="s">
        <v>736</v>
      </c>
      <c r="H85" s="122" t="s">
        <v>3146</v>
      </c>
      <c r="I85" s="57" t="s">
        <v>3176</v>
      </c>
      <c r="J85" s="291" t="s">
        <v>680</v>
      </c>
      <c r="K85" s="291" t="s">
        <v>680</v>
      </c>
      <c r="L85" s="108">
        <v>10</v>
      </c>
      <c r="M85" s="501">
        <v>136</v>
      </c>
    </row>
    <row r="86" spans="1:13">
      <c r="A86" s="43" t="str">
        <f t="shared" si="3"/>
        <v>下水道水処理工程電気使用設備</v>
      </c>
      <c r="B86" s="11">
        <f t="shared" si="2"/>
        <v>80</v>
      </c>
      <c r="C86" s="283" t="s">
        <v>3068</v>
      </c>
      <c r="D86" s="353" t="s">
        <v>13</v>
      </c>
      <c r="E86" s="353" t="s">
        <v>14</v>
      </c>
      <c r="F86" s="122" t="s">
        <v>3144</v>
      </c>
      <c r="G86" s="352" t="s">
        <v>736</v>
      </c>
      <c r="H86" s="122" t="s">
        <v>3146</v>
      </c>
      <c r="I86" s="57" t="s">
        <v>3177</v>
      </c>
      <c r="J86" s="291" t="s">
        <v>680</v>
      </c>
      <c r="K86" s="291" t="s">
        <v>680</v>
      </c>
      <c r="L86" s="108">
        <v>71</v>
      </c>
      <c r="M86" s="501"/>
    </row>
    <row r="87" spans="1:13">
      <c r="A87" s="43" t="str">
        <f t="shared" si="3"/>
        <v>下水道水処理工程電気使用設備</v>
      </c>
      <c r="B87" s="11">
        <f t="shared" si="2"/>
        <v>81</v>
      </c>
      <c r="C87" s="283" t="s">
        <v>3068</v>
      </c>
      <c r="D87" s="353" t="s">
        <v>13</v>
      </c>
      <c r="E87" s="353" t="s">
        <v>14</v>
      </c>
      <c r="F87" s="122" t="s">
        <v>3144</v>
      </c>
      <c r="G87" s="352" t="s">
        <v>736</v>
      </c>
      <c r="H87" s="122" t="s">
        <v>3146</v>
      </c>
      <c r="I87" s="57" t="s">
        <v>3178</v>
      </c>
      <c r="J87" s="291" t="s">
        <v>680</v>
      </c>
      <c r="K87" s="291" t="s">
        <v>680</v>
      </c>
      <c r="L87" s="108">
        <v>72</v>
      </c>
      <c r="M87" s="109">
        <v>137</v>
      </c>
    </row>
    <row r="88" spans="1:13">
      <c r="A88" s="43" t="str">
        <f t="shared" si="3"/>
        <v>下水道水処理工程電気使用設備</v>
      </c>
      <c r="B88" s="11">
        <f t="shared" si="2"/>
        <v>82</v>
      </c>
      <c r="C88" s="283" t="s">
        <v>3068</v>
      </c>
      <c r="D88" s="353" t="s">
        <v>13</v>
      </c>
      <c r="E88" s="353" t="s">
        <v>14</v>
      </c>
      <c r="F88" s="122" t="s">
        <v>3144</v>
      </c>
      <c r="G88" s="352" t="s">
        <v>736</v>
      </c>
      <c r="H88" s="122" t="s">
        <v>3146</v>
      </c>
      <c r="I88" s="57" t="s">
        <v>3179</v>
      </c>
      <c r="J88" s="291" t="s">
        <v>680</v>
      </c>
      <c r="K88" s="291" t="s">
        <v>680</v>
      </c>
      <c r="L88" s="108">
        <v>11</v>
      </c>
      <c r="M88" s="109">
        <v>138</v>
      </c>
    </row>
    <row r="89" spans="1:13">
      <c r="A89" s="43" t="str">
        <f t="shared" si="3"/>
        <v>下水道水処理工程電気使用設備</v>
      </c>
      <c r="B89" s="11">
        <f t="shared" si="2"/>
        <v>83</v>
      </c>
      <c r="C89" s="283" t="s">
        <v>3068</v>
      </c>
      <c r="D89" s="353" t="s">
        <v>13</v>
      </c>
      <c r="E89" s="353" t="s">
        <v>14</v>
      </c>
      <c r="F89" s="122" t="s">
        <v>3144</v>
      </c>
      <c r="G89" s="352" t="s">
        <v>736</v>
      </c>
      <c r="H89" s="122" t="s">
        <v>3146</v>
      </c>
      <c r="I89" s="57" t="s">
        <v>3180</v>
      </c>
      <c r="J89" s="291" t="s">
        <v>680</v>
      </c>
      <c r="K89" s="291" t="s">
        <v>680</v>
      </c>
      <c r="L89" s="108">
        <v>12</v>
      </c>
      <c r="M89" s="109">
        <v>139</v>
      </c>
    </row>
    <row r="90" spans="1:13">
      <c r="A90" s="43" t="str">
        <f t="shared" si="3"/>
        <v>下水道水処理工程電気使用設備</v>
      </c>
      <c r="B90" s="11">
        <f t="shared" si="2"/>
        <v>84</v>
      </c>
      <c r="C90" s="283" t="s">
        <v>3068</v>
      </c>
      <c r="D90" s="353" t="s">
        <v>13</v>
      </c>
      <c r="E90" s="353" t="s">
        <v>14</v>
      </c>
      <c r="F90" s="122" t="s">
        <v>3144</v>
      </c>
      <c r="G90" s="352" t="s">
        <v>736</v>
      </c>
      <c r="H90" s="122" t="s">
        <v>3147</v>
      </c>
      <c r="I90" s="57" t="s">
        <v>3181</v>
      </c>
      <c r="J90" s="291" t="s">
        <v>680</v>
      </c>
      <c r="K90" s="291" t="s">
        <v>680</v>
      </c>
      <c r="L90" s="108">
        <v>74</v>
      </c>
      <c r="M90" s="109">
        <v>140</v>
      </c>
    </row>
    <row r="91" spans="1:13">
      <c r="A91" s="43" t="str">
        <f t="shared" si="3"/>
        <v>下水道水処理工程電気使用設備</v>
      </c>
      <c r="B91" s="11">
        <f t="shared" si="2"/>
        <v>85</v>
      </c>
      <c r="C91" s="283" t="s">
        <v>3068</v>
      </c>
      <c r="D91" s="353" t="s">
        <v>13</v>
      </c>
      <c r="E91" s="353" t="s">
        <v>14</v>
      </c>
      <c r="F91" s="122" t="s">
        <v>3144</v>
      </c>
      <c r="G91" s="352" t="s">
        <v>736</v>
      </c>
      <c r="H91" s="122" t="s">
        <v>3147</v>
      </c>
      <c r="I91" s="57" t="s">
        <v>3182</v>
      </c>
      <c r="J91" s="291" t="s">
        <v>680</v>
      </c>
      <c r="K91" s="291" t="s">
        <v>680</v>
      </c>
      <c r="L91" s="108">
        <v>13</v>
      </c>
      <c r="M91" s="501">
        <v>141</v>
      </c>
    </row>
    <row r="92" spans="1:13">
      <c r="A92" s="43" t="str">
        <f t="shared" si="3"/>
        <v>下水道水処理工程電気使用設備</v>
      </c>
      <c r="B92" s="11">
        <f t="shared" si="2"/>
        <v>86</v>
      </c>
      <c r="C92" s="283" t="s">
        <v>3068</v>
      </c>
      <c r="D92" s="353" t="s">
        <v>13</v>
      </c>
      <c r="E92" s="353" t="s">
        <v>14</v>
      </c>
      <c r="F92" s="122" t="s">
        <v>3144</v>
      </c>
      <c r="G92" s="352" t="s">
        <v>736</v>
      </c>
      <c r="H92" s="122" t="s">
        <v>3147</v>
      </c>
      <c r="I92" s="57" t="s">
        <v>3183</v>
      </c>
      <c r="J92" s="291" t="s">
        <v>680</v>
      </c>
      <c r="K92" s="291" t="s">
        <v>680</v>
      </c>
      <c r="L92" s="108">
        <v>73</v>
      </c>
      <c r="M92" s="501"/>
    </row>
    <row r="93" spans="1:13">
      <c r="A93" s="43" t="str">
        <f t="shared" si="3"/>
        <v>下水道水処理工程電気使用設備</v>
      </c>
      <c r="B93" s="11">
        <f t="shared" si="2"/>
        <v>87</v>
      </c>
      <c r="C93" s="283" t="s">
        <v>3068</v>
      </c>
      <c r="D93" s="353" t="s">
        <v>13</v>
      </c>
      <c r="E93" s="353" t="s">
        <v>14</v>
      </c>
      <c r="F93" s="122" t="s">
        <v>3144</v>
      </c>
      <c r="G93" s="352" t="s">
        <v>736</v>
      </c>
      <c r="H93" s="122" t="s">
        <v>3147</v>
      </c>
      <c r="I93" s="57" t="s">
        <v>3184</v>
      </c>
      <c r="J93" s="291" t="s">
        <v>680</v>
      </c>
      <c r="K93" s="291" t="s">
        <v>680</v>
      </c>
      <c r="L93" s="108">
        <v>75</v>
      </c>
      <c r="M93" s="109">
        <v>142</v>
      </c>
    </row>
    <row r="94" spans="1:13">
      <c r="A94" s="43" t="str">
        <f t="shared" si="3"/>
        <v>下水道水処理工程電気使用設備</v>
      </c>
      <c r="B94" s="11">
        <f t="shared" si="2"/>
        <v>88</v>
      </c>
      <c r="C94" s="283" t="s">
        <v>3068</v>
      </c>
      <c r="D94" s="353" t="s">
        <v>13</v>
      </c>
      <c r="E94" s="353" t="s">
        <v>14</v>
      </c>
      <c r="F94" s="122" t="s">
        <v>3144</v>
      </c>
      <c r="G94" s="352" t="s">
        <v>736</v>
      </c>
      <c r="H94" s="122" t="s">
        <v>3147</v>
      </c>
      <c r="I94" s="57" t="s">
        <v>3169</v>
      </c>
      <c r="J94" s="291" t="s">
        <v>680</v>
      </c>
      <c r="K94" s="291" t="s">
        <v>680</v>
      </c>
      <c r="L94" s="108">
        <v>76</v>
      </c>
      <c r="M94" s="109">
        <v>143</v>
      </c>
    </row>
    <row r="95" spans="1:13">
      <c r="A95" s="43" t="str">
        <f t="shared" si="3"/>
        <v>下水道水処理工程電気使用設備</v>
      </c>
      <c r="B95" s="11">
        <f t="shared" si="2"/>
        <v>89</v>
      </c>
      <c r="C95" s="283" t="s">
        <v>3068</v>
      </c>
      <c r="D95" s="353" t="s">
        <v>13</v>
      </c>
      <c r="E95" s="353" t="s">
        <v>14</v>
      </c>
      <c r="F95" s="122" t="s">
        <v>3144</v>
      </c>
      <c r="G95" s="352" t="s">
        <v>736</v>
      </c>
      <c r="H95" s="122" t="s">
        <v>3147</v>
      </c>
      <c r="I95" s="57" t="s">
        <v>3170</v>
      </c>
      <c r="J95" s="291" t="s">
        <v>680</v>
      </c>
      <c r="K95" s="291" t="s">
        <v>680</v>
      </c>
      <c r="L95" s="108">
        <v>14</v>
      </c>
      <c r="M95" s="109">
        <v>144</v>
      </c>
    </row>
    <row r="96" spans="1:13">
      <c r="A96" s="43" t="str">
        <f t="shared" si="3"/>
        <v>下水道水処理工程電気使用設備</v>
      </c>
      <c r="B96" s="11">
        <f t="shared" si="2"/>
        <v>90</v>
      </c>
      <c r="C96" s="283" t="s">
        <v>3068</v>
      </c>
      <c r="D96" s="353" t="s">
        <v>13</v>
      </c>
      <c r="E96" s="353" t="s">
        <v>14</v>
      </c>
      <c r="F96" s="122" t="s">
        <v>3144</v>
      </c>
      <c r="G96" s="352" t="s">
        <v>736</v>
      </c>
      <c r="H96" s="122" t="s">
        <v>3147</v>
      </c>
      <c r="I96" s="57" t="s">
        <v>3164</v>
      </c>
      <c r="J96" s="291" t="s">
        <v>680</v>
      </c>
      <c r="K96" s="291" t="s">
        <v>680</v>
      </c>
      <c r="L96" s="108">
        <v>15</v>
      </c>
      <c r="M96" s="109">
        <v>145</v>
      </c>
    </row>
    <row r="97" spans="1:13">
      <c r="A97" s="43" t="str">
        <f t="shared" si="3"/>
        <v>下水道水処理工程電気使用設備</v>
      </c>
      <c r="B97" s="11">
        <f t="shared" si="2"/>
        <v>91</v>
      </c>
      <c r="C97" s="283" t="s">
        <v>3068</v>
      </c>
      <c r="D97" s="353" t="s">
        <v>13</v>
      </c>
      <c r="E97" s="353" t="s">
        <v>14</v>
      </c>
      <c r="F97" s="122" t="s">
        <v>3144</v>
      </c>
      <c r="G97" s="352" t="s">
        <v>736</v>
      </c>
      <c r="H97" s="122" t="s">
        <v>3147</v>
      </c>
      <c r="I97" s="57" t="s">
        <v>3165</v>
      </c>
      <c r="J97" s="291" t="s">
        <v>680</v>
      </c>
      <c r="K97" s="291" t="s">
        <v>680</v>
      </c>
      <c r="L97" s="108">
        <v>16</v>
      </c>
      <c r="M97" s="109">
        <v>146</v>
      </c>
    </row>
    <row r="98" spans="1:13">
      <c r="A98" s="43" t="str">
        <f t="shared" si="3"/>
        <v>下水道水処理工程電気使用設備</v>
      </c>
      <c r="B98" s="11">
        <f t="shared" si="2"/>
        <v>92</v>
      </c>
      <c r="C98" s="283" t="s">
        <v>3068</v>
      </c>
      <c r="D98" s="353" t="s">
        <v>13</v>
      </c>
      <c r="E98" s="353" t="s">
        <v>14</v>
      </c>
      <c r="F98" s="122" t="s">
        <v>3144</v>
      </c>
      <c r="G98" s="352" t="s">
        <v>736</v>
      </c>
      <c r="H98" s="122" t="s">
        <v>3148</v>
      </c>
      <c r="I98" s="57" t="s">
        <v>3185</v>
      </c>
      <c r="J98" s="291" t="s">
        <v>680</v>
      </c>
      <c r="K98" s="291" t="s">
        <v>680</v>
      </c>
      <c r="L98" s="108">
        <v>17</v>
      </c>
      <c r="M98" s="501">
        <v>148</v>
      </c>
    </row>
    <row r="99" spans="1:13">
      <c r="A99" s="43" t="str">
        <f t="shared" si="3"/>
        <v>下水道水処理工程電気使用設備</v>
      </c>
      <c r="B99" s="11">
        <f t="shared" si="2"/>
        <v>93</v>
      </c>
      <c r="C99" s="283" t="s">
        <v>3068</v>
      </c>
      <c r="D99" s="353" t="s">
        <v>13</v>
      </c>
      <c r="E99" s="353" t="s">
        <v>14</v>
      </c>
      <c r="F99" s="122" t="s">
        <v>3144</v>
      </c>
      <c r="G99" s="352" t="s">
        <v>736</v>
      </c>
      <c r="H99" s="122" t="s">
        <v>3148</v>
      </c>
      <c r="I99" s="57" t="s">
        <v>3186</v>
      </c>
      <c r="J99" s="291" t="s">
        <v>680</v>
      </c>
      <c r="K99" s="291" t="s">
        <v>680</v>
      </c>
      <c r="L99" s="108">
        <v>77</v>
      </c>
      <c r="M99" s="501"/>
    </row>
    <row r="100" spans="1:13">
      <c r="A100" s="43" t="str">
        <f t="shared" si="3"/>
        <v>下水道水処理工程電気使用設備</v>
      </c>
      <c r="B100" s="11">
        <f t="shared" si="2"/>
        <v>94</v>
      </c>
      <c r="C100" s="283" t="s">
        <v>3068</v>
      </c>
      <c r="D100" s="353" t="s">
        <v>13</v>
      </c>
      <c r="E100" s="353" t="s">
        <v>14</v>
      </c>
      <c r="F100" s="122" t="s">
        <v>3144</v>
      </c>
      <c r="G100" s="352" t="s">
        <v>736</v>
      </c>
      <c r="H100" s="122" t="s">
        <v>3148</v>
      </c>
      <c r="I100" s="57" t="s">
        <v>3240</v>
      </c>
      <c r="J100" s="291" t="s">
        <v>680</v>
      </c>
      <c r="K100" s="291" t="s">
        <v>680</v>
      </c>
      <c r="L100" s="108">
        <v>18</v>
      </c>
      <c r="M100" s="109"/>
    </row>
    <row r="101" spans="1:13">
      <c r="A101" s="43" t="str">
        <f t="shared" si="3"/>
        <v>下水道水処理工程電気使用設備</v>
      </c>
      <c r="B101" s="11">
        <f t="shared" si="2"/>
        <v>95</v>
      </c>
      <c r="C101" s="283" t="s">
        <v>3068</v>
      </c>
      <c r="D101" s="353" t="s">
        <v>13</v>
      </c>
      <c r="E101" s="353" t="s">
        <v>14</v>
      </c>
      <c r="F101" s="122" t="s">
        <v>3144</v>
      </c>
      <c r="G101" s="352" t="s">
        <v>736</v>
      </c>
      <c r="H101" s="122" t="s">
        <v>3148</v>
      </c>
      <c r="I101" s="57" t="s">
        <v>3187</v>
      </c>
      <c r="J101" s="291" t="s">
        <v>680</v>
      </c>
      <c r="K101" s="291" t="s">
        <v>680</v>
      </c>
      <c r="L101" s="108">
        <v>19</v>
      </c>
      <c r="M101" s="109">
        <v>149</v>
      </c>
    </row>
    <row r="102" spans="1:13">
      <c r="A102" s="43" t="str">
        <f t="shared" si="3"/>
        <v>下水道水処理工程電気使用設備</v>
      </c>
      <c r="B102" s="11">
        <f t="shared" si="2"/>
        <v>96</v>
      </c>
      <c r="C102" s="283" t="s">
        <v>3068</v>
      </c>
      <c r="D102" s="353" t="s">
        <v>13</v>
      </c>
      <c r="E102" s="353" t="s">
        <v>14</v>
      </c>
      <c r="F102" s="122" t="s">
        <v>3144</v>
      </c>
      <c r="G102" s="352" t="s">
        <v>736</v>
      </c>
      <c r="H102" s="122" t="s">
        <v>3148</v>
      </c>
      <c r="I102" s="57" t="s">
        <v>3182</v>
      </c>
      <c r="J102" s="291" t="s">
        <v>680</v>
      </c>
      <c r="K102" s="291" t="s">
        <v>680</v>
      </c>
      <c r="L102" s="108">
        <v>20</v>
      </c>
      <c r="M102" s="109">
        <v>150</v>
      </c>
    </row>
    <row r="103" spans="1:13">
      <c r="A103" s="43" t="str">
        <f t="shared" si="3"/>
        <v>下水道水処理工程電気使用設備</v>
      </c>
      <c r="B103" s="11">
        <f t="shared" si="2"/>
        <v>97</v>
      </c>
      <c r="C103" s="283" t="s">
        <v>3068</v>
      </c>
      <c r="D103" s="353" t="s">
        <v>13</v>
      </c>
      <c r="E103" s="353" t="s">
        <v>14</v>
      </c>
      <c r="F103" s="122" t="s">
        <v>3144</v>
      </c>
      <c r="G103" s="352" t="s">
        <v>736</v>
      </c>
      <c r="H103" s="122" t="s">
        <v>3148</v>
      </c>
      <c r="I103" s="57" t="s">
        <v>3241</v>
      </c>
      <c r="J103" s="291" t="s">
        <v>680</v>
      </c>
      <c r="K103" s="291" t="s">
        <v>680</v>
      </c>
      <c r="L103" s="108">
        <v>21</v>
      </c>
      <c r="M103" s="109"/>
    </row>
    <row r="104" spans="1:13">
      <c r="A104" s="43" t="str">
        <f t="shared" si="3"/>
        <v>下水道水処理工程電気使用設備</v>
      </c>
      <c r="B104" s="11">
        <f t="shared" si="2"/>
        <v>98</v>
      </c>
      <c r="C104" s="283" t="s">
        <v>3068</v>
      </c>
      <c r="D104" s="353" t="s">
        <v>13</v>
      </c>
      <c r="E104" s="353" t="s">
        <v>14</v>
      </c>
      <c r="F104" s="122" t="s">
        <v>3144</v>
      </c>
      <c r="G104" s="352" t="s">
        <v>736</v>
      </c>
      <c r="H104" s="122" t="s">
        <v>3148</v>
      </c>
      <c r="I104" s="57" t="s">
        <v>3242</v>
      </c>
      <c r="J104" s="291" t="s">
        <v>680</v>
      </c>
      <c r="K104" s="291" t="s">
        <v>680</v>
      </c>
      <c r="L104" s="108">
        <v>22</v>
      </c>
      <c r="M104" s="109"/>
    </row>
    <row r="105" spans="1:13">
      <c r="A105" s="43" t="str">
        <f t="shared" si="3"/>
        <v>下水道水処理工程電気使用設備</v>
      </c>
      <c r="B105" s="11">
        <f t="shared" si="2"/>
        <v>99</v>
      </c>
      <c r="C105" s="283" t="s">
        <v>3068</v>
      </c>
      <c r="D105" s="353" t="s">
        <v>13</v>
      </c>
      <c r="E105" s="353" t="s">
        <v>14</v>
      </c>
      <c r="F105" s="122" t="s">
        <v>3144</v>
      </c>
      <c r="G105" s="352" t="s">
        <v>736</v>
      </c>
      <c r="H105" s="122" t="s">
        <v>3148</v>
      </c>
      <c r="I105" s="57" t="s">
        <v>3188</v>
      </c>
      <c r="J105" s="291" t="s">
        <v>680</v>
      </c>
      <c r="K105" s="291" t="s">
        <v>680</v>
      </c>
      <c r="L105" s="108">
        <v>78</v>
      </c>
      <c r="M105" s="109">
        <v>151</v>
      </c>
    </row>
    <row r="106" spans="1:13">
      <c r="A106" s="43" t="str">
        <f t="shared" si="3"/>
        <v>下水道汚泥処理工程電気使用設備</v>
      </c>
      <c r="B106" s="11">
        <f t="shared" si="2"/>
        <v>100</v>
      </c>
      <c r="C106" s="283" t="s">
        <v>3068</v>
      </c>
      <c r="D106" s="353" t="s">
        <v>13</v>
      </c>
      <c r="E106" s="353" t="s">
        <v>14</v>
      </c>
      <c r="F106" s="352" t="s">
        <v>3149</v>
      </c>
      <c r="G106" s="352" t="s">
        <v>736</v>
      </c>
      <c r="H106" s="122" t="s">
        <v>3150</v>
      </c>
      <c r="I106" s="57" t="s">
        <v>3182</v>
      </c>
      <c r="J106" s="291" t="s">
        <v>680</v>
      </c>
      <c r="K106" s="291" t="s">
        <v>680</v>
      </c>
      <c r="L106" s="108">
        <v>23</v>
      </c>
      <c r="M106" s="109">
        <v>152</v>
      </c>
    </row>
    <row r="107" spans="1:13">
      <c r="A107" s="43" t="str">
        <f t="shared" si="3"/>
        <v>下水道汚泥処理工程電気使用設備</v>
      </c>
      <c r="B107" s="11">
        <f t="shared" si="2"/>
        <v>101</v>
      </c>
      <c r="C107" s="283" t="s">
        <v>3068</v>
      </c>
      <c r="D107" s="353" t="s">
        <v>13</v>
      </c>
      <c r="E107" s="353" t="s">
        <v>14</v>
      </c>
      <c r="F107" s="352" t="s">
        <v>3149</v>
      </c>
      <c r="G107" s="352" t="s">
        <v>736</v>
      </c>
      <c r="H107" s="122" t="s">
        <v>3150</v>
      </c>
      <c r="I107" s="57" t="s">
        <v>3164</v>
      </c>
      <c r="J107" s="291" t="s">
        <v>680</v>
      </c>
      <c r="K107" s="291" t="s">
        <v>680</v>
      </c>
      <c r="L107" s="108">
        <v>24</v>
      </c>
      <c r="M107" s="109">
        <v>153</v>
      </c>
    </row>
    <row r="108" spans="1:13">
      <c r="A108" s="43" t="str">
        <f t="shared" si="3"/>
        <v>下水道汚泥処理工程電気使用設備</v>
      </c>
      <c r="B108" s="11">
        <f t="shared" si="2"/>
        <v>102</v>
      </c>
      <c r="C108" s="283" t="s">
        <v>3068</v>
      </c>
      <c r="D108" s="353" t="s">
        <v>13</v>
      </c>
      <c r="E108" s="353" t="s">
        <v>14</v>
      </c>
      <c r="F108" s="352" t="s">
        <v>3149</v>
      </c>
      <c r="G108" s="352" t="s">
        <v>736</v>
      </c>
      <c r="H108" s="122" t="s">
        <v>3150</v>
      </c>
      <c r="I108" s="57" t="s">
        <v>3165</v>
      </c>
      <c r="J108" s="291" t="s">
        <v>680</v>
      </c>
      <c r="K108" s="291" t="s">
        <v>680</v>
      </c>
      <c r="L108" s="108">
        <v>25</v>
      </c>
      <c r="M108" s="109">
        <v>154</v>
      </c>
    </row>
    <row r="109" spans="1:13">
      <c r="A109" s="43" t="str">
        <f t="shared" si="3"/>
        <v>下水道汚泥処理工程電気使用設備</v>
      </c>
      <c r="B109" s="11">
        <f t="shared" si="2"/>
        <v>103</v>
      </c>
      <c r="C109" s="283" t="s">
        <v>3068</v>
      </c>
      <c r="D109" s="353" t="s">
        <v>13</v>
      </c>
      <c r="E109" s="353" t="s">
        <v>14</v>
      </c>
      <c r="F109" s="352" t="s">
        <v>3149</v>
      </c>
      <c r="G109" s="352" t="s">
        <v>736</v>
      </c>
      <c r="H109" s="122" t="s">
        <v>3150</v>
      </c>
      <c r="I109" s="57" t="s">
        <v>3250</v>
      </c>
      <c r="J109" s="291" t="s">
        <v>680</v>
      </c>
      <c r="K109" s="291" t="s">
        <v>680</v>
      </c>
      <c r="L109" s="108">
        <v>79</v>
      </c>
      <c r="M109" s="109">
        <v>154</v>
      </c>
    </row>
    <row r="110" spans="1:13">
      <c r="A110" s="43" t="str">
        <f t="shared" si="3"/>
        <v>下水道汚泥処理工程電気使用設備</v>
      </c>
      <c r="B110" s="11">
        <f t="shared" si="2"/>
        <v>104</v>
      </c>
      <c r="C110" s="283" t="s">
        <v>3068</v>
      </c>
      <c r="D110" s="353" t="s">
        <v>13</v>
      </c>
      <c r="E110" s="353" t="s">
        <v>14</v>
      </c>
      <c r="F110" s="352" t="s">
        <v>3149</v>
      </c>
      <c r="G110" s="352" t="s">
        <v>736</v>
      </c>
      <c r="H110" s="122" t="s">
        <v>3151</v>
      </c>
      <c r="I110" s="57" t="s">
        <v>3189</v>
      </c>
      <c r="J110" s="291" t="s">
        <v>680</v>
      </c>
      <c r="K110" s="291" t="s">
        <v>680</v>
      </c>
      <c r="L110" s="108">
        <v>26</v>
      </c>
      <c r="M110" s="109">
        <v>157</v>
      </c>
    </row>
    <row r="111" spans="1:13">
      <c r="A111" s="43" t="str">
        <f t="shared" si="3"/>
        <v>下水道汚泥処理工程電気使用設備</v>
      </c>
      <c r="B111" s="11">
        <f t="shared" si="2"/>
        <v>105</v>
      </c>
      <c r="C111" s="283" t="s">
        <v>3068</v>
      </c>
      <c r="D111" s="353" t="s">
        <v>13</v>
      </c>
      <c r="E111" s="353" t="s">
        <v>14</v>
      </c>
      <c r="F111" s="352" t="s">
        <v>3149</v>
      </c>
      <c r="G111" s="352" t="s">
        <v>736</v>
      </c>
      <c r="H111" s="122" t="s">
        <v>3151</v>
      </c>
      <c r="I111" s="57" t="s">
        <v>3190</v>
      </c>
      <c r="J111" s="291" t="s">
        <v>680</v>
      </c>
      <c r="K111" s="291" t="s">
        <v>680</v>
      </c>
      <c r="L111" s="108">
        <v>27</v>
      </c>
      <c r="M111" s="109">
        <v>158</v>
      </c>
    </row>
    <row r="112" spans="1:13">
      <c r="A112" s="43" t="str">
        <f t="shared" si="3"/>
        <v>下水道汚泥処理工程電気使用設備</v>
      </c>
      <c r="B112" s="11">
        <f t="shared" si="2"/>
        <v>106</v>
      </c>
      <c r="C112" s="283" t="s">
        <v>3068</v>
      </c>
      <c r="D112" s="353" t="s">
        <v>13</v>
      </c>
      <c r="E112" s="353" t="s">
        <v>14</v>
      </c>
      <c r="F112" s="352" t="s">
        <v>3149</v>
      </c>
      <c r="G112" s="352" t="s">
        <v>736</v>
      </c>
      <c r="H112" s="122" t="s">
        <v>3152</v>
      </c>
      <c r="I112" s="57" t="s">
        <v>3191</v>
      </c>
      <c r="J112" s="291" t="s">
        <v>680</v>
      </c>
      <c r="K112" s="291" t="s">
        <v>680</v>
      </c>
      <c r="L112" s="108">
        <v>80</v>
      </c>
      <c r="M112" s="109">
        <v>160</v>
      </c>
    </row>
    <row r="113" spans="1:13">
      <c r="A113" s="43" t="str">
        <f t="shared" si="3"/>
        <v>下水道汚泥処理工程電気使用設備</v>
      </c>
      <c r="B113" s="11">
        <f t="shared" si="2"/>
        <v>107</v>
      </c>
      <c r="C113" s="283" t="s">
        <v>3068</v>
      </c>
      <c r="D113" s="353" t="s">
        <v>13</v>
      </c>
      <c r="E113" s="353" t="s">
        <v>14</v>
      </c>
      <c r="F113" s="352" t="s">
        <v>3149</v>
      </c>
      <c r="G113" s="352" t="s">
        <v>736</v>
      </c>
      <c r="H113" s="122" t="s">
        <v>3152</v>
      </c>
      <c r="I113" s="57" t="s">
        <v>3192</v>
      </c>
      <c r="J113" s="291" t="s">
        <v>680</v>
      </c>
      <c r="K113" s="291" t="s">
        <v>680</v>
      </c>
      <c r="L113" s="108">
        <v>81</v>
      </c>
      <c r="M113" s="109">
        <v>161</v>
      </c>
    </row>
    <row r="114" spans="1:13">
      <c r="A114" s="43" t="str">
        <f t="shared" si="3"/>
        <v>下水道汚泥処理工程電気使用設備</v>
      </c>
      <c r="B114" s="11">
        <f t="shared" si="2"/>
        <v>108</v>
      </c>
      <c r="C114" s="283" t="s">
        <v>3068</v>
      </c>
      <c r="D114" s="353" t="s">
        <v>13</v>
      </c>
      <c r="E114" s="353" t="s">
        <v>14</v>
      </c>
      <c r="F114" s="352" t="s">
        <v>3149</v>
      </c>
      <c r="G114" s="352" t="s">
        <v>736</v>
      </c>
      <c r="H114" s="122" t="s">
        <v>3152</v>
      </c>
      <c r="I114" s="50" t="s">
        <v>3193</v>
      </c>
      <c r="J114" s="291" t="s">
        <v>680</v>
      </c>
      <c r="K114" s="291" t="s">
        <v>680</v>
      </c>
      <c r="L114" s="108">
        <v>28</v>
      </c>
      <c r="M114" s="109">
        <v>162</v>
      </c>
    </row>
    <row r="115" spans="1:13">
      <c r="A115" s="43" t="str">
        <f t="shared" si="3"/>
        <v>下水道汚泥処理工程電気使用設備</v>
      </c>
      <c r="B115" s="11">
        <f t="shared" si="2"/>
        <v>109</v>
      </c>
      <c r="C115" s="283" t="s">
        <v>3068</v>
      </c>
      <c r="D115" s="353" t="s">
        <v>13</v>
      </c>
      <c r="E115" s="353" t="s">
        <v>14</v>
      </c>
      <c r="F115" s="352" t="s">
        <v>3149</v>
      </c>
      <c r="G115" s="352" t="s">
        <v>736</v>
      </c>
      <c r="H115" s="122" t="s">
        <v>3152</v>
      </c>
      <c r="I115" s="57" t="s">
        <v>3194</v>
      </c>
      <c r="J115" s="291" t="s">
        <v>680</v>
      </c>
      <c r="K115" s="291" t="s">
        <v>680</v>
      </c>
      <c r="L115" s="108">
        <v>29</v>
      </c>
      <c r="M115" s="109">
        <v>163</v>
      </c>
    </row>
    <row r="116" spans="1:13">
      <c r="A116" s="43" t="str">
        <f t="shared" si="3"/>
        <v>下水道汚泥処理工程電気使用設備</v>
      </c>
      <c r="B116" s="11">
        <f t="shared" si="2"/>
        <v>110</v>
      </c>
      <c r="C116" s="283" t="s">
        <v>3068</v>
      </c>
      <c r="D116" s="353" t="s">
        <v>13</v>
      </c>
      <c r="E116" s="353" t="s">
        <v>14</v>
      </c>
      <c r="F116" s="352" t="s">
        <v>3149</v>
      </c>
      <c r="G116" s="352" t="s">
        <v>736</v>
      </c>
      <c r="H116" s="122" t="s">
        <v>3152</v>
      </c>
      <c r="I116" s="57" t="s">
        <v>3195</v>
      </c>
      <c r="J116" s="291" t="s">
        <v>680</v>
      </c>
      <c r="K116" s="291" t="s">
        <v>680</v>
      </c>
      <c r="L116" s="108">
        <v>30</v>
      </c>
      <c r="M116" s="109">
        <v>164</v>
      </c>
    </row>
    <row r="117" spans="1:13">
      <c r="A117" s="43" t="str">
        <f t="shared" si="3"/>
        <v>下水道汚泥処理工程電気使用設備</v>
      </c>
      <c r="B117" s="11">
        <f t="shared" si="2"/>
        <v>111</v>
      </c>
      <c r="C117" s="283" t="s">
        <v>3068</v>
      </c>
      <c r="D117" s="353" t="s">
        <v>13</v>
      </c>
      <c r="E117" s="353" t="s">
        <v>14</v>
      </c>
      <c r="F117" s="352" t="s">
        <v>3149</v>
      </c>
      <c r="G117" s="352" t="s">
        <v>736</v>
      </c>
      <c r="H117" s="122" t="s">
        <v>3152</v>
      </c>
      <c r="I117" s="57" t="s">
        <v>3196</v>
      </c>
      <c r="J117" s="291" t="s">
        <v>680</v>
      </c>
      <c r="K117" s="291" t="s">
        <v>680</v>
      </c>
      <c r="L117" s="108">
        <v>31</v>
      </c>
      <c r="M117" s="109">
        <v>165</v>
      </c>
    </row>
    <row r="118" spans="1:13">
      <c r="A118" s="43" t="str">
        <f t="shared" si="3"/>
        <v>下水道汚泥処理工程電気使用設備</v>
      </c>
      <c r="B118" s="11">
        <f t="shared" si="2"/>
        <v>112</v>
      </c>
      <c r="C118" s="283" t="s">
        <v>3068</v>
      </c>
      <c r="D118" s="353" t="s">
        <v>13</v>
      </c>
      <c r="E118" s="353" t="s">
        <v>14</v>
      </c>
      <c r="F118" s="352" t="s">
        <v>3149</v>
      </c>
      <c r="G118" s="352" t="s">
        <v>736</v>
      </c>
      <c r="H118" s="122" t="s">
        <v>3152</v>
      </c>
      <c r="I118" s="57" t="s">
        <v>3197</v>
      </c>
      <c r="J118" s="291" t="s">
        <v>680</v>
      </c>
      <c r="K118" s="291" t="s">
        <v>680</v>
      </c>
      <c r="L118" s="108">
        <v>82</v>
      </c>
      <c r="M118" s="109">
        <v>166</v>
      </c>
    </row>
    <row r="119" spans="1:13">
      <c r="A119" s="43" t="str">
        <f t="shared" si="3"/>
        <v>下水道汚泥処理工程電気使用設備</v>
      </c>
      <c r="B119" s="11">
        <f t="shared" si="2"/>
        <v>113</v>
      </c>
      <c r="C119" s="283" t="s">
        <v>3068</v>
      </c>
      <c r="D119" s="353" t="s">
        <v>13</v>
      </c>
      <c r="E119" s="353" t="s">
        <v>14</v>
      </c>
      <c r="F119" s="352" t="s">
        <v>3149</v>
      </c>
      <c r="G119" s="352" t="s">
        <v>736</v>
      </c>
      <c r="H119" s="122" t="s">
        <v>3153</v>
      </c>
      <c r="I119" s="57" t="s">
        <v>3198</v>
      </c>
      <c r="J119" s="291" t="s">
        <v>680</v>
      </c>
      <c r="K119" s="291" t="s">
        <v>680</v>
      </c>
      <c r="L119" s="108">
        <v>83</v>
      </c>
      <c r="M119" s="109">
        <v>168</v>
      </c>
    </row>
    <row r="120" spans="1:13">
      <c r="A120" s="43" t="str">
        <f t="shared" si="3"/>
        <v>下水道汚泥処理工程電気使用設備</v>
      </c>
      <c r="B120" s="11">
        <f t="shared" si="2"/>
        <v>114</v>
      </c>
      <c r="C120" s="283" t="s">
        <v>3068</v>
      </c>
      <c r="D120" s="353" t="s">
        <v>13</v>
      </c>
      <c r="E120" s="353" t="s">
        <v>14</v>
      </c>
      <c r="F120" s="352" t="s">
        <v>3149</v>
      </c>
      <c r="G120" s="352" t="s">
        <v>736</v>
      </c>
      <c r="H120" s="122" t="s">
        <v>3153</v>
      </c>
      <c r="I120" s="57" t="s">
        <v>3199</v>
      </c>
      <c r="J120" s="291" t="s">
        <v>680</v>
      </c>
      <c r="K120" s="291" t="s">
        <v>680</v>
      </c>
      <c r="L120" s="108">
        <v>32</v>
      </c>
      <c r="M120" s="109">
        <v>169</v>
      </c>
    </row>
    <row r="121" spans="1:13">
      <c r="A121" s="43" t="str">
        <f t="shared" si="3"/>
        <v>下水道汚泥処理工程電気使用設備</v>
      </c>
      <c r="B121" s="11">
        <f t="shared" si="2"/>
        <v>115</v>
      </c>
      <c r="C121" s="283" t="s">
        <v>3068</v>
      </c>
      <c r="D121" s="353" t="s">
        <v>13</v>
      </c>
      <c r="E121" s="353" t="s">
        <v>14</v>
      </c>
      <c r="F121" s="352" t="s">
        <v>3149</v>
      </c>
      <c r="G121" s="352" t="s">
        <v>736</v>
      </c>
      <c r="H121" s="122" t="s">
        <v>3153</v>
      </c>
      <c r="I121" s="57" t="s">
        <v>3200</v>
      </c>
      <c r="J121" s="291" t="s">
        <v>680</v>
      </c>
      <c r="K121" s="291" t="s">
        <v>680</v>
      </c>
      <c r="L121" s="108">
        <v>84</v>
      </c>
      <c r="M121" s="109">
        <v>170</v>
      </c>
    </row>
    <row r="122" spans="1:13">
      <c r="A122" s="43" t="str">
        <f t="shared" si="3"/>
        <v>下水道汚泥処理工程電気使用設備</v>
      </c>
      <c r="B122" s="11">
        <f t="shared" si="2"/>
        <v>116</v>
      </c>
      <c r="C122" s="283" t="s">
        <v>3068</v>
      </c>
      <c r="D122" s="353" t="s">
        <v>13</v>
      </c>
      <c r="E122" s="353" t="s">
        <v>14</v>
      </c>
      <c r="F122" s="352" t="s">
        <v>3149</v>
      </c>
      <c r="G122" s="352" t="s">
        <v>736</v>
      </c>
      <c r="H122" s="122" t="s">
        <v>3153</v>
      </c>
      <c r="I122" s="57" t="s">
        <v>3201</v>
      </c>
      <c r="J122" s="291" t="s">
        <v>680</v>
      </c>
      <c r="K122" s="291" t="s">
        <v>680</v>
      </c>
      <c r="L122" s="108">
        <v>33</v>
      </c>
      <c r="M122" s="109">
        <v>171</v>
      </c>
    </row>
    <row r="123" spans="1:13">
      <c r="A123" s="43" t="str">
        <f t="shared" si="3"/>
        <v>下水道汚泥処理工程電気使用設備</v>
      </c>
      <c r="B123" s="11">
        <f t="shared" si="2"/>
        <v>117</v>
      </c>
      <c r="C123" s="283" t="s">
        <v>3068</v>
      </c>
      <c r="D123" s="353" t="s">
        <v>13</v>
      </c>
      <c r="E123" s="353" t="s">
        <v>14</v>
      </c>
      <c r="F123" s="352" t="s">
        <v>3149</v>
      </c>
      <c r="G123" s="352" t="s">
        <v>736</v>
      </c>
      <c r="H123" s="122" t="s">
        <v>3153</v>
      </c>
      <c r="I123" s="57" t="s">
        <v>3202</v>
      </c>
      <c r="J123" s="291" t="s">
        <v>680</v>
      </c>
      <c r="K123" s="291" t="s">
        <v>680</v>
      </c>
      <c r="L123" s="108">
        <v>34</v>
      </c>
      <c r="M123" s="109">
        <v>172</v>
      </c>
    </row>
    <row r="124" spans="1:13">
      <c r="A124" s="43" t="str">
        <f t="shared" si="3"/>
        <v>下水道汚泥処理工程電気使用設備</v>
      </c>
      <c r="B124" s="11">
        <f t="shared" si="2"/>
        <v>118</v>
      </c>
      <c r="C124" s="283" t="s">
        <v>3068</v>
      </c>
      <c r="D124" s="353" t="s">
        <v>13</v>
      </c>
      <c r="E124" s="353" t="s">
        <v>14</v>
      </c>
      <c r="F124" s="352" t="s">
        <v>3149</v>
      </c>
      <c r="G124" s="352" t="s">
        <v>736</v>
      </c>
      <c r="H124" s="122" t="s">
        <v>3153</v>
      </c>
      <c r="I124" s="57" t="s">
        <v>3203</v>
      </c>
      <c r="J124" s="291" t="s">
        <v>680</v>
      </c>
      <c r="K124" s="291" t="s">
        <v>680</v>
      </c>
      <c r="L124" s="119">
        <v>85</v>
      </c>
      <c r="M124" s="109">
        <v>173</v>
      </c>
    </row>
    <row r="125" spans="1:13">
      <c r="A125" s="43" t="str">
        <f t="shared" si="3"/>
        <v>下水道汚泥焼却工程燃焼設備電気使用設備</v>
      </c>
      <c r="B125" s="11">
        <f t="shared" ref="B125:B182" si="4">ROW(B125)-6</f>
        <v>119</v>
      </c>
      <c r="C125" s="283" t="s">
        <v>3068</v>
      </c>
      <c r="D125" s="353" t="s">
        <v>13</v>
      </c>
      <c r="E125" s="353" t="s">
        <v>14</v>
      </c>
      <c r="F125" s="352" t="s">
        <v>3154</v>
      </c>
      <c r="G125" s="352" t="s">
        <v>3155</v>
      </c>
      <c r="H125" s="122" t="s">
        <v>3156</v>
      </c>
      <c r="I125" s="57" t="s">
        <v>3204</v>
      </c>
      <c r="J125" s="291" t="s">
        <v>680</v>
      </c>
      <c r="K125" s="291" t="s">
        <v>680</v>
      </c>
      <c r="L125" s="119">
        <v>35</v>
      </c>
      <c r="M125" s="109">
        <v>175</v>
      </c>
    </row>
    <row r="126" spans="1:13">
      <c r="A126" s="43" t="str">
        <f t="shared" si="3"/>
        <v>下水道汚泥焼却工程燃焼設備電気使用設備</v>
      </c>
      <c r="B126" s="11">
        <f t="shared" si="4"/>
        <v>120</v>
      </c>
      <c r="C126" s="283" t="s">
        <v>3068</v>
      </c>
      <c r="D126" s="353" t="s">
        <v>13</v>
      </c>
      <c r="E126" s="353" t="s">
        <v>14</v>
      </c>
      <c r="F126" s="352" t="s">
        <v>3154</v>
      </c>
      <c r="G126" s="352" t="s">
        <v>3155</v>
      </c>
      <c r="H126" s="122" t="s">
        <v>3156</v>
      </c>
      <c r="I126" s="57" t="s">
        <v>3243</v>
      </c>
      <c r="J126" s="291" t="s">
        <v>680</v>
      </c>
      <c r="K126" s="291" t="s">
        <v>680</v>
      </c>
      <c r="L126" s="119">
        <v>36</v>
      </c>
      <c r="M126" s="109"/>
    </row>
    <row r="127" spans="1:13">
      <c r="A127" s="43" t="str">
        <f t="shared" si="3"/>
        <v>下水道汚泥焼却工程燃焼設備電気使用設備</v>
      </c>
      <c r="B127" s="11">
        <f t="shared" si="4"/>
        <v>121</v>
      </c>
      <c r="C127" s="283" t="s">
        <v>3068</v>
      </c>
      <c r="D127" s="353" t="s">
        <v>13</v>
      </c>
      <c r="E127" s="353" t="s">
        <v>14</v>
      </c>
      <c r="F127" s="352" t="s">
        <v>3154</v>
      </c>
      <c r="G127" s="352" t="s">
        <v>3155</v>
      </c>
      <c r="H127" s="122" t="s">
        <v>3156</v>
      </c>
      <c r="I127" s="57" t="s">
        <v>3244</v>
      </c>
      <c r="J127" s="291" t="s">
        <v>680</v>
      </c>
      <c r="K127" s="291" t="s">
        <v>680</v>
      </c>
      <c r="L127" s="119">
        <v>37</v>
      </c>
      <c r="M127" s="109"/>
    </row>
    <row r="128" spans="1:13">
      <c r="A128" s="43" t="str">
        <f t="shared" si="3"/>
        <v>下水道汚泥焼却工程燃焼設備電気使用設備</v>
      </c>
      <c r="B128" s="11">
        <f t="shared" si="4"/>
        <v>122</v>
      </c>
      <c r="C128" s="283" t="s">
        <v>3068</v>
      </c>
      <c r="D128" s="353" t="s">
        <v>13</v>
      </c>
      <c r="E128" s="353" t="s">
        <v>14</v>
      </c>
      <c r="F128" s="352" t="s">
        <v>3154</v>
      </c>
      <c r="G128" s="352" t="s">
        <v>3155</v>
      </c>
      <c r="H128" s="122" t="s">
        <v>3156</v>
      </c>
      <c r="I128" s="57" t="s">
        <v>3205</v>
      </c>
      <c r="J128" s="291" t="s">
        <v>680</v>
      </c>
      <c r="K128" s="291" t="s">
        <v>680</v>
      </c>
      <c r="L128" s="119">
        <v>86</v>
      </c>
      <c r="M128" s="109">
        <v>176</v>
      </c>
    </row>
    <row r="129" spans="1:13">
      <c r="A129" s="43" t="str">
        <f t="shared" si="3"/>
        <v>下水道汚泥焼却工程燃焼設備電気使用設備</v>
      </c>
      <c r="B129" s="11">
        <f t="shared" si="4"/>
        <v>123</v>
      </c>
      <c r="C129" s="283" t="s">
        <v>3068</v>
      </c>
      <c r="D129" s="353" t="s">
        <v>13</v>
      </c>
      <c r="E129" s="353" t="s">
        <v>14</v>
      </c>
      <c r="F129" s="352" t="s">
        <v>3154</v>
      </c>
      <c r="G129" s="352" t="s">
        <v>3155</v>
      </c>
      <c r="H129" s="122" t="s">
        <v>3156</v>
      </c>
      <c r="I129" s="57" t="s">
        <v>3206</v>
      </c>
      <c r="J129" s="291" t="s">
        <v>680</v>
      </c>
      <c r="K129" s="291" t="s">
        <v>680</v>
      </c>
      <c r="L129" s="119">
        <v>87</v>
      </c>
      <c r="M129" s="109">
        <v>178</v>
      </c>
    </row>
    <row r="130" spans="1:13">
      <c r="A130" s="43" t="str">
        <f t="shared" si="3"/>
        <v>下水道汚泥焼却工程燃焼設備電気使用設備</v>
      </c>
      <c r="B130" s="11">
        <f t="shared" si="4"/>
        <v>124</v>
      </c>
      <c r="C130" s="283" t="s">
        <v>3068</v>
      </c>
      <c r="D130" s="353" t="s">
        <v>13</v>
      </c>
      <c r="E130" s="353" t="s">
        <v>14</v>
      </c>
      <c r="F130" s="352" t="s">
        <v>3154</v>
      </c>
      <c r="G130" s="352" t="s">
        <v>3155</v>
      </c>
      <c r="H130" s="122" t="s">
        <v>3156</v>
      </c>
      <c r="I130" s="57" t="s">
        <v>3207</v>
      </c>
      <c r="J130" s="291" t="s">
        <v>680</v>
      </c>
      <c r="K130" s="291" t="s">
        <v>680</v>
      </c>
      <c r="L130" s="119">
        <v>88</v>
      </c>
      <c r="M130" s="109">
        <v>179</v>
      </c>
    </row>
    <row r="131" spans="1:13">
      <c r="A131" s="43" t="str">
        <f t="shared" si="3"/>
        <v>下水道汚泥焼却工程燃焼設備電気使用設備</v>
      </c>
      <c r="B131" s="11">
        <f t="shared" si="4"/>
        <v>125</v>
      </c>
      <c r="C131" s="283" t="s">
        <v>3068</v>
      </c>
      <c r="D131" s="353" t="s">
        <v>13</v>
      </c>
      <c r="E131" s="353" t="s">
        <v>14</v>
      </c>
      <c r="F131" s="352" t="s">
        <v>3154</v>
      </c>
      <c r="G131" s="352" t="s">
        <v>3155</v>
      </c>
      <c r="H131" s="122" t="s">
        <v>3156</v>
      </c>
      <c r="I131" s="57" t="s">
        <v>3208</v>
      </c>
      <c r="J131" s="291" t="s">
        <v>680</v>
      </c>
      <c r="K131" s="291" t="s">
        <v>680</v>
      </c>
      <c r="L131" s="119">
        <v>38</v>
      </c>
      <c r="M131" s="109">
        <v>180</v>
      </c>
    </row>
    <row r="132" spans="1:13">
      <c r="A132" s="43" t="str">
        <f t="shared" si="3"/>
        <v>下水道汚泥焼却工程燃焼設備電気使用設備</v>
      </c>
      <c r="B132" s="11">
        <f t="shared" si="4"/>
        <v>126</v>
      </c>
      <c r="C132" s="283" t="s">
        <v>3068</v>
      </c>
      <c r="D132" s="353" t="s">
        <v>13</v>
      </c>
      <c r="E132" s="353" t="s">
        <v>14</v>
      </c>
      <c r="F132" s="352" t="s">
        <v>3154</v>
      </c>
      <c r="G132" s="352" t="s">
        <v>3155</v>
      </c>
      <c r="H132" s="122" t="s">
        <v>3156</v>
      </c>
      <c r="I132" s="57" t="s">
        <v>3209</v>
      </c>
      <c r="J132" s="291" t="s">
        <v>680</v>
      </c>
      <c r="K132" s="291" t="s">
        <v>680</v>
      </c>
      <c r="L132" s="119">
        <v>89</v>
      </c>
      <c r="M132" s="109">
        <v>181</v>
      </c>
    </row>
    <row r="133" spans="1:13">
      <c r="A133" s="43" t="str">
        <f t="shared" si="3"/>
        <v>下水道汚泥焼却工程燃焼設備電気使用設備</v>
      </c>
      <c r="B133" s="11">
        <f t="shared" si="4"/>
        <v>127</v>
      </c>
      <c r="C133" s="283" t="s">
        <v>3068</v>
      </c>
      <c r="D133" s="353" t="s">
        <v>13</v>
      </c>
      <c r="E133" s="353" t="s">
        <v>14</v>
      </c>
      <c r="F133" s="352" t="s">
        <v>3154</v>
      </c>
      <c r="G133" s="352" t="s">
        <v>3155</v>
      </c>
      <c r="H133" s="122" t="s">
        <v>3156</v>
      </c>
      <c r="I133" s="57" t="s">
        <v>3210</v>
      </c>
      <c r="J133" s="291" t="s">
        <v>680</v>
      </c>
      <c r="K133" s="291" t="s">
        <v>680</v>
      </c>
      <c r="L133" s="119">
        <v>39</v>
      </c>
      <c r="M133" s="109">
        <v>182</v>
      </c>
    </row>
    <row r="134" spans="1:13">
      <c r="A134" s="43" t="str">
        <f t="shared" si="3"/>
        <v>下水道汚泥焼却工程燃焼設備電気使用設備</v>
      </c>
      <c r="B134" s="11">
        <f t="shared" si="4"/>
        <v>128</v>
      </c>
      <c r="C134" s="283" t="s">
        <v>3068</v>
      </c>
      <c r="D134" s="353" t="s">
        <v>13</v>
      </c>
      <c r="E134" s="353" t="s">
        <v>14</v>
      </c>
      <c r="F134" s="352" t="s">
        <v>3154</v>
      </c>
      <c r="G134" s="352" t="s">
        <v>3155</v>
      </c>
      <c r="H134" s="122" t="s">
        <v>3156</v>
      </c>
      <c r="I134" s="57" t="s">
        <v>3211</v>
      </c>
      <c r="J134" s="291" t="s">
        <v>680</v>
      </c>
      <c r="K134" s="291" t="s">
        <v>680</v>
      </c>
      <c r="L134" s="119">
        <v>40</v>
      </c>
      <c r="M134" s="109">
        <v>183</v>
      </c>
    </row>
    <row r="135" spans="1:13">
      <c r="A135" s="43" t="str">
        <f t="shared" si="3"/>
        <v>下水道汚泥焼却工程燃焼設備電気使用設備</v>
      </c>
      <c r="B135" s="11">
        <f t="shared" si="4"/>
        <v>129</v>
      </c>
      <c r="C135" s="283" t="s">
        <v>3068</v>
      </c>
      <c r="D135" s="353" t="s">
        <v>13</v>
      </c>
      <c r="E135" s="353" t="s">
        <v>14</v>
      </c>
      <c r="F135" s="352" t="s">
        <v>3154</v>
      </c>
      <c r="G135" s="352" t="s">
        <v>3155</v>
      </c>
      <c r="H135" s="122" t="s">
        <v>3156</v>
      </c>
      <c r="I135" s="57" t="s">
        <v>3212</v>
      </c>
      <c r="J135" s="291" t="s">
        <v>680</v>
      </c>
      <c r="K135" s="291" t="s">
        <v>680</v>
      </c>
      <c r="L135" s="119">
        <v>41</v>
      </c>
      <c r="M135" s="109">
        <v>185</v>
      </c>
    </row>
    <row r="136" spans="1:13">
      <c r="A136" s="43" t="str">
        <f t="shared" ref="A136:A199" si="5">C136&amp;F136&amp;G136</f>
        <v>下水道汚泥焼却工程燃焼設備電気使用設備</v>
      </c>
      <c r="B136" s="11">
        <f t="shared" si="4"/>
        <v>130</v>
      </c>
      <c r="C136" s="283" t="s">
        <v>3068</v>
      </c>
      <c r="D136" s="353" t="s">
        <v>13</v>
      </c>
      <c r="E136" s="353" t="s">
        <v>14</v>
      </c>
      <c r="F136" s="352" t="s">
        <v>3154</v>
      </c>
      <c r="G136" s="352" t="s">
        <v>3155</v>
      </c>
      <c r="H136" s="122" t="s">
        <v>3156</v>
      </c>
      <c r="I136" s="57" t="s">
        <v>3213</v>
      </c>
      <c r="J136" s="291" t="s">
        <v>680</v>
      </c>
      <c r="K136" s="291" t="s">
        <v>680</v>
      </c>
      <c r="L136" s="108">
        <v>42</v>
      </c>
      <c r="M136" s="501">
        <v>186</v>
      </c>
    </row>
    <row r="137" spans="1:13">
      <c r="A137" s="43" t="str">
        <f t="shared" si="5"/>
        <v>下水道汚泥焼却工程燃焼設備電気使用設備</v>
      </c>
      <c r="B137" s="11">
        <f t="shared" si="4"/>
        <v>131</v>
      </c>
      <c r="C137" s="283" t="s">
        <v>3068</v>
      </c>
      <c r="D137" s="353" t="s">
        <v>13</v>
      </c>
      <c r="E137" s="353" t="s">
        <v>14</v>
      </c>
      <c r="F137" s="352" t="s">
        <v>3154</v>
      </c>
      <c r="G137" s="352" t="s">
        <v>3155</v>
      </c>
      <c r="H137" s="122" t="s">
        <v>3156</v>
      </c>
      <c r="I137" s="57" t="s">
        <v>3214</v>
      </c>
      <c r="J137" s="291" t="s">
        <v>680</v>
      </c>
      <c r="K137" s="291" t="s">
        <v>680</v>
      </c>
      <c r="L137" s="108">
        <v>43</v>
      </c>
      <c r="M137" s="501"/>
    </row>
    <row r="138" spans="1:13">
      <c r="A138" s="43" t="str">
        <f t="shared" si="5"/>
        <v>下水道汚泥焼却工程燃焼設備電気使用設備</v>
      </c>
      <c r="B138" s="11">
        <f t="shared" si="4"/>
        <v>132</v>
      </c>
      <c r="C138" s="283" t="s">
        <v>3068</v>
      </c>
      <c r="D138" s="353" t="s">
        <v>13</v>
      </c>
      <c r="E138" s="353" t="s">
        <v>14</v>
      </c>
      <c r="F138" s="352" t="s">
        <v>3154</v>
      </c>
      <c r="G138" s="352" t="s">
        <v>3155</v>
      </c>
      <c r="H138" s="122" t="s">
        <v>3156</v>
      </c>
      <c r="I138" s="57" t="s">
        <v>3215</v>
      </c>
      <c r="J138" s="291" t="s">
        <v>680</v>
      </c>
      <c r="K138" s="291" t="s">
        <v>680</v>
      </c>
      <c r="L138" s="108">
        <v>44</v>
      </c>
      <c r="M138" s="501"/>
    </row>
    <row r="139" spans="1:13">
      <c r="A139" s="43" t="str">
        <f t="shared" si="5"/>
        <v>下水道汚泥焼却工程燃焼設備電気使用設備</v>
      </c>
      <c r="B139" s="11">
        <f t="shared" si="4"/>
        <v>133</v>
      </c>
      <c r="C139" s="283" t="s">
        <v>3068</v>
      </c>
      <c r="D139" s="353" t="s">
        <v>13</v>
      </c>
      <c r="E139" s="353" t="s">
        <v>3381</v>
      </c>
      <c r="F139" s="352" t="s">
        <v>3154</v>
      </c>
      <c r="G139" s="352" t="s">
        <v>3155</v>
      </c>
      <c r="H139" s="122" t="s">
        <v>3156</v>
      </c>
      <c r="I139" s="57" t="s">
        <v>3216</v>
      </c>
      <c r="J139" s="291" t="s">
        <v>680</v>
      </c>
      <c r="K139" s="291" t="s">
        <v>680</v>
      </c>
      <c r="L139" s="108">
        <v>45</v>
      </c>
      <c r="M139" s="109">
        <v>187</v>
      </c>
    </row>
    <row r="140" spans="1:13">
      <c r="A140" s="43" t="str">
        <f t="shared" si="5"/>
        <v>下水道汚泥焼却工程燃焼設備電気使用設備</v>
      </c>
      <c r="B140" s="11">
        <f t="shared" si="4"/>
        <v>134</v>
      </c>
      <c r="C140" s="283" t="s">
        <v>3068</v>
      </c>
      <c r="D140" s="353" t="s">
        <v>13</v>
      </c>
      <c r="E140" s="354" t="s">
        <v>3246</v>
      </c>
      <c r="F140" s="352" t="s">
        <v>3154</v>
      </c>
      <c r="G140" s="352" t="s">
        <v>3155</v>
      </c>
      <c r="H140" s="122" t="s">
        <v>3156</v>
      </c>
      <c r="I140" s="57" t="s">
        <v>3245</v>
      </c>
      <c r="J140" s="291" t="s">
        <v>680</v>
      </c>
      <c r="K140" s="291" t="s">
        <v>680</v>
      </c>
      <c r="L140" s="108">
        <v>46</v>
      </c>
      <c r="M140" s="109"/>
    </row>
    <row r="141" spans="1:13">
      <c r="A141" s="43" t="str">
        <f t="shared" si="5"/>
        <v>下水道総合管理電気使用設備</v>
      </c>
      <c r="B141" s="11">
        <f t="shared" si="4"/>
        <v>135</v>
      </c>
      <c r="C141" s="283" t="s">
        <v>3068</v>
      </c>
      <c r="D141" s="353" t="s">
        <v>13</v>
      </c>
      <c r="E141" s="353" t="s">
        <v>14</v>
      </c>
      <c r="F141" s="352" t="s">
        <v>3132</v>
      </c>
      <c r="G141" s="352" t="s">
        <v>736</v>
      </c>
      <c r="H141" s="282" t="s">
        <v>3157</v>
      </c>
      <c r="I141" s="57" t="s">
        <v>3217</v>
      </c>
      <c r="J141" s="291" t="s">
        <v>680</v>
      </c>
      <c r="K141" s="291" t="s">
        <v>680</v>
      </c>
      <c r="L141" s="108">
        <v>90</v>
      </c>
      <c r="M141" s="109">
        <v>188</v>
      </c>
    </row>
    <row r="142" spans="1:13">
      <c r="A142" s="43" t="str">
        <f t="shared" si="5"/>
        <v>下水道総合管理電気使用設備</v>
      </c>
      <c r="B142" s="11">
        <f t="shared" si="4"/>
        <v>136</v>
      </c>
      <c r="C142" s="283" t="s">
        <v>3068</v>
      </c>
      <c r="D142" s="353" t="s">
        <v>13</v>
      </c>
      <c r="E142" s="353" t="s">
        <v>14</v>
      </c>
      <c r="F142" s="352" t="s">
        <v>3132</v>
      </c>
      <c r="G142" s="352" t="s">
        <v>736</v>
      </c>
      <c r="H142" s="282" t="s">
        <v>3158</v>
      </c>
      <c r="I142" s="57" t="s">
        <v>3218</v>
      </c>
      <c r="J142" s="291" t="s">
        <v>680</v>
      </c>
      <c r="K142" s="291" t="s">
        <v>680</v>
      </c>
      <c r="L142" s="108">
        <v>91</v>
      </c>
      <c r="M142" s="109">
        <v>189</v>
      </c>
    </row>
    <row r="143" spans="1:13">
      <c r="A143" s="43" t="str">
        <f t="shared" si="5"/>
        <v>下水道総合管理電気使用設備</v>
      </c>
      <c r="B143" s="11">
        <f t="shared" si="4"/>
        <v>137</v>
      </c>
      <c r="C143" s="283" t="s">
        <v>3068</v>
      </c>
      <c r="D143" s="353" t="s">
        <v>13</v>
      </c>
      <c r="E143" s="353" t="s">
        <v>14</v>
      </c>
      <c r="F143" s="352" t="s">
        <v>3132</v>
      </c>
      <c r="G143" s="352" t="s">
        <v>736</v>
      </c>
      <c r="H143" s="122" t="s">
        <v>3134</v>
      </c>
      <c r="I143" s="57" t="s">
        <v>3219</v>
      </c>
      <c r="J143" s="291" t="s">
        <v>680</v>
      </c>
      <c r="K143" s="291" t="s">
        <v>680</v>
      </c>
      <c r="L143" s="108">
        <v>47</v>
      </c>
      <c r="M143" s="109">
        <v>190</v>
      </c>
    </row>
    <row r="144" spans="1:13">
      <c r="A144" s="43" t="str">
        <f t="shared" si="5"/>
        <v>下水道総合管理電気使用設備</v>
      </c>
      <c r="B144" s="11">
        <f t="shared" si="4"/>
        <v>138</v>
      </c>
      <c r="C144" s="283" t="s">
        <v>3068</v>
      </c>
      <c r="D144" s="353" t="s">
        <v>13</v>
      </c>
      <c r="E144" s="353" t="s">
        <v>14</v>
      </c>
      <c r="F144" s="352" t="s">
        <v>3132</v>
      </c>
      <c r="G144" s="352" t="s">
        <v>736</v>
      </c>
      <c r="H144" s="122" t="s">
        <v>3134</v>
      </c>
      <c r="I144" s="57" t="s">
        <v>3220</v>
      </c>
      <c r="J144" s="291" t="s">
        <v>680</v>
      </c>
      <c r="K144" s="291" t="s">
        <v>680</v>
      </c>
      <c r="L144" s="108">
        <v>48</v>
      </c>
      <c r="M144" s="109">
        <v>191</v>
      </c>
    </row>
    <row r="145" spans="1:13">
      <c r="A145" s="43" t="str">
        <f t="shared" si="5"/>
        <v>下水道その他の主要エネルギー消費設備等電気使用設備</v>
      </c>
      <c r="B145" s="11">
        <f t="shared" si="4"/>
        <v>139</v>
      </c>
      <c r="C145" s="283" t="s">
        <v>3068</v>
      </c>
      <c r="D145" s="353" t="s">
        <v>13</v>
      </c>
      <c r="E145" s="353" t="s">
        <v>14</v>
      </c>
      <c r="F145" s="57" t="s">
        <v>3238</v>
      </c>
      <c r="G145" s="57" t="s">
        <v>736</v>
      </c>
      <c r="H145" s="57" t="s">
        <v>3239</v>
      </c>
      <c r="I145" s="57" t="s">
        <v>3221</v>
      </c>
      <c r="J145" s="291" t="s">
        <v>680</v>
      </c>
      <c r="K145" s="291" t="s">
        <v>680</v>
      </c>
      <c r="L145" s="108">
        <v>92</v>
      </c>
      <c r="M145" s="109">
        <v>192</v>
      </c>
    </row>
    <row r="146" spans="1:13">
      <c r="A146" s="43" t="str">
        <f t="shared" si="5"/>
        <v>下水道その他の主要エネルギー消費設備等電気使用設備</v>
      </c>
      <c r="B146" s="11">
        <f t="shared" si="4"/>
        <v>140</v>
      </c>
      <c r="C146" s="283" t="s">
        <v>3068</v>
      </c>
      <c r="D146" s="353" t="s">
        <v>13</v>
      </c>
      <c r="E146" s="353" t="s">
        <v>14</v>
      </c>
      <c r="F146" s="57" t="s">
        <v>3238</v>
      </c>
      <c r="G146" s="57" t="s">
        <v>736</v>
      </c>
      <c r="H146" s="57" t="s">
        <v>3239</v>
      </c>
      <c r="I146" s="57" t="s">
        <v>3222</v>
      </c>
      <c r="J146" s="291" t="s">
        <v>680</v>
      </c>
      <c r="K146" s="291" t="s">
        <v>680</v>
      </c>
      <c r="L146" s="108">
        <v>93</v>
      </c>
      <c r="M146" s="109">
        <v>195</v>
      </c>
    </row>
    <row r="147" spans="1:13">
      <c r="A147" s="43" t="str">
        <f t="shared" si="5"/>
        <v>下水道その他の主要エネルギー消費設備等未利用エネルギー・再生可能エネルギー設備</v>
      </c>
      <c r="B147" s="11">
        <f t="shared" si="4"/>
        <v>141</v>
      </c>
      <c r="C147" s="283" t="s">
        <v>3068</v>
      </c>
      <c r="D147" s="353" t="s">
        <v>13</v>
      </c>
      <c r="E147" s="353" t="s">
        <v>14</v>
      </c>
      <c r="F147" s="57" t="s">
        <v>3238</v>
      </c>
      <c r="G147" s="57" t="s">
        <v>195</v>
      </c>
      <c r="H147" s="57" t="s">
        <v>3233</v>
      </c>
      <c r="I147" s="57" t="s">
        <v>3553</v>
      </c>
      <c r="J147" s="291" t="s">
        <v>680</v>
      </c>
      <c r="K147" s="291" t="s">
        <v>680</v>
      </c>
      <c r="L147" s="108">
        <v>49</v>
      </c>
      <c r="M147" s="109">
        <v>245</v>
      </c>
    </row>
    <row r="148" spans="1:13">
      <c r="A148" s="43" t="str">
        <f t="shared" si="5"/>
        <v>下水道その他の主要エネルギー消費設備等未利用エネルギー・再生可能エネルギー設備</v>
      </c>
      <c r="B148" s="11">
        <f t="shared" si="4"/>
        <v>142</v>
      </c>
      <c r="C148" s="283" t="s">
        <v>3068</v>
      </c>
      <c r="D148" s="353" t="s">
        <v>13</v>
      </c>
      <c r="E148" s="353" t="s">
        <v>14</v>
      </c>
      <c r="F148" s="57" t="s">
        <v>3238</v>
      </c>
      <c r="G148" s="57" t="s">
        <v>195</v>
      </c>
      <c r="H148" s="57" t="s">
        <v>3234</v>
      </c>
      <c r="I148" s="57" t="s">
        <v>3223</v>
      </c>
      <c r="J148" s="291" t="s">
        <v>680</v>
      </c>
      <c r="K148" s="291" t="s">
        <v>680</v>
      </c>
      <c r="L148" s="108">
        <v>50</v>
      </c>
      <c r="M148" s="109">
        <v>247</v>
      </c>
    </row>
    <row r="149" spans="1:13">
      <c r="A149" s="43" t="str">
        <f t="shared" si="5"/>
        <v>下水道その他の主要エネルギー消費設備等未利用エネルギー・再生可能エネルギー設備</v>
      </c>
      <c r="B149" s="11">
        <f t="shared" si="4"/>
        <v>143</v>
      </c>
      <c r="C149" s="283" t="s">
        <v>3068</v>
      </c>
      <c r="D149" s="353" t="s">
        <v>13</v>
      </c>
      <c r="E149" s="353" t="s">
        <v>14</v>
      </c>
      <c r="F149" s="57" t="s">
        <v>3238</v>
      </c>
      <c r="G149" s="57" t="s">
        <v>195</v>
      </c>
      <c r="H149" s="57" t="s">
        <v>3234</v>
      </c>
      <c r="I149" s="57" t="s">
        <v>3224</v>
      </c>
      <c r="J149" s="291" t="s">
        <v>680</v>
      </c>
      <c r="K149" s="291" t="s">
        <v>680</v>
      </c>
      <c r="L149" s="108">
        <v>51</v>
      </c>
      <c r="M149" s="109"/>
    </row>
    <row r="150" spans="1:13">
      <c r="A150" s="43" t="str">
        <f t="shared" si="5"/>
        <v>下水道その他の主要エネルギー消費設備等未利用エネルギー・再生可能エネルギー設備</v>
      </c>
      <c r="B150" s="11">
        <f t="shared" si="4"/>
        <v>144</v>
      </c>
      <c r="C150" s="283" t="s">
        <v>3068</v>
      </c>
      <c r="D150" s="353" t="s">
        <v>13</v>
      </c>
      <c r="E150" s="353" t="s">
        <v>14</v>
      </c>
      <c r="F150" s="57" t="s">
        <v>3238</v>
      </c>
      <c r="G150" s="57" t="s">
        <v>195</v>
      </c>
      <c r="H150" s="57" t="s">
        <v>3234</v>
      </c>
      <c r="I150" s="57" t="s">
        <v>3225</v>
      </c>
      <c r="J150" s="291" t="s">
        <v>680</v>
      </c>
      <c r="K150" s="291" t="s">
        <v>680</v>
      </c>
      <c r="L150" s="108">
        <v>52</v>
      </c>
      <c r="M150" s="109">
        <v>248</v>
      </c>
    </row>
    <row r="151" spans="1:13">
      <c r="A151" s="43" t="str">
        <f t="shared" si="5"/>
        <v>下水道その他の主要エネルギー消費設備等未利用エネルギー・再生可能エネルギー設備</v>
      </c>
      <c r="B151" s="11">
        <f t="shared" si="4"/>
        <v>145</v>
      </c>
      <c r="C151" s="283" t="s">
        <v>3068</v>
      </c>
      <c r="D151" s="353" t="s">
        <v>13</v>
      </c>
      <c r="E151" s="353" t="s">
        <v>14</v>
      </c>
      <c r="F151" s="57" t="s">
        <v>3238</v>
      </c>
      <c r="G151" s="57" t="s">
        <v>195</v>
      </c>
      <c r="H151" s="57" t="s">
        <v>3234</v>
      </c>
      <c r="I151" s="57" t="s">
        <v>3226</v>
      </c>
      <c r="J151" s="291" t="s">
        <v>680</v>
      </c>
      <c r="K151" s="291" t="s">
        <v>680</v>
      </c>
      <c r="L151" s="108">
        <v>53</v>
      </c>
      <c r="M151" s="109">
        <v>249</v>
      </c>
    </row>
    <row r="152" spans="1:13">
      <c r="A152" s="43" t="str">
        <f t="shared" si="5"/>
        <v>下水道その他の主要エネルギー消費設備等未利用エネルギー・再生可能エネルギー設備</v>
      </c>
      <c r="B152" s="11">
        <f t="shared" si="4"/>
        <v>146</v>
      </c>
      <c r="C152" s="283" t="s">
        <v>3068</v>
      </c>
      <c r="D152" s="353" t="s">
        <v>13</v>
      </c>
      <c r="E152" s="353" t="s">
        <v>14</v>
      </c>
      <c r="F152" s="57" t="s">
        <v>3238</v>
      </c>
      <c r="G152" s="57" t="s">
        <v>195</v>
      </c>
      <c r="H152" s="57" t="s">
        <v>3234</v>
      </c>
      <c r="I152" s="57" t="s">
        <v>3227</v>
      </c>
      <c r="J152" s="291" t="s">
        <v>680</v>
      </c>
      <c r="K152" s="291" t="s">
        <v>680</v>
      </c>
      <c r="L152" s="108">
        <v>54</v>
      </c>
      <c r="M152" s="109">
        <v>250</v>
      </c>
    </row>
    <row r="153" spans="1:13">
      <c r="A153" s="43" t="str">
        <f t="shared" si="5"/>
        <v>下水道その他の主要エネルギー消費設備等未利用エネルギー・再生可能エネルギー設備</v>
      </c>
      <c r="B153" s="11">
        <f t="shared" si="4"/>
        <v>147</v>
      </c>
      <c r="C153" s="283" t="s">
        <v>3068</v>
      </c>
      <c r="D153" s="353" t="s">
        <v>13</v>
      </c>
      <c r="E153" s="353" t="s">
        <v>3381</v>
      </c>
      <c r="F153" s="57" t="s">
        <v>3238</v>
      </c>
      <c r="G153" s="57" t="s">
        <v>195</v>
      </c>
      <c r="H153" s="57" t="s">
        <v>3247</v>
      </c>
      <c r="I153" s="57" t="s">
        <v>3248</v>
      </c>
      <c r="J153" s="291" t="s">
        <v>680</v>
      </c>
      <c r="K153" s="291" t="s">
        <v>680</v>
      </c>
      <c r="L153" s="108">
        <v>55</v>
      </c>
      <c r="M153" s="109"/>
    </row>
    <row r="154" spans="1:13">
      <c r="A154" s="43" t="str">
        <f t="shared" si="5"/>
        <v>下水道その他の主要エネルギー消費設備等未利用エネルギー・再生可能エネルギー設備</v>
      </c>
      <c r="B154" s="11">
        <f t="shared" si="4"/>
        <v>148</v>
      </c>
      <c r="C154" s="283" t="s">
        <v>3068</v>
      </c>
      <c r="D154" s="353" t="s">
        <v>13</v>
      </c>
      <c r="E154" s="353" t="s">
        <v>14</v>
      </c>
      <c r="F154" s="57" t="s">
        <v>3238</v>
      </c>
      <c r="G154" s="57" t="s">
        <v>195</v>
      </c>
      <c r="H154" s="57" t="s">
        <v>3235</v>
      </c>
      <c r="I154" s="57" t="s">
        <v>3228</v>
      </c>
      <c r="J154" s="291" t="s">
        <v>680</v>
      </c>
      <c r="K154" s="291" t="s">
        <v>680</v>
      </c>
      <c r="L154" s="108">
        <v>60</v>
      </c>
      <c r="M154" s="109">
        <v>251</v>
      </c>
    </row>
    <row r="155" spans="1:13">
      <c r="A155" s="43" t="str">
        <f t="shared" si="5"/>
        <v>下水道その他の主要エネルギー消費設備等未利用エネルギー・再生可能エネルギー設備</v>
      </c>
      <c r="B155" s="11">
        <f t="shared" si="4"/>
        <v>149</v>
      </c>
      <c r="C155" s="283" t="s">
        <v>3068</v>
      </c>
      <c r="D155" s="353" t="s">
        <v>13</v>
      </c>
      <c r="E155" s="353" t="s">
        <v>14</v>
      </c>
      <c r="F155" s="57" t="s">
        <v>3238</v>
      </c>
      <c r="G155" s="57" t="s">
        <v>195</v>
      </c>
      <c r="H155" s="57" t="s">
        <v>3236</v>
      </c>
      <c r="I155" s="57" t="s">
        <v>3229</v>
      </c>
      <c r="J155" s="291" t="s">
        <v>680</v>
      </c>
      <c r="K155" s="291" t="s">
        <v>680</v>
      </c>
      <c r="L155" s="108">
        <v>56</v>
      </c>
      <c r="M155" s="109">
        <v>252</v>
      </c>
    </row>
    <row r="156" spans="1:13">
      <c r="A156" s="43" t="str">
        <f t="shared" si="5"/>
        <v>下水道その他の主要エネルギー消費設備等未利用エネルギー・再生可能エネルギー設備</v>
      </c>
      <c r="B156" s="11">
        <f t="shared" si="4"/>
        <v>150</v>
      </c>
      <c r="C156" s="283" t="s">
        <v>3068</v>
      </c>
      <c r="D156" s="353" t="s">
        <v>13</v>
      </c>
      <c r="E156" s="353" t="s">
        <v>14</v>
      </c>
      <c r="F156" s="57" t="s">
        <v>3238</v>
      </c>
      <c r="G156" s="57" t="s">
        <v>195</v>
      </c>
      <c r="H156" s="57" t="s">
        <v>3236</v>
      </c>
      <c r="I156" s="57" t="s">
        <v>3230</v>
      </c>
      <c r="J156" s="291" t="s">
        <v>680</v>
      </c>
      <c r="K156" s="291" t="s">
        <v>680</v>
      </c>
      <c r="L156" s="108">
        <v>57</v>
      </c>
      <c r="M156" s="109"/>
    </row>
    <row r="157" spans="1:13">
      <c r="A157" s="43" t="str">
        <f t="shared" si="5"/>
        <v>下水道その他の主要エネルギー消費設備等未利用エネルギー・再生可能エネルギー設備</v>
      </c>
      <c r="B157" s="11">
        <f t="shared" si="4"/>
        <v>151</v>
      </c>
      <c r="C157" s="283" t="s">
        <v>3068</v>
      </c>
      <c r="D157" s="353" t="s">
        <v>13</v>
      </c>
      <c r="E157" s="353" t="s">
        <v>14</v>
      </c>
      <c r="F157" s="57" t="s">
        <v>3238</v>
      </c>
      <c r="G157" s="57" t="s">
        <v>195</v>
      </c>
      <c r="H157" s="57" t="s">
        <v>3236</v>
      </c>
      <c r="I157" s="57" t="s">
        <v>3231</v>
      </c>
      <c r="J157" s="291" t="s">
        <v>680</v>
      </c>
      <c r="K157" s="291" t="s">
        <v>680</v>
      </c>
      <c r="L157" s="108">
        <v>59</v>
      </c>
      <c r="M157" s="109">
        <v>253</v>
      </c>
    </row>
    <row r="158" spans="1:13" ht="28.8">
      <c r="A158" s="43" t="str">
        <f t="shared" si="5"/>
        <v>下水道その他の主要エネルギー消費設備等未利用エネルギー・再生可能エネルギー設備</v>
      </c>
      <c r="B158" s="11">
        <f t="shared" si="4"/>
        <v>152</v>
      </c>
      <c r="C158" s="283" t="s">
        <v>3068</v>
      </c>
      <c r="D158" s="353" t="s">
        <v>13</v>
      </c>
      <c r="E158" s="353" t="s">
        <v>14</v>
      </c>
      <c r="F158" s="57" t="s">
        <v>3238</v>
      </c>
      <c r="G158" s="57" t="s">
        <v>195</v>
      </c>
      <c r="H158" s="57" t="s">
        <v>3236</v>
      </c>
      <c r="I158" s="57" t="s">
        <v>3232</v>
      </c>
      <c r="J158" s="291" t="s">
        <v>680</v>
      </c>
      <c r="K158" s="291" t="s">
        <v>680</v>
      </c>
      <c r="L158" s="108">
        <v>58</v>
      </c>
      <c r="M158" s="116" t="s">
        <v>3237</v>
      </c>
    </row>
    <row r="159" spans="1:13">
      <c r="A159" s="43" t="str">
        <f t="shared" si="5"/>
        <v>廃棄物廃棄物の収集運搬収集運搬車</v>
      </c>
      <c r="B159" s="11">
        <f t="shared" si="4"/>
        <v>153</v>
      </c>
      <c r="C159" s="283" t="s">
        <v>3069</v>
      </c>
      <c r="D159" s="353" t="s">
        <v>13</v>
      </c>
      <c r="E159" s="353" t="s">
        <v>14</v>
      </c>
      <c r="F159" s="352" t="s">
        <v>3261</v>
      </c>
      <c r="G159" s="500" t="s">
        <v>3262</v>
      </c>
      <c r="H159" s="500"/>
      <c r="I159" s="117" t="s">
        <v>3272</v>
      </c>
      <c r="J159" s="291" t="s">
        <v>680</v>
      </c>
      <c r="K159" s="291" t="s">
        <v>680</v>
      </c>
      <c r="L159" s="108">
        <v>1</v>
      </c>
      <c r="M159" s="109"/>
    </row>
    <row r="160" spans="1:13">
      <c r="A160" s="43" t="str">
        <f t="shared" si="5"/>
        <v>廃棄物廃棄物の収集運搬収集運搬車</v>
      </c>
      <c r="B160" s="11">
        <f t="shared" si="4"/>
        <v>154</v>
      </c>
      <c r="C160" s="283" t="s">
        <v>3069</v>
      </c>
      <c r="D160" s="353" t="s">
        <v>13</v>
      </c>
      <c r="E160" s="353" t="s">
        <v>14</v>
      </c>
      <c r="F160" s="352" t="s">
        <v>3261</v>
      </c>
      <c r="G160" s="500" t="s">
        <v>3262</v>
      </c>
      <c r="H160" s="500"/>
      <c r="I160" s="117" t="s">
        <v>3273</v>
      </c>
      <c r="J160" s="291" t="s">
        <v>680</v>
      </c>
      <c r="K160" s="291" t="s">
        <v>680</v>
      </c>
      <c r="L160" s="108">
        <v>2</v>
      </c>
      <c r="M160" s="108"/>
    </row>
    <row r="161" spans="1:13">
      <c r="A161" s="43" t="str">
        <f t="shared" si="5"/>
        <v>廃棄物廃棄物の収集運搬収集運搬車</v>
      </c>
      <c r="B161" s="11">
        <f t="shared" si="4"/>
        <v>155</v>
      </c>
      <c r="C161" s="283" t="s">
        <v>3069</v>
      </c>
      <c r="D161" s="353" t="s">
        <v>13</v>
      </c>
      <c r="E161" s="353" t="s">
        <v>14</v>
      </c>
      <c r="F161" s="352" t="s">
        <v>3261</v>
      </c>
      <c r="G161" s="500" t="s">
        <v>3262</v>
      </c>
      <c r="H161" s="500"/>
      <c r="I161" s="117" t="s">
        <v>3274</v>
      </c>
      <c r="J161" s="291" t="s">
        <v>680</v>
      </c>
      <c r="K161" s="291" t="s">
        <v>680</v>
      </c>
      <c r="L161" s="108">
        <v>3</v>
      </c>
      <c r="M161" s="108"/>
    </row>
    <row r="162" spans="1:13">
      <c r="A162" s="43" t="str">
        <f t="shared" si="5"/>
        <v>廃棄物廃棄物の収集運搬収集運搬車</v>
      </c>
      <c r="B162" s="11">
        <f t="shared" si="4"/>
        <v>156</v>
      </c>
      <c r="C162" s="283" t="s">
        <v>3069</v>
      </c>
      <c r="D162" s="353" t="s">
        <v>13</v>
      </c>
      <c r="E162" s="353" t="s">
        <v>14</v>
      </c>
      <c r="F162" s="352" t="s">
        <v>3261</v>
      </c>
      <c r="G162" s="500" t="s">
        <v>3262</v>
      </c>
      <c r="H162" s="500"/>
      <c r="I162" s="118" t="s">
        <v>3340</v>
      </c>
      <c r="J162" s="291" t="s">
        <v>680</v>
      </c>
      <c r="K162" s="291" t="s">
        <v>680</v>
      </c>
      <c r="L162" s="39">
        <v>81</v>
      </c>
      <c r="M162" s="39"/>
    </row>
    <row r="163" spans="1:13">
      <c r="A163" s="43" t="str">
        <f t="shared" si="5"/>
        <v>廃棄物廃棄物の収集運搬収集運搬車</v>
      </c>
      <c r="B163" s="11">
        <f t="shared" si="4"/>
        <v>157</v>
      </c>
      <c r="C163" s="283" t="s">
        <v>3069</v>
      </c>
      <c r="D163" s="353" t="s">
        <v>13</v>
      </c>
      <c r="E163" s="353" t="s">
        <v>14</v>
      </c>
      <c r="F163" s="352" t="s">
        <v>3261</v>
      </c>
      <c r="G163" s="500" t="s">
        <v>3262</v>
      </c>
      <c r="H163" s="500"/>
      <c r="I163" s="118" t="s">
        <v>3341</v>
      </c>
      <c r="J163" s="291" t="s">
        <v>680</v>
      </c>
      <c r="K163" s="291" t="s">
        <v>680</v>
      </c>
      <c r="L163" s="108">
        <v>82</v>
      </c>
      <c r="M163" s="108"/>
    </row>
    <row r="164" spans="1:13">
      <c r="A164" s="43" t="str">
        <f t="shared" si="5"/>
        <v>廃棄物廃棄物の収集運搬収集運搬車</v>
      </c>
      <c r="B164" s="11">
        <f t="shared" si="4"/>
        <v>158</v>
      </c>
      <c r="C164" s="283" t="s">
        <v>3069</v>
      </c>
      <c r="D164" s="353" t="s">
        <v>13</v>
      </c>
      <c r="E164" s="353" t="s">
        <v>14</v>
      </c>
      <c r="F164" s="352" t="s">
        <v>3261</v>
      </c>
      <c r="G164" s="500" t="s">
        <v>3262</v>
      </c>
      <c r="H164" s="500"/>
      <c r="I164" s="118" t="s">
        <v>3342</v>
      </c>
      <c r="J164" s="291" t="s">
        <v>680</v>
      </c>
      <c r="K164" s="291" t="s">
        <v>680</v>
      </c>
      <c r="L164" s="108">
        <v>83</v>
      </c>
      <c r="M164" s="108"/>
    </row>
    <row r="165" spans="1:13">
      <c r="A165" s="43" t="str">
        <f t="shared" si="5"/>
        <v>廃棄物廃棄物の収集運搬収集運搬車</v>
      </c>
      <c r="B165" s="11">
        <f t="shared" si="4"/>
        <v>159</v>
      </c>
      <c r="C165" s="283" t="s">
        <v>3069</v>
      </c>
      <c r="D165" s="353" t="s">
        <v>13</v>
      </c>
      <c r="E165" s="353" t="s">
        <v>14</v>
      </c>
      <c r="F165" s="352" t="s">
        <v>3261</v>
      </c>
      <c r="G165" s="500" t="s">
        <v>3262</v>
      </c>
      <c r="H165" s="500"/>
      <c r="I165" s="118" t="s">
        <v>3343</v>
      </c>
      <c r="J165" s="291" t="s">
        <v>680</v>
      </c>
      <c r="K165" s="291" t="s">
        <v>680</v>
      </c>
      <c r="L165" s="108">
        <v>84</v>
      </c>
      <c r="M165" s="108"/>
    </row>
    <row r="166" spans="1:13">
      <c r="A166" s="43" t="str">
        <f t="shared" si="5"/>
        <v>廃棄物廃棄物焼却施設（ガス化溶融施設を含む）受入供給設備</v>
      </c>
      <c r="B166" s="11">
        <f t="shared" si="4"/>
        <v>160</v>
      </c>
      <c r="C166" s="283" t="s">
        <v>3069</v>
      </c>
      <c r="D166" s="353" t="s">
        <v>13</v>
      </c>
      <c r="E166" s="353" t="s">
        <v>14</v>
      </c>
      <c r="F166" s="352" t="s">
        <v>3264</v>
      </c>
      <c r="G166" s="352" t="s">
        <v>3267</v>
      </c>
      <c r="H166" s="122" t="s">
        <v>3255</v>
      </c>
      <c r="I166" s="117" t="s">
        <v>3275</v>
      </c>
      <c r="J166" s="291" t="s">
        <v>680</v>
      </c>
      <c r="K166" s="291" t="s">
        <v>680</v>
      </c>
      <c r="L166" s="108">
        <v>4</v>
      </c>
      <c r="M166" s="108"/>
    </row>
    <row r="167" spans="1:13">
      <c r="A167" s="43" t="str">
        <f t="shared" si="5"/>
        <v>廃棄物廃棄物焼却施設（ガス化溶融施設を含む）受入供給設備</v>
      </c>
      <c r="B167" s="11">
        <f t="shared" si="4"/>
        <v>161</v>
      </c>
      <c r="C167" s="283" t="s">
        <v>3069</v>
      </c>
      <c r="D167" s="353" t="s">
        <v>13</v>
      </c>
      <c r="E167" s="353" t="s">
        <v>14</v>
      </c>
      <c r="F167" s="352" t="s">
        <v>3264</v>
      </c>
      <c r="G167" s="352" t="s">
        <v>3267</v>
      </c>
      <c r="H167" s="122" t="s">
        <v>3255</v>
      </c>
      <c r="I167" s="117" t="s">
        <v>3276</v>
      </c>
      <c r="J167" s="291" t="s">
        <v>680</v>
      </c>
      <c r="K167" s="291" t="s">
        <v>680</v>
      </c>
      <c r="L167" s="108">
        <v>5</v>
      </c>
      <c r="M167" s="108"/>
    </row>
    <row r="168" spans="1:13">
      <c r="A168" s="43" t="str">
        <f t="shared" si="5"/>
        <v>廃棄物廃棄物焼却施設（ガス化溶融施設を含む）受入供給設備</v>
      </c>
      <c r="B168" s="11">
        <f t="shared" si="4"/>
        <v>162</v>
      </c>
      <c r="C168" s="283" t="s">
        <v>3069</v>
      </c>
      <c r="D168" s="353" t="s">
        <v>13</v>
      </c>
      <c r="E168" s="353" t="s">
        <v>14</v>
      </c>
      <c r="F168" s="352" t="s">
        <v>3264</v>
      </c>
      <c r="G168" s="352" t="s">
        <v>3267</v>
      </c>
      <c r="H168" s="122" t="s">
        <v>3255</v>
      </c>
      <c r="I168" s="117" t="s">
        <v>3277</v>
      </c>
      <c r="J168" s="291" t="s">
        <v>680</v>
      </c>
      <c r="K168" s="291" t="s">
        <v>680</v>
      </c>
      <c r="L168" s="108">
        <v>6</v>
      </c>
      <c r="M168" s="108"/>
    </row>
    <row r="169" spans="1:13">
      <c r="A169" s="43" t="str">
        <f t="shared" si="5"/>
        <v>廃棄物廃棄物焼却施設（ガス化溶融施設を含む）受入供給設備</v>
      </c>
      <c r="B169" s="11">
        <f t="shared" si="4"/>
        <v>163</v>
      </c>
      <c r="C169" s="283" t="s">
        <v>3069</v>
      </c>
      <c r="D169" s="353" t="s">
        <v>13</v>
      </c>
      <c r="E169" s="353" t="s">
        <v>14</v>
      </c>
      <c r="F169" s="352" t="s">
        <v>3264</v>
      </c>
      <c r="G169" s="352" t="s">
        <v>3267</v>
      </c>
      <c r="H169" s="122" t="s">
        <v>3255</v>
      </c>
      <c r="I169" s="117" t="s">
        <v>3278</v>
      </c>
      <c r="J169" s="291" t="s">
        <v>680</v>
      </c>
      <c r="K169" s="291" t="s">
        <v>680</v>
      </c>
      <c r="L169" s="108">
        <v>7</v>
      </c>
      <c r="M169" s="108"/>
    </row>
    <row r="170" spans="1:13">
      <c r="A170" s="43" t="str">
        <f t="shared" si="5"/>
        <v>廃棄物廃棄物焼却施設（ガス化溶融施設を含む）受入供給設備</v>
      </c>
      <c r="B170" s="11">
        <f t="shared" si="4"/>
        <v>164</v>
      </c>
      <c r="C170" s="283" t="s">
        <v>3069</v>
      </c>
      <c r="D170" s="353" t="s">
        <v>13</v>
      </c>
      <c r="E170" s="353" t="s">
        <v>14</v>
      </c>
      <c r="F170" s="352" t="s">
        <v>3264</v>
      </c>
      <c r="G170" s="352" t="s">
        <v>3267</v>
      </c>
      <c r="H170" s="122" t="s">
        <v>3255</v>
      </c>
      <c r="I170" s="117" t="s">
        <v>3344</v>
      </c>
      <c r="J170" s="291" t="s">
        <v>680</v>
      </c>
      <c r="K170" s="291" t="s">
        <v>680</v>
      </c>
      <c r="L170" s="108">
        <v>85</v>
      </c>
      <c r="M170" s="108"/>
    </row>
    <row r="171" spans="1:13">
      <c r="A171" s="43" t="str">
        <f t="shared" si="5"/>
        <v>廃棄物廃棄物焼却施設（ガス化溶融施設を含む）受入供給設備</v>
      </c>
      <c r="B171" s="11">
        <f t="shared" si="4"/>
        <v>165</v>
      </c>
      <c r="C171" s="283" t="s">
        <v>3069</v>
      </c>
      <c r="D171" s="353" t="s">
        <v>13</v>
      </c>
      <c r="E171" s="353" t="s">
        <v>14</v>
      </c>
      <c r="F171" s="352" t="s">
        <v>3264</v>
      </c>
      <c r="G171" s="352" t="s">
        <v>3267</v>
      </c>
      <c r="H171" s="122" t="s">
        <v>3256</v>
      </c>
      <c r="I171" s="117" t="s">
        <v>3275</v>
      </c>
      <c r="J171" s="291" t="s">
        <v>680</v>
      </c>
      <c r="K171" s="291" t="s">
        <v>680</v>
      </c>
      <c r="L171" s="108">
        <v>8</v>
      </c>
      <c r="M171" s="108"/>
    </row>
    <row r="172" spans="1:13">
      <c r="A172" s="43" t="str">
        <f t="shared" si="5"/>
        <v>廃棄物廃棄物焼却施設（ガス化溶融施設を含む）受入供給設備</v>
      </c>
      <c r="B172" s="11">
        <f t="shared" si="4"/>
        <v>166</v>
      </c>
      <c r="C172" s="283" t="s">
        <v>3069</v>
      </c>
      <c r="D172" s="353" t="s">
        <v>13</v>
      </c>
      <c r="E172" s="353" t="s">
        <v>14</v>
      </c>
      <c r="F172" s="352" t="s">
        <v>3264</v>
      </c>
      <c r="G172" s="352" t="s">
        <v>3267</v>
      </c>
      <c r="H172" s="122" t="s">
        <v>3256</v>
      </c>
      <c r="I172" s="117" t="s">
        <v>3279</v>
      </c>
      <c r="J172" s="291" t="s">
        <v>680</v>
      </c>
      <c r="K172" s="291" t="s">
        <v>680</v>
      </c>
      <c r="L172" s="108">
        <v>9</v>
      </c>
      <c r="M172" s="108"/>
    </row>
    <row r="173" spans="1:13">
      <c r="A173" s="43" t="str">
        <f t="shared" si="5"/>
        <v>廃棄物廃棄物焼却施設（ガス化溶融施設を含む）受入供給設備</v>
      </c>
      <c r="B173" s="11">
        <f t="shared" si="4"/>
        <v>167</v>
      </c>
      <c r="C173" s="283" t="s">
        <v>3069</v>
      </c>
      <c r="D173" s="353" t="s">
        <v>13</v>
      </c>
      <c r="E173" s="353" t="s">
        <v>14</v>
      </c>
      <c r="F173" s="352" t="s">
        <v>3264</v>
      </c>
      <c r="G173" s="352" t="s">
        <v>3267</v>
      </c>
      <c r="H173" s="122" t="s">
        <v>3257</v>
      </c>
      <c r="I173" s="117" t="s">
        <v>3280</v>
      </c>
      <c r="J173" s="291" t="s">
        <v>680</v>
      </c>
      <c r="K173" s="291" t="s">
        <v>680</v>
      </c>
      <c r="L173" s="108">
        <v>10</v>
      </c>
      <c r="M173" s="108"/>
    </row>
    <row r="174" spans="1:13">
      <c r="A174" s="43" t="str">
        <f t="shared" si="5"/>
        <v>廃棄物廃棄物焼却施設（ガス化溶融施設を含む）受入供給設備</v>
      </c>
      <c r="B174" s="11">
        <f t="shared" si="4"/>
        <v>168</v>
      </c>
      <c r="C174" s="283" t="s">
        <v>3069</v>
      </c>
      <c r="D174" s="353" t="s">
        <v>13</v>
      </c>
      <c r="E174" s="353" t="s">
        <v>14</v>
      </c>
      <c r="F174" s="352" t="s">
        <v>3264</v>
      </c>
      <c r="G174" s="352" t="s">
        <v>3267</v>
      </c>
      <c r="H174" s="122" t="s">
        <v>3257</v>
      </c>
      <c r="I174" s="117" t="s">
        <v>3281</v>
      </c>
      <c r="J174" s="291" t="s">
        <v>680</v>
      </c>
      <c r="K174" s="291" t="s">
        <v>680</v>
      </c>
      <c r="L174" s="108">
        <v>11</v>
      </c>
      <c r="M174" s="108"/>
    </row>
    <row r="175" spans="1:13">
      <c r="A175" s="43" t="str">
        <f t="shared" si="5"/>
        <v>廃棄物廃棄物焼却施設（ガス化溶融施設を含む）燃焼（溶融）設備</v>
      </c>
      <c r="B175" s="11">
        <f t="shared" si="4"/>
        <v>169</v>
      </c>
      <c r="C175" s="283" t="s">
        <v>3069</v>
      </c>
      <c r="D175" s="353" t="s">
        <v>13</v>
      </c>
      <c r="E175" s="353" t="s">
        <v>14</v>
      </c>
      <c r="F175" s="352" t="s">
        <v>3264</v>
      </c>
      <c r="G175" s="500" t="s">
        <v>3268</v>
      </c>
      <c r="H175" s="500"/>
      <c r="I175" s="117" t="s">
        <v>3282</v>
      </c>
      <c r="J175" s="291" t="s">
        <v>680</v>
      </c>
      <c r="K175" s="291" t="s">
        <v>680</v>
      </c>
      <c r="L175" s="108">
        <v>12</v>
      </c>
      <c r="M175" s="108"/>
    </row>
    <row r="176" spans="1:13">
      <c r="A176" s="43" t="str">
        <f t="shared" si="5"/>
        <v>廃棄物廃棄物焼却施設（ガス化溶融施設を含む）燃焼（溶融）設備</v>
      </c>
      <c r="B176" s="11">
        <f t="shared" si="4"/>
        <v>170</v>
      </c>
      <c r="C176" s="283" t="s">
        <v>3069</v>
      </c>
      <c r="D176" s="353" t="s">
        <v>13</v>
      </c>
      <c r="E176" s="353" t="s">
        <v>14</v>
      </c>
      <c r="F176" s="352" t="s">
        <v>3264</v>
      </c>
      <c r="G176" s="500" t="s">
        <v>3268</v>
      </c>
      <c r="H176" s="500"/>
      <c r="I176" s="117" t="s">
        <v>3283</v>
      </c>
      <c r="J176" s="291" t="s">
        <v>680</v>
      </c>
      <c r="K176" s="291" t="s">
        <v>680</v>
      </c>
      <c r="L176" s="108">
        <v>13</v>
      </c>
      <c r="M176" s="108"/>
    </row>
    <row r="177" spans="1:13">
      <c r="A177" s="43" t="str">
        <f t="shared" si="5"/>
        <v>廃棄物廃棄物焼却施設（ガス化溶融施設を含む）燃焼（溶融）設備</v>
      </c>
      <c r="B177" s="11">
        <f t="shared" si="4"/>
        <v>171</v>
      </c>
      <c r="C177" s="283" t="s">
        <v>3069</v>
      </c>
      <c r="D177" s="353" t="s">
        <v>13</v>
      </c>
      <c r="E177" s="353" t="s">
        <v>14</v>
      </c>
      <c r="F177" s="352" t="s">
        <v>3264</v>
      </c>
      <c r="G177" s="500" t="s">
        <v>3268</v>
      </c>
      <c r="H177" s="500"/>
      <c r="I177" s="117" t="s">
        <v>3284</v>
      </c>
      <c r="J177" s="291" t="s">
        <v>680</v>
      </c>
      <c r="K177" s="291" t="s">
        <v>680</v>
      </c>
      <c r="L177" s="108">
        <v>14</v>
      </c>
      <c r="M177" s="108"/>
    </row>
    <row r="178" spans="1:13">
      <c r="A178" s="43" t="str">
        <f t="shared" si="5"/>
        <v>廃棄物廃棄物焼却施設（ガス化溶融施設を含む）燃焼（溶融）設備</v>
      </c>
      <c r="B178" s="11">
        <f t="shared" si="4"/>
        <v>172</v>
      </c>
      <c r="C178" s="283" t="s">
        <v>3069</v>
      </c>
      <c r="D178" s="353" t="s">
        <v>13</v>
      </c>
      <c r="E178" s="353" t="s">
        <v>14</v>
      </c>
      <c r="F178" s="352" t="s">
        <v>3264</v>
      </c>
      <c r="G178" s="500" t="s">
        <v>3268</v>
      </c>
      <c r="H178" s="500"/>
      <c r="I178" s="117" t="s">
        <v>3285</v>
      </c>
      <c r="J178" s="291" t="s">
        <v>680</v>
      </c>
      <c r="K178" s="291" t="s">
        <v>680</v>
      </c>
      <c r="L178" s="108">
        <v>15</v>
      </c>
      <c r="M178" s="108"/>
    </row>
    <row r="179" spans="1:13">
      <c r="A179" s="43" t="str">
        <f t="shared" si="5"/>
        <v>廃棄物廃棄物焼却施設（ガス化溶融施設を含む）燃焼（溶融）設備</v>
      </c>
      <c r="B179" s="11">
        <f t="shared" si="4"/>
        <v>173</v>
      </c>
      <c r="C179" s="283" t="s">
        <v>3069</v>
      </c>
      <c r="D179" s="353" t="s">
        <v>13</v>
      </c>
      <c r="E179" s="353" t="s">
        <v>14</v>
      </c>
      <c r="F179" s="352" t="s">
        <v>3264</v>
      </c>
      <c r="G179" s="500" t="s">
        <v>3268</v>
      </c>
      <c r="H179" s="500"/>
      <c r="I179" s="117" t="s">
        <v>3286</v>
      </c>
      <c r="J179" s="291" t="s">
        <v>680</v>
      </c>
      <c r="K179" s="291" t="s">
        <v>680</v>
      </c>
      <c r="L179" s="108">
        <v>16</v>
      </c>
      <c r="M179" s="108"/>
    </row>
    <row r="180" spans="1:13">
      <c r="A180" s="43" t="str">
        <f t="shared" si="5"/>
        <v>廃棄物廃棄物焼却施設（ガス化溶融施設を含む）燃焼（溶融）設備</v>
      </c>
      <c r="B180" s="11">
        <f t="shared" si="4"/>
        <v>174</v>
      </c>
      <c r="C180" s="283" t="s">
        <v>3069</v>
      </c>
      <c r="D180" s="353" t="s">
        <v>13</v>
      </c>
      <c r="E180" s="353" t="s">
        <v>14</v>
      </c>
      <c r="F180" s="352" t="s">
        <v>3264</v>
      </c>
      <c r="G180" s="500" t="s">
        <v>3268</v>
      </c>
      <c r="H180" s="500"/>
      <c r="I180" s="117" t="s">
        <v>3287</v>
      </c>
      <c r="J180" s="291" t="s">
        <v>680</v>
      </c>
      <c r="K180" s="291" t="s">
        <v>680</v>
      </c>
      <c r="L180" s="108">
        <v>17</v>
      </c>
      <c r="M180" s="108"/>
    </row>
    <row r="181" spans="1:13">
      <c r="A181" s="43" t="str">
        <f t="shared" si="5"/>
        <v>廃棄物廃棄物焼却施設（ガス化溶融施設を含む）燃焼（溶融）設備</v>
      </c>
      <c r="B181" s="11">
        <f t="shared" si="4"/>
        <v>175</v>
      </c>
      <c r="C181" s="283" t="s">
        <v>3069</v>
      </c>
      <c r="D181" s="353" t="s">
        <v>13</v>
      </c>
      <c r="E181" s="353" t="s">
        <v>3382</v>
      </c>
      <c r="F181" s="352" t="s">
        <v>3264</v>
      </c>
      <c r="G181" s="500" t="s">
        <v>3268</v>
      </c>
      <c r="H181" s="500"/>
      <c r="I181" s="117" t="s">
        <v>3288</v>
      </c>
      <c r="J181" s="291" t="s">
        <v>680</v>
      </c>
      <c r="K181" s="291" t="s">
        <v>680</v>
      </c>
      <c r="L181" s="108">
        <v>18</v>
      </c>
      <c r="M181" s="108"/>
    </row>
    <row r="182" spans="1:13">
      <c r="A182" s="43" t="str">
        <f t="shared" si="5"/>
        <v>廃棄物廃棄物焼却施設（ガス化溶融施設を含む）燃焼（溶融）設備</v>
      </c>
      <c r="B182" s="11">
        <f t="shared" si="4"/>
        <v>176</v>
      </c>
      <c r="C182" s="283" t="s">
        <v>3069</v>
      </c>
      <c r="D182" s="353" t="s">
        <v>13</v>
      </c>
      <c r="E182" s="353" t="s">
        <v>14</v>
      </c>
      <c r="F182" s="352" t="s">
        <v>3264</v>
      </c>
      <c r="G182" s="500" t="s">
        <v>3268</v>
      </c>
      <c r="H182" s="500"/>
      <c r="I182" s="117" t="s">
        <v>3289</v>
      </c>
      <c r="J182" s="291" t="s">
        <v>680</v>
      </c>
      <c r="K182" s="291" t="s">
        <v>680</v>
      </c>
      <c r="L182" s="108">
        <v>19</v>
      </c>
      <c r="M182" s="108"/>
    </row>
    <row r="183" spans="1:13">
      <c r="A183" s="43" t="str">
        <f t="shared" si="5"/>
        <v>廃棄物廃棄物焼却施設（ガス化溶融施設を含む）燃焼（溶融）設備</v>
      </c>
      <c r="B183" s="11">
        <f>ROW(B183)-6</f>
        <v>177</v>
      </c>
      <c r="C183" s="283" t="s">
        <v>3069</v>
      </c>
      <c r="D183" s="353" t="s">
        <v>13</v>
      </c>
      <c r="E183" s="353" t="s">
        <v>14</v>
      </c>
      <c r="F183" s="352" t="s">
        <v>3264</v>
      </c>
      <c r="G183" s="500" t="s">
        <v>3268</v>
      </c>
      <c r="H183" s="500"/>
      <c r="I183" s="117" t="s">
        <v>3290</v>
      </c>
      <c r="J183" s="291" t="s">
        <v>680</v>
      </c>
      <c r="K183" s="291" t="s">
        <v>680</v>
      </c>
      <c r="L183" s="108">
        <v>20</v>
      </c>
      <c r="M183" s="108"/>
    </row>
    <row r="184" spans="1:13">
      <c r="A184" s="43" t="str">
        <f t="shared" si="5"/>
        <v>廃棄物廃棄物焼却施設（ガス化溶融施設を含む）燃焼（溶融）設備</v>
      </c>
      <c r="B184" s="11">
        <f>ROW(B184)-6</f>
        <v>178</v>
      </c>
      <c r="C184" s="283" t="s">
        <v>3069</v>
      </c>
      <c r="D184" s="353" t="s">
        <v>13</v>
      </c>
      <c r="E184" s="353" t="s">
        <v>14</v>
      </c>
      <c r="F184" s="352" t="s">
        <v>3264</v>
      </c>
      <c r="G184" s="500" t="s">
        <v>3268</v>
      </c>
      <c r="H184" s="500"/>
      <c r="I184" s="118" t="s">
        <v>3345</v>
      </c>
      <c r="J184" s="291" t="s">
        <v>680</v>
      </c>
      <c r="K184" s="291" t="s">
        <v>680</v>
      </c>
      <c r="L184" s="108">
        <v>86</v>
      </c>
      <c r="M184" s="108"/>
    </row>
    <row r="185" spans="1:13">
      <c r="A185" s="43" t="str">
        <f t="shared" si="5"/>
        <v>廃棄物廃棄物焼却施設（ガス化溶融施設を含む）燃焼（溶融）設備</v>
      </c>
      <c r="B185" s="11">
        <f>ROW(B185)-6</f>
        <v>179</v>
      </c>
      <c r="C185" s="283" t="s">
        <v>3069</v>
      </c>
      <c r="D185" s="353" t="s">
        <v>13</v>
      </c>
      <c r="E185" s="353" t="s">
        <v>14</v>
      </c>
      <c r="F185" s="352" t="s">
        <v>3264</v>
      </c>
      <c r="G185" s="500" t="s">
        <v>3268</v>
      </c>
      <c r="H185" s="500"/>
      <c r="I185" s="117" t="s">
        <v>3288</v>
      </c>
      <c r="J185" s="291" t="s">
        <v>680</v>
      </c>
      <c r="K185" s="291" t="s">
        <v>680</v>
      </c>
      <c r="L185" s="108">
        <v>87</v>
      </c>
      <c r="M185" s="108"/>
    </row>
    <row r="186" spans="1:13">
      <c r="A186" s="43" t="str">
        <f t="shared" si="5"/>
        <v>廃棄物廃棄物焼却施設（ガス化溶融施設を含む）燃焼（溶融）設備</v>
      </c>
      <c r="B186" s="11">
        <f>ROW(B186)-6</f>
        <v>180</v>
      </c>
      <c r="C186" s="283" t="s">
        <v>3069</v>
      </c>
      <c r="D186" s="353" t="s">
        <v>13</v>
      </c>
      <c r="E186" s="353" t="s">
        <v>14</v>
      </c>
      <c r="F186" s="352" t="s">
        <v>3264</v>
      </c>
      <c r="G186" s="500" t="s">
        <v>3268</v>
      </c>
      <c r="H186" s="500"/>
      <c r="I186" s="117" t="s">
        <v>3346</v>
      </c>
      <c r="J186" s="291" t="s">
        <v>680</v>
      </c>
      <c r="K186" s="291" t="s">
        <v>680</v>
      </c>
      <c r="L186" s="108">
        <v>88</v>
      </c>
      <c r="M186" s="108"/>
    </row>
    <row r="187" spans="1:13">
      <c r="A187" s="43" t="str">
        <f t="shared" si="5"/>
        <v>廃棄物廃棄物焼却施設（ガス化溶融施設を含む）燃焼（溶融）設備</v>
      </c>
      <c r="B187" s="11">
        <f>ROW(B187)-6</f>
        <v>181</v>
      </c>
      <c r="C187" s="283" t="s">
        <v>3069</v>
      </c>
      <c r="D187" s="353" t="s">
        <v>13</v>
      </c>
      <c r="E187" s="353" t="s">
        <v>14</v>
      </c>
      <c r="F187" s="352" t="s">
        <v>3264</v>
      </c>
      <c r="G187" s="500" t="s">
        <v>3268</v>
      </c>
      <c r="H187" s="500"/>
      <c r="I187" s="117" t="s">
        <v>3307</v>
      </c>
      <c r="J187" s="291" t="s">
        <v>680</v>
      </c>
      <c r="K187" s="291" t="s">
        <v>680</v>
      </c>
      <c r="L187" s="108">
        <v>89</v>
      </c>
      <c r="M187" s="108"/>
    </row>
    <row r="188" spans="1:13">
      <c r="A188" s="43" t="str">
        <f t="shared" si="5"/>
        <v>廃棄物廃棄物焼却施設（ガス化溶融施設を含む）灰溶融設備</v>
      </c>
      <c r="B188" s="11">
        <f t="shared" ref="B188:B251" si="6">ROW(B188)-6</f>
        <v>182</v>
      </c>
      <c r="C188" s="283" t="s">
        <v>3069</v>
      </c>
      <c r="D188" s="353" t="s">
        <v>13</v>
      </c>
      <c r="E188" s="353" t="s">
        <v>14</v>
      </c>
      <c r="F188" s="352" t="s">
        <v>3264</v>
      </c>
      <c r="G188" s="500" t="s">
        <v>3251</v>
      </c>
      <c r="H188" s="500"/>
      <c r="I188" s="117" t="s">
        <v>3291</v>
      </c>
      <c r="J188" s="291" t="s">
        <v>680</v>
      </c>
      <c r="K188" s="291" t="s">
        <v>680</v>
      </c>
      <c r="L188" s="108">
        <v>21</v>
      </c>
      <c r="M188" s="108"/>
    </row>
    <row r="189" spans="1:13">
      <c r="A189" s="43" t="str">
        <f t="shared" si="5"/>
        <v>廃棄物廃棄物焼却施設（ガス化溶融施設を含む）灰溶融設備</v>
      </c>
      <c r="B189" s="11">
        <f t="shared" si="6"/>
        <v>183</v>
      </c>
      <c r="C189" s="283" t="s">
        <v>3069</v>
      </c>
      <c r="D189" s="353" t="s">
        <v>13</v>
      </c>
      <c r="E189" s="353" t="s">
        <v>14</v>
      </c>
      <c r="F189" s="352" t="s">
        <v>3264</v>
      </c>
      <c r="G189" s="500" t="s">
        <v>3251</v>
      </c>
      <c r="H189" s="500"/>
      <c r="I189" s="117" t="s">
        <v>3292</v>
      </c>
      <c r="J189" s="291" t="s">
        <v>680</v>
      </c>
      <c r="K189" s="291" t="s">
        <v>680</v>
      </c>
      <c r="L189" s="108">
        <v>22</v>
      </c>
      <c r="M189" s="108"/>
    </row>
    <row r="190" spans="1:13">
      <c r="A190" s="43" t="str">
        <f t="shared" si="5"/>
        <v>廃棄物廃棄物焼却施設（ガス化溶融施設を含む）灰溶融設備</v>
      </c>
      <c r="B190" s="11">
        <f t="shared" si="6"/>
        <v>184</v>
      </c>
      <c r="C190" s="283" t="s">
        <v>3069</v>
      </c>
      <c r="D190" s="353" t="s">
        <v>13</v>
      </c>
      <c r="E190" s="353" t="s">
        <v>14</v>
      </c>
      <c r="F190" s="352" t="s">
        <v>3264</v>
      </c>
      <c r="G190" s="500" t="s">
        <v>3251</v>
      </c>
      <c r="H190" s="500"/>
      <c r="I190" s="117" t="s">
        <v>3347</v>
      </c>
      <c r="J190" s="291" t="s">
        <v>680</v>
      </c>
      <c r="K190" s="291" t="s">
        <v>680</v>
      </c>
      <c r="L190" s="108">
        <v>90</v>
      </c>
      <c r="M190" s="108"/>
    </row>
    <row r="191" spans="1:13">
      <c r="A191" s="43" t="str">
        <f t="shared" si="5"/>
        <v>廃棄物廃棄物焼却施設（ガス化溶融施設を含む）灰溶融設備</v>
      </c>
      <c r="B191" s="11">
        <f t="shared" si="6"/>
        <v>185</v>
      </c>
      <c r="C191" s="283" t="s">
        <v>3069</v>
      </c>
      <c r="D191" s="353" t="s">
        <v>13</v>
      </c>
      <c r="E191" s="353" t="s">
        <v>14</v>
      </c>
      <c r="F191" s="352" t="s">
        <v>3264</v>
      </c>
      <c r="G191" s="500" t="s">
        <v>3251</v>
      </c>
      <c r="H191" s="500"/>
      <c r="I191" s="117" t="s">
        <v>3288</v>
      </c>
      <c r="J191" s="291" t="s">
        <v>680</v>
      </c>
      <c r="K191" s="291" t="s">
        <v>680</v>
      </c>
      <c r="L191" s="108">
        <v>91</v>
      </c>
      <c r="M191" s="108"/>
    </row>
    <row r="192" spans="1:13">
      <c r="A192" s="43" t="str">
        <f t="shared" si="5"/>
        <v>廃棄物廃棄物焼却施設（ガス化溶融施設を含む）灰溶融設備</v>
      </c>
      <c r="B192" s="11">
        <f t="shared" si="6"/>
        <v>186</v>
      </c>
      <c r="C192" s="283" t="s">
        <v>3069</v>
      </c>
      <c r="D192" s="353" t="s">
        <v>13</v>
      </c>
      <c r="E192" s="353" t="s">
        <v>14</v>
      </c>
      <c r="F192" s="352" t="s">
        <v>3264</v>
      </c>
      <c r="G192" s="500" t="s">
        <v>3251</v>
      </c>
      <c r="H192" s="500"/>
      <c r="I192" s="117" t="s">
        <v>3346</v>
      </c>
      <c r="J192" s="291" t="s">
        <v>680</v>
      </c>
      <c r="K192" s="291" t="s">
        <v>680</v>
      </c>
      <c r="L192" s="108">
        <v>92</v>
      </c>
      <c r="M192" s="108"/>
    </row>
    <row r="193" spans="1:13">
      <c r="A193" s="43" t="str">
        <f t="shared" si="5"/>
        <v>廃棄物廃棄物焼却施設（ガス化溶融施設を含む）灰溶融設備</v>
      </c>
      <c r="B193" s="11">
        <f t="shared" si="6"/>
        <v>187</v>
      </c>
      <c r="C193" s="283" t="s">
        <v>3069</v>
      </c>
      <c r="D193" s="353" t="s">
        <v>13</v>
      </c>
      <c r="E193" s="353" t="s">
        <v>14</v>
      </c>
      <c r="F193" s="352" t="s">
        <v>3264</v>
      </c>
      <c r="G193" s="500" t="s">
        <v>3251</v>
      </c>
      <c r="H193" s="500"/>
      <c r="I193" s="117" t="s">
        <v>3348</v>
      </c>
      <c r="J193" s="291" t="s">
        <v>680</v>
      </c>
      <c r="K193" s="291" t="s">
        <v>680</v>
      </c>
      <c r="L193" s="108">
        <v>93</v>
      </c>
      <c r="M193" s="108"/>
    </row>
    <row r="194" spans="1:13">
      <c r="A194" s="43" t="str">
        <f t="shared" si="5"/>
        <v>廃棄物廃棄物焼却施設（ガス化溶融施設を含む）通風設備</v>
      </c>
      <c r="B194" s="11">
        <f t="shared" si="6"/>
        <v>188</v>
      </c>
      <c r="C194" s="283" t="s">
        <v>3069</v>
      </c>
      <c r="D194" s="353" t="s">
        <v>13</v>
      </c>
      <c r="E194" s="353" t="s">
        <v>14</v>
      </c>
      <c r="F194" s="352" t="s">
        <v>3264</v>
      </c>
      <c r="G194" s="500" t="s">
        <v>3252</v>
      </c>
      <c r="H194" s="500"/>
      <c r="I194" s="117" t="s">
        <v>3293</v>
      </c>
      <c r="J194" s="291" t="s">
        <v>680</v>
      </c>
      <c r="K194" s="291" t="s">
        <v>680</v>
      </c>
      <c r="L194" s="108">
        <v>23</v>
      </c>
      <c r="M194" s="108"/>
    </row>
    <row r="195" spans="1:13">
      <c r="A195" s="43" t="str">
        <f t="shared" si="5"/>
        <v>廃棄物廃棄物焼却施設（ガス化溶融施設を含む）通風設備</v>
      </c>
      <c r="B195" s="11">
        <f t="shared" si="6"/>
        <v>189</v>
      </c>
      <c r="C195" s="283" t="s">
        <v>3069</v>
      </c>
      <c r="D195" s="353" t="s">
        <v>13</v>
      </c>
      <c r="E195" s="353" t="s">
        <v>14</v>
      </c>
      <c r="F195" s="352" t="s">
        <v>3264</v>
      </c>
      <c r="G195" s="500" t="s">
        <v>3252</v>
      </c>
      <c r="H195" s="500"/>
      <c r="I195" s="117" t="s">
        <v>3294</v>
      </c>
      <c r="J195" s="291" t="s">
        <v>680</v>
      </c>
      <c r="K195" s="291" t="s">
        <v>680</v>
      </c>
      <c r="L195" s="108">
        <v>24</v>
      </c>
      <c r="M195" s="108"/>
    </row>
    <row r="196" spans="1:13">
      <c r="A196" s="43" t="str">
        <f t="shared" si="5"/>
        <v>廃棄物廃棄物焼却施設（ガス化溶融施設を含む）通風設備</v>
      </c>
      <c r="B196" s="11">
        <f t="shared" si="6"/>
        <v>190</v>
      </c>
      <c r="C196" s="283" t="s">
        <v>3069</v>
      </c>
      <c r="D196" s="353" t="s">
        <v>13</v>
      </c>
      <c r="E196" s="353" t="s">
        <v>14</v>
      </c>
      <c r="F196" s="352" t="s">
        <v>3264</v>
      </c>
      <c r="G196" s="500" t="s">
        <v>3252</v>
      </c>
      <c r="H196" s="500"/>
      <c r="I196" s="117" t="s">
        <v>3295</v>
      </c>
      <c r="J196" s="291" t="s">
        <v>680</v>
      </c>
      <c r="K196" s="291" t="s">
        <v>680</v>
      </c>
      <c r="L196" s="108">
        <v>25</v>
      </c>
      <c r="M196" s="108"/>
    </row>
    <row r="197" spans="1:13">
      <c r="A197" s="43" t="str">
        <f t="shared" si="5"/>
        <v>廃棄物廃棄物焼却施設（ガス化溶融施設を含む）排ガス処理設備</v>
      </c>
      <c r="B197" s="11">
        <f t="shared" si="6"/>
        <v>191</v>
      </c>
      <c r="C197" s="283" t="s">
        <v>3069</v>
      </c>
      <c r="D197" s="353" t="s">
        <v>13</v>
      </c>
      <c r="E197" s="353" t="s">
        <v>14</v>
      </c>
      <c r="F197" s="352" t="s">
        <v>3264</v>
      </c>
      <c r="G197" s="500" t="s">
        <v>3253</v>
      </c>
      <c r="H197" s="500"/>
      <c r="I197" s="117" t="s">
        <v>3296</v>
      </c>
      <c r="J197" s="291" t="s">
        <v>680</v>
      </c>
      <c r="K197" s="291" t="s">
        <v>680</v>
      </c>
      <c r="L197" s="108">
        <v>26</v>
      </c>
      <c r="M197" s="108"/>
    </row>
    <row r="198" spans="1:13">
      <c r="A198" s="43" t="str">
        <f t="shared" si="5"/>
        <v>廃棄物廃棄物焼却施設（ガス化溶融施設を含む）排ガス処理設備</v>
      </c>
      <c r="B198" s="11">
        <f t="shared" si="6"/>
        <v>192</v>
      </c>
      <c r="C198" s="283" t="s">
        <v>3069</v>
      </c>
      <c r="D198" s="353" t="s">
        <v>13</v>
      </c>
      <c r="E198" s="353" t="s">
        <v>14</v>
      </c>
      <c r="F198" s="352" t="s">
        <v>3264</v>
      </c>
      <c r="G198" s="500" t="s">
        <v>3253</v>
      </c>
      <c r="H198" s="500"/>
      <c r="I198" s="117" t="s">
        <v>3297</v>
      </c>
      <c r="J198" s="291" t="s">
        <v>680</v>
      </c>
      <c r="K198" s="291" t="s">
        <v>680</v>
      </c>
      <c r="L198" s="108">
        <v>27</v>
      </c>
      <c r="M198" s="108"/>
    </row>
    <row r="199" spans="1:13">
      <c r="A199" s="43" t="str">
        <f t="shared" si="5"/>
        <v>廃棄物廃棄物焼却施設（ガス化溶融施設を含む）排ガス処理設備</v>
      </c>
      <c r="B199" s="11">
        <f t="shared" si="6"/>
        <v>193</v>
      </c>
      <c r="C199" s="283" t="s">
        <v>3069</v>
      </c>
      <c r="D199" s="353" t="s">
        <v>13</v>
      </c>
      <c r="E199" s="353" t="s">
        <v>14</v>
      </c>
      <c r="F199" s="352" t="s">
        <v>3264</v>
      </c>
      <c r="G199" s="500" t="s">
        <v>3253</v>
      </c>
      <c r="H199" s="500"/>
      <c r="I199" s="117" t="s">
        <v>3298</v>
      </c>
      <c r="J199" s="291" t="s">
        <v>680</v>
      </c>
      <c r="K199" s="291" t="s">
        <v>680</v>
      </c>
      <c r="L199" s="108">
        <v>28</v>
      </c>
      <c r="M199" s="108"/>
    </row>
    <row r="200" spans="1:13">
      <c r="A200" s="43" t="str">
        <f t="shared" ref="A200:A256" si="7">C200&amp;F200&amp;G200</f>
        <v>廃棄物廃棄物焼却施設（ガス化溶融施設を含む）排ガス処理設備</v>
      </c>
      <c r="B200" s="11">
        <f t="shared" si="6"/>
        <v>194</v>
      </c>
      <c r="C200" s="283" t="s">
        <v>3069</v>
      </c>
      <c r="D200" s="353" t="s">
        <v>13</v>
      </c>
      <c r="E200" s="353" t="s">
        <v>14</v>
      </c>
      <c r="F200" s="352" t="s">
        <v>3264</v>
      </c>
      <c r="G200" s="500" t="s">
        <v>3253</v>
      </c>
      <c r="H200" s="500"/>
      <c r="I200" s="117" t="s">
        <v>3299</v>
      </c>
      <c r="J200" s="291" t="s">
        <v>680</v>
      </c>
      <c r="K200" s="291" t="s">
        <v>680</v>
      </c>
      <c r="L200" s="108">
        <v>29</v>
      </c>
      <c r="M200" s="108"/>
    </row>
    <row r="201" spans="1:13">
      <c r="A201" s="43" t="str">
        <f t="shared" si="7"/>
        <v>廃棄物廃棄物焼却施設（ガス化溶融施設を含む）排ガス処理設備</v>
      </c>
      <c r="B201" s="11">
        <f t="shared" si="6"/>
        <v>195</v>
      </c>
      <c r="C201" s="283" t="s">
        <v>3069</v>
      </c>
      <c r="D201" s="353" t="s">
        <v>13</v>
      </c>
      <c r="E201" s="353" t="s">
        <v>14</v>
      </c>
      <c r="F201" s="352" t="s">
        <v>3264</v>
      </c>
      <c r="G201" s="500" t="s">
        <v>3253</v>
      </c>
      <c r="H201" s="500"/>
      <c r="I201" s="117" t="s">
        <v>3300</v>
      </c>
      <c r="J201" s="291" t="s">
        <v>680</v>
      </c>
      <c r="K201" s="291" t="s">
        <v>680</v>
      </c>
      <c r="L201" s="108">
        <v>30</v>
      </c>
      <c r="M201" s="108"/>
    </row>
    <row r="202" spans="1:13">
      <c r="A202" s="43" t="str">
        <f t="shared" si="7"/>
        <v>廃棄物廃棄物焼却施設（ガス化溶融施設を含む）排ガス処理設備</v>
      </c>
      <c r="B202" s="11">
        <f t="shared" si="6"/>
        <v>196</v>
      </c>
      <c r="C202" s="283" t="s">
        <v>3069</v>
      </c>
      <c r="D202" s="353" t="s">
        <v>13</v>
      </c>
      <c r="E202" s="353" t="s">
        <v>14</v>
      </c>
      <c r="F202" s="352" t="s">
        <v>3264</v>
      </c>
      <c r="G202" s="500" t="s">
        <v>3253</v>
      </c>
      <c r="H202" s="500"/>
      <c r="I202" s="118" t="s">
        <v>3349</v>
      </c>
      <c r="J202" s="291" t="s">
        <v>680</v>
      </c>
      <c r="K202" s="291" t="s">
        <v>680</v>
      </c>
      <c r="L202" s="108">
        <v>94</v>
      </c>
      <c r="M202" s="108"/>
    </row>
    <row r="203" spans="1:13">
      <c r="A203" s="43" t="str">
        <f t="shared" si="7"/>
        <v>廃棄物廃棄物焼却施設（ガス化溶融施設を含む）灰出し設備（セメント固化処理設備、スラグ・メタル等の搬出設備を含む）</v>
      </c>
      <c r="B203" s="11">
        <f t="shared" si="6"/>
        <v>197</v>
      </c>
      <c r="C203" s="283" t="s">
        <v>3069</v>
      </c>
      <c r="D203" s="353" t="s">
        <v>13</v>
      </c>
      <c r="E203" s="353" t="s">
        <v>14</v>
      </c>
      <c r="F203" s="352" t="s">
        <v>3264</v>
      </c>
      <c r="G203" s="500" t="s">
        <v>3269</v>
      </c>
      <c r="H203" s="500"/>
      <c r="I203" s="117" t="s">
        <v>3301</v>
      </c>
      <c r="J203" s="291" t="s">
        <v>680</v>
      </c>
      <c r="K203" s="291" t="s">
        <v>680</v>
      </c>
      <c r="L203" s="108">
        <v>31</v>
      </c>
      <c r="M203" s="108"/>
    </row>
    <row r="204" spans="1:13">
      <c r="A204" s="43" t="str">
        <f t="shared" si="7"/>
        <v>廃棄物廃棄物焼却施設（ガス化溶融施設を含む）灰出し設備（セメント固化処理設備、スラグ・メタル等の搬出設備を含む）</v>
      </c>
      <c r="B204" s="11">
        <f t="shared" si="6"/>
        <v>198</v>
      </c>
      <c r="C204" s="283" t="s">
        <v>3069</v>
      </c>
      <c r="D204" s="353" t="s">
        <v>13</v>
      </c>
      <c r="E204" s="353" t="s">
        <v>14</v>
      </c>
      <c r="F204" s="352" t="s">
        <v>3264</v>
      </c>
      <c r="G204" s="500" t="s">
        <v>3269</v>
      </c>
      <c r="H204" s="500"/>
      <c r="I204" s="117" t="s">
        <v>3302</v>
      </c>
      <c r="J204" s="291" t="s">
        <v>680</v>
      </c>
      <c r="K204" s="291" t="s">
        <v>680</v>
      </c>
      <c r="L204" s="108">
        <v>32</v>
      </c>
      <c r="M204" s="108"/>
    </row>
    <row r="205" spans="1:13">
      <c r="A205" s="43" t="str">
        <f t="shared" si="7"/>
        <v>廃棄物廃棄物焼却施設（ガス化溶融施設を含む）灰出し設備（セメント固化処理設備、スラグ・メタル等の搬出設備を含む）</v>
      </c>
      <c r="B205" s="11">
        <f t="shared" si="6"/>
        <v>199</v>
      </c>
      <c r="C205" s="283" t="s">
        <v>3069</v>
      </c>
      <c r="D205" s="353" t="s">
        <v>13</v>
      </c>
      <c r="E205" s="353" t="s">
        <v>14</v>
      </c>
      <c r="F205" s="352" t="s">
        <v>3264</v>
      </c>
      <c r="G205" s="500" t="s">
        <v>3269</v>
      </c>
      <c r="H205" s="500"/>
      <c r="I205" s="117" t="s">
        <v>3303</v>
      </c>
      <c r="J205" s="291" t="s">
        <v>680</v>
      </c>
      <c r="K205" s="291" t="s">
        <v>680</v>
      </c>
      <c r="L205" s="108">
        <v>33</v>
      </c>
      <c r="M205" s="108"/>
    </row>
    <row r="206" spans="1:13">
      <c r="A206" s="43" t="str">
        <f t="shared" si="7"/>
        <v>廃棄物廃棄物焼却施設（ガス化溶融施設を含む）灰出し設備（セメント固化処理設備、スラグ・メタル等の搬出設備を含む）</v>
      </c>
      <c r="B206" s="11">
        <f t="shared" si="6"/>
        <v>200</v>
      </c>
      <c r="C206" s="283" t="s">
        <v>3069</v>
      </c>
      <c r="D206" s="353" t="s">
        <v>13</v>
      </c>
      <c r="E206" s="353" t="s">
        <v>14</v>
      </c>
      <c r="F206" s="352" t="s">
        <v>3264</v>
      </c>
      <c r="G206" s="500" t="s">
        <v>3269</v>
      </c>
      <c r="H206" s="500"/>
      <c r="I206" s="117" t="s">
        <v>3304</v>
      </c>
      <c r="J206" s="291" t="s">
        <v>680</v>
      </c>
      <c r="K206" s="291" t="s">
        <v>680</v>
      </c>
      <c r="L206" s="108">
        <v>34</v>
      </c>
      <c r="M206" s="108"/>
    </row>
    <row r="207" spans="1:13">
      <c r="A207" s="43" t="str">
        <f t="shared" si="7"/>
        <v>廃棄物廃棄物焼却施設（ガス化溶融施設を含む）灰出し設備（セメント固化処理設備、スラグ・メタル等の搬出設備を含む）</v>
      </c>
      <c r="B207" s="11">
        <f t="shared" si="6"/>
        <v>201</v>
      </c>
      <c r="C207" s="283" t="s">
        <v>3069</v>
      </c>
      <c r="D207" s="353" t="s">
        <v>13</v>
      </c>
      <c r="E207" s="353" t="s">
        <v>14</v>
      </c>
      <c r="F207" s="352" t="s">
        <v>3264</v>
      </c>
      <c r="G207" s="500" t="s">
        <v>3269</v>
      </c>
      <c r="H207" s="500"/>
      <c r="I207" s="117" t="s">
        <v>3305</v>
      </c>
      <c r="J207" s="291" t="s">
        <v>680</v>
      </c>
      <c r="K207" s="291" t="s">
        <v>680</v>
      </c>
      <c r="L207" s="108">
        <v>35</v>
      </c>
      <c r="M207" s="108"/>
    </row>
    <row r="208" spans="1:13">
      <c r="A208" s="43" t="str">
        <f t="shared" si="7"/>
        <v>廃棄物廃棄物焼却施設（ガス化溶融施設を含む）排水処理設備</v>
      </c>
      <c r="B208" s="11">
        <f t="shared" si="6"/>
        <v>202</v>
      </c>
      <c r="C208" s="283" t="s">
        <v>3069</v>
      </c>
      <c r="D208" s="353" t="s">
        <v>13</v>
      </c>
      <c r="E208" s="353" t="s">
        <v>14</v>
      </c>
      <c r="F208" s="352" t="s">
        <v>3264</v>
      </c>
      <c r="G208" s="500" t="s">
        <v>3254</v>
      </c>
      <c r="H208" s="500"/>
      <c r="I208" s="117" t="s">
        <v>3306</v>
      </c>
      <c r="J208" s="291" t="s">
        <v>680</v>
      </c>
      <c r="K208" s="291" t="s">
        <v>680</v>
      </c>
      <c r="L208" s="108">
        <v>36</v>
      </c>
      <c r="M208" s="108"/>
    </row>
    <row r="209" spans="1:13">
      <c r="A209" s="43" t="str">
        <f t="shared" si="7"/>
        <v>廃棄物廃棄物焼却施設（ガス化溶融施設を含む）排水処理設備</v>
      </c>
      <c r="B209" s="11">
        <f t="shared" si="6"/>
        <v>203</v>
      </c>
      <c r="C209" s="283" t="s">
        <v>3069</v>
      </c>
      <c r="D209" s="353" t="s">
        <v>13</v>
      </c>
      <c r="E209" s="353" t="s">
        <v>14</v>
      </c>
      <c r="F209" s="352" t="s">
        <v>3264</v>
      </c>
      <c r="G209" s="500" t="s">
        <v>3254</v>
      </c>
      <c r="H209" s="500"/>
      <c r="I209" s="117" t="s">
        <v>3307</v>
      </c>
      <c r="J209" s="291" t="s">
        <v>680</v>
      </c>
      <c r="K209" s="291" t="s">
        <v>680</v>
      </c>
      <c r="L209" s="108">
        <v>37</v>
      </c>
      <c r="M209" s="108"/>
    </row>
    <row r="210" spans="1:13">
      <c r="A210" s="43" t="str">
        <f t="shared" si="7"/>
        <v>廃棄物廃棄物焼却施設（ガス化溶融施設を含む）熱回収設備</v>
      </c>
      <c r="B210" s="11">
        <f t="shared" si="6"/>
        <v>204</v>
      </c>
      <c r="C210" s="283" t="s">
        <v>3069</v>
      </c>
      <c r="D210" s="353" t="s">
        <v>13</v>
      </c>
      <c r="E210" s="353" t="s">
        <v>14</v>
      </c>
      <c r="F210" s="352" t="s">
        <v>3264</v>
      </c>
      <c r="G210" s="352" t="s">
        <v>3270</v>
      </c>
      <c r="H210" s="122" t="s">
        <v>3258</v>
      </c>
      <c r="I210" s="118" t="s">
        <v>3308</v>
      </c>
      <c r="J210" s="291" t="s">
        <v>680</v>
      </c>
      <c r="K210" s="291" t="s">
        <v>680</v>
      </c>
      <c r="L210" s="108">
        <v>38</v>
      </c>
      <c r="M210" s="108"/>
    </row>
    <row r="211" spans="1:13">
      <c r="A211" s="43" t="str">
        <f t="shared" si="7"/>
        <v>廃棄物廃棄物焼却施設（ガス化溶融施設を含む）熱回収設備</v>
      </c>
      <c r="B211" s="11">
        <f t="shared" si="6"/>
        <v>205</v>
      </c>
      <c r="C211" s="283" t="s">
        <v>3069</v>
      </c>
      <c r="D211" s="353" t="s">
        <v>13</v>
      </c>
      <c r="E211" s="353" t="s">
        <v>14</v>
      </c>
      <c r="F211" s="352" t="s">
        <v>3264</v>
      </c>
      <c r="G211" s="352" t="s">
        <v>3270</v>
      </c>
      <c r="H211" s="122" t="s">
        <v>3258</v>
      </c>
      <c r="I211" s="118" t="s">
        <v>3309</v>
      </c>
      <c r="J211" s="291" t="s">
        <v>680</v>
      </c>
      <c r="K211" s="291" t="s">
        <v>680</v>
      </c>
      <c r="L211" s="108">
        <v>39</v>
      </c>
      <c r="M211" s="108"/>
    </row>
    <row r="212" spans="1:13">
      <c r="A212" s="43" t="str">
        <f t="shared" si="7"/>
        <v>廃棄物廃棄物焼却施設（ガス化溶融施設を含む）熱回収設備</v>
      </c>
      <c r="B212" s="11">
        <f t="shared" si="6"/>
        <v>206</v>
      </c>
      <c r="C212" s="283" t="s">
        <v>3069</v>
      </c>
      <c r="D212" s="353" t="s">
        <v>13</v>
      </c>
      <c r="E212" s="353" t="s">
        <v>14</v>
      </c>
      <c r="F212" s="352" t="s">
        <v>3264</v>
      </c>
      <c r="G212" s="352" t="s">
        <v>3270</v>
      </c>
      <c r="H212" s="122" t="s">
        <v>3258</v>
      </c>
      <c r="I212" s="118" t="s">
        <v>3310</v>
      </c>
      <c r="J212" s="291" t="s">
        <v>680</v>
      </c>
      <c r="K212" s="291" t="s">
        <v>680</v>
      </c>
      <c r="L212" s="108">
        <v>40</v>
      </c>
      <c r="M212" s="108"/>
    </row>
    <row r="213" spans="1:13">
      <c r="A213" s="43" t="str">
        <f t="shared" si="7"/>
        <v>廃棄物廃棄物焼却施設（ガス化溶融施設を含む）熱回収設備</v>
      </c>
      <c r="B213" s="11">
        <f t="shared" si="6"/>
        <v>207</v>
      </c>
      <c r="C213" s="283" t="s">
        <v>3069</v>
      </c>
      <c r="D213" s="353" t="s">
        <v>13</v>
      </c>
      <c r="E213" s="353" t="s">
        <v>14</v>
      </c>
      <c r="F213" s="352" t="s">
        <v>3264</v>
      </c>
      <c r="G213" s="352" t="s">
        <v>3270</v>
      </c>
      <c r="H213" s="122" t="s">
        <v>3258</v>
      </c>
      <c r="I213" s="118" t="s">
        <v>3350</v>
      </c>
      <c r="J213" s="291" t="s">
        <v>680</v>
      </c>
      <c r="K213" s="291" t="s">
        <v>680</v>
      </c>
      <c r="L213" s="108">
        <v>95</v>
      </c>
      <c r="M213" s="108"/>
    </row>
    <row r="214" spans="1:13">
      <c r="A214" s="43" t="str">
        <f t="shared" si="7"/>
        <v>廃棄物廃棄物焼却施設（ガス化溶融施設を含む）熱回収設備</v>
      </c>
      <c r="B214" s="11">
        <f t="shared" si="6"/>
        <v>208</v>
      </c>
      <c r="C214" s="283" t="s">
        <v>3069</v>
      </c>
      <c r="D214" s="353" t="s">
        <v>13</v>
      </c>
      <c r="E214" s="353" t="s">
        <v>14</v>
      </c>
      <c r="F214" s="352" t="s">
        <v>3264</v>
      </c>
      <c r="G214" s="352" t="s">
        <v>3270</v>
      </c>
      <c r="H214" s="122" t="s">
        <v>3258</v>
      </c>
      <c r="I214" s="118" t="s">
        <v>3352</v>
      </c>
      <c r="J214" s="291" t="s">
        <v>680</v>
      </c>
      <c r="K214" s="291" t="s">
        <v>680</v>
      </c>
      <c r="L214" s="108">
        <v>96</v>
      </c>
      <c r="M214" s="108"/>
    </row>
    <row r="215" spans="1:13">
      <c r="A215" s="43" t="str">
        <f t="shared" si="7"/>
        <v>廃棄物廃棄物焼却施設（ガス化溶融施設を含む）熱回収設備</v>
      </c>
      <c r="B215" s="11">
        <f t="shared" si="6"/>
        <v>209</v>
      </c>
      <c r="C215" s="283" t="s">
        <v>3069</v>
      </c>
      <c r="D215" s="353" t="s">
        <v>13</v>
      </c>
      <c r="E215" s="353" t="s">
        <v>14</v>
      </c>
      <c r="F215" s="352" t="s">
        <v>3264</v>
      </c>
      <c r="G215" s="352" t="s">
        <v>3270</v>
      </c>
      <c r="H215" s="122" t="s">
        <v>3259</v>
      </c>
      <c r="I215" s="118" t="s">
        <v>3311</v>
      </c>
      <c r="J215" s="291" t="s">
        <v>680</v>
      </c>
      <c r="K215" s="291" t="s">
        <v>680</v>
      </c>
      <c r="L215" s="108">
        <v>41</v>
      </c>
      <c r="M215" s="108"/>
    </row>
    <row r="216" spans="1:13">
      <c r="A216" s="43" t="str">
        <f t="shared" si="7"/>
        <v>廃棄物廃棄物焼却施設（ガス化溶融施設を含む）熱回収設備</v>
      </c>
      <c r="B216" s="11">
        <f t="shared" si="6"/>
        <v>210</v>
      </c>
      <c r="C216" s="283" t="s">
        <v>3069</v>
      </c>
      <c r="D216" s="353" t="s">
        <v>13</v>
      </c>
      <c r="E216" s="353" t="s">
        <v>14</v>
      </c>
      <c r="F216" s="352" t="s">
        <v>3264</v>
      </c>
      <c r="G216" s="352" t="s">
        <v>3270</v>
      </c>
      <c r="H216" s="122" t="s">
        <v>3259</v>
      </c>
      <c r="I216" s="118" t="s">
        <v>3312</v>
      </c>
      <c r="J216" s="291" t="s">
        <v>680</v>
      </c>
      <c r="K216" s="291" t="s">
        <v>680</v>
      </c>
      <c r="L216" s="108">
        <v>42</v>
      </c>
      <c r="M216" s="108"/>
    </row>
    <row r="217" spans="1:13">
      <c r="A217" s="43" t="str">
        <f t="shared" si="7"/>
        <v>廃棄物廃棄物焼却施設（ガス化溶融施設を含む）熱回収設備</v>
      </c>
      <c r="B217" s="11">
        <f t="shared" si="6"/>
        <v>211</v>
      </c>
      <c r="C217" s="283" t="s">
        <v>3069</v>
      </c>
      <c r="D217" s="353" t="s">
        <v>13</v>
      </c>
      <c r="E217" s="353" t="s">
        <v>14</v>
      </c>
      <c r="F217" s="352" t="s">
        <v>3264</v>
      </c>
      <c r="G217" s="352" t="s">
        <v>3270</v>
      </c>
      <c r="H217" s="122" t="s">
        <v>3259</v>
      </c>
      <c r="I217" s="118" t="s">
        <v>3313</v>
      </c>
      <c r="J217" s="291" t="s">
        <v>680</v>
      </c>
      <c r="K217" s="291" t="s">
        <v>680</v>
      </c>
      <c r="L217" s="108">
        <v>43</v>
      </c>
      <c r="M217" s="108"/>
    </row>
    <row r="218" spans="1:13">
      <c r="A218" s="43" t="str">
        <f t="shared" si="7"/>
        <v>廃棄物廃棄物焼却施設（ガス化溶融施設を含む）熱回収設備</v>
      </c>
      <c r="B218" s="11">
        <f t="shared" si="6"/>
        <v>212</v>
      </c>
      <c r="C218" s="283" t="s">
        <v>3069</v>
      </c>
      <c r="D218" s="353" t="s">
        <v>13</v>
      </c>
      <c r="E218" s="353" t="s">
        <v>14</v>
      </c>
      <c r="F218" s="352" t="s">
        <v>3264</v>
      </c>
      <c r="G218" s="352" t="s">
        <v>3270</v>
      </c>
      <c r="H218" s="122" t="s">
        <v>3259</v>
      </c>
      <c r="I218" s="118" t="s">
        <v>3314</v>
      </c>
      <c r="J218" s="291" t="s">
        <v>680</v>
      </c>
      <c r="K218" s="291" t="s">
        <v>680</v>
      </c>
      <c r="L218" s="108">
        <v>44</v>
      </c>
      <c r="M218" s="108"/>
    </row>
    <row r="219" spans="1:13">
      <c r="A219" s="43" t="str">
        <f t="shared" si="7"/>
        <v>廃棄物廃棄物焼却施設（ガス化溶融施設を含む）熱回収設備</v>
      </c>
      <c r="B219" s="11">
        <f t="shared" si="6"/>
        <v>213</v>
      </c>
      <c r="C219" s="283" t="s">
        <v>3069</v>
      </c>
      <c r="D219" s="353" t="s">
        <v>13</v>
      </c>
      <c r="E219" s="353" t="s">
        <v>14</v>
      </c>
      <c r="F219" s="352" t="s">
        <v>3264</v>
      </c>
      <c r="G219" s="352" t="s">
        <v>3270</v>
      </c>
      <c r="H219" s="122" t="s">
        <v>3259</v>
      </c>
      <c r="I219" s="118" t="s">
        <v>3315</v>
      </c>
      <c r="J219" s="291" t="s">
        <v>680</v>
      </c>
      <c r="K219" s="291" t="s">
        <v>680</v>
      </c>
      <c r="L219" s="108">
        <v>45</v>
      </c>
      <c r="M219" s="108"/>
    </row>
    <row r="220" spans="1:13">
      <c r="A220" s="43" t="str">
        <f t="shared" si="7"/>
        <v>廃棄物廃棄物焼却施設（ガス化溶融施設を含む）熱回収設備</v>
      </c>
      <c r="B220" s="11">
        <f t="shared" si="6"/>
        <v>214</v>
      </c>
      <c r="C220" s="283" t="s">
        <v>3069</v>
      </c>
      <c r="D220" s="353" t="s">
        <v>13</v>
      </c>
      <c r="E220" s="353" t="s">
        <v>14</v>
      </c>
      <c r="F220" s="352" t="s">
        <v>3264</v>
      </c>
      <c r="G220" s="352" t="s">
        <v>3270</v>
      </c>
      <c r="H220" s="122" t="s">
        <v>3259</v>
      </c>
      <c r="I220" s="118" t="s">
        <v>3316</v>
      </c>
      <c r="J220" s="291" t="s">
        <v>680</v>
      </c>
      <c r="K220" s="291" t="s">
        <v>680</v>
      </c>
      <c r="L220" s="108">
        <v>46</v>
      </c>
      <c r="M220" s="108"/>
    </row>
    <row r="221" spans="1:13">
      <c r="A221" s="43" t="str">
        <f t="shared" si="7"/>
        <v>廃棄物廃棄物焼却施設（ガス化溶融施設を含む）熱回収設備</v>
      </c>
      <c r="B221" s="11">
        <f t="shared" si="6"/>
        <v>215</v>
      </c>
      <c r="C221" s="283" t="s">
        <v>3069</v>
      </c>
      <c r="D221" s="353" t="s">
        <v>13</v>
      </c>
      <c r="E221" s="353" t="s">
        <v>14</v>
      </c>
      <c r="F221" s="352" t="s">
        <v>3264</v>
      </c>
      <c r="G221" s="352" t="s">
        <v>3270</v>
      </c>
      <c r="H221" s="122" t="s">
        <v>3259</v>
      </c>
      <c r="I221" s="118" t="s">
        <v>3317</v>
      </c>
      <c r="J221" s="291" t="s">
        <v>680</v>
      </c>
      <c r="K221" s="291" t="s">
        <v>680</v>
      </c>
      <c r="L221" s="108">
        <v>47</v>
      </c>
      <c r="M221" s="108"/>
    </row>
    <row r="222" spans="1:13">
      <c r="A222" s="43" t="str">
        <f t="shared" si="7"/>
        <v>廃棄物廃棄物焼却施設（ガス化溶融施設を含む）熱回収設備</v>
      </c>
      <c r="B222" s="11">
        <f t="shared" si="6"/>
        <v>216</v>
      </c>
      <c r="C222" s="283" t="s">
        <v>3069</v>
      </c>
      <c r="D222" s="353" t="s">
        <v>13</v>
      </c>
      <c r="E222" s="353" t="s">
        <v>14</v>
      </c>
      <c r="F222" s="352" t="s">
        <v>3264</v>
      </c>
      <c r="G222" s="352" t="s">
        <v>3270</v>
      </c>
      <c r="H222" s="122" t="s">
        <v>3259</v>
      </c>
      <c r="I222" s="118" t="s">
        <v>3318</v>
      </c>
      <c r="J222" s="291" t="s">
        <v>680</v>
      </c>
      <c r="K222" s="291" t="s">
        <v>680</v>
      </c>
      <c r="L222" s="108">
        <v>48</v>
      </c>
      <c r="M222" s="108"/>
    </row>
    <row r="223" spans="1:13">
      <c r="A223" s="43" t="str">
        <f t="shared" si="7"/>
        <v>廃棄物廃棄物焼却施設（ガス化溶融施設を含む）熱回収設備</v>
      </c>
      <c r="B223" s="11">
        <f t="shared" si="6"/>
        <v>217</v>
      </c>
      <c r="C223" s="283" t="s">
        <v>3069</v>
      </c>
      <c r="D223" s="353" t="s">
        <v>13</v>
      </c>
      <c r="E223" s="353" t="s">
        <v>14</v>
      </c>
      <c r="F223" s="352" t="s">
        <v>3264</v>
      </c>
      <c r="G223" s="352" t="s">
        <v>3270</v>
      </c>
      <c r="H223" s="357" t="s">
        <v>3260</v>
      </c>
      <c r="I223" s="118" t="s">
        <v>3319</v>
      </c>
      <c r="J223" s="291" t="s">
        <v>680</v>
      </c>
      <c r="K223" s="291" t="s">
        <v>680</v>
      </c>
      <c r="L223" s="108">
        <v>49</v>
      </c>
      <c r="M223" s="108"/>
    </row>
    <row r="224" spans="1:13">
      <c r="A224" s="43" t="str">
        <f t="shared" si="7"/>
        <v>廃棄物廃棄物焼却施設（ガス化溶融施設を含む）熱回収設備</v>
      </c>
      <c r="B224" s="11">
        <f t="shared" si="6"/>
        <v>218</v>
      </c>
      <c r="C224" s="283" t="s">
        <v>3069</v>
      </c>
      <c r="D224" s="353" t="s">
        <v>13</v>
      </c>
      <c r="E224" s="353" t="s">
        <v>14</v>
      </c>
      <c r="F224" s="352" t="s">
        <v>3264</v>
      </c>
      <c r="G224" s="352" t="s">
        <v>3270</v>
      </c>
      <c r="H224" s="357" t="s">
        <v>3260</v>
      </c>
      <c r="I224" s="118" t="s">
        <v>3320</v>
      </c>
      <c r="J224" s="291" t="s">
        <v>680</v>
      </c>
      <c r="K224" s="291" t="s">
        <v>680</v>
      </c>
      <c r="L224" s="108">
        <v>50</v>
      </c>
      <c r="M224" s="108"/>
    </row>
    <row r="225" spans="1:13">
      <c r="A225" s="43" t="str">
        <f t="shared" si="7"/>
        <v>廃棄物廃棄物焼却施設（ガス化溶融施設を含む）熱回収設備</v>
      </c>
      <c r="B225" s="11">
        <f t="shared" si="6"/>
        <v>219</v>
      </c>
      <c r="C225" s="283" t="s">
        <v>3069</v>
      </c>
      <c r="D225" s="353" t="s">
        <v>13</v>
      </c>
      <c r="E225" s="353" t="s">
        <v>14</v>
      </c>
      <c r="F225" s="352" t="s">
        <v>3264</v>
      </c>
      <c r="G225" s="352" t="s">
        <v>3270</v>
      </c>
      <c r="H225" s="357" t="s">
        <v>3260</v>
      </c>
      <c r="I225" s="118" t="s">
        <v>3321</v>
      </c>
      <c r="J225" s="291" t="s">
        <v>680</v>
      </c>
      <c r="K225" s="291" t="s">
        <v>680</v>
      </c>
      <c r="L225" s="108">
        <v>51</v>
      </c>
      <c r="M225" s="108"/>
    </row>
    <row r="226" spans="1:13">
      <c r="A226" s="43" t="str">
        <f t="shared" si="7"/>
        <v>廃棄物廃棄物焼却施設（ガス化溶融施設を含む）熱回収設備</v>
      </c>
      <c r="B226" s="11">
        <f t="shared" si="6"/>
        <v>220</v>
      </c>
      <c r="C226" s="283" t="s">
        <v>3069</v>
      </c>
      <c r="D226" s="353" t="s">
        <v>13</v>
      </c>
      <c r="E226" s="353" t="s">
        <v>14</v>
      </c>
      <c r="F226" s="352" t="s">
        <v>3264</v>
      </c>
      <c r="G226" s="352" t="s">
        <v>3270</v>
      </c>
      <c r="H226" s="357" t="s">
        <v>3260</v>
      </c>
      <c r="I226" s="118" t="s">
        <v>3322</v>
      </c>
      <c r="J226" s="291" t="s">
        <v>680</v>
      </c>
      <c r="K226" s="291" t="s">
        <v>680</v>
      </c>
      <c r="L226" s="108">
        <v>52</v>
      </c>
      <c r="M226" s="108"/>
    </row>
    <row r="227" spans="1:13">
      <c r="A227" s="43" t="str">
        <f t="shared" si="7"/>
        <v>廃棄物廃棄物焼却施設（ガス化溶融施設を含む）熱回収設備</v>
      </c>
      <c r="B227" s="11">
        <f t="shared" si="6"/>
        <v>221</v>
      </c>
      <c r="C227" s="283" t="s">
        <v>3069</v>
      </c>
      <c r="D227" s="353" t="s">
        <v>13</v>
      </c>
      <c r="E227" s="353" t="s">
        <v>14</v>
      </c>
      <c r="F227" s="352" t="s">
        <v>3264</v>
      </c>
      <c r="G227" s="352" t="s">
        <v>3270</v>
      </c>
      <c r="H227" s="357" t="s">
        <v>3260</v>
      </c>
      <c r="I227" s="118" t="s">
        <v>3323</v>
      </c>
      <c r="J227" s="291" t="s">
        <v>680</v>
      </c>
      <c r="K227" s="291" t="s">
        <v>680</v>
      </c>
      <c r="L227" s="108">
        <v>53</v>
      </c>
      <c r="M227" s="108"/>
    </row>
    <row r="228" spans="1:13">
      <c r="A228" s="43" t="str">
        <f t="shared" si="7"/>
        <v>廃棄物廃棄物焼却施設（ガス化溶融施設を含む）熱回収設備</v>
      </c>
      <c r="B228" s="11">
        <f t="shared" si="6"/>
        <v>222</v>
      </c>
      <c r="C228" s="283" t="s">
        <v>3069</v>
      </c>
      <c r="D228" s="353" t="s">
        <v>13</v>
      </c>
      <c r="E228" s="353" t="s">
        <v>14</v>
      </c>
      <c r="F228" s="352" t="s">
        <v>3264</v>
      </c>
      <c r="G228" s="352" t="s">
        <v>3270</v>
      </c>
      <c r="H228" s="357" t="s">
        <v>3260</v>
      </c>
      <c r="I228" s="118" t="s">
        <v>3324</v>
      </c>
      <c r="J228" s="291" t="s">
        <v>680</v>
      </c>
      <c r="K228" s="291" t="s">
        <v>680</v>
      </c>
      <c r="L228" s="108">
        <v>54</v>
      </c>
      <c r="M228" s="108"/>
    </row>
    <row r="229" spans="1:13">
      <c r="A229" s="43" t="str">
        <f t="shared" si="7"/>
        <v>廃棄物廃棄物焼却施設（ガス化溶融施設を含む）熱回収設備</v>
      </c>
      <c r="B229" s="11">
        <f t="shared" si="6"/>
        <v>223</v>
      </c>
      <c r="C229" s="283" t="s">
        <v>3069</v>
      </c>
      <c r="D229" s="353" t="s">
        <v>13</v>
      </c>
      <c r="E229" s="353" t="s">
        <v>14</v>
      </c>
      <c r="F229" s="352" t="s">
        <v>3264</v>
      </c>
      <c r="G229" s="352" t="s">
        <v>3270</v>
      </c>
      <c r="H229" s="357" t="s">
        <v>3260</v>
      </c>
      <c r="I229" s="118" t="s">
        <v>3351</v>
      </c>
      <c r="J229" s="291" t="s">
        <v>680</v>
      </c>
      <c r="K229" s="291" t="s">
        <v>680</v>
      </c>
      <c r="L229" s="108">
        <v>97</v>
      </c>
      <c r="M229" s="108"/>
    </row>
    <row r="230" spans="1:13">
      <c r="A230" s="43" t="str">
        <f t="shared" si="7"/>
        <v>廃棄物し尿処理施設受入・貯留設備</v>
      </c>
      <c r="B230" s="11">
        <f t="shared" si="6"/>
        <v>224</v>
      </c>
      <c r="C230" s="283" t="s">
        <v>3069</v>
      </c>
      <c r="D230" s="353" t="s">
        <v>13</v>
      </c>
      <c r="E230" s="353" t="s">
        <v>14</v>
      </c>
      <c r="F230" s="357" t="s">
        <v>3263</v>
      </c>
      <c r="G230" s="500" t="s">
        <v>3271</v>
      </c>
      <c r="H230" s="500"/>
      <c r="I230" s="110" t="s">
        <v>3354</v>
      </c>
      <c r="J230" s="291" t="s">
        <v>680</v>
      </c>
      <c r="K230" s="291" t="s">
        <v>680</v>
      </c>
      <c r="L230" s="108">
        <v>55</v>
      </c>
      <c r="M230" s="108"/>
    </row>
    <row r="231" spans="1:13">
      <c r="A231" s="43" t="str">
        <f t="shared" si="7"/>
        <v>廃棄物し尿処理施設生物反応処理設備</v>
      </c>
      <c r="B231" s="11">
        <f t="shared" si="6"/>
        <v>225</v>
      </c>
      <c r="C231" s="283" t="s">
        <v>3069</v>
      </c>
      <c r="D231" s="353" t="s">
        <v>13</v>
      </c>
      <c r="E231" s="353" t="s">
        <v>14</v>
      </c>
      <c r="F231" s="357" t="s">
        <v>3263</v>
      </c>
      <c r="G231" s="500" t="s">
        <v>3363</v>
      </c>
      <c r="H231" s="500"/>
      <c r="I231" s="110" t="s">
        <v>3306</v>
      </c>
      <c r="J231" s="291" t="s">
        <v>680</v>
      </c>
      <c r="K231" s="291" t="s">
        <v>680</v>
      </c>
      <c r="L231" s="108">
        <v>56</v>
      </c>
      <c r="M231" s="108"/>
    </row>
    <row r="232" spans="1:13">
      <c r="A232" s="43" t="str">
        <f t="shared" si="7"/>
        <v>廃棄物し尿処理施設生物反応処理設備</v>
      </c>
      <c r="B232" s="11">
        <f t="shared" si="6"/>
        <v>226</v>
      </c>
      <c r="C232" s="283" t="s">
        <v>3069</v>
      </c>
      <c r="D232" s="353" t="s">
        <v>13</v>
      </c>
      <c r="E232" s="353" t="s">
        <v>14</v>
      </c>
      <c r="F232" s="357" t="s">
        <v>3263</v>
      </c>
      <c r="G232" s="500" t="s">
        <v>3363</v>
      </c>
      <c r="H232" s="500"/>
      <c r="I232" s="110" t="s">
        <v>3355</v>
      </c>
      <c r="J232" s="291" t="s">
        <v>680</v>
      </c>
      <c r="K232" s="291" t="s">
        <v>680</v>
      </c>
      <c r="L232" s="108">
        <v>57</v>
      </c>
      <c r="M232" s="108"/>
    </row>
    <row r="233" spans="1:13">
      <c r="A233" s="43" t="str">
        <f t="shared" si="7"/>
        <v>廃棄物し尿処理施設高度処理設備</v>
      </c>
      <c r="B233" s="11">
        <f t="shared" si="6"/>
        <v>227</v>
      </c>
      <c r="C233" s="283" t="s">
        <v>3069</v>
      </c>
      <c r="D233" s="353" t="s">
        <v>13</v>
      </c>
      <c r="E233" s="353" t="s">
        <v>14</v>
      </c>
      <c r="F233" s="357" t="s">
        <v>3263</v>
      </c>
      <c r="G233" s="500" t="s">
        <v>3148</v>
      </c>
      <c r="H233" s="500"/>
      <c r="I233" s="110" t="s">
        <v>3325</v>
      </c>
      <c r="J233" s="291" t="s">
        <v>680</v>
      </c>
      <c r="K233" s="291" t="s">
        <v>680</v>
      </c>
      <c r="L233" s="108">
        <v>58</v>
      </c>
      <c r="M233" s="108"/>
    </row>
    <row r="234" spans="1:13">
      <c r="A234" s="43" t="str">
        <f t="shared" si="7"/>
        <v>廃棄物し尿処理施設高度処理設備</v>
      </c>
      <c r="B234" s="11">
        <f t="shared" si="6"/>
        <v>228</v>
      </c>
      <c r="C234" s="283" t="s">
        <v>3069</v>
      </c>
      <c r="D234" s="353" t="s">
        <v>13</v>
      </c>
      <c r="E234" s="353" t="s">
        <v>14</v>
      </c>
      <c r="F234" s="357" t="s">
        <v>3263</v>
      </c>
      <c r="G234" s="500" t="s">
        <v>3148</v>
      </c>
      <c r="H234" s="500"/>
      <c r="I234" s="110" t="s">
        <v>3362</v>
      </c>
      <c r="J234" s="291" t="s">
        <v>680</v>
      </c>
      <c r="K234" s="291" t="s">
        <v>680</v>
      </c>
      <c r="L234" s="108">
        <v>59</v>
      </c>
      <c r="M234" s="108"/>
    </row>
    <row r="235" spans="1:13">
      <c r="A235" s="43" t="str">
        <f t="shared" si="7"/>
        <v>廃棄物し尿処理施設汚泥脱水設備</v>
      </c>
      <c r="B235" s="11">
        <f t="shared" si="6"/>
        <v>229</v>
      </c>
      <c r="C235" s="283" t="s">
        <v>3069</v>
      </c>
      <c r="D235" s="353" t="s">
        <v>13</v>
      </c>
      <c r="E235" s="353" t="s">
        <v>14</v>
      </c>
      <c r="F235" s="357" t="s">
        <v>3263</v>
      </c>
      <c r="G235" s="500" t="s">
        <v>3153</v>
      </c>
      <c r="H235" s="500"/>
      <c r="I235" s="110" t="s">
        <v>3326</v>
      </c>
      <c r="J235" s="291" t="s">
        <v>680</v>
      </c>
      <c r="K235" s="291" t="s">
        <v>680</v>
      </c>
      <c r="L235" s="108">
        <v>60</v>
      </c>
      <c r="M235" s="108"/>
    </row>
    <row r="236" spans="1:13">
      <c r="A236" s="43" t="str">
        <f t="shared" si="7"/>
        <v>廃棄物し尿処理施設汚泥脱水設備</v>
      </c>
      <c r="B236" s="11">
        <f t="shared" si="6"/>
        <v>230</v>
      </c>
      <c r="C236" s="283" t="s">
        <v>3069</v>
      </c>
      <c r="D236" s="353" t="s">
        <v>13</v>
      </c>
      <c r="E236" s="353" t="s">
        <v>14</v>
      </c>
      <c r="F236" s="357" t="s">
        <v>3263</v>
      </c>
      <c r="G236" s="500" t="s">
        <v>3153</v>
      </c>
      <c r="H236" s="500"/>
      <c r="I236" s="110" t="s">
        <v>3356</v>
      </c>
      <c r="J236" s="291" t="s">
        <v>680</v>
      </c>
      <c r="K236" s="291" t="s">
        <v>680</v>
      </c>
      <c r="L236" s="108">
        <v>61</v>
      </c>
      <c r="M236" s="108"/>
    </row>
    <row r="237" spans="1:13">
      <c r="A237" s="43" t="str">
        <f t="shared" si="7"/>
        <v>廃棄物し尿処理施設汚泥乾燥・焼却設備</v>
      </c>
      <c r="B237" s="11">
        <f t="shared" si="6"/>
        <v>231</v>
      </c>
      <c r="C237" s="283" t="s">
        <v>3069</v>
      </c>
      <c r="D237" s="353" t="s">
        <v>13</v>
      </c>
      <c r="E237" s="353" t="s">
        <v>14</v>
      </c>
      <c r="F237" s="357" t="s">
        <v>3263</v>
      </c>
      <c r="G237" s="500" t="s">
        <v>3364</v>
      </c>
      <c r="H237" s="500"/>
      <c r="I237" s="110" t="s">
        <v>3327</v>
      </c>
      <c r="J237" s="291" t="s">
        <v>680</v>
      </c>
      <c r="K237" s="291" t="s">
        <v>680</v>
      </c>
      <c r="L237" s="108">
        <v>62</v>
      </c>
      <c r="M237" s="108"/>
    </row>
    <row r="238" spans="1:13">
      <c r="A238" s="43" t="str">
        <f t="shared" si="7"/>
        <v>廃棄物し尿処理施設汚泥乾燥・焼却設備</v>
      </c>
      <c r="B238" s="11">
        <f t="shared" si="6"/>
        <v>232</v>
      </c>
      <c r="C238" s="283" t="s">
        <v>3069</v>
      </c>
      <c r="D238" s="353" t="s">
        <v>13</v>
      </c>
      <c r="E238" s="353" t="s">
        <v>14</v>
      </c>
      <c r="F238" s="357" t="s">
        <v>3263</v>
      </c>
      <c r="G238" s="500" t="s">
        <v>3364</v>
      </c>
      <c r="H238" s="500"/>
      <c r="I238" s="110" t="s">
        <v>3328</v>
      </c>
      <c r="J238" s="291" t="s">
        <v>680</v>
      </c>
      <c r="K238" s="291" t="s">
        <v>680</v>
      </c>
      <c r="L238" s="108">
        <v>63</v>
      </c>
      <c r="M238" s="108"/>
    </row>
    <row r="239" spans="1:13">
      <c r="A239" s="43" t="str">
        <f t="shared" si="7"/>
        <v>廃棄物し尿処理施設汚泥乾燥・焼却設備</v>
      </c>
      <c r="B239" s="11">
        <f t="shared" si="6"/>
        <v>233</v>
      </c>
      <c r="C239" s="283" t="s">
        <v>3069</v>
      </c>
      <c r="D239" s="353" t="s">
        <v>13</v>
      </c>
      <c r="E239" s="353" t="s">
        <v>14</v>
      </c>
      <c r="F239" s="357" t="s">
        <v>3263</v>
      </c>
      <c r="G239" s="500" t="s">
        <v>3364</v>
      </c>
      <c r="H239" s="500"/>
      <c r="I239" s="110" t="s">
        <v>3329</v>
      </c>
      <c r="J239" s="291" t="s">
        <v>680</v>
      </c>
      <c r="K239" s="291" t="s">
        <v>680</v>
      </c>
      <c r="L239" s="108">
        <v>64</v>
      </c>
      <c r="M239" s="108"/>
    </row>
    <row r="240" spans="1:13">
      <c r="A240" s="43" t="str">
        <f t="shared" si="7"/>
        <v>廃棄物し尿処理施設汚泥乾燥・焼却設備</v>
      </c>
      <c r="B240" s="11">
        <f t="shared" si="6"/>
        <v>234</v>
      </c>
      <c r="C240" s="283" t="s">
        <v>3069</v>
      </c>
      <c r="D240" s="353" t="s">
        <v>13</v>
      </c>
      <c r="E240" s="353" t="s">
        <v>14</v>
      </c>
      <c r="F240" s="357" t="s">
        <v>3263</v>
      </c>
      <c r="G240" s="500" t="s">
        <v>3364</v>
      </c>
      <c r="H240" s="500"/>
      <c r="I240" s="110" t="s">
        <v>3330</v>
      </c>
      <c r="J240" s="291" t="s">
        <v>680</v>
      </c>
      <c r="K240" s="291" t="s">
        <v>680</v>
      </c>
      <c r="L240" s="108">
        <v>65</v>
      </c>
      <c r="M240" s="108"/>
    </row>
    <row r="241" spans="1:13">
      <c r="A241" s="43" t="str">
        <f t="shared" si="7"/>
        <v>廃棄物し尿処理施設汚泥乾燥・焼却設備</v>
      </c>
      <c r="B241" s="11">
        <f t="shared" si="6"/>
        <v>235</v>
      </c>
      <c r="C241" s="283" t="s">
        <v>3069</v>
      </c>
      <c r="D241" s="353" t="s">
        <v>13</v>
      </c>
      <c r="E241" s="353" t="s">
        <v>14</v>
      </c>
      <c r="F241" s="357" t="s">
        <v>3263</v>
      </c>
      <c r="G241" s="500" t="s">
        <v>3364</v>
      </c>
      <c r="H241" s="500"/>
      <c r="I241" s="110" t="s">
        <v>3357</v>
      </c>
      <c r="J241" s="291" t="s">
        <v>680</v>
      </c>
      <c r="K241" s="291" t="s">
        <v>680</v>
      </c>
      <c r="L241" s="108">
        <v>66</v>
      </c>
      <c r="M241" s="108"/>
    </row>
    <row r="242" spans="1:13">
      <c r="A242" s="43" t="str">
        <f t="shared" si="7"/>
        <v>廃棄物し尿処理施設資源化設備</v>
      </c>
      <c r="B242" s="11">
        <f t="shared" si="6"/>
        <v>236</v>
      </c>
      <c r="C242" s="283" t="s">
        <v>3069</v>
      </c>
      <c r="D242" s="353" t="s">
        <v>13</v>
      </c>
      <c r="E242" s="353" t="s">
        <v>14</v>
      </c>
      <c r="F242" s="357" t="s">
        <v>3263</v>
      </c>
      <c r="G242" s="500" t="s">
        <v>3365</v>
      </c>
      <c r="H242" s="500"/>
      <c r="I242" s="110" t="s">
        <v>3331</v>
      </c>
      <c r="J242" s="291" t="s">
        <v>680</v>
      </c>
      <c r="K242" s="291" t="s">
        <v>680</v>
      </c>
      <c r="L242" s="108">
        <v>67</v>
      </c>
      <c r="M242" s="108"/>
    </row>
    <row r="243" spans="1:13">
      <c r="A243" s="43" t="str">
        <f t="shared" si="7"/>
        <v>廃棄物し尿処理施設資源化設備</v>
      </c>
      <c r="B243" s="11">
        <f t="shared" si="6"/>
        <v>237</v>
      </c>
      <c r="C243" s="283" t="s">
        <v>3069</v>
      </c>
      <c r="D243" s="353" t="s">
        <v>13</v>
      </c>
      <c r="E243" s="353" t="s">
        <v>14</v>
      </c>
      <c r="F243" s="357" t="s">
        <v>3263</v>
      </c>
      <c r="G243" s="500" t="s">
        <v>3365</v>
      </c>
      <c r="H243" s="500"/>
      <c r="I243" s="110" t="s">
        <v>3332</v>
      </c>
      <c r="J243" s="291" t="s">
        <v>680</v>
      </c>
      <c r="K243" s="291" t="s">
        <v>680</v>
      </c>
      <c r="L243" s="108">
        <v>68</v>
      </c>
      <c r="M243" s="108"/>
    </row>
    <row r="244" spans="1:13">
      <c r="A244" s="43" t="str">
        <f t="shared" si="7"/>
        <v>廃棄物し尿処理施設資源化設備</v>
      </c>
      <c r="B244" s="11">
        <f t="shared" si="6"/>
        <v>238</v>
      </c>
      <c r="C244" s="283" t="s">
        <v>3069</v>
      </c>
      <c r="D244" s="353" t="s">
        <v>13</v>
      </c>
      <c r="E244" s="353" t="s">
        <v>14</v>
      </c>
      <c r="F244" s="357" t="s">
        <v>3263</v>
      </c>
      <c r="G244" s="500" t="s">
        <v>3365</v>
      </c>
      <c r="H244" s="500"/>
      <c r="I244" s="110" t="s">
        <v>3333</v>
      </c>
      <c r="J244" s="291" t="s">
        <v>680</v>
      </c>
      <c r="K244" s="291" t="s">
        <v>680</v>
      </c>
      <c r="L244" s="108">
        <v>69</v>
      </c>
      <c r="M244" s="108"/>
    </row>
    <row r="245" spans="1:13">
      <c r="A245" s="43" t="str">
        <f t="shared" si="7"/>
        <v>廃棄物し尿処理施設資源化設備</v>
      </c>
      <c r="B245" s="11">
        <f t="shared" si="6"/>
        <v>239</v>
      </c>
      <c r="C245" s="283" t="s">
        <v>3069</v>
      </c>
      <c r="D245" s="353" t="s">
        <v>13</v>
      </c>
      <c r="E245" s="353" t="s">
        <v>14</v>
      </c>
      <c r="F245" s="357" t="s">
        <v>3263</v>
      </c>
      <c r="G245" s="500" t="s">
        <v>3365</v>
      </c>
      <c r="H245" s="500"/>
      <c r="I245" s="110" t="s">
        <v>3334</v>
      </c>
      <c r="J245" s="291" t="s">
        <v>680</v>
      </c>
      <c r="K245" s="291" t="s">
        <v>680</v>
      </c>
      <c r="L245" s="108">
        <v>70</v>
      </c>
      <c r="M245" s="108"/>
    </row>
    <row r="246" spans="1:13">
      <c r="A246" s="43" t="str">
        <f t="shared" si="7"/>
        <v>廃棄物し尿処理施設資源化設備</v>
      </c>
      <c r="B246" s="11">
        <f t="shared" si="6"/>
        <v>240</v>
      </c>
      <c r="C246" s="283" t="s">
        <v>3069</v>
      </c>
      <c r="D246" s="353" t="s">
        <v>13</v>
      </c>
      <c r="E246" s="353" t="s">
        <v>14</v>
      </c>
      <c r="F246" s="357" t="s">
        <v>3263</v>
      </c>
      <c r="G246" s="500" t="s">
        <v>3365</v>
      </c>
      <c r="H246" s="500"/>
      <c r="I246" s="110" t="s">
        <v>3223</v>
      </c>
      <c r="J246" s="291" t="s">
        <v>680</v>
      </c>
      <c r="K246" s="291" t="s">
        <v>680</v>
      </c>
      <c r="L246" s="108">
        <v>71</v>
      </c>
      <c r="M246" s="108"/>
    </row>
    <row r="247" spans="1:13">
      <c r="A247" s="43" t="str">
        <f t="shared" si="7"/>
        <v>廃棄物し尿処理施設資源化設備</v>
      </c>
      <c r="B247" s="11">
        <f t="shared" si="6"/>
        <v>241</v>
      </c>
      <c r="C247" s="283" t="s">
        <v>3069</v>
      </c>
      <c r="D247" s="353" t="s">
        <v>13</v>
      </c>
      <c r="E247" s="353" t="s">
        <v>14</v>
      </c>
      <c r="F247" s="357" t="s">
        <v>3263</v>
      </c>
      <c r="G247" s="500" t="s">
        <v>3365</v>
      </c>
      <c r="H247" s="500"/>
      <c r="I247" s="110" t="s">
        <v>3358</v>
      </c>
      <c r="J247" s="291" t="s">
        <v>680</v>
      </c>
      <c r="K247" s="291" t="s">
        <v>680</v>
      </c>
      <c r="L247" s="108">
        <v>72</v>
      </c>
      <c r="M247" s="108"/>
    </row>
    <row r="248" spans="1:13">
      <c r="A248" s="43" t="str">
        <f t="shared" si="7"/>
        <v>廃棄物し尿処理施設その他のし尿処理施設</v>
      </c>
      <c r="B248" s="11">
        <f t="shared" si="6"/>
        <v>242</v>
      </c>
      <c r="C248" s="283" t="s">
        <v>3069</v>
      </c>
      <c r="D248" s="353" t="s">
        <v>13</v>
      </c>
      <c r="E248" s="353" t="s">
        <v>14</v>
      </c>
      <c r="F248" s="357" t="s">
        <v>3263</v>
      </c>
      <c r="G248" s="500" t="s">
        <v>3366</v>
      </c>
      <c r="H248" s="500"/>
      <c r="I248" s="110" t="s">
        <v>3335</v>
      </c>
      <c r="J248" s="291" t="s">
        <v>680</v>
      </c>
      <c r="K248" s="291" t="s">
        <v>680</v>
      </c>
      <c r="L248" s="108">
        <v>73</v>
      </c>
      <c r="M248" s="108"/>
    </row>
    <row r="249" spans="1:13">
      <c r="A249" s="43" t="str">
        <f t="shared" si="7"/>
        <v>廃棄物し尿処理施設その他のし尿処理施設</v>
      </c>
      <c r="B249" s="11">
        <f t="shared" si="6"/>
        <v>243</v>
      </c>
      <c r="C249" s="283" t="s">
        <v>3069</v>
      </c>
      <c r="D249" s="353" t="s">
        <v>13</v>
      </c>
      <c r="E249" s="353" t="s">
        <v>14</v>
      </c>
      <c r="F249" s="357" t="s">
        <v>3263</v>
      </c>
      <c r="G249" s="500" t="s">
        <v>3366</v>
      </c>
      <c r="H249" s="500"/>
      <c r="I249" s="110" t="s">
        <v>3336</v>
      </c>
      <c r="J249" s="291" t="s">
        <v>680</v>
      </c>
      <c r="K249" s="291" t="s">
        <v>680</v>
      </c>
      <c r="L249" s="108">
        <v>74</v>
      </c>
      <c r="M249" s="108"/>
    </row>
    <row r="250" spans="1:13">
      <c r="A250" s="43" t="str">
        <f t="shared" si="7"/>
        <v>廃棄物し尿処理施設その他のし尿処理施設</v>
      </c>
      <c r="B250" s="11">
        <f t="shared" si="6"/>
        <v>244</v>
      </c>
      <c r="C250" s="283" t="s">
        <v>3069</v>
      </c>
      <c r="D250" s="353" t="s">
        <v>13</v>
      </c>
      <c r="E250" s="353" t="s">
        <v>14</v>
      </c>
      <c r="F250" s="357" t="s">
        <v>3263</v>
      </c>
      <c r="G250" s="500" t="s">
        <v>3366</v>
      </c>
      <c r="H250" s="500"/>
      <c r="I250" s="110" t="s">
        <v>3337</v>
      </c>
      <c r="J250" s="291" t="s">
        <v>680</v>
      </c>
      <c r="K250" s="291" t="s">
        <v>680</v>
      </c>
      <c r="L250" s="108">
        <v>75</v>
      </c>
      <c r="M250" s="108"/>
    </row>
    <row r="251" spans="1:13">
      <c r="A251" s="43" t="str">
        <f t="shared" si="7"/>
        <v>廃棄物し尿処理施設その他のし尿処理施設</v>
      </c>
      <c r="B251" s="11">
        <f t="shared" si="6"/>
        <v>245</v>
      </c>
      <c r="C251" s="283" t="s">
        <v>3069</v>
      </c>
      <c r="D251" s="353" t="s">
        <v>13</v>
      </c>
      <c r="E251" s="353" t="s">
        <v>14</v>
      </c>
      <c r="F251" s="357" t="s">
        <v>3263</v>
      </c>
      <c r="G251" s="500" t="s">
        <v>3366</v>
      </c>
      <c r="H251" s="500"/>
      <c r="I251" s="110" t="s">
        <v>3359</v>
      </c>
      <c r="J251" s="291" t="s">
        <v>680</v>
      </c>
      <c r="K251" s="291" t="s">
        <v>680</v>
      </c>
      <c r="L251" s="108">
        <v>76</v>
      </c>
      <c r="M251" s="108"/>
    </row>
    <row r="252" spans="1:13">
      <c r="A252" s="43" t="str">
        <f t="shared" si="7"/>
        <v>廃棄物最終処分場集排水設備・通気装置</v>
      </c>
      <c r="B252" s="11">
        <f t="shared" ref="B252:B256" si="8">ROW(B252)-6</f>
        <v>246</v>
      </c>
      <c r="C252" s="283" t="s">
        <v>3069</v>
      </c>
      <c r="D252" s="353" t="s">
        <v>13</v>
      </c>
      <c r="E252" s="353" t="s">
        <v>3382</v>
      </c>
      <c r="F252" s="357" t="s">
        <v>3266</v>
      </c>
      <c r="G252" s="500" t="s">
        <v>3367</v>
      </c>
      <c r="H252" s="500"/>
      <c r="I252" s="55" t="s">
        <v>3338</v>
      </c>
      <c r="J252" s="291" t="s">
        <v>680</v>
      </c>
      <c r="K252" s="291" t="s">
        <v>680</v>
      </c>
      <c r="L252" s="108">
        <v>77</v>
      </c>
      <c r="M252" s="108"/>
    </row>
    <row r="253" spans="1:13">
      <c r="A253" s="43" t="str">
        <f t="shared" si="7"/>
        <v>廃棄物最終処分場集排水設備・通気装置</v>
      </c>
      <c r="B253" s="11">
        <f t="shared" si="8"/>
        <v>247</v>
      </c>
      <c r="C253" s="283" t="s">
        <v>3069</v>
      </c>
      <c r="D253" s="353" t="s">
        <v>13</v>
      </c>
      <c r="E253" s="353" t="s">
        <v>3383</v>
      </c>
      <c r="F253" s="357" t="s">
        <v>3266</v>
      </c>
      <c r="G253" s="500" t="s">
        <v>3367</v>
      </c>
      <c r="H253" s="500"/>
      <c r="I253" s="110" t="s">
        <v>3360</v>
      </c>
      <c r="J253" s="291" t="s">
        <v>680</v>
      </c>
      <c r="K253" s="291" t="s">
        <v>680</v>
      </c>
      <c r="L253" s="108">
        <v>78</v>
      </c>
      <c r="M253" s="108"/>
    </row>
    <row r="254" spans="1:13">
      <c r="A254" s="43" t="str">
        <f t="shared" si="7"/>
        <v>廃棄物最終処分場浸出液処理設備</v>
      </c>
      <c r="B254" s="11">
        <f t="shared" si="8"/>
        <v>248</v>
      </c>
      <c r="C254" s="283" t="s">
        <v>3069</v>
      </c>
      <c r="D254" s="353" t="s">
        <v>13</v>
      </c>
      <c r="E254" s="353" t="s">
        <v>14</v>
      </c>
      <c r="F254" s="357" t="s">
        <v>3266</v>
      </c>
      <c r="G254" s="500" t="s">
        <v>3368</v>
      </c>
      <c r="H254" s="500"/>
      <c r="I254" s="110" t="s">
        <v>3339</v>
      </c>
      <c r="J254" s="291" t="s">
        <v>680</v>
      </c>
      <c r="K254" s="291" t="s">
        <v>680</v>
      </c>
      <c r="L254" s="108">
        <v>79</v>
      </c>
      <c r="M254" s="108"/>
    </row>
    <row r="255" spans="1:13">
      <c r="A255" s="43" t="str">
        <f t="shared" si="7"/>
        <v>廃棄物最終処分場浸出液処理設備</v>
      </c>
      <c r="B255" s="11">
        <f t="shared" si="8"/>
        <v>249</v>
      </c>
      <c r="C255" s="283" t="s">
        <v>3069</v>
      </c>
      <c r="D255" s="353" t="s">
        <v>13</v>
      </c>
      <c r="E255" s="353" t="s">
        <v>14</v>
      </c>
      <c r="F255" s="357" t="s">
        <v>3266</v>
      </c>
      <c r="G255" s="500" t="s">
        <v>3368</v>
      </c>
      <c r="H255" s="500"/>
      <c r="I255" s="110" t="s">
        <v>3306</v>
      </c>
      <c r="J255" s="291" t="s">
        <v>680</v>
      </c>
      <c r="K255" s="291" t="s">
        <v>680</v>
      </c>
      <c r="L255" s="108">
        <v>80</v>
      </c>
      <c r="M255" s="108"/>
    </row>
    <row r="256" spans="1:13">
      <c r="A256" s="43" t="str">
        <f t="shared" si="7"/>
        <v>廃棄物その他廃棄物系バイオマスの利活用のための設備</v>
      </c>
      <c r="B256" s="11">
        <f t="shared" si="8"/>
        <v>250</v>
      </c>
      <c r="C256" s="283" t="s">
        <v>3069</v>
      </c>
      <c r="D256" s="353" t="s">
        <v>13</v>
      </c>
      <c r="E256" s="353" t="s">
        <v>3383</v>
      </c>
      <c r="F256" s="357" t="s">
        <v>753</v>
      </c>
      <c r="G256" s="500" t="s">
        <v>3353</v>
      </c>
      <c r="H256" s="500"/>
      <c r="I256" s="110" t="s">
        <v>3361</v>
      </c>
      <c r="J256" s="291" t="s">
        <v>680</v>
      </c>
      <c r="K256" s="291" t="s">
        <v>680</v>
      </c>
      <c r="L256" s="108">
        <v>98</v>
      </c>
      <c r="M256" s="108"/>
    </row>
  </sheetData>
  <sheetProtection password="A6EA" sheet="1" objects="1" scenarios="1"/>
  <autoFilter ref="A6:M256">
    <filterColumn colId="6" showButton="0"/>
  </autoFilter>
  <mergeCells count="145">
    <mergeCell ref="F5:F6"/>
    <mergeCell ref="I5:I6"/>
    <mergeCell ref="B5:B6"/>
    <mergeCell ref="C5:C6"/>
    <mergeCell ref="D5:E5"/>
    <mergeCell ref="L4:M4"/>
    <mergeCell ref="G5:H6"/>
    <mergeCell ref="G19:H19"/>
    <mergeCell ref="G20:H20"/>
    <mergeCell ref="G7:H7"/>
    <mergeCell ref="G8:H8"/>
    <mergeCell ref="G9:H9"/>
    <mergeCell ref="G10:H10"/>
    <mergeCell ref="G11:H11"/>
    <mergeCell ref="G12:H12"/>
    <mergeCell ref="G13:H13"/>
    <mergeCell ref="G14:H14"/>
    <mergeCell ref="L5:M5"/>
    <mergeCell ref="J5:J6"/>
    <mergeCell ref="K5:K6"/>
    <mergeCell ref="G21:H21"/>
    <mergeCell ref="G22:H22"/>
    <mergeCell ref="G31:H31"/>
    <mergeCell ref="G32:H32"/>
    <mergeCell ref="G33:H33"/>
    <mergeCell ref="G34:H34"/>
    <mergeCell ref="G23:H23"/>
    <mergeCell ref="G24:H24"/>
    <mergeCell ref="G187:H187"/>
    <mergeCell ref="G45:H45"/>
    <mergeCell ref="G46:H46"/>
    <mergeCell ref="G35:H35"/>
    <mergeCell ref="G36:H36"/>
    <mergeCell ref="G37:H37"/>
    <mergeCell ref="G38:H38"/>
    <mergeCell ref="G39:H39"/>
    <mergeCell ref="G40:H40"/>
    <mergeCell ref="G53:H53"/>
    <mergeCell ref="G54:H54"/>
    <mergeCell ref="G55:H55"/>
    <mergeCell ref="G56:H56"/>
    <mergeCell ref="G57:H57"/>
    <mergeCell ref="G58:H58"/>
    <mergeCell ref="G47:H47"/>
    <mergeCell ref="G188:H188"/>
    <mergeCell ref="G180:H180"/>
    <mergeCell ref="M85:M86"/>
    <mergeCell ref="M91:M92"/>
    <mergeCell ref="M98:M99"/>
    <mergeCell ref="M136:M138"/>
    <mergeCell ref="M15:M16"/>
    <mergeCell ref="M26:M27"/>
    <mergeCell ref="M42:M43"/>
    <mergeCell ref="G16:H16"/>
    <mergeCell ref="G17:H17"/>
    <mergeCell ref="G18:H18"/>
    <mergeCell ref="G25:H25"/>
    <mergeCell ref="G26:H26"/>
    <mergeCell ref="G27:H27"/>
    <mergeCell ref="G28:H28"/>
    <mergeCell ref="G29:H29"/>
    <mergeCell ref="G30:H30"/>
    <mergeCell ref="G159:H159"/>
    <mergeCell ref="G15:H15"/>
    <mergeCell ref="G41:H41"/>
    <mergeCell ref="G42:H42"/>
    <mergeCell ref="G43:H43"/>
    <mergeCell ref="G44:H44"/>
    <mergeCell ref="G48:H48"/>
    <mergeCell ref="G49:H49"/>
    <mergeCell ref="G50:H50"/>
    <mergeCell ref="G51:H51"/>
    <mergeCell ref="G52:H52"/>
    <mergeCell ref="G65:H65"/>
    <mergeCell ref="G160:H160"/>
    <mergeCell ref="G161:H161"/>
    <mergeCell ref="G162:H162"/>
    <mergeCell ref="G163:H163"/>
    <mergeCell ref="G164:H164"/>
    <mergeCell ref="G59:H59"/>
    <mergeCell ref="G60:H60"/>
    <mergeCell ref="G61:H61"/>
    <mergeCell ref="G62:H62"/>
    <mergeCell ref="G63:H63"/>
    <mergeCell ref="G64:H64"/>
    <mergeCell ref="G181:H181"/>
    <mergeCell ref="G182:H182"/>
    <mergeCell ref="G183:H183"/>
    <mergeCell ref="G184:H184"/>
    <mergeCell ref="G185:H185"/>
    <mergeCell ref="G186:H186"/>
    <mergeCell ref="G165:H165"/>
    <mergeCell ref="G175:H175"/>
    <mergeCell ref="G176:H176"/>
    <mergeCell ref="G177:H177"/>
    <mergeCell ref="G178:H178"/>
    <mergeCell ref="G179:H179"/>
    <mergeCell ref="G195:H195"/>
    <mergeCell ref="G196:H196"/>
    <mergeCell ref="G197:H197"/>
    <mergeCell ref="G198:H198"/>
    <mergeCell ref="G199:H199"/>
    <mergeCell ref="G200:H200"/>
    <mergeCell ref="G189:H189"/>
    <mergeCell ref="G190:H190"/>
    <mergeCell ref="G191:H191"/>
    <mergeCell ref="G192:H192"/>
    <mergeCell ref="G193:H193"/>
    <mergeCell ref="G194:H194"/>
    <mergeCell ref="G207:H207"/>
    <mergeCell ref="G208:H208"/>
    <mergeCell ref="G209:H209"/>
    <mergeCell ref="G230:H230"/>
    <mergeCell ref="G231:H231"/>
    <mergeCell ref="G232:H232"/>
    <mergeCell ref="G201:H201"/>
    <mergeCell ref="G202:H202"/>
    <mergeCell ref="G203:H203"/>
    <mergeCell ref="G204:H204"/>
    <mergeCell ref="G205:H205"/>
    <mergeCell ref="G206:H206"/>
    <mergeCell ref="G251:H251"/>
    <mergeCell ref="G252:H252"/>
    <mergeCell ref="G253:H253"/>
    <mergeCell ref="G254:H254"/>
    <mergeCell ref="G255:H255"/>
    <mergeCell ref="G256:H256"/>
    <mergeCell ref="G245:H245"/>
    <mergeCell ref="G246:H246"/>
    <mergeCell ref="G247:H247"/>
    <mergeCell ref="G248:H248"/>
    <mergeCell ref="G249:H249"/>
    <mergeCell ref="G250:H250"/>
    <mergeCell ref="G239:H239"/>
    <mergeCell ref="G240:H240"/>
    <mergeCell ref="G241:H241"/>
    <mergeCell ref="G242:H242"/>
    <mergeCell ref="G243:H243"/>
    <mergeCell ref="G244:H244"/>
    <mergeCell ref="G233:H233"/>
    <mergeCell ref="G234:H234"/>
    <mergeCell ref="G235:H235"/>
    <mergeCell ref="G236:H236"/>
    <mergeCell ref="G237:H237"/>
    <mergeCell ref="G238:H238"/>
  </mergeCells>
  <phoneticPr fontId="5"/>
  <pageMargins left="0.7" right="0.7" top="0.75" bottom="0.75" header="0.3" footer="0.3"/>
  <pageSetup paperSize="8" scale="3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
  <sheetViews>
    <sheetView showGridLines="0" zoomScale="70" zoomScaleNormal="70" workbookViewId="0">
      <selection activeCell="B1" sqref="B1"/>
    </sheetView>
  </sheetViews>
  <sheetFormatPr defaultRowHeight="14.4"/>
  <cols>
    <col min="1" max="1" width="8.7265625" style="123"/>
    <col min="2" max="2" width="7" customWidth="1"/>
    <col min="3" max="3" width="10.36328125" customWidth="1"/>
    <col min="4" max="4" width="12.26953125" bestFit="1" customWidth="1"/>
    <col min="5" max="5" width="13.36328125" customWidth="1"/>
    <col min="6" max="6" width="20" customWidth="1"/>
    <col min="7" max="7" width="18.7265625" style="17" customWidth="1"/>
    <col min="8" max="8" width="30.26953125" style="17" bestFit="1" customWidth="1"/>
    <col min="10" max="10" width="40.6328125" customWidth="1"/>
  </cols>
  <sheetData>
    <row r="1" spans="1:12" ht="22.8">
      <c r="B1" s="35">
        <v>1.2</v>
      </c>
      <c r="C1" s="20" t="s">
        <v>704</v>
      </c>
    </row>
    <row r="2" spans="1:12" ht="22.8">
      <c r="B2" s="36" t="s">
        <v>710</v>
      </c>
      <c r="C2" s="37" t="s">
        <v>701</v>
      </c>
    </row>
    <row r="3" spans="1:12" ht="22.8">
      <c r="B3" s="36" t="s">
        <v>3067</v>
      </c>
      <c r="C3" s="37" t="s">
        <v>3493</v>
      </c>
    </row>
    <row r="4" spans="1:12" s="38" customFormat="1">
      <c r="A4" s="123"/>
      <c r="G4" s="17"/>
      <c r="H4" s="17"/>
    </row>
    <row r="5" spans="1:12" s="38" customFormat="1" ht="14.4" customHeight="1">
      <c r="A5" s="123"/>
      <c r="B5" s="486" t="s">
        <v>5</v>
      </c>
      <c r="C5" s="391" t="s">
        <v>0</v>
      </c>
      <c r="D5" s="391" t="s">
        <v>730</v>
      </c>
      <c r="E5" s="486" t="s">
        <v>2</v>
      </c>
      <c r="F5" s="486"/>
      <c r="G5" s="486" t="s">
        <v>3</v>
      </c>
      <c r="H5" s="486"/>
      <c r="I5" s="391" t="s">
        <v>1024</v>
      </c>
      <c r="J5" s="391" t="s">
        <v>6</v>
      </c>
      <c r="K5" s="486" t="s">
        <v>726</v>
      </c>
      <c r="L5" s="486" t="s">
        <v>727</v>
      </c>
    </row>
    <row r="6" spans="1:12" s="38" customFormat="1">
      <c r="A6" s="123"/>
      <c r="B6" s="486"/>
      <c r="C6" s="391"/>
      <c r="D6" s="391"/>
      <c r="E6" s="308" t="s">
        <v>8</v>
      </c>
      <c r="F6" s="308" t="s">
        <v>9</v>
      </c>
      <c r="G6" s="486"/>
      <c r="H6" s="486"/>
      <c r="I6" s="391"/>
      <c r="J6" s="391"/>
      <c r="K6" s="486"/>
      <c r="L6" s="486"/>
    </row>
    <row r="7" spans="1:12" ht="14.4" customHeight="1">
      <c r="A7" s="123" t="str">
        <f>D7&amp;E7&amp;G7&amp;I7</f>
        <v>荷主等Scope3排出削減に資する輸送方法の選択ー</v>
      </c>
      <c r="B7" s="301">
        <f>ROW(B7)-6</f>
        <v>1</v>
      </c>
      <c r="C7" s="122" t="s">
        <v>706</v>
      </c>
      <c r="D7" s="122" t="s">
        <v>1025</v>
      </c>
      <c r="E7" s="122" t="s">
        <v>683</v>
      </c>
      <c r="F7" s="282" t="s">
        <v>14</v>
      </c>
      <c r="G7" s="496" t="s">
        <v>1026</v>
      </c>
      <c r="H7" s="496"/>
      <c r="I7" s="314" t="s">
        <v>680</v>
      </c>
      <c r="J7" s="122" t="s">
        <v>1027</v>
      </c>
      <c r="K7" s="312" t="s">
        <v>680</v>
      </c>
      <c r="L7" s="312" t="s">
        <v>680</v>
      </c>
    </row>
    <row r="8" spans="1:12" ht="14.4" customHeight="1">
      <c r="A8" s="123" t="str">
        <f t="shared" ref="A8:A71" si="0">D8&amp;E8&amp;G8&amp;I8</f>
        <v>荷主等Scope3排出削減に資する輸送方法の選択ー</v>
      </c>
      <c r="B8" s="301">
        <f t="shared" ref="B8:B71" si="1">ROW(B8)-6</f>
        <v>2</v>
      </c>
      <c r="C8" s="122" t="s">
        <v>706</v>
      </c>
      <c r="D8" s="122" t="s">
        <v>1025</v>
      </c>
      <c r="E8" s="122" t="s">
        <v>683</v>
      </c>
      <c r="F8" s="282" t="s">
        <v>14</v>
      </c>
      <c r="G8" s="496" t="s">
        <v>1026</v>
      </c>
      <c r="H8" s="496"/>
      <c r="I8" s="314" t="s">
        <v>680</v>
      </c>
      <c r="J8" s="122" t="s">
        <v>1028</v>
      </c>
      <c r="K8" s="312" t="s">
        <v>680</v>
      </c>
      <c r="L8" s="312" t="s">
        <v>680</v>
      </c>
    </row>
    <row r="9" spans="1:12" ht="14.4" customHeight="1">
      <c r="A9" s="123" t="str">
        <f t="shared" si="0"/>
        <v>荷主等Scope3輸送効率向上のための措置ー</v>
      </c>
      <c r="B9" s="301">
        <f t="shared" si="1"/>
        <v>3</v>
      </c>
      <c r="C9" s="122" t="s">
        <v>706</v>
      </c>
      <c r="D9" s="122" t="s">
        <v>1025</v>
      </c>
      <c r="E9" s="122" t="s">
        <v>683</v>
      </c>
      <c r="F9" s="282" t="s">
        <v>14</v>
      </c>
      <c r="G9" s="57" t="s">
        <v>1029</v>
      </c>
      <c r="H9" s="57" t="s">
        <v>1030</v>
      </c>
      <c r="I9" s="314" t="s">
        <v>680</v>
      </c>
      <c r="J9" s="122" t="s">
        <v>1031</v>
      </c>
      <c r="K9" s="312" t="s">
        <v>680</v>
      </c>
      <c r="L9" s="312" t="s">
        <v>680</v>
      </c>
    </row>
    <row r="10" spans="1:12">
      <c r="A10" s="123" t="str">
        <f t="shared" si="0"/>
        <v>荷主等Scope3輸送効率向上のための措置ー</v>
      </c>
      <c r="B10" s="301">
        <f t="shared" si="1"/>
        <v>4</v>
      </c>
      <c r="C10" s="122" t="s">
        <v>706</v>
      </c>
      <c r="D10" s="122" t="s">
        <v>1025</v>
      </c>
      <c r="E10" s="122" t="s">
        <v>683</v>
      </c>
      <c r="F10" s="282" t="s">
        <v>14</v>
      </c>
      <c r="G10" s="57" t="s">
        <v>1029</v>
      </c>
      <c r="H10" s="57" t="s">
        <v>1030</v>
      </c>
      <c r="I10" s="314" t="s">
        <v>680</v>
      </c>
      <c r="J10" s="122" t="s">
        <v>1032</v>
      </c>
      <c r="K10" s="312" t="s">
        <v>680</v>
      </c>
      <c r="L10" s="312" t="s">
        <v>680</v>
      </c>
    </row>
    <row r="11" spans="1:12">
      <c r="A11" s="123" t="str">
        <f t="shared" si="0"/>
        <v>荷主等Scope3輸送効率向上のための措置ー</v>
      </c>
      <c r="B11" s="301">
        <f t="shared" si="1"/>
        <v>5</v>
      </c>
      <c r="C11" s="122" t="s">
        <v>706</v>
      </c>
      <c r="D11" s="122" t="s">
        <v>1025</v>
      </c>
      <c r="E11" s="122" t="s">
        <v>683</v>
      </c>
      <c r="F11" s="282" t="s">
        <v>14</v>
      </c>
      <c r="G11" s="57" t="s">
        <v>1029</v>
      </c>
      <c r="H11" s="57" t="s">
        <v>1033</v>
      </c>
      <c r="I11" s="314" t="s">
        <v>680</v>
      </c>
      <c r="J11" s="122" t="s">
        <v>1034</v>
      </c>
      <c r="K11" s="312" t="s">
        <v>680</v>
      </c>
      <c r="L11" s="312" t="s">
        <v>680</v>
      </c>
    </row>
    <row r="12" spans="1:12">
      <c r="A12" s="123" t="str">
        <f t="shared" si="0"/>
        <v>荷主等Scope3輸送効率向上のための措置ー</v>
      </c>
      <c r="B12" s="301">
        <f t="shared" si="1"/>
        <v>6</v>
      </c>
      <c r="C12" s="122" t="s">
        <v>706</v>
      </c>
      <c r="D12" s="122" t="s">
        <v>1025</v>
      </c>
      <c r="E12" s="122" t="s">
        <v>683</v>
      </c>
      <c r="F12" s="282" t="s">
        <v>14</v>
      </c>
      <c r="G12" s="57" t="s">
        <v>1029</v>
      </c>
      <c r="H12" s="57" t="s">
        <v>1033</v>
      </c>
      <c r="I12" s="314" t="s">
        <v>680</v>
      </c>
      <c r="J12" s="122" t="s">
        <v>1035</v>
      </c>
      <c r="K12" s="312" t="s">
        <v>680</v>
      </c>
      <c r="L12" s="312" t="s">
        <v>680</v>
      </c>
    </row>
    <row r="13" spans="1:12">
      <c r="A13" s="123" t="str">
        <f t="shared" si="0"/>
        <v>荷主等Scope3輸送効率向上のための措置ー</v>
      </c>
      <c r="B13" s="301">
        <f t="shared" si="1"/>
        <v>7</v>
      </c>
      <c r="C13" s="122" t="s">
        <v>706</v>
      </c>
      <c r="D13" s="122" t="s">
        <v>1025</v>
      </c>
      <c r="E13" s="122" t="s">
        <v>683</v>
      </c>
      <c r="F13" s="282" t="s">
        <v>14</v>
      </c>
      <c r="G13" s="57" t="s">
        <v>1029</v>
      </c>
      <c r="H13" s="57" t="s">
        <v>1033</v>
      </c>
      <c r="I13" s="314" t="s">
        <v>680</v>
      </c>
      <c r="J13" s="122" t="s">
        <v>1036</v>
      </c>
      <c r="K13" s="312" t="s">
        <v>680</v>
      </c>
      <c r="L13" s="312" t="s">
        <v>680</v>
      </c>
    </row>
    <row r="14" spans="1:12">
      <c r="A14" s="123" t="str">
        <f t="shared" si="0"/>
        <v>荷主等Scope3輸送効率向上のための措置ー</v>
      </c>
      <c r="B14" s="301">
        <f t="shared" si="1"/>
        <v>8</v>
      </c>
      <c r="C14" s="122" t="s">
        <v>706</v>
      </c>
      <c r="D14" s="122" t="s">
        <v>1025</v>
      </c>
      <c r="E14" s="122" t="s">
        <v>683</v>
      </c>
      <c r="F14" s="282" t="s">
        <v>14</v>
      </c>
      <c r="G14" s="57" t="s">
        <v>1029</v>
      </c>
      <c r="H14" s="57" t="s">
        <v>1037</v>
      </c>
      <c r="I14" s="314" t="s">
        <v>680</v>
      </c>
      <c r="J14" s="122" t="s">
        <v>1038</v>
      </c>
      <c r="K14" s="312" t="s">
        <v>680</v>
      </c>
      <c r="L14" s="312" t="s">
        <v>680</v>
      </c>
    </row>
    <row r="15" spans="1:12">
      <c r="A15" s="123" t="str">
        <f t="shared" si="0"/>
        <v>荷主等Scope3輸送効率向上のための措置ー</v>
      </c>
      <c r="B15" s="301">
        <f t="shared" si="1"/>
        <v>9</v>
      </c>
      <c r="C15" s="122" t="s">
        <v>706</v>
      </c>
      <c r="D15" s="122" t="s">
        <v>1025</v>
      </c>
      <c r="E15" s="122" t="s">
        <v>683</v>
      </c>
      <c r="F15" s="282" t="s">
        <v>14</v>
      </c>
      <c r="G15" s="57" t="s">
        <v>1029</v>
      </c>
      <c r="H15" s="57" t="s">
        <v>1037</v>
      </c>
      <c r="I15" s="314" t="s">
        <v>680</v>
      </c>
      <c r="J15" s="122" t="s">
        <v>1039</v>
      </c>
      <c r="K15" s="312" t="s">
        <v>680</v>
      </c>
      <c r="L15" s="312" t="s">
        <v>680</v>
      </c>
    </row>
    <row r="16" spans="1:12">
      <c r="A16" s="123" t="str">
        <f t="shared" si="0"/>
        <v>荷主等Scope3輸送効率向上のための措置ー</v>
      </c>
      <c r="B16" s="301">
        <f t="shared" si="1"/>
        <v>10</v>
      </c>
      <c r="C16" s="122" t="s">
        <v>706</v>
      </c>
      <c r="D16" s="122" t="s">
        <v>1025</v>
      </c>
      <c r="E16" s="122" t="s">
        <v>683</v>
      </c>
      <c r="F16" s="282" t="s">
        <v>14</v>
      </c>
      <c r="G16" s="57" t="s">
        <v>1029</v>
      </c>
      <c r="H16" s="57" t="s">
        <v>1037</v>
      </c>
      <c r="I16" s="314" t="s">
        <v>680</v>
      </c>
      <c r="J16" s="122" t="s">
        <v>1040</v>
      </c>
      <c r="K16" s="312" t="s">
        <v>680</v>
      </c>
      <c r="L16" s="312" t="s">
        <v>680</v>
      </c>
    </row>
    <row r="17" spans="1:12" ht="28.8">
      <c r="A17" s="123" t="str">
        <f t="shared" si="0"/>
        <v>荷主等Scope3輸送効率向上のための措置ー</v>
      </c>
      <c r="B17" s="301">
        <f t="shared" si="1"/>
        <v>11</v>
      </c>
      <c r="C17" s="122" t="s">
        <v>706</v>
      </c>
      <c r="D17" s="122" t="s">
        <v>1025</v>
      </c>
      <c r="E17" s="122" t="s">
        <v>683</v>
      </c>
      <c r="F17" s="282" t="s">
        <v>14</v>
      </c>
      <c r="G17" s="57" t="s">
        <v>1029</v>
      </c>
      <c r="H17" s="57" t="s">
        <v>1037</v>
      </c>
      <c r="I17" s="314" t="s">
        <v>680</v>
      </c>
      <c r="J17" s="122" t="s">
        <v>1041</v>
      </c>
      <c r="K17" s="312" t="s">
        <v>680</v>
      </c>
      <c r="L17" s="312" t="s">
        <v>680</v>
      </c>
    </row>
    <row r="18" spans="1:12">
      <c r="A18" s="123" t="str">
        <f t="shared" si="0"/>
        <v>荷主等Scope3輸送効率向上のための措置ー</v>
      </c>
      <c r="B18" s="301">
        <f t="shared" si="1"/>
        <v>12</v>
      </c>
      <c r="C18" s="122" t="s">
        <v>706</v>
      </c>
      <c r="D18" s="122" t="s">
        <v>1025</v>
      </c>
      <c r="E18" s="122" t="s">
        <v>683</v>
      </c>
      <c r="F18" s="282" t="s">
        <v>14</v>
      </c>
      <c r="G18" s="57" t="s">
        <v>1029</v>
      </c>
      <c r="H18" s="57" t="s">
        <v>1037</v>
      </c>
      <c r="I18" s="314" t="s">
        <v>680</v>
      </c>
      <c r="J18" s="122" t="s">
        <v>1042</v>
      </c>
      <c r="K18" s="312" t="s">
        <v>680</v>
      </c>
      <c r="L18" s="312" t="s">
        <v>680</v>
      </c>
    </row>
    <row r="19" spans="1:12">
      <c r="A19" s="123" t="str">
        <f t="shared" si="0"/>
        <v>荷主等Scope3輸送効率向上のための措置ー</v>
      </c>
      <c r="B19" s="301">
        <f t="shared" si="1"/>
        <v>13</v>
      </c>
      <c r="C19" s="122" t="s">
        <v>706</v>
      </c>
      <c r="D19" s="122" t="s">
        <v>1025</v>
      </c>
      <c r="E19" s="122" t="s">
        <v>683</v>
      </c>
      <c r="F19" s="282" t="s">
        <v>14</v>
      </c>
      <c r="G19" s="57" t="s">
        <v>1029</v>
      </c>
      <c r="H19" s="57" t="s">
        <v>1037</v>
      </c>
      <c r="I19" s="314" t="s">
        <v>680</v>
      </c>
      <c r="J19" s="122" t="s">
        <v>1043</v>
      </c>
      <c r="K19" s="312" t="s">
        <v>680</v>
      </c>
      <c r="L19" s="312" t="s">
        <v>680</v>
      </c>
    </row>
    <row r="20" spans="1:12">
      <c r="A20" s="123" t="str">
        <f t="shared" si="0"/>
        <v>荷主等Scope3輸送効率向上のための措置ー</v>
      </c>
      <c r="B20" s="301">
        <f t="shared" si="1"/>
        <v>14</v>
      </c>
      <c r="C20" s="122" t="s">
        <v>706</v>
      </c>
      <c r="D20" s="122" t="s">
        <v>1025</v>
      </c>
      <c r="E20" s="122" t="s">
        <v>683</v>
      </c>
      <c r="F20" s="282" t="s">
        <v>14</v>
      </c>
      <c r="G20" s="57" t="s">
        <v>1029</v>
      </c>
      <c r="H20" s="57" t="s">
        <v>1037</v>
      </c>
      <c r="I20" s="314" t="s">
        <v>680</v>
      </c>
      <c r="J20" s="122" t="s">
        <v>1044</v>
      </c>
      <c r="K20" s="312" t="s">
        <v>680</v>
      </c>
      <c r="L20" s="312" t="s">
        <v>680</v>
      </c>
    </row>
    <row r="21" spans="1:12">
      <c r="A21" s="123" t="str">
        <f t="shared" si="0"/>
        <v>荷主等Scope3輸送効率向上のための措置ー</v>
      </c>
      <c r="B21" s="301">
        <f t="shared" si="1"/>
        <v>15</v>
      </c>
      <c r="C21" s="122" t="s">
        <v>706</v>
      </c>
      <c r="D21" s="122" t="s">
        <v>1025</v>
      </c>
      <c r="E21" s="122" t="s">
        <v>683</v>
      </c>
      <c r="F21" s="282" t="s">
        <v>14</v>
      </c>
      <c r="G21" s="57" t="s">
        <v>1029</v>
      </c>
      <c r="H21" s="57" t="s">
        <v>1037</v>
      </c>
      <c r="I21" s="314" t="s">
        <v>680</v>
      </c>
      <c r="J21" s="122" t="s">
        <v>1045</v>
      </c>
      <c r="K21" s="312" t="s">
        <v>680</v>
      </c>
      <c r="L21" s="312" t="s">
        <v>680</v>
      </c>
    </row>
    <row r="22" spans="1:12" ht="43.2">
      <c r="A22" s="123" t="str">
        <f t="shared" si="0"/>
        <v>荷主等Scope3輸送効率向上のための措置ー</v>
      </c>
      <c r="B22" s="301">
        <f t="shared" si="1"/>
        <v>16</v>
      </c>
      <c r="C22" s="122" t="s">
        <v>706</v>
      </c>
      <c r="D22" s="122" t="s">
        <v>1025</v>
      </c>
      <c r="E22" s="122" t="s">
        <v>683</v>
      </c>
      <c r="F22" s="282" t="s">
        <v>14</v>
      </c>
      <c r="G22" s="57" t="s">
        <v>1029</v>
      </c>
      <c r="H22" s="57" t="s">
        <v>1037</v>
      </c>
      <c r="I22" s="314" t="s">
        <v>680</v>
      </c>
      <c r="J22" s="122" t="s">
        <v>1046</v>
      </c>
      <c r="K22" s="312" t="s">
        <v>680</v>
      </c>
      <c r="L22" s="312" t="s">
        <v>680</v>
      </c>
    </row>
    <row r="23" spans="1:12">
      <c r="A23" s="123" t="str">
        <f t="shared" si="0"/>
        <v>荷主等Scope3輸送効率向上のための措置ー</v>
      </c>
      <c r="B23" s="301">
        <f t="shared" si="1"/>
        <v>17</v>
      </c>
      <c r="C23" s="122" t="s">
        <v>706</v>
      </c>
      <c r="D23" s="122" t="s">
        <v>1025</v>
      </c>
      <c r="E23" s="122" t="s">
        <v>683</v>
      </c>
      <c r="F23" s="282" t="s">
        <v>14</v>
      </c>
      <c r="G23" s="57" t="s">
        <v>1029</v>
      </c>
      <c r="H23" s="57" t="s">
        <v>1037</v>
      </c>
      <c r="I23" s="314" t="s">
        <v>680</v>
      </c>
      <c r="J23" s="122" t="s">
        <v>1047</v>
      </c>
      <c r="K23" s="312" t="s">
        <v>680</v>
      </c>
      <c r="L23" s="312" t="s">
        <v>680</v>
      </c>
    </row>
    <row r="24" spans="1:12" ht="43.2">
      <c r="A24" s="123" t="str">
        <f t="shared" si="0"/>
        <v>荷主等Scope3輸送効率向上のための措置ー</v>
      </c>
      <c r="B24" s="301">
        <f t="shared" si="1"/>
        <v>18</v>
      </c>
      <c r="C24" s="122" t="s">
        <v>706</v>
      </c>
      <c r="D24" s="122" t="s">
        <v>1025</v>
      </c>
      <c r="E24" s="122" t="s">
        <v>683</v>
      </c>
      <c r="F24" s="356" t="s">
        <v>91</v>
      </c>
      <c r="G24" s="57" t="s">
        <v>1029</v>
      </c>
      <c r="H24" s="57" t="s">
        <v>1037</v>
      </c>
      <c r="I24" s="314" t="s">
        <v>680</v>
      </c>
      <c r="J24" s="122" t="s">
        <v>1048</v>
      </c>
      <c r="K24" s="312" t="s">
        <v>680</v>
      </c>
      <c r="L24" s="312" t="s">
        <v>680</v>
      </c>
    </row>
    <row r="25" spans="1:12">
      <c r="A25" s="123" t="str">
        <f t="shared" si="0"/>
        <v>荷主等Scope3輸送効率向上のための措置ー</v>
      </c>
      <c r="B25" s="301">
        <f t="shared" si="1"/>
        <v>19</v>
      </c>
      <c r="C25" s="122" t="s">
        <v>706</v>
      </c>
      <c r="D25" s="122" t="s">
        <v>1025</v>
      </c>
      <c r="E25" s="122" t="s">
        <v>683</v>
      </c>
      <c r="F25" s="282" t="s">
        <v>14</v>
      </c>
      <c r="G25" s="57" t="s">
        <v>1029</v>
      </c>
      <c r="H25" s="57" t="s">
        <v>1037</v>
      </c>
      <c r="I25" s="314" t="s">
        <v>680</v>
      </c>
      <c r="J25" s="122" t="s">
        <v>1049</v>
      </c>
      <c r="K25" s="312" t="s">
        <v>680</v>
      </c>
      <c r="L25" s="312" t="s">
        <v>680</v>
      </c>
    </row>
    <row r="26" spans="1:12">
      <c r="A26" s="123" t="str">
        <f t="shared" si="0"/>
        <v>荷主等Scope3輸送効率向上のための措置ー</v>
      </c>
      <c r="B26" s="301">
        <f t="shared" si="1"/>
        <v>20</v>
      </c>
      <c r="C26" s="122" t="s">
        <v>706</v>
      </c>
      <c r="D26" s="122" t="s">
        <v>1025</v>
      </c>
      <c r="E26" s="122" t="s">
        <v>683</v>
      </c>
      <c r="F26" s="282" t="s">
        <v>14</v>
      </c>
      <c r="G26" s="57" t="s">
        <v>1029</v>
      </c>
      <c r="H26" s="57" t="s">
        <v>1037</v>
      </c>
      <c r="I26" s="314" t="s">
        <v>680</v>
      </c>
      <c r="J26" s="122" t="s">
        <v>1050</v>
      </c>
      <c r="K26" s="312" t="s">
        <v>680</v>
      </c>
      <c r="L26" s="312" t="s">
        <v>680</v>
      </c>
    </row>
    <row r="27" spans="1:12" ht="28.8">
      <c r="A27" s="123" t="str">
        <f t="shared" si="0"/>
        <v>荷主等Scope3輸送効率向上のための措置ー</v>
      </c>
      <c r="B27" s="301">
        <f t="shared" si="1"/>
        <v>21</v>
      </c>
      <c r="C27" s="122" t="s">
        <v>706</v>
      </c>
      <c r="D27" s="122" t="s">
        <v>1025</v>
      </c>
      <c r="E27" s="122" t="s">
        <v>683</v>
      </c>
      <c r="F27" s="282" t="s">
        <v>14</v>
      </c>
      <c r="G27" s="57" t="s">
        <v>1029</v>
      </c>
      <c r="H27" s="57" t="s">
        <v>1037</v>
      </c>
      <c r="I27" s="314" t="s">
        <v>680</v>
      </c>
      <c r="J27" s="122" t="s">
        <v>1051</v>
      </c>
      <c r="K27" s="312" t="s">
        <v>680</v>
      </c>
      <c r="L27" s="312" t="s">
        <v>680</v>
      </c>
    </row>
    <row r="28" spans="1:12">
      <c r="A28" s="123" t="str">
        <f t="shared" si="0"/>
        <v>荷主等Scope3輸送効率向上のための措置ー</v>
      </c>
      <c r="B28" s="301">
        <f t="shared" si="1"/>
        <v>22</v>
      </c>
      <c r="C28" s="122" t="s">
        <v>706</v>
      </c>
      <c r="D28" s="122" t="s">
        <v>1025</v>
      </c>
      <c r="E28" s="122" t="s">
        <v>683</v>
      </c>
      <c r="F28" s="282" t="s">
        <v>14</v>
      </c>
      <c r="G28" s="57" t="s">
        <v>1029</v>
      </c>
      <c r="H28" s="57" t="s">
        <v>1037</v>
      </c>
      <c r="I28" s="314" t="s">
        <v>680</v>
      </c>
      <c r="J28" s="122" t="s">
        <v>1052</v>
      </c>
      <c r="K28" s="312" t="s">
        <v>680</v>
      </c>
      <c r="L28" s="312" t="s">
        <v>680</v>
      </c>
    </row>
    <row r="29" spans="1:12">
      <c r="A29" s="123" t="str">
        <f t="shared" si="0"/>
        <v>荷主等Scope3輸送効率向上のための措置ー</v>
      </c>
      <c r="B29" s="301">
        <f t="shared" si="1"/>
        <v>23</v>
      </c>
      <c r="C29" s="122" t="s">
        <v>706</v>
      </c>
      <c r="D29" s="122" t="s">
        <v>1025</v>
      </c>
      <c r="E29" s="122" t="s">
        <v>683</v>
      </c>
      <c r="F29" s="282" t="s">
        <v>14</v>
      </c>
      <c r="G29" s="57" t="s">
        <v>1029</v>
      </c>
      <c r="H29" s="57" t="s">
        <v>1037</v>
      </c>
      <c r="I29" s="314" t="s">
        <v>680</v>
      </c>
      <c r="J29" s="122" t="s">
        <v>1053</v>
      </c>
      <c r="K29" s="312" t="s">
        <v>680</v>
      </c>
      <c r="L29" s="312" t="s">
        <v>680</v>
      </c>
    </row>
    <row r="30" spans="1:12" ht="14.4" customHeight="1">
      <c r="A30" s="123" t="str">
        <f t="shared" si="0"/>
        <v>荷主等Scope3輸送効率向上のための措置ー</v>
      </c>
      <c r="B30" s="301">
        <f t="shared" si="1"/>
        <v>24</v>
      </c>
      <c r="C30" s="122" t="s">
        <v>706</v>
      </c>
      <c r="D30" s="122" t="s">
        <v>1025</v>
      </c>
      <c r="E30" s="122" t="s">
        <v>683</v>
      </c>
      <c r="F30" s="282" t="s">
        <v>14</v>
      </c>
      <c r="G30" s="57" t="s">
        <v>1029</v>
      </c>
      <c r="H30" s="57" t="s">
        <v>1054</v>
      </c>
      <c r="I30" s="314" t="s">
        <v>680</v>
      </c>
      <c r="J30" s="122" t="s">
        <v>1055</v>
      </c>
      <c r="K30" s="312" t="s">
        <v>680</v>
      </c>
      <c r="L30" s="312" t="s">
        <v>680</v>
      </c>
    </row>
    <row r="31" spans="1:12" ht="28.8">
      <c r="A31" s="123" t="str">
        <f t="shared" si="0"/>
        <v>荷主等Scope3輸送効率向上のための措置ー</v>
      </c>
      <c r="B31" s="301">
        <f t="shared" si="1"/>
        <v>25</v>
      </c>
      <c r="C31" s="122" t="s">
        <v>706</v>
      </c>
      <c r="D31" s="122" t="s">
        <v>1025</v>
      </c>
      <c r="E31" s="122" t="s">
        <v>683</v>
      </c>
      <c r="F31" s="282" t="s">
        <v>14</v>
      </c>
      <c r="G31" s="57" t="s">
        <v>1029</v>
      </c>
      <c r="H31" s="57" t="s">
        <v>1054</v>
      </c>
      <c r="I31" s="314" t="s">
        <v>680</v>
      </c>
      <c r="J31" s="122" t="s">
        <v>1056</v>
      </c>
      <c r="K31" s="312" t="s">
        <v>680</v>
      </c>
      <c r="L31" s="312" t="s">
        <v>680</v>
      </c>
    </row>
    <row r="32" spans="1:12" ht="43.2">
      <c r="A32" s="123" t="str">
        <f t="shared" si="0"/>
        <v>荷主等Scope3輸送効率向上のための措置ー</v>
      </c>
      <c r="B32" s="301">
        <f t="shared" si="1"/>
        <v>26</v>
      </c>
      <c r="C32" s="122" t="s">
        <v>706</v>
      </c>
      <c r="D32" s="122" t="s">
        <v>1025</v>
      </c>
      <c r="E32" s="122" t="s">
        <v>683</v>
      </c>
      <c r="F32" s="282" t="s">
        <v>14</v>
      </c>
      <c r="G32" s="57" t="s">
        <v>1029</v>
      </c>
      <c r="H32" s="57" t="s">
        <v>1057</v>
      </c>
      <c r="I32" s="314" t="s">
        <v>680</v>
      </c>
      <c r="J32" s="57" t="s">
        <v>3848</v>
      </c>
      <c r="K32" s="312" t="s">
        <v>680</v>
      </c>
      <c r="L32" s="312" t="s">
        <v>680</v>
      </c>
    </row>
    <row r="33" spans="1:12">
      <c r="A33" s="123" t="str">
        <f t="shared" si="0"/>
        <v>荷主等Scope3輸送効率向上のための措置ー</v>
      </c>
      <c r="B33" s="301">
        <f t="shared" si="1"/>
        <v>27</v>
      </c>
      <c r="C33" s="122" t="s">
        <v>706</v>
      </c>
      <c r="D33" s="122" t="s">
        <v>1025</v>
      </c>
      <c r="E33" s="122" t="s">
        <v>683</v>
      </c>
      <c r="F33" s="282" t="s">
        <v>14</v>
      </c>
      <c r="G33" s="57" t="s">
        <v>1029</v>
      </c>
      <c r="H33" s="57" t="s">
        <v>1057</v>
      </c>
      <c r="I33" s="314" t="s">
        <v>680</v>
      </c>
      <c r="J33" s="122" t="s">
        <v>1058</v>
      </c>
      <c r="K33" s="312" t="s">
        <v>680</v>
      </c>
      <c r="L33" s="312" t="s">
        <v>680</v>
      </c>
    </row>
    <row r="34" spans="1:12">
      <c r="A34" s="123" t="str">
        <f t="shared" si="0"/>
        <v>荷主等Scope3輸送効率向上のための措置ー</v>
      </c>
      <c r="B34" s="301">
        <f t="shared" si="1"/>
        <v>28</v>
      </c>
      <c r="C34" s="122" t="s">
        <v>706</v>
      </c>
      <c r="D34" s="122" t="s">
        <v>1025</v>
      </c>
      <c r="E34" s="122" t="s">
        <v>683</v>
      </c>
      <c r="F34" s="282" t="s">
        <v>14</v>
      </c>
      <c r="G34" s="57" t="s">
        <v>1029</v>
      </c>
      <c r="H34" s="57" t="s">
        <v>1057</v>
      </c>
      <c r="I34" s="314" t="s">
        <v>680</v>
      </c>
      <c r="J34" s="122" t="s">
        <v>1059</v>
      </c>
      <c r="K34" s="312" t="s">
        <v>680</v>
      </c>
      <c r="L34" s="312" t="s">
        <v>680</v>
      </c>
    </row>
    <row r="35" spans="1:12">
      <c r="A35" s="123" t="str">
        <f t="shared" si="0"/>
        <v>荷主等Scope3輸送効率向上のための措置ー</v>
      </c>
      <c r="B35" s="301">
        <f t="shared" si="1"/>
        <v>29</v>
      </c>
      <c r="C35" s="122" t="s">
        <v>706</v>
      </c>
      <c r="D35" s="122" t="s">
        <v>1025</v>
      </c>
      <c r="E35" s="122" t="s">
        <v>683</v>
      </c>
      <c r="F35" s="282" t="s">
        <v>14</v>
      </c>
      <c r="G35" s="57" t="s">
        <v>1029</v>
      </c>
      <c r="H35" s="57" t="s">
        <v>1057</v>
      </c>
      <c r="I35" s="314" t="s">
        <v>680</v>
      </c>
      <c r="J35" s="122" t="s">
        <v>1060</v>
      </c>
      <c r="K35" s="312" t="s">
        <v>680</v>
      </c>
      <c r="L35" s="312" t="s">
        <v>680</v>
      </c>
    </row>
    <row r="36" spans="1:12" ht="28.8">
      <c r="A36" s="123" t="str">
        <f t="shared" si="0"/>
        <v>荷主等Scope3輸送効率向上のための措置ー</v>
      </c>
      <c r="B36" s="301">
        <f t="shared" si="1"/>
        <v>30</v>
      </c>
      <c r="C36" s="122" t="s">
        <v>706</v>
      </c>
      <c r="D36" s="122" t="s">
        <v>1025</v>
      </c>
      <c r="E36" s="122" t="s">
        <v>683</v>
      </c>
      <c r="F36" s="282" t="s">
        <v>14</v>
      </c>
      <c r="G36" s="57" t="s">
        <v>1029</v>
      </c>
      <c r="H36" s="57" t="s">
        <v>1061</v>
      </c>
      <c r="I36" s="314" t="s">
        <v>680</v>
      </c>
      <c r="J36" s="122" t="s">
        <v>1062</v>
      </c>
      <c r="K36" s="312" t="s">
        <v>680</v>
      </c>
      <c r="L36" s="312" t="s">
        <v>680</v>
      </c>
    </row>
    <row r="37" spans="1:12">
      <c r="A37" s="123" t="str">
        <f t="shared" si="0"/>
        <v>荷主等Scope3輸送効率向上のための措置ー</v>
      </c>
      <c r="B37" s="301">
        <f t="shared" si="1"/>
        <v>31</v>
      </c>
      <c r="C37" s="122" t="s">
        <v>706</v>
      </c>
      <c r="D37" s="122" t="s">
        <v>1025</v>
      </c>
      <c r="E37" s="122" t="s">
        <v>683</v>
      </c>
      <c r="F37" s="282" t="s">
        <v>14</v>
      </c>
      <c r="G37" s="57" t="s">
        <v>1029</v>
      </c>
      <c r="H37" s="57" t="s">
        <v>1061</v>
      </c>
      <c r="I37" s="314" t="s">
        <v>680</v>
      </c>
      <c r="J37" s="122" t="s">
        <v>1063</v>
      </c>
      <c r="K37" s="312" t="s">
        <v>680</v>
      </c>
      <c r="L37" s="312" t="s">
        <v>680</v>
      </c>
    </row>
    <row r="38" spans="1:12">
      <c r="A38" s="123" t="str">
        <f t="shared" si="0"/>
        <v>荷主等Scope3輸送効率向上のための措置ー</v>
      </c>
      <c r="B38" s="301">
        <f t="shared" si="1"/>
        <v>32</v>
      </c>
      <c r="C38" s="122" t="s">
        <v>706</v>
      </c>
      <c r="D38" s="122" t="s">
        <v>1025</v>
      </c>
      <c r="E38" s="122" t="s">
        <v>683</v>
      </c>
      <c r="F38" s="282" t="s">
        <v>14</v>
      </c>
      <c r="G38" s="57" t="s">
        <v>1029</v>
      </c>
      <c r="H38" s="57" t="s">
        <v>1061</v>
      </c>
      <c r="I38" s="314" t="s">
        <v>680</v>
      </c>
      <c r="J38" s="122" t="s">
        <v>1064</v>
      </c>
      <c r="K38" s="312" t="s">
        <v>680</v>
      </c>
      <c r="L38" s="312" t="s">
        <v>680</v>
      </c>
    </row>
    <row r="39" spans="1:12">
      <c r="A39" s="123" t="str">
        <f t="shared" si="0"/>
        <v>荷主等Scope3輸送効率向上のための措置ー</v>
      </c>
      <c r="B39" s="301">
        <f t="shared" si="1"/>
        <v>33</v>
      </c>
      <c r="C39" s="122" t="s">
        <v>706</v>
      </c>
      <c r="D39" s="122" t="s">
        <v>1025</v>
      </c>
      <c r="E39" s="122" t="s">
        <v>683</v>
      </c>
      <c r="F39" s="282" t="s">
        <v>14</v>
      </c>
      <c r="G39" s="57" t="s">
        <v>1029</v>
      </c>
      <c r="H39" s="57" t="s">
        <v>1061</v>
      </c>
      <c r="I39" s="314" t="s">
        <v>680</v>
      </c>
      <c r="J39" s="122" t="s">
        <v>1065</v>
      </c>
      <c r="K39" s="312" t="s">
        <v>680</v>
      </c>
      <c r="L39" s="312" t="s">
        <v>680</v>
      </c>
    </row>
    <row r="40" spans="1:12">
      <c r="A40" s="123" t="str">
        <f t="shared" si="0"/>
        <v>荷主等Scope3輸送効率向上のための措置ー</v>
      </c>
      <c r="B40" s="301">
        <f t="shared" si="1"/>
        <v>34</v>
      </c>
      <c r="C40" s="122" t="s">
        <v>706</v>
      </c>
      <c r="D40" s="122" t="s">
        <v>1025</v>
      </c>
      <c r="E40" s="122" t="s">
        <v>683</v>
      </c>
      <c r="F40" s="282" t="s">
        <v>14</v>
      </c>
      <c r="G40" s="57" t="s">
        <v>1029</v>
      </c>
      <c r="H40" s="57" t="s">
        <v>1061</v>
      </c>
      <c r="I40" s="314" t="s">
        <v>680</v>
      </c>
      <c r="J40" s="122" t="s">
        <v>1066</v>
      </c>
      <c r="K40" s="312" t="s">
        <v>680</v>
      </c>
      <c r="L40" s="312" t="s">
        <v>680</v>
      </c>
    </row>
    <row r="41" spans="1:12" ht="43.2" customHeight="1">
      <c r="A41" s="123" t="str">
        <f t="shared" si="0"/>
        <v>貨物輸送事業者Scope1,2燃費性能の優れた輸送用機器の使用 （機器・機材等の導入）鉄道</v>
      </c>
      <c r="B41" s="301">
        <f t="shared" si="1"/>
        <v>35</v>
      </c>
      <c r="C41" s="122" t="s">
        <v>706</v>
      </c>
      <c r="D41" s="122" t="s">
        <v>1067</v>
      </c>
      <c r="E41" s="122" t="s">
        <v>1068</v>
      </c>
      <c r="F41" s="282" t="s">
        <v>14</v>
      </c>
      <c r="G41" s="496" t="s">
        <v>1069</v>
      </c>
      <c r="H41" s="496"/>
      <c r="I41" s="314" t="s">
        <v>1070</v>
      </c>
      <c r="J41" s="122" t="s">
        <v>1071</v>
      </c>
      <c r="K41" s="312" t="s">
        <v>680</v>
      </c>
      <c r="L41" s="312" t="s">
        <v>680</v>
      </c>
    </row>
    <row r="42" spans="1:12" ht="28.8" customHeight="1">
      <c r="A42" s="123" t="str">
        <f t="shared" si="0"/>
        <v>貨物輸送事業者Scope1,2燃費性能の優れた輸送用機器の使用 （機器・機材等の導入）自動車</v>
      </c>
      <c r="B42" s="301">
        <f t="shared" si="1"/>
        <v>36</v>
      </c>
      <c r="C42" s="122" t="s">
        <v>706</v>
      </c>
      <c r="D42" s="122" t="s">
        <v>1067</v>
      </c>
      <c r="E42" s="122" t="s">
        <v>1068</v>
      </c>
      <c r="F42" s="282" t="s">
        <v>14</v>
      </c>
      <c r="G42" s="496" t="s">
        <v>1069</v>
      </c>
      <c r="H42" s="496"/>
      <c r="I42" s="51" t="s">
        <v>1072</v>
      </c>
      <c r="J42" s="122" t="s">
        <v>1073</v>
      </c>
      <c r="K42" s="312" t="s">
        <v>680</v>
      </c>
      <c r="L42" s="312" t="s">
        <v>680</v>
      </c>
    </row>
    <row r="43" spans="1:12" ht="28.8" customHeight="1">
      <c r="A43" s="123" t="str">
        <f t="shared" si="0"/>
        <v>貨物輸送事業者Scope1,2燃費性能の優れた輸送用機器の使用 （機器・機材等の導入）自動車</v>
      </c>
      <c r="B43" s="301">
        <f t="shared" si="1"/>
        <v>37</v>
      </c>
      <c r="C43" s="325" t="s">
        <v>706</v>
      </c>
      <c r="D43" s="325" t="s">
        <v>1067</v>
      </c>
      <c r="E43" s="325" t="s">
        <v>1068</v>
      </c>
      <c r="F43" s="354" t="s">
        <v>14</v>
      </c>
      <c r="G43" s="505" t="s">
        <v>1069</v>
      </c>
      <c r="H43" s="505"/>
      <c r="I43" s="324" t="s">
        <v>1072</v>
      </c>
      <c r="J43" s="325" t="s">
        <v>3857</v>
      </c>
      <c r="K43" s="326" t="s">
        <v>680</v>
      </c>
      <c r="L43" s="326" t="s">
        <v>680</v>
      </c>
    </row>
    <row r="44" spans="1:12" ht="14.4" customHeight="1">
      <c r="A44" s="123" t="str">
        <f t="shared" si="0"/>
        <v>貨物輸送事業者Scope1,2燃費性能の優れた輸送用機器の使用 （機器・機材等の導入）自動車</v>
      </c>
      <c r="B44" s="301">
        <f t="shared" si="1"/>
        <v>38</v>
      </c>
      <c r="C44" s="122" t="s">
        <v>706</v>
      </c>
      <c r="D44" s="122" t="s">
        <v>1067</v>
      </c>
      <c r="E44" s="122" t="s">
        <v>1068</v>
      </c>
      <c r="F44" s="282" t="s">
        <v>14</v>
      </c>
      <c r="G44" s="496" t="s">
        <v>1069</v>
      </c>
      <c r="H44" s="496"/>
      <c r="I44" s="51" t="s">
        <v>1072</v>
      </c>
      <c r="J44" s="122" t="s">
        <v>1074</v>
      </c>
      <c r="K44" s="312" t="s">
        <v>680</v>
      </c>
      <c r="L44" s="312" t="s">
        <v>680</v>
      </c>
    </row>
    <row r="45" spans="1:12" ht="28.8" customHeight="1">
      <c r="A45" s="123" t="str">
        <f t="shared" si="0"/>
        <v>貨物輸送事業者Scope1,2燃費性能の優れた輸送用機器の使用 （機器・機材等の導入）自動車</v>
      </c>
      <c r="B45" s="301">
        <f t="shared" si="1"/>
        <v>39</v>
      </c>
      <c r="C45" s="122" t="s">
        <v>706</v>
      </c>
      <c r="D45" s="122" t="s">
        <v>1067</v>
      </c>
      <c r="E45" s="122" t="s">
        <v>1068</v>
      </c>
      <c r="F45" s="282" t="s">
        <v>14</v>
      </c>
      <c r="G45" s="496" t="s">
        <v>1069</v>
      </c>
      <c r="H45" s="496"/>
      <c r="I45" s="51" t="s">
        <v>1072</v>
      </c>
      <c r="J45" s="122" t="s">
        <v>1075</v>
      </c>
      <c r="K45" s="312" t="s">
        <v>680</v>
      </c>
      <c r="L45" s="312" t="s">
        <v>680</v>
      </c>
    </row>
    <row r="46" spans="1:12" ht="14.4" customHeight="1">
      <c r="A46" s="123" t="str">
        <f t="shared" si="0"/>
        <v>貨物輸送事業者Scope1,2燃費性能の優れた輸送用機器の使用 （機器・機材等の導入）自動車</v>
      </c>
      <c r="B46" s="301">
        <f t="shared" si="1"/>
        <v>40</v>
      </c>
      <c r="C46" s="122" t="s">
        <v>706</v>
      </c>
      <c r="D46" s="122" t="s">
        <v>1067</v>
      </c>
      <c r="E46" s="122" t="s">
        <v>1068</v>
      </c>
      <c r="F46" s="282" t="s">
        <v>14</v>
      </c>
      <c r="G46" s="496" t="s">
        <v>1069</v>
      </c>
      <c r="H46" s="496"/>
      <c r="I46" s="51" t="s">
        <v>1072</v>
      </c>
      <c r="J46" s="57" t="s">
        <v>1076</v>
      </c>
      <c r="K46" s="312" t="s">
        <v>680</v>
      </c>
      <c r="L46" s="312" t="s">
        <v>680</v>
      </c>
    </row>
    <row r="47" spans="1:12">
      <c r="A47" s="123" t="str">
        <f t="shared" si="0"/>
        <v>貨物輸送事業者Scope1,2燃費性能の優れた輸送用機器の使用 （機器・機材等の導入）自動車</v>
      </c>
      <c r="B47" s="301">
        <f t="shared" si="1"/>
        <v>41</v>
      </c>
      <c r="C47" s="122" t="s">
        <v>706</v>
      </c>
      <c r="D47" s="122" t="s">
        <v>1067</v>
      </c>
      <c r="E47" s="122" t="s">
        <v>1068</v>
      </c>
      <c r="F47" s="282" t="s">
        <v>14</v>
      </c>
      <c r="G47" s="496" t="s">
        <v>1069</v>
      </c>
      <c r="H47" s="496"/>
      <c r="I47" s="51" t="s">
        <v>1072</v>
      </c>
      <c r="J47" s="57" t="s">
        <v>1077</v>
      </c>
      <c r="K47" s="312" t="s">
        <v>680</v>
      </c>
      <c r="L47" s="312" t="s">
        <v>680</v>
      </c>
    </row>
    <row r="48" spans="1:12" ht="14.4" customHeight="1">
      <c r="A48" s="123" t="str">
        <f t="shared" si="0"/>
        <v>貨物輸送事業者Scope1,2燃費性能の優れた輸送用機器の使用 （機器・機材等の導入）船舶</v>
      </c>
      <c r="B48" s="301">
        <f t="shared" si="1"/>
        <v>42</v>
      </c>
      <c r="C48" s="122" t="s">
        <v>706</v>
      </c>
      <c r="D48" s="122" t="s">
        <v>1067</v>
      </c>
      <c r="E48" s="122" t="s">
        <v>1068</v>
      </c>
      <c r="F48" s="282" t="s">
        <v>14</v>
      </c>
      <c r="G48" s="496" t="s">
        <v>1069</v>
      </c>
      <c r="H48" s="496"/>
      <c r="I48" s="51" t="s">
        <v>1078</v>
      </c>
      <c r="J48" s="57" t="s">
        <v>3859</v>
      </c>
      <c r="K48" s="312" t="s">
        <v>680</v>
      </c>
      <c r="L48" s="312" t="s">
        <v>680</v>
      </c>
    </row>
    <row r="49" spans="1:12" ht="14.4" customHeight="1">
      <c r="A49" s="123" t="str">
        <f t="shared" si="0"/>
        <v>貨物輸送事業者Scope1,2燃費性能の優れた輸送用機器の使用 （機器・機材等の導入）船舶</v>
      </c>
      <c r="B49" s="301">
        <f t="shared" si="1"/>
        <v>43</v>
      </c>
      <c r="C49" s="122" t="s">
        <v>706</v>
      </c>
      <c r="D49" s="122" t="s">
        <v>1067</v>
      </c>
      <c r="E49" s="122" t="s">
        <v>1068</v>
      </c>
      <c r="F49" s="282" t="s">
        <v>14</v>
      </c>
      <c r="G49" s="496" t="s">
        <v>1069</v>
      </c>
      <c r="H49" s="496"/>
      <c r="I49" s="51" t="s">
        <v>1078</v>
      </c>
      <c r="J49" s="57" t="s">
        <v>1080</v>
      </c>
      <c r="K49" s="312" t="s">
        <v>680</v>
      </c>
      <c r="L49" s="312" t="s">
        <v>680</v>
      </c>
    </row>
    <row r="50" spans="1:12" ht="14.4" customHeight="1">
      <c r="A50" s="123" t="str">
        <f t="shared" si="0"/>
        <v>貨物輸送事業者Scope1,2燃費性能の優れた輸送用機器の使用 （機器・機材等の導入）船舶</v>
      </c>
      <c r="B50" s="301">
        <f t="shared" si="1"/>
        <v>44</v>
      </c>
      <c r="C50" s="122" t="s">
        <v>706</v>
      </c>
      <c r="D50" s="122" t="s">
        <v>1067</v>
      </c>
      <c r="E50" s="122" t="s">
        <v>1068</v>
      </c>
      <c r="F50" s="282" t="s">
        <v>14</v>
      </c>
      <c r="G50" s="496" t="s">
        <v>1069</v>
      </c>
      <c r="H50" s="496"/>
      <c r="I50" s="51" t="s">
        <v>1078</v>
      </c>
      <c r="J50" s="57" t="s">
        <v>1081</v>
      </c>
      <c r="K50" s="312" t="s">
        <v>680</v>
      </c>
      <c r="L50" s="312" t="s">
        <v>680</v>
      </c>
    </row>
    <row r="51" spans="1:12" ht="14.4" customHeight="1">
      <c r="A51" s="123" t="str">
        <f t="shared" si="0"/>
        <v>貨物輸送事業者Scope1,2燃費性能の優れた輸送用機器の使用 （機器・機材等の導入）航空機</v>
      </c>
      <c r="B51" s="301">
        <f t="shared" si="1"/>
        <v>45</v>
      </c>
      <c r="C51" s="122" t="s">
        <v>706</v>
      </c>
      <c r="D51" s="122" t="s">
        <v>1067</v>
      </c>
      <c r="E51" s="122" t="s">
        <v>1068</v>
      </c>
      <c r="F51" s="282" t="s">
        <v>14</v>
      </c>
      <c r="G51" s="496" t="s">
        <v>1069</v>
      </c>
      <c r="H51" s="496"/>
      <c r="I51" s="51" t="s">
        <v>1082</v>
      </c>
      <c r="J51" s="57" t="s">
        <v>1083</v>
      </c>
      <c r="K51" s="312" t="s">
        <v>680</v>
      </c>
      <c r="L51" s="312" t="s">
        <v>680</v>
      </c>
    </row>
    <row r="52" spans="1:12" ht="14.4" customHeight="1">
      <c r="A52" s="123" t="str">
        <f t="shared" si="0"/>
        <v>貨物輸送事業者Scope1,2燃費性能の優れた輸送用機器の使用 （機器・機材等の導入）航空機</v>
      </c>
      <c r="B52" s="301">
        <f t="shared" si="1"/>
        <v>46</v>
      </c>
      <c r="C52" s="122" t="s">
        <v>706</v>
      </c>
      <c r="D52" s="122" t="s">
        <v>1067</v>
      </c>
      <c r="E52" s="122" t="s">
        <v>1068</v>
      </c>
      <c r="F52" s="282" t="s">
        <v>14</v>
      </c>
      <c r="G52" s="496" t="s">
        <v>1069</v>
      </c>
      <c r="H52" s="496"/>
      <c r="I52" s="51" t="s">
        <v>1082</v>
      </c>
      <c r="J52" s="57" t="s">
        <v>1084</v>
      </c>
      <c r="K52" s="312" t="s">
        <v>680</v>
      </c>
      <c r="L52" s="312" t="s">
        <v>680</v>
      </c>
    </row>
    <row r="53" spans="1:12" ht="14.4" customHeight="1">
      <c r="A53" s="123" t="str">
        <f t="shared" si="0"/>
        <v>貨物輸送事業者Scope1,2排出削減に資する運転又は操縦 （運用管理）鉄道</v>
      </c>
      <c r="B53" s="301">
        <f t="shared" si="1"/>
        <v>47</v>
      </c>
      <c r="C53" s="122" t="s">
        <v>706</v>
      </c>
      <c r="D53" s="122" t="s">
        <v>1067</v>
      </c>
      <c r="E53" s="122" t="s">
        <v>1068</v>
      </c>
      <c r="F53" s="282" t="s">
        <v>14</v>
      </c>
      <c r="G53" s="496" t="s">
        <v>1085</v>
      </c>
      <c r="H53" s="496"/>
      <c r="I53" s="51" t="s">
        <v>1070</v>
      </c>
      <c r="J53" s="57" t="s">
        <v>1086</v>
      </c>
      <c r="K53" s="312" t="s">
        <v>680</v>
      </c>
      <c r="L53" s="312" t="s">
        <v>680</v>
      </c>
    </row>
    <row r="54" spans="1:12" ht="14.4" customHeight="1">
      <c r="A54" s="123" t="str">
        <f t="shared" si="0"/>
        <v>貨物輸送事業者Scope1,2排出削減に資する運転又は操縦 （運用管理）鉄道</v>
      </c>
      <c r="B54" s="301">
        <f t="shared" si="1"/>
        <v>48</v>
      </c>
      <c r="C54" s="122" t="s">
        <v>706</v>
      </c>
      <c r="D54" s="122" t="s">
        <v>1067</v>
      </c>
      <c r="E54" s="122" t="s">
        <v>1068</v>
      </c>
      <c r="F54" s="282" t="s">
        <v>14</v>
      </c>
      <c r="G54" s="496" t="s">
        <v>1085</v>
      </c>
      <c r="H54" s="496"/>
      <c r="I54" s="51" t="s">
        <v>1070</v>
      </c>
      <c r="J54" s="57" t="s">
        <v>1087</v>
      </c>
      <c r="K54" s="312" t="s">
        <v>680</v>
      </c>
      <c r="L54" s="312" t="s">
        <v>680</v>
      </c>
    </row>
    <row r="55" spans="1:12">
      <c r="A55" s="123" t="str">
        <f t="shared" si="0"/>
        <v>貨物輸送事業者Scope1,2排出削減に資する運転又は操縦 （運用管理）自動車</v>
      </c>
      <c r="B55" s="301">
        <f t="shared" si="1"/>
        <v>49</v>
      </c>
      <c r="C55" s="122" t="s">
        <v>706</v>
      </c>
      <c r="D55" s="122" t="s">
        <v>1067</v>
      </c>
      <c r="E55" s="122" t="s">
        <v>1068</v>
      </c>
      <c r="F55" s="282" t="s">
        <v>14</v>
      </c>
      <c r="G55" s="496" t="s">
        <v>1085</v>
      </c>
      <c r="H55" s="496"/>
      <c r="I55" s="51" t="s">
        <v>1072</v>
      </c>
      <c r="J55" s="57" t="s">
        <v>1088</v>
      </c>
      <c r="K55" s="312" t="s">
        <v>680</v>
      </c>
      <c r="L55" s="312" t="s">
        <v>680</v>
      </c>
    </row>
    <row r="56" spans="1:12" ht="14.4" customHeight="1">
      <c r="A56" s="123" t="str">
        <f t="shared" si="0"/>
        <v>貨物輸送事業者Scope1,2排出削減に資する運転又は操縦 （運用管理）自動車</v>
      </c>
      <c r="B56" s="301">
        <f t="shared" si="1"/>
        <v>50</v>
      </c>
      <c r="C56" s="122" t="s">
        <v>706</v>
      </c>
      <c r="D56" s="122" t="s">
        <v>1067</v>
      </c>
      <c r="E56" s="122" t="s">
        <v>1068</v>
      </c>
      <c r="F56" s="282" t="s">
        <v>14</v>
      </c>
      <c r="G56" s="496" t="s">
        <v>1085</v>
      </c>
      <c r="H56" s="496"/>
      <c r="I56" s="51" t="s">
        <v>1072</v>
      </c>
      <c r="J56" s="57" t="s">
        <v>1089</v>
      </c>
      <c r="K56" s="312" t="s">
        <v>680</v>
      </c>
      <c r="L56" s="312" t="s">
        <v>680</v>
      </c>
    </row>
    <row r="57" spans="1:12">
      <c r="A57" s="123" t="str">
        <f t="shared" si="0"/>
        <v>貨物輸送事業者Scope1,2排出削減に資する運転又は操縦 （運用管理）自動車</v>
      </c>
      <c r="B57" s="301">
        <f t="shared" si="1"/>
        <v>51</v>
      </c>
      <c r="C57" s="122" t="s">
        <v>706</v>
      </c>
      <c r="D57" s="122" t="s">
        <v>1067</v>
      </c>
      <c r="E57" s="122" t="s">
        <v>1068</v>
      </c>
      <c r="F57" s="282" t="s">
        <v>14</v>
      </c>
      <c r="G57" s="496" t="s">
        <v>1085</v>
      </c>
      <c r="H57" s="496"/>
      <c r="I57" s="51" t="s">
        <v>1072</v>
      </c>
      <c r="J57" s="57" t="s">
        <v>1090</v>
      </c>
      <c r="K57" s="312" t="s">
        <v>680</v>
      </c>
      <c r="L57" s="312" t="s">
        <v>680</v>
      </c>
    </row>
    <row r="58" spans="1:12" ht="14.4" customHeight="1">
      <c r="A58" s="123" t="str">
        <f t="shared" si="0"/>
        <v>貨物輸送事業者Scope1,2排出削減に資する運転又は操縦 （運用管理）自動車</v>
      </c>
      <c r="B58" s="301">
        <f t="shared" si="1"/>
        <v>52</v>
      </c>
      <c r="C58" s="122" t="s">
        <v>706</v>
      </c>
      <c r="D58" s="122" t="s">
        <v>1067</v>
      </c>
      <c r="E58" s="122" t="s">
        <v>1068</v>
      </c>
      <c r="F58" s="282" t="s">
        <v>14</v>
      </c>
      <c r="G58" s="496" t="s">
        <v>1085</v>
      </c>
      <c r="H58" s="496"/>
      <c r="I58" s="51" t="s">
        <v>1072</v>
      </c>
      <c r="J58" s="57" t="s">
        <v>1091</v>
      </c>
      <c r="K58" s="312" t="s">
        <v>680</v>
      </c>
      <c r="L58" s="312" t="s">
        <v>680</v>
      </c>
    </row>
    <row r="59" spans="1:12" ht="14.4" customHeight="1">
      <c r="A59" s="123" t="str">
        <f t="shared" si="0"/>
        <v>貨物輸送事業者Scope1,2排出削減に資する運転又は操縦 （運用管理）船舶</v>
      </c>
      <c r="B59" s="301">
        <f t="shared" si="1"/>
        <v>53</v>
      </c>
      <c r="C59" s="122" t="s">
        <v>706</v>
      </c>
      <c r="D59" s="122" t="s">
        <v>1067</v>
      </c>
      <c r="E59" s="122" t="s">
        <v>1068</v>
      </c>
      <c r="F59" s="282" t="s">
        <v>14</v>
      </c>
      <c r="G59" s="496" t="s">
        <v>1085</v>
      </c>
      <c r="H59" s="496"/>
      <c r="I59" s="51" t="s">
        <v>1078</v>
      </c>
      <c r="J59" s="57" t="s">
        <v>1092</v>
      </c>
      <c r="K59" s="312" t="s">
        <v>680</v>
      </c>
      <c r="L59" s="312" t="s">
        <v>680</v>
      </c>
    </row>
    <row r="60" spans="1:12" ht="14.4" customHeight="1">
      <c r="A60" s="123" t="str">
        <f t="shared" si="0"/>
        <v>貨物輸送事業者Scope1,2排出削減に資する運転又は操縦 （運用管理）船舶</v>
      </c>
      <c r="B60" s="301">
        <f t="shared" si="1"/>
        <v>54</v>
      </c>
      <c r="C60" s="122" t="s">
        <v>706</v>
      </c>
      <c r="D60" s="122" t="s">
        <v>1067</v>
      </c>
      <c r="E60" s="122" t="s">
        <v>1068</v>
      </c>
      <c r="F60" s="282" t="s">
        <v>14</v>
      </c>
      <c r="G60" s="496" t="s">
        <v>1085</v>
      </c>
      <c r="H60" s="496"/>
      <c r="I60" s="51" t="s">
        <v>1078</v>
      </c>
      <c r="J60" s="57" t="s">
        <v>1093</v>
      </c>
      <c r="K60" s="312" t="s">
        <v>680</v>
      </c>
      <c r="L60" s="312" t="s">
        <v>680</v>
      </c>
    </row>
    <row r="61" spans="1:12" ht="14.4" customHeight="1">
      <c r="A61" s="123" t="str">
        <f t="shared" si="0"/>
        <v>貨物輸送事業者Scope1,2排出削減に資する運転又は操縦 （運用管理）船舶</v>
      </c>
      <c r="B61" s="301">
        <f t="shared" si="1"/>
        <v>55</v>
      </c>
      <c r="C61" s="122" t="s">
        <v>706</v>
      </c>
      <c r="D61" s="122" t="s">
        <v>1067</v>
      </c>
      <c r="E61" s="122" t="s">
        <v>1068</v>
      </c>
      <c r="F61" s="282" t="s">
        <v>14</v>
      </c>
      <c r="G61" s="496" t="s">
        <v>1085</v>
      </c>
      <c r="H61" s="496"/>
      <c r="I61" s="51" t="s">
        <v>1078</v>
      </c>
      <c r="J61" s="57" t="s">
        <v>1094</v>
      </c>
      <c r="K61" s="312" t="s">
        <v>680</v>
      </c>
      <c r="L61" s="312" t="s">
        <v>680</v>
      </c>
    </row>
    <row r="62" spans="1:12" ht="14.4" customHeight="1">
      <c r="A62" s="123" t="str">
        <f t="shared" si="0"/>
        <v>貨物輸送事業者Scope1,2排出削減に資する運転又は操縦 （運用管理）船舶</v>
      </c>
      <c r="B62" s="301">
        <f t="shared" si="1"/>
        <v>56</v>
      </c>
      <c r="C62" s="122" t="s">
        <v>706</v>
      </c>
      <c r="D62" s="122" t="s">
        <v>1067</v>
      </c>
      <c r="E62" s="122" t="s">
        <v>1068</v>
      </c>
      <c r="F62" s="282" t="s">
        <v>14</v>
      </c>
      <c r="G62" s="496" t="s">
        <v>1085</v>
      </c>
      <c r="H62" s="496"/>
      <c r="I62" s="51" t="s">
        <v>1078</v>
      </c>
      <c r="J62" s="57" t="s">
        <v>1095</v>
      </c>
      <c r="K62" s="312" t="s">
        <v>680</v>
      </c>
      <c r="L62" s="312" t="s">
        <v>680</v>
      </c>
    </row>
    <row r="63" spans="1:12" ht="14.4" customHeight="1">
      <c r="A63" s="123" t="str">
        <f t="shared" si="0"/>
        <v>貨物輸送事業者Scope1,2排出削減に資する運転又は操縦 （運用管理）航空機　</v>
      </c>
      <c r="B63" s="301">
        <f t="shared" si="1"/>
        <v>57</v>
      </c>
      <c r="C63" s="122" t="s">
        <v>706</v>
      </c>
      <c r="D63" s="122" t="s">
        <v>1067</v>
      </c>
      <c r="E63" s="122" t="s">
        <v>1068</v>
      </c>
      <c r="F63" s="282" t="s">
        <v>14</v>
      </c>
      <c r="G63" s="496" t="s">
        <v>1085</v>
      </c>
      <c r="H63" s="496"/>
      <c r="I63" s="51" t="s">
        <v>1096</v>
      </c>
      <c r="J63" s="57" t="s">
        <v>3860</v>
      </c>
      <c r="K63" s="312" t="s">
        <v>680</v>
      </c>
      <c r="L63" s="312" t="s">
        <v>680</v>
      </c>
    </row>
    <row r="64" spans="1:12" ht="14.4" customHeight="1">
      <c r="A64" s="123" t="str">
        <f t="shared" si="0"/>
        <v>貨物輸送事業者Scope1,2排出削減に資する運転又は操縦 （運用管理）航空機　</v>
      </c>
      <c r="B64" s="301">
        <f t="shared" si="1"/>
        <v>58</v>
      </c>
      <c r="C64" s="122" t="s">
        <v>706</v>
      </c>
      <c r="D64" s="122" t="s">
        <v>1067</v>
      </c>
      <c r="E64" s="122" t="s">
        <v>1068</v>
      </c>
      <c r="F64" s="282" t="s">
        <v>14</v>
      </c>
      <c r="G64" s="496" t="s">
        <v>1085</v>
      </c>
      <c r="H64" s="496"/>
      <c r="I64" s="51" t="s">
        <v>1096</v>
      </c>
      <c r="J64" s="57" t="s">
        <v>1097</v>
      </c>
      <c r="K64" s="312" t="s">
        <v>680</v>
      </c>
      <c r="L64" s="312" t="s">
        <v>680</v>
      </c>
    </row>
    <row r="65" spans="1:12" ht="14.4" customHeight="1">
      <c r="A65" s="123" t="str">
        <f t="shared" si="0"/>
        <v>貨物輸送事業者Scope1,2排出削減に資する運転又は操縦 （運用管理）航空機　</v>
      </c>
      <c r="B65" s="301">
        <f t="shared" si="1"/>
        <v>59</v>
      </c>
      <c r="C65" s="122" t="s">
        <v>706</v>
      </c>
      <c r="D65" s="122" t="s">
        <v>1067</v>
      </c>
      <c r="E65" s="122" t="s">
        <v>1068</v>
      </c>
      <c r="F65" s="282" t="s">
        <v>14</v>
      </c>
      <c r="G65" s="496" t="s">
        <v>1085</v>
      </c>
      <c r="H65" s="496"/>
      <c r="I65" s="51" t="s">
        <v>1096</v>
      </c>
      <c r="J65" s="57" t="s">
        <v>1098</v>
      </c>
      <c r="K65" s="312" t="s">
        <v>680</v>
      </c>
      <c r="L65" s="312" t="s">
        <v>680</v>
      </c>
    </row>
    <row r="66" spans="1:12" ht="14.4" customHeight="1">
      <c r="A66" s="123" t="str">
        <f t="shared" si="0"/>
        <v>貨物輸送事業者Scope1,2輸送機器の大型化 （機器・機材等の導入）鉄道</v>
      </c>
      <c r="B66" s="301">
        <f t="shared" si="1"/>
        <v>60</v>
      </c>
      <c r="C66" s="122" t="s">
        <v>706</v>
      </c>
      <c r="D66" s="122" t="s">
        <v>1067</v>
      </c>
      <c r="E66" s="122" t="s">
        <v>1068</v>
      </c>
      <c r="F66" s="282" t="s">
        <v>14</v>
      </c>
      <c r="G66" s="496" t="s">
        <v>1099</v>
      </c>
      <c r="H66" s="496"/>
      <c r="I66" s="51" t="s">
        <v>1070</v>
      </c>
      <c r="J66" s="57" t="s">
        <v>1100</v>
      </c>
      <c r="K66" s="312" t="s">
        <v>680</v>
      </c>
      <c r="L66" s="312" t="s">
        <v>680</v>
      </c>
    </row>
    <row r="67" spans="1:12" ht="14.4" customHeight="1">
      <c r="A67" s="123" t="str">
        <f t="shared" si="0"/>
        <v>貨物輸送事業者Scope1,2輸送機器の大型化 （機器・機材等の導入）鉄道</v>
      </c>
      <c r="B67" s="301">
        <f t="shared" si="1"/>
        <v>61</v>
      </c>
      <c r="C67" s="122" t="s">
        <v>706</v>
      </c>
      <c r="D67" s="122" t="s">
        <v>1067</v>
      </c>
      <c r="E67" s="122" t="s">
        <v>1068</v>
      </c>
      <c r="F67" s="282" t="s">
        <v>14</v>
      </c>
      <c r="G67" s="496" t="s">
        <v>1099</v>
      </c>
      <c r="H67" s="496"/>
      <c r="I67" s="51" t="s">
        <v>1070</v>
      </c>
      <c r="J67" s="57" t="s">
        <v>1101</v>
      </c>
      <c r="K67" s="312" t="s">
        <v>680</v>
      </c>
      <c r="L67" s="312" t="s">
        <v>680</v>
      </c>
    </row>
    <row r="68" spans="1:12" ht="14.4" customHeight="1">
      <c r="A68" s="123" t="str">
        <f t="shared" si="0"/>
        <v>貨物輸送事業者Scope1,2輸送機器の大型化 （機器・機材等の導入）自動車</v>
      </c>
      <c r="B68" s="301">
        <f t="shared" si="1"/>
        <v>62</v>
      </c>
      <c r="C68" s="122" t="s">
        <v>706</v>
      </c>
      <c r="D68" s="122" t="s">
        <v>1067</v>
      </c>
      <c r="E68" s="122" t="s">
        <v>1068</v>
      </c>
      <c r="F68" s="282" t="s">
        <v>14</v>
      </c>
      <c r="G68" s="496" t="s">
        <v>1099</v>
      </c>
      <c r="H68" s="496"/>
      <c r="I68" s="51" t="s">
        <v>1072</v>
      </c>
      <c r="J68" s="57" t="s">
        <v>1102</v>
      </c>
      <c r="K68" s="312" t="s">
        <v>680</v>
      </c>
      <c r="L68" s="312" t="s">
        <v>680</v>
      </c>
    </row>
    <row r="69" spans="1:12" ht="14.4" customHeight="1">
      <c r="A69" s="123" t="str">
        <f t="shared" si="0"/>
        <v>貨物輸送事業者Scope1,2輸送機器の大型化 （機器・機材等の導入）自動車</v>
      </c>
      <c r="B69" s="301">
        <f t="shared" si="1"/>
        <v>63</v>
      </c>
      <c r="C69" s="122" t="s">
        <v>706</v>
      </c>
      <c r="D69" s="122" t="s">
        <v>1067</v>
      </c>
      <c r="E69" s="122" t="s">
        <v>1068</v>
      </c>
      <c r="F69" s="282" t="s">
        <v>14</v>
      </c>
      <c r="G69" s="496" t="s">
        <v>1099</v>
      </c>
      <c r="H69" s="496"/>
      <c r="I69" s="51" t="s">
        <v>1072</v>
      </c>
      <c r="J69" s="57" t="s">
        <v>1103</v>
      </c>
      <c r="K69" s="312" t="s">
        <v>680</v>
      </c>
      <c r="L69" s="312" t="s">
        <v>680</v>
      </c>
    </row>
    <row r="70" spans="1:12" ht="14.4" customHeight="1">
      <c r="A70" s="123" t="str">
        <f t="shared" si="0"/>
        <v>貨物輸送事業者Scope1,2輸送機器の大型化 （機器・機材等の導入）船舶</v>
      </c>
      <c r="B70" s="301">
        <f t="shared" si="1"/>
        <v>64</v>
      </c>
      <c r="C70" s="122" t="s">
        <v>706</v>
      </c>
      <c r="D70" s="122" t="s">
        <v>1067</v>
      </c>
      <c r="E70" s="122" t="s">
        <v>1068</v>
      </c>
      <c r="F70" s="282" t="s">
        <v>14</v>
      </c>
      <c r="G70" s="496" t="s">
        <v>1099</v>
      </c>
      <c r="H70" s="496"/>
      <c r="I70" s="314" t="s">
        <v>1078</v>
      </c>
      <c r="J70" s="57" t="s">
        <v>1104</v>
      </c>
      <c r="K70" s="312" t="s">
        <v>680</v>
      </c>
      <c r="L70" s="312" t="s">
        <v>680</v>
      </c>
    </row>
    <row r="71" spans="1:12" ht="14.4" customHeight="1">
      <c r="A71" s="123" t="str">
        <f t="shared" si="0"/>
        <v>貨物輸送事業者Scope1,2輸送機器の大型化 （機器・機材等の導入）航空機</v>
      </c>
      <c r="B71" s="301">
        <f t="shared" si="1"/>
        <v>65</v>
      </c>
      <c r="C71" s="122" t="s">
        <v>706</v>
      </c>
      <c r="D71" s="122" t="s">
        <v>1067</v>
      </c>
      <c r="E71" s="122" t="s">
        <v>1068</v>
      </c>
      <c r="F71" s="282" t="s">
        <v>14</v>
      </c>
      <c r="G71" s="496" t="s">
        <v>1099</v>
      </c>
      <c r="H71" s="496"/>
      <c r="I71" s="314" t="s">
        <v>1082</v>
      </c>
      <c r="J71" s="57" t="s">
        <v>1105</v>
      </c>
      <c r="K71" s="312" t="s">
        <v>680</v>
      </c>
      <c r="L71" s="312" t="s">
        <v>680</v>
      </c>
    </row>
    <row r="72" spans="1:12" ht="14.4" customHeight="1">
      <c r="A72" s="123" t="str">
        <f t="shared" ref="A72:A135" si="2">D72&amp;E72&amp;G72&amp;I72</f>
        <v>貨物輸送事業者Scope1,2輸送能力の効率的な活用 （運用管理）鉄道</v>
      </c>
      <c r="B72" s="301">
        <f t="shared" ref="B72:B135" si="3">ROW(B72)-6</f>
        <v>66</v>
      </c>
      <c r="C72" s="122" t="s">
        <v>706</v>
      </c>
      <c r="D72" s="122" t="s">
        <v>1067</v>
      </c>
      <c r="E72" s="122" t="s">
        <v>1068</v>
      </c>
      <c r="F72" s="282" t="s">
        <v>14</v>
      </c>
      <c r="G72" s="496" t="s">
        <v>1106</v>
      </c>
      <c r="H72" s="496"/>
      <c r="I72" s="51" t="s">
        <v>1070</v>
      </c>
      <c r="J72" s="57" t="s">
        <v>1030</v>
      </c>
      <c r="K72" s="312" t="s">
        <v>680</v>
      </c>
      <c r="L72" s="312" t="s">
        <v>680</v>
      </c>
    </row>
    <row r="73" spans="1:12" ht="14.4" customHeight="1">
      <c r="A73" s="123" t="str">
        <f t="shared" si="2"/>
        <v>貨物輸送事業者Scope1,2輸送能力の効率的な活用 （運用管理）鉄道</v>
      </c>
      <c r="B73" s="301">
        <f t="shared" si="3"/>
        <v>67</v>
      </c>
      <c r="C73" s="122" t="s">
        <v>706</v>
      </c>
      <c r="D73" s="122" t="s">
        <v>1067</v>
      </c>
      <c r="E73" s="122" t="s">
        <v>1068</v>
      </c>
      <c r="F73" s="282" t="s">
        <v>14</v>
      </c>
      <c r="G73" s="496" t="s">
        <v>1106</v>
      </c>
      <c r="H73" s="496"/>
      <c r="I73" s="51" t="s">
        <v>1070</v>
      </c>
      <c r="J73" s="57" t="s">
        <v>1107</v>
      </c>
      <c r="K73" s="312" t="s">
        <v>680</v>
      </c>
      <c r="L73" s="312" t="s">
        <v>680</v>
      </c>
    </row>
    <row r="74" spans="1:12" ht="14.4" customHeight="1">
      <c r="A74" s="123" t="str">
        <f t="shared" si="2"/>
        <v>貨物輸送事業者Scope1,2輸送能力の効率的な活用 （運用管理）自動車</v>
      </c>
      <c r="B74" s="301">
        <f t="shared" si="3"/>
        <v>68</v>
      </c>
      <c r="C74" s="122" t="s">
        <v>706</v>
      </c>
      <c r="D74" s="122" t="s">
        <v>1067</v>
      </c>
      <c r="E74" s="122" t="s">
        <v>1068</v>
      </c>
      <c r="F74" s="282" t="s">
        <v>14</v>
      </c>
      <c r="G74" s="496" t="s">
        <v>1106</v>
      </c>
      <c r="H74" s="496"/>
      <c r="I74" s="51" t="s">
        <v>3443</v>
      </c>
      <c r="J74" s="57" t="s">
        <v>1108</v>
      </c>
      <c r="K74" s="312" t="s">
        <v>680</v>
      </c>
      <c r="L74" s="312" t="s">
        <v>680</v>
      </c>
    </row>
    <row r="75" spans="1:12" ht="14.4" customHeight="1">
      <c r="A75" s="123" t="str">
        <f t="shared" si="2"/>
        <v>貨物輸送事業者Scope1,2輸送能力の効率的な活用 （運用管理）自動車</v>
      </c>
      <c r="B75" s="301">
        <f t="shared" si="3"/>
        <v>69</v>
      </c>
      <c r="C75" s="122" t="s">
        <v>706</v>
      </c>
      <c r="D75" s="122" t="s">
        <v>1067</v>
      </c>
      <c r="E75" s="122" t="s">
        <v>1068</v>
      </c>
      <c r="F75" s="282" t="s">
        <v>14</v>
      </c>
      <c r="G75" s="496" t="s">
        <v>1106</v>
      </c>
      <c r="H75" s="496"/>
      <c r="I75" s="51" t="s">
        <v>3443</v>
      </c>
      <c r="J75" s="57" t="s">
        <v>1107</v>
      </c>
      <c r="K75" s="312" t="s">
        <v>680</v>
      </c>
      <c r="L75" s="312" t="s">
        <v>680</v>
      </c>
    </row>
    <row r="76" spans="1:12" ht="14.4" customHeight="1">
      <c r="A76" s="123" t="str">
        <f t="shared" si="2"/>
        <v>貨物輸送事業者Scope1,2輸送能力の効率的な活用 （運用管理）自動車</v>
      </c>
      <c r="B76" s="301">
        <f t="shared" si="3"/>
        <v>70</v>
      </c>
      <c r="C76" s="122" t="s">
        <v>706</v>
      </c>
      <c r="D76" s="122" t="s">
        <v>1067</v>
      </c>
      <c r="E76" s="122" t="s">
        <v>1068</v>
      </c>
      <c r="F76" s="282" t="s">
        <v>14</v>
      </c>
      <c r="G76" s="496" t="s">
        <v>1106</v>
      </c>
      <c r="H76" s="496"/>
      <c r="I76" s="51" t="s">
        <v>3443</v>
      </c>
      <c r="J76" s="122" t="s">
        <v>1109</v>
      </c>
      <c r="K76" s="312" t="s">
        <v>680</v>
      </c>
      <c r="L76" s="312" t="s">
        <v>680</v>
      </c>
    </row>
    <row r="77" spans="1:12" ht="14.4" customHeight="1">
      <c r="A77" s="123" t="str">
        <f t="shared" si="2"/>
        <v>貨物輸送事業者Scope1,2輸送能力の効率的な活用 （運用管理）船舶</v>
      </c>
      <c r="B77" s="301">
        <f t="shared" si="3"/>
        <v>71</v>
      </c>
      <c r="C77" s="122" t="s">
        <v>706</v>
      </c>
      <c r="D77" s="122" t="s">
        <v>1067</v>
      </c>
      <c r="E77" s="122" t="s">
        <v>1068</v>
      </c>
      <c r="F77" s="282" t="s">
        <v>14</v>
      </c>
      <c r="G77" s="496" t="s">
        <v>1106</v>
      </c>
      <c r="H77" s="496"/>
      <c r="I77" s="51" t="s">
        <v>3440</v>
      </c>
      <c r="J77" s="122" t="s">
        <v>1108</v>
      </c>
      <c r="K77" s="312" t="s">
        <v>680</v>
      </c>
      <c r="L77" s="312" t="s">
        <v>680</v>
      </c>
    </row>
    <row r="78" spans="1:12" ht="14.4" customHeight="1">
      <c r="A78" s="123" t="str">
        <f t="shared" si="2"/>
        <v>貨物輸送事業者Scope1,2輸送能力の効率的な活用 （運用管理）船舶</v>
      </c>
      <c r="B78" s="301">
        <f t="shared" si="3"/>
        <v>72</v>
      </c>
      <c r="C78" s="122" t="s">
        <v>706</v>
      </c>
      <c r="D78" s="122" t="s">
        <v>1067</v>
      </c>
      <c r="E78" s="122" t="s">
        <v>1068</v>
      </c>
      <c r="F78" s="282" t="s">
        <v>14</v>
      </c>
      <c r="G78" s="496" t="s">
        <v>1106</v>
      </c>
      <c r="H78" s="496"/>
      <c r="I78" s="51" t="s">
        <v>1078</v>
      </c>
      <c r="J78" s="122" t="s">
        <v>1107</v>
      </c>
      <c r="K78" s="312" t="s">
        <v>680</v>
      </c>
      <c r="L78" s="312" t="s">
        <v>680</v>
      </c>
    </row>
    <row r="79" spans="1:12" ht="14.4" customHeight="1">
      <c r="A79" s="123" t="str">
        <f t="shared" si="2"/>
        <v>貨物輸送事業者Scope1,2輸送能力の効率的な活用 （運用管理）航空機</v>
      </c>
      <c r="B79" s="301">
        <f t="shared" si="3"/>
        <v>73</v>
      </c>
      <c r="C79" s="122" t="s">
        <v>706</v>
      </c>
      <c r="D79" s="122" t="s">
        <v>1067</v>
      </c>
      <c r="E79" s="122" t="s">
        <v>1068</v>
      </c>
      <c r="F79" s="282" t="s">
        <v>14</v>
      </c>
      <c r="G79" s="496" t="s">
        <v>1106</v>
      </c>
      <c r="H79" s="496"/>
      <c r="I79" s="51" t="s">
        <v>1082</v>
      </c>
      <c r="J79" s="122" t="s">
        <v>1108</v>
      </c>
      <c r="K79" s="312" t="s">
        <v>680</v>
      </c>
      <c r="L79" s="312" t="s">
        <v>680</v>
      </c>
    </row>
    <row r="80" spans="1:12" ht="14.4" customHeight="1">
      <c r="A80" s="123" t="str">
        <f t="shared" si="2"/>
        <v>貨物輸送事業者Scope1,2輸送能力の効率的な活用 （運用管理）航空機</v>
      </c>
      <c r="B80" s="301">
        <f t="shared" si="3"/>
        <v>74</v>
      </c>
      <c r="C80" s="122" t="s">
        <v>706</v>
      </c>
      <c r="D80" s="122" t="s">
        <v>1067</v>
      </c>
      <c r="E80" s="122" t="s">
        <v>1068</v>
      </c>
      <c r="F80" s="282" t="s">
        <v>14</v>
      </c>
      <c r="G80" s="496" t="s">
        <v>1106</v>
      </c>
      <c r="H80" s="496"/>
      <c r="I80" s="51" t="s">
        <v>1082</v>
      </c>
      <c r="J80" s="122" t="s">
        <v>1107</v>
      </c>
      <c r="K80" s="312" t="s">
        <v>680</v>
      </c>
      <c r="L80" s="312" t="s">
        <v>680</v>
      </c>
    </row>
    <row r="81" spans="1:12" ht="14.4" customHeight="1">
      <c r="A81" s="123" t="str">
        <f t="shared" si="2"/>
        <v>貨物輸送事業者Scope1,2その他排出削減 （運用管理）共通</v>
      </c>
      <c r="B81" s="301">
        <f t="shared" si="3"/>
        <v>75</v>
      </c>
      <c r="C81" s="122" t="s">
        <v>706</v>
      </c>
      <c r="D81" s="122" t="s">
        <v>1067</v>
      </c>
      <c r="E81" s="122" t="s">
        <v>1068</v>
      </c>
      <c r="F81" s="282" t="s">
        <v>14</v>
      </c>
      <c r="G81" s="496" t="s">
        <v>1110</v>
      </c>
      <c r="H81" s="496"/>
      <c r="I81" s="51" t="s">
        <v>1111</v>
      </c>
      <c r="J81" s="122" t="s">
        <v>1112</v>
      </c>
      <c r="K81" s="312" t="s">
        <v>680</v>
      </c>
      <c r="L81" s="312" t="s">
        <v>680</v>
      </c>
    </row>
    <row r="82" spans="1:12" ht="14.4" customHeight="1">
      <c r="A82" s="123" t="str">
        <f t="shared" si="2"/>
        <v>貨物輸送事業者Scope1,2その他排出削減 （運用管理）共通</v>
      </c>
      <c r="B82" s="301">
        <f t="shared" si="3"/>
        <v>76</v>
      </c>
      <c r="C82" s="122" t="s">
        <v>706</v>
      </c>
      <c r="D82" s="122" t="s">
        <v>1067</v>
      </c>
      <c r="E82" s="122" t="s">
        <v>1068</v>
      </c>
      <c r="F82" s="282" t="s">
        <v>14</v>
      </c>
      <c r="G82" s="496" t="s">
        <v>1110</v>
      </c>
      <c r="H82" s="496"/>
      <c r="I82" s="51" t="s">
        <v>1111</v>
      </c>
      <c r="J82" s="122" t="s">
        <v>1113</v>
      </c>
      <c r="K82" s="312" t="s">
        <v>680</v>
      </c>
      <c r="L82" s="312" t="s">
        <v>680</v>
      </c>
    </row>
    <row r="83" spans="1:12">
      <c r="A83" s="123" t="str">
        <f t="shared" si="2"/>
        <v>貨物輸送事業者Scope1,2その他排出削減 （運用管理）鉄道</v>
      </c>
      <c r="B83" s="301">
        <f t="shared" si="3"/>
        <v>77</v>
      </c>
      <c r="C83" s="122" t="s">
        <v>706</v>
      </c>
      <c r="D83" s="122" t="s">
        <v>1067</v>
      </c>
      <c r="E83" s="122" t="s">
        <v>1068</v>
      </c>
      <c r="F83" s="282" t="s">
        <v>14</v>
      </c>
      <c r="G83" s="496" t="s">
        <v>1110</v>
      </c>
      <c r="H83" s="496"/>
      <c r="I83" s="51" t="s">
        <v>1070</v>
      </c>
      <c r="J83" s="122" t="s">
        <v>1114</v>
      </c>
      <c r="K83" s="312" t="s">
        <v>680</v>
      </c>
      <c r="L83" s="312" t="s">
        <v>680</v>
      </c>
    </row>
    <row r="84" spans="1:12" ht="14.4" customHeight="1">
      <c r="A84" s="123" t="str">
        <f t="shared" si="2"/>
        <v>貨物輸送事業者Scope1,2その他排出削減 （運用管理）鉄道</v>
      </c>
      <c r="B84" s="301">
        <f t="shared" si="3"/>
        <v>78</v>
      </c>
      <c r="C84" s="122" t="s">
        <v>706</v>
      </c>
      <c r="D84" s="122" t="s">
        <v>1067</v>
      </c>
      <c r="E84" s="122" t="s">
        <v>1068</v>
      </c>
      <c r="F84" s="282" t="s">
        <v>14</v>
      </c>
      <c r="G84" s="496" t="s">
        <v>1110</v>
      </c>
      <c r="H84" s="496"/>
      <c r="I84" s="51" t="s">
        <v>1070</v>
      </c>
      <c r="J84" s="122" t="s">
        <v>1115</v>
      </c>
      <c r="K84" s="312" t="s">
        <v>680</v>
      </c>
      <c r="L84" s="312" t="s">
        <v>680</v>
      </c>
    </row>
    <row r="85" spans="1:12" ht="14.4" customHeight="1">
      <c r="A85" s="123" t="str">
        <f t="shared" si="2"/>
        <v>貨物輸送事業者Scope1,2その他排出削減 （運用管理）鉄道</v>
      </c>
      <c r="B85" s="301">
        <f t="shared" si="3"/>
        <v>79</v>
      </c>
      <c r="C85" s="122" t="s">
        <v>706</v>
      </c>
      <c r="D85" s="122" t="s">
        <v>1067</v>
      </c>
      <c r="E85" s="122" t="s">
        <v>1068</v>
      </c>
      <c r="F85" s="282" t="s">
        <v>14</v>
      </c>
      <c r="G85" s="496" t="s">
        <v>1110</v>
      </c>
      <c r="H85" s="496"/>
      <c r="I85" s="51" t="s">
        <v>1070</v>
      </c>
      <c r="J85" s="122" t="s">
        <v>1116</v>
      </c>
      <c r="K85" s="312" t="s">
        <v>680</v>
      </c>
      <c r="L85" s="312" t="s">
        <v>680</v>
      </c>
    </row>
    <row r="86" spans="1:12">
      <c r="A86" s="123" t="str">
        <f t="shared" si="2"/>
        <v>貨物輸送事業者Scope1,2その他排出削減 （運用管理）鉄道</v>
      </c>
      <c r="B86" s="301">
        <f t="shared" si="3"/>
        <v>80</v>
      </c>
      <c r="C86" s="122" t="s">
        <v>706</v>
      </c>
      <c r="D86" s="122" t="s">
        <v>1067</v>
      </c>
      <c r="E86" s="122" t="s">
        <v>1068</v>
      </c>
      <c r="F86" s="282" t="s">
        <v>14</v>
      </c>
      <c r="G86" s="496" t="s">
        <v>1110</v>
      </c>
      <c r="H86" s="496"/>
      <c r="I86" s="51" t="s">
        <v>1070</v>
      </c>
      <c r="J86" s="122" t="s">
        <v>1117</v>
      </c>
      <c r="K86" s="312" t="s">
        <v>680</v>
      </c>
      <c r="L86" s="312" t="s">
        <v>680</v>
      </c>
    </row>
    <row r="87" spans="1:12" ht="14.4" customHeight="1">
      <c r="A87" s="123" t="str">
        <f t="shared" si="2"/>
        <v>貨物輸送事業者Scope1,2その他排出削減 （運用管理）鉄道</v>
      </c>
      <c r="B87" s="301">
        <f t="shared" si="3"/>
        <v>81</v>
      </c>
      <c r="C87" s="122" t="s">
        <v>706</v>
      </c>
      <c r="D87" s="122" t="s">
        <v>1067</v>
      </c>
      <c r="E87" s="122" t="s">
        <v>1068</v>
      </c>
      <c r="F87" s="282" t="s">
        <v>14</v>
      </c>
      <c r="G87" s="496" t="s">
        <v>1110</v>
      </c>
      <c r="H87" s="496"/>
      <c r="I87" s="51" t="s">
        <v>1070</v>
      </c>
      <c r="J87" s="122" t="s">
        <v>1118</v>
      </c>
      <c r="K87" s="312" t="s">
        <v>680</v>
      </c>
      <c r="L87" s="312" t="s">
        <v>680</v>
      </c>
    </row>
    <row r="88" spans="1:12">
      <c r="A88" s="123" t="str">
        <f t="shared" si="2"/>
        <v>貨物輸送事業者Scope1,2その他排出削減 （運用管理）鉄道</v>
      </c>
      <c r="B88" s="301">
        <f t="shared" si="3"/>
        <v>82</v>
      </c>
      <c r="C88" s="122" t="s">
        <v>706</v>
      </c>
      <c r="D88" s="122" t="s">
        <v>1067</v>
      </c>
      <c r="E88" s="122" t="s">
        <v>1068</v>
      </c>
      <c r="F88" s="282" t="s">
        <v>14</v>
      </c>
      <c r="G88" s="496" t="s">
        <v>1110</v>
      </c>
      <c r="H88" s="496"/>
      <c r="I88" s="51" t="s">
        <v>1070</v>
      </c>
      <c r="J88" s="122" t="s">
        <v>1119</v>
      </c>
      <c r="K88" s="312" t="s">
        <v>680</v>
      </c>
      <c r="L88" s="312" t="s">
        <v>680</v>
      </c>
    </row>
    <row r="89" spans="1:12" ht="14.4" customHeight="1">
      <c r="A89" s="123" t="str">
        <f t="shared" si="2"/>
        <v>貨物輸送事業者Scope1,2その他排出削減 （運用管理）鉄道</v>
      </c>
      <c r="B89" s="301">
        <f t="shared" si="3"/>
        <v>83</v>
      </c>
      <c r="C89" s="122" t="s">
        <v>706</v>
      </c>
      <c r="D89" s="122" t="s">
        <v>1067</v>
      </c>
      <c r="E89" s="122" t="s">
        <v>1068</v>
      </c>
      <c r="F89" s="356" t="s">
        <v>91</v>
      </c>
      <c r="G89" s="496" t="s">
        <v>1110</v>
      </c>
      <c r="H89" s="496"/>
      <c r="I89" s="51" t="s">
        <v>1070</v>
      </c>
      <c r="J89" s="122" t="s">
        <v>1120</v>
      </c>
      <c r="K89" s="312" t="s">
        <v>680</v>
      </c>
      <c r="L89" s="312" t="s">
        <v>680</v>
      </c>
    </row>
    <row r="90" spans="1:12" ht="14.4" customHeight="1">
      <c r="A90" s="123" t="str">
        <f t="shared" si="2"/>
        <v>貨物輸送事業者Scope1,2その他排出削減 （運用管理）鉄道</v>
      </c>
      <c r="B90" s="301">
        <f t="shared" si="3"/>
        <v>84</v>
      </c>
      <c r="C90" s="122" t="s">
        <v>706</v>
      </c>
      <c r="D90" s="122" t="s">
        <v>1067</v>
      </c>
      <c r="E90" s="122" t="s">
        <v>1068</v>
      </c>
      <c r="F90" s="354" t="s">
        <v>14</v>
      </c>
      <c r="G90" s="496" t="s">
        <v>1110</v>
      </c>
      <c r="H90" s="496"/>
      <c r="I90" s="51" t="s">
        <v>1070</v>
      </c>
      <c r="J90" s="122" t="s">
        <v>1121</v>
      </c>
      <c r="K90" s="312" t="s">
        <v>680</v>
      </c>
      <c r="L90" s="312" t="s">
        <v>680</v>
      </c>
    </row>
    <row r="91" spans="1:12" ht="14.4" customHeight="1">
      <c r="A91" s="123" t="str">
        <f t="shared" si="2"/>
        <v>貨物輸送事業者Scope1,2その他排出削減 （運用管理）自動車</v>
      </c>
      <c r="B91" s="301">
        <f t="shared" si="3"/>
        <v>85</v>
      </c>
      <c r="C91" s="122" t="s">
        <v>706</v>
      </c>
      <c r="D91" s="122" t="s">
        <v>1067</v>
      </c>
      <c r="E91" s="122" t="s">
        <v>1068</v>
      </c>
      <c r="F91" s="354" t="s">
        <v>14</v>
      </c>
      <c r="G91" s="496" t="s">
        <v>1110</v>
      </c>
      <c r="H91" s="496"/>
      <c r="I91" s="51" t="s">
        <v>1072</v>
      </c>
      <c r="J91" s="122" t="s">
        <v>1114</v>
      </c>
      <c r="K91" s="312" t="s">
        <v>680</v>
      </c>
      <c r="L91" s="312" t="s">
        <v>680</v>
      </c>
    </row>
    <row r="92" spans="1:12">
      <c r="A92" s="123" t="str">
        <f t="shared" si="2"/>
        <v>貨物輸送事業者Scope1,2その他排出削減 （運用管理）自動車</v>
      </c>
      <c r="B92" s="301">
        <f t="shared" si="3"/>
        <v>86</v>
      </c>
      <c r="C92" s="122" t="s">
        <v>706</v>
      </c>
      <c r="D92" s="122" t="s">
        <v>1067</v>
      </c>
      <c r="E92" s="122" t="s">
        <v>1068</v>
      </c>
      <c r="F92" s="354" t="s">
        <v>14</v>
      </c>
      <c r="G92" s="496" t="s">
        <v>1110</v>
      </c>
      <c r="H92" s="496"/>
      <c r="I92" s="51" t="s">
        <v>1072</v>
      </c>
      <c r="J92" s="122" t="s">
        <v>1058</v>
      </c>
      <c r="K92" s="312" t="s">
        <v>680</v>
      </c>
      <c r="L92" s="312" t="s">
        <v>680</v>
      </c>
    </row>
    <row r="93" spans="1:12" ht="14.4" customHeight="1">
      <c r="A93" s="123" t="str">
        <f t="shared" si="2"/>
        <v>貨物輸送事業者Scope1,2その他排出削減 （運用管理）自動車</v>
      </c>
      <c r="B93" s="301">
        <f t="shared" si="3"/>
        <v>87</v>
      </c>
      <c r="C93" s="122" t="s">
        <v>706</v>
      </c>
      <c r="D93" s="122" t="s">
        <v>1067</v>
      </c>
      <c r="E93" s="122" t="s">
        <v>1068</v>
      </c>
      <c r="F93" s="354" t="s">
        <v>14</v>
      </c>
      <c r="G93" s="496" t="s">
        <v>1110</v>
      </c>
      <c r="H93" s="496"/>
      <c r="I93" s="51" t="s">
        <v>1072</v>
      </c>
      <c r="J93" s="122" t="s">
        <v>1115</v>
      </c>
      <c r="K93" s="312" t="s">
        <v>680</v>
      </c>
      <c r="L93" s="312" t="s">
        <v>680</v>
      </c>
    </row>
    <row r="94" spans="1:12">
      <c r="A94" s="123" t="str">
        <f t="shared" si="2"/>
        <v>貨物輸送事業者Scope1,2その他排出削減 （運用管理）自動車</v>
      </c>
      <c r="B94" s="301">
        <f t="shared" si="3"/>
        <v>88</v>
      </c>
      <c r="C94" s="122" t="s">
        <v>706</v>
      </c>
      <c r="D94" s="122" t="s">
        <v>1067</v>
      </c>
      <c r="E94" s="122" t="s">
        <v>1068</v>
      </c>
      <c r="F94" s="354" t="s">
        <v>14</v>
      </c>
      <c r="G94" s="496" t="s">
        <v>1110</v>
      </c>
      <c r="H94" s="496"/>
      <c r="I94" s="51" t="s">
        <v>1072</v>
      </c>
      <c r="J94" s="122" t="s">
        <v>1116</v>
      </c>
      <c r="K94" s="312" t="s">
        <v>680</v>
      </c>
      <c r="L94" s="312" t="s">
        <v>680</v>
      </c>
    </row>
    <row r="95" spans="1:12" ht="14.4" customHeight="1">
      <c r="A95" s="123" t="str">
        <f t="shared" si="2"/>
        <v>貨物輸送事業者Scope1,2その他排出削減 （運用管理）自動車</v>
      </c>
      <c r="B95" s="301">
        <f t="shared" si="3"/>
        <v>89</v>
      </c>
      <c r="C95" s="122" t="s">
        <v>706</v>
      </c>
      <c r="D95" s="122" t="s">
        <v>1067</v>
      </c>
      <c r="E95" s="122" t="s">
        <v>1068</v>
      </c>
      <c r="F95" s="356" t="s">
        <v>91</v>
      </c>
      <c r="G95" s="496" t="s">
        <v>1110</v>
      </c>
      <c r="H95" s="496"/>
      <c r="I95" s="51" t="s">
        <v>1072</v>
      </c>
      <c r="J95" s="122" t="s">
        <v>1120</v>
      </c>
      <c r="K95" s="312" t="s">
        <v>680</v>
      </c>
      <c r="L95" s="312" t="s">
        <v>680</v>
      </c>
    </row>
    <row r="96" spans="1:12" ht="14.4" customHeight="1">
      <c r="A96" s="123" t="str">
        <f t="shared" si="2"/>
        <v>貨物輸送事業者Scope1,2その他排出削減 （運用管理）自動車</v>
      </c>
      <c r="B96" s="301">
        <f t="shared" si="3"/>
        <v>90</v>
      </c>
      <c r="C96" s="122" t="s">
        <v>706</v>
      </c>
      <c r="D96" s="122" t="s">
        <v>1067</v>
      </c>
      <c r="E96" s="122" t="s">
        <v>1068</v>
      </c>
      <c r="F96" s="354" t="s">
        <v>14</v>
      </c>
      <c r="G96" s="496" t="s">
        <v>1110</v>
      </c>
      <c r="H96" s="496"/>
      <c r="I96" s="51" t="s">
        <v>1072</v>
      </c>
      <c r="J96" s="122" t="s">
        <v>1121</v>
      </c>
      <c r="K96" s="312" t="s">
        <v>680</v>
      </c>
      <c r="L96" s="312" t="s">
        <v>680</v>
      </c>
    </row>
    <row r="97" spans="1:12" ht="14.4" customHeight="1">
      <c r="A97" s="123" t="str">
        <f t="shared" si="2"/>
        <v>貨物輸送事業者Scope1,2その他排出削減 （運用管理）自動車</v>
      </c>
      <c r="B97" s="301">
        <f t="shared" si="3"/>
        <v>91</v>
      </c>
      <c r="C97" s="122" t="s">
        <v>706</v>
      </c>
      <c r="D97" s="122" t="s">
        <v>1067</v>
      </c>
      <c r="E97" s="122" t="s">
        <v>1068</v>
      </c>
      <c r="F97" s="354" t="s">
        <v>14</v>
      </c>
      <c r="G97" s="496" t="s">
        <v>1110</v>
      </c>
      <c r="H97" s="496"/>
      <c r="I97" s="51" t="s">
        <v>1072</v>
      </c>
      <c r="J97" s="122" t="s">
        <v>1064</v>
      </c>
      <c r="K97" s="312" t="s">
        <v>680</v>
      </c>
      <c r="L97" s="312" t="s">
        <v>680</v>
      </c>
    </row>
    <row r="98" spans="1:12">
      <c r="A98" s="123" t="str">
        <f t="shared" si="2"/>
        <v>貨物輸送事業者Scope1,2その他排出削減 （運用管理）自動車</v>
      </c>
      <c r="B98" s="301">
        <f t="shared" si="3"/>
        <v>92</v>
      </c>
      <c r="C98" s="122" t="s">
        <v>706</v>
      </c>
      <c r="D98" s="122" t="s">
        <v>1067</v>
      </c>
      <c r="E98" s="122" t="s">
        <v>1068</v>
      </c>
      <c r="F98" s="354" t="s">
        <v>14</v>
      </c>
      <c r="G98" s="496" t="s">
        <v>1110</v>
      </c>
      <c r="H98" s="496"/>
      <c r="I98" s="51" t="s">
        <v>1072</v>
      </c>
      <c r="J98" s="122" t="s">
        <v>1050</v>
      </c>
      <c r="K98" s="312" t="s">
        <v>680</v>
      </c>
      <c r="L98" s="312" t="s">
        <v>680</v>
      </c>
    </row>
    <row r="99" spans="1:12" ht="28.8">
      <c r="A99" s="123" t="str">
        <f t="shared" si="2"/>
        <v>貨物輸送事業者Scope1,2その他排出削減 （運用管理）自動車</v>
      </c>
      <c r="B99" s="301">
        <f t="shared" si="3"/>
        <v>93</v>
      </c>
      <c r="C99" s="122" t="s">
        <v>706</v>
      </c>
      <c r="D99" s="122" t="s">
        <v>1067</v>
      </c>
      <c r="E99" s="122" t="s">
        <v>1068</v>
      </c>
      <c r="F99" s="354" t="s">
        <v>14</v>
      </c>
      <c r="G99" s="496" t="s">
        <v>1110</v>
      </c>
      <c r="H99" s="496"/>
      <c r="I99" s="51" t="s">
        <v>1072</v>
      </c>
      <c r="J99" s="122" t="s">
        <v>1122</v>
      </c>
      <c r="K99" s="312" t="s">
        <v>680</v>
      </c>
      <c r="L99" s="312" t="s">
        <v>680</v>
      </c>
    </row>
    <row r="100" spans="1:12" ht="14.4" customHeight="1">
      <c r="A100" s="123" t="str">
        <f t="shared" si="2"/>
        <v>貨物輸送事業者Scope1,2その他排出削減 （運用管理）自動車</v>
      </c>
      <c r="B100" s="301">
        <f t="shared" si="3"/>
        <v>94</v>
      </c>
      <c r="C100" s="122" t="s">
        <v>706</v>
      </c>
      <c r="D100" s="122" t="s">
        <v>1067</v>
      </c>
      <c r="E100" s="122" t="s">
        <v>1068</v>
      </c>
      <c r="F100" s="354" t="s">
        <v>14</v>
      </c>
      <c r="G100" s="496" t="s">
        <v>1110</v>
      </c>
      <c r="H100" s="496"/>
      <c r="I100" s="51" t="s">
        <v>1072</v>
      </c>
      <c r="J100" s="122" t="s">
        <v>1051</v>
      </c>
      <c r="K100" s="312" t="s">
        <v>680</v>
      </c>
      <c r="L100" s="312" t="s">
        <v>680</v>
      </c>
    </row>
    <row r="101" spans="1:12">
      <c r="A101" s="123" t="str">
        <f t="shared" si="2"/>
        <v>貨物輸送事業者Scope1,2その他排出削減 （運用管理）自動車</v>
      </c>
      <c r="B101" s="301">
        <f t="shared" si="3"/>
        <v>95</v>
      </c>
      <c r="C101" s="122" t="s">
        <v>706</v>
      </c>
      <c r="D101" s="122" t="s">
        <v>1067</v>
      </c>
      <c r="E101" s="122" t="s">
        <v>1068</v>
      </c>
      <c r="F101" s="354" t="s">
        <v>14</v>
      </c>
      <c r="G101" s="496" t="s">
        <v>1110</v>
      </c>
      <c r="H101" s="496"/>
      <c r="I101" s="51" t="s">
        <v>1072</v>
      </c>
      <c r="J101" s="122" t="s">
        <v>1123</v>
      </c>
      <c r="K101" s="312" t="s">
        <v>680</v>
      </c>
      <c r="L101" s="312" t="s">
        <v>680</v>
      </c>
    </row>
    <row r="102" spans="1:12" ht="14.4" customHeight="1">
      <c r="A102" s="123" t="str">
        <f t="shared" si="2"/>
        <v>貨物輸送事業者Scope1,2その他排出削減 （運用管理）船舶</v>
      </c>
      <c r="B102" s="301">
        <f t="shared" si="3"/>
        <v>96</v>
      </c>
      <c r="C102" s="122" t="s">
        <v>706</v>
      </c>
      <c r="D102" s="122" t="s">
        <v>1067</v>
      </c>
      <c r="E102" s="122" t="s">
        <v>1068</v>
      </c>
      <c r="F102" s="354" t="s">
        <v>14</v>
      </c>
      <c r="G102" s="496" t="s">
        <v>1110</v>
      </c>
      <c r="H102" s="496"/>
      <c r="I102" s="51" t="s">
        <v>1078</v>
      </c>
      <c r="J102" s="122" t="s">
        <v>1124</v>
      </c>
      <c r="K102" s="312" t="s">
        <v>680</v>
      </c>
      <c r="L102" s="312" t="s">
        <v>680</v>
      </c>
    </row>
    <row r="103" spans="1:12">
      <c r="A103" s="123" t="str">
        <f t="shared" si="2"/>
        <v>貨物輸送事業者Scope1,2その他排出削減 （運用管理）船舶</v>
      </c>
      <c r="B103" s="301">
        <f t="shared" si="3"/>
        <v>97</v>
      </c>
      <c r="C103" s="122" t="s">
        <v>706</v>
      </c>
      <c r="D103" s="122" t="s">
        <v>1067</v>
      </c>
      <c r="E103" s="122" t="s">
        <v>1068</v>
      </c>
      <c r="F103" s="354" t="s">
        <v>14</v>
      </c>
      <c r="G103" s="496" t="s">
        <v>1110</v>
      </c>
      <c r="H103" s="496"/>
      <c r="I103" s="51" t="s">
        <v>1078</v>
      </c>
      <c r="J103" s="122" t="s">
        <v>1116</v>
      </c>
      <c r="K103" s="312" t="s">
        <v>680</v>
      </c>
      <c r="L103" s="312" t="s">
        <v>680</v>
      </c>
    </row>
    <row r="104" spans="1:12" ht="14.4" customHeight="1">
      <c r="A104" s="123" t="str">
        <f t="shared" si="2"/>
        <v>貨物輸送事業者Scope1,2その他排出削減 （運用管理）船舶</v>
      </c>
      <c r="B104" s="301">
        <f t="shared" si="3"/>
        <v>98</v>
      </c>
      <c r="C104" s="122" t="s">
        <v>706</v>
      </c>
      <c r="D104" s="122" t="s">
        <v>1067</v>
      </c>
      <c r="E104" s="122" t="s">
        <v>1068</v>
      </c>
      <c r="F104" s="354" t="s">
        <v>14</v>
      </c>
      <c r="G104" s="496" t="s">
        <v>1110</v>
      </c>
      <c r="H104" s="496"/>
      <c r="I104" s="51" t="s">
        <v>1078</v>
      </c>
      <c r="J104" s="122" t="s">
        <v>1118</v>
      </c>
      <c r="K104" s="312" t="s">
        <v>680</v>
      </c>
      <c r="L104" s="312" t="s">
        <v>680</v>
      </c>
    </row>
    <row r="105" spans="1:12">
      <c r="A105" s="123" t="str">
        <f t="shared" si="2"/>
        <v>貨物輸送事業者Scope1,2その他排出削減 （運用管理）船舶</v>
      </c>
      <c r="B105" s="301">
        <f t="shared" si="3"/>
        <v>99</v>
      </c>
      <c r="C105" s="122" t="s">
        <v>706</v>
      </c>
      <c r="D105" s="122" t="s">
        <v>1067</v>
      </c>
      <c r="E105" s="122" t="s">
        <v>1068</v>
      </c>
      <c r="F105" s="354" t="s">
        <v>14</v>
      </c>
      <c r="G105" s="496" t="s">
        <v>1110</v>
      </c>
      <c r="H105" s="496"/>
      <c r="I105" s="51" t="s">
        <v>1078</v>
      </c>
      <c r="J105" s="122" t="s">
        <v>1119</v>
      </c>
      <c r="K105" s="312" t="s">
        <v>680</v>
      </c>
      <c r="L105" s="312" t="s">
        <v>680</v>
      </c>
    </row>
    <row r="106" spans="1:12" ht="14.4" customHeight="1">
      <c r="A106" s="123" t="str">
        <f t="shared" si="2"/>
        <v>貨物輸送事業者Scope1,2その他排出削減 （運用管理）船舶</v>
      </c>
      <c r="B106" s="301">
        <f t="shared" si="3"/>
        <v>100</v>
      </c>
      <c r="C106" s="122" t="s">
        <v>706</v>
      </c>
      <c r="D106" s="122" t="s">
        <v>1067</v>
      </c>
      <c r="E106" s="122" t="s">
        <v>1068</v>
      </c>
      <c r="F106" s="356" t="s">
        <v>91</v>
      </c>
      <c r="G106" s="496" t="s">
        <v>1110</v>
      </c>
      <c r="H106" s="496"/>
      <c r="I106" s="51" t="s">
        <v>1078</v>
      </c>
      <c r="J106" s="122" t="s">
        <v>1120</v>
      </c>
      <c r="K106" s="312" t="s">
        <v>680</v>
      </c>
      <c r="L106" s="312" t="s">
        <v>680</v>
      </c>
    </row>
    <row r="107" spans="1:12" ht="14.4" customHeight="1">
      <c r="A107" s="123" t="str">
        <f t="shared" si="2"/>
        <v>貨物輸送事業者Scope1,2その他排出削減 （運用管理）船舶</v>
      </c>
      <c r="B107" s="301">
        <f t="shared" si="3"/>
        <v>101</v>
      </c>
      <c r="C107" s="122" t="s">
        <v>706</v>
      </c>
      <c r="D107" s="122" t="s">
        <v>1067</v>
      </c>
      <c r="E107" s="122" t="s">
        <v>1068</v>
      </c>
      <c r="F107" s="354" t="s">
        <v>14</v>
      </c>
      <c r="G107" s="496" t="s">
        <v>1110</v>
      </c>
      <c r="H107" s="496"/>
      <c r="I107" s="51" t="s">
        <v>1078</v>
      </c>
      <c r="J107" s="122" t="s">
        <v>1125</v>
      </c>
      <c r="K107" s="312" t="s">
        <v>680</v>
      </c>
      <c r="L107" s="312" t="s">
        <v>680</v>
      </c>
    </row>
    <row r="108" spans="1:12" ht="14.4" customHeight="1">
      <c r="A108" s="123" t="str">
        <f t="shared" si="2"/>
        <v>貨物輸送事業者Scope1,2その他排出削減 （運用管理）船舶</v>
      </c>
      <c r="B108" s="301">
        <f t="shared" si="3"/>
        <v>102</v>
      </c>
      <c r="C108" s="122" t="s">
        <v>706</v>
      </c>
      <c r="D108" s="122" t="s">
        <v>1067</v>
      </c>
      <c r="E108" s="122" t="s">
        <v>1068</v>
      </c>
      <c r="F108" s="354" t="s">
        <v>14</v>
      </c>
      <c r="G108" s="496" t="s">
        <v>1110</v>
      </c>
      <c r="H108" s="496"/>
      <c r="I108" s="51" t="s">
        <v>1078</v>
      </c>
      <c r="J108" s="122" t="s">
        <v>1121</v>
      </c>
      <c r="K108" s="312" t="s">
        <v>680</v>
      </c>
      <c r="L108" s="312" t="s">
        <v>680</v>
      </c>
    </row>
    <row r="109" spans="1:12" ht="14.4" customHeight="1">
      <c r="A109" s="123" t="str">
        <f t="shared" si="2"/>
        <v>貨物輸送事業者Scope1,2その他排出削減 （運用管理）船舶</v>
      </c>
      <c r="B109" s="301">
        <f t="shared" si="3"/>
        <v>103</v>
      </c>
      <c r="C109" s="122" t="s">
        <v>706</v>
      </c>
      <c r="D109" s="122" t="s">
        <v>1067</v>
      </c>
      <c r="E109" s="122" t="s">
        <v>1068</v>
      </c>
      <c r="F109" s="282" t="s">
        <v>14</v>
      </c>
      <c r="G109" s="496" t="s">
        <v>1110</v>
      </c>
      <c r="H109" s="496"/>
      <c r="I109" s="51" t="s">
        <v>1078</v>
      </c>
      <c r="J109" s="122" t="s">
        <v>1126</v>
      </c>
      <c r="K109" s="312" t="s">
        <v>680</v>
      </c>
      <c r="L109" s="312" t="s">
        <v>680</v>
      </c>
    </row>
    <row r="110" spans="1:12" ht="14.4" customHeight="1">
      <c r="A110" s="123" t="str">
        <f t="shared" si="2"/>
        <v>貨物輸送事業者Scope1,2その他排出削減 （運用管理）航空機</v>
      </c>
      <c r="B110" s="301">
        <f t="shared" si="3"/>
        <v>104</v>
      </c>
      <c r="C110" s="122" t="s">
        <v>706</v>
      </c>
      <c r="D110" s="122" t="s">
        <v>1067</v>
      </c>
      <c r="E110" s="122" t="s">
        <v>1068</v>
      </c>
      <c r="F110" s="282" t="s">
        <v>14</v>
      </c>
      <c r="G110" s="496" t="s">
        <v>1110</v>
      </c>
      <c r="H110" s="496"/>
      <c r="I110" s="314" t="s">
        <v>1082</v>
      </c>
      <c r="J110" s="122" t="s">
        <v>1127</v>
      </c>
      <c r="K110" s="312" t="s">
        <v>680</v>
      </c>
      <c r="L110" s="312" t="s">
        <v>680</v>
      </c>
    </row>
    <row r="111" spans="1:12" ht="14.4" customHeight="1">
      <c r="A111" s="123" t="str">
        <f t="shared" si="2"/>
        <v>貨物輸送事業者Scope3排出削減を考慮した業務委託共通</v>
      </c>
      <c r="B111" s="301">
        <f t="shared" si="3"/>
        <v>105</v>
      </c>
      <c r="C111" s="122" t="s">
        <v>706</v>
      </c>
      <c r="D111" s="122" t="s">
        <v>1067</v>
      </c>
      <c r="E111" s="122" t="s">
        <v>683</v>
      </c>
      <c r="F111" s="282" t="s">
        <v>14</v>
      </c>
      <c r="G111" s="496" t="s">
        <v>1128</v>
      </c>
      <c r="H111" s="496"/>
      <c r="I111" s="51" t="s">
        <v>1111</v>
      </c>
      <c r="J111" s="122" t="s">
        <v>1129</v>
      </c>
      <c r="K111" s="312" t="s">
        <v>680</v>
      </c>
      <c r="L111" s="312" t="s">
        <v>680</v>
      </c>
    </row>
    <row r="112" spans="1:12" ht="14.4" customHeight="1">
      <c r="A112" s="123" t="str">
        <f t="shared" si="2"/>
        <v>貨物輸送事業者Scope3排出削減を考慮した業務委託共通</v>
      </c>
      <c r="B112" s="301">
        <f t="shared" si="3"/>
        <v>106</v>
      </c>
      <c r="C112" s="122" t="s">
        <v>706</v>
      </c>
      <c r="D112" s="122" t="s">
        <v>1067</v>
      </c>
      <c r="E112" s="122" t="s">
        <v>683</v>
      </c>
      <c r="F112" s="282" t="s">
        <v>14</v>
      </c>
      <c r="G112" s="496" t="s">
        <v>1128</v>
      </c>
      <c r="H112" s="496"/>
      <c r="I112" s="51" t="s">
        <v>1111</v>
      </c>
      <c r="J112" s="122" t="s">
        <v>1130</v>
      </c>
      <c r="K112" s="312" t="s">
        <v>680</v>
      </c>
      <c r="L112" s="312" t="s">
        <v>680</v>
      </c>
    </row>
    <row r="113" spans="1:12">
      <c r="A113" s="123" t="str">
        <f t="shared" si="2"/>
        <v>貨物輸送事業者Scope3排出削減を考慮した業務委託共通</v>
      </c>
      <c r="B113" s="301">
        <f t="shared" si="3"/>
        <v>107</v>
      </c>
      <c r="C113" s="122" t="s">
        <v>706</v>
      </c>
      <c r="D113" s="122" t="s">
        <v>1067</v>
      </c>
      <c r="E113" s="122" t="s">
        <v>683</v>
      </c>
      <c r="F113" s="282" t="s">
        <v>14</v>
      </c>
      <c r="G113" s="496" t="s">
        <v>1128</v>
      </c>
      <c r="H113" s="496"/>
      <c r="I113" s="51" t="s">
        <v>1111</v>
      </c>
      <c r="J113" s="122" t="s">
        <v>1131</v>
      </c>
      <c r="K113" s="312" t="s">
        <v>680</v>
      </c>
      <c r="L113" s="312" t="s">
        <v>680</v>
      </c>
    </row>
    <row r="114" spans="1:12" ht="14.4" customHeight="1">
      <c r="A114" s="123" t="str">
        <f t="shared" si="2"/>
        <v>貨物輸送事業者Scope3排出削減を考慮した業務委託共通</v>
      </c>
      <c r="B114" s="301">
        <f t="shared" si="3"/>
        <v>108</v>
      </c>
      <c r="C114" s="122" t="s">
        <v>706</v>
      </c>
      <c r="D114" s="122" t="s">
        <v>1067</v>
      </c>
      <c r="E114" s="122" t="s">
        <v>683</v>
      </c>
      <c r="F114" s="282" t="s">
        <v>14</v>
      </c>
      <c r="G114" s="496" t="s">
        <v>1128</v>
      </c>
      <c r="H114" s="496"/>
      <c r="I114" s="51" t="s">
        <v>1111</v>
      </c>
      <c r="J114" s="122" t="s">
        <v>1132</v>
      </c>
      <c r="K114" s="312" t="s">
        <v>680</v>
      </c>
      <c r="L114" s="312" t="s">
        <v>680</v>
      </c>
    </row>
    <row r="115" spans="1:12">
      <c r="A115" s="123" t="str">
        <f t="shared" si="2"/>
        <v>貨物輸送事業者Scope3排出削減を考慮した業務委託共通</v>
      </c>
      <c r="B115" s="301">
        <f t="shared" si="3"/>
        <v>109</v>
      </c>
      <c r="C115" s="122" t="s">
        <v>706</v>
      </c>
      <c r="D115" s="122" t="s">
        <v>1067</v>
      </c>
      <c r="E115" s="122" t="s">
        <v>683</v>
      </c>
      <c r="F115" s="282" t="s">
        <v>14</v>
      </c>
      <c r="G115" s="496" t="s">
        <v>1128</v>
      </c>
      <c r="H115" s="496"/>
      <c r="I115" s="51" t="s">
        <v>1111</v>
      </c>
      <c r="J115" s="122" t="s">
        <v>1133</v>
      </c>
      <c r="K115" s="312" t="s">
        <v>680</v>
      </c>
      <c r="L115" s="312" t="s">
        <v>680</v>
      </c>
    </row>
    <row r="116" spans="1:12" ht="14.4" customHeight="1">
      <c r="A116" s="123" t="str">
        <f t="shared" si="2"/>
        <v>貨物輸送事業者Scope3排出削減を考慮した業務委託共通</v>
      </c>
      <c r="B116" s="301">
        <f t="shared" si="3"/>
        <v>110</v>
      </c>
      <c r="C116" s="122" t="s">
        <v>706</v>
      </c>
      <c r="D116" s="122" t="s">
        <v>1067</v>
      </c>
      <c r="E116" s="122" t="s">
        <v>683</v>
      </c>
      <c r="F116" s="282" t="s">
        <v>14</v>
      </c>
      <c r="G116" s="496" t="s">
        <v>1128</v>
      </c>
      <c r="H116" s="496"/>
      <c r="I116" s="51" t="s">
        <v>1111</v>
      </c>
      <c r="J116" s="122" t="s">
        <v>1134</v>
      </c>
      <c r="K116" s="312" t="s">
        <v>680</v>
      </c>
      <c r="L116" s="312" t="s">
        <v>680</v>
      </c>
    </row>
    <row r="117" spans="1:12" ht="14.4" customHeight="1">
      <c r="A117" s="123" t="str">
        <f t="shared" si="2"/>
        <v>貨物輸送事業者Scope3排出削減を考慮した物流拠点の使用共通</v>
      </c>
      <c r="B117" s="301">
        <f t="shared" si="3"/>
        <v>111</v>
      </c>
      <c r="C117" s="122" t="s">
        <v>706</v>
      </c>
      <c r="D117" s="122" t="s">
        <v>1067</v>
      </c>
      <c r="E117" s="122" t="s">
        <v>683</v>
      </c>
      <c r="F117" s="282" t="s">
        <v>14</v>
      </c>
      <c r="G117" s="496" t="s">
        <v>1135</v>
      </c>
      <c r="H117" s="496"/>
      <c r="I117" s="51" t="s">
        <v>1111</v>
      </c>
      <c r="J117" s="122" t="s">
        <v>1136</v>
      </c>
      <c r="K117" s="312" t="s">
        <v>680</v>
      </c>
      <c r="L117" s="312" t="s">
        <v>680</v>
      </c>
    </row>
    <row r="118" spans="1:12" ht="14.4" customHeight="1">
      <c r="A118" s="123" t="str">
        <f t="shared" si="2"/>
        <v>貨物輸送事業者Scope3排出削減を考慮した物流拠点の使用共通</v>
      </c>
      <c r="B118" s="301">
        <f t="shared" si="3"/>
        <v>112</v>
      </c>
      <c r="C118" s="122" t="s">
        <v>706</v>
      </c>
      <c r="D118" s="122" t="s">
        <v>1067</v>
      </c>
      <c r="E118" s="122" t="s">
        <v>683</v>
      </c>
      <c r="F118" s="282" t="s">
        <v>14</v>
      </c>
      <c r="G118" s="496" t="s">
        <v>1135</v>
      </c>
      <c r="H118" s="496"/>
      <c r="I118" s="51" t="s">
        <v>1111</v>
      </c>
      <c r="J118" s="122" t="s">
        <v>1137</v>
      </c>
      <c r="K118" s="312" t="s">
        <v>680</v>
      </c>
      <c r="L118" s="312" t="s">
        <v>680</v>
      </c>
    </row>
    <row r="119" spans="1:12">
      <c r="A119" s="123" t="str">
        <f t="shared" si="2"/>
        <v>貨物輸送事業者Scope3排出削減を考慮した梱包資材・事務用品等の物品購入共通</v>
      </c>
      <c r="B119" s="301">
        <f t="shared" si="3"/>
        <v>113</v>
      </c>
      <c r="C119" s="122" t="s">
        <v>706</v>
      </c>
      <c r="D119" s="122" t="s">
        <v>1067</v>
      </c>
      <c r="E119" s="122" t="s">
        <v>683</v>
      </c>
      <c r="F119" s="282" t="s">
        <v>14</v>
      </c>
      <c r="G119" s="496" t="s">
        <v>1138</v>
      </c>
      <c r="H119" s="496"/>
      <c r="I119" s="314" t="s">
        <v>1111</v>
      </c>
      <c r="J119" s="122" t="s">
        <v>1138</v>
      </c>
      <c r="K119" s="312" t="s">
        <v>680</v>
      </c>
      <c r="L119" s="312" t="s">
        <v>680</v>
      </c>
    </row>
    <row r="120" spans="1:12" ht="14.4" customHeight="1">
      <c r="A120" s="123" t="str">
        <f t="shared" si="2"/>
        <v>貨物輸送事業者Scope3排出削減を考慮した機器・資材等の廃棄共通</v>
      </c>
      <c r="B120" s="301">
        <f t="shared" si="3"/>
        <v>114</v>
      </c>
      <c r="C120" s="122" t="s">
        <v>706</v>
      </c>
      <c r="D120" s="122" t="s">
        <v>1067</v>
      </c>
      <c r="E120" s="122" t="s">
        <v>683</v>
      </c>
      <c r="F120" s="282" t="s">
        <v>14</v>
      </c>
      <c r="G120" s="496" t="s">
        <v>1139</v>
      </c>
      <c r="H120" s="496"/>
      <c r="I120" s="51" t="s">
        <v>1111</v>
      </c>
      <c r="J120" s="122" t="s">
        <v>1140</v>
      </c>
      <c r="K120" s="312" t="s">
        <v>680</v>
      </c>
      <c r="L120" s="312" t="s">
        <v>680</v>
      </c>
    </row>
    <row r="121" spans="1:12" ht="43.2" customHeight="1">
      <c r="A121" s="123" t="str">
        <f t="shared" si="2"/>
        <v>貨物輸送事業者Scope3排出削減を考慮した機器・資材等の廃棄共通</v>
      </c>
      <c r="B121" s="301">
        <f t="shared" si="3"/>
        <v>115</v>
      </c>
      <c r="C121" s="122" t="s">
        <v>706</v>
      </c>
      <c r="D121" s="122" t="s">
        <v>1067</v>
      </c>
      <c r="E121" s="122" t="s">
        <v>683</v>
      </c>
      <c r="F121" s="282" t="s">
        <v>14</v>
      </c>
      <c r="G121" s="496" t="s">
        <v>1139</v>
      </c>
      <c r="H121" s="496"/>
      <c r="I121" s="51" t="s">
        <v>1111</v>
      </c>
      <c r="J121" s="122" t="s">
        <v>1141</v>
      </c>
      <c r="K121" s="312" t="s">
        <v>680</v>
      </c>
      <c r="L121" s="312" t="s">
        <v>680</v>
      </c>
    </row>
    <row r="122" spans="1:12" ht="43.2">
      <c r="A122" s="123" t="str">
        <f t="shared" si="2"/>
        <v>旅客輸送事業者Scope1,2燃費性能の優れた輸送用機器の使用 （機器・機材等の導入）鉄道</v>
      </c>
      <c r="B122" s="301">
        <f t="shared" si="3"/>
        <v>116</v>
      </c>
      <c r="C122" s="122" t="s">
        <v>706</v>
      </c>
      <c r="D122" s="122" t="s">
        <v>1142</v>
      </c>
      <c r="E122" s="122" t="s">
        <v>1068</v>
      </c>
      <c r="F122" s="282" t="s">
        <v>14</v>
      </c>
      <c r="G122" s="496" t="s">
        <v>1069</v>
      </c>
      <c r="H122" s="496"/>
      <c r="I122" s="314" t="s">
        <v>1070</v>
      </c>
      <c r="J122" s="122" t="s">
        <v>1143</v>
      </c>
      <c r="K122" s="312" t="s">
        <v>680</v>
      </c>
      <c r="L122" s="312" t="s">
        <v>680</v>
      </c>
    </row>
    <row r="123" spans="1:12" ht="14.4" customHeight="1">
      <c r="A123" s="123" t="str">
        <f t="shared" si="2"/>
        <v>旅客輸送事業者Scope1,2燃費性能の優れた輸送用機器の使用 （機器・機材等の導入）自動車</v>
      </c>
      <c r="B123" s="301">
        <f t="shared" si="3"/>
        <v>117</v>
      </c>
      <c r="C123" s="122" t="s">
        <v>706</v>
      </c>
      <c r="D123" s="122" t="s">
        <v>1142</v>
      </c>
      <c r="E123" s="122" t="s">
        <v>1068</v>
      </c>
      <c r="F123" s="282" t="s">
        <v>14</v>
      </c>
      <c r="G123" s="496" t="s">
        <v>1069</v>
      </c>
      <c r="H123" s="496"/>
      <c r="I123" s="51" t="s">
        <v>1072</v>
      </c>
      <c r="J123" s="122" t="s">
        <v>1144</v>
      </c>
      <c r="K123" s="312" t="s">
        <v>680</v>
      </c>
      <c r="L123" s="312" t="s">
        <v>680</v>
      </c>
    </row>
    <row r="124" spans="1:12" ht="28.8" customHeight="1">
      <c r="A124" s="123" t="str">
        <f t="shared" si="2"/>
        <v>旅客輸送事業者Scope1,2燃費性能の優れた輸送用機器の使用 （機器・機材等の導入）自動車</v>
      </c>
      <c r="B124" s="301">
        <f t="shared" si="3"/>
        <v>118</v>
      </c>
      <c r="C124" s="122" t="s">
        <v>706</v>
      </c>
      <c r="D124" s="122" t="s">
        <v>1142</v>
      </c>
      <c r="E124" s="122" t="s">
        <v>1068</v>
      </c>
      <c r="F124" s="282" t="s">
        <v>14</v>
      </c>
      <c r="G124" s="496" t="s">
        <v>1069</v>
      </c>
      <c r="H124" s="496"/>
      <c r="I124" s="51" t="s">
        <v>1072</v>
      </c>
      <c r="J124" s="122" t="s">
        <v>1075</v>
      </c>
      <c r="K124" s="312" t="s">
        <v>680</v>
      </c>
      <c r="L124" s="312" t="s">
        <v>680</v>
      </c>
    </row>
    <row r="125" spans="1:12" ht="14.4" customHeight="1">
      <c r="A125" s="123" t="str">
        <f t="shared" si="2"/>
        <v>旅客輸送事業者Scope1,2燃費性能の優れた輸送用機器の使用 （機器・機材等の導入）自動車</v>
      </c>
      <c r="B125" s="301">
        <f t="shared" si="3"/>
        <v>119</v>
      </c>
      <c r="C125" s="122" t="s">
        <v>706</v>
      </c>
      <c r="D125" s="122" t="s">
        <v>1142</v>
      </c>
      <c r="E125" s="122" t="s">
        <v>1068</v>
      </c>
      <c r="F125" s="282" t="s">
        <v>14</v>
      </c>
      <c r="G125" s="496" t="s">
        <v>1069</v>
      </c>
      <c r="H125" s="496"/>
      <c r="I125" s="51" t="s">
        <v>1072</v>
      </c>
      <c r="J125" s="122" t="s">
        <v>1145</v>
      </c>
      <c r="K125" s="312" t="s">
        <v>680</v>
      </c>
      <c r="L125" s="312" t="s">
        <v>680</v>
      </c>
    </row>
    <row r="126" spans="1:12" ht="14.4" customHeight="1">
      <c r="A126" s="123" t="str">
        <f t="shared" si="2"/>
        <v>旅客輸送事業者Scope1,2燃費性能の優れた輸送用機器の使用 （機器・機材等の導入）自動車</v>
      </c>
      <c r="B126" s="301">
        <f t="shared" si="3"/>
        <v>120</v>
      </c>
      <c r="C126" s="122" t="s">
        <v>706</v>
      </c>
      <c r="D126" s="122" t="s">
        <v>1142</v>
      </c>
      <c r="E126" s="122" t="s">
        <v>1068</v>
      </c>
      <c r="F126" s="282" t="s">
        <v>14</v>
      </c>
      <c r="G126" s="496" t="s">
        <v>1069</v>
      </c>
      <c r="H126" s="496"/>
      <c r="I126" s="51" t="s">
        <v>1072</v>
      </c>
      <c r="J126" s="122" t="s">
        <v>1077</v>
      </c>
      <c r="K126" s="312" t="s">
        <v>680</v>
      </c>
      <c r="L126" s="312" t="s">
        <v>680</v>
      </c>
    </row>
    <row r="127" spans="1:12" ht="14.4" customHeight="1">
      <c r="A127" s="123" t="str">
        <f t="shared" si="2"/>
        <v>旅客輸送事業者Scope1,2燃費性能の優れた輸送用機器の使用 （機器・機材等の導入）自動車</v>
      </c>
      <c r="B127" s="301">
        <f t="shared" si="3"/>
        <v>121</v>
      </c>
      <c r="C127" s="122" t="s">
        <v>706</v>
      </c>
      <c r="D127" s="122" t="s">
        <v>1142</v>
      </c>
      <c r="E127" s="122" t="s">
        <v>1068</v>
      </c>
      <c r="F127" s="282" t="s">
        <v>14</v>
      </c>
      <c r="G127" s="496" t="s">
        <v>1069</v>
      </c>
      <c r="H127" s="496"/>
      <c r="I127" s="51" t="s">
        <v>1072</v>
      </c>
      <c r="J127" s="122" t="s">
        <v>1146</v>
      </c>
      <c r="K127" s="312" t="s">
        <v>680</v>
      </c>
      <c r="L127" s="312" t="s">
        <v>680</v>
      </c>
    </row>
    <row r="128" spans="1:12" ht="14.4" customHeight="1">
      <c r="A128" s="123" t="str">
        <f t="shared" si="2"/>
        <v>旅客輸送事業者Scope1,2燃費性能の優れた輸送用機器の使用 （機器・機材等の導入）自動車</v>
      </c>
      <c r="B128" s="301">
        <f t="shared" si="3"/>
        <v>122</v>
      </c>
      <c r="C128" s="122" t="s">
        <v>706</v>
      </c>
      <c r="D128" s="122" t="s">
        <v>1142</v>
      </c>
      <c r="E128" s="122" t="s">
        <v>1068</v>
      </c>
      <c r="F128" s="282" t="s">
        <v>14</v>
      </c>
      <c r="G128" s="496" t="s">
        <v>1069</v>
      </c>
      <c r="H128" s="496"/>
      <c r="I128" s="51" t="s">
        <v>1072</v>
      </c>
      <c r="J128" s="122" t="s">
        <v>1147</v>
      </c>
      <c r="K128" s="312" t="s">
        <v>680</v>
      </c>
      <c r="L128" s="312" t="s">
        <v>680</v>
      </c>
    </row>
    <row r="129" spans="1:12" ht="14.4" customHeight="1">
      <c r="A129" s="123" t="str">
        <f t="shared" si="2"/>
        <v>旅客輸送事業者Scope1,2燃費性能の優れた輸送用機器の使用 （機器・機材等の導入）自動車</v>
      </c>
      <c r="B129" s="301">
        <f t="shared" si="3"/>
        <v>123</v>
      </c>
      <c r="C129" s="122" t="s">
        <v>706</v>
      </c>
      <c r="D129" s="122" t="s">
        <v>1142</v>
      </c>
      <c r="E129" s="122" t="s">
        <v>1068</v>
      </c>
      <c r="F129" s="282" t="s">
        <v>14</v>
      </c>
      <c r="G129" s="496" t="s">
        <v>1069</v>
      </c>
      <c r="H129" s="496"/>
      <c r="I129" s="51" t="s">
        <v>1072</v>
      </c>
      <c r="J129" s="122" t="s">
        <v>1148</v>
      </c>
      <c r="K129" s="312" t="s">
        <v>680</v>
      </c>
      <c r="L129" s="312" t="s">
        <v>680</v>
      </c>
    </row>
    <row r="130" spans="1:12" ht="14.4" customHeight="1">
      <c r="A130" s="123" t="str">
        <f t="shared" si="2"/>
        <v>旅客輸送事業者Scope1,2燃費性能の優れた輸送用機器の使用 （機器・機材等の導入）船舶</v>
      </c>
      <c r="B130" s="301">
        <f t="shared" si="3"/>
        <v>124</v>
      </c>
      <c r="C130" s="122" t="s">
        <v>706</v>
      </c>
      <c r="D130" s="122" t="s">
        <v>1142</v>
      </c>
      <c r="E130" s="122" t="s">
        <v>1068</v>
      </c>
      <c r="F130" s="282" t="s">
        <v>14</v>
      </c>
      <c r="G130" s="496" t="s">
        <v>1069</v>
      </c>
      <c r="H130" s="496"/>
      <c r="I130" s="51" t="s">
        <v>1078</v>
      </c>
      <c r="J130" s="122" t="s">
        <v>1079</v>
      </c>
      <c r="K130" s="312" t="s">
        <v>680</v>
      </c>
      <c r="L130" s="312" t="s">
        <v>680</v>
      </c>
    </row>
    <row r="131" spans="1:12" ht="14.4" customHeight="1">
      <c r="A131" s="123" t="str">
        <f t="shared" si="2"/>
        <v>旅客輸送事業者Scope1,2燃費性能の優れた輸送用機器の使用 （機器・機材等の導入）船舶</v>
      </c>
      <c r="B131" s="301">
        <f t="shared" si="3"/>
        <v>125</v>
      </c>
      <c r="C131" s="122" t="s">
        <v>706</v>
      </c>
      <c r="D131" s="122" t="s">
        <v>1142</v>
      </c>
      <c r="E131" s="122" t="s">
        <v>1068</v>
      </c>
      <c r="F131" s="282" t="s">
        <v>14</v>
      </c>
      <c r="G131" s="496" t="s">
        <v>1069</v>
      </c>
      <c r="H131" s="496"/>
      <c r="I131" s="51" t="s">
        <v>1078</v>
      </c>
      <c r="J131" s="122" t="s">
        <v>1149</v>
      </c>
      <c r="K131" s="312" t="s">
        <v>680</v>
      </c>
      <c r="L131" s="312" t="s">
        <v>680</v>
      </c>
    </row>
    <row r="132" spans="1:12" ht="14.4" customHeight="1">
      <c r="A132" s="123" t="str">
        <f t="shared" si="2"/>
        <v>旅客輸送事業者Scope1,2燃費性能の優れた輸送用機器の使用 （機器・機材等の導入）船舶</v>
      </c>
      <c r="B132" s="301">
        <f t="shared" si="3"/>
        <v>126</v>
      </c>
      <c r="C132" s="122" t="s">
        <v>706</v>
      </c>
      <c r="D132" s="122" t="s">
        <v>1142</v>
      </c>
      <c r="E132" s="122" t="s">
        <v>1068</v>
      </c>
      <c r="F132" s="282" t="s">
        <v>14</v>
      </c>
      <c r="G132" s="496" t="s">
        <v>1069</v>
      </c>
      <c r="H132" s="496"/>
      <c r="I132" s="51" t="s">
        <v>1078</v>
      </c>
      <c r="J132" s="122" t="s">
        <v>1081</v>
      </c>
      <c r="K132" s="312" t="s">
        <v>680</v>
      </c>
      <c r="L132" s="312" t="s">
        <v>680</v>
      </c>
    </row>
    <row r="133" spans="1:12" ht="14.4" customHeight="1">
      <c r="A133" s="123" t="str">
        <f t="shared" si="2"/>
        <v>旅客輸送事業者Scope1,2燃費性能の優れた輸送用機器の使用 （機器・機材等の導入）航空機</v>
      </c>
      <c r="B133" s="301">
        <f t="shared" si="3"/>
        <v>127</v>
      </c>
      <c r="C133" s="122" t="s">
        <v>706</v>
      </c>
      <c r="D133" s="122" t="s">
        <v>1142</v>
      </c>
      <c r="E133" s="122" t="s">
        <v>1068</v>
      </c>
      <c r="F133" s="282" t="s">
        <v>14</v>
      </c>
      <c r="G133" s="496" t="s">
        <v>1069</v>
      </c>
      <c r="H133" s="496"/>
      <c r="I133" s="51" t="s">
        <v>1082</v>
      </c>
      <c r="J133" s="122" t="s">
        <v>1083</v>
      </c>
      <c r="K133" s="312" t="s">
        <v>680</v>
      </c>
      <c r="L133" s="312" t="s">
        <v>680</v>
      </c>
    </row>
    <row r="134" spans="1:12" ht="14.4" customHeight="1">
      <c r="A134" s="123" t="str">
        <f t="shared" si="2"/>
        <v>旅客輸送事業者Scope1,2燃費性能の優れた輸送用機器の使用 （機器・機材等の導入）航空機</v>
      </c>
      <c r="B134" s="301">
        <f t="shared" si="3"/>
        <v>128</v>
      </c>
      <c r="C134" s="122" t="s">
        <v>706</v>
      </c>
      <c r="D134" s="122" t="s">
        <v>1142</v>
      </c>
      <c r="E134" s="122" t="s">
        <v>1068</v>
      </c>
      <c r="F134" s="282" t="s">
        <v>14</v>
      </c>
      <c r="G134" s="496" t="s">
        <v>1069</v>
      </c>
      <c r="H134" s="496"/>
      <c r="I134" s="51" t="s">
        <v>1082</v>
      </c>
      <c r="J134" s="122" t="s">
        <v>1084</v>
      </c>
      <c r="K134" s="312" t="s">
        <v>680</v>
      </c>
      <c r="L134" s="312" t="s">
        <v>680</v>
      </c>
    </row>
    <row r="135" spans="1:12" ht="14.4" customHeight="1">
      <c r="A135" s="123" t="str">
        <f t="shared" si="2"/>
        <v>旅客輸送事業者Scope1,2排出削減に資する運転又は操縦 （運用管理）鉄道</v>
      </c>
      <c r="B135" s="301">
        <f t="shared" si="3"/>
        <v>129</v>
      </c>
      <c r="C135" s="122" t="s">
        <v>706</v>
      </c>
      <c r="D135" s="122" t="s">
        <v>1142</v>
      </c>
      <c r="E135" s="122" t="s">
        <v>1068</v>
      </c>
      <c r="F135" s="282" t="s">
        <v>14</v>
      </c>
      <c r="G135" s="496" t="s">
        <v>1085</v>
      </c>
      <c r="H135" s="496"/>
      <c r="I135" s="51" t="s">
        <v>1070</v>
      </c>
      <c r="J135" s="122" t="s">
        <v>1086</v>
      </c>
      <c r="K135" s="312" t="s">
        <v>680</v>
      </c>
      <c r="L135" s="312" t="s">
        <v>680</v>
      </c>
    </row>
    <row r="136" spans="1:12" ht="14.4" customHeight="1">
      <c r="A136" s="123" t="str">
        <f t="shared" ref="A136:A179" si="4">D136&amp;E136&amp;G136&amp;I136</f>
        <v>旅客輸送事業者Scope1,2排出削減に資する運転又は操縦 （運用管理）鉄道</v>
      </c>
      <c r="B136" s="301">
        <f t="shared" ref="B136:B179" si="5">ROW(B136)-6</f>
        <v>130</v>
      </c>
      <c r="C136" s="122" t="s">
        <v>706</v>
      </c>
      <c r="D136" s="122" t="s">
        <v>1142</v>
      </c>
      <c r="E136" s="122" t="s">
        <v>1068</v>
      </c>
      <c r="F136" s="282" t="s">
        <v>14</v>
      </c>
      <c r="G136" s="496" t="s">
        <v>1085</v>
      </c>
      <c r="H136" s="496"/>
      <c r="I136" s="51" t="s">
        <v>1070</v>
      </c>
      <c r="J136" s="122" t="s">
        <v>1087</v>
      </c>
      <c r="K136" s="312" t="s">
        <v>680</v>
      </c>
      <c r="L136" s="312" t="s">
        <v>680</v>
      </c>
    </row>
    <row r="137" spans="1:12" ht="14.4" customHeight="1">
      <c r="A137" s="123" t="str">
        <f t="shared" si="4"/>
        <v>旅客輸送事業者Scope1,2排出削減に資する運転又は操縦 （運用管理）鉄道</v>
      </c>
      <c r="B137" s="301">
        <f t="shared" si="5"/>
        <v>131</v>
      </c>
      <c r="C137" s="122" t="s">
        <v>706</v>
      </c>
      <c r="D137" s="122" t="s">
        <v>1142</v>
      </c>
      <c r="E137" s="122" t="s">
        <v>1068</v>
      </c>
      <c r="F137" s="282" t="s">
        <v>14</v>
      </c>
      <c r="G137" s="496" t="s">
        <v>1085</v>
      </c>
      <c r="H137" s="496"/>
      <c r="I137" s="51" t="s">
        <v>1070</v>
      </c>
      <c r="J137" s="122" t="s">
        <v>1150</v>
      </c>
      <c r="K137" s="312" t="s">
        <v>680</v>
      </c>
      <c r="L137" s="312" t="s">
        <v>680</v>
      </c>
    </row>
    <row r="138" spans="1:12" ht="14.4" customHeight="1">
      <c r="A138" s="123" t="str">
        <f t="shared" si="4"/>
        <v>旅客輸送事業者Scope1,2排出削減に資する運転又は操縦 （運用管理）鉄道</v>
      </c>
      <c r="B138" s="301">
        <f t="shared" si="5"/>
        <v>132</v>
      </c>
      <c r="C138" s="122" t="s">
        <v>706</v>
      </c>
      <c r="D138" s="122" t="s">
        <v>1142</v>
      </c>
      <c r="E138" s="122" t="s">
        <v>1068</v>
      </c>
      <c r="F138" s="282" t="s">
        <v>14</v>
      </c>
      <c r="G138" s="496" t="s">
        <v>1085</v>
      </c>
      <c r="H138" s="496"/>
      <c r="I138" s="51" t="s">
        <v>1070</v>
      </c>
      <c r="J138" s="122" t="s">
        <v>1151</v>
      </c>
      <c r="K138" s="312" t="s">
        <v>680</v>
      </c>
      <c r="L138" s="312" t="s">
        <v>680</v>
      </c>
    </row>
    <row r="139" spans="1:12" ht="14.4" customHeight="1">
      <c r="A139" s="123" t="str">
        <f t="shared" si="4"/>
        <v>旅客輸送事業者Scope1,2排出削減に資する運転又は操縦 （運用管理）鉄道</v>
      </c>
      <c r="B139" s="301">
        <f t="shared" si="5"/>
        <v>133</v>
      </c>
      <c r="C139" s="122" t="s">
        <v>706</v>
      </c>
      <c r="D139" s="122" t="s">
        <v>1142</v>
      </c>
      <c r="E139" s="122" t="s">
        <v>1068</v>
      </c>
      <c r="F139" s="282" t="s">
        <v>14</v>
      </c>
      <c r="G139" s="496" t="s">
        <v>1085</v>
      </c>
      <c r="H139" s="496"/>
      <c r="I139" s="51" t="s">
        <v>1070</v>
      </c>
      <c r="J139" s="122" t="s">
        <v>1152</v>
      </c>
      <c r="K139" s="312" t="s">
        <v>680</v>
      </c>
      <c r="L139" s="312" t="s">
        <v>680</v>
      </c>
    </row>
    <row r="140" spans="1:12">
      <c r="A140" s="123" t="str">
        <f t="shared" si="4"/>
        <v>旅客輸送事業者Scope1,2排出削減に資する運転又は操縦 （運用管理）自動車</v>
      </c>
      <c r="B140" s="301">
        <f t="shared" si="5"/>
        <v>134</v>
      </c>
      <c r="C140" s="122" t="s">
        <v>706</v>
      </c>
      <c r="D140" s="122" t="s">
        <v>1142</v>
      </c>
      <c r="E140" s="122" t="s">
        <v>1068</v>
      </c>
      <c r="F140" s="282" t="s">
        <v>14</v>
      </c>
      <c r="G140" s="496" t="s">
        <v>1085</v>
      </c>
      <c r="H140" s="496"/>
      <c r="I140" s="51" t="s">
        <v>1072</v>
      </c>
      <c r="J140" s="122" t="s">
        <v>1088</v>
      </c>
      <c r="K140" s="312" t="s">
        <v>680</v>
      </c>
      <c r="L140" s="312" t="s">
        <v>680</v>
      </c>
    </row>
    <row r="141" spans="1:12" ht="14.4" customHeight="1">
      <c r="A141" s="123" t="str">
        <f t="shared" si="4"/>
        <v>旅客輸送事業者Scope1,2排出削減に資する運転又は操縦 （運用管理）自動車</v>
      </c>
      <c r="B141" s="301">
        <f t="shared" si="5"/>
        <v>135</v>
      </c>
      <c r="C141" s="122" t="s">
        <v>706</v>
      </c>
      <c r="D141" s="122" t="s">
        <v>1142</v>
      </c>
      <c r="E141" s="122" t="s">
        <v>1068</v>
      </c>
      <c r="F141" s="282" t="s">
        <v>14</v>
      </c>
      <c r="G141" s="496" t="s">
        <v>1085</v>
      </c>
      <c r="H141" s="496"/>
      <c r="I141" s="51" t="s">
        <v>1072</v>
      </c>
      <c r="J141" s="122" t="s">
        <v>1089</v>
      </c>
      <c r="K141" s="312" t="s">
        <v>680</v>
      </c>
      <c r="L141" s="312" t="s">
        <v>680</v>
      </c>
    </row>
    <row r="142" spans="1:12">
      <c r="A142" s="123" t="str">
        <f t="shared" si="4"/>
        <v>旅客輸送事業者Scope1,2排出削減に資する運転又は操縦 （運用管理）自動車</v>
      </c>
      <c r="B142" s="301">
        <f t="shared" si="5"/>
        <v>136</v>
      </c>
      <c r="C142" s="122" t="s">
        <v>706</v>
      </c>
      <c r="D142" s="122" t="s">
        <v>1142</v>
      </c>
      <c r="E142" s="122" t="s">
        <v>1068</v>
      </c>
      <c r="F142" s="282" t="s">
        <v>14</v>
      </c>
      <c r="G142" s="496" t="s">
        <v>1085</v>
      </c>
      <c r="H142" s="496"/>
      <c r="I142" s="51" t="s">
        <v>1072</v>
      </c>
      <c r="J142" s="122" t="s">
        <v>1153</v>
      </c>
      <c r="K142" s="312" t="s">
        <v>680</v>
      </c>
      <c r="L142" s="312" t="s">
        <v>680</v>
      </c>
    </row>
    <row r="143" spans="1:12" ht="14.4" customHeight="1">
      <c r="A143" s="123" t="str">
        <f t="shared" si="4"/>
        <v>旅客輸送事業者Scope1,2排出削減に資する運転又は操縦 （運用管理）自動車</v>
      </c>
      <c r="B143" s="301">
        <f t="shared" si="5"/>
        <v>137</v>
      </c>
      <c r="C143" s="122" t="s">
        <v>706</v>
      </c>
      <c r="D143" s="122" t="s">
        <v>1142</v>
      </c>
      <c r="E143" s="122" t="s">
        <v>1068</v>
      </c>
      <c r="F143" s="282" t="s">
        <v>14</v>
      </c>
      <c r="G143" s="496" t="s">
        <v>1085</v>
      </c>
      <c r="H143" s="496"/>
      <c r="I143" s="51" t="s">
        <v>1072</v>
      </c>
      <c r="J143" s="122" t="s">
        <v>1091</v>
      </c>
      <c r="K143" s="312" t="s">
        <v>680</v>
      </c>
      <c r="L143" s="312" t="s">
        <v>680</v>
      </c>
    </row>
    <row r="144" spans="1:12" ht="14.4" customHeight="1">
      <c r="A144" s="123" t="str">
        <f t="shared" si="4"/>
        <v>旅客輸送事業者Scope1,2排出削減に資する運転又は操縦 （運用管理）船舶</v>
      </c>
      <c r="B144" s="301">
        <f t="shared" si="5"/>
        <v>138</v>
      </c>
      <c r="C144" s="122" t="s">
        <v>706</v>
      </c>
      <c r="D144" s="122" t="s">
        <v>1142</v>
      </c>
      <c r="E144" s="122" t="s">
        <v>1068</v>
      </c>
      <c r="F144" s="282" t="s">
        <v>14</v>
      </c>
      <c r="G144" s="496" t="s">
        <v>1085</v>
      </c>
      <c r="H144" s="496"/>
      <c r="I144" s="51" t="s">
        <v>1078</v>
      </c>
      <c r="J144" s="122" t="s">
        <v>1154</v>
      </c>
      <c r="K144" s="312" t="s">
        <v>680</v>
      </c>
      <c r="L144" s="312" t="s">
        <v>680</v>
      </c>
    </row>
    <row r="145" spans="1:12" ht="14.4" customHeight="1">
      <c r="A145" s="123" t="str">
        <f t="shared" si="4"/>
        <v>旅客輸送事業者Scope1,2排出削減に資する運転又は操縦 （運用管理）船舶</v>
      </c>
      <c r="B145" s="301">
        <f t="shared" si="5"/>
        <v>139</v>
      </c>
      <c r="C145" s="122" t="s">
        <v>706</v>
      </c>
      <c r="D145" s="122" t="s">
        <v>1142</v>
      </c>
      <c r="E145" s="122" t="s">
        <v>1068</v>
      </c>
      <c r="F145" s="282" t="s">
        <v>14</v>
      </c>
      <c r="G145" s="496" t="s">
        <v>1085</v>
      </c>
      <c r="H145" s="496"/>
      <c r="I145" s="51" t="s">
        <v>1078</v>
      </c>
      <c r="J145" s="122" t="s">
        <v>1093</v>
      </c>
      <c r="K145" s="312" t="s">
        <v>680</v>
      </c>
      <c r="L145" s="312" t="s">
        <v>680</v>
      </c>
    </row>
    <row r="146" spans="1:12" ht="14.4" customHeight="1">
      <c r="A146" s="123" t="str">
        <f t="shared" si="4"/>
        <v>旅客輸送事業者Scope1,2排出削減に資する運転又は操縦 （運用管理）船舶</v>
      </c>
      <c r="B146" s="301">
        <f t="shared" si="5"/>
        <v>140</v>
      </c>
      <c r="C146" s="122" t="s">
        <v>706</v>
      </c>
      <c r="D146" s="122" t="s">
        <v>1142</v>
      </c>
      <c r="E146" s="122" t="s">
        <v>1068</v>
      </c>
      <c r="F146" s="282" t="s">
        <v>14</v>
      </c>
      <c r="G146" s="496" t="s">
        <v>1085</v>
      </c>
      <c r="H146" s="496"/>
      <c r="I146" s="51" t="s">
        <v>1078</v>
      </c>
      <c r="J146" s="122" t="s">
        <v>1095</v>
      </c>
      <c r="K146" s="312" t="s">
        <v>680</v>
      </c>
      <c r="L146" s="312" t="s">
        <v>680</v>
      </c>
    </row>
    <row r="147" spans="1:12" ht="14.4" customHeight="1">
      <c r="A147" s="123" t="str">
        <f t="shared" si="4"/>
        <v>旅客輸送事業者Scope1,2排出削減に資する運転又は操縦 （運用管理）航空機</v>
      </c>
      <c r="B147" s="301">
        <f t="shared" si="5"/>
        <v>141</v>
      </c>
      <c r="C147" s="122" t="s">
        <v>706</v>
      </c>
      <c r="D147" s="122" t="s">
        <v>1142</v>
      </c>
      <c r="E147" s="122" t="s">
        <v>1068</v>
      </c>
      <c r="F147" s="282" t="s">
        <v>14</v>
      </c>
      <c r="G147" s="496" t="s">
        <v>1085</v>
      </c>
      <c r="H147" s="496"/>
      <c r="I147" s="51" t="s">
        <v>1082</v>
      </c>
      <c r="J147" s="57" t="s">
        <v>3860</v>
      </c>
      <c r="K147" s="312" t="s">
        <v>680</v>
      </c>
      <c r="L147" s="312" t="s">
        <v>680</v>
      </c>
    </row>
    <row r="148" spans="1:12" ht="14.4" customHeight="1">
      <c r="A148" s="123" t="str">
        <f t="shared" si="4"/>
        <v>旅客輸送事業者Scope1,2排出削減に資する運転又は操縦 （運用管理）航空機</v>
      </c>
      <c r="B148" s="301">
        <f t="shared" si="5"/>
        <v>142</v>
      </c>
      <c r="C148" s="122" t="s">
        <v>706</v>
      </c>
      <c r="D148" s="122" t="s">
        <v>1142</v>
      </c>
      <c r="E148" s="122" t="s">
        <v>1068</v>
      </c>
      <c r="F148" s="282" t="s">
        <v>14</v>
      </c>
      <c r="G148" s="496" t="s">
        <v>1085</v>
      </c>
      <c r="H148" s="496"/>
      <c r="I148" s="51" t="s">
        <v>1082</v>
      </c>
      <c r="J148" s="122" t="s">
        <v>1155</v>
      </c>
      <c r="K148" s="312" t="s">
        <v>680</v>
      </c>
      <c r="L148" s="312" t="s">
        <v>680</v>
      </c>
    </row>
    <row r="149" spans="1:12" ht="14.4" customHeight="1">
      <c r="A149" s="123" t="str">
        <f t="shared" si="4"/>
        <v>旅客輸送事業者Scope1,2排出削減に資する運転又は操縦 （運用管理）航空機</v>
      </c>
      <c r="B149" s="301">
        <f t="shared" si="5"/>
        <v>143</v>
      </c>
      <c r="C149" s="122" t="s">
        <v>706</v>
      </c>
      <c r="D149" s="122" t="s">
        <v>1142</v>
      </c>
      <c r="E149" s="122" t="s">
        <v>1068</v>
      </c>
      <c r="F149" s="282" t="s">
        <v>14</v>
      </c>
      <c r="G149" s="496" t="s">
        <v>1085</v>
      </c>
      <c r="H149" s="496"/>
      <c r="I149" s="51" t="s">
        <v>1082</v>
      </c>
      <c r="J149" s="122" t="s">
        <v>1098</v>
      </c>
      <c r="K149" s="312" t="s">
        <v>680</v>
      </c>
      <c r="L149" s="312" t="s">
        <v>680</v>
      </c>
    </row>
    <row r="150" spans="1:12" ht="14.4" customHeight="1">
      <c r="A150" s="123" t="str">
        <f t="shared" si="4"/>
        <v>旅客輸送事業者Scope1,2旅客を乗せないで走行し、又は航行する距離の縮減 （運用管理）鉄道</v>
      </c>
      <c r="B150" s="301">
        <f t="shared" si="5"/>
        <v>144</v>
      </c>
      <c r="C150" s="122" t="s">
        <v>706</v>
      </c>
      <c r="D150" s="122" t="s">
        <v>1142</v>
      </c>
      <c r="E150" s="122" t="s">
        <v>1068</v>
      </c>
      <c r="F150" s="282" t="s">
        <v>14</v>
      </c>
      <c r="G150" s="496" t="s">
        <v>1156</v>
      </c>
      <c r="H150" s="496"/>
      <c r="I150" s="314" t="s">
        <v>1070</v>
      </c>
      <c r="J150" s="122" t="s">
        <v>1157</v>
      </c>
      <c r="K150" s="312" t="s">
        <v>680</v>
      </c>
      <c r="L150" s="312" t="s">
        <v>680</v>
      </c>
    </row>
    <row r="151" spans="1:12" ht="28.8" customHeight="1">
      <c r="A151" s="123" t="str">
        <f t="shared" si="4"/>
        <v>旅客輸送事業者Scope1,2旅客を乗せないで走行し、又は航行する距離の縮減 （運用管理）自動車</v>
      </c>
      <c r="B151" s="301">
        <f t="shared" si="5"/>
        <v>145</v>
      </c>
      <c r="C151" s="122" t="s">
        <v>706</v>
      </c>
      <c r="D151" s="122" t="s">
        <v>1142</v>
      </c>
      <c r="E151" s="122" t="s">
        <v>1068</v>
      </c>
      <c r="F151" s="282" t="s">
        <v>14</v>
      </c>
      <c r="G151" s="496" t="s">
        <v>1156</v>
      </c>
      <c r="H151" s="496"/>
      <c r="I151" s="51" t="s">
        <v>1072</v>
      </c>
      <c r="J151" s="122" t="s">
        <v>1158</v>
      </c>
      <c r="K151" s="312" t="s">
        <v>680</v>
      </c>
      <c r="L151" s="312" t="s">
        <v>680</v>
      </c>
    </row>
    <row r="152" spans="1:12" ht="14.4" customHeight="1">
      <c r="A152" s="123" t="str">
        <f t="shared" si="4"/>
        <v>旅客輸送事業者Scope1,2旅客を乗せないで走行し、又は航行する距離の縮減 （運用管理）自動車</v>
      </c>
      <c r="B152" s="301">
        <f t="shared" si="5"/>
        <v>146</v>
      </c>
      <c r="C152" s="122" t="s">
        <v>706</v>
      </c>
      <c r="D152" s="122" t="s">
        <v>1142</v>
      </c>
      <c r="E152" s="122" t="s">
        <v>1068</v>
      </c>
      <c r="F152" s="282" t="s">
        <v>14</v>
      </c>
      <c r="G152" s="496" t="s">
        <v>1156</v>
      </c>
      <c r="H152" s="496"/>
      <c r="I152" s="51" t="s">
        <v>1072</v>
      </c>
      <c r="J152" s="122" t="s">
        <v>1159</v>
      </c>
      <c r="K152" s="312" t="s">
        <v>680</v>
      </c>
      <c r="L152" s="312" t="s">
        <v>680</v>
      </c>
    </row>
    <row r="153" spans="1:12" ht="14.4" customHeight="1">
      <c r="A153" s="123" t="str">
        <f t="shared" si="4"/>
        <v>旅客輸送事業者Scope1,2旅客を乗せないで走行し、又は航行する距離の縮減 （運用管理）自動車</v>
      </c>
      <c r="B153" s="301">
        <f t="shared" si="5"/>
        <v>147</v>
      </c>
      <c r="C153" s="122" t="s">
        <v>706</v>
      </c>
      <c r="D153" s="122" t="s">
        <v>1142</v>
      </c>
      <c r="E153" s="122" t="s">
        <v>1068</v>
      </c>
      <c r="F153" s="282" t="s">
        <v>14</v>
      </c>
      <c r="G153" s="496" t="s">
        <v>1156</v>
      </c>
      <c r="H153" s="496"/>
      <c r="I153" s="51" t="s">
        <v>1072</v>
      </c>
      <c r="J153" s="122" t="s">
        <v>1160</v>
      </c>
      <c r="K153" s="312" t="s">
        <v>680</v>
      </c>
      <c r="L153" s="312" t="s">
        <v>680</v>
      </c>
    </row>
    <row r="154" spans="1:12" ht="14.4" customHeight="1">
      <c r="A154" s="123" t="str">
        <f t="shared" si="4"/>
        <v>旅客輸送事業者Scope1,2旅客を乗せないで走行し、又は航行する距離の縮減 （運用管理）船舶</v>
      </c>
      <c r="B154" s="301">
        <f t="shared" si="5"/>
        <v>148</v>
      </c>
      <c r="C154" s="122" t="s">
        <v>706</v>
      </c>
      <c r="D154" s="122" t="s">
        <v>1142</v>
      </c>
      <c r="E154" s="122" t="s">
        <v>1068</v>
      </c>
      <c r="F154" s="282" t="s">
        <v>14</v>
      </c>
      <c r="G154" s="496" t="s">
        <v>1156</v>
      </c>
      <c r="H154" s="496"/>
      <c r="I154" s="314" t="s">
        <v>1078</v>
      </c>
      <c r="J154" s="122" t="s">
        <v>1161</v>
      </c>
      <c r="K154" s="312" t="s">
        <v>680</v>
      </c>
      <c r="L154" s="312" t="s">
        <v>680</v>
      </c>
    </row>
    <row r="155" spans="1:12" ht="14.4" customHeight="1">
      <c r="A155" s="123" t="str">
        <f t="shared" si="4"/>
        <v>旅客輸送事業者Scope1,2旅客を乗せないで走行し、又は航行する距離の縮減 （運用管理）航空機</v>
      </c>
      <c r="B155" s="301">
        <f t="shared" si="5"/>
        <v>149</v>
      </c>
      <c r="C155" s="122" t="s">
        <v>706</v>
      </c>
      <c r="D155" s="122" t="s">
        <v>1142</v>
      </c>
      <c r="E155" s="122" t="s">
        <v>1068</v>
      </c>
      <c r="F155" s="282" t="s">
        <v>14</v>
      </c>
      <c r="G155" s="496" t="s">
        <v>1156</v>
      </c>
      <c r="H155" s="496"/>
      <c r="I155" s="314" t="s">
        <v>1082</v>
      </c>
      <c r="J155" s="122" t="s">
        <v>1162</v>
      </c>
      <c r="K155" s="312" t="s">
        <v>680</v>
      </c>
      <c r="L155" s="312" t="s">
        <v>680</v>
      </c>
    </row>
    <row r="156" spans="1:12" ht="14.4" customHeight="1">
      <c r="A156" s="123" t="str">
        <f t="shared" si="4"/>
        <v>旅客輸送事業者Scope1,2その他排出削減 （運用管理）共通</v>
      </c>
      <c r="B156" s="301">
        <f t="shared" si="5"/>
        <v>150</v>
      </c>
      <c r="C156" s="122" t="s">
        <v>706</v>
      </c>
      <c r="D156" s="122" t="s">
        <v>1142</v>
      </c>
      <c r="E156" s="122" t="s">
        <v>1068</v>
      </c>
      <c r="F156" s="282" t="s">
        <v>14</v>
      </c>
      <c r="G156" s="496" t="s">
        <v>1110</v>
      </c>
      <c r="H156" s="496"/>
      <c r="I156" s="51" t="s">
        <v>1111</v>
      </c>
      <c r="J156" s="122" t="s">
        <v>1112</v>
      </c>
      <c r="K156" s="312" t="s">
        <v>680</v>
      </c>
      <c r="L156" s="312" t="s">
        <v>680</v>
      </c>
    </row>
    <row r="157" spans="1:12" ht="14.4" customHeight="1">
      <c r="A157" s="123" t="str">
        <f t="shared" si="4"/>
        <v>旅客輸送事業者Scope1,2その他排出削減 （運用管理）共通</v>
      </c>
      <c r="B157" s="301">
        <f t="shared" si="5"/>
        <v>151</v>
      </c>
      <c r="C157" s="122" t="s">
        <v>706</v>
      </c>
      <c r="D157" s="122" t="s">
        <v>1142</v>
      </c>
      <c r="E157" s="122" t="s">
        <v>1068</v>
      </c>
      <c r="F157" s="282" t="s">
        <v>14</v>
      </c>
      <c r="G157" s="496" t="s">
        <v>1110</v>
      </c>
      <c r="H157" s="496"/>
      <c r="I157" s="51" t="s">
        <v>1111</v>
      </c>
      <c r="J157" s="122" t="s">
        <v>1113</v>
      </c>
      <c r="K157" s="312" t="s">
        <v>680</v>
      </c>
      <c r="L157" s="312" t="s">
        <v>680</v>
      </c>
    </row>
    <row r="158" spans="1:12">
      <c r="A158" s="123" t="str">
        <f t="shared" si="4"/>
        <v>旅客輸送事業者Scope1,2その他排出削減 （運用管理）鉄道</v>
      </c>
      <c r="B158" s="301">
        <f t="shared" si="5"/>
        <v>152</v>
      </c>
      <c r="C158" s="122" t="s">
        <v>706</v>
      </c>
      <c r="D158" s="122" t="s">
        <v>1142</v>
      </c>
      <c r="E158" s="122" t="s">
        <v>1068</v>
      </c>
      <c r="F158" s="282" t="s">
        <v>14</v>
      </c>
      <c r="G158" s="496" t="s">
        <v>1110</v>
      </c>
      <c r="H158" s="496"/>
      <c r="I158" s="51" t="s">
        <v>1070</v>
      </c>
      <c r="J158" s="122" t="s">
        <v>1163</v>
      </c>
      <c r="K158" s="312" t="s">
        <v>680</v>
      </c>
      <c r="L158" s="312" t="s">
        <v>680</v>
      </c>
    </row>
    <row r="159" spans="1:12" ht="14.4" customHeight="1">
      <c r="A159" s="123" t="str">
        <f t="shared" si="4"/>
        <v>旅客輸送事業者Scope1,2その他排出削減 （運用管理）鉄道</v>
      </c>
      <c r="B159" s="301">
        <f t="shared" si="5"/>
        <v>153</v>
      </c>
      <c r="C159" s="122" t="s">
        <v>706</v>
      </c>
      <c r="D159" s="122" t="s">
        <v>1142</v>
      </c>
      <c r="E159" s="122" t="s">
        <v>1068</v>
      </c>
      <c r="F159" s="282" t="s">
        <v>14</v>
      </c>
      <c r="G159" s="496" t="s">
        <v>1110</v>
      </c>
      <c r="H159" s="496"/>
      <c r="I159" s="51" t="s">
        <v>1070</v>
      </c>
      <c r="J159" s="122" t="s">
        <v>1164</v>
      </c>
      <c r="K159" s="312" t="s">
        <v>680</v>
      </c>
      <c r="L159" s="312" t="s">
        <v>680</v>
      </c>
    </row>
    <row r="160" spans="1:12">
      <c r="A160" s="123" t="str">
        <f t="shared" si="4"/>
        <v>旅客輸送事業者Scope1,2その他排出削減 （運用管理）鉄道</v>
      </c>
      <c r="B160" s="301">
        <f t="shared" si="5"/>
        <v>154</v>
      </c>
      <c r="C160" s="122" t="s">
        <v>706</v>
      </c>
      <c r="D160" s="122" t="s">
        <v>1142</v>
      </c>
      <c r="E160" s="122" t="s">
        <v>1068</v>
      </c>
      <c r="F160" s="282" t="s">
        <v>14</v>
      </c>
      <c r="G160" s="496" t="s">
        <v>1110</v>
      </c>
      <c r="H160" s="496"/>
      <c r="I160" s="51" t="s">
        <v>1070</v>
      </c>
      <c r="J160" s="122" t="s">
        <v>1119</v>
      </c>
      <c r="K160" s="312" t="s">
        <v>680</v>
      </c>
      <c r="L160" s="312" t="s">
        <v>680</v>
      </c>
    </row>
    <row r="161" spans="1:12" ht="14.4" customHeight="1">
      <c r="A161" s="123" t="str">
        <f t="shared" si="4"/>
        <v>旅客輸送事業者Scope1,2その他排出削減 （運用管理）鉄道</v>
      </c>
      <c r="B161" s="301">
        <f t="shared" si="5"/>
        <v>155</v>
      </c>
      <c r="C161" s="122" t="s">
        <v>706</v>
      </c>
      <c r="D161" s="122" t="s">
        <v>1142</v>
      </c>
      <c r="E161" s="122" t="s">
        <v>1068</v>
      </c>
      <c r="F161" s="282" t="s">
        <v>14</v>
      </c>
      <c r="G161" s="496" t="s">
        <v>1110</v>
      </c>
      <c r="H161" s="496"/>
      <c r="I161" s="51" t="s">
        <v>1070</v>
      </c>
      <c r="J161" s="122" t="s">
        <v>1165</v>
      </c>
      <c r="K161" s="312" t="s">
        <v>680</v>
      </c>
      <c r="L161" s="312" t="s">
        <v>680</v>
      </c>
    </row>
    <row r="162" spans="1:12">
      <c r="A162" s="123" t="str">
        <f t="shared" si="4"/>
        <v>旅客輸送事業者Scope1,2その他排出削減 （運用管理）鉄道</v>
      </c>
      <c r="B162" s="301">
        <f t="shared" si="5"/>
        <v>156</v>
      </c>
      <c r="C162" s="122" t="s">
        <v>706</v>
      </c>
      <c r="D162" s="122" t="s">
        <v>1142</v>
      </c>
      <c r="E162" s="122" t="s">
        <v>1068</v>
      </c>
      <c r="F162" s="282" t="s">
        <v>14</v>
      </c>
      <c r="G162" s="496" t="s">
        <v>1110</v>
      </c>
      <c r="H162" s="496"/>
      <c r="I162" s="51" t="s">
        <v>1070</v>
      </c>
      <c r="J162" s="122" t="s">
        <v>1166</v>
      </c>
      <c r="K162" s="312" t="s">
        <v>680</v>
      </c>
      <c r="L162" s="312" t="s">
        <v>680</v>
      </c>
    </row>
    <row r="163" spans="1:12" ht="14.4" customHeight="1">
      <c r="A163" s="123" t="str">
        <f t="shared" si="4"/>
        <v>旅客輸送事業者Scope1,2その他排出削減 （運用管理）鉄道</v>
      </c>
      <c r="B163" s="301">
        <f t="shared" si="5"/>
        <v>157</v>
      </c>
      <c r="C163" s="122" t="s">
        <v>706</v>
      </c>
      <c r="D163" s="122" t="s">
        <v>1142</v>
      </c>
      <c r="E163" s="122" t="s">
        <v>1068</v>
      </c>
      <c r="F163" s="282" t="s">
        <v>14</v>
      </c>
      <c r="G163" s="496" t="s">
        <v>1110</v>
      </c>
      <c r="H163" s="496"/>
      <c r="I163" s="51" t="s">
        <v>1070</v>
      </c>
      <c r="J163" s="122" t="s">
        <v>1167</v>
      </c>
      <c r="K163" s="312" t="s">
        <v>680</v>
      </c>
      <c r="L163" s="312" t="s">
        <v>680</v>
      </c>
    </row>
    <row r="164" spans="1:12" ht="14.4" customHeight="1">
      <c r="A164" s="123" t="str">
        <f t="shared" si="4"/>
        <v>旅客輸送事業者Scope1,2その他排出削減 （運用管理）鉄道</v>
      </c>
      <c r="B164" s="301">
        <f t="shared" si="5"/>
        <v>158</v>
      </c>
      <c r="C164" s="122" t="s">
        <v>706</v>
      </c>
      <c r="D164" s="122" t="s">
        <v>1142</v>
      </c>
      <c r="E164" s="122" t="s">
        <v>1068</v>
      </c>
      <c r="F164" s="282" t="s">
        <v>14</v>
      </c>
      <c r="G164" s="496" t="s">
        <v>1110</v>
      </c>
      <c r="H164" s="496"/>
      <c r="I164" s="51" t="s">
        <v>1070</v>
      </c>
      <c r="J164" s="122" t="s">
        <v>1168</v>
      </c>
      <c r="K164" s="312" t="s">
        <v>680</v>
      </c>
      <c r="L164" s="312" t="s">
        <v>680</v>
      </c>
    </row>
    <row r="165" spans="1:12">
      <c r="A165" s="123" t="str">
        <f t="shared" si="4"/>
        <v>旅客輸送事業者Scope1,2その他排出削減 （運用管理）自動車</v>
      </c>
      <c r="B165" s="301">
        <f t="shared" si="5"/>
        <v>159</v>
      </c>
      <c r="C165" s="122" t="s">
        <v>706</v>
      </c>
      <c r="D165" s="122" t="s">
        <v>1142</v>
      </c>
      <c r="E165" s="122" t="s">
        <v>1068</v>
      </c>
      <c r="F165" s="282" t="s">
        <v>14</v>
      </c>
      <c r="G165" s="496" t="s">
        <v>1110</v>
      </c>
      <c r="H165" s="496"/>
      <c r="I165" s="51" t="s">
        <v>1072</v>
      </c>
      <c r="J165" s="122" t="s">
        <v>1163</v>
      </c>
      <c r="K165" s="312" t="s">
        <v>680</v>
      </c>
      <c r="L165" s="312" t="s">
        <v>680</v>
      </c>
    </row>
    <row r="166" spans="1:12" ht="28.8">
      <c r="A166" s="123" t="str">
        <f t="shared" si="4"/>
        <v>旅客輸送事業者Scope1,2その他排出削減 （運用管理）自動車</v>
      </c>
      <c r="B166" s="301">
        <f t="shared" si="5"/>
        <v>160</v>
      </c>
      <c r="C166" s="57" t="s">
        <v>706</v>
      </c>
      <c r="D166" s="57" t="s">
        <v>1142</v>
      </c>
      <c r="E166" s="57" t="s">
        <v>1068</v>
      </c>
      <c r="F166" s="356" t="s">
        <v>91</v>
      </c>
      <c r="G166" s="496" t="s">
        <v>1110</v>
      </c>
      <c r="H166" s="496"/>
      <c r="I166" s="56" t="s">
        <v>1072</v>
      </c>
      <c r="J166" s="57" t="s">
        <v>1164</v>
      </c>
      <c r="K166" s="316" t="s">
        <v>680</v>
      </c>
      <c r="L166" s="316" t="s">
        <v>680</v>
      </c>
    </row>
    <row r="167" spans="1:12" ht="28.8">
      <c r="A167" s="123" t="str">
        <f t="shared" si="4"/>
        <v>旅客輸送事業者Scope1,2その他排出削減 （運用管理）自動車</v>
      </c>
      <c r="B167" s="301">
        <f t="shared" si="5"/>
        <v>161</v>
      </c>
      <c r="C167" s="57" t="s">
        <v>706</v>
      </c>
      <c r="D167" s="57" t="s">
        <v>1142</v>
      </c>
      <c r="E167" s="57" t="s">
        <v>1068</v>
      </c>
      <c r="F167" s="353" t="s">
        <v>14</v>
      </c>
      <c r="G167" s="496" t="s">
        <v>1110</v>
      </c>
      <c r="H167" s="496"/>
      <c r="I167" s="56" t="s">
        <v>1072</v>
      </c>
      <c r="J167" s="57" t="s">
        <v>1169</v>
      </c>
      <c r="K167" s="316" t="s">
        <v>680</v>
      </c>
      <c r="L167" s="316" t="s">
        <v>680</v>
      </c>
    </row>
    <row r="168" spans="1:12" ht="14.4" customHeight="1">
      <c r="A168" s="123" t="str">
        <f t="shared" si="4"/>
        <v>旅客輸送事業者Scope1,2その他排出削減 （運用管理）自動車</v>
      </c>
      <c r="B168" s="301">
        <f t="shared" si="5"/>
        <v>162</v>
      </c>
      <c r="C168" s="57" t="s">
        <v>706</v>
      </c>
      <c r="D168" s="57" t="s">
        <v>1142</v>
      </c>
      <c r="E168" s="57" t="s">
        <v>1068</v>
      </c>
      <c r="F168" s="353" t="s">
        <v>14</v>
      </c>
      <c r="G168" s="496" t="s">
        <v>1110</v>
      </c>
      <c r="H168" s="496"/>
      <c r="I168" s="56" t="s">
        <v>1072</v>
      </c>
      <c r="J168" s="57" t="s">
        <v>1170</v>
      </c>
      <c r="K168" s="316" t="s">
        <v>680</v>
      </c>
      <c r="L168" s="316" t="s">
        <v>680</v>
      </c>
    </row>
    <row r="169" spans="1:12">
      <c r="A169" s="123" t="str">
        <f t="shared" si="4"/>
        <v>旅客輸送事業者Scope1,2その他排出削減 （運用管理）船舶</v>
      </c>
      <c r="B169" s="301">
        <f t="shared" si="5"/>
        <v>163</v>
      </c>
      <c r="C169" s="57" t="s">
        <v>706</v>
      </c>
      <c r="D169" s="57" t="s">
        <v>1142</v>
      </c>
      <c r="E169" s="57" t="s">
        <v>1068</v>
      </c>
      <c r="F169" s="353" t="s">
        <v>14</v>
      </c>
      <c r="G169" s="496" t="s">
        <v>1110</v>
      </c>
      <c r="H169" s="496"/>
      <c r="I169" s="56" t="s">
        <v>1078</v>
      </c>
      <c r="J169" s="57" t="s">
        <v>1116</v>
      </c>
      <c r="K169" s="316" t="s">
        <v>680</v>
      </c>
      <c r="L169" s="316" t="s">
        <v>680</v>
      </c>
    </row>
    <row r="170" spans="1:12" ht="14.4" customHeight="1">
      <c r="A170" s="123" t="str">
        <f t="shared" si="4"/>
        <v>旅客輸送事業者Scope1,2その他排出削減 （運用管理）船舶</v>
      </c>
      <c r="B170" s="301">
        <f t="shared" si="5"/>
        <v>164</v>
      </c>
      <c r="C170" s="57" t="s">
        <v>706</v>
      </c>
      <c r="D170" s="57" t="s">
        <v>1142</v>
      </c>
      <c r="E170" s="57" t="s">
        <v>1068</v>
      </c>
      <c r="F170" s="353" t="s">
        <v>14</v>
      </c>
      <c r="G170" s="496" t="s">
        <v>1110</v>
      </c>
      <c r="H170" s="496"/>
      <c r="I170" s="56" t="s">
        <v>1078</v>
      </c>
      <c r="J170" s="57" t="s">
        <v>1164</v>
      </c>
      <c r="K170" s="316" t="s">
        <v>680</v>
      </c>
      <c r="L170" s="316" t="s">
        <v>680</v>
      </c>
    </row>
    <row r="171" spans="1:12" ht="14.4" customHeight="1">
      <c r="A171" s="123" t="str">
        <f t="shared" si="4"/>
        <v>旅客輸送事業者Scope1,2その他排出削減 （運用管理）船舶</v>
      </c>
      <c r="B171" s="301">
        <f t="shared" si="5"/>
        <v>165</v>
      </c>
      <c r="C171" s="57" t="s">
        <v>706</v>
      </c>
      <c r="D171" s="57" t="s">
        <v>1142</v>
      </c>
      <c r="E171" s="57" t="s">
        <v>1068</v>
      </c>
      <c r="F171" s="353" t="s">
        <v>14</v>
      </c>
      <c r="G171" s="496" t="s">
        <v>1110</v>
      </c>
      <c r="H171" s="496"/>
      <c r="I171" s="56" t="s">
        <v>1078</v>
      </c>
      <c r="J171" s="57" t="s">
        <v>1119</v>
      </c>
      <c r="K171" s="316" t="s">
        <v>680</v>
      </c>
      <c r="L171" s="316" t="s">
        <v>680</v>
      </c>
    </row>
    <row r="172" spans="1:12">
      <c r="A172" s="123" t="str">
        <f t="shared" si="4"/>
        <v>旅客輸送事業者Scope1,2その他排出削減 （運用管理）船舶</v>
      </c>
      <c r="B172" s="301">
        <f t="shared" si="5"/>
        <v>166</v>
      </c>
      <c r="C172" s="57" t="s">
        <v>706</v>
      </c>
      <c r="D172" s="57" t="s">
        <v>1142</v>
      </c>
      <c r="E172" s="57" t="s">
        <v>1068</v>
      </c>
      <c r="F172" s="353" t="s">
        <v>14</v>
      </c>
      <c r="G172" s="496" t="s">
        <v>1110</v>
      </c>
      <c r="H172" s="496"/>
      <c r="I172" s="56" t="s">
        <v>1078</v>
      </c>
      <c r="J172" s="57" t="s">
        <v>1171</v>
      </c>
      <c r="K172" s="316" t="s">
        <v>680</v>
      </c>
      <c r="L172" s="316" t="s">
        <v>680</v>
      </c>
    </row>
    <row r="173" spans="1:12">
      <c r="A173" s="123" t="str">
        <f t="shared" si="4"/>
        <v>貨物輸送事業者Scope1,2その他排出削減 （運用管理）航空機</v>
      </c>
      <c r="B173" s="301">
        <f t="shared" si="5"/>
        <v>167</v>
      </c>
      <c r="C173" s="57" t="s">
        <v>706</v>
      </c>
      <c r="D173" s="57" t="s">
        <v>1067</v>
      </c>
      <c r="E173" s="57" t="s">
        <v>1068</v>
      </c>
      <c r="F173" s="353" t="s">
        <v>14</v>
      </c>
      <c r="G173" s="496" t="s">
        <v>1110</v>
      </c>
      <c r="H173" s="496"/>
      <c r="I173" s="315" t="s">
        <v>3858</v>
      </c>
      <c r="J173" s="57" t="s">
        <v>1127</v>
      </c>
      <c r="K173" s="316" t="s">
        <v>680</v>
      </c>
      <c r="L173" s="316" t="s">
        <v>680</v>
      </c>
    </row>
    <row r="174" spans="1:12" ht="28.8">
      <c r="A174" s="123" t="str">
        <f t="shared" si="4"/>
        <v>旅客輸送事業者Scope3排出削減を考慮した業務委託共通</v>
      </c>
      <c r="B174" s="301">
        <f t="shared" si="5"/>
        <v>168</v>
      </c>
      <c r="C174" s="57" t="s">
        <v>706</v>
      </c>
      <c r="D174" s="57" t="s">
        <v>1142</v>
      </c>
      <c r="E174" s="57" t="s">
        <v>683</v>
      </c>
      <c r="F174" s="353" t="s">
        <v>14</v>
      </c>
      <c r="G174" s="496" t="s">
        <v>1128</v>
      </c>
      <c r="H174" s="496"/>
      <c r="I174" s="5" t="s">
        <v>1111</v>
      </c>
      <c r="J174" s="57" t="s">
        <v>1172</v>
      </c>
      <c r="K174" s="316" t="s">
        <v>680</v>
      </c>
      <c r="L174" s="316" t="s">
        <v>680</v>
      </c>
    </row>
    <row r="175" spans="1:12" ht="14.4" customHeight="1">
      <c r="A175" s="123" t="str">
        <f t="shared" si="4"/>
        <v>旅客輸送事業者Scope3排出削減を考慮した業務委託共通</v>
      </c>
      <c r="B175" s="301">
        <f t="shared" si="5"/>
        <v>169</v>
      </c>
      <c r="C175" s="57" t="s">
        <v>706</v>
      </c>
      <c r="D175" s="57" t="s">
        <v>1142</v>
      </c>
      <c r="E175" s="57" t="s">
        <v>683</v>
      </c>
      <c r="F175" s="353" t="s">
        <v>14</v>
      </c>
      <c r="G175" s="496" t="s">
        <v>1128</v>
      </c>
      <c r="H175" s="496"/>
      <c r="I175" s="5" t="s">
        <v>1111</v>
      </c>
      <c r="J175" s="57" t="s">
        <v>1173</v>
      </c>
      <c r="K175" s="316" t="s">
        <v>680</v>
      </c>
      <c r="L175" s="316" t="s">
        <v>680</v>
      </c>
    </row>
    <row r="176" spans="1:12">
      <c r="A176" s="123" t="str">
        <f t="shared" si="4"/>
        <v>旅客輸送事業者Scope3排出削減を考慮した業務委託共通</v>
      </c>
      <c r="B176" s="301">
        <f t="shared" si="5"/>
        <v>170</v>
      </c>
      <c r="C176" s="57" t="s">
        <v>706</v>
      </c>
      <c r="D176" s="57" t="s">
        <v>1142</v>
      </c>
      <c r="E176" s="57" t="s">
        <v>683</v>
      </c>
      <c r="F176" s="353" t="s">
        <v>14</v>
      </c>
      <c r="G176" s="496" t="s">
        <v>1128</v>
      </c>
      <c r="H176" s="496"/>
      <c r="I176" s="5" t="s">
        <v>1111</v>
      </c>
      <c r="J176" s="57" t="s">
        <v>1174</v>
      </c>
      <c r="K176" s="316" t="s">
        <v>680</v>
      </c>
      <c r="L176" s="316" t="s">
        <v>680</v>
      </c>
    </row>
    <row r="177" spans="1:12" ht="14.4" customHeight="1">
      <c r="A177" s="123" t="str">
        <f t="shared" si="4"/>
        <v>旅客輸送事業者Scope3排出削減を考慮した業務委託共通</v>
      </c>
      <c r="B177" s="301">
        <f t="shared" si="5"/>
        <v>171</v>
      </c>
      <c r="C177" s="57" t="s">
        <v>706</v>
      </c>
      <c r="D177" s="57" t="s">
        <v>1142</v>
      </c>
      <c r="E177" s="57" t="s">
        <v>683</v>
      </c>
      <c r="F177" s="353" t="s">
        <v>14</v>
      </c>
      <c r="G177" s="496" t="s">
        <v>1128</v>
      </c>
      <c r="H177" s="496"/>
      <c r="I177" s="5" t="s">
        <v>1111</v>
      </c>
      <c r="J177" s="57" t="s">
        <v>1175</v>
      </c>
      <c r="K177" s="316" t="s">
        <v>680</v>
      </c>
      <c r="L177" s="316" t="s">
        <v>680</v>
      </c>
    </row>
    <row r="178" spans="1:12">
      <c r="A178" s="123" t="str">
        <f t="shared" si="4"/>
        <v>旅客輸送事業者Scope3排出削減を考慮した資材・事務用品等の物品購入共通</v>
      </c>
      <c r="B178" s="301">
        <f t="shared" si="5"/>
        <v>172</v>
      </c>
      <c r="C178" s="57" t="s">
        <v>706</v>
      </c>
      <c r="D178" s="57" t="s">
        <v>1142</v>
      </c>
      <c r="E178" s="57" t="s">
        <v>683</v>
      </c>
      <c r="F178" s="353" t="s">
        <v>14</v>
      </c>
      <c r="G178" s="496" t="s">
        <v>1176</v>
      </c>
      <c r="H178" s="496"/>
      <c r="I178" s="5" t="s">
        <v>1111</v>
      </c>
      <c r="J178" s="57" t="s">
        <v>1176</v>
      </c>
      <c r="K178" s="316" t="s">
        <v>680</v>
      </c>
      <c r="L178" s="316" t="s">
        <v>680</v>
      </c>
    </row>
    <row r="179" spans="1:12" ht="14.4" customHeight="1">
      <c r="A179" s="123" t="str">
        <f t="shared" si="4"/>
        <v>旅客輸送事業者Scope3排出削減を考慮した機器・資材等の廃棄共通</v>
      </c>
      <c r="B179" s="301">
        <f t="shared" si="5"/>
        <v>173</v>
      </c>
      <c r="C179" s="57" t="s">
        <v>706</v>
      </c>
      <c r="D179" s="57" t="s">
        <v>1142</v>
      </c>
      <c r="E179" s="57" t="s">
        <v>683</v>
      </c>
      <c r="F179" s="353" t="s">
        <v>14</v>
      </c>
      <c r="G179" s="496" t="s">
        <v>1139</v>
      </c>
      <c r="H179" s="496"/>
      <c r="I179" s="5" t="s">
        <v>1111</v>
      </c>
      <c r="J179" s="57" t="s">
        <v>1140</v>
      </c>
      <c r="K179" s="316" t="s">
        <v>680</v>
      </c>
      <c r="L179" s="316" t="s">
        <v>680</v>
      </c>
    </row>
    <row r="180" spans="1:12">
      <c r="B180" s="119">
        <f t="shared" ref="B180" si="6">ROW(B180)-6</f>
        <v>174</v>
      </c>
      <c r="C180" s="122" t="s">
        <v>706</v>
      </c>
      <c r="D180" s="122" t="s">
        <v>1142</v>
      </c>
      <c r="E180" s="122" t="s">
        <v>683</v>
      </c>
      <c r="F180" s="282" t="s">
        <v>14</v>
      </c>
      <c r="G180" s="496" t="s">
        <v>1139</v>
      </c>
      <c r="H180" s="496"/>
      <c r="I180" s="301" t="s">
        <v>1111</v>
      </c>
      <c r="J180" s="122" t="s">
        <v>1141</v>
      </c>
      <c r="K180" s="312" t="s">
        <v>680</v>
      </c>
      <c r="L180" s="312" t="s">
        <v>680</v>
      </c>
    </row>
  </sheetData>
  <sheetProtection password="A6EA" sheet="1" objects="1" scenarios="1"/>
  <autoFilter ref="A6:M180">
    <filterColumn colId="6" showButton="0"/>
  </autoFilter>
  <mergeCells count="151">
    <mergeCell ref="G161:H161"/>
    <mergeCell ref="G162:H162"/>
    <mergeCell ref="G163:H163"/>
    <mergeCell ref="G164:H164"/>
    <mergeCell ref="G165:H165"/>
    <mergeCell ref="G166:H166"/>
    <mergeCell ref="G155:H155"/>
    <mergeCell ref="G156:H156"/>
    <mergeCell ref="G157:H157"/>
    <mergeCell ref="G158:H158"/>
    <mergeCell ref="G159:H159"/>
    <mergeCell ref="G160:H160"/>
    <mergeCell ref="G172:H172"/>
    <mergeCell ref="G174:H174"/>
    <mergeCell ref="G175:H175"/>
    <mergeCell ref="G176:H176"/>
    <mergeCell ref="G177:H177"/>
    <mergeCell ref="G178:H178"/>
    <mergeCell ref="G179:H179"/>
    <mergeCell ref="G167:H167"/>
    <mergeCell ref="G168:H168"/>
    <mergeCell ref="G169:H169"/>
    <mergeCell ref="G170:H170"/>
    <mergeCell ref="G171:H171"/>
    <mergeCell ref="G173:H173"/>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01:H101"/>
    <mergeCell ref="G102:H102"/>
    <mergeCell ref="G103:H103"/>
    <mergeCell ref="G104:H104"/>
    <mergeCell ref="G105:H105"/>
    <mergeCell ref="G106:H106"/>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65:H65"/>
    <mergeCell ref="G66:H66"/>
    <mergeCell ref="G67:H67"/>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s>
  <phoneticPr fontId="5"/>
  <pageMargins left="0.7" right="0.7" top="0.75" bottom="0.75" header="0.3" footer="0.3"/>
  <pageSetup paperSize="8" scale="6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32"/>
  <sheetViews>
    <sheetView showGridLines="0" zoomScale="70" zoomScaleNormal="70" workbookViewId="0">
      <selection activeCell="B1" sqref="B1"/>
    </sheetView>
  </sheetViews>
  <sheetFormatPr defaultRowHeight="14.4"/>
  <cols>
    <col min="4" max="4" width="25.453125" bestFit="1" customWidth="1"/>
    <col min="5" max="5" width="9.90625" bestFit="1" customWidth="1"/>
    <col min="6" max="6" width="25.453125" customWidth="1"/>
    <col min="7" max="7" width="43.453125" customWidth="1"/>
    <col min="8" max="8" width="15.453125" bestFit="1" customWidth="1"/>
    <col min="9" max="9" width="39.6328125" bestFit="1" customWidth="1"/>
    <col min="10" max="10" width="37.453125" bestFit="1" customWidth="1"/>
    <col min="11" max="11" width="11.90625" bestFit="1" customWidth="1"/>
    <col min="12" max="12" width="9.7265625" customWidth="1"/>
    <col min="13" max="13" width="21.90625" customWidth="1"/>
    <col min="15" max="15" width="10.36328125" style="81" bestFit="1" customWidth="1"/>
    <col min="16" max="16" width="18.08984375" bestFit="1" customWidth="1"/>
    <col min="17" max="17" width="27.7265625" customWidth="1"/>
    <col min="19" max="19" width="67.90625" customWidth="1"/>
    <col min="20" max="20" width="17.90625" customWidth="1"/>
    <col min="22" max="22" width="32.90625" customWidth="1"/>
    <col min="23" max="23" width="25.453125" bestFit="1" customWidth="1"/>
    <col min="24" max="24" width="46.90625" customWidth="1"/>
  </cols>
  <sheetData>
    <row r="1" spans="1:26" ht="22.8">
      <c r="A1" s="43"/>
      <c r="B1" s="35">
        <v>1.2</v>
      </c>
      <c r="C1" s="20" t="s">
        <v>704</v>
      </c>
      <c r="L1" s="38"/>
      <c r="O1"/>
    </row>
    <row r="2" spans="1:26" ht="22.8">
      <c r="A2" s="43"/>
      <c r="B2" s="36" t="s">
        <v>714</v>
      </c>
      <c r="C2" s="37" t="s">
        <v>702</v>
      </c>
      <c r="L2" s="38"/>
      <c r="O2"/>
    </row>
    <row r="3" spans="1:26" ht="22.8">
      <c r="A3" s="43"/>
      <c r="B3" s="36"/>
      <c r="C3" s="37"/>
      <c r="L3" s="38"/>
      <c r="O3"/>
      <c r="Y3" t="s">
        <v>3807</v>
      </c>
    </row>
    <row r="4" spans="1:26" ht="14.4" customHeight="1">
      <c r="B4" s="490" t="s">
        <v>701</v>
      </c>
      <c r="C4" s="490" t="s">
        <v>3000</v>
      </c>
      <c r="D4" s="490" t="s">
        <v>1250</v>
      </c>
      <c r="E4" s="490" t="s">
        <v>3001</v>
      </c>
      <c r="F4" s="490" t="s">
        <v>10</v>
      </c>
      <c r="G4" s="508" t="s">
        <v>1251</v>
      </c>
      <c r="H4" s="509"/>
      <c r="I4" s="510"/>
      <c r="J4" s="508" t="s">
        <v>1252</v>
      </c>
      <c r="K4" s="509"/>
      <c r="L4" s="510"/>
      <c r="M4" s="508" t="s">
        <v>1256</v>
      </c>
      <c r="N4" s="509"/>
      <c r="O4" s="510"/>
      <c r="P4" s="508" t="s">
        <v>3065</v>
      </c>
      <c r="Q4" s="509"/>
      <c r="R4" s="509"/>
      <c r="S4" s="509"/>
      <c r="T4" s="509"/>
      <c r="U4" s="509"/>
      <c r="V4" s="509"/>
      <c r="W4" s="511" t="s">
        <v>3808</v>
      </c>
      <c r="X4" s="512"/>
      <c r="Y4" s="492" t="s">
        <v>3066</v>
      </c>
      <c r="Z4" s="493"/>
    </row>
    <row r="5" spans="1:26" ht="14.4" customHeight="1">
      <c r="B5" s="507"/>
      <c r="C5" s="507"/>
      <c r="D5" s="507"/>
      <c r="E5" s="507"/>
      <c r="F5" s="507"/>
      <c r="G5" s="105"/>
      <c r="H5" s="106"/>
      <c r="I5" s="107"/>
      <c r="J5" s="105"/>
      <c r="K5" s="106"/>
      <c r="L5" s="107"/>
      <c r="M5" s="105"/>
      <c r="N5" s="106"/>
      <c r="O5" s="107"/>
      <c r="P5" s="507" t="s">
        <v>1253</v>
      </c>
      <c r="Q5" s="494" t="s">
        <v>1254</v>
      </c>
      <c r="R5" s="506"/>
      <c r="S5" s="495"/>
      <c r="T5" s="494" t="s">
        <v>1255</v>
      </c>
      <c r="U5" s="506"/>
      <c r="V5" s="506"/>
      <c r="W5" s="513"/>
      <c r="X5" s="514"/>
      <c r="Y5" s="494"/>
      <c r="Z5" s="495"/>
    </row>
    <row r="6" spans="1:26" ht="28.8">
      <c r="B6" s="491"/>
      <c r="C6" s="491"/>
      <c r="D6" s="491"/>
      <c r="E6" s="491"/>
      <c r="F6" s="491"/>
      <c r="G6" s="52" t="s">
        <v>1257</v>
      </c>
      <c r="H6" s="52" t="s">
        <v>1258</v>
      </c>
      <c r="I6" s="52" t="s">
        <v>1259</v>
      </c>
      <c r="J6" s="52" t="s">
        <v>1260</v>
      </c>
      <c r="K6" s="52" t="s">
        <v>1261</v>
      </c>
      <c r="L6" s="52" t="s">
        <v>2996</v>
      </c>
      <c r="M6" s="52" t="s">
        <v>1260</v>
      </c>
      <c r="N6" s="52" t="s">
        <v>1261</v>
      </c>
      <c r="O6" s="83" t="s">
        <v>2998</v>
      </c>
      <c r="P6" s="491"/>
      <c r="Q6" s="52" t="s">
        <v>1262</v>
      </c>
      <c r="R6" s="52" t="s">
        <v>1263</v>
      </c>
      <c r="S6" s="52" t="s">
        <v>1264</v>
      </c>
      <c r="T6" s="52" t="s">
        <v>1262</v>
      </c>
      <c r="U6" s="52" t="s">
        <v>1263</v>
      </c>
      <c r="V6" s="52" t="s">
        <v>1265</v>
      </c>
      <c r="W6" s="355" t="s">
        <v>3809</v>
      </c>
      <c r="X6" s="355" t="s">
        <v>3810</v>
      </c>
      <c r="Y6" s="54" t="s">
        <v>3063</v>
      </c>
      <c r="Z6" s="54" t="s">
        <v>3064</v>
      </c>
    </row>
    <row r="7" spans="1:26" ht="72" customHeight="1">
      <c r="B7" s="48" t="s">
        <v>2994</v>
      </c>
      <c r="C7" s="48">
        <f>IF(B7="1.2(1)①",INDEX('1.2(1)①'!$B:$B,MATCH(D7,'1.2(1)①'!$J:$J,0),1),INDEX('1.2(1)②'!$B:$B,MATCH(D7,'1.2(1)②'!$J:$J,0),1))</f>
        <v>1</v>
      </c>
      <c r="D7" s="48" t="s">
        <v>3387</v>
      </c>
      <c r="E7" s="48">
        <f>ROW(E7)-6</f>
        <v>1</v>
      </c>
      <c r="F7" s="48" t="s">
        <v>1449</v>
      </c>
      <c r="G7" s="48" t="s">
        <v>1267</v>
      </c>
      <c r="H7" s="48" t="s">
        <v>1407</v>
      </c>
      <c r="I7" s="48" t="s">
        <v>1450</v>
      </c>
      <c r="J7" s="48" t="s">
        <v>1354</v>
      </c>
      <c r="K7" s="48" t="s">
        <v>1267</v>
      </c>
      <c r="L7" s="48">
        <v>4.4800000000000004</v>
      </c>
      <c r="M7" s="48" t="s">
        <v>1276</v>
      </c>
      <c r="N7" s="48" t="s">
        <v>1277</v>
      </c>
      <c r="O7" s="122" t="s">
        <v>1267</v>
      </c>
      <c r="P7" s="48" t="s">
        <v>1271</v>
      </c>
      <c r="Q7" s="48" t="s">
        <v>1451</v>
      </c>
      <c r="R7" s="48" t="s">
        <v>1452</v>
      </c>
      <c r="S7" s="48" t="s">
        <v>1453</v>
      </c>
      <c r="T7" s="48" t="s">
        <v>1451</v>
      </c>
      <c r="U7" s="48" t="s">
        <v>1452</v>
      </c>
      <c r="V7" s="48" t="s">
        <v>1453</v>
      </c>
      <c r="W7" s="122" t="s">
        <v>3812</v>
      </c>
      <c r="X7" s="122"/>
      <c r="Y7" s="48" t="s">
        <v>1211</v>
      </c>
      <c r="Z7" s="48" t="s">
        <v>1448</v>
      </c>
    </row>
    <row r="8" spans="1:26" ht="72" customHeight="1">
      <c r="B8" s="48" t="s">
        <v>2994</v>
      </c>
      <c r="C8" s="122">
        <f>IF(B8="1.2(1)①",INDEX('1.2(1)①'!$B:$B,MATCH(D8,'1.2(1)①'!$J:$J,0),1),INDEX('1.2(1)②'!$B:$B,MATCH(D8,'1.2(1)②'!$J:$J,0),1))</f>
        <v>1</v>
      </c>
      <c r="D8" s="48" t="s">
        <v>3387</v>
      </c>
      <c r="E8" s="48">
        <f t="shared" ref="E8:E71" si="0">ROW(E8)-6</f>
        <v>2</v>
      </c>
      <c r="F8" s="48" t="s">
        <v>1449</v>
      </c>
      <c r="G8" s="48" t="s">
        <v>1267</v>
      </c>
      <c r="H8" s="48" t="s">
        <v>1407</v>
      </c>
      <c r="I8" s="48" t="s">
        <v>1455</v>
      </c>
      <c r="J8" s="48" t="s">
        <v>1354</v>
      </c>
      <c r="K8" s="48" t="s">
        <v>1267</v>
      </c>
      <c r="L8" s="48">
        <v>4.28</v>
      </c>
      <c r="M8" s="48" t="s">
        <v>1276</v>
      </c>
      <c r="N8" s="48" t="s">
        <v>1277</v>
      </c>
      <c r="O8" s="122" t="s">
        <v>1267</v>
      </c>
      <c r="P8" s="48" t="s">
        <v>1271</v>
      </c>
      <c r="Q8" s="48" t="s">
        <v>1451</v>
      </c>
      <c r="R8" s="48" t="s">
        <v>1452</v>
      </c>
      <c r="S8" s="48" t="s">
        <v>1453</v>
      </c>
      <c r="T8" s="48" t="s">
        <v>1451</v>
      </c>
      <c r="U8" s="48" t="s">
        <v>1452</v>
      </c>
      <c r="V8" s="48" t="s">
        <v>1453</v>
      </c>
      <c r="W8" s="122" t="s">
        <v>3812</v>
      </c>
      <c r="X8" s="122"/>
      <c r="Y8" s="48" t="s">
        <v>1211</v>
      </c>
      <c r="Z8" s="48" t="s">
        <v>1454</v>
      </c>
    </row>
    <row r="9" spans="1:26" ht="72" customHeight="1">
      <c r="B9" s="48" t="s">
        <v>2994</v>
      </c>
      <c r="C9" s="122">
        <f>IF(B9="1.2(1)①",INDEX('1.2(1)①'!$B:$B,MATCH(D9,'1.2(1)①'!$J:$J,0),1),INDEX('1.2(1)②'!$B:$B,MATCH(D9,'1.2(1)②'!$J:$J,0),1))</f>
        <v>1</v>
      </c>
      <c r="D9" s="48" t="s">
        <v>3387</v>
      </c>
      <c r="E9" s="48">
        <f t="shared" si="0"/>
        <v>3</v>
      </c>
      <c r="F9" s="48" t="s">
        <v>1449</v>
      </c>
      <c r="G9" s="48" t="s">
        <v>1267</v>
      </c>
      <c r="H9" s="48" t="s">
        <v>1407</v>
      </c>
      <c r="I9" s="48" t="s">
        <v>1457</v>
      </c>
      <c r="J9" s="48" t="s">
        <v>1354</v>
      </c>
      <c r="K9" s="48" t="s">
        <v>1267</v>
      </c>
      <c r="L9" s="48">
        <v>5.41</v>
      </c>
      <c r="M9" s="48" t="s">
        <v>1276</v>
      </c>
      <c r="N9" s="48" t="s">
        <v>1277</v>
      </c>
      <c r="O9" s="82">
        <v>5674000</v>
      </c>
      <c r="P9" s="48" t="s">
        <v>1271</v>
      </c>
      <c r="Q9" s="48" t="s">
        <v>1451</v>
      </c>
      <c r="R9" s="48" t="s">
        <v>1452</v>
      </c>
      <c r="S9" s="48" t="s">
        <v>1453</v>
      </c>
      <c r="T9" s="48" t="s">
        <v>1451</v>
      </c>
      <c r="U9" s="48" t="s">
        <v>1452</v>
      </c>
      <c r="V9" s="48" t="s">
        <v>1453</v>
      </c>
      <c r="W9" s="122" t="s">
        <v>3812</v>
      </c>
      <c r="X9" s="122" t="s">
        <v>3813</v>
      </c>
      <c r="Y9" s="48" t="s">
        <v>1211</v>
      </c>
      <c r="Z9" s="48" t="s">
        <v>1456</v>
      </c>
    </row>
    <row r="10" spans="1:26" ht="72" customHeight="1">
      <c r="B10" s="48" t="s">
        <v>2994</v>
      </c>
      <c r="C10" s="122">
        <f>IF(B10="1.2(1)①",INDEX('1.2(1)①'!$B:$B,MATCH(D10,'1.2(1)①'!$J:$J,0),1),INDEX('1.2(1)②'!$B:$B,MATCH(D10,'1.2(1)②'!$J:$J,0),1))</f>
        <v>1</v>
      </c>
      <c r="D10" s="48" t="s">
        <v>3387</v>
      </c>
      <c r="E10" s="48">
        <f t="shared" si="0"/>
        <v>4</v>
      </c>
      <c r="F10" s="48" t="s">
        <v>1449</v>
      </c>
      <c r="G10" s="48" t="s">
        <v>1267</v>
      </c>
      <c r="H10" s="48" t="s">
        <v>1407</v>
      </c>
      <c r="I10" s="48" t="s">
        <v>1459</v>
      </c>
      <c r="J10" s="48" t="s">
        <v>1354</v>
      </c>
      <c r="K10" s="48" t="s">
        <v>1267</v>
      </c>
      <c r="L10" s="48">
        <v>5.28</v>
      </c>
      <c r="M10" s="48" t="s">
        <v>1276</v>
      </c>
      <c r="N10" s="48" t="s">
        <v>1277</v>
      </c>
      <c r="O10" s="122" t="s">
        <v>1267</v>
      </c>
      <c r="P10" s="48" t="s">
        <v>1271</v>
      </c>
      <c r="Q10" s="48" t="s">
        <v>1451</v>
      </c>
      <c r="R10" s="48" t="s">
        <v>1452</v>
      </c>
      <c r="S10" s="48" t="s">
        <v>1453</v>
      </c>
      <c r="T10" s="48" t="s">
        <v>1451</v>
      </c>
      <c r="U10" s="48" t="s">
        <v>1452</v>
      </c>
      <c r="V10" s="48" t="s">
        <v>1453</v>
      </c>
      <c r="W10" s="122" t="s">
        <v>3812</v>
      </c>
      <c r="X10" s="122"/>
      <c r="Y10" s="48" t="s">
        <v>1211</v>
      </c>
      <c r="Z10" s="48" t="s">
        <v>1458</v>
      </c>
    </row>
    <row r="11" spans="1:26" ht="72" customHeight="1">
      <c r="B11" s="48" t="s">
        <v>2994</v>
      </c>
      <c r="C11" s="122">
        <f>IF(B11="1.2(1)①",INDEX('1.2(1)①'!$B:$B,MATCH(D11,'1.2(1)①'!$J:$J,0),1),INDEX('1.2(1)②'!$B:$B,MATCH(D11,'1.2(1)②'!$J:$J,0),1))</f>
        <v>1</v>
      </c>
      <c r="D11" s="48" t="s">
        <v>3387</v>
      </c>
      <c r="E11" s="48">
        <f t="shared" si="0"/>
        <v>5</v>
      </c>
      <c r="F11" s="48" t="s">
        <v>1449</v>
      </c>
      <c r="G11" s="48" t="s">
        <v>1267</v>
      </c>
      <c r="H11" s="48" t="s">
        <v>1407</v>
      </c>
      <c r="I11" s="48" t="s">
        <v>1461</v>
      </c>
      <c r="J11" s="48" t="s">
        <v>1354</v>
      </c>
      <c r="K11" s="48" t="s">
        <v>1267</v>
      </c>
      <c r="L11" s="48">
        <v>5.57</v>
      </c>
      <c r="M11" s="48" t="s">
        <v>1276</v>
      </c>
      <c r="N11" s="48" t="s">
        <v>1277</v>
      </c>
      <c r="O11" s="122" t="s">
        <v>1267</v>
      </c>
      <c r="P11" s="48" t="s">
        <v>1271</v>
      </c>
      <c r="Q11" s="48" t="s">
        <v>1451</v>
      </c>
      <c r="R11" s="48" t="s">
        <v>1452</v>
      </c>
      <c r="S11" s="48" t="s">
        <v>1453</v>
      </c>
      <c r="T11" s="48" t="s">
        <v>1451</v>
      </c>
      <c r="U11" s="48" t="s">
        <v>1452</v>
      </c>
      <c r="V11" s="48" t="s">
        <v>1453</v>
      </c>
      <c r="W11" s="122" t="s">
        <v>3812</v>
      </c>
      <c r="X11" s="122"/>
      <c r="Y11" s="48" t="s">
        <v>1211</v>
      </c>
      <c r="Z11" s="48" t="s">
        <v>1460</v>
      </c>
    </row>
    <row r="12" spans="1:26" ht="43.2" customHeight="1">
      <c r="B12" s="48" t="s">
        <v>2994</v>
      </c>
      <c r="C12" s="122">
        <f>IF(B12="1.2(1)①",INDEX('1.2(1)①'!$B:$B,MATCH(D12,'1.2(1)①'!$J:$J,0),1),INDEX('1.2(1)②'!$B:$B,MATCH(D12,'1.2(1)②'!$J:$J,0),1))</f>
        <v>1</v>
      </c>
      <c r="D12" s="48" t="s">
        <v>3387</v>
      </c>
      <c r="E12" s="48">
        <f t="shared" si="0"/>
        <v>6</v>
      </c>
      <c r="F12" s="48" t="s">
        <v>1449</v>
      </c>
      <c r="G12" s="48" t="s">
        <v>1267</v>
      </c>
      <c r="H12" s="48" t="s">
        <v>1407</v>
      </c>
      <c r="I12" s="48" t="s">
        <v>1463</v>
      </c>
      <c r="J12" s="48" t="s">
        <v>1354</v>
      </c>
      <c r="K12" s="48" t="s">
        <v>1267</v>
      </c>
      <c r="L12" s="48">
        <v>6</v>
      </c>
      <c r="M12" s="48" t="s">
        <v>1276</v>
      </c>
      <c r="N12" s="48" t="s">
        <v>1277</v>
      </c>
      <c r="O12" s="82">
        <v>18660000</v>
      </c>
      <c r="P12" s="48" t="s">
        <v>1271</v>
      </c>
      <c r="Q12" s="48" t="s">
        <v>1451</v>
      </c>
      <c r="R12" s="48" t="s">
        <v>1452</v>
      </c>
      <c r="S12" s="48" t="s">
        <v>1453</v>
      </c>
      <c r="T12" s="48" t="s">
        <v>1451</v>
      </c>
      <c r="U12" s="48" t="s">
        <v>1452</v>
      </c>
      <c r="V12" s="48" t="s">
        <v>1453</v>
      </c>
      <c r="W12" s="122" t="s">
        <v>3812</v>
      </c>
      <c r="X12" s="122" t="s">
        <v>3813</v>
      </c>
      <c r="Y12" s="48" t="s">
        <v>1211</v>
      </c>
      <c r="Z12" s="48" t="s">
        <v>1462</v>
      </c>
    </row>
    <row r="13" spans="1:26" ht="43.2" customHeight="1">
      <c r="B13" s="48" t="s">
        <v>2994</v>
      </c>
      <c r="C13" s="122">
        <f>IF(B13="1.2(1)①",INDEX('1.2(1)①'!$B:$B,MATCH(D13,'1.2(1)①'!$J:$J,0),1),INDEX('1.2(1)②'!$B:$B,MATCH(D13,'1.2(1)②'!$J:$J,0),1))</f>
        <v>1</v>
      </c>
      <c r="D13" s="48" t="s">
        <v>3387</v>
      </c>
      <c r="E13" s="48">
        <f t="shared" si="0"/>
        <v>7</v>
      </c>
      <c r="F13" s="48" t="s">
        <v>1449</v>
      </c>
      <c r="G13" s="48" t="s">
        <v>1267</v>
      </c>
      <c r="H13" s="48" t="s">
        <v>1407</v>
      </c>
      <c r="I13" s="48" t="s">
        <v>1465</v>
      </c>
      <c r="J13" s="48" t="s">
        <v>1354</v>
      </c>
      <c r="K13" s="48" t="s">
        <v>1267</v>
      </c>
      <c r="L13" s="48">
        <v>5.22</v>
      </c>
      <c r="M13" s="48" t="s">
        <v>1276</v>
      </c>
      <c r="N13" s="48" t="s">
        <v>1277</v>
      </c>
      <c r="O13" s="122" t="s">
        <v>1267</v>
      </c>
      <c r="P13" s="48" t="s">
        <v>1271</v>
      </c>
      <c r="Q13" s="48" t="s">
        <v>1451</v>
      </c>
      <c r="R13" s="48" t="s">
        <v>1452</v>
      </c>
      <c r="S13" s="48" t="s">
        <v>1453</v>
      </c>
      <c r="T13" s="48" t="s">
        <v>1451</v>
      </c>
      <c r="U13" s="48" t="s">
        <v>1452</v>
      </c>
      <c r="V13" s="48" t="s">
        <v>1453</v>
      </c>
      <c r="W13" s="122" t="s">
        <v>3812</v>
      </c>
      <c r="X13" s="122"/>
      <c r="Y13" s="48" t="s">
        <v>1211</v>
      </c>
      <c r="Z13" s="48" t="s">
        <v>1464</v>
      </c>
    </row>
    <row r="14" spans="1:26" ht="43.2" customHeight="1">
      <c r="B14" s="48" t="s">
        <v>2994</v>
      </c>
      <c r="C14" s="122">
        <f>IF(B14="1.2(1)①",INDEX('1.2(1)①'!$B:$B,MATCH(D14,'1.2(1)①'!$J:$J,0),1),INDEX('1.2(1)②'!$B:$B,MATCH(D14,'1.2(1)②'!$J:$J,0),1))</f>
        <v>1</v>
      </c>
      <c r="D14" s="48" t="s">
        <v>3387</v>
      </c>
      <c r="E14" s="48">
        <f t="shared" si="0"/>
        <v>8</v>
      </c>
      <c r="F14" s="48" t="s">
        <v>1449</v>
      </c>
      <c r="G14" s="48" t="s">
        <v>1467</v>
      </c>
      <c r="H14" s="48" t="s">
        <v>1407</v>
      </c>
      <c r="I14" s="48" t="s">
        <v>1450</v>
      </c>
      <c r="J14" s="48" t="s">
        <v>1354</v>
      </c>
      <c r="K14" s="48" t="s">
        <v>1267</v>
      </c>
      <c r="L14" s="48">
        <v>3.28</v>
      </c>
      <c r="M14" s="48" t="s">
        <v>1276</v>
      </c>
      <c r="N14" s="48" t="s">
        <v>1277</v>
      </c>
      <c r="O14" s="122" t="s">
        <v>1267</v>
      </c>
      <c r="P14" s="48" t="s">
        <v>1271</v>
      </c>
      <c r="Q14" s="48" t="s">
        <v>1451</v>
      </c>
      <c r="R14" s="48" t="s">
        <v>1452</v>
      </c>
      <c r="S14" s="48" t="s">
        <v>1453</v>
      </c>
      <c r="T14" s="48" t="s">
        <v>1451</v>
      </c>
      <c r="U14" s="48" t="s">
        <v>1452</v>
      </c>
      <c r="V14" s="48" t="s">
        <v>1468</v>
      </c>
      <c r="W14" s="122" t="s">
        <v>3812</v>
      </c>
      <c r="X14" s="122"/>
      <c r="Y14" s="48" t="s">
        <v>1211</v>
      </c>
      <c r="Z14" s="48" t="s">
        <v>1466</v>
      </c>
    </row>
    <row r="15" spans="1:26" ht="43.2" customHeight="1">
      <c r="B15" s="48" t="s">
        <v>2994</v>
      </c>
      <c r="C15" s="122">
        <f>IF(B15="1.2(1)①",INDEX('1.2(1)①'!$B:$B,MATCH(D15,'1.2(1)①'!$J:$J,0),1),INDEX('1.2(1)②'!$B:$B,MATCH(D15,'1.2(1)②'!$J:$J,0),1))</f>
        <v>1</v>
      </c>
      <c r="D15" s="48" t="s">
        <v>3387</v>
      </c>
      <c r="E15" s="48">
        <f t="shared" si="0"/>
        <v>9</v>
      </c>
      <c r="F15" s="48" t="s">
        <v>1449</v>
      </c>
      <c r="G15" s="48" t="s">
        <v>1467</v>
      </c>
      <c r="H15" s="48" t="s">
        <v>1407</v>
      </c>
      <c r="I15" s="48" t="s">
        <v>1455</v>
      </c>
      <c r="J15" s="48" t="s">
        <v>1354</v>
      </c>
      <c r="K15" s="48" t="s">
        <v>1267</v>
      </c>
      <c r="L15" s="48">
        <v>2.65</v>
      </c>
      <c r="M15" s="48" t="s">
        <v>1276</v>
      </c>
      <c r="N15" s="48" t="s">
        <v>1277</v>
      </c>
      <c r="O15" s="122" t="s">
        <v>1267</v>
      </c>
      <c r="P15" s="48" t="s">
        <v>1271</v>
      </c>
      <c r="Q15" s="48" t="s">
        <v>1451</v>
      </c>
      <c r="R15" s="48" t="s">
        <v>1452</v>
      </c>
      <c r="S15" s="48" t="s">
        <v>1453</v>
      </c>
      <c r="T15" s="48" t="s">
        <v>1451</v>
      </c>
      <c r="U15" s="48" t="s">
        <v>1452</v>
      </c>
      <c r="V15" s="48" t="s">
        <v>1468</v>
      </c>
      <c r="W15" s="122" t="s">
        <v>3812</v>
      </c>
      <c r="X15" s="122"/>
      <c r="Y15" s="48" t="s">
        <v>1211</v>
      </c>
      <c r="Z15" s="48" t="s">
        <v>1469</v>
      </c>
    </row>
    <row r="16" spans="1:26" ht="43.2" customHeight="1">
      <c r="B16" s="48" t="s">
        <v>2994</v>
      </c>
      <c r="C16" s="122">
        <f>IF(B16="1.2(1)①",INDEX('1.2(1)①'!$B:$B,MATCH(D16,'1.2(1)①'!$J:$J,0),1),INDEX('1.2(1)②'!$B:$B,MATCH(D16,'1.2(1)②'!$J:$J,0),1))</f>
        <v>1</v>
      </c>
      <c r="D16" s="48" t="s">
        <v>3387</v>
      </c>
      <c r="E16" s="48">
        <f t="shared" si="0"/>
        <v>10</v>
      </c>
      <c r="F16" s="48" t="s">
        <v>1449</v>
      </c>
      <c r="G16" s="48" t="s">
        <v>1467</v>
      </c>
      <c r="H16" s="48" t="s">
        <v>1407</v>
      </c>
      <c r="I16" s="48" t="s">
        <v>1457</v>
      </c>
      <c r="J16" s="48" t="s">
        <v>1354</v>
      </c>
      <c r="K16" s="48" t="s">
        <v>1267</v>
      </c>
      <c r="L16" s="48" t="s">
        <v>1267</v>
      </c>
      <c r="M16" s="48" t="s">
        <v>1276</v>
      </c>
      <c r="N16" s="48" t="s">
        <v>1277</v>
      </c>
      <c r="O16" s="122" t="s">
        <v>1267</v>
      </c>
      <c r="P16" s="48" t="s">
        <v>1271</v>
      </c>
      <c r="Q16" s="48" t="s">
        <v>1451</v>
      </c>
      <c r="R16" s="48" t="s">
        <v>1452</v>
      </c>
      <c r="S16" s="48" t="s">
        <v>1453</v>
      </c>
      <c r="T16" s="48" t="s">
        <v>1451</v>
      </c>
      <c r="U16" s="48" t="s">
        <v>1452</v>
      </c>
      <c r="V16" s="48" t="s">
        <v>1468</v>
      </c>
      <c r="W16" s="122" t="s">
        <v>3812</v>
      </c>
      <c r="X16" s="122"/>
      <c r="Y16" s="48" t="s">
        <v>1211</v>
      </c>
      <c r="Z16" s="48" t="s">
        <v>1470</v>
      </c>
    </row>
    <row r="17" spans="2:26" ht="72" customHeight="1">
      <c r="B17" s="48" t="s">
        <v>2994</v>
      </c>
      <c r="C17" s="122">
        <f>IF(B17="1.2(1)①",INDEX('1.2(1)①'!$B:$B,MATCH(D17,'1.2(1)①'!$J:$J,0),1),INDEX('1.2(1)②'!$B:$B,MATCH(D17,'1.2(1)②'!$J:$J,0),1))</f>
        <v>1</v>
      </c>
      <c r="D17" s="48" t="s">
        <v>3387</v>
      </c>
      <c r="E17" s="48">
        <f t="shared" si="0"/>
        <v>11</v>
      </c>
      <c r="F17" s="48" t="s">
        <v>1449</v>
      </c>
      <c r="G17" s="48" t="s">
        <v>1467</v>
      </c>
      <c r="H17" s="48" t="s">
        <v>1407</v>
      </c>
      <c r="I17" s="48" t="s">
        <v>1459</v>
      </c>
      <c r="J17" s="48" t="s">
        <v>1354</v>
      </c>
      <c r="K17" s="48" t="s">
        <v>1267</v>
      </c>
      <c r="L17" s="48" t="s">
        <v>1267</v>
      </c>
      <c r="M17" s="48" t="s">
        <v>1276</v>
      </c>
      <c r="N17" s="48" t="s">
        <v>1277</v>
      </c>
      <c r="O17" s="122" t="s">
        <v>1267</v>
      </c>
      <c r="P17" s="48" t="s">
        <v>1271</v>
      </c>
      <c r="Q17" s="48" t="s">
        <v>1451</v>
      </c>
      <c r="R17" s="48" t="s">
        <v>1452</v>
      </c>
      <c r="S17" s="48" t="s">
        <v>1453</v>
      </c>
      <c r="T17" s="48" t="s">
        <v>1451</v>
      </c>
      <c r="U17" s="48" t="s">
        <v>1452</v>
      </c>
      <c r="V17" s="48" t="s">
        <v>1468</v>
      </c>
      <c r="W17" s="122" t="s">
        <v>3812</v>
      </c>
      <c r="X17" s="122"/>
      <c r="Y17" s="48" t="s">
        <v>1211</v>
      </c>
      <c r="Z17" s="48" t="s">
        <v>1471</v>
      </c>
    </row>
    <row r="18" spans="2:26" ht="72" customHeight="1">
      <c r="B18" s="48" t="s">
        <v>2994</v>
      </c>
      <c r="C18" s="122">
        <f>IF(B18="1.2(1)①",INDEX('1.2(1)①'!$B:$B,MATCH(D18,'1.2(1)①'!$J:$J,0),1),INDEX('1.2(1)②'!$B:$B,MATCH(D18,'1.2(1)②'!$J:$J,0),1))</f>
        <v>1</v>
      </c>
      <c r="D18" s="48" t="s">
        <v>3387</v>
      </c>
      <c r="E18" s="48">
        <f t="shared" si="0"/>
        <v>12</v>
      </c>
      <c r="F18" s="48" t="s">
        <v>1449</v>
      </c>
      <c r="G18" s="48" t="s">
        <v>1467</v>
      </c>
      <c r="H18" s="48" t="s">
        <v>1407</v>
      </c>
      <c r="I18" s="48" t="s">
        <v>1461</v>
      </c>
      <c r="J18" s="48" t="s">
        <v>1354</v>
      </c>
      <c r="K18" s="48" t="s">
        <v>1267</v>
      </c>
      <c r="L18" s="48" t="s">
        <v>1267</v>
      </c>
      <c r="M18" s="48" t="s">
        <v>1276</v>
      </c>
      <c r="N18" s="48" t="s">
        <v>1277</v>
      </c>
      <c r="O18" s="122" t="s">
        <v>1267</v>
      </c>
      <c r="P18" s="48" t="s">
        <v>1271</v>
      </c>
      <c r="Q18" s="48" t="s">
        <v>1451</v>
      </c>
      <c r="R18" s="48" t="s">
        <v>1452</v>
      </c>
      <c r="S18" s="48" t="s">
        <v>1453</v>
      </c>
      <c r="T18" s="48" t="s">
        <v>1451</v>
      </c>
      <c r="U18" s="48" t="s">
        <v>1452</v>
      </c>
      <c r="V18" s="48" t="s">
        <v>1468</v>
      </c>
      <c r="W18" s="122" t="s">
        <v>3812</v>
      </c>
      <c r="X18" s="122"/>
      <c r="Y18" s="48" t="s">
        <v>1211</v>
      </c>
      <c r="Z18" s="48" t="s">
        <v>1472</v>
      </c>
    </row>
    <row r="19" spans="2:26" ht="72" customHeight="1">
      <c r="B19" s="48" t="s">
        <v>2994</v>
      </c>
      <c r="C19" s="122">
        <f>IF(B19="1.2(1)①",INDEX('1.2(1)①'!$B:$B,MATCH(D19,'1.2(1)①'!$J:$J,0),1),INDEX('1.2(1)②'!$B:$B,MATCH(D19,'1.2(1)②'!$J:$J,0),1))</f>
        <v>1</v>
      </c>
      <c r="D19" s="48" t="s">
        <v>3387</v>
      </c>
      <c r="E19" s="48">
        <f t="shared" si="0"/>
        <v>13</v>
      </c>
      <c r="F19" s="48" t="s">
        <v>1449</v>
      </c>
      <c r="G19" s="48" t="s">
        <v>1467</v>
      </c>
      <c r="H19" s="48" t="s">
        <v>1407</v>
      </c>
      <c r="I19" s="48" t="s">
        <v>1463</v>
      </c>
      <c r="J19" s="48" t="s">
        <v>1354</v>
      </c>
      <c r="K19" s="48" t="s">
        <v>1267</v>
      </c>
      <c r="L19" s="48" t="s">
        <v>1267</v>
      </c>
      <c r="M19" s="48" t="s">
        <v>1276</v>
      </c>
      <c r="N19" s="48" t="s">
        <v>1277</v>
      </c>
      <c r="O19" s="122" t="s">
        <v>1267</v>
      </c>
      <c r="P19" s="48" t="s">
        <v>1271</v>
      </c>
      <c r="Q19" s="48" t="s">
        <v>1451</v>
      </c>
      <c r="R19" s="48" t="s">
        <v>1452</v>
      </c>
      <c r="S19" s="48" t="s">
        <v>1453</v>
      </c>
      <c r="T19" s="48" t="s">
        <v>1451</v>
      </c>
      <c r="U19" s="48" t="s">
        <v>1452</v>
      </c>
      <c r="V19" s="48" t="s">
        <v>1468</v>
      </c>
      <c r="W19" s="122" t="s">
        <v>3812</v>
      </c>
      <c r="X19" s="122"/>
      <c r="Y19" s="48" t="s">
        <v>1211</v>
      </c>
      <c r="Z19" s="48" t="s">
        <v>1473</v>
      </c>
    </row>
    <row r="20" spans="2:26" ht="72" customHeight="1">
      <c r="B20" s="48" t="s">
        <v>2994</v>
      </c>
      <c r="C20" s="122">
        <f>IF(B20="1.2(1)①",INDEX('1.2(1)①'!$B:$B,MATCH(D20,'1.2(1)①'!$J:$J,0),1),INDEX('1.2(1)②'!$B:$B,MATCH(D20,'1.2(1)②'!$J:$J,0),1))</f>
        <v>1</v>
      </c>
      <c r="D20" s="48" t="s">
        <v>3387</v>
      </c>
      <c r="E20" s="48">
        <f t="shared" si="0"/>
        <v>14</v>
      </c>
      <c r="F20" s="48" t="s">
        <v>1449</v>
      </c>
      <c r="G20" s="48" t="s">
        <v>1467</v>
      </c>
      <c r="H20" s="48" t="s">
        <v>1407</v>
      </c>
      <c r="I20" s="48" t="s">
        <v>1465</v>
      </c>
      <c r="J20" s="48" t="s">
        <v>1354</v>
      </c>
      <c r="K20" s="48" t="s">
        <v>1267</v>
      </c>
      <c r="L20" s="48" t="s">
        <v>1267</v>
      </c>
      <c r="M20" s="48" t="s">
        <v>1276</v>
      </c>
      <c r="N20" s="48" t="s">
        <v>1277</v>
      </c>
      <c r="O20" s="122" t="s">
        <v>1267</v>
      </c>
      <c r="P20" s="48" t="s">
        <v>1271</v>
      </c>
      <c r="Q20" s="48" t="s">
        <v>1451</v>
      </c>
      <c r="R20" s="48" t="s">
        <v>1452</v>
      </c>
      <c r="S20" s="48" t="s">
        <v>1453</v>
      </c>
      <c r="T20" s="48" t="s">
        <v>1451</v>
      </c>
      <c r="U20" s="48" t="s">
        <v>1452</v>
      </c>
      <c r="V20" s="48" t="s">
        <v>1468</v>
      </c>
      <c r="W20" s="122" t="s">
        <v>3812</v>
      </c>
      <c r="X20" s="122"/>
      <c r="Y20" s="48" t="s">
        <v>1211</v>
      </c>
      <c r="Z20" s="48" t="s">
        <v>1474</v>
      </c>
    </row>
    <row r="21" spans="2:26" ht="72" customHeight="1">
      <c r="B21" s="48" t="s">
        <v>2994</v>
      </c>
      <c r="C21" s="122">
        <f>IF(B21="1.2(1)①",INDEX('1.2(1)①'!$B:$B,MATCH(D21,'1.2(1)①'!$J:$J,0),1),INDEX('1.2(1)②'!$B:$B,MATCH(D21,'1.2(1)②'!$J:$J,0),1))</f>
        <v>1</v>
      </c>
      <c r="D21" s="48" t="s">
        <v>3387</v>
      </c>
      <c r="E21" s="48">
        <f t="shared" si="0"/>
        <v>15</v>
      </c>
      <c r="F21" s="48" t="s">
        <v>1449</v>
      </c>
      <c r="G21" s="48" t="s">
        <v>1476</v>
      </c>
      <c r="H21" s="48" t="s">
        <v>1407</v>
      </c>
      <c r="I21" s="48" t="s">
        <v>1450</v>
      </c>
      <c r="J21" s="48" t="s">
        <v>1354</v>
      </c>
      <c r="K21" s="48" t="s">
        <v>1267</v>
      </c>
      <c r="L21" s="48">
        <v>2.2400000000000002</v>
      </c>
      <c r="M21" s="48" t="s">
        <v>1276</v>
      </c>
      <c r="N21" s="48" t="s">
        <v>1277</v>
      </c>
      <c r="O21" s="122" t="s">
        <v>1267</v>
      </c>
      <c r="P21" s="48" t="s">
        <v>1271</v>
      </c>
      <c r="Q21" s="48" t="s">
        <v>1451</v>
      </c>
      <c r="R21" s="48" t="s">
        <v>1452</v>
      </c>
      <c r="S21" s="48" t="s">
        <v>1453</v>
      </c>
      <c r="T21" s="48" t="s">
        <v>1451</v>
      </c>
      <c r="U21" s="48" t="s">
        <v>1452</v>
      </c>
      <c r="V21" s="48" t="s">
        <v>1477</v>
      </c>
      <c r="W21" s="122" t="s">
        <v>3812</v>
      </c>
      <c r="X21" s="122"/>
      <c r="Y21" s="48" t="s">
        <v>1211</v>
      </c>
      <c r="Z21" s="48" t="s">
        <v>1475</v>
      </c>
    </row>
    <row r="22" spans="2:26" ht="43.2" customHeight="1">
      <c r="B22" s="48" t="s">
        <v>2994</v>
      </c>
      <c r="C22" s="122">
        <f>IF(B22="1.2(1)①",INDEX('1.2(1)①'!$B:$B,MATCH(D22,'1.2(1)①'!$J:$J,0),1),INDEX('1.2(1)②'!$B:$B,MATCH(D22,'1.2(1)②'!$J:$J,0),1))</f>
        <v>1</v>
      </c>
      <c r="D22" s="48" t="s">
        <v>3387</v>
      </c>
      <c r="E22" s="48">
        <f t="shared" si="0"/>
        <v>16</v>
      </c>
      <c r="F22" s="48" t="s">
        <v>1449</v>
      </c>
      <c r="G22" s="48" t="s">
        <v>1476</v>
      </c>
      <c r="H22" s="48" t="s">
        <v>1407</v>
      </c>
      <c r="I22" s="48" t="s">
        <v>1455</v>
      </c>
      <c r="J22" s="48" t="s">
        <v>1354</v>
      </c>
      <c r="K22" s="48" t="s">
        <v>1267</v>
      </c>
      <c r="L22" s="48">
        <v>2.61</v>
      </c>
      <c r="M22" s="48" t="s">
        <v>1276</v>
      </c>
      <c r="N22" s="48" t="s">
        <v>1277</v>
      </c>
      <c r="O22" s="122" t="s">
        <v>1267</v>
      </c>
      <c r="P22" s="48" t="s">
        <v>1271</v>
      </c>
      <c r="Q22" s="48" t="s">
        <v>1451</v>
      </c>
      <c r="R22" s="48" t="s">
        <v>1452</v>
      </c>
      <c r="S22" s="48" t="s">
        <v>1453</v>
      </c>
      <c r="T22" s="48" t="s">
        <v>1451</v>
      </c>
      <c r="U22" s="48" t="s">
        <v>1452</v>
      </c>
      <c r="V22" s="48" t="s">
        <v>1477</v>
      </c>
      <c r="W22" s="122" t="s">
        <v>3812</v>
      </c>
      <c r="X22" s="122"/>
      <c r="Y22" s="48" t="s">
        <v>1211</v>
      </c>
      <c r="Z22" s="48" t="s">
        <v>1478</v>
      </c>
    </row>
    <row r="23" spans="2:26" ht="43.2" customHeight="1">
      <c r="B23" s="48" t="s">
        <v>2994</v>
      </c>
      <c r="C23" s="122">
        <f>IF(B23="1.2(1)①",INDEX('1.2(1)①'!$B:$B,MATCH(D23,'1.2(1)①'!$J:$J,0),1),INDEX('1.2(1)②'!$B:$B,MATCH(D23,'1.2(1)②'!$J:$J,0),1))</f>
        <v>1</v>
      </c>
      <c r="D23" s="48" t="s">
        <v>3387</v>
      </c>
      <c r="E23" s="48">
        <f t="shared" si="0"/>
        <v>17</v>
      </c>
      <c r="F23" s="48" t="s">
        <v>1449</v>
      </c>
      <c r="G23" s="48" t="s">
        <v>1476</v>
      </c>
      <c r="H23" s="48" t="s">
        <v>1407</v>
      </c>
      <c r="I23" s="48" t="s">
        <v>1457</v>
      </c>
      <c r="J23" s="48" t="s">
        <v>1354</v>
      </c>
      <c r="K23" s="48" t="s">
        <v>1267</v>
      </c>
      <c r="L23" s="48">
        <v>2.54</v>
      </c>
      <c r="M23" s="48" t="s">
        <v>1276</v>
      </c>
      <c r="N23" s="48" t="s">
        <v>1277</v>
      </c>
      <c r="O23" s="122" t="s">
        <v>1267</v>
      </c>
      <c r="P23" s="48" t="s">
        <v>1271</v>
      </c>
      <c r="Q23" s="48" t="s">
        <v>1451</v>
      </c>
      <c r="R23" s="48" t="s">
        <v>1452</v>
      </c>
      <c r="S23" s="48" t="s">
        <v>1453</v>
      </c>
      <c r="T23" s="48" t="s">
        <v>1451</v>
      </c>
      <c r="U23" s="48" t="s">
        <v>1452</v>
      </c>
      <c r="V23" s="48" t="s">
        <v>1477</v>
      </c>
      <c r="W23" s="122" t="s">
        <v>3812</v>
      </c>
      <c r="X23" s="122"/>
      <c r="Y23" s="48" t="s">
        <v>1211</v>
      </c>
      <c r="Z23" s="48" t="s">
        <v>1479</v>
      </c>
    </row>
    <row r="24" spans="2:26" ht="43.2" customHeight="1">
      <c r="B24" s="48" t="s">
        <v>2994</v>
      </c>
      <c r="C24" s="122">
        <f>IF(B24="1.2(1)①",INDEX('1.2(1)①'!$B:$B,MATCH(D24,'1.2(1)①'!$J:$J,0),1),INDEX('1.2(1)②'!$B:$B,MATCH(D24,'1.2(1)②'!$J:$J,0),1))</f>
        <v>1</v>
      </c>
      <c r="D24" s="48" t="s">
        <v>3387</v>
      </c>
      <c r="E24" s="48">
        <f t="shared" si="0"/>
        <v>18</v>
      </c>
      <c r="F24" s="48" t="s">
        <v>1449</v>
      </c>
      <c r="G24" s="48" t="s">
        <v>1476</v>
      </c>
      <c r="H24" s="48" t="s">
        <v>1407</v>
      </c>
      <c r="I24" s="48" t="s">
        <v>1459</v>
      </c>
      <c r="J24" s="48" t="s">
        <v>1354</v>
      </c>
      <c r="K24" s="48" t="s">
        <v>1267</v>
      </c>
      <c r="L24" s="48">
        <v>2.5299999999999998</v>
      </c>
      <c r="M24" s="48" t="s">
        <v>1276</v>
      </c>
      <c r="N24" s="48" t="s">
        <v>1277</v>
      </c>
      <c r="O24" s="122" t="s">
        <v>1267</v>
      </c>
      <c r="P24" s="48" t="s">
        <v>1271</v>
      </c>
      <c r="Q24" s="48" t="s">
        <v>1451</v>
      </c>
      <c r="R24" s="48" t="s">
        <v>1452</v>
      </c>
      <c r="S24" s="48" t="s">
        <v>1453</v>
      </c>
      <c r="T24" s="48" t="s">
        <v>1451</v>
      </c>
      <c r="U24" s="48" t="s">
        <v>1452</v>
      </c>
      <c r="V24" s="48" t="s">
        <v>1477</v>
      </c>
      <c r="W24" s="122" t="s">
        <v>3812</v>
      </c>
      <c r="X24" s="122"/>
      <c r="Y24" s="48" t="s">
        <v>1211</v>
      </c>
      <c r="Z24" s="48" t="s">
        <v>1480</v>
      </c>
    </row>
    <row r="25" spans="2:26" ht="43.2" customHeight="1">
      <c r="B25" s="48" t="s">
        <v>2994</v>
      </c>
      <c r="C25" s="122">
        <f>IF(B25="1.2(1)①",INDEX('1.2(1)①'!$B:$B,MATCH(D25,'1.2(1)①'!$J:$J,0),1),INDEX('1.2(1)②'!$B:$B,MATCH(D25,'1.2(1)②'!$J:$J,0),1))</f>
        <v>1</v>
      </c>
      <c r="D25" s="48" t="s">
        <v>3387</v>
      </c>
      <c r="E25" s="48">
        <f t="shared" si="0"/>
        <v>19</v>
      </c>
      <c r="F25" s="48" t="s">
        <v>1449</v>
      </c>
      <c r="G25" s="48" t="s">
        <v>1476</v>
      </c>
      <c r="H25" s="48" t="s">
        <v>1407</v>
      </c>
      <c r="I25" s="48" t="s">
        <v>1461</v>
      </c>
      <c r="J25" s="48" t="s">
        <v>1354</v>
      </c>
      <c r="K25" s="48" t="s">
        <v>1267</v>
      </c>
      <c r="L25" s="48">
        <v>2.4900000000000002</v>
      </c>
      <c r="M25" s="48" t="s">
        <v>1276</v>
      </c>
      <c r="N25" s="48" t="s">
        <v>1277</v>
      </c>
      <c r="O25" s="122" t="s">
        <v>1267</v>
      </c>
      <c r="P25" s="48" t="s">
        <v>1271</v>
      </c>
      <c r="Q25" s="48" t="s">
        <v>1451</v>
      </c>
      <c r="R25" s="48" t="s">
        <v>1452</v>
      </c>
      <c r="S25" s="48" t="s">
        <v>1453</v>
      </c>
      <c r="T25" s="48" t="s">
        <v>1451</v>
      </c>
      <c r="U25" s="48" t="s">
        <v>1452</v>
      </c>
      <c r="V25" s="48" t="s">
        <v>1477</v>
      </c>
      <c r="W25" s="122" t="s">
        <v>3812</v>
      </c>
      <c r="X25" s="122"/>
      <c r="Y25" s="48" t="s">
        <v>1211</v>
      </c>
      <c r="Z25" s="48" t="s">
        <v>1481</v>
      </c>
    </row>
    <row r="26" spans="2:26" ht="43.2" customHeight="1">
      <c r="B26" s="48" t="s">
        <v>2994</v>
      </c>
      <c r="C26" s="122">
        <f>IF(B26="1.2(1)①",INDEX('1.2(1)①'!$B:$B,MATCH(D26,'1.2(1)①'!$J:$J,0),1),INDEX('1.2(1)②'!$B:$B,MATCH(D26,'1.2(1)②'!$J:$J,0),1))</f>
        <v>1</v>
      </c>
      <c r="D26" s="48" t="s">
        <v>3387</v>
      </c>
      <c r="E26" s="48">
        <f t="shared" si="0"/>
        <v>20</v>
      </c>
      <c r="F26" s="48" t="s">
        <v>1449</v>
      </c>
      <c r="G26" s="48" t="s">
        <v>1476</v>
      </c>
      <c r="H26" s="48" t="s">
        <v>1407</v>
      </c>
      <c r="I26" s="48" t="s">
        <v>1463</v>
      </c>
      <c r="J26" s="48" t="s">
        <v>1354</v>
      </c>
      <c r="K26" s="48" t="s">
        <v>1267</v>
      </c>
      <c r="L26" s="48" t="s">
        <v>1267</v>
      </c>
      <c r="M26" s="48" t="s">
        <v>1276</v>
      </c>
      <c r="N26" s="48" t="s">
        <v>1277</v>
      </c>
      <c r="O26" s="122" t="s">
        <v>1267</v>
      </c>
      <c r="P26" s="48" t="s">
        <v>1271</v>
      </c>
      <c r="Q26" s="48" t="s">
        <v>1451</v>
      </c>
      <c r="R26" s="48" t="s">
        <v>1452</v>
      </c>
      <c r="S26" s="48" t="s">
        <v>1453</v>
      </c>
      <c r="T26" s="48" t="s">
        <v>1451</v>
      </c>
      <c r="U26" s="48" t="s">
        <v>1452</v>
      </c>
      <c r="V26" s="48" t="s">
        <v>1477</v>
      </c>
      <c r="W26" s="122" t="s">
        <v>3812</v>
      </c>
      <c r="X26" s="122"/>
      <c r="Y26" s="48" t="s">
        <v>1211</v>
      </c>
      <c r="Z26" s="48" t="s">
        <v>1482</v>
      </c>
    </row>
    <row r="27" spans="2:26" ht="72" customHeight="1">
      <c r="B27" s="48" t="s">
        <v>2994</v>
      </c>
      <c r="C27" s="122">
        <f>IF(B27="1.2(1)①",INDEX('1.2(1)①'!$B:$B,MATCH(D27,'1.2(1)①'!$J:$J,0),1),INDEX('1.2(1)②'!$B:$B,MATCH(D27,'1.2(1)②'!$J:$J,0),1))</f>
        <v>1</v>
      </c>
      <c r="D27" s="48" t="s">
        <v>3387</v>
      </c>
      <c r="E27" s="48">
        <f t="shared" si="0"/>
        <v>21</v>
      </c>
      <c r="F27" s="48" t="s">
        <v>1449</v>
      </c>
      <c r="G27" s="48" t="s">
        <v>1476</v>
      </c>
      <c r="H27" s="48" t="s">
        <v>1407</v>
      </c>
      <c r="I27" s="48" t="s">
        <v>1465</v>
      </c>
      <c r="J27" s="48" t="s">
        <v>1354</v>
      </c>
      <c r="K27" s="48" t="s">
        <v>1267</v>
      </c>
      <c r="L27" s="48" t="s">
        <v>1267</v>
      </c>
      <c r="M27" s="48" t="s">
        <v>1276</v>
      </c>
      <c r="N27" s="48" t="s">
        <v>1277</v>
      </c>
      <c r="O27" s="122" t="s">
        <v>1267</v>
      </c>
      <c r="P27" s="48" t="s">
        <v>1271</v>
      </c>
      <c r="Q27" s="48" t="s">
        <v>1451</v>
      </c>
      <c r="R27" s="48" t="s">
        <v>1452</v>
      </c>
      <c r="S27" s="48" t="s">
        <v>1453</v>
      </c>
      <c r="T27" s="48" t="s">
        <v>1451</v>
      </c>
      <c r="U27" s="48" t="s">
        <v>1452</v>
      </c>
      <c r="V27" s="48" t="s">
        <v>1477</v>
      </c>
      <c r="W27" s="122" t="s">
        <v>3812</v>
      </c>
      <c r="X27" s="122"/>
      <c r="Y27" s="48" t="s">
        <v>1211</v>
      </c>
      <c r="Z27" s="48" t="s">
        <v>1483</v>
      </c>
    </row>
    <row r="28" spans="2:26" ht="72" customHeight="1">
      <c r="B28" s="48" t="s">
        <v>2994</v>
      </c>
      <c r="C28" s="122">
        <f>IF(B28="1.2(1)①",INDEX('1.2(1)①'!$B:$B,MATCH(D28,'1.2(1)①'!$J:$J,0),1),INDEX('1.2(1)②'!$B:$B,MATCH(D28,'1.2(1)②'!$J:$J,0),1))</f>
        <v>1</v>
      </c>
      <c r="D28" s="48" t="s">
        <v>3387</v>
      </c>
      <c r="E28" s="48">
        <f t="shared" si="0"/>
        <v>22</v>
      </c>
      <c r="F28" s="48" t="s">
        <v>1449</v>
      </c>
      <c r="G28" s="48" t="s">
        <v>1485</v>
      </c>
      <c r="H28" s="48" t="s">
        <v>1407</v>
      </c>
      <c r="I28" s="48" t="s">
        <v>1450</v>
      </c>
      <c r="J28" s="48" t="s">
        <v>1354</v>
      </c>
      <c r="K28" s="48" t="s">
        <v>1267</v>
      </c>
      <c r="L28" s="48">
        <v>2.37</v>
      </c>
      <c r="M28" s="48" t="s">
        <v>1276</v>
      </c>
      <c r="N28" s="48" t="s">
        <v>1277</v>
      </c>
      <c r="O28" s="122" t="s">
        <v>1267</v>
      </c>
      <c r="P28" s="48" t="s">
        <v>1271</v>
      </c>
      <c r="Q28" s="48" t="s">
        <v>1451</v>
      </c>
      <c r="R28" s="48" t="s">
        <v>1452</v>
      </c>
      <c r="S28" s="48" t="s">
        <v>1453</v>
      </c>
      <c r="T28" s="48" t="s">
        <v>1451</v>
      </c>
      <c r="U28" s="48" t="s">
        <v>1452</v>
      </c>
      <c r="V28" s="48" t="s">
        <v>1486</v>
      </c>
      <c r="W28" s="122" t="s">
        <v>3812</v>
      </c>
      <c r="X28" s="122"/>
      <c r="Y28" s="48" t="s">
        <v>1211</v>
      </c>
      <c r="Z28" s="48" t="s">
        <v>1484</v>
      </c>
    </row>
    <row r="29" spans="2:26" ht="72" customHeight="1">
      <c r="B29" s="48" t="s">
        <v>2994</v>
      </c>
      <c r="C29" s="122">
        <f>IF(B29="1.2(1)①",INDEX('1.2(1)①'!$B:$B,MATCH(D29,'1.2(1)①'!$J:$J,0),1),INDEX('1.2(1)②'!$B:$B,MATCH(D29,'1.2(1)②'!$J:$J,0),1))</f>
        <v>1</v>
      </c>
      <c r="D29" s="48" t="s">
        <v>3387</v>
      </c>
      <c r="E29" s="48">
        <f t="shared" si="0"/>
        <v>23</v>
      </c>
      <c r="F29" s="48" t="s">
        <v>1449</v>
      </c>
      <c r="G29" s="48" t="s">
        <v>1485</v>
      </c>
      <c r="H29" s="48" t="s">
        <v>1407</v>
      </c>
      <c r="I29" s="48" t="s">
        <v>1455</v>
      </c>
      <c r="J29" s="48" t="s">
        <v>1354</v>
      </c>
      <c r="K29" s="48" t="s">
        <v>1267</v>
      </c>
      <c r="L29" s="48">
        <v>2.9</v>
      </c>
      <c r="M29" s="48" t="s">
        <v>1276</v>
      </c>
      <c r="N29" s="48" t="s">
        <v>1277</v>
      </c>
      <c r="O29" s="122" t="s">
        <v>1267</v>
      </c>
      <c r="P29" s="48" t="s">
        <v>1271</v>
      </c>
      <c r="Q29" s="48" t="s">
        <v>1451</v>
      </c>
      <c r="R29" s="48" t="s">
        <v>1452</v>
      </c>
      <c r="S29" s="48" t="s">
        <v>1453</v>
      </c>
      <c r="T29" s="48" t="s">
        <v>1451</v>
      </c>
      <c r="U29" s="48" t="s">
        <v>1452</v>
      </c>
      <c r="V29" s="48" t="s">
        <v>1486</v>
      </c>
      <c r="W29" s="122" t="s">
        <v>3812</v>
      </c>
      <c r="X29" s="122"/>
      <c r="Y29" s="48" t="s">
        <v>1211</v>
      </c>
      <c r="Z29" s="48" t="s">
        <v>1487</v>
      </c>
    </row>
    <row r="30" spans="2:26" ht="72" customHeight="1">
      <c r="B30" s="48" t="s">
        <v>2994</v>
      </c>
      <c r="C30" s="122">
        <f>IF(B30="1.2(1)①",INDEX('1.2(1)①'!$B:$B,MATCH(D30,'1.2(1)①'!$J:$J,0),1),INDEX('1.2(1)②'!$B:$B,MATCH(D30,'1.2(1)②'!$J:$J,0),1))</f>
        <v>1</v>
      </c>
      <c r="D30" s="48" t="s">
        <v>3387</v>
      </c>
      <c r="E30" s="48">
        <f t="shared" si="0"/>
        <v>24</v>
      </c>
      <c r="F30" s="48" t="s">
        <v>1449</v>
      </c>
      <c r="G30" s="48" t="s">
        <v>1485</v>
      </c>
      <c r="H30" s="48" t="s">
        <v>1407</v>
      </c>
      <c r="I30" s="48" t="s">
        <v>1457</v>
      </c>
      <c r="J30" s="48" t="s">
        <v>1354</v>
      </c>
      <c r="K30" s="48" t="s">
        <v>1267</v>
      </c>
      <c r="L30" s="48">
        <v>3.2</v>
      </c>
      <c r="M30" s="48" t="s">
        <v>1276</v>
      </c>
      <c r="N30" s="48" t="s">
        <v>1277</v>
      </c>
      <c r="O30" s="122" t="s">
        <v>1267</v>
      </c>
      <c r="P30" s="48" t="s">
        <v>1271</v>
      </c>
      <c r="Q30" s="48" t="s">
        <v>1451</v>
      </c>
      <c r="R30" s="48" t="s">
        <v>1452</v>
      </c>
      <c r="S30" s="48" t="s">
        <v>1453</v>
      </c>
      <c r="T30" s="48" t="s">
        <v>1451</v>
      </c>
      <c r="U30" s="48" t="s">
        <v>1452</v>
      </c>
      <c r="V30" s="48" t="s">
        <v>1486</v>
      </c>
      <c r="W30" s="122" t="s">
        <v>3812</v>
      </c>
      <c r="X30" s="122"/>
      <c r="Y30" s="48" t="s">
        <v>1211</v>
      </c>
      <c r="Z30" s="48" t="s">
        <v>1488</v>
      </c>
    </row>
    <row r="31" spans="2:26" ht="72" customHeight="1">
      <c r="B31" s="48" t="s">
        <v>2994</v>
      </c>
      <c r="C31" s="122">
        <f>IF(B31="1.2(1)①",INDEX('1.2(1)①'!$B:$B,MATCH(D31,'1.2(1)①'!$J:$J,0),1),INDEX('1.2(1)②'!$B:$B,MATCH(D31,'1.2(1)②'!$J:$J,0),1))</f>
        <v>1</v>
      </c>
      <c r="D31" s="48" t="s">
        <v>3387</v>
      </c>
      <c r="E31" s="48">
        <f t="shared" si="0"/>
        <v>25</v>
      </c>
      <c r="F31" s="48" t="s">
        <v>1449</v>
      </c>
      <c r="G31" s="48" t="s">
        <v>1485</v>
      </c>
      <c r="H31" s="48" t="s">
        <v>1407</v>
      </c>
      <c r="I31" s="48" t="s">
        <v>1459</v>
      </c>
      <c r="J31" s="48" t="s">
        <v>1354</v>
      </c>
      <c r="K31" s="48" t="s">
        <v>1267</v>
      </c>
      <c r="L31" s="48">
        <v>3.21</v>
      </c>
      <c r="M31" s="48" t="s">
        <v>1276</v>
      </c>
      <c r="N31" s="48" t="s">
        <v>1277</v>
      </c>
      <c r="O31" s="122" t="s">
        <v>1267</v>
      </c>
      <c r="P31" s="48" t="s">
        <v>1271</v>
      </c>
      <c r="Q31" s="48" t="s">
        <v>1451</v>
      </c>
      <c r="R31" s="48" t="s">
        <v>1452</v>
      </c>
      <c r="S31" s="48" t="s">
        <v>1453</v>
      </c>
      <c r="T31" s="48" t="s">
        <v>1451</v>
      </c>
      <c r="U31" s="48" t="s">
        <v>1452</v>
      </c>
      <c r="V31" s="48" t="s">
        <v>1486</v>
      </c>
      <c r="W31" s="122" t="s">
        <v>3812</v>
      </c>
      <c r="X31" s="122"/>
      <c r="Y31" s="48" t="s">
        <v>1211</v>
      </c>
      <c r="Z31" s="48" t="s">
        <v>1489</v>
      </c>
    </row>
    <row r="32" spans="2:26" ht="43.2" customHeight="1">
      <c r="B32" s="48" t="s">
        <v>2994</v>
      </c>
      <c r="C32" s="122">
        <f>IF(B32="1.2(1)①",INDEX('1.2(1)①'!$B:$B,MATCH(D32,'1.2(1)①'!$J:$J,0),1),INDEX('1.2(1)②'!$B:$B,MATCH(D32,'1.2(1)②'!$J:$J,0),1))</f>
        <v>1</v>
      </c>
      <c r="D32" s="48" t="s">
        <v>3387</v>
      </c>
      <c r="E32" s="48">
        <f t="shared" si="0"/>
        <v>26</v>
      </c>
      <c r="F32" s="48" t="s">
        <v>1449</v>
      </c>
      <c r="G32" s="48" t="s">
        <v>1485</v>
      </c>
      <c r="H32" s="48" t="s">
        <v>1407</v>
      </c>
      <c r="I32" s="48" t="s">
        <v>1461</v>
      </c>
      <c r="J32" s="48" t="s">
        <v>1354</v>
      </c>
      <c r="K32" s="48" t="s">
        <v>1267</v>
      </c>
      <c r="L32" s="48">
        <v>3.21</v>
      </c>
      <c r="M32" s="48" t="s">
        <v>1276</v>
      </c>
      <c r="N32" s="48" t="s">
        <v>1277</v>
      </c>
      <c r="O32" s="122" t="s">
        <v>1267</v>
      </c>
      <c r="P32" s="48" t="s">
        <v>1271</v>
      </c>
      <c r="Q32" s="48" t="s">
        <v>1451</v>
      </c>
      <c r="R32" s="48" t="s">
        <v>1452</v>
      </c>
      <c r="S32" s="48" t="s">
        <v>1453</v>
      </c>
      <c r="T32" s="48" t="s">
        <v>1451</v>
      </c>
      <c r="U32" s="48" t="s">
        <v>1452</v>
      </c>
      <c r="V32" s="48" t="s">
        <v>1486</v>
      </c>
      <c r="W32" s="122" t="s">
        <v>3812</v>
      </c>
      <c r="X32" s="122"/>
      <c r="Y32" s="48" t="s">
        <v>1211</v>
      </c>
      <c r="Z32" s="48" t="s">
        <v>1490</v>
      </c>
    </row>
    <row r="33" spans="2:26" ht="43.2" customHeight="1">
      <c r="B33" s="48" t="s">
        <v>2994</v>
      </c>
      <c r="C33" s="122">
        <f>IF(B33="1.2(1)①",INDEX('1.2(1)①'!$B:$B,MATCH(D33,'1.2(1)①'!$J:$J,0),1),INDEX('1.2(1)②'!$B:$B,MATCH(D33,'1.2(1)②'!$J:$J,0),1))</f>
        <v>1</v>
      </c>
      <c r="D33" s="48" t="s">
        <v>3387</v>
      </c>
      <c r="E33" s="48">
        <f t="shared" si="0"/>
        <v>27</v>
      </c>
      <c r="F33" s="48" t="s">
        <v>1449</v>
      </c>
      <c r="G33" s="48" t="s">
        <v>1485</v>
      </c>
      <c r="H33" s="48" t="s">
        <v>1407</v>
      </c>
      <c r="I33" s="48" t="s">
        <v>1463</v>
      </c>
      <c r="J33" s="48" t="s">
        <v>1354</v>
      </c>
      <c r="K33" s="48" t="s">
        <v>1267</v>
      </c>
      <c r="L33" s="48">
        <v>2.72</v>
      </c>
      <c r="M33" s="48" t="s">
        <v>1276</v>
      </c>
      <c r="N33" s="48" t="s">
        <v>1277</v>
      </c>
      <c r="O33" s="122" t="s">
        <v>1267</v>
      </c>
      <c r="P33" s="48" t="s">
        <v>1271</v>
      </c>
      <c r="Q33" s="48" t="s">
        <v>1451</v>
      </c>
      <c r="R33" s="48" t="s">
        <v>1452</v>
      </c>
      <c r="S33" s="48" t="s">
        <v>1453</v>
      </c>
      <c r="T33" s="48" t="s">
        <v>1451</v>
      </c>
      <c r="U33" s="48" t="s">
        <v>1452</v>
      </c>
      <c r="V33" s="48" t="s">
        <v>1486</v>
      </c>
      <c r="W33" s="122" t="s">
        <v>3812</v>
      </c>
      <c r="X33" s="122"/>
      <c r="Y33" s="48" t="s">
        <v>1211</v>
      </c>
      <c r="Z33" s="48" t="s">
        <v>1491</v>
      </c>
    </row>
    <row r="34" spans="2:26" ht="43.2" customHeight="1">
      <c r="B34" s="48" t="s">
        <v>2994</v>
      </c>
      <c r="C34" s="122">
        <f>IF(B34="1.2(1)①",INDEX('1.2(1)①'!$B:$B,MATCH(D34,'1.2(1)①'!$J:$J,0),1),INDEX('1.2(1)②'!$B:$B,MATCH(D34,'1.2(1)②'!$J:$J,0),1))</f>
        <v>1</v>
      </c>
      <c r="D34" s="48" t="s">
        <v>3387</v>
      </c>
      <c r="E34" s="48">
        <f t="shared" si="0"/>
        <v>28</v>
      </c>
      <c r="F34" s="48" t="s">
        <v>1449</v>
      </c>
      <c r="G34" s="48" t="s">
        <v>1485</v>
      </c>
      <c r="H34" s="48" t="s">
        <v>1407</v>
      </c>
      <c r="I34" s="48" t="s">
        <v>1465</v>
      </c>
      <c r="J34" s="48" t="s">
        <v>1354</v>
      </c>
      <c r="K34" s="48" t="s">
        <v>1267</v>
      </c>
      <c r="L34" s="48" t="s">
        <v>1267</v>
      </c>
      <c r="M34" s="48" t="s">
        <v>1276</v>
      </c>
      <c r="N34" s="48" t="s">
        <v>1277</v>
      </c>
      <c r="O34" s="122" t="s">
        <v>1267</v>
      </c>
      <c r="P34" s="48" t="s">
        <v>1271</v>
      </c>
      <c r="Q34" s="48" t="s">
        <v>1451</v>
      </c>
      <c r="R34" s="48" t="s">
        <v>1452</v>
      </c>
      <c r="S34" s="48" t="s">
        <v>1453</v>
      </c>
      <c r="T34" s="48" t="s">
        <v>1451</v>
      </c>
      <c r="U34" s="48" t="s">
        <v>1452</v>
      </c>
      <c r="V34" s="48" t="s">
        <v>1486</v>
      </c>
      <c r="W34" s="122" t="s">
        <v>3812</v>
      </c>
      <c r="X34" s="122"/>
      <c r="Y34" s="48" t="s">
        <v>1211</v>
      </c>
      <c r="Z34" s="48" t="s">
        <v>1492</v>
      </c>
    </row>
    <row r="35" spans="2:26" ht="43.2" customHeight="1">
      <c r="B35" s="48" t="s">
        <v>2994</v>
      </c>
      <c r="C35" s="122">
        <f>IF(B35="1.2(1)①",INDEX('1.2(1)①'!$B:$B,MATCH(D35,'1.2(1)①'!$J:$J,0),1),INDEX('1.2(1)②'!$B:$B,MATCH(D35,'1.2(1)②'!$J:$J,0),1))</f>
        <v>1</v>
      </c>
      <c r="D35" s="48" t="s">
        <v>3387</v>
      </c>
      <c r="E35" s="48">
        <f t="shared" si="0"/>
        <v>29</v>
      </c>
      <c r="F35" s="48" t="s">
        <v>1494</v>
      </c>
      <c r="G35" s="48" t="s">
        <v>1267</v>
      </c>
      <c r="H35" s="48" t="s">
        <v>1407</v>
      </c>
      <c r="I35" s="48" t="s">
        <v>1495</v>
      </c>
      <c r="J35" s="48" t="s">
        <v>1409</v>
      </c>
      <c r="K35" s="48" t="s">
        <v>1267</v>
      </c>
      <c r="L35" s="48">
        <v>5.2</v>
      </c>
      <c r="M35" s="48" t="s">
        <v>1276</v>
      </c>
      <c r="N35" s="48" t="s">
        <v>1277</v>
      </c>
      <c r="O35" s="122" t="s">
        <v>1267</v>
      </c>
      <c r="P35" s="48" t="s">
        <v>1271</v>
      </c>
      <c r="Q35" s="48" t="s">
        <v>1496</v>
      </c>
      <c r="R35" s="48" t="s">
        <v>1497</v>
      </c>
      <c r="S35" s="48" t="s">
        <v>1498</v>
      </c>
      <c r="T35" s="48" t="s">
        <v>1496</v>
      </c>
      <c r="U35" s="48" t="s">
        <v>1497</v>
      </c>
      <c r="V35" s="48" t="s">
        <v>1498</v>
      </c>
      <c r="W35" s="122" t="s">
        <v>3812</v>
      </c>
      <c r="X35" s="122"/>
      <c r="Y35" s="48" t="s">
        <v>1212</v>
      </c>
      <c r="Z35" s="48" t="s">
        <v>1493</v>
      </c>
    </row>
    <row r="36" spans="2:26" ht="43.2" customHeight="1">
      <c r="B36" s="48" t="s">
        <v>2994</v>
      </c>
      <c r="C36" s="122">
        <f>IF(B36="1.2(1)①",INDEX('1.2(1)①'!$B:$B,MATCH(D36,'1.2(1)①'!$J:$J,0),1),INDEX('1.2(1)②'!$B:$B,MATCH(D36,'1.2(1)②'!$J:$J,0),1))</f>
        <v>1</v>
      </c>
      <c r="D36" s="48" t="s">
        <v>3387</v>
      </c>
      <c r="E36" s="48">
        <f t="shared" si="0"/>
        <v>30</v>
      </c>
      <c r="F36" s="48" t="s">
        <v>1494</v>
      </c>
      <c r="G36" s="48" t="s">
        <v>1267</v>
      </c>
      <c r="H36" s="48" t="s">
        <v>1407</v>
      </c>
      <c r="I36" s="48" t="s">
        <v>1500</v>
      </c>
      <c r="J36" s="48" t="s">
        <v>1409</v>
      </c>
      <c r="K36" s="48" t="s">
        <v>1267</v>
      </c>
      <c r="L36" s="48">
        <v>5.0999999999999996</v>
      </c>
      <c r="M36" s="48" t="s">
        <v>1276</v>
      </c>
      <c r="N36" s="48" t="s">
        <v>1277</v>
      </c>
      <c r="O36" s="122" t="s">
        <v>1267</v>
      </c>
      <c r="P36" s="48" t="s">
        <v>1271</v>
      </c>
      <c r="Q36" s="48" t="s">
        <v>1496</v>
      </c>
      <c r="R36" s="48" t="s">
        <v>1497</v>
      </c>
      <c r="S36" s="48" t="s">
        <v>1498</v>
      </c>
      <c r="T36" s="48" t="s">
        <v>1496</v>
      </c>
      <c r="U36" s="48" t="s">
        <v>1497</v>
      </c>
      <c r="V36" s="48" t="s">
        <v>1498</v>
      </c>
      <c r="W36" s="122" t="s">
        <v>3812</v>
      </c>
      <c r="X36" s="122"/>
      <c r="Y36" s="48" t="s">
        <v>1212</v>
      </c>
      <c r="Z36" s="48" t="s">
        <v>1499</v>
      </c>
    </row>
    <row r="37" spans="2:26" ht="43.2" customHeight="1">
      <c r="B37" s="48" t="s">
        <v>2994</v>
      </c>
      <c r="C37" s="122">
        <f>IF(B37="1.2(1)①",INDEX('1.2(1)①'!$B:$B,MATCH(D37,'1.2(1)①'!$J:$J,0),1),INDEX('1.2(1)②'!$B:$B,MATCH(D37,'1.2(1)②'!$J:$J,0),1))</f>
        <v>1</v>
      </c>
      <c r="D37" s="48" t="s">
        <v>3387</v>
      </c>
      <c r="E37" s="48">
        <f t="shared" si="0"/>
        <v>31</v>
      </c>
      <c r="F37" s="48" t="s">
        <v>1494</v>
      </c>
      <c r="G37" s="48" t="s">
        <v>1267</v>
      </c>
      <c r="H37" s="48" t="s">
        <v>1407</v>
      </c>
      <c r="I37" s="48" t="s">
        <v>1502</v>
      </c>
      <c r="J37" s="48" t="s">
        <v>1409</v>
      </c>
      <c r="K37" s="48" t="s">
        <v>1267</v>
      </c>
      <c r="L37" s="48">
        <v>5.0999999999999996</v>
      </c>
      <c r="M37" s="48" t="s">
        <v>1276</v>
      </c>
      <c r="N37" s="48" t="s">
        <v>1277</v>
      </c>
      <c r="O37" s="122" t="s">
        <v>1267</v>
      </c>
      <c r="P37" s="48" t="s">
        <v>1271</v>
      </c>
      <c r="Q37" s="48" t="s">
        <v>1496</v>
      </c>
      <c r="R37" s="48" t="s">
        <v>1497</v>
      </c>
      <c r="S37" s="48" t="s">
        <v>1498</v>
      </c>
      <c r="T37" s="48" t="s">
        <v>1496</v>
      </c>
      <c r="U37" s="48" t="s">
        <v>1497</v>
      </c>
      <c r="V37" s="48" t="s">
        <v>1498</v>
      </c>
      <c r="W37" s="122" t="s">
        <v>3812</v>
      </c>
      <c r="X37" s="122"/>
      <c r="Y37" s="48" t="s">
        <v>1212</v>
      </c>
      <c r="Z37" s="48" t="s">
        <v>1501</v>
      </c>
    </row>
    <row r="38" spans="2:26" ht="43.2" customHeight="1">
      <c r="B38" s="48" t="s">
        <v>2994</v>
      </c>
      <c r="C38" s="122">
        <f>IF(B38="1.2(1)①",INDEX('1.2(1)①'!$B:$B,MATCH(D38,'1.2(1)①'!$J:$J,0),1),INDEX('1.2(1)②'!$B:$B,MATCH(D38,'1.2(1)②'!$J:$J,0),1))</f>
        <v>1</v>
      </c>
      <c r="D38" s="48" t="s">
        <v>3387</v>
      </c>
      <c r="E38" s="48">
        <f t="shared" si="0"/>
        <v>32</v>
      </c>
      <c r="F38" s="48" t="s">
        <v>1494</v>
      </c>
      <c r="G38" s="48" t="s">
        <v>1267</v>
      </c>
      <c r="H38" s="48" t="s">
        <v>1407</v>
      </c>
      <c r="I38" s="48" t="s">
        <v>1504</v>
      </c>
      <c r="J38" s="48" t="s">
        <v>1409</v>
      </c>
      <c r="K38" s="48" t="s">
        <v>1267</v>
      </c>
      <c r="L38" s="48">
        <v>5.0999999999999996</v>
      </c>
      <c r="M38" s="48" t="s">
        <v>1276</v>
      </c>
      <c r="N38" s="48" t="s">
        <v>1277</v>
      </c>
      <c r="O38" s="122" t="s">
        <v>1267</v>
      </c>
      <c r="P38" s="48" t="s">
        <v>1271</v>
      </c>
      <c r="Q38" s="48" t="s">
        <v>1496</v>
      </c>
      <c r="R38" s="48" t="s">
        <v>1497</v>
      </c>
      <c r="S38" s="48" t="s">
        <v>1498</v>
      </c>
      <c r="T38" s="48" t="s">
        <v>1496</v>
      </c>
      <c r="U38" s="48" t="s">
        <v>1497</v>
      </c>
      <c r="V38" s="48" t="s">
        <v>1498</v>
      </c>
      <c r="W38" s="122" t="s">
        <v>3812</v>
      </c>
      <c r="X38" s="122"/>
      <c r="Y38" s="48" t="s">
        <v>1212</v>
      </c>
      <c r="Z38" s="48" t="s">
        <v>1503</v>
      </c>
    </row>
    <row r="39" spans="2:26" ht="43.2" customHeight="1">
      <c r="B39" s="48" t="s">
        <v>2994</v>
      </c>
      <c r="C39" s="122">
        <f>IF(B39="1.2(1)①",INDEX('1.2(1)①'!$B:$B,MATCH(D39,'1.2(1)①'!$J:$J,0),1),INDEX('1.2(1)②'!$B:$B,MATCH(D39,'1.2(1)②'!$J:$J,0),1))</f>
        <v>1</v>
      </c>
      <c r="D39" s="48" t="s">
        <v>3387</v>
      </c>
      <c r="E39" s="48">
        <f t="shared" si="0"/>
        <v>33</v>
      </c>
      <c r="F39" s="48" t="s">
        <v>1494</v>
      </c>
      <c r="G39" s="48" t="s">
        <v>1267</v>
      </c>
      <c r="H39" s="48" t="s">
        <v>1407</v>
      </c>
      <c r="I39" s="48" t="s">
        <v>1506</v>
      </c>
      <c r="J39" s="48" t="s">
        <v>1409</v>
      </c>
      <c r="K39" s="48" t="s">
        <v>1267</v>
      </c>
      <c r="L39" s="48" t="s">
        <v>1267</v>
      </c>
      <c r="M39" s="48" t="s">
        <v>1276</v>
      </c>
      <c r="N39" s="48" t="s">
        <v>1277</v>
      </c>
      <c r="O39" s="122" t="s">
        <v>1267</v>
      </c>
      <c r="P39" s="48" t="s">
        <v>1271</v>
      </c>
      <c r="Q39" s="48" t="s">
        <v>1496</v>
      </c>
      <c r="R39" s="48" t="s">
        <v>1497</v>
      </c>
      <c r="S39" s="48" t="s">
        <v>1498</v>
      </c>
      <c r="T39" s="48" t="s">
        <v>1496</v>
      </c>
      <c r="U39" s="48" t="s">
        <v>1497</v>
      </c>
      <c r="V39" s="48" t="s">
        <v>1498</v>
      </c>
      <c r="W39" s="122" t="s">
        <v>3812</v>
      </c>
      <c r="X39" s="122"/>
      <c r="Y39" s="48" t="s">
        <v>1212</v>
      </c>
      <c r="Z39" s="48" t="s">
        <v>1505</v>
      </c>
    </row>
    <row r="40" spans="2:26" ht="43.2" customHeight="1">
      <c r="B40" s="48" t="s">
        <v>2994</v>
      </c>
      <c r="C40" s="122">
        <f>IF(B40="1.2(1)①",INDEX('1.2(1)①'!$B:$B,MATCH(D40,'1.2(1)①'!$J:$J,0),1),INDEX('1.2(1)②'!$B:$B,MATCH(D40,'1.2(1)②'!$J:$J,0),1))</f>
        <v>1</v>
      </c>
      <c r="D40" s="48" t="s">
        <v>3387</v>
      </c>
      <c r="E40" s="48">
        <f t="shared" si="0"/>
        <v>34</v>
      </c>
      <c r="F40" s="48" t="s">
        <v>1494</v>
      </c>
      <c r="G40" s="48" t="s">
        <v>1267</v>
      </c>
      <c r="H40" s="48" t="s">
        <v>1407</v>
      </c>
      <c r="I40" s="48" t="s">
        <v>1508</v>
      </c>
      <c r="J40" s="48" t="s">
        <v>1409</v>
      </c>
      <c r="K40" s="48" t="s">
        <v>1267</v>
      </c>
      <c r="L40" s="48">
        <v>6.4</v>
      </c>
      <c r="M40" s="48" t="s">
        <v>1276</v>
      </c>
      <c r="N40" s="48" t="s">
        <v>1277</v>
      </c>
      <c r="O40" s="122" t="s">
        <v>1267</v>
      </c>
      <c r="P40" s="48" t="s">
        <v>1271</v>
      </c>
      <c r="Q40" s="48" t="s">
        <v>1496</v>
      </c>
      <c r="R40" s="48" t="s">
        <v>1497</v>
      </c>
      <c r="S40" s="48" t="s">
        <v>1498</v>
      </c>
      <c r="T40" s="48" t="s">
        <v>1496</v>
      </c>
      <c r="U40" s="48" t="s">
        <v>1497</v>
      </c>
      <c r="V40" s="48" t="s">
        <v>1498</v>
      </c>
      <c r="W40" s="122" t="s">
        <v>3812</v>
      </c>
      <c r="X40" s="122"/>
      <c r="Y40" s="48" t="s">
        <v>1212</v>
      </c>
      <c r="Z40" s="48" t="s">
        <v>1507</v>
      </c>
    </row>
    <row r="41" spans="2:26" ht="43.2" customHeight="1">
      <c r="B41" s="48" t="s">
        <v>2994</v>
      </c>
      <c r="C41" s="122">
        <f>IF(B41="1.2(1)①",INDEX('1.2(1)①'!$B:$B,MATCH(D41,'1.2(1)①'!$J:$J,0),1),INDEX('1.2(1)②'!$B:$B,MATCH(D41,'1.2(1)②'!$J:$J,0),1))</f>
        <v>1</v>
      </c>
      <c r="D41" s="48" t="s">
        <v>3387</v>
      </c>
      <c r="E41" s="48">
        <f t="shared" si="0"/>
        <v>35</v>
      </c>
      <c r="F41" s="48" t="s">
        <v>1494</v>
      </c>
      <c r="G41" s="48" t="s">
        <v>1267</v>
      </c>
      <c r="H41" s="48" t="s">
        <v>1407</v>
      </c>
      <c r="I41" s="48" t="s">
        <v>1510</v>
      </c>
      <c r="J41" s="48" t="s">
        <v>1409</v>
      </c>
      <c r="K41" s="48" t="s">
        <v>1267</v>
      </c>
      <c r="L41" s="48">
        <v>6</v>
      </c>
      <c r="M41" s="48" t="s">
        <v>1276</v>
      </c>
      <c r="N41" s="48" t="s">
        <v>1277</v>
      </c>
      <c r="O41" s="82">
        <v>5155000</v>
      </c>
      <c r="P41" s="48" t="s">
        <v>1271</v>
      </c>
      <c r="Q41" s="48" t="s">
        <v>1496</v>
      </c>
      <c r="R41" s="48" t="s">
        <v>1497</v>
      </c>
      <c r="S41" s="48" t="s">
        <v>1498</v>
      </c>
      <c r="T41" s="48" t="s">
        <v>1496</v>
      </c>
      <c r="U41" s="48" t="s">
        <v>1497</v>
      </c>
      <c r="V41" s="48" t="s">
        <v>1498</v>
      </c>
      <c r="W41" s="122" t="s">
        <v>3812</v>
      </c>
      <c r="X41" s="122" t="s">
        <v>3813</v>
      </c>
      <c r="Y41" s="48" t="s">
        <v>1212</v>
      </c>
      <c r="Z41" s="48" t="s">
        <v>1509</v>
      </c>
    </row>
    <row r="42" spans="2:26" ht="43.2" customHeight="1">
      <c r="B42" s="48" t="s">
        <v>2994</v>
      </c>
      <c r="C42" s="122">
        <f>IF(B42="1.2(1)①",INDEX('1.2(1)①'!$B:$B,MATCH(D42,'1.2(1)①'!$J:$J,0),1),INDEX('1.2(1)②'!$B:$B,MATCH(D42,'1.2(1)②'!$J:$J,0),1))</f>
        <v>1</v>
      </c>
      <c r="D42" s="48" t="s">
        <v>3387</v>
      </c>
      <c r="E42" s="48">
        <f t="shared" si="0"/>
        <v>36</v>
      </c>
      <c r="F42" s="48" t="s">
        <v>1494</v>
      </c>
      <c r="G42" s="48" t="s">
        <v>1267</v>
      </c>
      <c r="H42" s="48" t="s">
        <v>1407</v>
      </c>
      <c r="I42" s="48" t="s">
        <v>1512</v>
      </c>
      <c r="J42" s="48" t="s">
        <v>1409</v>
      </c>
      <c r="K42" s="48" t="s">
        <v>1267</v>
      </c>
      <c r="L42" s="48">
        <v>5.7</v>
      </c>
      <c r="M42" s="48" t="s">
        <v>1276</v>
      </c>
      <c r="N42" s="48" t="s">
        <v>1277</v>
      </c>
      <c r="O42" s="82">
        <v>13339000</v>
      </c>
      <c r="P42" s="48" t="s">
        <v>1271</v>
      </c>
      <c r="Q42" s="48" t="s">
        <v>1496</v>
      </c>
      <c r="R42" s="48" t="s">
        <v>1497</v>
      </c>
      <c r="S42" s="48" t="s">
        <v>1498</v>
      </c>
      <c r="T42" s="48" t="s">
        <v>1496</v>
      </c>
      <c r="U42" s="48" t="s">
        <v>1497</v>
      </c>
      <c r="V42" s="48" t="s">
        <v>1498</v>
      </c>
      <c r="W42" s="122" t="s">
        <v>3812</v>
      </c>
      <c r="X42" s="122" t="s">
        <v>3813</v>
      </c>
      <c r="Y42" s="48" t="s">
        <v>1212</v>
      </c>
      <c r="Z42" s="48" t="s">
        <v>1511</v>
      </c>
    </row>
    <row r="43" spans="2:26" ht="43.2" customHeight="1">
      <c r="B43" s="48" t="s">
        <v>2994</v>
      </c>
      <c r="C43" s="122">
        <f>IF(B43="1.2(1)①",INDEX('1.2(1)①'!$B:$B,MATCH(D43,'1.2(1)①'!$J:$J,0),1),INDEX('1.2(1)②'!$B:$B,MATCH(D43,'1.2(1)②'!$J:$J,0),1))</f>
        <v>1</v>
      </c>
      <c r="D43" s="48" t="s">
        <v>3387</v>
      </c>
      <c r="E43" s="48">
        <f t="shared" si="0"/>
        <v>37</v>
      </c>
      <c r="F43" s="48" t="s">
        <v>1494</v>
      </c>
      <c r="G43" s="48" t="s">
        <v>1267</v>
      </c>
      <c r="H43" s="48" t="s">
        <v>1407</v>
      </c>
      <c r="I43" s="48" t="s">
        <v>1514</v>
      </c>
      <c r="J43" s="48" t="s">
        <v>1409</v>
      </c>
      <c r="K43" s="48" t="s">
        <v>1267</v>
      </c>
      <c r="L43" s="48">
        <v>5.3</v>
      </c>
      <c r="M43" s="48" t="s">
        <v>1276</v>
      </c>
      <c r="N43" s="48" t="s">
        <v>1277</v>
      </c>
      <c r="O43" s="122" t="s">
        <v>1267</v>
      </c>
      <c r="P43" s="48" t="s">
        <v>1271</v>
      </c>
      <c r="Q43" s="48" t="s">
        <v>1496</v>
      </c>
      <c r="R43" s="48" t="s">
        <v>1497</v>
      </c>
      <c r="S43" s="48" t="s">
        <v>1498</v>
      </c>
      <c r="T43" s="48" t="s">
        <v>1496</v>
      </c>
      <c r="U43" s="48" t="s">
        <v>1497</v>
      </c>
      <c r="V43" s="48" t="s">
        <v>1498</v>
      </c>
      <c r="W43" s="122" t="s">
        <v>3812</v>
      </c>
      <c r="X43" s="122"/>
      <c r="Y43" s="48" t="s">
        <v>1212</v>
      </c>
      <c r="Z43" s="48" t="s">
        <v>1513</v>
      </c>
    </row>
    <row r="44" spans="2:26" ht="43.2" customHeight="1">
      <c r="B44" s="48" t="s">
        <v>2994</v>
      </c>
      <c r="C44" s="122">
        <f>IF(B44="1.2(1)①",INDEX('1.2(1)①'!$B:$B,MATCH(D44,'1.2(1)①'!$J:$J,0),1),INDEX('1.2(1)②'!$B:$B,MATCH(D44,'1.2(1)②'!$J:$J,0),1))</f>
        <v>1</v>
      </c>
      <c r="D44" s="48" t="s">
        <v>3387</v>
      </c>
      <c r="E44" s="48">
        <f t="shared" si="0"/>
        <v>38</v>
      </c>
      <c r="F44" s="48" t="s">
        <v>1494</v>
      </c>
      <c r="G44" s="48" t="s">
        <v>1267</v>
      </c>
      <c r="H44" s="48" t="s">
        <v>1407</v>
      </c>
      <c r="I44" s="48" t="s">
        <v>1516</v>
      </c>
      <c r="J44" s="48" t="s">
        <v>1409</v>
      </c>
      <c r="K44" s="48" t="s">
        <v>1267</v>
      </c>
      <c r="L44" s="48">
        <v>5</v>
      </c>
      <c r="M44" s="48" t="s">
        <v>1276</v>
      </c>
      <c r="N44" s="48" t="s">
        <v>1277</v>
      </c>
      <c r="O44" s="122" t="s">
        <v>1267</v>
      </c>
      <c r="P44" s="48" t="s">
        <v>1271</v>
      </c>
      <c r="Q44" s="48" t="s">
        <v>1496</v>
      </c>
      <c r="R44" s="48" t="s">
        <v>1497</v>
      </c>
      <c r="S44" s="48" t="s">
        <v>1498</v>
      </c>
      <c r="T44" s="48" t="s">
        <v>1496</v>
      </c>
      <c r="U44" s="48" t="s">
        <v>1497</v>
      </c>
      <c r="V44" s="48" t="s">
        <v>1498</v>
      </c>
      <c r="W44" s="122" t="s">
        <v>3812</v>
      </c>
      <c r="X44" s="122"/>
      <c r="Y44" s="48" t="s">
        <v>1212</v>
      </c>
      <c r="Z44" s="48" t="s">
        <v>1515</v>
      </c>
    </row>
    <row r="45" spans="2:26" ht="43.2" customHeight="1">
      <c r="B45" s="48" t="s">
        <v>2994</v>
      </c>
      <c r="C45" s="122">
        <f>IF(B45="1.2(1)①",INDEX('1.2(1)①'!$B:$B,MATCH(D45,'1.2(1)①'!$J:$J,0),1),INDEX('1.2(1)②'!$B:$B,MATCH(D45,'1.2(1)②'!$J:$J,0),1))</f>
        <v>1</v>
      </c>
      <c r="D45" s="48" t="s">
        <v>3387</v>
      </c>
      <c r="E45" s="48">
        <f t="shared" si="0"/>
        <v>39</v>
      </c>
      <c r="F45" s="48" t="s">
        <v>1494</v>
      </c>
      <c r="G45" s="48" t="s">
        <v>1267</v>
      </c>
      <c r="H45" s="48" t="s">
        <v>1407</v>
      </c>
      <c r="I45" s="48" t="s">
        <v>1518</v>
      </c>
      <c r="J45" s="48" t="s">
        <v>1354</v>
      </c>
      <c r="K45" s="48" t="s">
        <v>1267</v>
      </c>
      <c r="L45" s="48">
        <v>3.85</v>
      </c>
      <c r="M45" s="48" t="s">
        <v>1276</v>
      </c>
      <c r="N45" s="48" t="s">
        <v>1277</v>
      </c>
      <c r="O45" s="122" t="s">
        <v>1267</v>
      </c>
      <c r="P45" s="48" t="s">
        <v>1271</v>
      </c>
      <c r="Q45" s="48" t="s">
        <v>1519</v>
      </c>
      <c r="R45" s="48" t="s">
        <v>1452</v>
      </c>
      <c r="S45" s="48" t="s">
        <v>1520</v>
      </c>
      <c r="T45" s="48" t="s">
        <v>1519</v>
      </c>
      <c r="U45" s="48" t="s">
        <v>1452</v>
      </c>
      <c r="V45" s="48" t="s">
        <v>1520</v>
      </c>
      <c r="W45" s="122" t="s">
        <v>3812</v>
      </c>
      <c r="X45" s="122"/>
      <c r="Y45" s="48" t="s">
        <v>1212</v>
      </c>
      <c r="Z45" s="48" t="s">
        <v>1517</v>
      </c>
    </row>
    <row r="46" spans="2:26" ht="43.2" customHeight="1">
      <c r="B46" s="48" t="s">
        <v>2994</v>
      </c>
      <c r="C46" s="122">
        <f>IF(B46="1.2(1)①",INDEX('1.2(1)①'!$B:$B,MATCH(D46,'1.2(1)①'!$J:$J,0),1),INDEX('1.2(1)②'!$B:$B,MATCH(D46,'1.2(1)②'!$J:$J,0),1))</f>
        <v>1</v>
      </c>
      <c r="D46" s="48" t="s">
        <v>3387</v>
      </c>
      <c r="E46" s="48">
        <f t="shared" si="0"/>
        <v>40</v>
      </c>
      <c r="F46" s="48" t="s">
        <v>1494</v>
      </c>
      <c r="G46" s="48" t="s">
        <v>1267</v>
      </c>
      <c r="H46" s="48" t="s">
        <v>1407</v>
      </c>
      <c r="I46" s="48" t="s">
        <v>1508</v>
      </c>
      <c r="J46" s="48" t="s">
        <v>1354</v>
      </c>
      <c r="K46" s="48" t="s">
        <v>1267</v>
      </c>
      <c r="L46" s="48">
        <v>4.07</v>
      </c>
      <c r="M46" s="48" t="s">
        <v>1276</v>
      </c>
      <c r="N46" s="48" t="s">
        <v>1277</v>
      </c>
      <c r="O46" s="122" t="s">
        <v>1267</v>
      </c>
      <c r="P46" s="48" t="s">
        <v>1271</v>
      </c>
      <c r="Q46" s="48" t="s">
        <v>1519</v>
      </c>
      <c r="R46" s="48" t="s">
        <v>1452</v>
      </c>
      <c r="S46" s="48" t="s">
        <v>1520</v>
      </c>
      <c r="T46" s="48" t="s">
        <v>1519</v>
      </c>
      <c r="U46" s="48" t="s">
        <v>1452</v>
      </c>
      <c r="V46" s="48" t="s">
        <v>1520</v>
      </c>
      <c r="W46" s="122" t="s">
        <v>3812</v>
      </c>
      <c r="X46" s="122"/>
      <c r="Y46" s="48" t="s">
        <v>1212</v>
      </c>
      <c r="Z46" s="48" t="s">
        <v>1521</v>
      </c>
    </row>
    <row r="47" spans="2:26" ht="43.2" customHeight="1">
      <c r="B47" s="48" t="s">
        <v>2994</v>
      </c>
      <c r="C47" s="122">
        <f>IF(B47="1.2(1)①",INDEX('1.2(1)①'!$B:$B,MATCH(D47,'1.2(1)①'!$J:$J,0),1),INDEX('1.2(1)②'!$B:$B,MATCH(D47,'1.2(1)②'!$J:$J,0),1))</f>
        <v>1</v>
      </c>
      <c r="D47" s="48" t="s">
        <v>3387</v>
      </c>
      <c r="E47" s="48">
        <f t="shared" si="0"/>
        <v>41</v>
      </c>
      <c r="F47" s="48" t="s">
        <v>1494</v>
      </c>
      <c r="G47" s="48" t="s">
        <v>1267</v>
      </c>
      <c r="H47" s="48" t="s">
        <v>1407</v>
      </c>
      <c r="I47" s="48" t="s">
        <v>1510</v>
      </c>
      <c r="J47" s="48" t="s">
        <v>1354</v>
      </c>
      <c r="K47" s="48" t="s">
        <v>1267</v>
      </c>
      <c r="L47" s="48">
        <v>4</v>
      </c>
      <c r="M47" s="48" t="s">
        <v>1276</v>
      </c>
      <c r="N47" s="48" t="s">
        <v>1277</v>
      </c>
      <c r="O47" s="122" t="s">
        <v>1267</v>
      </c>
      <c r="P47" s="48" t="s">
        <v>1271</v>
      </c>
      <c r="Q47" s="48" t="s">
        <v>1519</v>
      </c>
      <c r="R47" s="48" t="s">
        <v>1452</v>
      </c>
      <c r="S47" s="48" t="s">
        <v>1520</v>
      </c>
      <c r="T47" s="48" t="s">
        <v>1519</v>
      </c>
      <c r="U47" s="48" t="s">
        <v>1452</v>
      </c>
      <c r="V47" s="48" t="s">
        <v>1520</v>
      </c>
      <c r="W47" s="122" t="s">
        <v>3812</v>
      </c>
      <c r="X47" s="122"/>
      <c r="Y47" s="48" t="s">
        <v>1212</v>
      </c>
      <c r="Z47" s="48" t="s">
        <v>1522</v>
      </c>
    </row>
    <row r="48" spans="2:26" ht="43.2" customHeight="1">
      <c r="B48" s="48" t="s">
        <v>2994</v>
      </c>
      <c r="C48" s="122">
        <f>IF(B48="1.2(1)①",INDEX('1.2(1)①'!$B:$B,MATCH(D48,'1.2(1)①'!$J:$J,0),1),INDEX('1.2(1)②'!$B:$B,MATCH(D48,'1.2(1)②'!$J:$J,0),1))</f>
        <v>1</v>
      </c>
      <c r="D48" s="48" t="s">
        <v>3387</v>
      </c>
      <c r="E48" s="48">
        <f t="shared" si="0"/>
        <v>42</v>
      </c>
      <c r="F48" s="48" t="s">
        <v>1494</v>
      </c>
      <c r="G48" s="48" t="s">
        <v>1267</v>
      </c>
      <c r="H48" s="48" t="s">
        <v>1407</v>
      </c>
      <c r="I48" s="48" t="s">
        <v>1512</v>
      </c>
      <c r="J48" s="48" t="s">
        <v>1354</v>
      </c>
      <c r="K48" s="48" t="s">
        <v>1267</v>
      </c>
      <c r="L48" s="48">
        <v>4</v>
      </c>
      <c r="M48" s="48" t="s">
        <v>1276</v>
      </c>
      <c r="N48" s="48" t="s">
        <v>1277</v>
      </c>
      <c r="O48" s="122" t="s">
        <v>1267</v>
      </c>
      <c r="P48" s="48" t="s">
        <v>1271</v>
      </c>
      <c r="Q48" s="48" t="s">
        <v>1519</v>
      </c>
      <c r="R48" s="48" t="s">
        <v>1452</v>
      </c>
      <c r="S48" s="48" t="s">
        <v>1520</v>
      </c>
      <c r="T48" s="48" t="s">
        <v>1519</v>
      </c>
      <c r="U48" s="48" t="s">
        <v>1452</v>
      </c>
      <c r="V48" s="48" t="s">
        <v>1520</v>
      </c>
      <c r="W48" s="122" t="s">
        <v>3812</v>
      </c>
      <c r="X48" s="122"/>
      <c r="Y48" s="48" t="s">
        <v>1212</v>
      </c>
      <c r="Z48" s="48" t="s">
        <v>1523</v>
      </c>
    </row>
    <row r="49" spans="2:26" ht="43.2" customHeight="1">
      <c r="B49" s="48" t="s">
        <v>2994</v>
      </c>
      <c r="C49" s="122">
        <f>IF(B49="1.2(1)①",INDEX('1.2(1)①'!$B:$B,MATCH(D49,'1.2(1)①'!$J:$J,0),1),INDEX('1.2(1)②'!$B:$B,MATCH(D49,'1.2(1)②'!$J:$J,0),1))</f>
        <v>1</v>
      </c>
      <c r="D49" s="48" t="s">
        <v>3387</v>
      </c>
      <c r="E49" s="48">
        <f t="shared" si="0"/>
        <v>43</v>
      </c>
      <c r="F49" s="48" t="s">
        <v>1494</v>
      </c>
      <c r="G49" s="48" t="s">
        <v>1267</v>
      </c>
      <c r="H49" s="48" t="s">
        <v>1407</v>
      </c>
      <c r="I49" s="48" t="s">
        <v>1525</v>
      </c>
      <c r="J49" s="48" t="s">
        <v>1354</v>
      </c>
      <c r="K49" s="48" t="s">
        <v>1267</v>
      </c>
      <c r="L49" s="48">
        <v>4.3</v>
      </c>
      <c r="M49" s="48" t="s">
        <v>1276</v>
      </c>
      <c r="N49" s="48" t="s">
        <v>1277</v>
      </c>
      <c r="O49" s="122" t="s">
        <v>1267</v>
      </c>
      <c r="P49" s="48" t="s">
        <v>1271</v>
      </c>
      <c r="Q49" s="48" t="s">
        <v>1519</v>
      </c>
      <c r="R49" s="48" t="s">
        <v>1452</v>
      </c>
      <c r="S49" s="48" t="s">
        <v>1520</v>
      </c>
      <c r="T49" s="48" t="s">
        <v>1519</v>
      </c>
      <c r="U49" s="48" t="s">
        <v>1452</v>
      </c>
      <c r="V49" s="48" t="s">
        <v>1520</v>
      </c>
      <c r="W49" s="122" t="s">
        <v>3812</v>
      </c>
      <c r="X49" s="122"/>
      <c r="Y49" s="48" t="s">
        <v>1212</v>
      </c>
      <c r="Z49" s="48" t="s">
        <v>1524</v>
      </c>
    </row>
    <row r="50" spans="2:26" ht="158.4" customHeight="1">
      <c r="B50" s="48" t="s">
        <v>2994</v>
      </c>
      <c r="C50" s="122">
        <f>IF(B50="1.2(1)①",INDEX('1.2(1)①'!$B:$B,MATCH(D50,'1.2(1)①'!$J:$J,0),1),INDEX('1.2(1)②'!$B:$B,MATCH(D50,'1.2(1)②'!$J:$J,0),1))</f>
        <v>1</v>
      </c>
      <c r="D50" s="48" t="s">
        <v>3387</v>
      </c>
      <c r="E50" s="48">
        <f t="shared" si="0"/>
        <v>44</v>
      </c>
      <c r="F50" s="48" t="s">
        <v>1494</v>
      </c>
      <c r="G50" s="48" t="s">
        <v>1527</v>
      </c>
      <c r="H50" s="48" t="s">
        <v>1528</v>
      </c>
      <c r="I50" s="48" t="s">
        <v>1518</v>
      </c>
      <c r="J50" s="48" t="s">
        <v>1354</v>
      </c>
      <c r="K50" s="48" t="s">
        <v>1267</v>
      </c>
      <c r="L50" s="48" t="s">
        <v>1267</v>
      </c>
      <c r="M50" s="48" t="s">
        <v>1276</v>
      </c>
      <c r="N50" s="48" t="s">
        <v>1277</v>
      </c>
      <c r="O50" s="122" t="s">
        <v>1267</v>
      </c>
      <c r="P50" s="48" t="s">
        <v>1529</v>
      </c>
      <c r="Q50" s="48" t="s">
        <v>1519</v>
      </c>
      <c r="R50" s="48" t="s">
        <v>1452</v>
      </c>
      <c r="S50" s="48" t="s">
        <v>1520</v>
      </c>
      <c r="T50" s="48" t="s">
        <v>1519</v>
      </c>
      <c r="U50" s="48" t="s">
        <v>1452</v>
      </c>
      <c r="V50" s="48" t="s">
        <v>1530</v>
      </c>
      <c r="W50" s="122" t="s">
        <v>3812</v>
      </c>
      <c r="X50" s="122"/>
      <c r="Y50" s="48" t="s">
        <v>1212</v>
      </c>
      <c r="Z50" s="48" t="s">
        <v>1526</v>
      </c>
    </row>
    <row r="51" spans="2:26" ht="43.2" customHeight="1">
      <c r="B51" s="48" t="s">
        <v>2994</v>
      </c>
      <c r="C51" s="122">
        <f>IF(B51="1.2(1)①",INDEX('1.2(1)①'!$B:$B,MATCH(D51,'1.2(1)①'!$J:$J,0),1),INDEX('1.2(1)②'!$B:$B,MATCH(D51,'1.2(1)②'!$J:$J,0),1))</f>
        <v>1</v>
      </c>
      <c r="D51" s="48" t="s">
        <v>3387</v>
      </c>
      <c r="E51" s="48">
        <f t="shared" si="0"/>
        <v>45</v>
      </c>
      <c r="F51" s="48" t="s">
        <v>1494</v>
      </c>
      <c r="G51" s="48" t="s">
        <v>1527</v>
      </c>
      <c r="H51" s="48" t="s">
        <v>1528</v>
      </c>
      <c r="I51" s="48" t="s">
        <v>1508</v>
      </c>
      <c r="J51" s="48" t="s">
        <v>1354</v>
      </c>
      <c r="K51" s="48" t="s">
        <v>1267</v>
      </c>
      <c r="L51" s="48" t="s">
        <v>1267</v>
      </c>
      <c r="M51" s="48" t="s">
        <v>1276</v>
      </c>
      <c r="N51" s="48" t="s">
        <v>1277</v>
      </c>
      <c r="O51" s="122" t="s">
        <v>1267</v>
      </c>
      <c r="P51" s="48" t="s">
        <v>1529</v>
      </c>
      <c r="Q51" s="48" t="s">
        <v>1519</v>
      </c>
      <c r="R51" s="48" t="s">
        <v>1452</v>
      </c>
      <c r="S51" s="48" t="s">
        <v>1520</v>
      </c>
      <c r="T51" s="48" t="s">
        <v>1519</v>
      </c>
      <c r="U51" s="48" t="s">
        <v>1452</v>
      </c>
      <c r="V51" s="48" t="s">
        <v>1530</v>
      </c>
      <c r="W51" s="122" t="s">
        <v>3812</v>
      </c>
      <c r="X51" s="122"/>
      <c r="Y51" s="48" t="s">
        <v>1212</v>
      </c>
      <c r="Z51" s="48" t="s">
        <v>1531</v>
      </c>
    </row>
    <row r="52" spans="2:26" ht="43.2" customHeight="1">
      <c r="B52" s="48" t="s">
        <v>2994</v>
      </c>
      <c r="C52" s="122">
        <f>IF(B52="1.2(1)①",INDEX('1.2(1)①'!$B:$B,MATCH(D52,'1.2(1)①'!$J:$J,0),1),INDEX('1.2(1)②'!$B:$B,MATCH(D52,'1.2(1)②'!$J:$J,0),1))</f>
        <v>1</v>
      </c>
      <c r="D52" s="48" t="s">
        <v>3387</v>
      </c>
      <c r="E52" s="48">
        <f t="shared" si="0"/>
        <v>46</v>
      </c>
      <c r="F52" s="48" t="s">
        <v>1494</v>
      </c>
      <c r="G52" s="48" t="s">
        <v>1527</v>
      </c>
      <c r="H52" s="48" t="s">
        <v>1528</v>
      </c>
      <c r="I52" s="48" t="s">
        <v>1510</v>
      </c>
      <c r="J52" s="48" t="s">
        <v>1354</v>
      </c>
      <c r="K52" s="48" t="s">
        <v>1267</v>
      </c>
      <c r="L52" s="48">
        <v>2.76</v>
      </c>
      <c r="M52" s="48" t="s">
        <v>1276</v>
      </c>
      <c r="N52" s="48" t="s">
        <v>1277</v>
      </c>
      <c r="O52" s="82">
        <v>8313000</v>
      </c>
      <c r="P52" s="48" t="s">
        <v>1529</v>
      </c>
      <c r="Q52" s="48" t="s">
        <v>1519</v>
      </c>
      <c r="R52" s="48" t="s">
        <v>1452</v>
      </c>
      <c r="S52" s="48" t="s">
        <v>1520</v>
      </c>
      <c r="T52" s="48" t="s">
        <v>1519</v>
      </c>
      <c r="U52" s="48" t="s">
        <v>1452</v>
      </c>
      <c r="V52" s="48" t="s">
        <v>1530</v>
      </c>
      <c r="W52" s="122" t="s">
        <v>3812</v>
      </c>
      <c r="X52" s="122" t="s">
        <v>3813</v>
      </c>
      <c r="Y52" s="48" t="s">
        <v>1212</v>
      </c>
      <c r="Z52" s="48" t="s">
        <v>1532</v>
      </c>
    </row>
    <row r="53" spans="2:26" ht="43.2" customHeight="1">
      <c r="B53" s="48" t="s">
        <v>2994</v>
      </c>
      <c r="C53" s="122">
        <f>IF(B53="1.2(1)①",INDEX('1.2(1)①'!$B:$B,MATCH(D53,'1.2(1)①'!$J:$J,0),1),INDEX('1.2(1)②'!$B:$B,MATCH(D53,'1.2(1)②'!$J:$J,0),1))</f>
        <v>1</v>
      </c>
      <c r="D53" s="48" t="s">
        <v>3387</v>
      </c>
      <c r="E53" s="48">
        <f t="shared" si="0"/>
        <v>47</v>
      </c>
      <c r="F53" s="48" t="s">
        <v>1494</v>
      </c>
      <c r="G53" s="48" t="s">
        <v>1527</v>
      </c>
      <c r="H53" s="48" t="s">
        <v>1528</v>
      </c>
      <c r="I53" s="48" t="s">
        <v>1512</v>
      </c>
      <c r="J53" s="48" t="s">
        <v>1354</v>
      </c>
      <c r="K53" s="48" t="s">
        <v>1267</v>
      </c>
      <c r="L53" s="48">
        <v>2.59</v>
      </c>
      <c r="M53" s="48" t="s">
        <v>1276</v>
      </c>
      <c r="N53" s="48" t="s">
        <v>1277</v>
      </c>
      <c r="O53" s="82">
        <v>7569000</v>
      </c>
      <c r="P53" s="48" t="s">
        <v>1529</v>
      </c>
      <c r="Q53" s="48" t="s">
        <v>1519</v>
      </c>
      <c r="R53" s="48" t="s">
        <v>1452</v>
      </c>
      <c r="S53" s="48" t="s">
        <v>1520</v>
      </c>
      <c r="T53" s="48" t="s">
        <v>1519</v>
      </c>
      <c r="U53" s="48" t="s">
        <v>1452</v>
      </c>
      <c r="V53" s="48" t="s">
        <v>1530</v>
      </c>
      <c r="W53" s="122" t="s">
        <v>3812</v>
      </c>
      <c r="X53" s="122" t="s">
        <v>3813</v>
      </c>
      <c r="Y53" s="48" t="s">
        <v>1212</v>
      </c>
      <c r="Z53" s="48" t="s">
        <v>1533</v>
      </c>
    </row>
    <row r="54" spans="2:26" ht="43.2" customHeight="1">
      <c r="B54" s="48" t="s">
        <v>2994</v>
      </c>
      <c r="C54" s="122">
        <f>IF(B54="1.2(1)①",INDEX('1.2(1)①'!$B:$B,MATCH(D54,'1.2(1)①'!$J:$J,0),1),INDEX('1.2(1)②'!$B:$B,MATCH(D54,'1.2(1)②'!$J:$J,0),1))</f>
        <v>1</v>
      </c>
      <c r="D54" s="48" t="s">
        <v>3387</v>
      </c>
      <c r="E54" s="48">
        <f t="shared" si="0"/>
        <v>48</v>
      </c>
      <c r="F54" s="48" t="s">
        <v>1494</v>
      </c>
      <c r="G54" s="48" t="s">
        <v>1527</v>
      </c>
      <c r="H54" s="48" t="s">
        <v>1528</v>
      </c>
      <c r="I54" s="48" t="s">
        <v>1525</v>
      </c>
      <c r="J54" s="48" t="s">
        <v>1354</v>
      </c>
      <c r="K54" s="48" t="s">
        <v>1267</v>
      </c>
      <c r="L54" s="48">
        <v>2.54</v>
      </c>
      <c r="M54" s="48" t="s">
        <v>1276</v>
      </c>
      <c r="N54" s="48" t="s">
        <v>1277</v>
      </c>
      <c r="O54" s="122" t="s">
        <v>1267</v>
      </c>
      <c r="P54" s="48" t="s">
        <v>1529</v>
      </c>
      <c r="Q54" s="48" t="s">
        <v>1519</v>
      </c>
      <c r="R54" s="48" t="s">
        <v>1452</v>
      </c>
      <c r="S54" s="48" t="s">
        <v>1520</v>
      </c>
      <c r="T54" s="48" t="s">
        <v>1519</v>
      </c>
      <c r="U54" s="48" t="s">
        <v>1452</v>
      </c>
      <c r="V54" s="48" t="s">
        <v>1530</v>
      </c>
      <c r="W54" s="122" t="s">
        <v>3812</v>
      </c>
      <c r="X54" s="122"/>
      <c r="Y54" s="48" t="s">
        <v>1212</v>
      </c>
      <c r="Z54" s="48" t="s">
        <v>1534</v>
      </c>
    </row>
    <row r="55" spans="2:26" ht="43.2" customHeight="1">
      <c r="B55" s="48" t="s">
        <v>2994</v>
      </c>
      <c r="C55" s="122">
        <f>IF(B55="1.2(1)①",INDEX('1.2(1)①'!$B:$B,MATCH(D55,'1.2(1)①'!$J:$J,0),1),INDEX('1.2(1)②'!$B:$B,MATCH(D55,'1.2(1)②'!$J:$J,0),1))</f>
        <v>1</v>
      </c>
      <c r="D55" s="48" t="s">
        <v>3387</v>
      </c>
      <c r="E55" s="48">
        <f t="shared" si="0"/>
        <v>49</v>
      </c>
      <c r="F55" s="48" t="s">
        <v>1494</v>
      </c>
      <c r="G55" s="48" t="s">
        <v>1485</v>
      </c>
      <c r="H55" s="48" t="s">
        <v>1407</v>
      </c>
      <c r="I55" s="48" t="s">
        <v>1518</v>
      </c>
      <c r="J55" s="48" t="s">
        <v>1354</v>
      </c>
      <c r="K55" s="48" t="s">
        <v>1267</v>
      </c>
      <c r="L55" s="48" t="s">
        <v>1267</v>
      </c>
      <c r="M55" s="48" t="s">
        <v>1276</v>
      </c>
      <c r="N55" s="48" t="s">
        <v>1277</v>
      </c>
      <c r="O55" s="122" t="s">
        <v>1267</v>
      </c>
      <c r="P55" s="48" t="s">
        <v>1271</v>
      </c>
      <c r="Q55" s="48" t="s">
        <v>1519</v>
      </c>
      <c r="R55" s="48" t="s">
        <v>1452</v>
      </c>
      <c r="S55" s="48" t="s">
        <v>1520</v>
      </c>
      <c r="T55" s="48" t="s">
        <v>1519</v>
      </c>
      <c r="U55" s="48" t="s">
        <v>1452</v>
      </c>
      <c r="V55" s="48" t="s">
        <v>1536</v>
      </c>
      <c r="W55" s="122" t="s">
        <v>3812</v>
      </c>
      <c r="X55" s="122"/>
      <c r="Y55" s="48" t="s">
        <v>1212</v>
      </c>
      <c r="Z55" s="48" t="s">
        <v>1535</v>
      </c>
    </row>
    <row r="56" spans="2:26" ht="43.2" customHeight="1">
      <c r="B56" s="48" t="s">
        <v>2994</v>
      </c>
      <c r="C56" s="122">
        <f>IF(B56="1.2(1)①",INDEX('1.2(1)①'!$B:$B,MATCH(D56,'1.2(1)①'!$J:$J,0),1),INDEX('1.2(1)②'!$B:$B,MATCH(D56,'1.2(1)②'!$J:$J,0),1))</f>
        <v>1</v>
      </c>
      <c r="D56" s="48" t="s">
        <v>3387</v>
      </c>
      <c r="E56" s="48">
        <f t="shared" si="0"/>
        <v>50</v>
      </c>
      <c r="F56" s="48" t="s">
        <v>1494</v>
      </c>
      <c r="G56" s="48" t="s">
        <v>1485</v>
      </c>
      <c r="H56" s="48" t="s">
        <v>1407</v>
      </c>
      <c r="I56" s="48" t="s">
        <v>1508</v>
      </c>
      <c r="J56" s="48" t="s">
        <v>1354</v>
      </c>
      <c r="K56" s="48" t="s">
        <v>1267</v>
      </c>
      <c r="L56" s="48">
        <v>2.84</v>
      </c>
      <c r="M56" s="48" t="s">
        <v>1276</v>
      </c>
      <c r="N56" s="48" t="s">
        <v>1277</v>
      </c>
      <c r="O56" s="122" t="s">
        <v>1267</v>
      </c>
      <c r="P56" s="48" t="s">
        <v>1271</v>
      </c>
      <c r="Q56" s="48" t="s">
        <v>1519</v>
      </c>
      <c r="R56" s="48" t="s">
        <v>1452</v>
      </c>
      <c r="S56" s="48" t="s">
        <v>1520</v>
      </c>
      <c r="T56" s="48" t="s">
        <v>1519</v>
      </c>
      <c r="U56" s="48" t="s">
        <v>1452</v>
      </c>
      <c r="V56" s="48" t="s">
        <v>1536</v>
      </c>
      <c r="W56" s="122" t="s">
        <v>3812</v>
      </c>
      <c r="X56" s="122"/>
      <c r="Y56" s="48" t="s">
        <v>1212</v>
      </c>
      <c r="Z56" s="48" t="s">
        <v>1537</v>
      </c>
    </row>
    <row r="57" spans="2:26" ht="43.2" customHeight="1">
      <c r="B57" s="48" t="s">
        <v>2994</v>
      </c>
      <c r="C57" s="122">
        <f>IF(B57="1.2(1)①",INDEX('1.2(1)①'!$B:$B,MATCH(D57,'1.2(1)①'!$J:$J,0),1),INDEX('1.2(1)②'!$B:$B,MATCH(D57,'1.2(1)②'!$J:$J,0),1))</f>
        <v>1</v>
      </c>
      <c r="D57" s="48" t="s">
        <v>3387</v>
      </c>
      <c r="E57" s="48">
        <f t="shared" si="0"/>
        <v>51</v>
      </c>
      <c r="F57" s="48" t="s">
        <v>1494</v>
      </c>
      <c r="G57" s="48" t="s">
        <v>1485</v>
      </c>
      <c r="H57" s="48" t="s">
        <v>1407</v>
      </c>
      <c r="I57" s="48" t="s">
        <v>1510</v>
      </c>
      <c r="J57" s="48" t="s">
        <v>1354</v>
      </c>
      <c r="K57" s="48" t="s">
        <v>1267</v>
      </c>
      <c r="L57" s="48">
        <v>2.68</v>
      </c>
      <c r="M57" s="48" t="s">
        <v>1276</v>
      </c>
      <c r="N57" s="48" t="s">
        <v>1277</v>
      </c>
      <c r="O57" s="122" t="s">
        <v>1267</v>
      </c>
      <c r="P57" s="48" t="s">
        <v>1271</v>
      </c>
      <c r="Q57" s="48" t="s">
        <v>1519</v>
      </c>
      <c r="R57" s="48" t="s">
        <v>1452</v>
      </c>
      <c r="S57" s="48" t="s">
        <v>1520</v>
      </c>
      <c r="T57" s="48" t="s">
        <v>1519</v>
      </c>
      <c r="U57" s="48" t="s">
        <v>1452</v>
      </c>
      <c r="V57" s="48" t="s">
        <v>1536</v>
      </c>
      <c r="W57" s="122" t="s">
        <v>3812</v>
      </c>
      <c r="X57" s="122"/>
      <c r="Y57" s="48" t="s">
        <v>1212</v>
      </c>
      <c r="Z57" s="48" t="s">
        <v>1538</v>
      </c>
    </row>
    <row r="58" spans="2:26" ht="43.2" customHeight="1">
      <c r="B58" s="48" t="s">
        <v>2994</v>
      </c>
      <c r="C58" s="122">
        <f>IF(B58="1.2(1)①",INDEX('1.2(1)①'!$B:$B,MATCH(D58,'1.2(1)①'!$J:$J,0),1),INDEX('1.2(1)②'!$B:$B,MATCH(D58,'1.2(1)②'!$J:$J,0),1))</f>
        <v>1</v>
      </c>
      <c r="D58" s="48" t="s">
        <v>3387</v>
      </c>
      <c r="E58" s="48">
        <f t="shared" si="0"/>
        <v>52</v>
      </c>
      <c r="F58" s="48" t="s">
        <v>1494</v>
      </c>
      <c r="G58" s="48" t="s">
        <v>1485</v>
      </c>
      <c r="H58" s="48" t="s">
        <v>1407</v>
      </c>
      <c r="I58" s="48" t="s">
        <v>1512</v>
      </c>
      <c r="J58" s="48" t="s">
        <v>1354</v>
      </c>
      <c r="K58" s="48" t="s">
        <v>1267</v>
      </c>
      <c r="L58" s="48">
        <v>2.64</v>
      </c>
      <c r="M58" s="48" t="s">
        <v>1276</v>
      </c>
      <c r="N58" s="48" t="s">
        <v>1277</v>
      </c>
      <c r="O58" s="122" t="s">
        <v>1267</v>
      </c>
      <c r="P58" s="48" t="s">
        <v>1271</v>
      </c>
      <c r="Q58" s="48" t="s">
        <v>1519</v>
      </c>
      <c r="R58" s="48" t="s">
        <v>1452</v>
      </c>
      <c r="S58" s="48" t="s">
        <v>1520</v>
      </c>
      <c r="T58" s="48" t="s">
        <v>1519</v>
      </c>
      <c r="U58" s="48" t="s">
        <v>1452</v>
      </c>
      <c r="V58" s="48" t="s">
        <v>1536</v>
      </c>
      <c r="W58" s="122" t="s">
        <v>3812</v>
      </c>
      <c r="X58" s="122"/>
      <c r="Y58" s="48" t="s">
        <v>1212</v>
      </c>
      <c r="Z58" s="48" t="s">
        <v>1539</v>
      </c>
    </row>
    <row r="59" spans="2:26" ht="43.2" customHeight="1">
      <c r="B59" s="48" t="s">
        <v>2994</v>
      </c>
      <c r="C59" s="122">
        <f>IF(B59="1.2(1)①",INDEX('1.2(1)①'!$B:$B,MATCH(D59,'1.2(1)①'!$J:$J,0),1),INDEX('1.2(1)②'!$B:$B,MATCH(D59,'1.2(1)②'!$J:$J,0),1))</f>
        <v>1</v>
      </c>
      <c r="D59" s="48" t="s">
        <v>3387</v>
      </c>
      <c r="E59" s="48">
        <f t="shared" si="0"/>
        <v>53</v>
      </c>
      <c r="F59" s="48" t="s">
        <v>1494</v>
      </c>
      <c r="G59" s="48" t="s">
        <v>1485</v>
      </c>
      <c r="H59" s="48" t="s">
        <v>1407</v>
      </c>
      <c r="I59" s="48" t="s">
        <v>1525</v>
      </c>
      <c r="J59" s="48" t="s">
        <v>1354</v>
      </c>
      <c r="K59" s="48" t="s">
        <v>1267</v>
      </c>
      <c r="L59" s="48">
        <v>2.79</v>
      </c>
      <c r="M59" s="48" t="s">
        <v>1276</v>
      </c>
      <c r="N59" s="48" t="s">
        <v>1277</v>
      </c>
      <c r="O59" s="122" t="s">
        <v>1267</v>
      </c>
      <c r="P59" s="48" t="s">
        <v>1271</v>
      </c>
      <c r="Q59" s="48" t="s">
        <v>1519</v>
      </c>
      <c r="R59" s="48" t="s">
        <v>1452</v>
      </c>
      <c r="S59" s="48" t="s">
        <v>1520</v>
      </c>
      <c r="T59" s="48" t="s">
        <v>1519</v>
      </c>
      <c r="U59" s="48" t="s">
        <v>1452</v>
      </c>
      <c r="V59" s="48" t="s">
        <v>1536</v>
      </c>
      <c r="W59" s="122" t="s">
        <v>3812</v>
      </c>
      <c r="X59" s="122"/>
      <c r="Y59" s="48" t="s">
        <v>1212</v>
      </c>
      <c r="Z59" s="48" t="s">
        <v>1540</v>
      </c>
    </row>
    <row r="60" spans="2:26" ht="43.2" customHeight="1">
      <c r="B60" s="48" t="s">
        <v>2994</v>
      </c>
      <c r="C60" s="122">
        <f>IF(B60="1.2(1)①",INDEX('1.2(1)①'!$B:$B,MATCH(D60,'1.2(1)①'!$J:$J,0),1),INDEX('1.2(1)②'!$B:$B,MATCH(D60,'1.2(1)②'!$J:$J,0),1))</f>
        <v>1</v>
      </c>
      <c r="D60" s="48" t="s">
        <v>3387</v>
      </c>
      <c r="E60" s="48">
        <f t="shared" si="0"/>
        <v>54</v>
      </c>
      <c r="F60" s="48" t="s">
        <v>1494</v>
      </c>
      <c r="G60" s="48" t="s">
        <v>1542</v>
      </c>
      <c r="H60" s="48" t="s">
        <v>1407</v>
      </c>
      <c r="I60" s="48" t="s">
        <v>1518</v>
      </c>
      <c r="J60" s="48" t="s">
        <v>1354</v>
      </c>
      <c r="K60" s="48" t="s">
        <v>1267</v>
      </c>
      <c r="L60" s="48" t="s">
        <v>1267</v>
      </c>
      <c r="M60" s="48" t="s">
        <v>1276</v>
      </c>
      <c r="N60" s="48" t="s">
        <v>1277</v>
      </c>
      <c r="O60" s="122" t="s">
        <v>1267</v>
      </c>
      <c r="P60" s="48" t="s">
        <v>1271</v>
      </c>
      <c r="Q60" s="48" t="s">
        <v>1519</v>
      </c>
      <c r="R60" s="48" t="s">
        <v>1452</v>
      </c>
      <c r="S60" s="48" t="s">
        <v>1520</v>
      </c>
      <c r="T60" s="48" t="s">
        <v>1519</v>
      </c>
      <c r="U60" s="48" t="s">
        <v>1452</v>
      </c>
      <c r="V60" s="48" t="s">
        <v>1536</v>
      </c>
      <c r="W60" s="122" t="s">
        <v>3812</v>
      </c>
      <c r="X60" s="122"/>
      <c r="Y60" s="48" t="s">
        <v>1212</v>
      </c>
      <c r="Z60" s="48" t="s">
        <v>1541</v>
      </c>
    </row>
    <row r="61" spans="2:26" ht="43.2" customHeight="1">
      <c r="B61" s="48" t="s">
        <v>2994</v>
      </c>
      <c r="C61" s="122">
        <f>IF(B61="1.2(1)①",INDEX('1.2(1)①'!$B:$B,MATCH(D61,'1.2(1)①'!$J:$J,0),1),INDEX('1.2(1)②'!$B:$B,MATCH(D61,'1.2(1)②'!$J:$J,0),1))</f>
        <v>1</v>
      </c>
      <c r="D61" s="48" t="s">
        <v>3387</v>
      </c>
      <c r="E61" s="48">
        <f t="shared" si="0"/>
        <v>55</v>
      </c>
      <c r="F61" s="48" t="s">
        <v>1494</v>
      </c>
      <c r="G61" s="48" t="s">
        <v>1542</v>
      </c>
      <c r="H61" s="48" t="s">
        <v>1407</v>
      </c>
      <c r="I61" s="48" t="s">
        <v>1508</v>
      </c>
      <c r="J61" s="48" t="s">
        <v>1354</v>
      </c>
      <c r="K61" s="48" t="s">
        <v>1267</v>
      </c>
      <c r="L61" s="48">
        <v>2.9</v>
      </c>
      <c r="M61" s="48" t="s">
        <v>1276</v>
      </c>
      <c r="N61" s="48" t="s">
        <v>1277</v>
      </c>
      <c r="O61" s="122" t="s">
        <v>1267</v>
      </c>
      <c r="P61" s="48" t="s">
        <v>1271</v>
      </c>
      <c r="Q61" s="48" t="s">
        <v>1519</v>
      </c>
      <c r="R61" s="48" t="s">
        <v>1452</v>
      </c>
      <c r="S61" s="48" t="s">
        <v>1520</v>
      </c>
      <c r="T61" s="48" t="s">
        <v>1519</v>
      </c>
      <c r="U61" s="48" t="s">
        <v>1452</v>
      </c>
      <c r="V61" s="48" t="s">
        <v>1536</v>
      </c>
      <c r="W61" s="122" t="s">
        <v>3812</v>
      </c>
      <c r="X61" s="122"/>
      <c r="Y61" s="48" t="s">
        <v>1212</v>
      </c>
      <c r="Z61" s="48" t="s">
        <v>1543</v>
      </c>
    </row>
    <row r="62" spans="2:26" ht="57.6" customHeight="1">
      <c r="B62" s="48" t="s">
        <v>2994</v>
      </c>
      <c r="C62" s="122">
        <f>IF(B62="1.2(1)①",INDEX('1.2(1)①'!$B:$B,MATCH(D62,'1.2(1)①'!$J:$J,0),1),INDEX('1.2(1)②'!$B:$B,MATCH(D62,'1.2(1)②'!$J:$J,0),1))</f>
        <v>1</v>
      </c>
      <c r="D62" s="48" t="s">
        <v>3387</v>
      </c>
      <c r="E62" s="48">
        <f t="shared" si="0"/>
        <v>56</v>
      </c>
      <c r="F62" s="48" t="s">
        <v>1494</v>
      </c>
      <c r="G62" s="48" t="s">
        <v>1542</v>
      </c>
      <c r="H62" s="48" t="s">
        <v>1407</v>
      </c>
      <c r="I62" s="48" t="s">
        <v>1510</v>
      </c>
      <c r="J62" s="48" t="s">
        <v>1354</v>
      </c>
      <c r="K62" s="48" t="s">
        <v>1267</v>
      </c>
      <c r="L62" s="48">
        <v>2.75</v>
      </c>
      <c r="M62" s="48" t="s">
        <v>1276</v>
      </c>
      <c r="N62" s="48" t="s">
        <v>1277</v>
      </c>
      <c r="O62" s="122" t="s">
        <v>1267</v>
      </c>
      <c r="P62" s="48" t="s">
        <v>1271</v>
      </c>
      <c r="Q62" s="48" t="s">
        <v>1519</v>
      </c>
      <c r="R62" s="48" t="s">
        <v>1452</v>
      </c>
      <c r="S62" s="48" t="s">
        <v>1520</v>
      </c>
      <c r="T62" s="48" t="s">
        <v>1519</v>
      </c>
      <c r="U62" s="48" t="s">
        <v>1452</v>
      </c>
      <c r="V62" s="48" t="s">
        <v>1536</v>
      </c>
      <c r="W62" s="122" t="s">
        <v>3812</v>
      </c>
      <c r="X62" s="122"/>
      <c r="Y62" s="48" t="s">
        <v>1212</v>
      </c>
      <c r="Z62" s="48" t="s">
        <v>1544</v>
      </c>
    </row>
    <row r="63" spans="2:26" ht="57.6" customHeight="1">
      <c r="B63" s="48" t="s">
        <v>2994</v>
      </c>
      <c r="C63" s="122">
        <f>IF(B63="1.2(1)①",INDEX('1.2(1)①'!$B:$B,MATCH(D63,'1.2(1)①'!$J:$J,0),1),INDEX('1.2(1)②'!$B:$B,MATCH(D63,'1.2(1)②'!$J:$J,0),1))</f>
        <v>1</v>
      </c>
      <c r="D63" s="48" t="s">
        <v>3387</v>
      </c>
      <c r="E63" s="48">
        <f t="shared" si="0"/>
        <v>57</v>
      </c>
      <c r="F63" s="48" t="s">
        <v>1494</v>
      </c>
      <c r="G63" s="48" t="s">
        <v>1542</v>
      </c>
      <c r="H63" s="48" t="s">
        <v>1407</v>
      </c>
      <c r="I63" s="48" t="s">
        <v>1512</v>
      </c>
      <c r="J63" s="48" t="s">
        <v>1354</v>
      </c>
      <c r="K63" s="48" t="s">
        <v>1267</v>
      </c>
      <c r="L63" s="48" t="s">
        <v>1267</v>
      </c>
      <c r="M63" s="48" t="s">
        <v>1276</v>
      </c>
      <c r="N63" s="48" t="s">
        <v>1277</v>
      </c>
      <c r="O63" s="122" t="s">
        <v>1267</v>
      </c>
      <c r="P63" s="48" t="s">
        <v>1271</v>
      </c>
      <c r="Q63" s="48" t="s">
        <v>1519</v>
      </c>
      <c r="R63" s="48" t="s">
        <v>1452</v>
      </c>
      <c r="S63" s="48" t="s">
        <v>1520</v>
      </c>
      <c r="T63" s="48" t="s">
        <v>1519</v>
      </c>
      <c r="U63" s="48" t="s">
        <v>1452</v>
      </c>
      <c r="V63" s="48" t="s">
        <v>1536</v>
      </c>
      <c r="W63" s="122" t="s">
        <v>3812</v>
      </c>
      <c r="X63" s="122"/>
      <c r="Y63" s="48" t="s">
        <v>1212</v>
      </c>
      <c r="Z63" s="48" t="s">
        <v>1545</v>
      </c>
    </row>
    <row r="64" spans="2:26" ht="57.6" customHeight="1">
      <c r="B64" s="48" t="s">
        <v>2994</v>
      </c>
      <c r="C64" s="122">
        <f>IF(B64="1.2(1)①",INDEX('1.2(1)①'!$B:$B,MATCH(D64,'1.2(1)①'!$J:$J,0),1),INDEX('1.2(1)②'!$B:$B,MATCH(D64,'1.2(1)②'!$J:$J,0),1))</f>
        <v>1</v>
      </c>
      <c r="D64" s="48" t="s">
        <v>3387</v>
      </c>
      <c r="E64" s="48">
        <f t="shared" si="0"/>
        <v>58</v>
      </c>
      <c r="F64" s="48" t="s">
        <v>1494</v>
      </c>
      <c r="G64" s="48" t="s">
        <v>1542</v>
      </c>
      <c r="H64" s="48" t="s">
        <v>1407</v>
      </c>
      <c r="I64" s="48" t="s">
        <v>1525</v>
      </c>
      <c r="J64" s="48" t="s">
        <v>1354</v>
      </c>
      <c r="K64" s="48" t="s">
        <v>1267</v>
      </c>
      <c r="L64" s="48" t="s">
        <v>1267</v>
      </c>
      <c r="M64" s="48" t="s">
        <v>1276</v>
      </c>
      <c r="N64" s="48" t="s">
        <v>1277</v>
      </c>
      <c r="O64" s="122" t="s">
        <v>1267</v>
      </c>
      <c r="P64" s="48" t="s">
        <v>1271</v>
      </c>
      <c r="Q64" s="48" t="s">
        <v>1519</v>
      </c>
      <c r="R64" s="48" t="s">
        <v>1452</v>
      </c>
      <c r="S64" s="48" t="s">
        <v>1520</v>
      </c>
      <c r="T64" s="48" t="s">
        <v>1519</v>
      </c>
      <c r="U64" s="48" t="s">
        <v>1452</v>
      </c>
      <c r="V64" s="48" t="s">
        <v>1536</v>
      </c>
      <c r="W64" s="122" t="s">
        <v>3812</v>
      </c>
      <c r="X64" s="122"/>
      <c r="Y64" s="48" t="s">
        <v>1212</v>
      </c>
      <c r="Z64" s="48" t="s">
        <v>1546</v>
      </c>
    </row>
    <row r="65" spans="2:26" ht="57.6" customHeight="1">
      <c r="B65" s="48" t="s">
        <v>2994</v>
      </c>
      <c r="C65" s="122">
        <f>IF(B65="1.2(1)①",INDEX('1.2(1)①'!$B:$B,MATCH(D65,'1.2(1)①'!$J:$J,0),1),INDEX('1.2(1)②'!$B:$B,MATCH(D65,'1.2(1)②'!$J:$J,0),1))</f>
        <v>1</v>
      </c>
      <c r="D65" s="48" t="s">
        <v>3387</v>
      </c>
      <c r="E65" s="48">
        <f t="shared" si="0"/>
        <v>59</v>
      </c>
      <c r="F65" s="48" t="s">
        <v>1494</v>
      </c>
      <c r="G65" s="48" t="s">
        <v>1548</v>
      </c>
      <c r="H65" s="48" t="s">
        <v>1407</v>
      </c>
      <c r="I65" s="48" t="s">
        <v>1518</v>
      </c>
      <c r="J65" s="48" t="s">
        <v>1354</v>
      </c>
      <c r="K65" s="48" t="s">
        <v>1267</v>
      </c>
      <c r="L65" s="48">
        <v>2.78</v>
      </c>
      <c r="M65" s="48" t="s">
        <v>1276</v>
      </c>
      <c r="N65" s="48" t="s">
        <v>1277</v>
      </c>
      <c r="O65" s="122" t="s">
        <v>1267</v>
      </c>
      <c r="P65" s="48" t="s">
        <v>1271</v>
      </c>
      <c r="Q65" s="48" t="s">
        <v>1519</v>
      </c>
      <c r="R65" s="48" t="s">
        <v>1452</v>
      </c>
      <c r="S65" s="48" t="s">
        <v>1520</v>
      </c>
      <c r="T65" s="48" t="s">
        <v>1519</v>
      </c>
      <c r="U65" s="48" t="s">
        <v>1452</v>
      </c>
      <c r="V65" s="48" t="s">
        <v>1549</v>
      </c>
      <c r="W65" s="122" t="s">
        <v>3812</v>
      </c>
      <c r="X65" s="122"/>
      <c r="Y65" s="48" t="s">
        <v>1212</v>
      </c>
      <c r="Z65" s="48" t="s">
        <v>1547</v>
      </c>
    </row>
    <row r="66" spans="2:26" ht="57.6" customHeight="1">
      <c r="B66" s="48" t="s">
        <v>2994</v>
      </c>
      <c r="C66" s="122">
        <f>IF(B66="1.2(1)①",INDEX('1.2(1)①'!$B:$B,MATCH(D66,'1.2(1)①'!$J:$J,0),1),INDEX('1.2(1)②'!$B:$B,MATCH(D66,'1.2(1)②'!$J:$J,0),1))</f>
        <v>1</v>
      </c>
      <c r="D66" s="48" t="s">
        <v>3387</v>
      </c>
      <c r="E66" s="48">
        <f t="shared" si="0"/>
        <v>60</v>
      </c>
      <c r="F66" s="48" t="s">
        <v>1494</v>
      </c>
      <c r="G66" s="48" t="s">
        <v>1548</v>
      </c>
      <c r="H66" s="48" t="s">
        <v>1407</v>
      </c>
      <c r="I66" s="48" t="s">
        <v>1508</v>
      </c>
      <c r="J66" s="48" t="s">
        <v>1354</v>
      </c>
      <c r="K66" s="48" t="s">
        <v>1267</v>
      </c>
      <c r="L66" s="48">
        <v>2.78</v>
      </c>
      <c r="M66" s="48" t="s">
        <v>1276</v>
      </c>
      <c r="N66" s="48" t="s">
        <v>1277</v>
      </c>
      <c r="O66" s="122" t="s">
        <v>1267</v>
      </c>
      <c r="P66" s="48" t="s">
        <v>1271</v>
      </c>
      <c r="Q66" s="48" t="s">
        <v>1519</v>
      </c>
      <c r="R66" s="48" t="s">
        <v>1452</v>
      </c>
      <c r="S66" s="48" t="s">
        <v>1520</v>
      </c>
      <c r="T66" s="48" t="s">
        <v>1519</v>
      </c>
      <c r="U66" s="48" t="s">
        <v>1452</v>
      </c>
      <c r="V66" s="48" t="s">
        <v>1549</v>
      </c>
      <c r="W66" s="122" t="s">
        <v>3812</v>
      </c>
      <c r="X66" s="122"/>
      <c r="Y66" s="48" t="s">
        <v>1212</v>
      </c>
      <c r="Z66" s="48" t="s">
        <v>1550</v>
      </c>
    </row>
    <row r="67" spans="2:26" ht="57.6" customHeight="1">
      <c r="B67" s="48" t="s">
        <v>2994</v>
      </c>
      <c r="C67" s="122">
        <f>IF(B67="1.2(1)①",INDEX('1.2(1)①'!$B:$B,MATCH(D67,'1.2(1)①'!$J:$J,0),1),INDEX('1.2(1)②'!$B:$B,MATCH(D67,'1.2(1)②'!$J:$J,0),1))</f>
        <v>1</v>
      </c>
      <c r="D67" s="48" t="s">
        <v>3387</v>
      </c>
      <c r="E67" s="48">
        <f t="shared" si="0"/>
        <v>61</v>
      </c>
      <c r="F67" s="48" t="s">
        <v>1494</v>
      </c>
      <c r="G67" s="48" t="s">
        <v>1548</v>
      </c>
      <c r="H67" s="48" t="s">
        <v>1407</v>
      </c>
      <c r="I67" s="48" t="s">
        <v>1510</v>
      </c>
      <c r="J67" s="48" t="s">
        <v>1354</v>
      </c>
      <c r="K67" s="48" t="s">
        <v>1267</v>
      </c>
      <c r="L67" s="48">
        <v>2.72</v>
      </c>
      <c r="M67" s="48" t="s">
        <v>1276</v>
      </c>
      <c r="N67" s="48" t="s">
        <v>1277</v>
      </c>
      <c r="O67" s="122" t="s">
        <v>1267</v>
      </c>
      <c r="P67" s="48" t="s">
        <v>1271</v>
      </c>
      <c r="Q67" s="48" t="s">
        <v>1519</v>
      </c>
      <c r="R67" s="48" t="s">
        <v>1452</v>
      </c>
      <c r="S67" s="48" t="s">
        <v>1520</v>
      </c>
      <c r="T67" s="48" t="s">
        <v>1519</v>
      </c>
      <c r="U67" s="48" t="s">
        <v>1452</v>
      </c>
      <c r="V67" s="48" t="s">
        <v>1549</v>
      </c>
      <c r="W67" s="122" t="s">
        <v>3812</v>
      </c>
      <c r="X67" s="122"/>
      <c r="Y67" s="48" t="s">
        <v>1212</v>
      </c>
      <c r="Z67" s="48" t="s">
        <v>1551</v>
      </c>
    </row>
    <row r="68" spans="2:26" ht="57.6" customHeight="1">
      <c r="B68" s="48" t="s">
        <v>2994</v>
      </c>
      <c r="C68" s="122">
        <f>IF(B68="1.2(1)①",INDEX('1.2(1)①'!$B:$B,MATCH(D68,'1.2(1)①'!$J:$J,0),1),INDEX('1.2(1)②'!$B:$B,MATCH(D68,'1.2(1)②'!$J:$J,0),1))</f>
        <v>1</v>
      </c>
      <c r="D68" s="48" t="s">
        <v>3387</v>
      </c>
      <c r="E68" s="48">
        <f t="shared" si="0"/>
        <v>62</v>
      </c>
      <c r="F68" s="48" t="s">
        <v>1494</v>
      </c>
      <c r="G68" s="48" t="s">
        <v>1548</v>
      </c>
      <c r="H68" s="48" t="s">
        <v>1407</v>
      </c>
      <c r="I68" s="48" t="s">
        <v>1512</v>
      </c>
      <c r="J68" s="48" t="s">
        <v>1354</v>
      </c>
      <c r="K68" s="48" t="s">
        <v>1267</v>
      </c>
      <c r="L68" s="48">
        <v>2.63</v>
      </c>
      <c r="M68" s="48" t="s">
        <v>1276</v>
      </c>
      <c r="N68" s="48" t="s">
        <v>1277</v>
      </c>
      <c r="O68" s="122" t="s">
        <v>1267</v>
      </c>
      <c r="P68" s="48" t="s">
        <v>1271</v>
      </c>
      <c r="Q68" s="48" t="s">
        <v>1519</v>
      </c>
      <c r="R68" s="48" t="s">
        <v>1452</v>
      </c>
      <c r="S68" s="48" t="s">
        <v>1520</v>
      </c>
      <c r="T68" s="48" t="s">
        <v>1519</v>
      </c>
      <c r="U68" s="48" t="s">
        <v>1452</v>
      </c>
      <c r="V68" s="48" t="s">
        <v>1549</v>
      </c>
      <c r="W68" s="122" t="s">
        <v>3812</v>
      </c>
      <c r="X68" s="122"/>
      <c r="Y68" s="48" t="s">
        <v>1212</v>
      </c>
      <c r="Z68" s="48" t="s">
        <v>1552</v>
      </c>
    </row>
    <row r="69" spans="2:26" ht="57.6" customHeight="1">
      <c r="B69" s="48" t="s">
        <v>2994</v>
      </c>
      <c r="C69" s="122">
        <f>IF(B69="1.2(1)①",INDEX('1.2(1)①'!$B:$B,MATCH(D69,'1.2(1)①'!$J:$J,0),1),INDEX('1.2(1)②'!$B:$B,MATCH(D69,'1.2(1)②'!$J:$J,0),1))</f>
        <v>1</v>
      </c>
      <c r="D69" s="48" t="s">
        <v>3387</v>
      </c>
      <c r="E69" s="48">
        <f t="shared" si="0"/>
        <v>63</v>
      </c>
      <c r="F69" s="48" t="s">
        <v>1494</v>
      </c>
      <c r="G69" s="48" t="s">
        <v>1548</v>
      </c>
      <c r="H69" s="48" t="s">
        <v>1407</v>
      </c>
      <c r="I69" s="48" t="s">
        <v>1525</v>
      </c>
      <c r="J69" s="48" t="s">
        <v>1354</v>
      </c>
      <c r="K69" s="48" t="s">
        <v>1267</v>
      </c>
      <c r="L69" s="48">
        <v>2.72</v>
      </c>
      <c r="M69" s="48" t="s">
        <v>1276</v>
      </c>
      <c r="N69" s="48" t="s">
        <v>1277</v>
      </c>
      <c r="O69" s="122" t="s">
        <v>1267</v>
      </c>
      <c r="P69" s="48" t="s">
        <v>1271</v>
      </c>
      <c r="Q69" s="48" t="s">
        <v>1519</v>
      </c>
      <c r="R69" s="48" t="s">
        <v>1452</v>
      </c>
      <c r="S69" s="48" t="s">
        <v>1520</v>
      </c>
      <c r="T69" s="48" t="s">
        <v>1519</v>
      </c>
      <c r="U69" s="48" t="s">
        <v>1452</v>
      </c>
      <c r="V69" s="48" t="s">
        <v>1549</v>
      </c>
      <c r="W69" s="122" t="s">
        <v>3812</v>
      </c>
      <c r="X69" s="122"/>
      <c r="Y69" s="48" t="s">
        <v>1212</v>
      </c>
      <c r="Z69" s="48" t="s">
        <v>1553</v>
      </c>
    </row>
    <row r="70" spans="2:26" ht="57.6" customHeight="1">
      <c r="B70" s="48" t="s">
        <v>2994</v>
      </c>
      <c r="C70" s="122">
        <f>IF(B70="1.2(1)①",INDEX('1.2(1)①'!$B:$B,MATCH(D70,'1.2(1)①'!$J:$J,0),1),INDEX('1.2(1)②'!$B:$B,MATCH(D70,'1.2(1)②'!$J:$J,0),1))</f>
        <v>1</v>
      </c>
      <c r="D70" s="48" t="s">
        <v>3387</v>
      </c>
      <c r="E70" s="48">
        <f t="shared" si="0"/>
        <v>64</v>
      </c>
      <c r="F70" s="48" t="s">
        <v>1494</v>
      </c>
      <c r="G70" s="48" t="s">
        <v>1467</v>
      </c>
      <c r="H70" s="48" t="s">
        <v>1407</v>
      </c>
      <c r="I70" s="48" t="s">
        <v>1518</v>
      </c>
      <c r="J70" s="48" t="s">
        <v>1354</v>
      </c>
      <c r="K70" s="48" t="s">
        <v>1267</v>
      </c>
      <c r="L70" s="48">
        <v>2.4500000000000002</v>
      </c>
      <c r="M70" s="48" t="s">
        <v>1276</v>
      </c>
      <c r="N70" s="48" t="s">
        <v>1277</v>
      </c>
      <c r="O70" s="122" t="s">
        <v>1267</v>
      </c>
      <c r="P70" s="48" t="s">
        <v>1271</v>
      </c>
      <c r="Q70" s="48" t="s">
        <v>1519</v>
      </c>
      <c r="R70" s="48" t="s">
        <v>1452</v>
      </c>
      <c r="S70" s="48" t="s">
        <v>1520</v>
      </c>
      <c r="T70" s="48" t="s">
        <v>1519</v>
      </c>
      <c r="U70" s="48" t="s">
        <v>1452</v>
      </c>
      <c r="V70" s="48" t="s">
        <v>1555</v>
      </c>
      <c r="W70" s="122" t="s">
        <v>3812</v>
      </c>
      <c r="X70" s="122"/>
      <c r="Y70" s="48" t="s">
        <v>1212</v>
      </c>
      <c r="Z70" s="48" t="s">
        <v>1554</v>
      </c>
    </row>
    <row r="71" spans="2:26" ht="43.2">
      <c r="B71" s="48" t="s">
        <v>2994</v>
      </c>
      <c r="C71" s="122">
        <f>IF(B71="1.2(1)①",INDEX('1.2(1)①'!$B:$B,MATCH(D71,'1.2(1)①'!$J:$J,0),1),INDEX('1.2(1)②'!$B:$B,MATCH(D71,'1.2(1)②'!$J:$J,0),1))</f>
        <v>1</v>
      </c>
      <c r="D71" s="48" t="s">
        <v>3387</v>
      </c>
      <c r="E71" s="48">
        <f t="shared" si="0"/>
        <v>65</v>
      </c>
      <c r="F71" s="48" t="s">
        <v>1494</v>
      </c>
      <c r="G71" s="48" t="s">
        <v>1467</v>
      </c>
      <c r="H71" s="48" t="s">
        <v>1407</v>
      </c>
      <c r="I71" s="48" t="s">
        <v>1508</v>
      </c>
      <c r="J71" s="48" t="s">
        <v>1354</v>
      </c>
      <c r="K71" s="48" t="s">
        <v>1267</v>
      </c>
      <c r="L71" s="48" t="s">
        <v>1267</v>
      </c>
      <c r="M71" s="48" t="s">
        <v>1276</v>
      </c>
      <c r="N71" s="48" t="s">
        <v>1277</v>
      </c>
      <c r="O71" s="122" t="s">
        <v>1267</v>
      </c>
      <c r="P71" s="48" t="s">
        <v>1271</v>
      </c>
      <c r="Q71" s="48" t="s">
        <v>1519</v>
      </c>
      <c r="R71" s="48" t="s">
        <v>1452</v>
      </c>
      <c r="S71" s="48" t="s">
        <v>1520</v>
      </c>
      <c r="T71" s="48" t="s">
        <v>1519</v>
      </c>
      <c r="U71" s="48" t="s">
        <v>1452</v>
      </c>
      <c r="V71" s="48" t="s">
        <v>1555</v>
      </c>
      <c r="W71" s="122" t="s">
        <v>3812</v>
      </c>
      <c r="X71" s="122"/>
      <c r="Y71" s="48" t="s">
        <v>1212</v>
      </c>
      <c r="Z71" s="48" t="s">
        <v>1556</v>
      </c>
    </row>
    <row r="72" spans="2:26" ht="43.2">
      <c r="B72" s="48" t="s">
        <v>2994</v>
      </c>
      <c r="C72" s="122">
        <f>IF(B72="1.2(1)①",INDEX('1.2(1)①'!$B:$B,MATCH(D72,'1.2(1)①'!$J:$J,0),1),INDEX('1.2(1)②'!$B:$B,MATCH(D72,'1.2(1)②'!$J:$J,0),1))</f>
        <v>1</v>
      </c>
      <c r="D72" s="48" t="s">
        <v>3387</v>
      </c>
      <c r="E72" s="48">
        <f t="shared" ref="E72:E135" si="1">ROW(E72)-6</f>
        <v>66</v>
      </c>
      <c r="F72" s="48" t="s">
        <v>1494</v>
      </c>
      <c r="G72" s="48" t="s">
        <v>1467</v>
      </c>
      <c r="H72" s="48" t="s">
        <v>1407</v>
      </c>
      <c r="I72" s="48" t="s">
        <v>1510</v>
      </c>
      <c r="J72" s="48" t="s">
        <v>1354</v>
      </c>
      <c r="K72" s="48" t="s">
        <v>1267</v>
      </c>
      <c r="L72" s="48" t="s">
        <v>1267</v>
      </c>
      <c r="M72" s="48" t="s">
        <v>1276</v>
      </c>
      <c r="N72" s="48" t="s">
        <v>1277</v>
      </c>
      <c r="O72" s="122" t="s">
        <v>1267</v>
      </c>
      <c r="P72" s="48" t="s">
        <v>1271</v>
      </c>
      <c r="Q72" s="48" t="s">
        <v>1519</v>
      </c>
      <c r="R72" s="48" t="s">
        <v>1452</v>
      </c>
      <c r="S72" s="48" t="s">
        <v>1520</v>
      </c>
      <c r="T72" s="48" t="s">
        <v>1519</v>
      </c>
      <c r="U72" s="48" t="s">
        <v>1452</v>
      </c>
      <c r="V72" s="48" t="s">
        <v>1555</v>
      </c>
      <c r="W72" s="122" t="s">
        <v>3812</v>
      </c>
      <c r="X72" s="122"/>
      <c r="Y72" s="48" t="s">
        <v>1212</v>
      </c>
      <c r="Z72" s="48" t="s">
        <v>1557</v>
      </c>
    </row>
    <row r="73" spans="2:26" ht="43.2">
      <c r="B73" s="48" t="s">
        <v>2994</v>
      </c>
      <c r="C73" s="122">
        <f>IF(B73="1.2(1)①",INDEX('1.2(1)①'!$B:$B,MATCH(D73,'1.2(1)①'!$J:$J,0),1),INDEX('1.2(1)②'!$B:$B,MATCH(D73,'1.2(1)②'!$J:$J,0),1))</f>
        <v>1</v>
      </c>
      <c r="D73" s="48" t="s">
        <v>3387</v>
      </c>
      <c r="E73" s="48">
        <f t="shared" si="1"/>
        <v>67</v>
      </c>
      <c r="F73" s="48" t="s">
        <v>1494</v>
      </c>
      <c r="G73" s="48" t="s">
        <v>1467</v>
      </c>
      <c r="H73" s="48" t="s">
        <v>1407</v>
      </c>
      <c r="I73" s="48" t="s">
        <v>1512</v>
      </c>
      <c r="J73" s="48" t="s">
        <v>1354</v>
      </c>
      <c r="K73" s="48" t="s">
        <v>1267</v>
      </c>
      <c r="L73" s="48" t="s">
        <v>1267</v>
      </c>
      <c r="M73" s="48" t="s">
        <v>1276</v>
      </c>
      <c r="N73" s="48" t="s">
        <v>1277</v>
      </c>
      <c r="O73" s="122" t="s">
        <v>1267</v>
      </c>
      <c r="P73" s="48" t="s">
        <v>1271</v>
      </c>
      <c r="Q73" s="48" t="s">
        <v>1519</v>
      </c>
      <c r="R73" s="48" t="s">
        <v>1452</v>
      </c>
      <c r="S73" s="48" t="s">
        <v>1520</v>
      </c>
      <c r="T73" s="48" t="s">
        <v>1519</v>
      </c>
      <c r="U73" s="48" t="s">
        <v>1452</v>
      </c>
      <c r="V73" s="48" t="s">
        <v>1555</v>
      </c>
      <c r="W73" s="122" t="s">
        <v>3812</v>
      </c>
      <c r="X73" s="122"/>
      <c r="Y73" s="48" t="s">
        <v>1212</v>
      </c>
      <c r="Z73" s="48" t="s">
        <v>1558</v>
      </c>
    </row>
    <row r="74" spans="2:26" ht="43.2">
      <c r="B74" s="48" t="s">
        <v>2994</v>
      </c>
      <c r="C74" s="122">
        <f>IF(B74="1.2(1)①",INDEX('1.2(1)①'!$B:$B,MATCH(D74,'1.2(1)①'!$J:$J,0),1),INDEX('1.2(1)②'!$B:$B,MATCH(D74,'1.2(1)②'!$J:$J,0),1))</f>
        <v>1</v>
      </c>
      <c r="D74" s="48" t="s">
        <v>3387</v>
      </c>
      <c r="E74" s="48">
        <f t="shared" si="1"/>
        <v>68</v>
      </c>
      <c r="F74" s="48" t="s">
        <v>1494</v>
      </c>
      <c r="G74" s="48" t="s">
        <v>1467</v>
      </c>
      <c r="H74" s="48" t="s">
        <v>1407</v>
      </c>
      <c r="I74" s="48" t="s">
        <v>1525</v>
      </c>
      <c r="J74" s="48" t="s">
        <v>1354</v>
      </c>
      <c r="K74" s="48" t="s">
        <v>1267</v>
      </c>
      <c r="L74" s="48" t="s">
        <v>1267</v>
      </c>
      <c r="M74" s="48" t="s">
        <v>1276</v>
      </c>
      <c r="N74" s="48" t="s">
        <v>1277</v>
      </c>
      <c r="O74" s="122" t="s">
        <v>1267</v>
      </c>
      <c r="P74" s="48" t="s">
        <v>1271</v>
      </c>
      <c r="Q74" s="48" t="s">
        <v>1519</v>
      </c>
      <c r="R74" s="48" t="s">
        <v>1452</v>
      </c>
      <c r="S74" s="48" t="s">
        <v>1520</v>
      </c>
      <c r="T74" s="48" t="s">
        <v>1519</v>
      </c>
      <c r="U74" s="48" t="s">
        <v>1452</v>
      </c>
      <c r="V74" s="48" t="s">
        <v>1555</v>
      </c>
      <c r="W74" s="122" t="s">
        <v>3812</v>
      </c>
      <c r="X74" s="122"/>
      <c r="Y74" s="48" t="s">
        <v>1212</v>
      </c>
      <c r="Z74" s="48" t="s">
        <v>1559</v>
      </c>
    </row>
    <row r="75" spans="2:26" ht="43.2">
      <c r="B75" s="48" t="s">
        <v>2994</v>
      </c>
      <c r="C75" s="122">
        <f>IF(B75="1.2(1)①",INDEX('1.2(1)①'!$B:$B,MATCH(D75,'1.2(1)①'!$J:$J,0),1),INDEX('1.2(1)②'!$B:$B,MATCH(D75,'1.2(1)②'!$J:$J,0),1))</f>
        <v>1</v>
      </c>
      <c r="D75" s="48" t="s">
        <v>3387</v>
      </c>
      <c r="E75" s="48">
        <f t="shared" si="1"/>
        <v>69</v>
      </c>
      <c r="F75" s="48" t="s">
        <v>1494</v>
      </c>
      <c r="G75" s="48" t="s">
        <v>1476</v>
      </c>
      <c r="H75" s="48" t="s">
        <v>1407</v>
      </c>
      <c r="I75" s="48" t="s">
        <v>1518</v>
      </c>
      <c r="J75" s="48" t="s">
        <v>1354</v>
      </c>
      <c r="K75" s="48" t="s">
        <v>1267</v>
      </c>
      <c r="L75" s="48">
        <v>3.08</v>
      </c>
      <c r="M75" s="48" t="s">
        <v>1276</v>
      </c>
      <c r="N75" s="48" t="s">
        <v>1277</v>
      </c>
      <c r="O75" s="122" t="s">
        <v>1267</v>
      </c>
      <c r="P75" s="48" t="s">
        <v>1271</v>
      </c>
      <c r="Q75" s="48" t="s">
        <v>1519</v>
      </c>
      <c r="R75" s="48" t="s">
        <v>1452</v>
      </c>
      <c r="S75" s="48" t="s">
        <v>1520</v>
      </c>
      <c r="T75" s="48" t="s">
        <v>1519</v>
      </c>
      <c r="U75" s="48" t="s">
        <v>1452</v>
      </c>
      <c r="V75" s="48" t="s">
        <v>1561</v>
      </c>
      <c r="W75" s="122" t="s">
        <v>3812</v>
      </c>
      <c r="X75" s="122"/>
      <c r="Y75" s="48" t="s">
        <v>1212</v>
      </c>
      <c r="Z75" s="48" t="s">
        <v>1560</v>
      </c>
    </row>
    <row r="76" spans="2:26" ht="57.6">
      <c r="B76" s="48" t="s">
        <v>2994</v>
      </c>
      <c r="C76" s="122">
        <f>IF(B76="1.2(1)①",INDEX('1.2(1)①'!$B:$B,MATCH(D76,'1.2(1)①'!$J:$J,0),1),INDEX('1.2(1)②'!$B:$B,MATCH(D76,'1.2(1)②'!$J:$J,0),1))</f>
        <v>1</v>
      </c>
      <c r="D76" s="48" t="s">
        <v>3387</v>
      </c>
      <c r="E76" s="48">
        <f t="shared" si="1"/>
        <v>70</v>
      </c>
      <c r="F76" s="48" t="s">
        <v>1494</v>
      </c>
      <c r="G76" s="48" t="s">
        <v>1476</v>
      </c>
      <c r="H76" s="48" t="s">
        <v>1407</v>
      </c>
      <c r="I76" s="48" t="s">
        <v>1508</v>
      </c>
      <c r="J76" s="48" t="s">
        <v>1354</v>
      </c>
      <c r="K76" s="48" t="s">
        <v>1267</v>
      </c>
      <c r="L76" s="48">
        <v>2.82</v>
      </c>
      <c r="M76" s="48" t="s">
        <v>1276</v>
      </c>
      <c r="N76" s="48" t="s">
        <v>1277</v>
      </c>
      <c r="O76" s="82">
        <v>12970000</v>
      </c>
      <c r="P76" s="48" t="s">
        <v>1271</v>
      </c>
      <c r="Q76" s="48" t="s">
        <v>1519</v>
      </c>
      <c r="R76" s="48" t="s">
        <v>1452</v>
      </c>
      <c r="S76" s="48" t="s">
        <v>1520</v>
      </c>
      <c r="T76" s="48" t="s">
        <v>1519</v>
      </c>
      <c r="U76" s="48" t="s">
        <v>1452</v>
      </c>
      <c r="V76" s="48" t="s">
        <v>1561</v>
      </c>
      <c r="W76" s="122" t="s">
        <v>3812</v>
      </c>
      <c r="X76" s="122" t="s">
        <v>3813</v>
      </c>
      <c r="Y76" s="48" t="s">
        <v>1212</v>
      </c>
      <c r="Z76" s="48" t="s">
        <v>1562</v>
      </c>
    </row>
    <row r="77" spans="2:26" ht="43.2">
      <c r="B77" s="48" t="s">
        <v>2994</v>
      </c>
      <c r="C77" s="122">
        <f>IF(B77="1.2(1)①",INDEX('1.2(1)①'!$B:$B,MATCH(D77,'1.2(1)①'!$J:$J,0),1),INDEX('1.2(1)②'!$B:$B,MATCH(D77,'1.2(1)②'!$J:$J,0),1))</f>
        <v>1</v>
      </c>
      <c r="D77" s="48" t="s">
        <v>3387</v>
      </c>
      <c r="E77" s="48">
        <f t="shared" si="1"/>
        <v>71</v>
      </c>
      <c r="F77" s="48" t="s">
        <v>1494</v>
      </c>
      <c r="G77" s="48" t="s">
        <v>1476</v>
      </c>
      <c r="H77" s="48" t="s">
        <v>1407</v>
      </c>
      <c r="I77" s="48" t="s">
        <v>1510</v>
      </c>
      <c r="J77" s="48" t="s">
        <v>1354</v>
      </c>
      <c r="K77" s="48" t="s">
        <v>1267</v>
      </c>
      <c r="L77" s="48">
        <v>2.68</v>
      </c>
      <c r="M77" s="48" t="s">
        <v>1276</v>
      </c>
      <c r="N77" s="48" t="s">
        <v>1277</v>
      </c>
      <c r="O77" s="122" t="s">
        <v>1267</v>
      </c>
      <c r="P77" s="48" t="s">
        <v>1271</v>
      </c>
      <c r="Q77" s="48" t="s">
        <v>1519</v>
      </c>
      <c r="R77" s="48" t="s">
        <v>1452</v>
      </c>
      <c r="S77" s="48" t="s">
        <v>1520</v>
      </c>
      <c r="T77" s="48" t="s">
        <v>1519</v>
      </c>
      <c r="U77" s="48" t="s">
        <v>1452</v>
      </c>
      <c r="V77" s="48" t="s">
        <v>1561</v>
      </c>
      <c r="W77" s="122" t="s">
        <v>3812</v>
      </c>
      <c r="X77" s="122"/>
      <c r="Y77" s="48" t="s">
        <v>1212</v>
      </c>
      <c r="Z77" s="48" t="s">
        <v>1563</v>
      </c>
    </row>
    <row r="78" spans="2:26" ht="43.2">
      <c r="B78" s="48" t="s">
        <v>2994</v>
      </c>
      <c r="C78" s="122">
        <f>IF(B78="1.2(1)①",INDEX('1.2(1)①'!$B:$B,MATCH(D78,'1.2(1)①'!$J:$J,0),1),INDEX('1.2(1)②'!$B:$B,MATCH(D78,'1.2(1)②'!$J:$J,0),1))</f>
        <v>1</v>
      </c>
      <c r="D78" s="48" t="s">
        <v>3387</v>
      </c>
      <c r="E78" s="48">
        <f t="shared" si="1"/>
        <v>72</v>
      </c>
      <c r="F78" s="48" t="s">
        <v>1494</v>
      </c>
      <c r="G78" s="48" t="s">
        <v>1476</v>
      </c>
      <c r="H78" s="48" t="s">
        <v>1407</v>
      </c>
      <c r="I78" s="48" t="s">
        <v>1512</v>
      </c>
      <c r="J78" s="48" t="s">
        <v>1354</v>
      </c>
      <c r="K78" s="48" t="s">
        <v>1267</v>
      </c>
      <c r="L78" s="48" t="s">
        <v>1267</v>
      </c>
      <c r="M78" s="48" t="s">
        <v>1276</v>
      </c>
      <c r="N78" s="48" t="s">
        <v>1277</v>
      </c>
      <c r="O78" s="122" t="s">
        <v>1267</v>
      </c>
      <c r="P78" s="48" t="s">
        <v>1271</v>
      </c>
      <c r="Q78" s="48" t="s">
        <v>1519</v>
      </c>
      <c r="R78" s="48" t="s">
        <v>1452</v>
      </c>
      <c r="S78" s="48" t="s">
        <v>1520</v>
      </c>
      <c r="T78" s="48" t="s">
        <v>1519</v>
      </c>
      <c r="U78" s="48" t="s">
        <v>1452</v>
      </c>
      <c r="V78" s="48" t="s">
        <v>1561</v>
      </c>
      <c r="W78" s="122" t="s">
        <v>3812</v>
      </c>
      <c r="X78" s="122"/>
      <c r="Y78" s="48" t="s">
        <v>1212</v>
      </c>
      <c r="Z78" s="48" t="s">
        <v>1564</v>
      </c>
    </row>
    <row r="79" spans="2:26" ht="43.2">
      <c r="B79" s="48" t="s">
        <v>2994</v>
      </c>
      <c r="C79" s="122">
        <f>IF(B79="1.2(1)①",INDEX('1.2(1)①'!$B:$B,MATCH(D79,'1.2(1)①'!$J:$J,0),1),INDEX('1.2(1)②'!$B:$B,MATCH(D79,'1.2(1)②'!$J:$J,0),1))</f>
        <v>1</v>
      </c>
      <c r="D79" s="48" t="s">
        <v>3387</v>
      </c>
      <c r="E79" s="48">
        <f t="shared" si="1"/>
        <v>73</v>
      </c>
      <c r="F79" s="48" t="s">
        <v>1494</v>
      </c>
      <c r="G79" s="48" t="s">
        <v>1476</v>
      </c>
      <c r="H79" s="48" t="s">
        <v>1407</v>
      </c>
      <c r="I79" s="48" t="s">
        <v>1525</v>
      </c>
      <c r="J79" s="48" t="s">
        <v>1354</v>
      </c>
      <c r="K79" s="48" t="s">
        <v>1267</v>
      </c>
      <c r="L79" s="48" t="s">
        <v>1267</v>
      </c>
      <c r="M79" s="48" t="s">
        <v>1276</v>
      </c>
      <c r="N79" s="48" t="s">
        <v>1277</v>
      </c>
      <c r="O79" s="122" t="s">
        <v>1267</v>
      </c>
      <c r="P79" s="48" t="s">
        <v>1271</v>
      </c>
      <c r="Q79" s="48" t="s">
        <v>1519</v>
      </c>
      <c r="R79" s="48" t="s">
        <v>1452</v>
      </c>
      <c r="S79" s="48" t="s">
        <v>1520</v>
      </c>
      <c r="T79" s="48" t="s">
        <v>1519</v>
      </c>
      <c r="U79" s="48" t="s">
        <v>1452</v>
      </c>
      <c r="V79" s="48" t="s">
        <v>1561</v>
      </c>
      <c r="W79" s="122" t="s">
        <v>3812</v>
      </c>
      <c r="X79" s="122"/>
      <c r="Y79" s="48" t="s">
        <v>1212</v>
      </c>
      <c r="Z79" s="48" t="s">
        <v>1565</v>
      </c>
    </row>
    <row r="80" spans="2:26" ht="43.2">
      <c r="B80" s="48" t="s">
        <v>2994</v>
      </c>
      <c r="C80" s="122">
        <f>IF(B80="1.2(1)①",INDEX('1.2(1)①'!$B:$B,MATCH(D80,'1.2(1)①'!$J:$J,0),1),INDEX('1.2(1)②'!$B:$B,MATCH(D80,'1.2(1)②'!$J:$J,0),1))</f>
        <v>1</v>
      </c>
      <c r="D80" s="48" t="s">
        <v>3387</v>
      </c>
      <c r="E80" s="48">
        <f t="shared" si="1"/>
        <v>74</v>
      </c>
      <c r="F80" s="48" t="s">
        <v>1494</v>
      </c>
      <c r="G80" s="48" t="s">
        <v>1297</v>
      </c>
      <c r="H80" s="48" t="s">
        <v>1407</v>
      </c>
      <c r="I80" s="48" t="s">
        <v>1518</v>
      </c>
      <c r="J80" s="48" t="s">
        <v>1409</v>
      </c>
      <c r="K80" s="48" t="s">
        <v>1267</v>
      </c>
      <c r="L80" s="48" t="s">
        <v>1267</v>
      </c>
      <c r="M80" s="48" t="s">
        <v>1276</v>
      </c>
      <c r="N80" s="48" t="s">
        <v>1277</v>
      </c>
      <c r="O80" s="122" t="s">
        <v>1267</v>
      </c>
      <c r="P80" s="48" t="s">
        <v>1271</v>
      </c>
      <c r="Q80" s="48" t="s">
        <v>1519</v>
      </c>
      <c r="R80" s="48" t="s">
        <v>1452</v>
      </c>
      <c r="S80" s="48" t="s">
        <v>1520</v>
      </c>
      <c r="T80" s="48" t="s">
        <v>1519</v>
      </c>
      <c r="U80" s="48" t="s">
        <v>1452</v>
      </c>
      <c r="V80" s="48" t="s">
        <v>1520</v>
      </c>
      <c r="W80" s="122" t="s">
        <v>3812</v>
      </c>
      <c r="X80" s="122"/>
      <c r="Y80" s="48" t="s">
        <v>1212</v>
      </c>
      <c r="Z80" s="48" t="s">
        <v>1566</v>
      </c>
    </row>
    <row r="81" spans="2:26" ht="43.2">
      <c r="B81" s="48" t="s">
        <v>2994</v>
      </c>
      <c r="C81" s="122">
        <f>IF(B81="1.2(1)①",INDEX('1.2(1)①'!$B:$B,MATCH(D81,'1.2(1)①'!$J:$J,0),1),INDEX('1.2(1)②'!$B:$B,MATCH(D81,'1.2(1)②'!$J:$J,0),1))</f>
        <v>1</v>
      </c>
      <c r="D81" s="48" t="s">
        <v>3387</v>
      </c>
      <c r="E81" s="48">
        <f t="shared" si="1"/>
        <v>75</v>
      </c>
      <c r="F81" s="48" t="s">
        <v>1494</v>
      </c>
      <c r="G81" s="48" t="s">
        <v>1297</v>
      </c>
      <c r="H81" s="48" t="s">
        <v>1407</v>
      </c>
      <c r="I81" s="48" t="s">
        <v>1508</v>
      </c>
      <c r="J81" s="48" t="s">
        <v>1409</v>
      </c>
      <c r="K81" s="48" t="s">
        <v>1267</v>
      </c>
      <c r="L81" s="48" t="s">
        <v>1267</v>
      </c>
      <c r="M81" s="48" t="s">
        <v>1276</v>
      </c>
      <c r="N81" s="48" t="s">
        <v>1277</v>
      </c>
      <c r="O81" s="122" t="s">
        <v>1267</v>
      </c>
      <c r="P81" s="48" t="s">
        <v>1271</v>
      </c>
      <c r="Q81" s="48" t="s">
        <v>1519</v>
      </c>
      <c r="R81" s="48" t="s">
        <v>1452</v>
      </c>
      <c r="S81" s="48" t="s">
        <v>1520</v>
      </c>
      <c r="T81" s="48" t="s">
        <v>1519</v>
      </c>
      <c r="U81" s="48" t="s">
        <v>1452</v>
      </c>
      <c r="V81" s="48" t="s">
        <v>1520</v>
      </c>
      <c r="W81" s="122" t="s">
        <v>3812</v>
      </c>
      <c r="X81" s="122"/>
      <c r="Y81" s="48" t="s">
        <v>1212</v>
      </c>
      <c r="Z81" s="48" t="s">
        <v>1567</v>
      </c>
    </row>
    <row r="82" spans="2:26" ht="43.2">
      <c r="B82" s="48" t="s">
        <v>2994</v>
      </c>
      <c r="C82" s="122">
        <f>IF(B82="1.2(1)①",INDEX('1.2(1)①'!$B:$B,MATCH(D82,'1.2(1)①'!$J:$J,0),1),INDEX('1.2(1)②'!$B:$B,MATCH(D82,'1.2(1)②'!$J:$J,0),1))</f>
        <v>1</v>
      </c>
      <c r="D82" s="48" t="s">
        <v>3387</v>
      </c>
      <c r="E82" s="48">
        <f t="shared" si="1"/>
        <v>76</v>
      </c>
      <c r="F82" s="48" t="s">
        <v>1494</v>
      </c>
      <c r="G82" s="48" t="s">
        <v>1297</v>
      </c>
      <c r="H82" s="48" t="s">
        <v>1407</v>
      </c>
      <c r="I82" s="48" t="s">
        <v>1510</v>
      </c>
      <c r="J82" s="48" t="s">
        <v>1409</v>
      </c>
      <c r="K82" s="48" t="s">
        <v>1267</v>
      </c>
      <c r="L82" s="48" t="s">
        <v>1267</v>
      </c>
      <c r="M82" s="48" t="s">
        <v>1276</v>
      </c>
      <c r="N82" s="48" t="s">
        <v>1277</v>
      </c>
      <c r="O82" s="122" t="s">
        <v>1267</v>
      </c>
      <c r="P82" s="48" t="s">
        <v>1271</v>
      </c>
      <c r="Q82" s="48" t="s">
        <v>1519</v>
      </c>
      <c r="R82" s="48" t="s">
        <v>1452</v>
      </c>
      <c r="S82" s="48" t="s">
        <v>1520</v>
      </c>
      <c r="T82" s="48" t="s">
        <v>1519</v>
      </c>
      <c r="U82" s="48" t="s">
        <v>1452</v>
      </c>
      <c r="V82" s="48" t="s">
        <v>1520</v>
      </c>
      <c r="W82" s="122" t="s">
        <v>3812</v>
      </c>
      <c r="X82" s="122"/>
      <c r="Y82" s="48" t="s">
        <v>1212</v>
      </c>
      <c r="Z82" s="48" t="s">
        <v>1568</v>
      </c>
    </row>
    <row r="83" spans="2:26" ht="43.2">
      <c r="B83" s="48" t="s">
        <v>2994</v>
      </c>
      <c r="C83" s="122">
        <f>IF(B83="1.2(1)①",INDEX('1.2(1)①'!$B:$B,MATCH(D83,'1.2(1)①'!$J:$J,0),1),INDEX('1.2(1)②'!$B:$B,MATCH(D83,'1.2(1)②'!$J:$J,0),1))</f>
        <v>1</v>
      </c>
      <c r="D83" s="48" t="s">
        <v>3387</v>
      </c>
      <c r="E83" s="48">
        <f t="shared" si="1"/>
        <v>77</v>
      </c>
      <c r="F83" s="48" t="s">
        <v>1494</v>
      </c>
      <c r="G83" s="48" t="s">
        <v>1297</v>
      </c>
      <c r="H83" s="48" t="s">
        <v>1407</v>
      </c>
      <c r="I83" s="48" t="s">
        <v>1512</v>
      </c>
      <c r="J83" s="48" t="s">
        <v>1409</v>
      </c>
      <c r="K83" s="48" t="s">
        <v>1267</v>
      </c>
      <c r="L83" s="48" t="s">
        <v>1267</v>
      </c>
      <c r="M83" s="48" t="s">
        <v>1276</v>
      </c>
      <c r="N83" s="48" t="s">
        <v>1277</v>
      </c>
      <c r="O83" s="122" t="s">
        <v>1267</v>
      </c>
      <c r="P83" s="48" t="s">
        <v>1271</v>
      </c>
      <c r="Q83" s="48" t="s">
        <v>1519</v>
      </c>
      <c r="R83" s="48" t="s">
        <v>1452</v>
      </c>
      <c r="S83" s="48" t="s">
        <v>1520</v>
      </c>
      <c r="T83" s="48" t="s">
        <v>1519</v>
      </c>
      <c r="U83" s="48" t="s">
        <v>1452</v>
      </c>
      <c r="V83" s="48" t="s">
        <v>1520</v>
      </c>
      <c r="W83" s="122" t="s">
        <v>3812</v>
      </c>
      <c r="X83" s="122"/>
      <c r="Y83" s="48" t="s">
        <v>1212</v>
      </c>
      <c r="Z83" s="48" t="s">
        <v>1569</v>
      </c>
    </row>
    <row r="84" spans="2:26" ht="43.2">
      <c r="B84" s="48" t="s">
        <v>2994</v>
      </c>
      <c r="C84" s="122">
        <f>IF(B84="1.2(1)①",INDEX('1.2(1)①'!$B:$B,MATCH(D84,'1.2(1)①'!$J:$J,0),1),INDEX('1.2(1)②'!$B:$B,MATCH(D84,'1.2(1)②'!$J:$J,0),1))</f>
        <v>1</v>
      </c>
      <c r="D84" s="48" t="s">
        <v>3387</v>
      </c>
      <c r="E84" s="48">
        <f t="shared" si="1"/>
        <v>78</v>
      </c>
      <c r="F84" s="48" t="s">
        <v>1494</v>
      </c>
      <c r="G84" s="48" t="s">
        <v>1297</v>
      </c>
      <c r="H84" s="48" t="s">
        <v>1407</v>
      </c>
      <c r="I84" s="48" t="s">
        <v>1525</v>
      </c>
      <c r="J84" s="48" t="s">
        <v>1409</v>
      </c>
      <c r="K84" s="48" t="s">
        <v>1267</v>
      </c>
      <c r="L84" s="48" t="s">
        <v>1267</v>
      </c>
      <c r="M84" s="48" t="s">
        <v>1276</v>
      </c>
      <c r="N84" s="48" t="s">
        <v>1277</v>
      </c>
      <c r="O84" s="122" t="s">
        <v>1267</v>
      </c>
      <c r="P84" s="48" t="s">
        <v>1271</v>
      </c>
      <c r="Q84" s="48" t="s">
        <v>1519</v>
      </c>
      <c r="R84" s="48" t="s">
        <v>1452</v>
      </c>
      <c r="S84" s="48" t="s">
        <v>1520</v>
      </c>
      <c r="T84" s="48" t="s">
        <v>1519</v>
      </c>
      <c r="U84" s="48" t="s">
        <v>1452</v>
      </c>
      <c r="V84" s="48" t="s">
        <v>1520</v>
      </c>
      <c r="W84" s="122" t="s">
        <v>3812</v>
      </c>
      <c r="X84" s="122"/>
      <c r="Y84" s="48" t="s">
        <v>1212</v>
      </c>
      <c r="Z84" s="48" t="s">
        <v>1570</v>
      </c>
    </row>
    <row r="85" spans="2:26" ht="43.2">
      <c r="B85" s="48" t="s">
        <v>2994</v>
      </c>
      <c r="C85" s="122">
        <f>IF(B85="1.2(1)①",INDEX('1.2(1)①'!$B:$B,MATCH(D85,'1.2(1)①'!$J:$J,0),1),INDEX('1.2(1)②'!$B:$B,MATCH(D85,'1.2(1)②'!$J:$J,0),1))</f>
        <v>1</v>
      </c>
      <c r="D85" s="48" t="s">
        <v>3387</v>
      </c>
      <c r="E85" s="48">
        <f t="shared" si="1"/>
        <v>79</v>
      </c>
      <c r="F85" s="48" t="s">
        <v>1494</v>
      </c>
      <c r="G85" s="48" t="s">
        <v>1297</v>
      </c>
      <c r="H85" s="48" t="s">
        <v>1407</v>
      </c>
      <c r="I85" s="48" t="s">
        <v>1518</v>
      </c>
      <c r="J85" s="48" t="s">
        <v>1354</v>
      </c>
      <c r="K85" s="48" t="s">
        <v>1267</v>
      </c>
      <c r="L85" s="48" t="s">
        <v>1267</v>
      </c>
      <c r="M85" s="48" t="s">
        <v>1276</v>
      </c>
      <c r="N85" s="48" t="s">
        <v>1277</v>
      </c>
      <c r="O85" s="122" t="s">
        <v>1267</v>
      </c>
      <c r="P85" s="48" t="s">
        <v>1271</v>
      </c>
      <c r="Q85" s="48" t="s">
        <v>1519</v>
      </c>
      <c r="R85" s="48" t="s">
        <v>1452</v>
      </c>
      <c r="S85" s="48" t="s">
        <v>1520</v>
      </c>
      <c r="T85" s="48" t="s">
        <v>1519</v>
      </c>
      <c r="U85" s="48" t="s">
        <v>1452</v>
      </c>
      <c r="V85" s="48" t="s">
        <v>1520</v>
      </c>
      <c r="W85" s="122" t="s">
        <v>3812</v>
      </c>
      <c r="X85" s="122"/>
      <c r="Y85" s="48" t="s">
        <v>1212</v>
      </c>
      <c r="Z85" s="48" t="s">
        <v>1571</v>
      </c>
    </row>
    <row r="86" spans="2:26" ht="43.2">
      <c r="B86" s="48" t="s">
        <v>2994</v>
      </c>
      <c r="C86" s="122">
        <f>IF(B86="1.2(1)①",INDEX('1.2(1)①'!$B:$B,MATCH(D86,'1.2(1)①'!$J:$J,0),1),INDEX('1.2(1)②'!$B:$B,MATCH(D86,'1.2(1)②'!$J:$J,0),1))</f>
        <v>1</v>
      </c>
      <c r="D86" s="48" t="s">
        <v>3387</v>
      </c>
      <c r="E86" s="48">
        <f t="shared" si="1"/>
        <v>80</v>
      </c>
      <c r="F86" s="48" t="s">
        <v>1494</v>
      </c>
      <c r="G86" s="48" t="s">
        <v>1297</v>
      </c>
      <c r="H86" s="48" t="s">
        <v>1407</v>
      </c>
      <c r="I86" s="48" t="s">
        <v>1508</v>
      </c>
      <c r="J86" s="48" t="s">
        <v>1354</v>
      </c>
      <c r="K86" s="48" t="s">
        <v>1267</v>
      </c>
      <c r="L86" s="48" t="s">
        <v>1267</v>
      </c>
      <c r="M86" s="48" t="s">
        <v>1276</v>
      </c>
      <c r="N86" s="48" t="s">
        <v>1277</v>
      </c>
      <c r="O86" s="122" t="s">
        <v>1267</v>
      </c>
      <c r="P86" s="48" t="s">
        <v>1271</v>
      </c>
      <c r="Q86" s="48" t="s">
        <v>1519</v>
      </c>
      <c r="R86" s="48" t="s">
        <v>1452</v>
      </c>
      <c r="S86" s="48" t="s">
        <v>1520</v>
      </c>
      <c r="T86" s="48" t="s">
        <v>1519</v>
      </c>
      <c r="U86" s="48" t="s">
        <v>1452</v>
      </c>
      <c r="V86" s="48" t="s">
        <v>1520</v>
      </c>
      <c r="W86" s="122" t="s">
        <v>3812</v>
      </c>
      <c r="X86" s="122"/>
      <c r="Y86" s="48" t="s">
        <v>1212</v>
      </c>
      <c r="Z86" s="48" t="s">
        <v>1572</v>
      </c>
    </row>
    <row r="87" spans="2:26" ht="43.2">
      <c r="B87" s="48" t="s">
        <v>2994</v>
      </c>
      <c r="C87" s="122">
        <f>IF(B87="1.2(1)①",INDEX('1.2(1)①'!$B:$B,MATCH(D87,'1.2(1)①'!$J:$J,0),1),INDEX('1.2(1)②'!$B:$B,MATCH(D87,'1.2(1)②'!$J:$J,0),1))</f>
        <v>1</v>
      </c>
      <c r="D87" s="48" t="s">
        <v>3387</v>
      </c>
      <c r="E87" s="48">
        <f t="shared" si="1"/>
        <v>81</v>
      </c>
      <c r="F87" s="48" t="s">
        <v>1494</v>
      </c>
      <c r="G87" s="48" t="s">
        <v>1297</v>
      </c>
      <c r="H87" s="48" t="s">
        <v>1407</v>
      </c>
      <c r="I87" s="48" t="s">
        <v>1510</v>
      </c>
      <c r="J87" s="48" t="s">
        <v>1354</v>
      </c>
      <c r="K87" s="48" t="s">
        <v>1267</v>
      </c>
      <c r="L87" s="48" t="s">
        <v>1267</v>
      </c>
      <c r="M87" s="48" t="s">
        <v>1276</v>
      </c>
      <c r="N87" s="48" t="s">
        <v>1277</v>
      </c>
      <c r="O87" s="122" t="s">
        <v>1267</v>
      </c>
      <c r="P87" s="48" t="s">
        <v>1271</v>
      </c>
      <c r="Q87" s="48" t="s">
        <v>1519</v>
      </c>
      <c r="R87" s="48" t="s">
        <v>1452</v>
      </c>
      <c r="S87" s="48" t="s">
        <v>1520</v>
      </c>
      <c r="T87" s="48" t="s">
        <v>1519</v>
      </c>
      <c r="U87" s="48" t="s">
        <v>1452</v>
      </c>
      <c r="V87" s="48" t="s">
        <v>1520</v>
      </c>
      <c r="W87" s="122" t="s">
        <v>3812</v>
      </c>
      <c r="X87" s="122"/>
      <c r="Y87" s="48" t="s">
        <v>1212</v>
      </c>
      <c r="Z87" s="48" t="s">
        <v>1573</v>
      </c>
    </row>
    <row r="88" spans="2:26" ht="43.2">
      <c r="B88" s="48" t="s">
        <v>2994</v>
      </c>
      <c r="C88" s="122">
        <f>IF(B88="1.2(1)①",INDEX('1.2(1)①'!$B:$B,MATCH(D88,'1.2(1)①'!$J:$J,0),1),INDEX('1.2(1)②'!$B:$B,MATCH(D88,'1.2(1)②'!$J:$J,0),1))</f>
        <v>1</v>
      </c>
      <c r="D88" s="48" t="s">
        <v>3387</v>
      </c>
      <c r="E88" s="48">
        <f t="shared" si="1"/>
        <v>82</v>
      </c>
      <c r="F88" s="48" t="s">
        <v>1494</v>
      </c>
      <c r="G88" s="48" t="s">
        <v>1297</v>
      </c>
      <c r="H88" s="48" t="s">
        <v>1407</v>
      </c>
      <c r="I88" s="48" t="s">
        <v>1512</v>
      </c>
      <c r="J88" s="48" t="s">
        <v>1354</v>
      </c>
      <c r="K88" s="48" t="s">
        <v>1267</v>
      </c>
      <c r="L88" s="48">
        <v>3.42</v>
      </c>
      <c r="M88" s="48" t="s">
        <v>1276</v>
      </c>
      <c r="N88" s="48" t="s">
        <v>1277</v>
      </c>
      <c r="O88" s="122" t="s">
        <v>1267</v>
      </c>
      <c r="P88" s="48" t="s">
        <v>1271</v>
      </c>
      <c r="Q88" s="48" t="s">
        <v>1519</v>
      </c>
      <c r="R88" s="48" t="s">
        <v>1452</v>
      </c>
      <c r="S88" s="48" t="s">
        <v>1520</v>
      </c>
      <c r="T88" s="48" t="s">
        <v>1519</v>
      </c>
      <c r="U88" s="48" t="s">
        <v>1452</v>
      </c>
      <c r="V88" s="48" t="s">
        <v>1520</v>
      </c>
      <c r="W88" s="122" t="s">
        <v>3812</v>
      </c>
      <c r="X88" s="122"/>
      <c r="Y88" s="48" t="s">
        <v>1212</v>
      </c>
      <c r="Z88" s="48" t="s">
        <v>1574</v>
      </c>
    </row>
    <row r="89" spans="2:26" ht="43.2">
      <c r="B89" s="48" t="s">
        <v>2994</v>
      </c>
      <c r="C89" s="122">
        <f>IF(B89="1.2(1)①",INDEX('1.2(1)①'!$B:$B,MATCH(D89,'1.2(1)①'!$J:$J,0),1),INDEX('1.2(1)②'!$B:$B,MATCH(D89,'1.2(1)②'!$J:$J,0),1))</f>
        <v>1</v>
      </c>
      <c r="D89" s="48" t="s">
        <v>3387</v>
      </c>
      <c r="E89" s="48">
        <f t="shared" si="1"/>
        <v>83</v>
      </c>
      <c r="F89" s="48" t="s">
        <v>1494</v>
      </c>
      <c r="G89" s="48" t="s">
        <v>1297</v>
      </c>
      <c r="H89" s="48" t="s">
        <v>1407</v>
      </c>
      <c r="I89" s="48" t="s">
        <v>1525</v>
      </c>
      <c r="J89" s="48" t="s">
        <v>1354</v>
      </c>
      <c r="K89" s="48" t="s">
        <v>1267</v>
      </c>
      <c r="L89" s="48" t="s">
        <v>1267</v>
      </c>
      <c r="M89" s="48" t="s">
        <v>1276</v>
      </c>
      <c r="N89" s="48" t="s">
        <v>1277</v>
      </c>
      <c r="O89" s="122" t="s">
        <v>1267</v>
      </c>
      <c r="P89" s="48" t="s">
        <v>1271</v>
      </c>
      <c r="Q89" s="48" t="s">
        <v>1519</v>
      </c>
      <c r="R89" s="48" t="s">
        <v>1452</v>
      </c>
      <c r="S89" s="48" t="s">
        <v>1520</v>
      </c>
      <c r="T89" s="48" t="s">
        <v>1519</v>
      </c>
      <c r="U89" s="48" t="s">
        <v>1452</v>
      </c>
      <c r="V89" s="48" t="s">
        <v>1520</v>
      </c>
      <c r="W89" s="122" t="s">
        <v>3812</v>
      </c>
      <c r="X89" s="122"/>
      <c r="Y89" s="48" t="s">
        <v>1212</v>
      </c>
      <c r="Z89" s="48" t="s">
        <v>1575</v>
      </c>
    </row>
    <row r="90" spans="2:26" ht="43.2">
      <c r="B90" s="48" t="s">
        <v>2994</v>
      </c>
      <c r="C90" s="122">
        <f>IF(B90="1.2(1)①",INDEX('1.2(1)①'!$B:$B,MATCH(D90,'1.2(1)①'!$J:$J,0),1),INDEX('1.2(1)②'!$B:$B,MATCH(D90,'1.2(1)②'!$J:$J,0),1))</f>
        <v>1</v>
      </c>
      <c r="D90" s="48" t="s">
        <v>3387</v>
      </c>
      <c r="E90" s="48">
        <f t="shared" si="1"/>
        <v>84</v>
      </c>
      <c r="F90" s="48" t="s">
        <v>1494</v>
      </c>
      <c r="G90" s="48" t="s">
        <v>1577</v>
      </c>
      <c r="H90" s="48" t="s">
        <v>1528</v>
      </c>
      <c r="I90" s="48" t="s">
        <v>1518</v>
      </c>
      <c r="J90" s="48" t="s">
        <v>1354</v>
      </c>
      <c r="K90" s="48" t="s">
        <v>1267</v>
      </c>
      <c r="L90" s="48" t="s">
        <v>1267</v>
      </c>
      <c r="M90" s="48" t="s">
        <v>1276</v>
      </c>
      <c r="N90" s="48" t="s">
        <v>1277</v>
      </c>
      <c r="O90" s="122" t="s">
        <v>1267</v>
      </c>
      <c r="P90" s="48" t="s">
        <v>1529</v>
      </c>
      <c r="Q90" s="48" t="s">
        <v>1519</v>
      </c>
      <c r="R90" s="48" t="s">
        <v>1452</v>
      </c>
      <c r="S90" s="48" t="s">
        <v>1520</v>
      </c>
      <c r="T90" s="48" t="s">
        <v>1519</v>
      </c>
      <c r="U90" s="48" t="s">
        <v>1452</v>
      </c>
      <c r="V90" s="48" t="s">
        <v>1530</v>
      </c>
      <c r="W90" s="122" t="s">
        <v>3812</v>
      </c>
      <c r="X90" s="122"/>
      <c r="Y90" s="48" t="s">
        <v>1212</v>
      </c>
      <c r="Z90" s="48" t="s">
        <v>1576</v>
      </c>
    </row>
    <row r="91" spans="2:26" ht="43.2">
      <c r="B91" s="48" t="s">
        <v>2994</v>
      </c>
      <c r="C91" s="122">
        <f>IF(B91="1.2(1)①",INDEX('1.2(1)①'!$B:$B,MATCH(D91,'1.2(1)①'!$J:$J,0),1),INDEX('1.2(1)②'!$B:$B,MATCH(D91,'1.2(1)②'!$J:$J,0),1))</f>
        <v>1</v>
      </c>
      <c r="D91" s="48" t="s">
        <v>3387</v>
      </c>
      <c r="E91" s="48">
        <f t="shared" si="1"/>
        <v>85</v>
      </c>
      <c r="F91" s="48" t="s">
        <v>1494</v>
      </c>
      <c r="G91" s="48" t="s">
        <v>1577</v>
      </c>
      <c r="H91" s="48" t="s">
        <v>1528</v>
      </c>
      <c r="I91" s="48" t="s">
        <v>1508</v>
      </c>
      <c r="J91" s="48" t="s">
        <v>1354</v>
      </c>
      <c r="K91" s="48" t="s">
        <v>1267</v>
      </c>
      <c r="L91" s="48" t="s">
        <v>1267</v>
      </c>
      <c r="M91" s="48" t="s">
        <v>1276</v>
      </c>
      <c r="N91" s="48" t="s">
        <v>1277</v>
      </c>
      <c r="O91" s="122" t="s">
        <v>1267</v>
      </c>
      <c r="P91" s="48" t="s">
        <v>1529</v>
      </c>
      <c r="Q91" s="48" t="s">
        <v>1519</v>
      </c>
      <c r="R91" s="48" t="s">
        <v>1452</v>
      </c>
      <c r="S91" s="48" t="s">
        <v>1520</v>
      </c>
      <c r="T91" s="48" t="s">
        <v>1519</v>
      </c>
      <c r="U91" s="48" t="s">
        <v>1452</v>
      </c>
      <c r="V91" s="48" t="s">
        <v>1530</v>
      </c>
      <c r="W91" s="122" t="s">
        <v>3812</v>
      </c>
      <c r="X91" s="122"/>
      <c r="Y91" s="48" t="s">
        <v>1212</v>
      </c>
      <c r="Z91" s="48" t="s">
        <v>1578</v>
      </c>
    </row>
    <row r="92" spans="2:26" ht="43.2">
      <c r="B92" s="48" t="s">
        <v>2994</v>
      </c>
      <c r="C92" s="122">
        <f>IF(B92="1.2(1)①",INDEX('1.2(1)①'!$B:$B,MATCH(D92,'1.2(1)①'!$J:$J,0),1),INDEX('1.2(1)②'!$B:$B,MATCH(D92,'1.2(1)②'!$J:$J,0),1))</f>
        <v>1</v>
      </c>
      <c r="D92" s="48" t="s">
        <v>3387</v>
      </c>
      <c r="E92" s="48">
        <f t="shared" si="1"/>
        <v>86</v>
      </c>
      <c r="F92" s="48" t="s">
        <v>1494</v>
      </c>
      <c r="G92" s="48" t="s">
        <v>1577</v>
      </c>
      <c r="H92" s="48" t="s">
        <v>1528</v>
      </c>
      <c r="I92" s="48" t="s">
        <v>1510</v>
      </c>
      <c r="J92" s="48" t="s">
        <v>1354</v>
      </c>
      <c r="K92" s="48" t="s">
        <v>1267</v>
      </c>
      <c r="L92" s="48">
        <v>2.5099999999999998</v>
      </c>
      <c r="M92" s="48" t="s">
        <v>1276</v>
      </c>
      <c r="N92" s="48" t="s">
        <v>1277</v>
      </c>
      <c r="O92" s="122" t="s">
        <v>1267</v>
      </c>
      <c r="P92" s="48" t="s">
        <v>1529</v>
      </c>
      <c r="Q92" s="48" t="s">
        <v>1519</v>
      </c>
      <c r="R92" s="48" t="s">
        <v>1452</v>
      </c>
      <c r="S92" s="48" t="s">
        <v>1520</v>
      </c>
      <c r="T92" s="48" t="s">
        <v>1519</v>
      </c>
      <c r="U92" s="48" t="s">
        <v>1452</v>
      </c>
      <c r="V92" s="48" t="s">
        <v>1530</v>
      </c>
      <c r="W92" s="122" t="s">
        <v>3812</v>
      </c>
      <c r="X92" s="122"/>
      <c r="Y92" s="48" t="s">
        <v>1212</v>
      </c>
      <c r="Z92" s="48" t="s">
        <v>1579</v>
      </c>
    </row>
    <row r="93" spans="2:26" ht="43.2">
      <c r="B93" s="48" t="s">
        <v>2994</v>
      </c>
      <c r="C93" s="122">
        <f>IF(B93="1.2(1)①",INDEX('1.2(1)①'!$B:$B,MATCH(D93,'1.2(1)①'!$J:$J,0),1),INDEX('1.2(1)②'!$B:$B,MATCH(D93,'1.2(1)②'!$J:$J,0),1))</f>
        <v>1</v>
      </c>
      <c r="D93" s="48" t="s">
        <v>3387</v>
      </c>
      <c r="E93" s="48">
        <f t="shared" si="1"/>
        <v>87</v>
      </c>
      <c r="F93" s="48" t="s">
        <v>1494</v>
      </c>
      <c r="G93" s="48" t="s">
        <v>1577</v>
      </c>
      <c r="H93" s="48" t="s">
        <v>1528</v>
      </c>
      <c r="I93" s="48" t="s">
        <v>1512</v>
      </c>
      <c r="J93" s="48" t="s">
        <v>1354</v>
      </c>
      <c r="K93" s="48" t="s">
        <v>1267</v>
      </c>
      <c r="L93" s="48">
        <v>2.58</v>
      </c>
      <c r="M93" s="48" t="s">
        <v>1276</v>
      </c>
      <c r="N93" s="48" t="s">
        <v>1277</v>
      </c>
      <c r="O93" s="122" t="s">
        <v>1267</v>
      </c>
      <c r="P93" s="48" t="s">
        <v>1529</v>
      </c>
      <c r="Q93" s="48" t="s">
        <v>1519</v>
      </c>
      <c r="R93" s="48" t="s">
        <v>1452</v>
      </c>
      <c r="S93" s="48" t="s">
        <v>1520</v>
      </c>
      <c r="T93" s="48" t="s">
        <v>1519</v>
      </c>
      <c r="U93" s="48" t="s">
        <v>1452</v>
      </c>
      <c r="V93" s="48" t="s">
        <v>1530</v>
      </c>
      <c r="W93" s="122" t="s">
        <v>3812</v>
      </c>
      <c r="X93" s="122"/>
      <c r="Y93" s="48" t="s">
        <v>1212</v>
      </c>
      <c r="Z93" s="48" t="s">
        <v>1580</v>
      </c>
    </row>
    <row r="94" spans="2:26" ht="43.2">
      <c r="B94" s="48" t="s">
        <v>2994</v>
      </c>
      <c r="C94" s="122">
        <f>IF(B94="1.2(1)①",INDEX('1.2(1)①'!$B:$B,MATCH(D94,'1.2(1)①'!$J:$J,0),1),INDEX('1.2(1)②'!$B:$B,MATCH(D94,'1.2(1)②'!$J:$J,0),1))</f>
        <v>1</v>
      </c>
      <c r="D94" s="48" t="s">
        <v>3387</v>
      </c>
      <c r="E94" s="48">
        <f t="shared" si="1"/>
        <v>88</v>
      </c>
      <c r="F94" s="48" t="s">
        <v>1494</v>
      </c>
      <c r="G94" s="48" t="s">
        <v>1577</v>
      </c>
      <c r="H94" s="48" t="s">
        <v>1528</v>
      </c>
      <c r="I94" s="48" t="s">
        <v>1525</v>
      </c>
      <c r="J94" s="48" t="s">
        <v>1354</v>
      </c>
      <c r="K94" s="48" t="s">
        <v>1267</v>
      </c>
      <c r="L94" s="48">
        <v>2</v>
      </c>
      <c r="M94" s="48" t="s">
        <v>1276</v>
      </c>
      <c r="N94" s="48" t="s">
        <v>1277</v>
      </c>
      <c r="O94" s="122" t="s">
        <v>1267</v>
      </c>
      <c r="P94" s="48" t="s">
        <v>1529</v>
      </c>
      <c r="Q94" s="48" t="s">
        <v>1519</v>
      </c>
      <c r="R94" s="48" t="s">
        <v>1452</v>
      </c>
      <c r="S94" s="48" t="s">
        <v>1520</v>
      </c>
      <c r="T94" s="48" t="s">
        <v>1519</v>
      </c>
      <c r="U94" s="48" t="s">
        <v>1452</v>
      </c>
      <c r="V94" s="48" t="s">
        <v>1530</v>
      </c>
      <c r="W94" s="122" t="s">
        <v>3812</v>
      </c>
      <c r="X94" s="122"/>
      <c r="Y94" s="48" t="s">
        <v>1212</v>
      </c>
      <c r="Z94" s="48" t="s">
        <v>1581</v>
      </c>
    </row>
    <row r="95" spans="2:26" ht="43.2" customHeight="1">
      <c r="B95" s="48" t="s">
        <v>2994</v>
      </c>
      <c r="C95" s="122">
        <f>IF(B95="1.2(1)①",INDEX('1.2(1)①'!$B:$B,MATCH(D95,'1.2(1)①'!$J:$J,0),1),INDEX('1.2(1)②'!$B:$B,MATCH(D95,'1.2(1)②'!$J:$J,0),1))</f>
        <v>1</v>
      </c>
      <c r="D95" s="48" t="s">
        <v>3387</v>
      </c>
      <c r="E95" s="48">
        <f t="shared" si="1"/>
        <v>89</v>
      </c>
      <c r="F95" s="48" t="s">
        <v>1494</v>
      </c>
      <c r="G95" s="48" t="s">
        <v>1583</v>
      </c>
      <c r="H95" s="48" t="s">
        <v>1407</v>
      </c>
      <c r="I95" s="48" t="s">
        <v>1518</v>
      </c>
      <c r="J95" s="48" t="s">
        <v>1409</v>
      </c>
      <c r="K95" s="48" t="s">
        <v>1267</v>
      </c>
      <c r="L95" s="48" t="s">
        <v>1267</v>
      </c>
      <c r="M95" s="48" t="s">
        <v>1276</v>
      </c>
      <c r="N95" s="48" t="s">
        <v>1277</v>
      </c>
      <c r="O95" s="122" t="s">
        <v>1267</v>
      </c>
      <c r="P95" s="48" t="s">
        <v>1271</v>
      </c>
      <c r="Q95" s="48" t="s">
        <v>1519</v>
      </c>
      <c r="R95" s="48" t="s">
        <v>1452</v>
      </c>
      <c r="S95" s="48" t="s">
        <v>1520</v>
      </c>
      <c r="T95" s="48" t="s">
        <v>1519</v>
      </c>
      <c r="U95" s="48" t="s">
        <v>1452</v>
      </c>
      <c r="V95" s="48" t="s">
        <v>1520</v>
      </c>
      <c r="W95" s="122" t="s">
        <v>3812</v>
      </c>
      <c r="X95" s="122"/>
      <c r="Y95" s="48" t="s">
        <v>1212</v>
      </c>
      <c r="Z95" s="48" t="s">
        <v>1582</v>
      </c>
    </row>
    <row r="96" spans="2:26" ht="43.2" customHeight="1">
      <c r="B96" s="48" t="s">
        <v>2994</v>
      </c>
      <c r="C96" s="122">
        <f>IF(B96="1.2(1)①",INDEX('1.2(1)①'!$B:$B,MATCH(D96,'1.2(1)①'!$J:$J,0),1),INDEX('1.2(1)②'!$B:$B,MATCH(D96,'1.2(1)②'!$J:$J,0),1))</f>
        <v>1</v>
      </c>
      <c r="D96" s="48" t="s">
        <v>3387</v>
      </c>
      <c r="E96" s="48">
        <f t="shared" si="1"/>
        <v>90</v>
      </c>
      <c r="F96" s="48" t="s">
        <v>1494</v>
      </c>
      <c r="G96" s="48" t="s">
        <v>1583</v>
      </c>
      <c r="H96" s="48" t="s">
        <v>1407</v>
      </c>
      <c r="I96" s="48" t="s">
        <v>1508</v>
      </c>
      <c r="J96" s="48" t="s">
        <v>1409</v>
      </c>
      <c r="K96" s="48" t="s">
        <v>1267</v>
      </c>
      <c r="L96" s="48" t="s">
        <v>1267</v>
      </c>
      <c r="M96" s="48" t="s">
        <v>1276</v>
      </c>
      <c r="N96" s="48" t="s">
        <v>1277</v>
      </c>
      <c r="O96" s="122" t="s">
        <v>1267</v>
      </c>
      <c r="P96" s="48" t="s">
        <v>1271</v>
      </c>
      <c r="Q96" s="48" t="s">
        <v>1519</v>
      </c>
      <c r="R96" s="48" t="s">
        <v>1452</v>
      </c>
      <c r="S96" s="48" t="s">
        <v>1520</v>
      </c>
      <c r="T96" s="48" t="s">
        <v>1519</v>
      </c>
      <c r="U96" s="48" t="s">
        <v>1452</v>
      </c>
      <c r="V96" s="48" t="s">
        <v>1520</v>
      </c>
      <c r="W96" s="122" t="s">
        <v>3812</v>
      </c>
      <c r="X96" s="122"/>
      <c r="Y96" s="48" t="s">
        <v>1212</v>
      </c>
      <c r="Z96" s="48" t="s">
        <v>1584</v>
      </c>
    </row>
    <row r="97" spans="2:26" ht="43.2" customHeight="1">
      <c r="B97" s="48" t="s">
        <v>2994</v>
      </c>
      <c r="C97" s="122">
        <f>IF(B97="1.2(1)①",INDEX('1.2(1)①'!$B:$B,MATCH(D97,'1.2(1)①'!$J:$J,0),1),INDEX('1.2(1)②'!$B:$B,MATCH(D97,'1.2(1)②'!$J:$J,0),1))</f>
        <v>1</v>
      </c>
      <c r="D97" s="48" t="s">
        <v>3387</v>
      </c>
      <c r="E97" s="48">
        <f t="shared" si="1"/>
        <v>91</v>
      </c>
      <c r="F97" s="48" t="s">
        <v>1494</v>
      </c>
      <c r="G97" s="48" t="s">
        <v>1583</v>
      </c>
      <c r="H97" s="48" t="s">
        <v>1407</v>
      </c>
      <c r="I97" s="48" t="s">
        <v>1510</v>
      </c>
      <c r="J97" s="48" t="s">
        <v>1409</v>
      </c>
      <c r="K97" s="48" t="s">
        <v>1267</v>
      </c>
      <c r="L97" s="48" t="s">
        <v>1267</v>
      </c>
      <c r="M97" s="48" t="s">
        <v>1276</v>
      </c>
      <c r="N97" s="48" t="s">
        <v>1277</v>
      </c>
      <c r="O97" s="122" t="s">
        <v>1267</v>
      </c>
      <c r="P97" s="48" t="s">
        <v>1271</v>
      </c>
      <c r="Q97" s="48" t="s">
        <v>1519</v>
      </c>
      <c r="R97" s="48" t="s">
        <v>1452</v>
      </c>
      <c r="S97" s="48" t="s">
        <v>1520</v>
      </c>
      <c r="T97" s="48" t="s">
        <v>1519</v>
      </c>
      <c r="U97" s="48" t="s">
        <v>1452</v>
      </c>
      <c r="V97" s="48" t="s">
        <v>1520</v>
      </c>
      <c r="W97" s="122" t="s">
        <v>3812</v>
      </c>
      <c r="X97" s="122"/>
      <c r="Y97" s="48" t="s">
        <v>1212</v>
      </c>
      <c r="Z97" s="48" t="s">
        <v>1585</v>
      </c>
    </row>
    <row r="98" spans="2:26" ht="43.2" customHeight="1">
      <c r="B98" s="48" t="s">
        <v>2994</v>
      </c>
      <c r="C98" s="122">
        <f>IF(B98="1.2(1)①",INDEX('1.2(1)①'!$B:$B,MATCH(D98,'1.2(1)①'!$J:$J,0),1),INDEX('1.2(1)②'!$B:$B,MATCH(D98,'1.2(1)②'!$J:$J,0),1))</f>
        <v>1</v>
      </c>
      <c r="D98" s="48" t="s">
        <v>3387</v>
      </c>
      <c r="E98" s="48">
        <f t="shared" si="1"/>
        <v>92</v>
      </c>
      <c r="F98" s="48" t="s">
        <v>1494</v>
      </c>
      <c r="G98" s="48" t="s">
        <v>1583</v>
      </c>
      <c r="H98" s="48" t="s">
        <v>1407</v>
      </c>
      <c r="I98" s="48" t="s">
        <v>1512</v>
      </c>
      <c r="J98" s="48" t="s">
        <v>1409</v>
      </c>
      <c r="K98" s="48" t="s">
        <v>1267</v>
      </c>
      <c r="L98" s="48" t="s">
        <v>1267</v>
      </c>
      <c r="M98" s="48" t="s">
        <v>1276</v>
      </c>
      <c r="N98" s="48" t="s">
        <v>1277</v>
      </c>
      <c r="O98" s="122" t="s">
        <v>1267</v>
      </c>
      <c r="P98" s="48" t="s">
        <v>1271</v>
      </c>
      <c r="Q98" s="48" t="s">
        <v>1519</v>
      </c>
      <c r="R98" s="48" t="s">
        <v>1452</v>
      </c>
      <c r="S98" s="48" t="s">
        <v>1520</v>
      </c>
      <c r="T98" s="48" t="s">
        <v>1519</v>
      </c>
      <c r="U98" s="48" t="s">
        <v>1452</v>
      </c>
      <c r="V98" s="48" t="s">
        <v>1520</v>
      </c>
      <c r="W98" s="122" t="s">
        <v>3812</v>
      </c>
      <c r="X98" s="122"/>
      <c r="Y98" s="48" t="s">
        <v>1212</v>
      </c>
      <c r="Z98" s="48" t="s">
        <v>1586</v>
      </c>
    </row>
    <row r="99" spans="2:26" ht="43.2" customHeight="1">
      <c r="B99" s="48" t="s">
        <v>2994</v>
      </c>
      <c r="C99" s="122">
        <f>IF(B99="1.2(1)①",INDEX('1.2(1)①'!$B:$B,MATCH(D99,'1.2(1)①'!$J:$J,0),1),INDEX('1.2(1)②'!$B:$B,MATCH(D99,'1.2(1)②'!$J:$J,0),1))</f>
        <v>1</v>
      </c>
      <c r="D99" s="48" t="s">
        <v>3387</v>
      </c>
      <c r="E99" s="48">
        <f t="shared" si="1"/>
        <v>93</v>
      </c>
      <c r="F99" s="48" t="s">
        <v>1494</v>
      </c>
      <c r="G99" s="48" t="s">
        <v>1583</v>
      </c>
      <c r="H99" s="48" t="s">
        <v>1407</v>
      </c>
      <c r="I99" s="48" t="s">
        <v>1525</v>
      </c>
      <c r="J99" s="48" t="s">
        <v>1409</v>
      </c>
      <c r="K99" s="48" t="s">
        <v>1267</v>
      </c>
      <c r="L99" s="48" t="s">
        <v>1267</v>
      </c>
      <c r="M99" s="48" t="s">
        <v>1276</v>
      </c>
      <c r="N99" s="48" t="s">
        <v>1277</v>
      </c>
      <c r="O99" s="122" t="s">
        <v>1267</v>
      </c>
      <c r="P99" s="48" t="s">
        <v>1271</v>
      </c>
      <c r="Q99" s="48" t="s">
        <v>1519</v>
      </c>
      <c r="R99" s="48" t="s">
        <v>1452</v>
      </c>
      <c r="S99" s="48" t="s">
        <v>1520</v>
      </c>
      <c r="T99" s="48" t="s">
        <v>1519</v>
      </c>
      <c r="U99" s="48" t="s">
        <v>1452</v>
      </c>
      <c r="V99" s="48" t="s">
        <v>1520</v>
      </c>
      <c r="W99" s="122" t="s">
        <v>3812</v>
      </c>
      <c r="X99" s="122"/>
      <c r="Y99" s="48" t="s">
        <v>1212</v>
      </c>
      <c r="Z99" s="48" t="s">
        <v>1587</v>
      </c>
    </row>
    <row r="100" spans="2:26" ht="43.2" customHeight="1">
      <c r="B100" s="48" t="s">
        <v>2994</v>
      </c>
      <c r="C100" s="122">
        <f>IF(B100="1.2(1)①",INDEX('1.2(1)①'!$B:$B,MATCH(D100,'1.2(1)①'!$J:$J,0),1),INDEX('1.2(1)②'!$B:$B,MATCH(D100,'1.2(1)②'!$J:$J,0),1))</f>
        <v>1</v>
      </c>
      <c r="D100" s="48" t="s">
        <v>3387</v>
      </c>
      <c r="E100" s="48">
        <f t="shared" si="1"/>
        <v>94</v>
      </c>
      <c r="F100" s="48" t="s">
        <v>1494</v>
      </c>
      <c r="G100" s="48" t="s">
        <v>1583</v>
      </c>
      <c r="H100" s="48" t="s">
        <v>1407</v>
      </c>
      <c r="I100" s="48" t="s">
        <v>1518</v>
      </c>
      <c r="J100" s="48" t="s">
        <v>1354</v>
      </c>
      <c r="K100" s="48" t="s">
        <v>1267</v>
      </c>
      <c r="L100" s="48" t="s">
        <v>1267</v>
      </c>
      <c r="M100" s="48" t="s">
        <v>1276</v>
      </c>
      <c r="N100" s="48" t="s">
        <v>1277</v>
      </c>
      <c r="O100" s="122" t="s">
        <v>1267</v>
      </c>
      <c r="P100" s="48" t="s">
        <v>1271</v>
      </c>
      <c r="Q100" s="48" t="s">
        <v>1519</v>
      </c>
      <c r="R100" s="48" t="s">
        <v>1452</v>
      </c>
      <c r="S100" s="48" t="s">
        <v>1520</v>
      </c>
      <c r="T100" s="48" t="s">
        <v>1519</v>
      </c>
      <c r="U100" s="48" t="s">
        <v>1452</v>
      </c>
      <c r="V100" s="48" t="s">
        <v>1520</v>
      </c>
      <c r="W100" s="122" t="s">
        <v>3812</v>
      </c>
      <c r="X100" s="122"/>
      <c r="Y100" s="48" t="s">
        <v>1212</v>
      </c>
      <c r="Z100" s="48" t="s">
        <v>1588</v>
      </c>
    </row>
    <row r="101" spans="2:26" ht="43.2" customHeight="1">
      <c r="B101" s="48" t="s">
        <v>2994</v>
      </c>
      <c r="C101" s="122">
        <f>IF(B101="1.2(1)①",INDEX('1.2(1)①'!$B:$B,MATCH(D101,'1.2(1)①'!$J:$J,0),1),INDEX('1.2(1)②'!$B:$B,MATCH(D101,'1.2(1)②'!$J:$J,0),1))</f>
        <v>1</v>
      </c>
      <c r="D101" s="48" t="s">
        <v>3387</v>
      </c>
      <c r="E101" s="48">
        <f t="shared" si="1"/>
        <v>95</v>
      </c>
      <c r="F101" s="48" t="s">
        <v>1494</v>
      </c>
      <c r="G101" s="48" t="s">
        <v>1583</v>
      </c>
      <c r="H101" s="48" t="s">
        <v>1407</v>
      </c>
      <c r="I101" s="48" t="s">
        <v>1508</v>
      </c>
      <c r="J101" s="48" t="s">
        <v>1354</v>
      </c>
      <c r="K101" s="48" t="s">
        <v>1267</v>
      </c>
      <c r="L101" s="48" t="s">
        <v>1267</v>
      </c>
      <c r="M101" s="48" t="s">
        <v>1276</v>
      </c>
      <c r="N101" s="48" t="s">
        <v>1277</v>
      </c>
      <c r="O101" s="122" t="s">
        <v>1267</v>
      </c>
      <c r="P101" s="48" t="s">
        <v>1271</v>
      </c>
      <c r="Q101" s="48" t="s">
        <v>1519</v>
      </c>
      <c r="R101" s="48" t="s">
        <v>1452</v>
      </c>
      <c r="S101" s="48" t="s">
        <v>1520</v>
      </c>
      <c r="T101" s="48" t="s">
        <v>1519</v>
      </c>
      <c r="U101" s="48" t="s">
        <v>1452</v>
      </c>
      <c r="V101" s="48" t="s">
        <v>1520</v>
      </c>
      <c r="W101" s="122" t="s">
        <v>3812</v>
      </c>
      <c r="X101" s="122"/>
      <c r="Y101" s="48" t="s">
        <v>1212</v>
      </c>
      <c r="Z101" s="48" t="s">
        <v>1589</v>
      </c>
    </row>
    <row r="102" spans="2:26" ht="43.2" customHeight="1">
      <c r="B102" s="48" t="s">
        <v>2994</v>
      </c>
      <c r="C102" s="122">
        <f>IF(B102="1.2(1)①",INDEX('1.2(1)①'!$B:$B,MATCH(D102,'1.2(1)①'!$J:$J,0),1),INDEX('1.2(1)②'!$B:$B,MATCH(D102,'1.2(1)②'!$J:$J,0),1))</f>
        <v>1</v>
      </c>
      <c r="D102" s="48" t="s">
        <v>3387</v>
      </c>
      <c r="E102" s="48">
        <f t="shared" si="1"/>
        <v>96</v>
      </c>
      <c r="F102" s="48" t="s">
        <v>1494</v>
      </c>
      <c r="G102" s="48" t="s">
        <v>1583</v>
      </c>
      <c r="H102" s="48" t="s">
        <v>1407</v>
      </c>
      <c r="I102" s="48" t="s">
        <v>1510</v>
      </c>
      <c r="J102" s="48" t="s">
        <v>1354</v>
      </c>
      <c r="K102" s="48" t="s">
        <v>1267</v>
      </c>
      <c r="L102" s="48" t="s">
        <v>1267</v>
      </c>
      <c r="M102" s="48" t="s">
        <v>1276</v>
      </c>
      <c r="N102" s="48" t="s">
        <v>1277</v>
      </c>
      <c r="O102" s="122" t="s">
        <v>1267</v>
      </c>
      <c r="P102" s="48" t="s">
        <v>1271</v>
      </c>
      <c r="Q102" s="48" t="s">
        <v>1519</v>
      </c>
      <c r="R102" s="48" t="s">
        <v>1452</v>
      </c>
      <c r="S102" s="48" t="s">
        <v>1520</v>
      </c>
      <c r="T102" s="48" t="s">
        <v>1519</v>
      </c>
      <c r="U102" s="48" t="s">
        <v>1452</v>
      </c>
      <c r="V102" s="48" t="s">
        <v>1520</v>
      </c>
      <c r="W102" s="122" t="s">
        <v>3812</v>
      </c>
      <c r="X102" s="122"/>
      <c r="Y102" s="48" t="s">
        <v>1212</v>
      </c>
      <c r="Z102" s="48" t="s">
        <v>1590</v>
      </c>
    </row>
    <row r="103" spans="2:26" ht="43.2" customHeight="1">
      <c r="B103" s="48" t="s">
        <v>2994</v>
      </c>
      <c r="C103" s="122">
        <f>IF(B103="1.2(1)①",INDEX('1.2(1)①'!$B:$B,MATCH(D103,'1.2(1)①'!$J:$J,0),1),INDEX('1.2(1)②'!$B:$B,MATCH(D103,'1.2(1)②'!$J:$J,0),1))</f>
        <v>1</v>
      </c>
      <c r="D103" s="48" t="s">
        <v>3387</v>
      </c>
      <c r="E103" s="48">
        <f t="shared" si="1"/>
        <v>97</v>
      </c>
      <c r="F103" s="48" t="s">
        <v>1494</v>
      </c>
      <c r="G103" s="48" t="s">
        <v>1583</v>
      </c>
      <c r="H103" s="48" t="s">
        <v>1407</v>
      </c>
      <c r="I103" s="48" t="s">
        <v>1512</v>
      </c>
      <c r="J103" s="48" t="s">
        <v>1354</v>
      </c>
      <c r="K103" s="48" t="s">
        <v>1267</v>
      </c>
      <c r="L103" s="48">
        <v>4.12</v>
      </c>
      <c r="M103" s="48" t="s">
        <v>1276</v>
      </c>
      <c r="N103" s="48" t="s">
        <v>1277</v>
      </c>
      <c r="O103" s="122" t="s">
        <v>1267</v>
      </c>
      <c r="P103" s="48" t="s">
        <v>1271</v>
      </c>
      <c r="Q103" s="48" t="s">
        <v>1519</v>
      </c>
      <c r="R103" s="48" t="s">
        <v>1452</v>
      </c>
      <c r="S103" s="48" t="s">
        <v>1520</v>
      </c>
      <c r="T103" s="48" t="s">
        <v>1519</v>
      </c>
      <c r="U103" s="48" t="s">
        <v>1452</v>
      </c>
      <c r="V103" s="48" t="s">
        <v>1520</v>
      </c>
      <c r="W103" s="122" t="s">
        <v>3812</v>
      </c>
      <c r="X103" s="122"/>
      <c r="Y103" s="48" t="s">
        <v>1212</v>
      </c>
      <c r="Z103" s="48" t="s">
        <v>1591</v>
      </c>
    </row>
    <row r="104" spans="2:26" ht="43.2" customHeight="1">
      <c r="B104" s="48" t="s">
        <v>2994</v>
      </c>
      <c r="C104" s="122">
        <f>IF(B104="1.2(1)①",INDEX('1.2(1)①'!$B:$B,MATCH(D104,'1.2(1)①'!$J:$J,0),1),INDEX('1.2(1)②'!$B:$B,MATCH(D104,'1.2(1)②'!$J:$J,0),1))</f>
        <v>1</v>
      </c>
      <c r="D104" s="48" t="s">
        <v>3387</v>
      </c>
      <c r="E104" s="48">
        <f t="shared" si="1"/>
        <v>98</v>
      </c>
      <c r="F104" s="48" t="s">
        <v>1494</v>
      </c>
      <c r="G104" s="48" t="s">
        <v>1583</v>
      </c>
      <c r="H104" s="48" t="s">
        <v>1407</v>
      </c>
      <c r="I104" s="48" t="s">
        <v>1525</v>
      </c>
      <c r="J104" s="48" t="s">
        <v>1354</v>
      </c>
      <c r="K104" s="48" t="s">
        <v>1267</v>
      </c>
      <c r="L104" s="48" t="s">
        <v>1267</v>
      </c>
      <c r="M104" s="48" t="s">
        <v>1276</v>
      </c>
      <c r="N104" s="48" t="s">
        <v>1277</v>
      </c>
      <c r="O104" s="122" t="s">
        <v>1267</v>
      </c>
      <c r="P104" s="48" t="s">
        <v>1271</v>
      </c>
      <c r="Q104" s="48" t="s">
        <v>1519</v>
      </c>
      <c r="R104" s="48" t="s">
        <v>1452</v>
      </c>
      <c r="S104" s="48" t="s">
        <v>1520</v>
      </c>
      <c r="T104" s="48" t="s">
        <v>1519</v>
      </c>
      <c r="U104" s="48" t="s">
        <v>1452</v>
      </c>
      <c r="V104" s="48" t="s">
        <v>1520</v>
      </c>
      <c r="W104" s="122" t="s">
        <v>3812</v>
      </c>
      <c r="X104" s="122"/>
      <c r="Y104" s="48" t="s">
        <v>1212</v>
      </c>
      <c r="Z104" s="48" t="s">
        <v>1592</v>
      </c>
    </row>
    <row r="105" spans="2:26" ht="43.2" customHeight="1">
      <c r="B105" s="48" t="s">
        <v>2994</v>
      </c>
      <c r="C105" s="122">
        <f>IF(B105="1.2(1)①",INDEX('1.2(1)①'!$B:$B,MATCH(D105,'1.2(1)①'!$J:$J,0),1),INDEX('1.2(1)②'!$B:$B,MATCH(D105,'1.2(1)②'!$J:$J,0),1))</f>
        <v>1</v>
      </c>
      <c r="D105" s="48" t="s">
        <v>3387</v>
      </c>
      <c r="E105" s="48">
        <f t="shared" si="1"/>
        <v>99</v>
      </c>
      <c r="F105" s="48" t="s">
        <v>1494</v>
      </c>
      <c r="G105" s="48" t="s">
        <v>1594</v>
      </c>
      <c r="H105" s="48" t="s">
        <v>1407</v>
      </c>
      <c r="I105" s="48" t="s">
        <v>1518</v>
      </c>
      <c r="J105" s="48" t="s">
        <v>1409</v>
      </c>
      <c r="K105" s="48" t="s">
        <v>1267</v>
      </c>
      <c r="L105" s="48" t="s">
        <v>1267</v>
      </c>
      <c r="M105" s="48" t="s">
        <v>1276</v>
      </c>
      <c r="N105" s="48" t="s">
        <v>1277</v>
      </c>
      <c r="O105" s="122" t="s">
        <v>1267</v>
      </c>
      <c r="P105" s="48" t="s">
        <v>1271</v>
      </c>
      <c r="Q105" s="48" t="s">
        <v>1519</v>
      </c>
      <c r="R105" s="48" t="s">
        <v>1452</v>
      </c>
      <c r="S105" s="48" t="s">
        <v>1520</v>
      </c>
      <c r="T105" s="48" t="s">
        <v>1519</v>
      </c>
      <c r="U105" s="48" t="s">
        <v>1452</v>
      </c>
      <c r="V105" s="48" t="s">
        <v>1520</v>
      </c>
      <c r="W105" s="122" t="s">
        <v>3812</v>
      </c>
      <c r="X105" s="122"/>
      <c r="Y105" s="48" t="s">
        <v>1212</v>
      </c>
      <c r="Z105" s="48" t="s">
        <v>1593</v>
      </c>
    </row>
    <row r="106" spans="2:26" ht="43.2" customHeight="1">
      <c r="B106" s="48" t="s">
        <v>2994</v>
      </c>
      <c r="C106" s="122">
        <f>IF(B106="1.2(1)①",INDEX('1.2(1)①'!$B:$B,MATCH(D106,'1.2(1)①'!$J:$J,0),1),INDEX('1.2(1)②'!$B:$B,MATCH(D106,'1.2(1)②'!$J:$J,0),1))</f>
        <v>1</v>
      </c>
      <c r="D106" s="48" t="s">
        <v>3387</v>
      </c>
      <c r="E106" s="48">
        <f t="shared" si="1"/>
        <v>100</v>
      </c>
      <c r="F106" s="48" t="s">
        <v>1494</v>
      </c>
      <c r="G106" s="48" t="s">
        <v>1594</v>
      </c>
      <c r="H106" s="48" t="s">
        <v>1407</v>
      </c>
      <c r="I106" s="48" t="s">
        <v>1508</v>
      </c>
      <c r="J106" s="48" t="s">
        <v>1409</v>
      </c>
      <c r="K106" s="48" t="s">
        <v>1267</v>
      </c>
      <c r="L106" s="48">
        <v>6.6</v>
      </c>
      <c r="M106" s="48" t="s">
        <v>1276</v>
      </c>
      <c r="N106" s="48" t="s">
        <v>1277</v>
      </c>
      <c r="O106" s="122" t="s">
        <v>1267</v>
      </c>
      <c r="P106" s="48" t="s">
        <v>1271</v>
      </c>
      <c r="Q106" s="48" t="s">
        <v>1519</v>
      </c>
      <c r="R106" s="48" t="s">
        <v>1452</v>
      </c>
      <c r="S106" s="48" t="s">
        <v>1520</v>
      </c>
      <c r="T106" s="48" t="s">
        <v>1519</v>
      </c>
      <c r="U106" s="48" t="s">
        <v>1452</v>
      </c>
      <c r="V106" s="48" t="s">
        <v>1520</v>
      </c>
      <c r="W106" s="122" t="s">
        <v>3812</v>
      </c>
      <c r="X106" s="122"/>
      <c r="Y106" s="48" t="s">
        <v>1212</v>
      </c>
      <c r="Z106" s="48" t="s">
        <v>1595</v>
      </c>
    </row>
    <row r="107" spans="2:26" ht="43.2" customHeight="1">
      <c r="B107" s="48" t="s">
        <v>2994</v>
      </c>
      <c r="C107" s="122">
        <f>IF(B107="1.2(1)①",INDEX('1.2(1)①'!$B:$B,MATCH(D107,'1.2(1)①'!$J:$J,0),1),INDEX('1.2(1)②'!$B:$B,MATCH(D107,'1.2(1)②'!$J:$J,0),1))</f>
        <v>1</v>
      </c>
      <c r="D107" s="48" t="s">
        <v>3387</v>
      </c>
      <c r="E107" s="48">
        <f t="shared" si="1"/>
        <v>101</v>
      </c>
      <c r="F107" s="48" t="s">
        <v>1494</v>
      </c>
      <c r="G107" s="48" t="s">
        <v>1594</v>
      </c>
      <c r="H107" s="48" t="s">
        <v>1407</v>
      </c>
      <c r="I107" s="48" t="s">
        <v>1510</v>
      </c>
      <c r="J107" s="48" t="s">
        <v>1409</v>
      </c>
      <c r="K107" s="48" t="s">
        <v>1267</v>
      </c>
      <c r="L107" s="48">
        <v>6.4</v>
      </c>
      <c r="M107" s="48" t="s">
        <v>1276</v>
      </c>
      <c r="N107" s="48" t="s">
        <v>1277</v>
      </c>
      <c r="O107" s="122" t="s">
        <v>1267</v>
      </c>
      <c r="P107" s="48" t="s">
        <v>1271</v>
      </c>
      <c r="Q107" s="48" t="s">
        <v>1519</v>
      </c>
      <c r="R107" s="48" t="s">
        <v>1452</v>
      </c>
      <c r="S107" s="48" t="s">
        <v>1520</v>
      </c>
      <c r="T107" s="48" t="s">
        <v>1519</v>
      </c>
      <c r="U107" s="48" t="s">
        <v>1452</v>
      </c>
      <c r="V107" s="48" t="s">
        <v>1520</v>
      </c>
      <c r="W107" s="122" t="s">
        <v>3812</v>
      </c>
      <c r="X107" s="122"/>
      <c r="Y107" s="48" t="s">
        <v>1212</v>
      </c>
      <c r="Z107" s="48" t="s">
        <v>1596</v>
      </c>
    </row>
    <row r="108" spans="2:26" ht="43.2" customHeight="1">
      <c r="B108" s="48" t="s">
        <v>2994</v>
      </c>
      <c r="C108" s="122">
        <f>IF(B108="1.2(1)①",INDEX('1.2(1)①'!$B:$B,MATCH(D108,'1.2(1)①'!$J:$J,0),1),INDEX('1.2(1)②'!$B:$B,MATCH(D108,'1.2(1)②'!$J:$J,0),1))</f>
        <v>1</v>
      </c>
      <c r="D108" s="48" t="s">
        <v>3387</v>
      </c>
      <c r="E108" s="48">
        <f t="shared" si="1"/>
        <v>102</v>
      </c>
      <c r="F108" s="48" t="s">
        <v>1494</v>
      </c>
      <c r="G108" s="48" t="s">
        <v>1594</v>
      </c>
      <c r="H108" s="48" t="s">
        <v>1407</v>
      </c>
      <c r="I108" s="48" t="s">
        <v>1512</v>
      </c>
      <c r="J108" s="48" t="s">
        <v>1409</v>
      </c>
      <c r="K108" s="48" t="s">
        <v>1267</v>
      </c>
      <c r="L108" s="48">
        <v>6.1</v>
      </c>
      <c r="M108" s="48" t="s">
        <v>1276</v>
      </c>
      <c r="N108" s="48" t="s">
        <v>1277</v>
      </c>
      <c r="O108" s="122" t="s">
        <v>1267</v>
      </c>
      <c r="P108" s="48" t="s">
        <v>1271</v>
      </c>
      <c r="Q108" s="48" t="s">
        <v>1519</v>
      </c>
      <c r="R108" s="48" t="s">
        <v>1452</v>
      </c>
      <c r="S108" s="48" t="s">
        <v>1520</v>
      </c>
      <c r="T108" s="48" t="s">
        <v>1519</v>
      </c>
      <c r="U108" s="48" t="s">
        <v>1452</v>
      </c>
      <c r="V108" s="48" t="s">
        <v>1520</v>
      </c>
      <c r="W108" s="122" t="s">
        <v>3812</v>
      </c>
      <c r="X108" s="122"/>
      <c r="Y108" s="48" t="s">
        <v>1212</v>
      </c>
      <c r="Z108" s="48" t="s">
        <v>1597</v>
      </c>
    </row>
    <row r="109" spans="2:26" ht="43.2" customHeight="1">
      <c r="B109" s="48" t="s">
        <v>2994</v>
      </c>
      <c r="C109" s="122">
        <f>IF(B109="1.2(1)①",INDEX('1.2(1)①'!$B:$B,MATCH(D109,'1.2(1)①'!$J:$J,0),1),INDEX('1.2(1)②'!$B:$B,MATCH(D109,'1.2(1)②'!$J:$J,0),1))</f>
        <v>1</v>
      </c>
      <c r="D109" s="48" t="s">
        <v>3387</v>
      </c>
      <c r="E109" s="48">
        <f t="shared" si="1"/>
        <v>103</v>
      </c>
      <c r="F109" s="48" t="s">
        <v>1494</v>
      </c>
      <c r="G109" s="48" t="s">
        <v>1594</v>
      </c>
      <c r="H109" s="48" t="s">
        <v>1407</v>
      </c>
      <c r="I109" s="48" t="s">
        <v>1525</v>
      </c>
      <c r="J109" s="48" t="s">
        <v>1409</v>
      </c>
      <c r="K109" s="48" t="s">
        <v>1267</v>
      </c>
      <c r="L109" s="48">
        <v>6</v>
      </c>
      <c r="M109" s="48" t="s">
        <v>1276</v>
      </c>
      <c r="N109" s="48" t="s">
        <v>1277</v>
      </c>
      <c r="O109" s="82">
        <v>8581000</v>
      </c>
      <c r="P109" s="48" t="s">
        <v>1271</v>
      </c>
      <c r="Q109" s="48" t="s">
        <v>1519</v>
      </c>
      <c r="R109" s="48" t="s">
        <v>1452</v>
      </c>
      <c r="S109" s="48" t="s">
        <v>1520</v>
      </c>
      <c r="T109" s="48" t="s">
        <v>1519</v>
      </c>
      <c r="U109" s="48" t="s">
        <v>1452</v>
      </c>
      <c r="V109" s="48" t="s">
        <v>1520</v>
      </c>
      <c r="W109" s="122" t="s">
        <v>3812</v>
      </c>
      <c r="X109" s="122" t="s">
        <v>3813</v>
      </c>
      <c r="Y109" s="48" t="s">
        <v>1212</v>
      </c>
      <c r="Z109" s="48" t="s">
        <v>1598</v>
      </c>
    </row>
    <row r="110" spans="2:26" ht="43.2" customHeight="1">
      <c r="B110" s="48" t="s">
        <v>2994</v>
      </c>
      <c r="C110" s="122">
        <f>IF(B110="1.2(1)①",INDEX('1.2(1)①'!$B:$B,MATCH(D110,'1.2(1)①'!$J:$J,0),1),INDEX('1.2(1)②'!$B:$B,MATCH(D110,'1.2(1)②'!$J:$J,0),1))</f>
        <v>1</v>
      </c>
      <c r="D110" s="48" t="s">
        <v>3387</v>
      </c>
      <c r="E110" s="48">
        <f t="shared" si="1"/>
        <v>104</v>
      </c>
      <c r="F110" s="48" t="s">
        <v>1494</v>
      </c>
      <c r="G110" s="48" t="s">
        <v>1594</v>
      </c>
      <c r="H110" s="48" t="s">
        <v>1407</v>
      </c>
      <c r="I110" s="48" t="s">
        <v>1518</v>
      </c>
      <c r="J110" s="48" t="s">
        <v>1354</v>
      </c>
      <c r="K110" s="48" t="s">
        <v>1267</v>
      </c>
      <c r="L110" s="48">
        <v>4.8600000000000003</v>
      </c>
      <c r="M110" s="48" t="s">
        <v>1276</v>
      </c>
      <c r="N110" s="48" t="s">
        <v>1277</v>
      </c>
      <c r="O110" s="122" t="s">
        <v>1267</v>
      </c>
      <c r="P110" s="48" t="s">
        <v>1271</v>
      </c>
      <c r="Q110" s="48" t="s">
        <v>1519</v>
      </c>
      <c r="R110" s="48" t="s">
        <v>1452</v>
      </c>
      <c r="S110" s="48" t="s">
        <v>1520</v>
      </c>
      <c r="T110" s="48" t="s">
        <v>1519</v>
      </c>
      <c r="U110" s="48" t="s">
        <v>1452</v>
      </c>
      <c r="V110" s="48" t="s">
        <v>1520</v>
      </c>
      <c r="W110" s="122" t="s">
        <v>3812</v>
      </c>
      <c r="X110" s="122"/>
      <c r="Y110" s="48" t="s">
        <v>1212</v>
      </c>
      <c r="Z110" s="48" t="s">
        <v>1599</v>
      </c>
    </row>
    <row r="111" spans="2:26" ht="43.2" customHeight="1">
      <c r="B111" s="48" t="s">
        <v>2994</v>
      </c>
      <c r="C111" s="122">
        <f>IF(B111="1.2(1)①",INDEX('1.2(1)①'!$B:$B,MATCH(D111,'1.2(1)①'!$J:$J,0),1),INDEX('1.2(1)②'!$B:$B,MATCH(D111,'1.2(1)②'!$J:$J,0),1))</f>
        <v>1</v>
      </c>
      <c r="D111" s="48" t="s">
        <v>3387</v>
      </c>
      <c r="E111" s="48">
        <f t="shared" si="1"/>
        <v>105</v>
      </c>
      <c r="F111" s="48" t="s">
        <v>1494</v>
      </c>
      <c r="G111" s="48" t="s">
        <v>1594</v>
      </c>
      <c r="H111" s="48" t="s">
        <v>1407</v>
      </c>
      <c r="I111" s="48" t="s">
        <v>1508</v>
      </c>
      <c r="J111" s="48" t="s">
        <v>1354</v>
      </c>
      <c r="K111" s="48" t="s">
        <v>1267</v>
      </c>
      <c r="L111" s="48">
        <v>6.2</v>
      </c>
      <c r="M111" s="48" t="s">
        <v>1276</v>
      </c>
      <c r="N111" s="48" t="s">
        <v>1277</v>
      </c>
      <c r="O111" s="122" t="s">
        <v>1267</v>
      </c>
      <c r="P111" s="48" t="s">
        <v>1271</v>
      </c>
      <c r="Q111" s="48" t="s">
        <v>1519</v>
      </c>
      <c r="R111" s="48" t="s">
        <v>1452</v>
      </c>
      <c r="S111" s="48" t="s">
        <v>1520</v>
      </c>
      <c r="T111" s="48" t="s">
        <v>1519</v>
      </c>
      <c r="U111" s="48" t="s">
        <v>1452</v>
      </c>
      <c r="V111" s="48" t="s">
        <v>1520</v>
      </c>
      <c r="W111" s="122" t="s">
        <v>3812</v>
      </c>
      <c r="X111" s="122"/>
      <c r="Y111" s="48" t="s">
        <v>1212</v>
      </c>
      <c r="Z111" s="48" t="s">
        <v>1600</v>
      </c>
    </row>
    <row r="112" spans="2:26" ht="43.2" customHeight="1">
      <c r="B112" s="48" t="s">
        <v>2994</v>
      </c>
      <c r="C112" s="122">
        <f>IF(B112="1.2(1)①",INDEX('1.2(1)①'!$B:$B,MATCH(D112,'1.2(1)①'!$J:$J,0),1),INDEX('1.2(1)②'!$B:$B,MATCH(D112,'1.2(1)②'!$J:$J,0),1))</f>
        <v>1</v>
      </c>
      <c r="D112" s="48" t="s">
        <v>3387</v>
      </c>
      <c r="E112" s="48">
        <f t="shared" si="1"/>
        <v>106</v>
      </c>
      <c r="F112" s="48" t="s">
        <v>1494</v>
      </c>
      <c r="G112" s="48" t="s">
        <v>1594</v>
      </c>
      <c r="H112" s="48" t="s">
        <v>1407</v>
      </c>
      <c r="I112" s="48" t="s">
        <v>1510</v>
      </c>
      <c r="J112" s="48" t="s">
        <v>1354</v>
      </c>
      <c r="K112" s="48" t="s">
        <v>1267</v>
      </c>
      <c r="L112" s="48">
        <v>5.46</v>
      </c>
      <c r="M112" s="48" t="s">
        <v>1276</v>
      </c>
      <c r="N112" s="48" t="s">
        <v>1277</v>
      </c>
      <c r="O112" s="82">
        <v>5576000</v>
      </c>
      <c r="P112" s="48" t="s">
        <v>1271</v>
      </c>
      <c r="Q112" s="48" t="s">
        <v>1519</v>
      </c>
      <c r="R112" s="48" t="s">
        <v>1452</v>
      </c>
      <c r="S112" s="48" t="s">
        <v>1520</v>
      </c>
      <c r="T112" s="48" t="s">
        <v>1519</v>
      </c>
      <c r="U112" s="48" t="s">
        <v>1452</v>
      </c>
      <c r="V112" s="48" t="s">
        <v>1520</v>
      </c>
      <c r="W112" s="122" t="s">
        <v>3812</v>
      </c>
      <c r="X112" s="122" t="s">
        <v>3813</v>
      </c>
      <c r="Y112" s="48" t="s">
        <v>1212</v>
      </c>
      <c r="Z112" s="48" t="s">
        <v>1601</v>
      </c>
    </row>
    <row r="113" spans="2:26" ht="43.2" customHeight="1">
      <c r="B113" s="48" t="s">
        <v>2994</v>
      </c>
      <c r="C113" s="122">
        <f>IF(B113="1.2(1)①",INDEX('1.2(1)①'!$B:$B,MATCH(D113,'1.2(1)①'!$J:$J,0),1),INDEX('1.2(1)②'!$B:$B,MATCH(D113,'1.2(1)②'!$J:$J,0),1))</f>
        <v>1</v>
      </c>
      <c r="D113" s="48" t="s">
        <v>3387</v>
      </c>
      <c r="E113" s="48">
        <f t="shared" si="1"/>
        <v>107</v>
      </c>
      <c r="F113" s="48" t="s">
        <v>1494</v>
      </c>
      <c r="G113" s="48" t="s">
        <v>1594</v>
      </c>
      <c r="H113" s="48" t="s">
        <v>1407</v>
      </c>
      <c r="I113" s="48" t="s">
        <v>1512</v>
      </c>
      <c r="J113" s="48" t="s">
        <v>1354</v>
      </c>
      <c r="K113" s="48" t="s">
        <v>1267</v>
      </c>
      <c r="L113" s="48">
        <v>4.8600000000000003</v>
      </c>
      <c r="M113" s="48" t="s">
        <v>1276</v>
      </c>
      <c r="N113" s="48" t="s">
        <v>1277</v>
      </c>
      <c r="O113" s="122" t="s">
        <v>1267</v>
      </c>
      <c r="P113" s="48" t="s">
        <v>1271</v>
      </c>
      <c r="Q113" s="48" t="s">
        <v>1519</v>
      </c>
      <c r="R113" s="48" t="s">
        <v>1452</v>
      </c>
      <c r="S113" s="48" t="s">
        <v>1520</v>
      </c>
      <c r="T113" s="48" t="s">
        <v>1519</v>
      </c>
      <c r="U113" s="48" t="s">
        <v>1452</v>
      </c>
      <c r="V113" s="48" t="s">
        <v>1520</v>
      </c>
      <c r="W113" s="122" t="s">
        <v>3812</v>
      </c>
      <c r="X113" s="122"/>
      <c r="Y113" s="48" t="s">
        <v>1212</v>
      </c>
      <c r="Z113" s="48" t="s">
        <v>1602</v>
      </c>
    </row>
    <row r="114" spans="2:26" ht="43.2" customHeight="1">
      <c r="B114" s="48" t="s">
        <v>2994</v>
      </c>
      <c r="C114" s="122">
        <f>IF(B114="1.2(1)①",INDEX('1.2(1)①'!$B:$B,MATCH(D114,'1.2(1)①'!$J:$J,0),1),INDEX('1.2(1)②'!$B:$B,MATCH(D114,'1.2(1)②'!$J:$J,0),1))</f>
        <v>1</v>
      </c>
      <c r="D114" s="48" t="s">
        <v>3387</v>
      </c>
      <c r="E114" s="48">
        <f t="shared" si="1"/>
        <v>108</v>
      </c>
      <c r="F114" s="48" t="s">
        <v>1494</v>
      </c>
      <c r="G114" s="48" t="s">
        <v>1594</v>
      </c>
      <c r="H114" s="48" t="s">
        <v>1407</v>
      </c>
      <c r="I114" s="48" t="s">
        <v>1525</v>
      </c>
      <c r="J114" s="48" t="s">
        <v>1354</v>
      </c>
      <c r="K114" s="48" t="s">
        <v>1267</v>
      </c>
      <c r="L114" s="48">
        <v>6</v>
      </c>
      <c r="M114" s="48" t="s">
        <v>1276</v>
      </c>
      <c r="N114" s="48" t="s">
        <v>1277</v>
      </c>
      <c r="O114" s="122" t="s">
        <v>1267</v>
      </c>
      <c r="P114" s="48" t="s">
        <v>1271</v>
      </c>
      <c r="Q114" s="48" t="s">
        <v>1519</v>
      </c>
      <c r="R114" s="48" t="s">
        <v>1452</v>
      </c>
      <c r="S114" s="48" t="s">
        <v>1520</v>
      </c>
      <c r="T114" s="48" t="s">
        <v>1519</v>
      </c>
      <c r="U114" s="48" t="s">
        <v>1452</v>
      </c>
      <c r="V114" s="48" t="s">
        <v>1520</v>
      </c>
      <c r="W114" s="122" t="s">
        <v>3812</v>
      </c>
      <c r="X114" s="122"/>
      <c r="Y114" s="48" t="s">
        <v>1212</v>
      </c>
      <c r="Z114" s="48" t="s">
        <v>1603</v>
      </c>
    </row>
    <row r="115" spans="2:26" ht="43.2" customHeight="1">
      <c r="B115" s="48" t="s">
        <v>2994</v>
      </c>
      <c r="C115" s="122">
        <f>IF(B115="1.2(1)①",INDEX('1.2(1)①'!$B:$B,MATCH(D115,'1.2(1)①'!$J:$J,0),1),INDEX('1.2(1)②'!$B:$B,MATCH(D115,'1.2(1)②'!$J:$J,0),1))</f>
        <v>1</v>
      </c>
      <c r="D115" s="48" t="s">
        <v>3387</v>
      </c>
      <c r="E115" s="48">
        <f t="shared" si="1"/>
        <v>109</v>
      </c>
      <c r="F115" s="48" t="s">
        <v>1494</v>
      </c>
      <c r="G115" s="48" t="s">
        <v>1605</v>
      </c>
      <c r="H115" s="48" t="s">
        <v>1407</v>
      </c>
      <c r="I115" s="48" t="s">
        <v>1518</v>
      </c>
      <c r="J115" s="48" t="s">
        <v>1409</v>
      </c>
      <c r="K115" s="48" t="s">
        <v>1267</v>
      </c>
      <c r="L115" s="48" t="s">
        <v>1267</v>
      </c>
      <c r="M115" s="48" t="s">
        <v>1276</v>
      </c>
      <c r="N115" s="48" t="s">
        <v>1277</v>
      </c>
      <c r="O115" s="122" t="s">
        <v>1267</v>
      </c>
      <c r="P115" s="48" t="s">
        <v>1271</v>
      </c>
      <c r="Q115" s="48" t="s">
        <v>1519</v>
      </c>
      <c r="R115" s="48" t="s">
        <v>1452</v>
      </c>
      <c r="S115" s="48" t="s">
        <v>1520</v>
      </c>
      <c r="T115" s="48" t="s">
        <v>1519</v>
      </c>
      <c r="U115" s="48" t="s">
        <v>1452</v>
      </c>
      <c r="V115" s="48" t="s">
        <v>1606</v>
      </c>
      <c r="W115" s="122" t="s">
        <v>3812</v>
      </c>
      <c r="X115" s="122"/>
      <c r="Y115" s="48" t="s">
        <v>1212</v>
      </c>
      <c r="Z115" s="48" t="s">
        <v>1604</v>
      </c>
    </row>
    <row r="116" spans="2:26" ht="43.2" customHeight="1">
      <c r="B116" s="48" t="s">
        <v>2994</v>
      </c>
      <c r="C116" s="122">
        <f>IF(B116="1.2(1)①",INDEX('1.2(1)①'!$B:$B,MATCH(D116,'1.2(1)①'!$J:$J,0),1),INDEX('1.2(1)②'!$B:$B,MATCH(D116,'1.2(1)②'!$J:$J,0),1))</f>
        <v>1</v>
      </c>
      <c r="D116" s="48" t="s">
        <v>3387</v>
      </c>
      <c r="E116" s="48">
        <f t="shared" si="1"/>
        <v>110</v>
      </c>
      <c r="F116" s="48" t="s">
        <v>1494</v>
      </c>
      <c r="G116" s="48" t="s">
        <v>1605</v>
      </c>
      <c r="H116" s="48" t="s">
        <v>1407</v>
      </c>
      <c r="I116" s="48" t="s">
        <v>1608</v>
      </c>
      <c r="J116" s="48" t="s">
        <v>1409</v>
      </c>
      <c r="K116" s="48" t="s">
        <v>1267</v>
      </c>
      <c r="L116" s="48">
        <v>7</v>
      </c>
      <c r="M116" s="48" t="s">
        <v>1276</v>
      </c>
      <c r="N116" s="48" t="s">
        <v>1277</v>
      </c>
      <c r="O116" s="122" t="s">
        <v>1267</v>
      </c>
      <c r="P116" s="48" t="s">
        <v>1271</v>
      </c>
      <c r="Q116" s="48" t="s">
        <v>1519</v>
      </c>
      <c r="R116" s="48" t="s">
        <v>1452</v>
      </c>
      <c r="S116" s="48" t="s">
        <v>1520</v>
      </c>
      <c r="T116" s="48" t="s">
        <v>1519</v>
      </c>
      <c r="U116" s="48" t="s">
        <v>1452</v>
      </c>
      <c r="V116" s="48" t="s">
        <v>1606</v>
      </c>
      <c r="W116" s="122" t="s">
        <v>3812</v>
      </c>
      <c r="X116" s="122"/>
      <c r="Y116" s="48" t="s">
        <v>1212</v>
      </c>
      <c r="Z116" s="48" t="s">
        <v>1607</v>
      </c>
    </row>
    <row r="117" spans="2:26" ht="43.2" customHeight="1">
      <c r="B117" s="48" t="s">
        <v>2994</v>
      </c>
      <c r="C117" s="122">
        <f>IF(B117="1.2(1)①",INDEX('1.2(1)①'!$B:$B,MATCH(D117,'1.2(1)①'!$J:$J,0),1),INDEX('1.2(1)②'!$B:$B,MATCH(D117,'1.2(1)②'!$J:$J,0),1))</f>
        <v>1</v>
      </c>
      <c r="D117" s="48" t="s">
        <v>3387</v>
      </c>
      <c r="E117" s="48">
        <f t="shared" si="1"/>
        <v>111</v>
      </c>
      <c r="F117" s="48" t="s">
        <v>1494</v>
      </c>
      <c r="G117" s="48" t="s">
        <v>1605</v>
      </c>
      <c r="H117" s="48" t="s">
        <v>1407</v>
      </c>
      <c r="I117" s="48" t="s">
        <v>1610</v>
      </c>
      <c r="J117" s="48" t="s">
        <v>1409</v>
      </c>
      <c r="K117" s="48" t="s">
        <v>1267</v>
      </c>
      <c r="L117" s="48">
        <v>6.7</v>
      </c>
      <c r="M117" s="48" t="s">
        <v>1276</v>
      </c>
      <c r="N117" s="48" t="s">
        <v>1277</v>
      </c>
      <c r="O117" s="122" t="s">
        <v>1267</v>
      </c>
      <c r="P117" s="48" t="s">
        <v>1271</v>
      </c>
      <c r="Q117" s="48" t="s">
        <v>1519</v>
      </c>
      <c r="R117" s="48" t="s">
        <v>1452</v>
      </c>
      <c r="S117" s="48" t="s">
        <v>1520</v>
      </c>
      <c r="T117" s="48" t="s">
        <v>1519</v>
      </c>
      <c r="U117" s="48" t="s">
        <v>1452</v>
      </c>
      <c r="V117" s="48" t="s">
        <v>1606</v>
      </c>
      <c r="W117" s="122" t="s">
        <v>3812</v>
      </c>
      <c r="X117" s="122"/>
      <c r="Y117" s="48" t="s">
        <v>1212</v>
      </c>
      <c r="Z117" s="48" t="s">
        <v>1609</v>
      </c>
    </row>
    <row r="118" spans="2:26" ht="43.2" customHeight="1">
      <c r="B118" s="48" t="s">
        <v>2994</v>
      </c>
      <c r="C118" s="122">
        <f>IF(B118="1.2(1)①",INDEX('1.2(1)①'!$B:$B,MATCH(D118,'1.2(1)①'!$J:$J,0),1),INDEX('1.2(1)②'!$B:$B,MATCH(D118,'1.2(1)②'!$J:$J,0),1))</f>
        <v>1</v>
      </c>
      <c r="D118" s="48" t="s">
        <v>3387</v>
      </c>
      <c r="E118" s="48">
        <f t="shared" si="1"/>
        <v>112</v>
      </c>
      <c r="F118" s="48" t="s">
        <v>1494</v>
      </c>
      <c r="G118" s="48" t="s">
        <v>1605</v>
      </c>
      <c r="H118" s="48" t="s">
        <v>1407</v>
      </c>
      <c r="I118" s="48" t="s">
        <v>1612</v>
      </c>
      <c r="J118" s="48" t="s">
        <v>1409</v>
      </c>
      <c r="K118" s="48" t="s">
        <v>1267</v>
      </c>
      <c r="L118" s="48">
        <v>6.5</v>
      </c>
      <c r="M118" s="48" t="s">
        <v>1276</v>
      </c>
      <c r="N118" s="48" t="s">
        <v>1277</v>
      </c>
      <c r="O118" s="82">
        <v>10145000</v>
      </c>
      <c r="P118" s="48" t="s">
        <v>1271</v>
      </c>
      <c r="Q118" s="48" t="s">
        <v>1519</v>
      </c>
      <c r="R118" s="48" t="s">
        <v>1452</v>
      </c>
      <c r="S118" s="48" t="s">
        <v>1520</v>
      </c>
      <c r="T118" s="48" t="s">
        <v>1519</v>
      </c>
      <c r="U118" s="48" t="s">
        <v>1452</v>
      </c>
      <c r="V118" s="48" t="s">
        <v>1606</v>
      </c>
      <c r="W118" s="122" t="s">
        <v>3812</v>
      </c>
      <c r="X118" s="122" t="s">
        <v>3813</v>
      </c>
      <c r="Y118" s="48" t="s">
        <v>1212</v>
      </c>
      <c r="Z118" s="48" t="s">
        <v>1611</v>
      </c>
    </row>
    <row r="119" spans="2:26" ht="43.2" customHeight="1">
      <c r="B119" s="48" t="s">
        <v>2994</v>
      </c>
      <c r="C119" s="122">
        <f>IF(B119="1.2(1)①",INDEX('1.2(1)①'!$B:$B,MATCH(D119,'1.2(1)①'!$J:$J,0),1),INDEX('1.2(1)②'!$B:$B,MATCH(D119,'1.2(1)②'!$J:$J,0),1))</f>
        <v>1</v>
      </c>
      <c r="D119" s="48" t="s">
        <v>3387</v>
      </c>
      <c r="E119" s="48">
        <f t="shared" si="1"/>
        <v>113</v>
      </c>
      <c r="F119" s="48" t="s">
        <v>1494</v>
      </c>
      <c r="G119" s="48" t="s">
        <v>1605</v>
      </c>
      <c r="H119" s="48" t="s">
        <v>1407</v>
      </c>
      <c r="I119" s="48" t="s">
        <v>1525</v>
      </c>
      <c r="J119" s="48" t="s">
        <v>1409</v>
      </c>
      <c r="K119" s="48" t="s">
        <v>1267</v>
      </c>
      <c r="L119" s="48">
        <v>6.3</v>
      </c>
      <c r="M119" s="48" t="s">
        <v>1276</v>
      </c>
      <c r="N119" s="48" t="s">
        <v>1277</v>
      </c>
      <c r="O119" s="82">
        <v>24845000</v>
      </c>
      <c r="P119" s="48" t="s">
        <v>1271</v>
      </c>
      <c r="Q119" s="48" t="s">
        <v>1519</v>
      </c>
      <c r="R119" s="48" t="s">
        <v>1452</v>
      </c>
      <c r="S119" s="48" t="s">
        <v>1520</v>
      </c>
      <c r="T119" s="48" t="s">
        <v>1519</v>
      </c>
      <c r="U119" s="48" t="s">
        <v>1452</v>
      </c>
      <c r="V119" s="48" t="s">
        <v>1606</v>
      </c>
      <c r="W119" s="122" t="s">
        <v>3812</v>
      </c>
      <c r="X119" s="122" t="s">
        <v>3813</v>
      </c>
      <c r="Y119" s="48" t="s">
        <v>1212</v>
      </c>
      <c r="Z119" s="48" t="s">
        <v>1613</v>
      </c>
    </row>
    <row r="120" spans="2:26" ht="43.2" customHeight="1">
      <c r="B120" s="48" t="s">
        <v>2994</v>
      </c>
      <c r="C120" s="122">
        <f>IF(B120="1.2(1)①",INDEX('1.2(1)①'!$B:$B,MATCH(D120,'1.2(1)①'!$J:$J,0),1),INDEX('1.2(1)②'!$B:$B,MATCH(D120,'1.2(1)②'!$J:$J,0),1))</f>
        <v>1</v>
      </c>
      <c r="D120" s="48" t="s">
        <v>3387</v>
      </c>
      <c r="E120" s="48">
        <f t="shared" si="1"/>
        <v>114</v>
      </c>
      <c r="F120" s="48" t="s">
        <v>1494</v>
      </c>
      <c r="G120" s="48" t="s">
        <v>1605</v>
      </c>
      <c r="H120" s="48" t="s">
        <v>1407</v>
      </c>
      <c r="I120" s="48" t="s">
        <v>1518</v>
      </c>
      <c r="J120" s="48" t="s">
        <v>1354</v>
      </c>
      <c r="K120" s="48" t="s">
        <v>1267</v>
      </c>
      <c r="L120" s="48">
        <v>5.04</v>
      </c>
      <c r="M120" s="48" t="s">
        <v>1276</v>
      </c>
      <c r="N120" s="48" t="s">
        <v>1277</v>
      </c>
      <c r="O120" s="122" t="s">
        <v>1267</v>
      </c>
      <c r="P120" s="48" t="s">
        <v>1271</v>
      </c>
      <c r="Q120" s="48" t="s">
        <v>1519</v>
      </c>
      <c r="R120" s="48" t="s">
        <v>1452</v>
      </c>
      <c r="S120" s="48" t="s">
        <v>1520</v>
      </c>
      <c r="T120" s="48" t="s">
        <v>1519</v>
      </c>
      <c r="U120" s="48" t="s">
        <v>1452</v>
      </c>
      <c r="V120" s="48" t="s">
        <v>1606</v>
      </c>
      <c r="W120" s="122" t="s">
        <v>3812</v>
      </c>
      <c r="X120" s="122"/>
      <c r="Y120" s="48" t="s">
        <v>1212</v>
      </c>
      <c r="Z120" s="48" t="s">
        <v>1614</v>
      </c>
    </row>
    <row r="121" spans="2:26" ht="43.2" customHeight="1">
      <c r="B121" s="48" t="s">
        <v>2994</v>
      </c>
      <c r="C121" s="122">
        <f>IF(B121="1.2(1)①",INDEX('1.2(1)①'!$B:$B,MATCH(D121,'1.2(1)①'!$J:$J,0),1),INDEX('1.2(1)②'!$B:$B,MATCH(D121,'1.2(1)②'!$J:$J,0),1))</f>
        <v>1</v>
      </c>
      <c r="D121" s="48" t="s">
        <v>3387</v>
      </c>
      <c r="E121" s="48">
        <f t="shared" si="1"/>
        <v>115</v>
      </c>
      <c r="F121" s="48" t="s">
        <v>1494</v>
      </c>
      <c r="G121" s="48" t="s">
        <v>1605</v>
      </c>
      <c r="H121" s="48" t="s">
        <v>1407</v>
      </c>
      <c r="I121" s="48" t="s">
        <v>1608</v>
      </c>
      <c r="J121" s="48" t="s">
        <v>1354</v>
      </c>
      <c r="K121" s="48" t="s">
        <v>1267</v>
      </c>
      <c r="L121" s="48">
        <v>6.39</v>
      </c>
      <c r="M121" s="48" t="s">
        <v>1276</v>
      </c>
      <c r="N121" s="48" t="s">
        <v>1277</v>
      </c>
      <c r="O121" s="122" t="s">
        <v>1267</v>
      </c>
      <c r="P121" s="48" t="s">
        <v>1271</v>
      </c>
      <c r="Q121" s="48" t="s">
        <v>1519</v>
      </c>
      <c r="R121" s="48" t="s">
        <v>1452</v>
      </c>
      <c r="S121" s="48" t="s">
        <v>1520</v>
      </c>
      <c r="T121" s="48" t="s">
        <v>1519</v>
      </c>
      <c r="U121" s="48" t="s">
        <v>1452</v>
      </c>
      <c r="V121" s="48" t="s">
        <v>1606</v>
      </c>
      <c r="W121" s="122" t="s">
        <v>3812</v>
      </c>
      <c r="X121" s="122"/>
      <c r="Y121" s="48" t="s">
        <v>1212</v>
      </c>
      <c r="Z121" s="48" t="s">
        <v>1615</v>
      </c>
    </row>
    <row r="122" spans="2:26" ht="43.2" customHeight="1">
      <c r="B122" s="48" t="s">
        <v>2994</v>
      </c>
      <c r="C122" s="122">
        <f>IF(B122="1.2(1)①",INDEX('1.2(1)①'!$B:$B,MATCH(D122,'1.2(1)①'!$J:$J,0),1),INDEX('1.2(1)②'!$B:$B,MATCH(D122,'1.2(1)②'!$J:$J,0),1))</f>
        <v>1</v>
      </c>
      <c r="D122" s="48" t="s">
        <v>3387</v>
      </c>
      <c r="E122" s="48">
        <f t="shared" si="1"/>
        <v>116</v>
      </c>
      <c r="F122" s="48" t="s">
        <v>1494</v>
      </c>
      <c r="G122" s="48" t="s">
        <v>1605</v>
      </c>
      <c r="H122" s="48" t="s">
        <v>1407</v>
      </c>
      <c r="I122" s="48" t="s">
        <v>1610</v>
      </c>
      <c r="J122" s="48" t="s">
        <v>1354</v>
      </c>
      <c r="K122" s="48" t="s">
        <v>1267</v>
      </c>
      <c r="L122" s="48">
        <v>5.65</v>
      </c>
      <c r="M122" s="48" t="s">
        <v>1276</v>
      </c>
      <c r="N122" s="48" t="s">
        <v>1277</v>
      </c>
      <c r="O122" s="122" t="s">
        <v>1267</v>
      </c>
      <c r="P122" s="48" t="s">
        <v>1271</v>
      </c>
      <c r="Q122" s="48" t="s">
        <v>1519</v>
      </c>
      <c r="R122" s="48" t="s">
        <v>1452</v>
      </c>
      <c r="S122" s="48" t="s">
        <v>1520</v>
      </c>
      <c r="T122" s="48" t="s">
        <v>1519</v>
      </c>
      <c r="U122" s="48" t="s">
        <v>1452</v>
      </c>
      <c r="V122" s="48" t="s">
        <v>1606</v>
      </c>
      <c r="W122" s="122" t="s">
        <v>3812</v>
      </c>
      <c r="X122" s="122"/>
      <c r="Y122" s="48" t="s">
        <v>1212</v>
      </c>
      <c r="Z122" s="48" t="s">
        <v>1616</v>
      </c>
    </row>
    <row r="123" spans="2:26" ht="28.95" customHeight="1">
      <c r="B123" s="48" t="s">
        <v>2994</v>
      </c>
      <c r="C123" s="122">
        <f>IF(B123="1.2(1)①",INDEX('1.2(1)①'!$B:$B,MATCH(D123,'1.2(1)①'!$J:$J,0),1),INDEX('1.2(1)②'!$B:$B,MATCH(D123,'1.2(1)②'!$J:$J,0),1))</f>
        <v>1</v>
      </c>
      <c r="D123" s="48" t="s">
        <v>3387</v>
      </c>
      <c r="E123" s="48">
        <f t="shared" si="1"/>
        <v>117</v>
      </c>
      <c r="F123" s="48" t="s">
        <v>1494</v>
      </c>
      <c r="G123" s="48" t="s">
        <v>1605</v>
      </c>
      <c r="H123" s="48" t="s">
        <v>1407</v>
      </c>
      <c r="I123" s="48" t="s">
        <v>1612</v>
      </c>
      <c r="J123" s="48" t="s">
        <v>1354</v>
      </c>
      <c r="K123" s="48" t="s">
        <v>1267</v>
      </c>
      <c r="L123" s="48">
        <v>5.04</v>
      </c>
      <c r="M123" s="48" t="s">
        <v>1276</v>
      </c>
      <c r="N123" s="48" t="s">
        <v>1277</v>
      </c>
      <c r="O123" s="122" t="s">
        <v>1267</v>
      </c>
      <c r="P123" s="48" t="s">
        <v>1271</v>
      </c>
      <c r="Q123" s="48" t="s">
        <v>1519</v>
      </c>
      <c r="R123" s="48" t="s">
        <v>1452</v>
      </c>
      <c r="S123" s="48" t="s">
        <v>1520</v>
      </c>
      <c r="T123" s="48" t="s">
        <v>1519</v>
      </c>
      <c r="U123" s="48" t="s">
        <v>1452</v>
      </c>
      <c r="V123" s="48" t="s">
        <v>1606</v>
      </c>
      <c r="W123" s="122" t="s">
        <v>3812</v>
      </c>
      <c r="X123" s="122"/>
      <c r="Y123" s="48" t="s">
        <v>1212</v>
      </c>
      <c r="Z123" s="48" t="s">
        <v>1617</v>
      </c>
    </row>
    <row r="124" spans="2:26" ht="28.95" customHeight="1">
      <c r="B124" s="48" t="s">
        <v>2994</v>
      </c>
      <c r="C124" s="122">
        <f>IF(B124="1.2(1)①",INDEX('1.2(1)①'!$B:$B,MATCH(D124,'1.2(1)①'!$J:$J,0),1),INDEX('1.2(1)②'!$B:$B,MATCH(D124,'1.2(1)②'!$J:$J,0),1))</f>
        <v>1</v>
      </c>
      <c r="D124" s="48" t="s">
        <v>3387</v>
      </c>
      <c r="E124" s="48">
        <f t="shared" si="1"/>
        <v>118</v>
      </c>
      <c r="F124" s="48" t="s">
        <v>1494</v>
      </c>
      <c r="G124" s="48" t="s">
        <v>1605</v>
      </c>
      <c r="H124" s="48" t="s">
        <v>1407</v>
      </c>
      <c r="I124" s="48" t="s">
        <v>1525</v>
      </c>
      <c r="J124" s="48" t="s">
        <v>1354</v>
      </c>
      <c r="K124" s="48" t="s">
        <v>1267</v>
      </c>
      <c r="L124" s="48">
        <v>6.3</v>
      </c>
      <c r="M124" s="48" t="s">
        <v>1276</v>
      </c>
      <c r="N124" s="48" t="s">
        <v>1277</v>
      </c>
      <c r="O124" s="122" t="s">
        <v>1267</v>
      </c>
      <c r="P124" s="48" t="s">
        <v>1271</v>
      </c>
      <c r="Q124" s="48" t="s">
        <v>1519</v>
      </c>
      <c r="R124" s="48" t="s">
        <v>1452</v>
      </c>
      <c r="S124" s="48" t="s">
        <v>1520</v>
      </c>
      <c r="T124" s="48" t="s">
        <v>1519</v>
      </c>
      <c r="U124" s="48" t="s">
        <v>1452</v>
      </c>
      <c r="V124" s="48" t="s">
        <v>1606</v>
      </c>
      <c r="W124" s="122" t="s">
        <v>3812</v>
      </c>
      <c r="X124" s="122"/>
      <c r="Y124" s="48" t="s">
        <v>1212</v>
      </c>
      <c r="Z124" s="48" t="s">
        <v>1618</v>
      </c>
    </row>
    <row r="125" spans="2:26" ht="28.95" customHeight="1">
      <c r="B125" s="48" t="s">
        <v>2994</v>
      </c>
      <c r="C125" s="122">
        <f>IF(B125="1.2(1)①",INDEX('1.2(1)①'!$B:$B,MATCH(D125,'1.2(1)①'!$J:$J,0),1),INDEX('1.2(1)②'!$B:$B,MATCH(D125,'1.2(1)②'!$J:$J,0),1))</f>
        <v>1</v>
      </c>
      <c r="D125" s="48" t="s">
        <v>3387</v>
      </c>
      <c r="E125" s="48">
        <f t="shared" si="1"/>
        <v>119</v>
      </c>
      <c r="F125" s="48" t="s">
        <v>1494</v>
      </c>
      <c r="G125" s="48" t="s">
        <v>1620</v>
      </c>
      <c r="H125" s="48" t="s">
        <v>1407</v>
      </c>
      <c r="I125" s="48" t="s">
        <v>1518</v>
      </c>
      <c r="J125" s="48" t="s">
        <v>1409</v>
      </c>
      <c r="K125" s="48" t="s">
        <v>1267</v>
      </c>
      <c r="L125" s="48" t="s">
        <v>1267</v>
      </c>
      <c r="M125" s="48" t="s">
        <v>1276</v>
      </c>
      <c r="N125" s="48" t="s">
        <v>1277</v>
      </c>
      <c r="O125" s="122" t="s">
        <v>1267</v>
      </c>
      <c r="P125" s="48" t="s">
        <v>1271</v>
      </c>
      <c r="Q125" s="48" t="s">
        <v>1496</v>
      </c>
      <c r="R125" s="48" t="s">
        <v>1497</v>
      </c>
      <c r="S125" s="48" t="s">
        <v>1498</v>
      </c>
      <c r="T125" s="48" t="s">
        <v>1496</v>
      </c>
      <c r="U125" s="48" t="s">
        <v>1497</v>
      </c>
      <c r="V125" s="48" t="s">
        <v>1621</v>
      </c>
      <c r="W125" s="122" t="s">
        <v>3812</v>
      </c>
      <c r="X125" s="122"/>
      <c r="Y125" s="48" t="s">
        <v>1212</v>
      </c>
      <c r="Z125" s="48" t="s">
        <v>1619</v>
      </c>
    </row>
    <row r="126" spans="2:26" ht="28.95" customHeight="1">
      <c r="B126" s="48" t="s">
        <v>2994</v>
      </c>
      <c r="C126" s="122">
        <f>IF(B126="1.2(1)①",INDEX('1.2(1)①'!$B:$B,MATCH(D126,'1.2(1)①'!$J:$J,0),1),INDEX('1.2(1)②'!$B:$B,MATCH(D126,'1.2(1)②'!$J:$J,0),1))</f>
        <v>1</v>
      </c>
      <c r="D126" s="48" t="s">
        <v>3387</v>
      </c>
      <c r="E126" s="48">
        <f t="shared" si="1"/>
        <v>120</v>
      </c>
      <c r="F126" s="48" t="s">
        <v>1494</v>
      </c>
      <c r="G126" s="48" t="s">
        <v>1620</v>
      </c>
      <c r="H126" s="48" t="s">
        <v>1407</v>
      </c>
      <c r="I126" s="48" t="s">
        <v>1508</v>
      </c>
      <c r="J126" s="48" t="s">
        <v>1409</v>
      </c>
      <c r="K126" s="48" t="s">
        <v>1267</v>
      </c>
      <c r="L126" s="48">
        <v>6</v>
      </c>
      <c r="M126" s="48" t="s">
        <v>1276</v>
      </c>
      <c r="N126" s="48" t="s">
        <v>1277</v>
      </c>
      <c r="O126" s="122" t="s">
        <v>1267</v>
      </c>
      <c r="P126" s="48" t="s">
        <v>1271</v>
      </c>
      <c r="Q126" s="48" t="s">
        <v>1496</v>
      </c>
      <c r="R126" s="48" t="s">
        <v>1497</v>
      </c>
      <c r="S126" s="48" t="s">
        <v>1498</v>
      </c>
      <c r="T126" s="48" t="s">
        <v>1496</v>
      </c>
      <c r="U126" s="48" t="s">
        <v>1497</v>
      </c>
      <c r="V126" s="48" t="s">
        <v>1621</v>
      </c>
      <c r="W126" s="122" t="s">
        <v>3812</v>
      </c>
      <c r="X126" s="122"/>
      <c r="Y126" s="48" t="s">
        <v>1212</v>
      </c>
      <c r="Z126" s="48" t="s">
        <v>1622</v>
      </c>
    </row>
    <row r="127" spans="2:26" ht="28.95" customHeight="1">
      <c r="B127" s="48" t="s">
        <v>2994</v>
      </c>
      <c r="C127" s="122">
        <f>IF(B127="1.2(1)①",INDEX('1.2(1)①'!$B:$B,MATCH(D127,'1.2(1)①'!$J:$J,0),1),INDEX('1.2(1)②'!$B:$B,MATCH(D127,'1.2(1)②'!$J:$J,0),1))</f>
        <v>1</v>
      </c>
      <c r="D127" s="48" t="s">
        <v>3387</v>
      </c>
      <c r="E127" s="48">
        <f t="shared" si="1"/>
        <v>121</v>
      </c>
      <c r="F127" s="48" t="s">
        <v>1494</v>
      </c>
      <c r="G127" s="48" t="s">
        <v>1620</v>
      </c>
      <c r="H127" s="48" t="s">
        <v>1407</v>
      </c>
      <c r="I127" s="48" t="s">
        <v>1510</v>
      </c>
      <c r="J127" s="48" t="s">
        <v>1409</v>
      </c>
      <c r="K127" s="48" t="s">
        <v>1267</v>
      </c>
      <c r="L127" s="48">
        <v>6</v>
      </c>
      <c r="M127" s="48" t="s">
        <v>1276</v>
      </c>
      <c r="N127" s="48" t="s">
        <v>1277</v>
      </c>
      <c r="O127" s="82">
        <v>10741000</v>
      </c>
      <c r="P127" s="48" t="s">
        <v>1271</v>
      </c>
      <c r="Q127" s="48" t="s">
        <v>1496</v>
      </c>
      <c r="R127" s="48" t="s">
        <v>1497</v>
      </c>
      <c r="S127" s="48" t="s">
        <v>1498</v>
      </c>
      <c r="T127" s="48" t="s">
        <v>1496</v>
      </c>
      <c r="U127" s="48" t="s">
        <v>1497</v>
      </c>
      <c r="V127" s="48" t="s">
        <v>1621</v>
      </c>
      <c r="W127" s="122" t="s">
        <v>3812</v>
      </c>
      <c r="X127" s="122" t="s">
        <v>3813</v>
      </c>
      <c r="Y127" s="48" t="s">
        <v>1212</v>
      </c>
      <c r="Z127" s="48" t="s">
        <v>1623</v>
      </c>
    </row>
    <row r="128" spans="2:26" ht="28.95" customHeight="1">
      <c r="B128" s="48" t="s">
        <v>2994</v>
      </c>
      <c r="C128" s="122">
        <f>IF(B128="1.2(1)①",INDEX('1.2(1)①'!$B:$B,MATCH(D128,'1.2(1)①'!$J:$J,0),1),INDEX('1.2(1)②'!$B:$B,MATCH(D128,'1.2(1)②'!$J:$J,0),1))</f>
        <v>1</v>
      </c>
      <c r="D128" s="48" t="s">
        <v>3387</v>
      </c>
      <c r="E128" s="48">
        <f t="shared" si="1"/>
        <v>122</v>
      </c>
      <c r="F128" s="48" t="s">
        <v>1494</v>
      </c>
      <c r="G128" s="48" t="s">
        <v>1620</v>
      </c>
      <c r="H128" s="48" t="s">
        <v>1407</v>
      </c>
      <c r="I128" s="48" t="s">
        <v>1512</v>
      </c>
      <c r="J128" s="48" t="s">
        <v>1409</v>
      </c>
      <c r="K128" s="48" t="s">
        <v>1267</v>
      </c>
      <c r="L128" s="48">
        <v>5.7</v>
      </c>
      <c r="M128" s="48" t="s">
        <v>1276</v>
      </c>
      <c r="N128" s="48" t="s">
        <v>1277</v>
      </c>
      <c r="O128" s="82">
        <v>7191000</v>
      </c>
      <c r="P128" s="48" t="s">
        <v>1271</v>
      </c>
      <c r="Q128" s="48" t="s">
        <v>1496</v>
      </c>
      <c r="R128" s="48" t="s">
        <v>1497</v>
      </c>
      <c r="S128" s="48" t="s">
        <v>1498</v>
      </c>
      <c r="T128" s="48" t="s">
        <v>1496</v>
      </c>
      <c r="U128" s="48" t="s">
        <v>1497</v>
      </c>
      <c r="V128" s="48" t="s">
        <v>1621</v>
      </c>
      <c r="W128" s="122" t="s">
        <v>3812</v>
      </c>
      <c r="X128" s="122" t="s">
        <v>3813</v>
      </c>
      <c r="Y128" s="48" t="s">
        <v>1212</v>
      </c>
      <c r="Z128" s="48" t="s">
        <v>1624</v>
      </c>
    </row>
    <row r="129" spans="2:26" ht="28.95" customHeight="1">
      <c r="B129" s="48" t="s">
        <v>2994</v>
      </c>
      <c r="C129" s="122">
        <f>IF(B129="1.2(1)①",INDEX('1.2(1)①'!$B:$B,MATCH(D129,'1.2(1)①'!$J:$J,0),1),INDEX('1.2(1)②'!$B:$B,MATCH(D129,'1.2(1)②'!$J:$J,0),1))</f>
        <v>1</v>
      </c>
      <c r="D129" s="48" t="s">
        <v>3387</v>
      </c>
      <c r="E129" s="48">
        <f t="shared" si="1"/>
        <v>123</v>
      </c>
      <c r="F129" s="48" t="s">
        <v>1494</v>
      </c>
      <c r="G129" s="48" t="s">
        <v>1620</v>
      </c>
      <c r="H129" s="48" t="s">
        <v>1407</v>
      </c>
      <c r="I129" s="48" t="s">
        <v>1525</v>
      </c>
      <c r="J129" s="48" t="s">
        <v>1409</v>
      </c>
      <c r="K129" s="48" t="s">
        <v>1267</v>
      </c>
      <c r="L129" s="48">
        <v>5.6</v>
      </c>
      <c r="M129" s="48" t="s">
        <v>1276</v>
      </c>
      <c r="N129" s="48" t="s">
        <v>1277</v>
      </c>
      <c r="O129" s="82">
        <v>45449000</v>
      </c>
      <c r="P129" s="48" t="s">
        <v>1271</v>
      </c>
      <c r="Q129" s="48" t="s">
        <v>1496</v>
      </c>
      <c r="R129" s="48" t="s">
        <v>1497</v>
      </c>
      <c r="S129" s="48" t="s">
        <v>1498</v>
      </c>
      <c r="T129" s="48" t="s">
        <v>1496</v>
      </c>
      <c r="U129" s="48" t="s">
        <v>1497</v>
      </c>
      <c r="V129" s="48" t="s">
        <v>1621</v>
      </c>
      <c r="W129" s="122" t="s">
        <v>3812</v>
      </c>
      <c r="X129" s="122" t="s">
        <v>3813</v>
      </c>
      <c r="Y129" s="48" t="s">
        <v>1212</v>
      </c>
      <c r="Z129" s="48" t="s">
        <v>1625</v>
      </c>
    </row>
    <row r="130" spans="2:26" ht="28.95" customHeight="1">
      <c r="B130" s="48" t="s">
        <v>2994</v>
      </c>
      <c r="C130" s="122">
        <f>IF(B130="1.2(1)①",INDEX('1.2(1)①'!$B:$B,MATCH(D130,'1.2(1)①'!$J:$J,0),1),INDEX('1.2(1)②'!$B:$B,MATCH(D130,'1.2(1)②'!$J:$J,0),1))</f>
        <v>1</v>
      </c>
      <c r="D130" s="48" t="s">
        <v>3387</v>
      </c>
      <c r="E130" s="48">
        <f t="shared" si="1"/>
        <v>124</v>
      </c>
      <c r="F130" s="48" t="s">
        <v>1494</v>
      </c>
      <c r="G130" s="48" t="s">
        <v>1620</v>
      </c>
      <c r="H130" s="48" t="s">
        <v>1407</v>
      </c>
      <c r="I130" s="48" t="s">
        <v>1518</v>
      </c>
      <c r="J130" s="48" t="s">
        <v>1354</v>
      </c>
      <c r="K130" s="48" t="s">
        <v>1267</v>
      </c>
      <c r="L130" s="48">
        <v>4</v>
      </c>
      <c r="M130" s="48" t="s">
        <v>1276</v>
      </c>
      <c r="N130" s="48" t="s">
        <v>1277</v>
      </c>
      <c r="O130" s="122" t="s">
        <v>1267</v>
      </c>
      <c r="P130" s="48" t="s">
        <v>1271</v>
      </c>
      <c r="Q130" s="48" t="s">
        <v>1519</v>
      </c>
      <c r="R130" s="48" t="s">
        <v>1452</v>
      </c>
      <c r="S130" s="48" t="s">
        <v>1520</v>
      </c>
      <c r="T130" s="48" t="s">
        <v>1519</v>
      </c>
      <c r="U130" s="48" t="s">
        <v>1452</v>
      </c>
      <c r="V130" s="48" t="s">
        <v>1606</v>
      </c>
      <c r="W130" s="122" t="s">
        <v>3812</v>
      </c>
      <c r="X130" s="122"/>
      <c r="Y130" s="48" t="s">
        <v>1212</v>
      </c>
      <c r="Z130" s="48" t="s">
        <v>1626</v>
      </c>
    </row>
    <row r="131" spans="2:26" ht="28.95" customHeight="1">
      <c r="B131" s="48" t="s">
        <v>2994</v>
      </c>
      <c r="C131" s="122">
        <f>IF(B131="1.2(1)①",INDEX('1.2(1)①'!$B:$B,MATCH(D131,'1.2(1)①'!$J:$J,0),1),INDEX('1.2(1)②'!$B:$B,MATCH(D131,'1.2(1)②'!$J:$J,0),1))</f>
        <v>1</v>
      </c>
      <c r="D131" s="48" t="s">
        <v>3387</v>
      </c>
      <c r="E131" s="48">
        <f t="shared" si="1"/>
        <v>125</v>
      </c>
      <c r="F131" s="48" t="s">
        <v>1494</v>
      </c>
      <c r="G131" s="48" t="s">
        <v>1620</v>
      </c>
      <c r="H131" s="48" t="s">
        <v>1407</v>
      </c>
      <c r="I131" s="48" t="s">
        <v>1508</v>
      </c>
      <c r="J131" s="48" t="s">
        <v>1354</v>
      </c>
      <c r="K131" s="48" t="s">
        <v>1267</v>
      </c>
      <c r="L131" s="48">
        <v>4.1399999999999997</v>
      </c>
      <c r="M131" s="48" t="s">
        <v>1276</v>
      </c>
      <c r="N131" s="48" t="s">
        <v>1277</v>
      </c>
      <c r="O131" s="122" t="s">
        <v>1267</v>
      </c>
      <c r="P131" s="48" t="s">
        <v>1271</v>
      </c>
      <c r="Q131" s="48" t="s">
        <v>1519</v>
      </c>
      <c r="R131" s="48" t="s">
        <v>1452</v>
      </c>
      <c r="S131" s="48" t="s">
        <v>1520</v>
      </c>
      <c r="T131" s="48" t="s">
        <v>1519</v>
      </c>
      <c r="U131" s="48" t="s">
        <v>1452</v>
      </c>
      <c r="V131" s="48" t="s">
        <v>1606</v>
      </c>
      <c r="W131" s="122" t="s">
        <v>3812</v>
      </c>
      <c r="X131" s="122"/>
      <c r="Y131" s="48" t="s">
        <v>1212</v>
      </c>
      <c r="Z131" s="48" t="s">
        <v>1627</v>
      </c>
    </row>
    <row r="132" spans="2:26" ht="28.95" customHeight="1">
      <c r="B132" s="48" t="s">
        <v>2994</v>
      </c>
      <c r="C132" s="122">
        <f>IF(B132="1.2(1)①",INDEX('1.2(1)①'!$B:$B,MATCH(D132,'1.2(1)①'!$J:$J,0),1),INDEX('1.2(1)②'!$B:$B,MATCH(D132,'1.2(1)②'!$J:$J,0),1))</f>
        <v>1</v>
      </c>
      <c r="D132" s="48" t="s">
        <v>3387</v>
      </c>
      <c r="E132" s="48">
        <f t="shared" si="1"/>
        <v>126</v>
      </c>
      <c r="F132" s="48" t="s">
        <v>1494</v>
      </c>
      <c r="G132" s="48" t="s">
        <v>1620</v>
      </c>
      <c r="H132" s="48" t="s">
        <v>1407</v>
      </c>
      <c r="I132" s="48" t="s">
        <v>1510</v>
      </c>
      <c r="J132" s="48" t="s">
        <v>1354</v>
      </c>
      <c r="K132" s="48" t="s">
        <v>1267</v>
      </c>
      <c r="L132" s="48">
        <v>3.86</v>
      </c>
      <c r="M132" s="48" t="s">
        <v>1276</v>
      </c>
      <c r="N132" s="48" t="s">
        <v>1277</v>
      </c>
      <c r="O132" s="82">
        <v>10143000</v>
      </c>
      <c r="P132" s="48" t="s">
        <v>1271</v>
      </c>
      <c r="Q132" s="48" t="s">
        <v>1519</v>
      </c>
      <c r="R132" s="48" t="s">
        <v>1452</v>
      </c>
      <c r="S132" s="48" t="s">
        <v>1520</v>
      </c>
      <c r="T132" s="48" t="s">
        <v>1519</v>
      </c>
      <c r="U132" s="48" t="s">
        <v>1452</v>
      </c>
      <c r="V132" s="48" t="s">
        <v>1606</v>
      </c>
      <c r="W132" s="122" t="s">
        <v>3812</v>
      </c>
      <c r="X132" s="122" t="s">
        <v>3813</v>
      </c>
      <c r="Y132" s="48" t="s">
        <v>1212</v>
      </c>
      <c r="Z132" s="48" t="s">
        <v>1628</v>
      </c>
    </row>
    <row r="133" spans="2:26" ht="43.2" customHeight="1">
      <c r="B133" s="48" t="s">
        <v>2994</v>
      </c>
      <c r="C133" s="122">
        <f>IF(B133="1.2(1)①",INDEX('1.2(1)①'!$B:$B,MATCH(D133,'1.2(1)①'!$J:$J,0),1),INDEX('1.2(1)②'!$B:$B,MATCH(D133,'1.2(1)②'!$J:$J,0),1))</f>
        <v>1</v>
      </c>
      <c r="D133" s="48" t="s">
        <v>3387</v>
      </c>
      <c r="E133" s="48">
        <f t="shared" si="1"/>
        <v>127</v>
      </c>
      <c r="F133" s="48" t="s">
        <v>1494</v>
      </c>
      <c r="G133" s="48" t="s">
        <v>1620</v>
      </c>
      <c r="H133" s="48" t="s">
        <v>1407</v>
      </c>
      <c r="I133" s="48" t="s">
        <v>1512</v>
      </c>
      <c r="J133" s="48" t="s">
        <v>1354</v>
      </c>
      <c r="K133" s="48" t="s">
        <v>1267</v>
      </c>
      <c r="L133" s="48">
        <v>3.5</v>
      </c>
      <c r="M133" s="48" t="s">
        <v>1276</v>
      </c>
      <c r="N133" s="48" t="s">
        <v>1277</v>
      </c>
      <c r="O133" s="82">
        <v>9575000</v>
      </c>
      <c r="P133" s="48" t="s">
        <v>1271</v>
      </c>
      <c r="Q133" s="48" t="s">
        <v>1519</v>
      </c>
      <c r="R133" s="48" t="s">
        <v>1452</v>
      </c>
      <c r="S133" s="48" t="s">
        <v>1520</v>
      </c>
      <c r="T133" s="48" t="s">
        <v>1519</v>
      </c>
      <c r="U133" s="48" t="s">
        <v>1452</v>
      </c>
      <c r="V133" s="48" t="s">
        <v>1606</v>
      </c>
      <c r="W133" s="122" t="s">
        <v>3812</v>
      </c>
      <c r="X133" s="122" t="s">
        <v>3813</v>
      </c>
      <c r="Y133" s="48" t="s">
        <v>1212</v>
      </c>
      <c r="Z133" s="48" t="s">
        <v>1629</v>
      </c>
    </row>
    <row r="134" spans="2:26" ht="43.2" customHeight="1">
      <c r="B134" s="48" t="s">
        <v>2994</v>
      </c>
      <c r="C134" s="122">
        <f>IF(B134="1.2(1)①",INDEX('1.2(1)①'!$B:$B,MATCH(D134,'1.2(1)①'!$J:$J,0),1),INDEX('1.2(1)②'!$B:$B,MATCH(D134,'1.2(1)②'!$J:$J,0),1))</f>
        <v>1</v>
      </c>
      <c r="D134" s="48" t="s">
        <v>3387</v>
      </c>
      <c r="E134" s="48">
        <f t="shared" si="1"/>
        <v>128</v>
      </c>
      <c r="F134" s="48" t="s">
        <v>1494</v>
      </c>
      <c r="G134" s="48" t="s">
        <v>1620</v>
      </c>
      <c r="H134" s="48" t="s">
        <v>1407</v>
      </c>
      <c r="I134" s="48" t="s">
        <v>1525</v>
      </c>
      <c r="J134" s="48" t="s">
        <v>1354</v>
      </c>
      <c r="K134" s="48" t="s">
        <v>1267</v>
      </c>
      <c r="L134" s="48">
        <v>3.35</v>
      </c>
      <c r="M134" s="48" t="s">
        <v>1276</v>
      </c>
      <c r="N134" s="48" t="s">
        <v>1277</v>
      </c>
      <c r="O134" s="82">
        <v>7291000</v>
      </c>
      <c r="P134" s="48" t="s">
        <v>1271</v>
      </c>
      <c r="Q134" s="48" t="s">
        <v>1519</v>
      </c>
      <c r="R134" s="48" t="s">
        <v>1452</v>
      </c>
      <c r="S134" s="48" t="s">
        <v>1520</v>
      </c>
      <c r="T134" s="48" t="s">
        <v>1519</v>
      </c>
      <c r="U134" s="48" t="s">
        <v>1452</v>
      </c>
      <c r="V134" s="48" t="s">
        <v>1606</v>
      </c>
      <c r="W134" s="122" t="s">
        <v>3812</v>
      </c>
      <c r="X134" s="122" t="s">
        <v>3813</v>
      </c>
      <c r="Y134" s="48" t="s">
        <v>1212</v>
      </c>
      <c r="Z134" s="48" t="s">
        <v>1630</v>
      </c>
    </row>
    <row r="135" spans="2:26" ht="43.2" customHeight="1">
      <c r="B135" s="48" t="s">
        <v>2994</v>
      </c>
      <c r="C135" s="122">
        <f>IF(B135="1.2(1)①",INDEX('1.2(1)①'!$B:$B,MATCH(D135,'1.2(1)①'!$J:$J,0),1),INDEX('1.2(1)②'!$B:$B,MATCH(D135,'1.2(1)②'!$J:$J,0),1))</f>
        <v>1</v>
      </c>
      <c r="D135" s="48" t="s">
        <v>3387</v>
      </c>
      <c r="E135" s="48">
        <f t="shared" si="1"/>
        <v>129</v>
      </c>
      <c r="F135" s="48" t="s">
        <v>1494</v>
      </c>
      <c r="G135" s="48" t="s">
        <v>1632</v>
      </c>
      <c r="H135" s="48" t="s">
        <v>1407</v>
      </c>
      <c r="I135" s="48" t="s">
        <v>1495</v>
      </c>
      <c r="J135" s="48" t="s">
        <v>1409</v>
      </c>
      <c r="K135" s="48" t="s">
        <v>1267</v>
      </c>
      <c r="L135" s="48">
        <v>5.5</v>
      </c>
      <c r="M135" s="48" t="s">
        <v>1276</v>
      </c>
      <c r="N135" s="48" t="s">
        <v>1277</v>
      </c>
      <c r="O135" s="122" t="s">
        <v>1267</v>
      </c>
      <c r="P135" s="48" t="s">
        <v>1271</v>
      </c>
      <c r="Q135" s="48" t="s">
        <v>1519</v>
      </c>
      <c r="R135" s="48" t="s">
        <v>1452</v>
      </c>
      <c r="S135" s="48" t="s">
        <v>1520</v>
      </c>
      <c r="T135" s="48" t="s">
        <v>1519</v>
      </c>
      <c r="U135" s="48" t="s">
        <v>1452</v>
      </c>
      <c r="V135" s="48" t="s">
        <v>1633</v>
      </c>
      <c r="W135" s="122" t="s">
        <v>3812</v>
      </c>
      <c r="X135" s="122"/>
      <c r="Y135" s="48" t="s">
        <v>1212</v>
      </c>
      <c r="Z135" s="48" t="s">
        <v>1631</v>
      </c>
    </row>
    <row r="136" spans="2:26" ht="43.2" customHeight="1">
      <c r="B136" s="48" t="s">
        <v>2994</v>
      </c>
      <c r="C136" s="122">
        <f>IF(B136="1.2(1)①",INDEX('1.2(1)①'!$B:$B,MATCH(D136,'1.2(1)①'!$J:$J,0),1),INDEX('1.2(1)②'!$B:$B,MATCH(D136,'1.2(1)②'!$J:$J,0),1))</f>
        <v>1</v>
      </c>
      <c r="D136" s="48" t="s">
        <v>3387</v>
      </c>
      <c r="E136" s="48">
        <f t="shared" ref="E136:E193" si="2">ROW(E136)-6</f>
        <v>130</v>
      </c>
      <c r="F136" s="48" t="s">
        <v>1494</v>
      </c>
      <c r="G136" s="48" t="s">
        <v>1632</v>
      </c>
      <c r="H136" s="48" t="s">
        <v>1407</v>
      </c>
      <c r="I136" s="48" t="s">
        <v>1500</v>
      </c>
      <c r="J136" s="48" t="s">
        <v>1409</v>
      </c>
      <c r="K136" s="48" t="s">
        <v>1267</v>
      </c>
      <c r="L136" s="48">
        <v>5.4</v>
      </c>
      <c r="M136" s="48" t="s">
        <v>1276</v>
      </c>
      <c r="N136" s="48" t="s">
        <v>1277</v>
      </c>
      <c r="O136" s="122" t="s">
        <v>1267</v>
      </c>
      <c r="P136" s="48" t="s">
        <v>1271</v>
      </c>
      <c r="Q136" s="48" t="s">
        <v>1519</v>
      </c>
      <c r="R136" s="48" t="s">
        <v>1452</v>
      </c>
      <c r="S136" s="48" t="s">
        <v>1520</v>
      </c>
      <c r="T136" s="48" t="s">
        <v>1519</v>
      </c>
      <c r="U136" s="48" t="s">
        <v>1452</v>
      </c>
      <c r="V136" s="48" t="s">
        <v>1633</v>
      </c>
      <c r="W136" s="122" t="s">
        <v>3812</v>
      </c>
      <c r="X136" s="122"/>
      <c r="Y136" s="48" t="s">
        <v>1212</v>
      </c>
      <c r="Z136" s="48" t="s">
        <v>1634</v>
      </c>
    </row>
    <row r="137" spans="2:26" ht="43.2" customHeight="1">
      <c r="B137" s="48" t="s">
        <v>2994</v>
      </c>
      <c r="C137" s="122">
        <f>IF(B137="1.2(1)①",INDEX('1.2(1)①'!$B:$B,MATCH(D137,'1.2(1)①'!$J:$J,0),1),INDEX('1.2(1)②'!$B:$B,MATCH(D137,'1.2(1)②'!$J:$J,0),1))</f>
        <v>1</v>
      </c>
      <c r="D137" s="48" t="s">
        <v>3387</v>
      </c>
      <c r="E137" s="48">
        <f t="shared" si="2"/>
        <v>131</v>
      </c>
      <c r="F137" s="48" t="s">
        <v>1494</v>
      </c>
      <c r="G137" s="48" t="s">
        <v>1632</v>
      </c>
      <c r="H137" s="48" t="s">
        <v>1407</v>
      </c>
      <c r="I137" s="48" t="s">
        <v>1502</v>
      </c>
      <c r="J137" s="48" t="s">
        <v>1409</v>
      </c>
      <c r="K137" s="48" t="s">
        <v>1267</v>
      </c>
      <c r="L137" s="48">
        <v>5.0999999999999996</v>
      </c>
      <c r="M137" s="48" t="s">
        <v>1276</v>
      </c>
      <c r="N137" s="48" t="s">
        <v>1277</v>
      </c>
      <c r="O137" s="122" t="s">
        <v>1267</v>
      </c>
      <c r="P137" s="48" t="s">
        <v>1271</v>
      </c>
      <c r="Q137" s="48" t="s">
        <v>1519</v>
      </c>
      <c r="R137" s="48" t="s">
        <v>1452</v>
      </c>
      <c r="S137" s="48" t="s">
        <v>1520</v>
      </c>
      <c r="T137" s="48" t="s">
        <v>1519</v>
      </c>
      <c r="U137" s="48" t="s">
        <v>1452</v>
      </c>
      <c r="V137" s="48" t="s">
        <v>1633</v>
      </c>
      <c r="W137" s="122" t="s">
        <v>3812</v>
      </c>
      <c r="X137" s="122"/>
      <c r="Y137" s="48" t="s">
        <v>1212</v>
      </c>
      <c r="Z137" s="48" t="s">
        <v>1635</v>
      </c>
    </row>
    <row r="138" spans="2:26" ht="43.2" customHeight="1">
      <c r="B138" s="48" t="s">
        <v>2994</v>
      </c>
      <c r="C138" s="122">
        <f>IF(B138="1.2(1)①",INDEX('1.2(1)①'!$B:$B,MATCH(D138,'1.2(1)①'!$J:$J,0),1),INDEX('1.2(1)②'!$B:$B,MATCH(D138,'1.2(1)②'!$J:$J,0),1))</f>
        <v>1</v>
      </c>
      <c r="D138" s="48" t="s">
        <v>3387</v>
      </c>
      <c r="E138" s="48">
        <f t="shared" si="2"/>
        <v>132</v>
      </c>
      <c r="F138" s="48" t="s">
        <v>1494</v>
      </c>
      <c r="G138" s="48" t="s">
        <v>1632</v>
      </c>
      <c r="H138" s="48" t="s">
        <v>1407</v>
      </c>
      <c r="I138" s="48" t="s">
        <v>1504</v>
      </c>
      <c r="J138" s="48" t="s">
        <v>1409</v>
      </c>
      <c r="K138" s="48" t="s">
        <v>1267</v>
      </c>
      <c r="L138" s="48">
        <v>5.4</v>
      </c>
      <c r="M138" s="48" t="s">
        <v>1276</v>
      </c>
      <c r="N138" s="48" t="s">
        <v>1277</v>
      </c>
      <c r="O138" s="122" t="s">
        <v>1267</v>
      </c>
      <c r="P138" s="48" t="s">
        <v>1271</v>
      </c>
      <c r="Q138" s="48" t="s">
        <v>1519</v>
      </c>
      <c r="R138" s="48" t="s">
        <v>1452</v>
      </c>
      <c r="S138" s="48" t="s">
        <v>1520</v>
      </c>
      <c r="T138" s="48" t="s">
        <v>1519</v>
      </c>
      <c r="U138" s="48" t="s">
        <v>1452</v>
      </c>
      <c r="V138" s="48" t="s">
        <v>1633</v>
      </c>
      <c r="W138" s="122" t="s">
        <v>3812</v>
      </c>
      <c r="X138" s="122"/>
      <c r="Y138" s="48" t="s">
        <v>1212</v>
      </c>
      <c r="Z138" s="48" t="s">
        <v>1636</v>
      </c>
    </row>
    <row r="139" spans="2:26" ht="43.2" customHeight="1">
      <c r="B139" s="48" t="s">
        <v>2994</v>
      </c>
      <c r="C139" s="122">
        <f>IF(B139="1.2(1)①",INDEX('1.2(1)①'!$B:$B,MATCH(D139,'1.2(1)①'!$J:$J,0),1),INDEX('1.2(1)②'!$B:$B,MATCH(D139,'1.2(1)②'!$J:$J,0),1))</f>
        <v>1</v>
      </c>
      <c r="D139" s="48" t="s">
        <v>3387</v>
      </c>
      <c r="E139" s="48">
        <f t="shared" si="2"/>
        <v>133</v>
      </c>
      <c r="F139" s="48" t="s">
        <v>1494</v>
      </c>
      <c r="G139" s="48" t="s">
        <v>1632</v>
      </c>
      <c r="H139" s="48" t="s">
        <v>1407</v>
      </c>
      <c r="I139" s="48" t="s">
        <v>1506</v>
      </c>
      <c r="J139" s="48" t="s">
        <v>1409</v>
      </c>
      <c r="K139" s="48" t="s">
        <v>1267</v>
      </c>
      <c r="L139" s="48" t="s">
        <v>1267</v>
      </c>
      <c r="M139" s="48" t="s">
        <v>1276</v>
      </c>
      <c r="N139" s="48" t="s">
        <v>1277</v>
      </c>
      <c r="O139" s="122" t="s">
        <v>1267</v>
      </c>
      <c r="P139" s="48" t="s">
        <v>1271</v>
      </c>
      <c r="Q139" s="48" t="s">
        <v>1519</v>
      </c>
      <c r="R139" s="48" t="s">
        <v>1452</v>
      </c>
      <c r="S139" s="48" t="s">
        <v>1520</v>
      </c>
      <c r="T139" s="48" t="s">
        <v>1519</v>
      </c>
      <c r="U139" s="48" t="s">
        <v>1452</v>
      </c>
      <c r="V139" s="48" t="s">
        <v>1633</v>
      </c>
      <c r="W139" s="122" t="s">
        <v>3812</v>
      </c>
      <c r="X139" s="122"/>
      <c r="Y139" s="48" t="s">
        <v>1212</v>
      </c>
      <c r="Z139" s="48" t="s">
        <v>1637</v>
      </c>
    </row>
    <row r="140" spans="2:26" ht="43.2" customHeight="1">
      <c r="B140" s="48" t="s">
        <v>2994</v>
      </c>
      <c r="C140" s="122">
        <f>IF(B140="1.2(1)①",INDEX('1.2(1)①'!$B:$B,MATCH(D140,'1.2(1)①'!$J:$J,0),1),INDEX('1.2(1)②'!$B:$B,MATCH(D140,'1.2(1)②'!$J:$J,0),1))</f>
        <v>1</v>
      </c>
      <c r="D140" s="48" t="s">
        <v>3387</v>
      </c>
      <c r="E140" s="48">
        <f t="shared" si="2"/>
        <v>134</v>
      </c>
      <c r="F140" s="48" t="s">
        <v>1494</v>
      </c>
      <c r="G140" s="48" t="s">
        <v>1632</v>
      </c>
      <c r="H140" s="48" t="s">
        <v>1407</v>
      </c>
      <c r="I140" s="48" t="s">
        <v>1508</v>
      </c>
      <c r="J140" s="48" t="s">
        <v>1409</v>
      </c>
      <c r="K140" s="48" t="s">
        <v>1267</v>
      </c>
      <c r="L140" s="48">
        <v>5.7</v>
      </c>
      <c r="M140" s="48" t="s">
        <v>1276</v>
      </c>
      <c r="N140" s="48" t="s">
        <v>1277</v>
      </c>
      <c r="O140" s="122" t="s">
        <v>1267</v>
      </c>
      <c r="P140" s="48" t="s">
        <v>1271</v>
      </c>
      <c r="Q140" s="48" t="s">
        <v>1519</v>
      </c>
      <c r="R140" s="48" t="s">
        <v>1452</v>
      </c>
      <c r="S140" s="48" t="s">
        <v>1520</v>
      </c>
      <c r="T140" s="48" t="s">
        <v>1519</v>
      </c>
      <c r="U140" s="48" t="s">
        <v>1452</v>
      </c>
      <c r="V140" s="48" t="s">
        <v>1633</v>
      </c>
      <c r="W140" s="122" t="s">
        <v>3812</v>
      </c>
      <c r="X140" s="122"/>
      <c r="Y140" s="48" t="s">
        <v>1212</v>
      </c>
      <c r="Z140" s="48" t="s">
        <v>1638</v>
      </c>
    </row>
    <row r="141" spans="2:26" ht="43.2" customHeight="1">
      <c r="B141" s="48" t="s">
        <v>2994</v>
      </c>
      <c r="C141" s="122">
        <f>IF(B141="1.2(1)①",INDEX('1.2(1)①'!$B:$B,MATCH(D141,'1.2(1)①'!$J:$J,0),1),INDEX('1.2(1)②'!$B:$B,MATCH(D141,'1.2(1)②'!$J:$J,0),1))</f>
        <v>1</v>
      </c>
      <c r="D141" s="48" t="s">
        <v>3387</v>
      </c>
      <c r="E141" s="48">
        <f t="shared" si="2"/>
        <v>135</v>
      </c>
      <c r="F141" s="48" t="s">
        <v>1494</v>
      </c>
      <c r="G141" s="48" t="s">
        <v>1632</v>
      </c>
      <c r="H141" s="48" t="s">
        <v>1407</v>
      </c>
      <c r="I141" s="48" t="s">
        <v>1510</v>
      </c>
      <c r="J141" s="48" t="s">
        <v>1409</v>
      </c>
      <c r="K141" s="48" t="s">
        <v>1267</v>
      </c>
      <c r="L141" s="48">
        <v>6</v>
      </c>
      <c r="M141" s="48" t="s">
        <v>1276</v>
      </c>
      <c r="N141" s="48" t="s">
        <v>1277</v>
      </c>
      <c r="O141" s="122" t="s">
        <v>1267</v>
      </c>
      <c r="P141" s="48" t="s">
        <v>1271</v>
      </c>
      <c r="Q141" s="48" t="s">
        <v>1519</v>
      </c>
      <c r="R141" s="48" t="s">
        <v>1452</v>
      </c>
      <c r="S141" s="48" t="s">
        <v>1520</v>
      </c>
      <c r="T141" s="48" t="s">
        <v>1519</v>
      </c>
      <c r="U141" s="48" t="s">
        <v>1452</v>
      </c>
      <c r="V141" s="48" t="s">
        <v>1633</v>
      </c>
      <c r="W141" s="122" t="s">
        <v>3812</v>
      </c>
      <c r="X141" s="122"/>
      <c r="Y141" s="48" t="s">
        <v>1212</v>
      </c>
      <c r="Z141" s="48" t="s">
        <v>1639</v>
      </c>
    </row>
    <row r="142" spans="2:26" ht="43.2" customHeight="1">
      <c r="B142" s="48" t="s">
        <v>2994</v>
      </c>
      <c r="C142" s="122">
        <f>IF(B142="1.2(1)①",INDEX('1.2(1)①'!$B:$B,MATCH(D142,'1.2(1)①'!$J:$J,0),1),INDEX('1.2(1)②'!$B:$B,MATCH(D142,'1.2(1)②'!$J:$J,0),1))</f>
        <v>1</v>
      </c>
      <c r="D142" s="48" t="s">
        <v>3387</v>
      </c>
      <c r="E142" s="48">
        <f t="shared" si="2"/>
        <v>136</v>
      </c>
      <c r="F142" s="48" t="s">
        <v>1494</v>
      </c>
      <c r="G142" s="48" t="s">
        <v>1632</v>
      </c>
      <c r="H142" s="48" t="s">
        <v>1407</v>
      </c>
      <c r="I142" s="48" t="s">
        <v>1512</v>
      </c>
      <c r="J142" s="48" t="s">
        <v>1409</v>
      </c>
      <c r="K142" s="48" t="s">
        <v>1267</v>
      </c>
      <c r="L142" s="48">
        <v>5.6</v>
      </c>
      <c r="M142" s="48" t="s">
        <v>1276</v>
      </c>
      <c r="N142" s="48" t="s">
        <v>1277</v>
      </c>
      <c r="O142" s="122" t="s">
        <v>1267</v>
      </c>
      <c r="P142" s="48" t="s">
        <v>1271</v>
      </c>
      <c r="Q142" s="48" t="s">
        <v>1519</v>
      </c>
      <c r="R142" s="48" t="s">
        <v>1452</v>
      </c>
      <c r="S142" s="48" t="s">
        <v>1520</v>
      </c>
      <c r="T142" s="48" t="s">
        <v>1519</v>
      </c>
      <c r="U142" s="48" t="s">
        <v>1452</v>
      </c>
      <c r="V142" s="48" t="s">
        <v>1633</v>
      </c>
      <c r="W142" s="122" t="s">
        <v>3812</v>
      </c>
      <c r="X142" s="122"/>
      <c r="Y142" s="48" t="s">
        <v>1212</v>
      </c>
      <c r="Z142" s="48" t="s">
        <v>1640</v>
      </c>
    </row>
    <row r="143" spans="2:26" ht="43.2" customHeight="1">
      <c r="B143" s="48" t="s">
        <v>2994</v>
      </c>
      <c r="C143" s="122">
        <f>IF(B143="1.2(1)①",INDEX('1.2(1)①'!$B:$B,MATCH(D143,'1.2(1)①'!$J:$J,0),1),INDEX('1.2(1)②'!$B:$B,MATCH(D143,'1.2(1)②'!$J:$J,0),1))</f>
        <v>1</v>
      </c>
      <c r="D143" s="48" t="s">
        <v>3387</v>
      </c>
      <c r="E143" s="48">
        <f t="shared" si="2"/>
        <v>137</v>
      </c>
      <c r="F143" s="48" t="s">
        <v>1494</v>
      </c>
      <c r="G143" s="48" t="s">
        <v>1632</v>
      </c>
      <c r="H143" s="48" t="s">
        <v>1407</v>
      </c>
      <c r="I143" s="48" t="s">
        <v>1514</v>
      </c>
      <c r="J143" s="48" t="s">
        <v>1409</v>
      </c>
      <c r="K143" s="48" t="s">
        <v>1267</v>
      </c>
      <c r="L143" s="48">
        <v>5.3</v>
      </c>
      <c r="M143" s="48" t="s">
        <v>1276</v>
      </c>
      <c r="N143" s="48" t="s">
        <v>1277</v>
      </c>
      <c r="O143" s="122" t="s">
        <v>1267</v>
      </c>
      <c r="P143" s="48" t="s">
        <v>1271</v>
      </c>
      <c r="Q143" s="48" t="s">
        <v>1519</v>
      </c>
      <c r="R143" s="48" t="s">
        <v>1452</v>
      </c>
      <c r="S143" s="48" t="s">
        <v>1520</v>
      </c>
      <c r="T143" s="48" t="s">
        <v>1519</v>
      </c>
      <c r="U143" s="48" t="s">
        <v>1452</v>
      </c>
      <c r="V143" s="48" t="s">
        <v>1633</v>
      </c>
      <c r="W143" s="122" t="s">
        <v>3812</v>
      </c>
      <c r="X143" s="122"/>
      <c r="Y143" s="48" t="s">
        <v>1212</v>
      </c>
      <c r="Z143" s="48" t="s">
        <v>1641</v>
      </c>
    </row>
    <row r="144" spans="2:26" ht="43.2" customHeight="1">
      <c r="B144" s="48" t="s">
        <v>2994</v>
      </c>
      <c r="C144" s="122">
        <f>IF(B144="1.2(1)①",INDEX('1.2(1)①'!$B:$B,MATCH(D144,'1.2(1)①'!$J:$J,0),1),INDEX('1.2(1)②'!$B:$B,MATCH(D144,'1.2(1)②'!$J:$J,0),1))</f>
        <v>1</v>
      </c>
      <c r="D144" s="48" t="s">
        <v>3387</v>
      </c>
      <c r="E144" s="48">
        <f t="shared" si="2"/>
        <v>138</v>
      </c>
      <c r="F144" s="48" t="s">
        <v>1494</v>
      </c>
      <c r="G144" s="48" t="s">
        <v>1632</v>
      </c>
      <c r="H144" s="48" t="s">
        <v>1407</v>
      </c>
      <c r="I144" s="48" t="s">
        <v>1516</v>
      </c>
      <c r="J144" s="48" t="s">
        <v>1409</v>
      </c>
      <c r="K144" s="48" t="s">
        <v>1267</v>
      </c>
      <c r="L144" s="48">
        <v>5</v>
      </c>
      <c r="M144" s="48" t="s">
        <v>1276</v>
      </c>
      <c r="N144" s="48" t="s">
        <v>1277</v>
      </c>
      <c r="O144" s="122" t="s">
        <v>1267</v>
      </c>
      <c r="P144" s="48" t="s">
        <v>1271</v>
      </c>
      <c r="Q144" s="48" t="s">
        <v>1519</v>
      </c>
      <c r="R144" s="48" t="s">
        <v>1452</v>
      </c>
      <c r="S144" s="48" t="s">
        <v>1520</v>
      </c>
      <c r="T144" s="48" t="s">
        <v>1519</v>
      </c>
      <c r="U144" s="48" t="s">
        <v>1452</v>
      </c>
      <c r="V144" s="48" t="s">
        <v>1633</v>
      </c>
      <c r="W144" s="122" t="s">
        <v>3812</v>
      </c>
      <c r="X144" s="122"/>
      <c r="Y144" s="48" t="s">
        <v>1212</v>
      </c>
      <c r="Z144" s="48" t="s">
        <v>1642</v>
      </c>
    </row>
    <row r="145" spans="2:26" ht="43.2" customHeight="1">
      <c r="B145" s="48" t="s">
        <v>2994</v>
      </c>
      <c r="C145" s="122">
        <f>IF(B145="1.2(1)①",INDEX('1.2(1)①'!$B:$B,MATCH(D145,'1.2(1)①'!$J:$J,0),1),INDEX('1.2(1)②'!$B:$B,MATCH(D145,'1.2(1)②'!$J:$J,0),1))</f>
        <v>1</v>
      </c>
      <c r="D145" s="48" t="s">
        <v>3387</v>
      </c>
      <c r="E145" s="48">
        <f t="shared" si="2"/>
        <v>139</v>
      </c>
      <c r="F145" s="48" t="s">
        <v>1494</v>
      </c>
      <c r="G145" s="48" t="s">
        <v>1632</v>
      </c>
      <c r="H145" s="48" t="s">
        <v>1407</v>
      </c>
      <c r="I145" s="48" t="s">
        <v>1518</v>
      </c>
      <c r="J145" s="48" t="s">
        <v>1354</v>
      </c>
      <c r="K145" s="48" t="s">
        <v>1267</v>
      </c>
      <c r="L145" s="48">
        <v>3.67</v>
      </c>
      <c r="M145" s="48" t="s">
        <v>1276</v>
      </c>
      <c r="N145" s="48" t="s">
        <v>1277</v>
      </c>
      <c r="O145" s="82">
        <v>23019000</v>
      </c>
      <c r="P145" s="48" t="s">
        <v>1271</v>
      </c>
      <c r="Q145" s="48" t="s">
        <v>1519</v>
      </c>
      <c r="R145" s="48" t="s">
        <v>1452</v>
      </c>
      <c r="S145" s="48" t="s">
        <v>1520</v>
      </c>
      <c r="T145" s="48" t="s">
        <v>1519</v>
      </c>
      <c r="U145" s="48" t="s">
        <v>1452</v>
      </c>
      <c r="V145" s="48" t="s">
        <v>1633</v>
      </c>
      <c r="W145" s="122" t="s">
        <v>3812</v>
      </c>
      <c r="X145" s="122" t="s">
        <v>3813</v>
      </c>
      <c r="Y145" s="48" t="s">
        <v>1212</v>
      </c>
      <c r="Z145" s="48" t="s">
        <v>1643</v>
      </c>
    </row>
    <row r="146" spans="2:26" ht="43.2" customHeight="1">
      <c r="B146" s="48" t="s">
        <v>2994</v>
      </c>
      <c r="C146" s="122">
        <f>IF(B146="1.2(1)①",INDEX('1.2(1)①'!$B:$B,MATCH(D146,'1.2(1)①'!$J:$J,0),1),INDEX('1.2(1)②'!$B:$B,MATCH(D146,'1.2(1)②'!$J:$J,0),1))</f>
        <v>1</v>
      </c>
      <c r="D146" s="48" t="s">
        <v>3387</v>
      </c>
      <c r="E146" s="48">
        <f t="shared" si="2"/>
        <v>140</v>
      </c>
      <c r="F146" s="48" t="s">
        <v>1494</v>
      </c>
      <c r="G146" s="48" t="s">
        <v>1632</v>
      </c>
      <c r="H146" s="48" t="s">
        <v>1407</v>
      </c>
      <c r="I146" s="48" t="s">
        <v>1508</v>
      </c>
      <c r="J146" s="48" t="s">
        <v>1354</v>
      </c>
      <c r="K146" s="48" t="s">
        <v>1267</v>
      </c>
      <c r="L146" s="48">
        <v>4.07</v>
      </c>
      <c r="M146" s="48" t="s">
        <v>1276</v>
      </c>
      <c r="N146" s="48" t="s">
        <v>1277</v>
      </c>
      <c r="O146" s="122" t="s">
        <v>1267</v>
      </c>
      <c r="P146" s="48" t="s">
        <v>1271</v>
      </c>
      <c r="Q146" s="48" t="s">
        <v>1519</v>
      </c>
      <c r="R146" s="48" t="s">
        <v>1452</v>
      </c>
      <c r="S146" s="48" t="s">
        <v>1520</v>
      </c>
      <c r="T146" s="48" t="s">
        <v>1519</v>
      </c>
      <c r="U146" s="48" t="s">
        <v>1452</v>
      </c>
      <c r="V146" s="48" t="s">
        <v>1633</v>
      </c>
      <c r="W146" s="122" t="s">
        <v>3812</v>
      </c>
      <c r="X146" s="122"/>
      <c r="Y146" s="48" t="s">
        <v>1212</v>
      </c>
      <c r="Z146" s="48" t="s">
        <v>1644</v>
      </c>
    </row>
    <row r="147" spans="2:26" ht="43.2" customHeight="1">
      <c r="B147" s="48" t="s">
        <v>2994</v>
      </c>
      <c r="C147" s="122">
        <f>IF(B147="1.2(1)①",INDEX('1.2(1)①'!$B:$B,MATCH(D147,'1.2(1)①'!$J:$J,0),1),INDEX('1.2(1)②'!$B:$B,MATCH(D147,'1.2(1)②'!$J:$J,0),1))</f>
        <v>1</v>
      </c>
      <c r="D147" s="48" t="s">
        <v>3387</v>
      </c>
      <c r="E147" s="48">
        <f t="shared" si="2"/>
        <v>141</v>
      </c>
      <c r="F147" s="48" t="s">
        <v>1494</v>
      </c>
      <c r="G147" s="48" t="s">
        <v>1632</v>
      </c>
      <c r="H147" s="48" t="s">
        <v>1407</v>
      </c>
      <c r="I147" s="48" t="s">
        <v>1510</v>
      </c>
      <c r="J147" s="48" t="s">
        <v>1354</v>
      </c>
      <c r="K147" s="48" t="s">
        <v>1267</v>
      </c>
      <c r="L147" s="48">
        <v>3.81</v>
      </c>
      <c r="M147" s="48" t="s">
        <v>1276</v>
      </c>
      <c r="N147" s="48" t="s">
        <v>1277</v>
      </c>
      <c r="O147" s="122" t="s">
        <v>1267</v>
      </c>
      <c r="P147" s="48" t="s">
        <v>1271</v>
      </c>
      <c r="Q147" s="48" t="s">
        <v>1519</v>
      </c>
      <c r="R147" s="48" t="s">
        <v>1452</v>
      </c>
      <c r="S147" s="48" t="s">
        <v>1520</v>
      </c>
      <c r="T147" s="48" t="s">
        <v>1519</v>
      </c>
      <c r="U147" s="48" t="s">
        <v>1452</v>
      </c>
      <c r="V147" s="48" t="s">
        <v>1633</v>
      </c>
      <c r="W147" s="122" t="s">
        <v>3812</v>
      </c>
      <c r="X147" s="122"/>
      <c r="Y147" s="48" t="s">
        <v>1212</v>
      </c>
      <c r="Z147" s="48" t="s">
        <v>1645</v>
      </c>
    </row>
    <row r="148" spans="2:26" ht="43.2" customHeight="1">
      <c r="B148" s="48" t="s">
        <v>2994</v>
      </c>
      <c r="C148" s="122">
        <f>IF(B148="1.2(1)①",INDEX('1.2(1)①'!$B:$B,MATCH(D148,'1.2(1)①'!$J:$J,0),1),INDEX('1.2(1)②'!$B:$B,MATCH(D148,'1.2(1)②'!$J:$J,0),1))</f>
        <v>1</v>
      </c>
      <c r="D148" s="48" t="s">
        <v>3387</v>
      </c>
      <c r="E148" s="48">
        <f t="shared" si="2"/>
        <v>142</v>
      </c>
      <c r="F148" s="48" t="s">
        <v>1494</v>
      </c>
      <c r="G148" s="48" t="s">
        <v>1632</v>
      </c>
      <c r="H148" s="48" t="s">
        <v>1407</v>
      </c>
      <c r="I148" s="48" t="s">
        <v>1512</v>
      </c>
      <c r="J148" s="48" t="s">
        <v>1354</v>
      </c>
      <c r="K148" s="48" t="s">
        <v>1267</v>
      </c>
      <c r="L148" s="48">
        <v>4</v>
      </c>
      <c r="M148" s="48" t="s">
        <v>1276</v>
      </c>
      <c r="N148" s="48" t="s">
        <v>1277</v>
      </c>
      <c r="O148" s="122" t="s">
        <v>1267</v>
      </c>
      <c r="P148" s="48" t="s">
        <v>1271</v>
      </c>
      <c r="Q148" s="48" t="s">
        <v>1519</v>
      </c>
      <c r="R148" s="48" t="s">
        <v>1452</v>
      </c>
      <c r="S148" s="48" t="s">
        <v>1520</v>
      </c>
      <c r="T148" s="48" t="s">
        <v>1519</v>
      </c>
      <c r="U148" s="48" t="s">
        <v>1452</v>
      </c>
      <c r="V148" s="48" t="s">
        <v>1633</v>
      </c>
      <c r="W148" s="122" t="s">
        <v>3812</v>
      </c>
      <c r="X148" s="122"/>
      <c r="Y148" s="48" t="s">
        <v>1212</v>
      </c>
      <c r="Z148" s="48" t="s">
        <v>1646</v>
      </c>
    </row>
    <row r="149" spans="2:26" ht="43.2" customHeight="1">
      <c r="B149" s="48" t="s">
        <v>2994</v>
      </c>
      <c r="C149" s="122">
        <f>IF(B149="1.2(1)①",INDEX('1.2(1)①'!$B:$B,MATCH(D149,'1.2(1)①'!$J:$J,0),1),INDEX('1.2(1)②'!$B:$B,MATCH(D149,'1.2(1)②'!$J:$J,0),1))</f>
        <v>1</v>
      </c>
      <c r="D149" s="48" t="s">
        <v>3387</v>
      </c>
      <c r="E149" s="48">
        <f t="shared" si="2"/>
        <v>143</v>
      </c>
      <c r="F149" s="48" t="s">
        <v>1494</v>
      </c>
      <c r="G149" s="48" t="s">
        <v>1632</v>
      </c>
      <c r="H149" s="48" t="s">
        <v>1407</v>
      </c>
      <c r="I149" s="48" t="s">
        <v>1525</v>
      </c>
      <c r="J149" s="48" t="s">
        <v>1354</v>
      </c>
      <c r="K149" s="48" t="s">
        <v>1267</v>
      </c>
      <c r="L149" s="48">
        <v>5.3</v>
      </c>
      <c r="M149" s="48" t="s">
        <v>1276</v>
      </c>
      <c r="N149" s="48" t="s">
        <v>1277</v>
      </c>
      <c r="O149" s="122" t="s">
        <v>1267</v>
      </c>
      <c r="P149" s="48" t="s">
        <v>1271</v>
      </c>
      <c r="Q149" s="48" t="s">
        <v>1519</v>
      </c>
      <c r="R149" s="48" t="s">
        <v>1452</v>
      </c>
      <c r="S149" s="48" t="s">
        <v>1520</v>
      </c>
      <c r="T149" s="48" t="s">
        <v>1519</v>
      </c>
      <c r="U149" s="48" t="s">
        <v>1452</v>
      </c>
      <c r="V149" s="48" t="s">
        <v>1633</v>
      </c>
      <c r="W149" s="122" t="s">
        <v>3812</v>
      </c>
      <c r="X149" s="122"/>
      <c r="Y149" s="48" t="s">
        <v>1212</v>
      </c>
      <c r="Z149" s="48" t="s">
        <v>1647</v>
      </c>
    </row>
    <row r="150" spans="2:26" ht="43.2" customHeight="1">
      <c r="B150" s="48" t="s">
        <v>2994</v>
      </c>
      <c r="C150" s="122">
        <f>IF(B150="1.2(1)①",INDEX('1.2(1)①'!$B:$B,MATCH(D150,'1.2(1)①'!$J:$J,0),1),INDEX('1.2(1)②'!$B:$B,MATCH(D150,'1.2(1)②'!$J:$J,0),1))</f>
        <v>1</v>
      </c>
      <c r="D150" s="48" t="s">
        <v>3387</v>
      </c>
      <c r="E150" s="48">
        <f t="shared" si="2"/>
        <v>144</v>
      </c>
      <c r="F150" s="48" t="s">
        <v>1494</v>
      </c>
      <c r="G150" s="48" t="s">
        <v>1649</v>
      </c>
      <c r="H150" s="48" t="s">
        <v>1407</v>
      </c>
      <c r="I150" s="48" t="s">
        <v>1518</v>
      </c>
      <c r="J150" s="48" t="s">
        <v>1354</v>
      </c>
      <c r="K150" s="48" t="s">
        <v>1267</v>
      </c>
      <c r="L150" s="48">
        <v>2.78</v>
      </c>
      <c r="M150" s="48" t="s">
        <v>1276</v>
      </c>
      <c r="N150" s="48" t="s">
        <v>1277</v>
      </c>
      <c r="O150" s="122" t="s">
        <v>1267</v>
      </c>
      <c r="P150" s="48" t="s">
        <v>1271</v>
      </c>
      <c r="Q150" s="48" t="s">
        <v>1519</v>
      </c>
      <c r="R150" s="48" t="s">
        <v>1452</v>
      </c>
      <c r="S150" s="48" t="s">
        <v>1520</v>
      </c>
      <c r="T150" s="48" t="s">
        <v>1519</v>
      </c>
      <c r="U150" s="48" t="s">
        <v>1452</v>
      </c>
      <c r="V150" s="48" t="s">
        <v>1549</v>
      </c>
      <c r="W150" s="122" t="s">
        <v>3812</v>
      </c>
      <c r="X150" s="122"/>
      <c r="Y150" s="48" t="s">
        <v>1212</v>
      </c>
      <c r="Z150" s="48" t="s">
        <v>1648</v>
      </c>
    </row>
    <row r="151" spans="2:26" ht="43.2" customHeight="1">
      <c r="B151" s="48" t="s">
        <v>2994</v>
      </c>
      <c r="C151" s="122">
        <f>IF(B151="1.2(1)①",INDEX('1.2(1)①'!$B:$B,MATCH(D151,'1.2(1)①'!$J:$J,0),1),INDEX('1.2(1)②'!$B:$B,MATCH(D151,'1.2(1)②'!$J:$J,0),1))</f>
        <v>1</v>
      </c>
      <c r="D151" s="48" t="s">
        <v>3387</v>
      </c>
      <c r="E151" s="48">
        <f t="shared" si="2"/>
        <v>145</v>
      </c>
      <c r="F151" s="48" t="s">
        <v>1494</v>
      </c>
      <c r="G151" s="48" t="s">
        <v>1649</v>
      </c>
      <c r="H151" s="48" t="s">
        <v>1407</v>
      </c>
      <c r="I151" s="48" t="s">
        <v>1508</v>
      </c>
      <c r="J151" s="48" t="s">
        <v>1354</v>
      </c>
      <c r="K151" s="48" t="s">
        <v>1267</v>
      </c>
      <c r="L151" s="48">
        <v>2.78</v>
      </c>
      <c r="M151" s="48" t="s">
        <v>1276</v>
      </c>
      <c r="N151" s="48" t="s">
        <v>1277</v>
      </c>
      <c r="O151" s="122" t="s">
        <v>1267</v>
      </c>
      <c r="P151" s="48" t="s">
        <v>1271</v>
      </c>
      <c r="Q151" s="48" t="s">
        <v>1519</v>
      </c>
      <c r="R151" s="48" t="s">
        <v>1452</v>
      </c>
      <c r="S151" s="48" t="s">
        <v>1520</v>
      </c>
      <c r="T151" s="48" t="s">
        <v>1519</v>
      </c>
      <c r="U151" s="48" t="s">
        <v>1452</v>
      </c>
      <c r="V151" s="48" t="s">
        <v>1549</v>
      </c>
      <c r="W151" s="122" t="s">
        <v>3812</v>
      </c>
      <c r="X151" s="122"/>
      <c r="Y151" s="48" t="s">
        <v>1212</v>
      </c>
      <c r="Z151" s="48" t="s">
        <v>1650</v>
      </c>
    </row>
    <row r="152" spans="2:26" ht="43.2" customHeight="1">
      <c r="B152" s="48" t="s">
        <v>2994</v>
      </c>
      <c r="C152" s="122">
        <f>IF(B152="1.2(1)①",INDEX('1.2(1)①'!$B:$B,MATCH(D152,'1.2(1)①'!$J:$J,0),1),INDEX('1.2(1)②'!$B:$B,MATCH(D152,'1.2(1)②'!$J:$J,0),1))</f>
        <v>1</v>
      </c>
      <c r="D152" s="48" t="s">
        <v>3387</v>
      </c>
      <c r="E152" s="48">
        <f t="shared" si="2"/>
        <v>146</v>
      </c>
      <c r="F152" s="48" t="s">
        <v>1494</v>
      </c>
      <c r="G152" s="48" t="s">
        <v>1649</v>
      </c>
      <c r="H152" s="48" t="s">
        <v>1407</v>
      </c>
      <c r="I152" s="48" t="s">
        <v>1510</v>
      </c>
      <c r="J152" s="48" t="s">
        <v>1354</v>
      </c>
      <c r="K152" s="48" t="s">
        <v>1267</v>
      </c>
      <c r="L152" s="48">
        <v>2.72</v>
      </c>
      <c r="M152" s="48" t="s">
        <v>1276</v>
      </c>
      <c r="N152" s="48" t="s">
        <v>1277</v>
      </c>
      <c r="O152" s="122" t="s">
        <v>1267</v>
      </c>
      <c r="P152" s="48" t="s">
        <v>1271</v>
      </c>
      <c r="Q152" s="48" t="s">
        <v>1519</v>
      </c>
      <c r="R152" s="48" t="s">
        <v>1452</v>
      </c>
      <c r="S152" s="48" t="s">
        <v>1520</v>
      </c>
      <c r="T152" s="48" t="s">
        <v>1519</v>
      </c>
      <c r="U152" s="48" t="s">
        <v>1452</v>
      </c>
      <c r="V152" s="48" t="s">
        <v>1549</v>
      </c>
      <c r="W152" s="122" t="s">
        <v>3812</v>
      </c>
      <c r="X152" s="122"/>
      <c r="Y152" s="48" t="s">
        <v>1212</v>
      </c>
      <c r="Z152" s="48" t="s">
        <v>1651</v>
      </c>
    </row>
    <row r="153" spans="2:26" ht="43.2" customHeight="1">
      <c r="B153" s="48" t="s">
        <v>2994</v>
      </c>
      <c r="C153" s="122">
        <f>IF(B153="1.2(1)①",INDEX('1.2(1)①'!$B:$B,MATCH(D153,'1.2(1)①'!$J:$J,0),1),INDEX('1.2(1)②'!$B:$B,MATCH(D153,'1.2(1)②'!$J:$J,0),1))</f>
        <v>1</v>
      </c>
      <c r="D153" s="48" t="s">
        <v>3387</v>
      </c>
      <c r="E153" s="48">
        <f t="shared" si="2"/>
        <v>147</v>
      </c>
      <c r="F153" s="48" t="s">
        <v>1494</v>
      </c>
      <c r="G153" s="48" t="s">
        <v>1649</v>
      </c>
      <c r="H153" s="48" t="s">
        <v>1407</v>
      </c>
      <c r="I153" s="48" t="s">
        <v>1512</v>
      </c>
      <c r="J153" s="48" t="s">
        <v>1354</v>
      </c>
      <c r="K153" s="48" t="s">
        <v>1267</v>
      </c>
      <c r="L153" s="48" t="s">
        <v>1267</v>
      </c>
      <c r="M153" s="48" t="s">
        <v>1276</v>
      </c>
      <c r="N153" s="48" t="s">
        <v>1277</v>
      </c>
      <c r="O153" s="122" t="s">
        <v>1267</v>
      </c>
      <c r="P153" s="48" t="s">
        <v>1271</v>
      </c>
      <c r="Q153" s="48" t="s">
        <v>1519</v>
      </c>
      <c r="R153" s="48" t="s">
        <v>1452</v>
      </c>
      <c r="S153" s="48" t="s">
        <v>1520</v>
      </c>
      <c r="T153" s="48" t="s">
        <v>1519</v>
      </c>
      <c r="U153" s="48" t="s">
        <v>1452</v>
      </c>
      <c r="V153" s="48" t="s">
        <v>1549</v>
      </c>
      <c r="W153" s="122" t="s">
        <v>3812</v>
      </c>
      <c r="X153" s="122"/>
      <c r="Y153" s="48" t="s">
        <v>1212</v>
      </c>
      <c r="Z153" s="48" t="s">
        <v>1652</v>
      </c>
    </row>
    <row r="154" spans="2:26" ht="43.2" customHeight="1">
      <c r="B154" s="48" t="s">
        <v>2994</v>
      </c>
      <c r="C154" s="122">
        <f>IF(B154="1.2(1)①",INDEX('1.2(1)①'!$B:$B,MATCH(D154,'1.2(1)①'!$J:$J,0),1),INDEX('1.2(1)②'!$B:$B,MATCH(D154,'1.2(1)②'!$J:$J,0),1))</f>
        <v>1</v>
      </c>
      <c r="D154" s="48" t="s">
        <v>3387</v>
      </c>
      <c r="E154" s="48">
        <f t="shared" si="2"/>
        <v>148</v>
      </c>
      <c r="F154" s="48" t="s">
        <v>1494</v>
      </c>
      <c r="G154" s="48" t="s">
        <v>1649</v>
      </c>
      <c r="H154" s="48" t="s">
        <v>1407</v>
      </c>
      <c r="I154" s="48" t="s">
        <v>1525</v>
      </c>
      <c r="J154" s="48" t="s">
        <v>1354</v>
      </c>
      <c r="K154" s="48" t="s">
        <v>1267</v>
      </c>
      <c r="L154" s="48" t="s">
        <v>1267</v>
      </c>
      <c r="M154" s="48" t="s">
        <v>1276</v>
      </c>
      <c r="N154" s="48" t="s">
        <v>1277</v>
      </c>
      <c r="O154" s="122" t="s">
        <v>1267</v>
      </c>
      <c r="P154" s="48" t="s">
        <v>1271</v>
      </c>
      <c r="Q154" s="48" t="s">
        <v>1519</v>
      </c>
      <c r="R154" s="48" t="s">
        <v>1452</v>
      </c>
      <c r="S154" s="48" t="s">
        <v>1520</v>
      </c>
      <c r="T154" s="48" t="s">
        <v>1519</v>
      </c>
      <c r="U154" s="48" t="s">
        <v>1452</v>
      </c>
      <c r="V154" s="48" t="s">
        <v>1549</v>
      </c>
      <c r="W154" s="122" t="s">
        <v>3812</v>
      </c>
      <c r="X154" s="122"/>
      <c r="Y154" s="48" t="s">
        <v>1212</v>
      </c>
      <c r="Z154" s="48" t="s">
        <v>1653</v>
      </c>
    </row>
    <row r="155" spans="2:26" ht="43.2" customHeight="1">
      <c r="B155" s="48" t="s">
        <v>2994</v>
      </c>
      <c r="C155" s="122">
        <f>IF(B155="1.2(1)①",INDEX('1.2(1)①'!$B:$B,MATCH(D155,'1.2(1)①'!$J:$J,0),1),INDEX('1.2(1)②'!$B:$B,MATCH(D155,'1.2(1)②'!$J:$J,0),1))</f>
        <v>1</v>
      </c>
      <c r="D155" s="48" t="s">
        <v>3387</v>
      </c>
      <c r="E155" s="48">
        <f t="shared" si="2"/>
        <v>149</v>
      </c>
      <c r="F155" s="48" t="s">
        <v>1494</v>
      </c>
      <c r="G155" s="48" t="s">
        <v>1655</v>
      </c>
      <c r="H155" s="48" t="s">
        <v>1407</v>
      </c>
      <c r="I155" s="48" t="s">
        <v>1518</v>
      </c>
      <c r="J155" s="48" t="s">
        <v>1409</v>
      </c>
      <c r="K155" s="48" t="s">
        <v>1267</v>
      </c>
      <c r="L155" s="48" t="s">
        <v>1267</v>
      </c>
      <c r="M155" s="48" t="s">
        <v>1276</v>
      </c>
      <c r="N155" s="48" t="s">
        <v>1277</v>
      </c>
      <c r="O155" s="122" t="s">
        <v>1267</v>
      </c>
      <c r="P155" s="48" t="s">
        <v>1271</v>
      </c>
      <c r="Q155" s="48" t="s">
        <v>1519</v>
      </c>
      <c r="R155" s="48" t="s">
        <v>1452</v>
      </c>
      <c r="S155" s="48" t="s">
        <v>1520</v>
      </c>
      <c r="T155" s="48" t="s">
        <v>1519</v>
      </c>
      <c r="U155" s="48" t="s">
        <v>1452</v>
      </c>
      <c r="V155" s="48" t="s">
        <v>1633</v>
      </c>
      <c r="W155" s="122" t="s">
        <v>3812</v>
      </c>
      <c r="X155" s="122"/>
      <c r="Y155" s="48" t="s">
        <v>1212</v>
      </c>
      <c r="Z155" s="48" t="s">
        <v>1654</v>
      </c>
    </row>
    <row r="156" spans="2:26" ht="43.2" customHeight="1">
      <c r="B156" s="48" t="s">
        <v>2994</v>
      </c>
      <c r="C156" s="122">
        <f>IF(B156="1.2(1)①",INDEX('1.2(1)①'!$B:$B,MATCH(D156,'1.2(1)①'!$J:$J,0),1),INDEX('1.2(1)②'!$B:$B,MATCH(D156,'1.2(1)②'!$J:$J,0),1))</f>
        <v>1</v>
      </c>
      <c r="D156" s="48" t="s">
        <v>3387</v>
      </c>
      <c r="E156" s="48">
        <f t="shared" si="2"/>
        <v>150</v>
      </c>
      <c r="F156" s="48" t="s">
        <v>1494</v>
      </c>
      <c r="G156" s="48" t="s">
        <v>1655</v>
      </c>
      <c r="H156" s="48" t="s">
        <v>1407</v>
      </c>
      <c r="I156" s="48" t="s">
        <v>1508</v>
      </c>
      <c r="J156" s="48" t="s">
        <v>1409</v>
      </c>
      <c r="K156" s="48" t="s">
        <v>1267</v>
      </c>
      <c r="L156" s="48">
        <v>6.6</v>
      </c>
      <c r="M156" s="48" t="s">
        <v>1276</v>
      </c>
      <c r="N156" s="48" t="s">
        <v>1277</v>
      </c>
      <c r="O156" s="122" t="s">
        <v>1267</v>
      </c>
      <c r="P156" s="48" t="s">
        <v>1271</v>
      </c>
      <c r="Q156" s="48" t="s">
        <v>1519</v>
      </c>
      <c r="R156" s="48" t="s">
        <v>1452</v>
      </c>
      <c r="S156" s="48" t="s">
        <v>1520</v>
      </c>
      <c r="T156" s="48" t="s">
        <v>1519</v>
      </c>
      <c r="U156" s="48" t="s">
        <v>1452</v>
      </c>
      <c r="V156" s="48" t="s">
        <v>1633</v>
      </c>
      <c r="W156" s="122" t="s">
        <v>3812</v>
      </c>
      <c r="X156" s="122"/>
      <c r="Y156" s="48" t="s">
        <v>1212</v>
      </c>
      <c r="Z156" s="48" t="s">
        <v>1656</v>
      </c>
    </row>
    <row r="157" spans="2:26" ht="43.2" customHeight="1">
      <c r="B157" s="48" t="s">
        <v>2994</v>
      </c>
      <c r="C157" s="122">
        <f>IF(B157="1.2(1)①",INDEX('1.2(1)①'!$B:$B,MATCH(D157,'1.2(1)①'!$J:$J,0),1),INDEX('1.2(1)②'!$B:$B,MATCH(D157,'1.2(1)②'!$J:$J,0),1))</f>
        <v>1</v>
      </c>
      <c r="D157" s="48" t="s">
        <v>3387</v>
      </c>
      <c r="E157" s="48">
        <f t="shared" si="2"/>
        <v>151</v>
      </c>
      <c r="F157" s="48" t="s">
        <v>1494</v>
      </c>
      <c r="G157" s="48" t="s">
        <v>1655</v>
      </c>
      <c r="H157" s="48" t="s">
        <v>1407</v>
      </c>
      <c r="I157" s="48" t="s">
        <v>1510</v>
      </c>
      <c r="J157" s="48" t="s">
        <v>1409</v>
      </c>
      <c r="K157" s="48" t="s">
        <v>1267</v>
      </c>
      <c r="L157" s="48">
        <v>6.4</v>
      </c>
      <c r="M157" s="48" t="s">
        <v>1276</v>
      </c>
      <c r="N157" s="48" t="s">
        <v>1277</v>
      </c>
      <c r="O157" s="122" t="s">
        <v>1267</v>
      </c>
      <c r="P157" s="48" t="s">
        <v>1271</v>
      </c>
      <c r="Q157" s="48" t="s">
        <v>1519</v>
      </c>
      <c r="R157" s="48" t="s">
        <v>1452</v>
      </c>
      <c r="S157" s="48" t="s">
        <v>1520</v>
      </c>
      <c r="T157" s="48" t="s">
        <v>1519</v>
      </c>
      <c r="U157" s="48" t="s">
        <v>1452</v>
      </c>
      <c r="V157" s="48" t="s">
        <v>1633</v>
      </c>
      <c r="W157" s="122" t="s">
        <v>3812</v>
      </c>
      <c r="X157" s="122"/>
      <c r="Y157" s="48" t="s">
        <v>1212</v>
      </c>
      <c r="Z157" s="48" t="s">
        <v>1657</v>
      </c>
    </row>
    <row r="158" spans="2:26" ht="43.2" customHeight="1">
      <c r="B158" s="48" t="s">
        <v>2994</v>
      </c>
      <c r="C158" s="122">
        <f>IF(B158="1.2(1)①",INDEX('1.2(1)①'!$B:$B,MATCH(D158,'1.2(1)①'!$J:$J,0),1),INDEX('1.2(1)②'!$B:$B,MATCH(D158,'1.2(1)②'!$J:$J,0),1))</f>
        <v>1</v>
      </c>
      <c r="D158" s="48" t="s">
        <v>3387</v>
      </c>
      <c r="E158" s="48">
        <f t="shared" si="2"/>
        <v>152</v>
      </c>
      <c r="F158" s="48" t="s">
        <v>1494</v>
      </c>
      <c r="G158" s="48" t="s">
        <v>1655</v>
      </c>
      <c r="H158" s="48" t="s">
        <v>1407</v>
      </c>
      <c r="I158" s="48" t="s">
        <v>1512</v>
      </c>
      <c r="J158" s="48" t="s">
        <v>1409</v>
      </c>
      <c r="K158" s="48" t="s">
        <v>1267</v>
      </c>
      <c r="L158" s="48">
        <v>6.1</v>
      </c>
      <c r="M158" s="48" t="s">
        <v>1276</v>
      </c>
      <c r="N158" s="48" t="s">
        <v>1277</v>
      </c>
      <c r="O158" s="122" t="s">
        <v>1267</v>
      </c>
      <c r="P158" s="48" t="s">
        <v>1271</v>
      </c>
      <c r="Q158" s="48" t="s">
        <v>1519</v>
      </c>
      <c r="R158" s="48" t="s">
        <v>1452</v>
      </c>
      <c r="S158" s="48" t="s">
        <v>1520</v>
      </c>
      <c r="T158" s="48" t="s">
        <v>1519</v>
      </c>
      <c r="U158" s="48" t="s">
        <v>1452</v>
      </c>
      <c r="V158" s="48" t="s">
        <v>1633</v>
      </c>
      <c r="W158" s="122" t="s">
        <v>3812</v>
      </c>
      <c r="X158" s="122"/>
      <c r="Y158" s="48" t="s">
        <v>1212</v>
      </c>
      <c r="Z158" s="48" t="s">
        <v>1658</v>
      </c>
    </row>
    <row r="159" spans="2:26" ht="43.2" customHeight="1">
      <c r="B159" s="48" t="s">
        <v>2994</v>
      </c>
      <c r="C159" s="122">
        <f>IF(B159="1.2(1)①",INDEX('1.2(1)①'!$B:$B,MATCH(D159,'1.2(1)①'!$J:$J,0),1),INDEX('1.2(1)②'!$B:$B,MATCH(D159,'1.2(1)②'!$J:$J,0),1))</f>
        <v>1</v>
      </c>
      <c r="D159" s="48" t="s">
        <v>3387</v>
      </c>
      <c r="E159" s="48">
        <f t="shared" si="2"/>
        <v>153</v>
      </c>
      <c r="F159" s="48" t="s">
        <v>1494</v>
      </c>
      <c r="G159" s="48" t="s">
        <v>1655</v>
      </c>
      <c r="H159" s="48" t="s">
        <v>1407</v>
      </c>
      <c r="I159" s="48" t="s">
        <v>1525</v>
      </c>
      <c r="J159" s="48" t="s">
        <v>1409</v>
      </c>
      <c r="K159" s="48" t="s">
        <v>1267</v>
      </c>
      <c r="L159" s="48">
        <v>6</v>
      </c>
      <c r="M159" s="48" t="s">
        <v>1276</v>
      </c>
      <c r="N159" s="48" t="s">
        <v>1277</v>
      </c>
      <c r="O159" s="122" t="s">
        <v>1267</v>
      </c>
      <c r="P159" s="48" t="s">
        <v>1271</v>
      </c>
      <c r="Q159" s="48" t="s">
        <v>1519</v>
      </c>
      <c r="R159" s="48" t="s">
        <v>1452</v>
      </c>
      <c r="S159" s="48" t="s">
        <v>1520</v>
      </c>
      <c r="T159" s="48" t="s">
        <v>1519</v>
      </c>
      <c r="U159" s="48" t="s">
        <v>1452</v>
      </c>
      <c r="V159" s="48" t="s">
        <v>1633</v>
      </c>
      <c r="W159" s="122" t="s">
        <v>3812</v>
      </c>
      <c r="X159" s="122"/>
      <c r="Y159" s="48" t="s">
        <v>1212</v>
      </c>
      <c r="Z159" s="48" t="s">
        <v>1659</v>
      </c>
    </row>
    <row r="160" spans="2:26" ht="43.2" customHeight="1">
      <c r="B160" s="48" t="s">
        <v>2994</v>
      </c>
      <c r="C160" s="122">
        <f>IF(B160="1.2(1)①",INDEX('1.2(1)①'!$B:$B,MATCH(D160,'1.2(1)①'!$J:$J,0),1),INDEX('1.2(1)②'!$B:$B,MATCH(D160,'1.2(1)②'!$J:$J,0),1))</f>
        <v>1</v>
      </c>
      <c r="D160" s="48" t="s">
        <v>3387</v>
      </c>
      <c r="E160" s="48">
        <f t="shared" si="2"/>
        <v>154</v>
      </c>
      <c r="F160" s="48" t="s">
        <v>1494</v>
      </c>
      <c r="G160" s="48" t="s">
        <v>1655</v>
      </c>
      <c r="H160" s="48" t="s">
        <v>1407</v>
      </c>
      <c r="I160" s="48" t="s">
        <v>1518</v>
      </c>
      <c r="J160" s="48" t="s">
        <v>1354</v>
      </c>
      <c r="K160" s="48" t="s">
        <v>1267</v>
      </c>
      <c r="L160" s="48">
        <v>4.8600000000000003</v>
      </c>
      <c r="M160" s="48" t="s">
        <v>1276</v>
      </c>
      <c r="N160" s="48" t="s">
        <v>1277</v>
      </c>
      <c r="O160" s="122" t="s">
        <v>1267</v>
      </c>
      <c r="P160" s="48" t="s">
        <v>1271</v>
      </c>
      <c r="Q160" s="48" t="s">
        <v>1519</v>
      </c>
      <c r="R160" s="48" t="s">
        <v>1452</v>
      </c>
      <c r="S160" s="48" t="s">
        <v>1520</v>
      </c>
      <c r="T160" s="48" t="s">
        <v>1519</v>
      </c>
      <c r="U160" s="48" t="s">
        <v>1452</v>
      </c>
      <c r="V160" s="48" t="s">
        <v>1633</v>
      </c>
      <c r="W160" s="122" t="s">
        <v>3812</v>
      </c>
      <c r="X160" s="122"/>
      <c r="Y160" s="48" t="s">
        <v>1212</v>
      </c>
      <c r="Z160" s="48" t="s">
        <v>1660</v>
      </c>
    </row>
    <row r="161" spans="2:26" ht="43.2" customHeight="1">
      <c r="B161" s="48" t="s">
        <v>2994</v>
      </c>
      <c r="C161" s="122">
        <f>IF(B161="1.2(1)①",INDEX('1.2(1)①'!$B:$B,MATCH(D161,'1.2(1)①'!$J:$J,0),1),INDEX('1.2(1)②'!$B:$B,MATCH(D161,'1.2(1)②'!$J:$J,0),1))</f>
        <v>1</v>
      </c>
      <c r="D161" s="48" t="s">
        <v>3387</v>
      </c>
      <c r="E161" s="48">
        <f t="shared" si="2"/>
        <v>155</v>
      </c>
      <c r="F161" s="48" t="s">
        <v>1494</v>
      </c>
      <c r="G161" s="48" t="s">
        <v>1655</v>
      </c>
      <c r="H161" s="48" t="s">
        <v>1407</v>
      </c>
      <c r="I161" s="48" t="s">
        <v>1508</v>
      </c>
      <c r="J161" s="48" t="s">
        <v>1354</v>
      </c>
      <c r="K161" s="48" t="s">
        <v>1267</v>
      </c>
      <c r="L161" s="48">
        <v>6.2</v>
      </c>
      <c r="M161" s="48" t="s">
        <v>1276</v>
      </c>
      <c r="N161" s="48" t="s">
        <v>1277</v>
      </c>
      <c r="O161" s="122" t="s">
        <v>1267</v>
      </c>
      <c r="P161" s="48" t="s">
        <v>1271</v>
      </c>
      <c r="Q161" s="48" t="s">
        <v>1519</v>
      </c>
      <c r="R161" s="48" t="s">
        <v>1452</v>
      </c>
      <c r="S161" s="48" t="s">
        <v>1520</v>
      </c>
      <c r="T161" s="48" t="s">
        <v>1519</v>
      </c>
      <c r="U161" s="48" t="s">
        <v>1452</v>
      </c>
      <c r="V161" s="48" t="s">
        <v>1633</v>
      </c>
      <c r="W161" s="122" t="s">
        <v>3812</v>
      </c>
      <c r="X161" s="122"/>
      <c r="Y161" s="48" t="s">
        <v>1212</v>
      </c>
      <c r="Z161" s="48" t="s">
        <v>1661</v>
      </c>
    </row>
    <row r="162" spans="2:26" ht="43.2" customHeight="1">
      <c r="B162" s="48" t="s">
        <v>2994</v>
      </c>
      <c r="C162" s="122">
        <f>IF(B162="1.2(1)①",INDEX('1.2(1)①'!$B:$B,MATCH(D162,'1.2(1)①'!$J:$J,0),1),INDEX('1.2(1)②'!$B:$B,MATCH(D162,'1.2(1)②'!$J:$J,0),1))</f>
        <v>1</v>
      </c>
      <c r="D162" s="48" t="s">
        <v>3387</v>
      </c>
      <c r="E162" s="48">
        <f t="shared" si="2"/>
        <v>156</v>
      </c>
      <c r="F162" s="48" t="s">
        <v>1494</v>
      </c>
      <c r="G162" s="48" t="s">
        <v>1655</v>
      </c>
      <c r="H162" s="48" t="s">
        <v>1407</v>
      </c>
      <c r="I162" s="48" t="s">
        <v>1510</v>
      </c>
      <c r="J162" s="48" t="s">
        <v>1354</v>
      </c>
      <c r="K162" s="48" t="s">
        <v>1267</v>
      </c>
      <c r="L162" s="48">
        <v>5.46</v>
      </c>
      <c r="M162" s="48" t="s">
        <v>1276</v>
      </c>
      <c r="N162" s="48" t="s">
        <v>1277</v>
      </c>
      <c r="O162" s="122" t="s">
        <v>1267</v>
      </c>
      <c r="P162" s="48" t="s">
        <v>1271</v>
      </c>
      <c r="Q162" s="48" t="s">
        <v>1519</v>
      </c>
      <c r="R162" s="48" t="s">
        <v>1452</v>
      </c>
      <c r="S162" s="48" t="s">
        <v>1520</v>
      </c>
      <c r="T162" s="48" t="s">
        <v>1519</v>
      </c>
      <c r="U162" s="48" t="s">
        <v>1452</v>
      </c>
      <c r="V162" s="48" t="s">
        <v>1633</v>
      </c>
      <c r="W162" s="122" t="s">
        <v>3812</v>
      </c>
      <c r="X162" s="122"/>
      <c r="Y162" s="48" t="s">
        <v>1212</v>
      </c>
      <c r="Z162" s="48" t="s">
        <v>1662</v>
      </c>
    </row>
    <row r="163" spans="2:26" ht="43.2" customHeight="1">
      <c r="B163" s="48" t="s">
        <v>2994</v>
      </c>
      <c r="C163" s="122">
        <f>IF(B163="1.2(1)①",INDEX('1.2(1)①'!$B:$B,MATCH(D163,'1.2(1)①'!$J:$J,0),1),INDEX('1.2(1)②'!$B:$B,MATCH(D163,'1.2(1)②'!$J:$J,0),1))</f>
        <v>1</v>
      </c>
      <c r="D163" s="48" t="s">
        <v>3387</v>
      </c>
      <c r="E163" s="48">
        <f t="shared" si="2"/>
        <v>157</v>
      </c>
      <c r="F163" s="48" t="s">
        <v>1494</v>
      </c>
      <c r="G163" s="48" t="s">
        <v>1655</v>
      </c>
      <c r="H163" s="48" t="s">
        <v>1407</v>
      </c>
      <c r="I163" s="48" t="s">
        <v>1512</v>
      </c>
      <c r="J163" s="48" t="s">
        <v>1354</v>
      </c>
      <c r="K163" s="48" t="s">
        <v>1267</v>
      </c>
      <c r="L163" s="48">
        <v>4.8600000000000003</v>
      </c>
      <c r="M163" s="48" t="s">
        <v>1276</v>
      </c>
      <c r="N163" s="48" t="s">
        <v>1277</v>
      </c>
      <c r="O163" s="122" t="s">
        <v>1267</v>
      </c>
      <c r="P163" s="48" t="s">
        <v>1271</v>
      </c>
      <c r="Q163" s="48" t="s">
        <v>1519</v>
      </c>
      <c r="R163" s="48" t="s">
        <v>1452</v>
      </c>
      <c r="S163" s="48" t="s">
        <v>1520</v>
      </c>
      <c r="T163" s="48" t="s">
        <v>1519</v>
      </c>
      <c r="U163" s="48" t="s">
        <v>1452</v>
      </c>
      <c r="V163" s="48" t="s">
        <v>1633</v>
      </c>
      <c r="W163" s="122" t="s">
        <v>3812</v>
      </c>
      <c r="X163" s="122"/>
      <c r="Y163" s="48" t="s">
        <v>1212</v>
      </c>
      <c r="Z163" s="48" t="s">
        <v>1663</v>
      </c>
    </row>
    <row r="164" spans="2:26" ht="43.2" customHeight="1">
      <c r="B164" s="48" t="s">
        <v>2994</v>
      </c>
      <c r="C164" s="122">
        <f>IF(B164="1.2(1)①",INDEX('1.2(1)①'!$B:$B,MATCH(D164,'1.2(1)①'!$J:$J,0),1),INDEX('1.2(1)②'!$B:$B,MATCH(D164,'1.2(1)②'!$J:$J,0),1))</f>
        <v>1</v>
      </c>
      <c r="D164" s="48" t="s">
        <v>3387</v>
      </c>
      <c r="E164" s="48">
        <f t="shared" si="2"/>
        <v>158</v>
      </c>
      <c r="F164" s="48" t="s">
        <v>1494</v>
      </c>
      <c r="G164" s="48" t="s">
        <v>1655</v>
      </c>
      <c r="H164" s="48" t="s">
        <v>1407</v>
      </c>
      <c r="I164" s="48" t="s">
        <v>1525</v>
      </c>
      <c r="J164" s="48" t="s">
        <v>1354</v>
      </c>
      <c r="K164" s="48" t="s">
        <v>1267</v>
      </c>
      <c r="L164" s="48">
        <v>6</v>
      </c>
      <c r="M164" s="48" t="s">
        <v>1276</v>
      </c>
      <c r="N164" s="48" t="s">
        <v>1277</v>
      </c>
      <c r="O164" s="122" t="s">
        <v>1267</v>
      </c>
      <c r="P164" s="48" t="s">
        <v>1271</v>
      </c>
      <c r="Q164" s="48" t="s">
        <v>1519</v>
      </c>
      <c r="R164" s="48" t="s">
        <v>1452</v>
      </c>
      <c r="S164" s="48" t="s">
        <v>1520</v>
      </c>
      <c r="T164" s="48" t="s">
        <v>1519</v>
      </c>
      <c r="U164" s="48" t="s">
        <v>1452</v>
      </c>
      <c r="V164" s="48" t="s">
        <v>1633</v>
      </c>
      <c r="W164" s="122" t="s">
        <v>3812</v>
      </c>
      <c r="X164" s="122"/>
      <c r="Y164" s="48" t="s">
        <v>1212</v>
      </c>
      <c r="Z164" s="48" t="s">
        <v>1664</v>
      </c>
    </row>
    <row r="165" spans="2:26" ht="43.2" customHeight="1">
      <c r="B165" s="48" t="s">
        <v>2994</v>
      </c>
      <c r="C165" s="122">
        <f>IF(B165="1.2(1)①",INDEX('1.2(1)①'!$B:$B,MATCH(D165,'1.2(1)①'!$J:$J,0),1),INDEX('1.2(1)②'!$B:$B,MATCH(D165,'1.2(1)②'!$J:$J,0),1))</f>
        <v>1</v>
      </c>
      <c r="D165" s="48" t="s">
        <v>3387</v>
      </c>
      <c r="E165" s="48">
        <f t="shared" si="2"/>
        <v>159</v>
      </c>
      <c r="F165" s="48" t="s">
        <v>1494</v>
      </c>
      <c r="G165" s="48" t="s">
        <v>1666</v>
      </c>
      <c r="H165" s="48" t="s">
        <v>1407</v>
      </c>
      <c r="I165" s="48" t="s">
        <v>1518</v>
      </c>
      <c r="J165" s="48" t="s">
        <v>1409</v>
      </c>
      <c r="K165" s="48" t="s">
        <v>1267</v>
      </c>
      <c r="L165" s="48" t="s">
        <v>1267</v>
      </c>
      <c r="M165" s="48" t="s">
        <v>1276</v>
      </c>
      <c r="N165" s="48" t="s">
        <v>1277</v>
      </c>
      <c r="O165" s="122" t="s">
        <v>1267</v>
      </c>
      <c r="P165" s="48" t="s">
        <v>1271</v>
      </c>
      <c r="Q165" s="48" t="s">
        <v>1519</v>
      </c>
      <c r="R165" s="48" t="s">
        <v>1452</v>
      </c>
      <c r="S165" s="48" t="s">
        <v>1520</v>
      </c>
      <c r="T165" s="48" t="s">
        <v>1519</v>
      </c>
      <c r="U165" s="48" t="s">
        <v>1452</v>
      </c>
      <c r="V165" s="48" t="s">
        <v>1606</v>
      </c>
      <c r="W165" s="122" t="s">
        <v>3812</v>
      </c>
      <c r="X165" s="122"/>
      <c r="Y165" s="48" t="s">
        <v>1212</v>
      </c>
      <c r="Z165" s="48" t="s">
        <v>1665</v>
      </c>
    </row>
    <row r="166" spans="2:26" ht="43.2" customHeight="1">
      <c r="B166" s="48" t="s">
        <v>2994</v>
      </c>
      <c r="C166" s="122">
        <f>IF(B166="1.2(1)①",INDEX('1.2(1)①'!$B:$B,MATCH(D166,'1.2(1)①'!$J:$J,0),1),INDEX('1.2(1)②'!$B:$B,MATCH(D166,'1.2(1)②'!$J:$J,0),1))</f>
        <v>1</v>
      </c>
      <c r="D166" s="48" t="s">
        <v>3387</v>
      </c>
      <c r="E166" s="48">
        <f t="shared" si="2"/>
        <v>160</v>
      </c>
      <c r="F166" s="48" t="s">
        <v>1494</v>
      </c>
      <c r="G166" s="48" t="s">
        <v>1666</v>
      </c>
      <c r="H166" s="48" t="s">
        <v>1407</v>
      </c>
      <c r="I166" s="48" t="s">
        <v>1508</v>
      </c>
      <c r="J166" s="48" t="s">
        <v>1409</v>
      </c>
      <c r="K166" s="48" t="s">
        <v>1267</v>
      </c>
      <c r="L166" s="48">
        <v>6</v>
      </c>
      <c r="M166" s="48" t="s">
        <v>1276</v>
      </c>
      <c r="N166" s="48" t="s">
        <v>1277</v>
      </c>
      <c r="O166" s="122" t="s">
        <v>1267</v>
      </c>
      <c r="P166" s="48" t="s">
        <v>1271</v>
      </c>
      <c r="Q166" s="48" t="s">
        <v>1519</v>
      </c>
      <c r="R166" s="48" t="s">
        <v>1452</v>
      </c>
      <c r="S166" s="48" t="s">
        <v>1520</v>
      </c>
      <c r="T166" s="48" t="s">
        <v>1519</v>
      </c>
      <c r="U166" s="48" t="s">
        <v>1452</v>
      </c>
      <c r="V166" s="48" t="s">
        <v>1606</v>
      </c>
      <c r="W166" s="122" t="s">
        <v>3812</v>
      </c>
      <c r="X166" s="122"/>
      <c r="Y166" s="48" t="s">
        <v>1212</v>
      </c>
      <c r="Z166" s="48" t="s">
        <v>1667</v>
      </c>
    </row>
    <row r="167" spans="2:26" ht="43.2" customHeight="1">
      <c r="B167" s="48" t="s">
        <v>2994</v>
      </c>
      <c r="C167" s="122">
        <f>IF(B167="1.2(1)①",INDEX('1.2(1)①'!$B:$B,MATCH(D167,'1.2(1)①'!$J:$J,0),1),INDEX('1.2(1)②'!$B:$B,MATCH(D167,'1.2(1)②'!$J:$J,0),1))</f>
        <v>1</v>
      </c>
      <c r="D167" s="48" t="s">
        <v>3387</v>
      </c>
      <c r="E167" s="48">
        <f t="shared" si="2"/>
        <v>161</v>
      </c>
      <c r="F167" s="48" t="s">
        <v>1494</v>
      </c>
      <c r="G167" s="48" t="s">
        <v>1666</v>
      </c>
      <c r="H167" s="48" t="s">
        <v>1407</v>
      </c>
      <c r="I167" s="48" t="s">
        <v>1510</v>
      </c>
      <c r="J167" s="48" t="s">
        <v>1409</v>
      </c>
      <c r="K167" s="48" t="s">
        <v>1267</v>
      </c>
      <c r="L167" s="48">
        <v>6</v>
      </c>
      <c r="M167" s="48" t="s">
        <v>1276</v>
      </c>
      <c r="N167" s="48" t="s">
        <v>1277</v>
      </c>
      <c r="O167" s="122" t="s">
        <v>1267</v>
      </c>
      <c r="P167" s="48" t="s">
        <v>1271</v>
      </c>
      <c r="Q167" s="48" t="s">
        <v>1519</v>
      </c>
      <c r="R167" s="48" t="s">
        <v>1452</v>
      </c>
      <c r="S167" s="48" t="s">
        <v>1520</v>
      </c>
      <c r="T167" s="48" t="s">
        <v>1519</v>
      </c>
      <c r="U167" s="48" t="s">
        <v>1452</v>
      </c>
      <c r="V167" s="48" t="s">
        <v>1606</v>
      </c>
      <c r="W167" s="122" t="s">
        <v>3812</v>
      </c>
      <c r="X167" s="122"/>
      <c r="Y167" s="48" t="s">
        <v>1212</v>
      </c>
      <c r="Z167" s="48" t="s">
        <v>1668</v>
      </c>
    </row>
    <row r="168" spans="2:26" ht="43.2" customHeight="1">
      <c r="B168" s="48" t="s">
        <v>2994</v>
      </c>
      <c r="C168" s="122">
        <f>IF(B168="1.2(1)①",INDEX('1.2(1)①'!$B:$B,MATCH(D168,'1.2(1)①'!$J:$J,0),1),INDEX('1.2(1)②'!$B:$B,MATCH(D168,'1.2(1)②'!$J:$J,0),1))</f>
        <v>1</v>
      </c>
      <c r="D168" s="48" t="s">
        <v>3387</v>
      </c>
      <c r="E168" s="48">
        <f t="shared" si="2"/>
        <v>162</v>
      </c>
      <c r="F168" s="48" t="s">
        <v>1494</v>
      </c>
      <c r="G168" s="48" t="s">
        <v>1666</v>
      </c>
      <c r="H168" s="48" t="s">
        <v>1407</v>
      </c>
      <c r="I168" s="48" t="s">
        <v>1512</v>
      </c>
      <c r="J168" s="48" t="s">
        <v>1409</v>
      </c>
      <c r="K168" s="48" t="s">
        <v>1267</v>
      </c>
      <c r="L168" s="48">
        <v>5.7</v>
      </c>
      <c r="M168" s="48" t="s">
        <v>1276</v>
      </c>
      <c r="N168" s="48" t="s">
        <v>1277</v>
      </c>
      <c r="O168" s="82">
        <v>12404000</v>
      </c>
      <c r="P168" s="48" t="s">
        <v>1271</v>
      </c>
      <c r="Q168" s="48" t="s">
        <v>1519</v>
      </c>
      <c r="R168" s="48" t="s">
        <v>1452</v>
      </c>
      <c r="S168" s="48" t="s">
        <v>1520</v>
      </c>
      <c r="T168" s="48" t="s">
        <v>1519</v>
      </c>
      <c r="U168" s="48" t="s">
        <v>1452</v>
      </c>
      <c r="V168" s="48" t="s">
        <v>1606</v>
      </c>
      <c r="W168" s="122" t="s">
        <v>3812</v>
      </c>
      <c r="X168" s="122" t="s">
        <v>3813</v>
      </c>
      <c r="Y168" s="48" t="s">
        <v>1212</v>
      </c>
      <c r="Z168" s="48" t="s">
        <v>1669</v>
      </c>
    </row>
    <row r="169" spans="2:26" ht="43.2" customHeight="1">
      <c r="B169" s="48" t="s">
        <v>2994</v>
      </c>
      <c r="C169" s="122">
        <f>IF(B169="1.2(1)①",INDEX('1.2(1)①'!$B:$B,MATCH(D169,'1.2(1)①'!$J:$J,0),1),INDEX('1.2(1)②'!$B:$B,MATCH(D169,'1.2(1)②'!$J:$J,0),1))</f>
        <v>1</v>
      </c>
      <c r="D169" s="48" t="s">
        <v>3387</v>
      </c>
      <c r="E169" s="48">
        <f t="shared" si="2"/>
        <v>163</v>
      </c>
      <c r="F169" s="48" t="s">
        <v>1494</v>
      </c>
      <c r="G169" s="48" t="s">
        <v>1666</v>
      </c>
      <c r="H169" s="48" t="s">
        <v>1407</v>
      </c>
      <c r="I169" s="48" t="s">
        <v>1525</v>
      </c>
      <c r="J169" s="48" t="s">
        <v>1409</v>
      </c>
      <c r="K169" s="48" t="s">
        <v>1267</v>
      </c>
      <c r="L169" s="48">
        <v>5.6</v>
      </c>
      <c r="M169" s="48" t="s">
        <v>1276</v>
      </c>
      <c r="N169" s="48" t="s">
        <v>1277</v>
      </c>
      <c r="O169" s="122" t="s">
        <v>1267</v>
      </c>
      <c r="P169" s="48" t="s">
        <v>1271</v>
      </c>
      <c r="Q169" s="48" t="s">
        <v>1519</v>
      </c>
      <c r="R169" s="48" t="s">
        <v>1452</v>
      </c>
      <c r="S169" s="48" t="s">
        <v>1520</v>
      </c>
      <c r="T169" s="48" t="s">
        <v>1519</v>
      </c>
      <c r="U169" s="48" t="s">
        <v>1452</v>
      </c>
      <c r="V169" s="48" t="s">
        <v>1606</v>
      </c>
      <c r="W169" s="122" t="s">
        <v>3812</v>
      </c>
      <c r="X169" s="122"/>
      <c r="Y169" s="48" t="s">
        <v>1212</v>
      </c>
      <c r="Z169" s="48" t="s">
        <v>1670</v>
      </c>
    </row>
    <row r="170" spans="2:26" ht="43.2" customHeight="1">
      <c r="B170" s="48" t="s">
        <v>2994</v>
      </c>
      <c r="C170" s="122">
        <f>IF(B170="1.2(1)①",INDEX('1.2(1)①'!$B:$B,MATCH(D170,'1.2(1)①'!$J:$J,0),1),INDEX('1.2(1)②'!$B:$B,MATCH(D170,'1.2(1)②'!$J:$J,0),1))</f>
        <v>1</v>
      </c>
      <c r="D170" s="48" t="s">
        <v>3387</v>
      </c>
      <c r="E170" s="48">
        <f t="shared" si="2"/>
        <v>164</v>
      </c>
      <c r="F170" s="48" t="s">
        <v>1494</v>
      </c>
      <c r="G170" s="48" t="s">
        <v>1666</v>
      </c>
      <c r="H170" s="48" t="s">
        <v>1407</v>
      </c>
      <c r="I170" s="48" t="s">
        <v>1518</v>
      </c>
      <c r="J170" s="48" t="s">
        <v>1354</v>
      </c>
      <c r="K170" s="48" t="s">
        <v>1267</v>
      </c>
      <c r="L170" s="48">
        <v>4.01</v>
      </c>
      <c r="M170" s="48" t="s">
        <v>1276</v>
      </c>
      <c r="N170" s="48" t="s">
        <v>1277</v>
      </c>
      <c r="O170" s="122" t="s">
        <v>1267</v>
      </c>
      <c r="P170" s="48" t="s">
        <v>1271</v>
      </c>
      <c r="Q170" s="48" t="s">
        <v>1519</v>
      </c>
      <c r="R170" s="48" t="s">
        <v>1452</v>
      </c>
      <c r="S170" s="48" t="s">
        <v>1520</v>
      </c>
      <c r="T170" s="48" t="s">
        <v>1519</v>
      </c>
      <c r="U170" s="48" t="s">
        <v>1452</v>
      </c>
      <c r="V170" s="48" t="s">
        <v>1606</v>
      </c>
      <c r="W170" s="122" t="s">
        <v>3812</v>
      </c>
      <c r="X170" s="122"/>
      <c r="Y170" s="48" t="s">
        <v>1212</v>
      </c>
      <c r="Z170" s="48" t="s">
        <v>1671</v>
      </c>
    </row>
    <row r="171" spans="2:26" ht="43.2" customHeight="1">
      <c r="B171" s="48" t="s">
        <v>2994</v>
      </c>
      <c r="C171" s="122">
        <f>IF(B171="1.2(1)①",INDEX('1.2(1)①'!$B:$B,MATCH(D171,'1.2(1)①'!$J:$J,0),1),INDEX('1.2(1)②'!$B:$B,MATCH(D171,'1.2(1)②'!$J:$J,0),1))</f>
        <v>1</v>
      </c>
      <c r="D171" s="48" t="s">
        <v>3387</v>
      </c>
      <c r="E171" s="48">
        <f t="shared" si="2"/>
        <v>165</v>
      </c>
      <c r="F171" s="48" t="s">
        <v>1494</v>
      </c>
      <c r="G171" s="48" t="s">
        <v>1666</v>
      </c>
      <c r="H171" s="48" t="s">
        <v>1407</v>
      </c>
      <c r="I171" s="48" t="s">
        <v>1508</v>
      </c>
      <c r="J171" s="48" t="s">
        <v>1354</v>
      </c>
      <c r="K171" s="48" t="s">
        <v>1267</v>
      </c>
      <c r="L171" s="48">
        <v>4.1399999999999997</v>
      </c>
      <c r="M171" s="48" t="s">
        <v>1276</v>
      </c>
      <c r="N171" s="48" t="s">
        <v>1277</v>
      </c>
      <c r="O171" s="122" t="s">
        <v>1267</v>
      </c>
      <c r="P171" s="48" t="s">
        <v>1271</v>
      </c>
      <c r="Q171" s="48" t="s">
        <v>1519</v>
      </c>
      <c r="R171" s="48" t="s">
        <v>1452</v>
      </c>
      <c r="S171" s="48" t="s">
        <v>1520</v>
      </c>
      <c r="T171" s="48" t="s">
        <v>1519</v>
      </c>
      <c r="U171" s="48" t="s">
        <v>1452</v>
      </c>
      <c r="V171" s="48" t="s">
        <v>1606</v>
      </c>
      <c r="W171" s="122" t="s">
        <v>3812</v>
      </c>
      <c r="X171" s="122"/>
      <c r="Y171" s="48" t="s">
        <v>1212</v>
      </c>
      <c r="Z171" s="48" t="s">
        <v>1672</v>
      </c>
    </row>
    <row r="172" spans="2:26" ht="43.2" customHeight="1">
      <c r="B172" s="48" t="s">
        <v>2994</v>
      </c>
      <c r="C172" s="122">
        <f>IF(B172="1.2(1)①",INDEX('1.2(1)①'!$B:$B,MATCH(D172,'1.2(1)①'!$J:$J,0),1),INDEX('1.2(1)②'!$B:$B,MATCH(D172,'1.2(1)②'!$J:$J,0),1))</f>
        <v>1</v>
      </c>
      <c r="D172" s="48" t="s">
        <v>3387</v>
      </c>
      <c r="E172" s="48">
        <f t="shared" si="2"/>
        <v>166</v>
      </c>
      <c r="F172" s="48" t="s">
        <v>1494</v>
      </c>
      <c r="G172" s="48" t="s">
        <v>1666</v>
      </c>
      <c r="H172" s="48" t="s">
        <v>1407</v>
      </c>
      <c r="I172" s="48" t="s">
        <v>1510</v>
      </c>
      <c r="J172" s="48" t="s">
        <v>1354</v>
      </c>
      <c r="K172" s="48" t="s">
        <v>1267</v>
      </c>
      <c r="L172" s="48">
        <v>3.86</v>
      </c>
      <c r="M172" s="48" t="s">
        <v>1276</v>
      </c>
      <c r="N172" s="48" t="s">
        <v>1277</v>
      </c>
      <c r="O172" s="122" t="s">
        <v>1267</v>
      </c>
      <c r="P172" s="48" t="s">
        <v>1271</v>
      </c>
      <c r="Q172" s="48" t="s">
        <v>1519</v>
      </c>
      <c r="R172" s="48" t="s">
        <v>1452</v>
      </c>
      <c r="S172" s="48" t="s">
        <v>1520</v>
      </c>
      <c r="T172" s="48" t="s">
        <v>1519</v>
      </c>
      <c r="U172" s="48" t="s">
        <v>1452</v>
      </c>
      <c r="V172" s="48" t="s">
        <v>1606</v>
      </c>
      <c r="W172" s="122" t="s">
        <v>3812</v>
      </c>
      <c r="X172" s="122"/>
      <c r="Y172" s="48" t="s">
        <v>1212</v>
      </c>
      <c r="Z172" s="48" t="s">
        <v>1673</v>
      </c>
    </row>
    <row r="173" spans="2:26" ht="43.2" customHeight="1">
      <c r="B173" s="48" t="s">
        <v>2994</v>
      </c>
      <c r="C173" s="122">
        <f>IF(B173="1.2(1)①",INDEX('1.2(1)①'!$B:$B,MATCH(D173,'1.2(1)①'!$J:$J,0),1),INDEX('1.2(1)②'!$B:$B,MATCH(D173,'1.2(1)②'!$J:$J,0),1))</f>
        <v>1</v>
      </c>
      <c r="D173" s="48" t="s">
        <v>3387</v>
      </c>
      <c r="E173" s="48">
        <f t="shared" si="2"/>
        <v>167</v>
      </c>
      <c r="F173" s="48" t="s">
        <v>1494</v>
      </c>
      <c r="G173" s="48" t="s">
        <v>1666</v>
      </c>
      <c r="H173" s="48" t="s">
        <v>1407</v>
      </c>
      <c r="I173" s="48" t="s">
        <v>1512</v>
      </c>
      <c r="J173" s="48" t="s">
        <v>1354</v>
      </c>
      <c r="K173" s="48" t="s">
        <v>1267</v>
      </c>
      <c r="L173" s="48">
        <v>3.5</v>
      </c>
      <c r="M173" s="48" t="s">
        <v>1276</v>
      </c>
      <c r="N173" s="48" t="s">
        <v>1277</v>
      </c>
      <c r="O173" s="122" t="s">
        <v>1267</v>
      </c>
      <c r="P173" s="48" t="s">
        <v>1271</v>
      </c>
      <c r="Q173" s="48" t="s">
        <v>1519</v>
      </c>
      <c r="R173" s="48" t="s">
        <v>1452</v>
      </c>
      <c r="S173" s="48" t="s">
        <v>1520</v>
      </c>
      <c r="T173" s="48" t="s">
        <v>1519</v>
      </c>
      <c r="U173" s="48" t="s">
        <v>1452</v>
      </c>
      <c r="V173" s="48" t="s">
        <v>1606</v>
      </c>
      <c r="W173" s="122" t="s">
        <v>3812</v>
      </c>
      <c r="X173" s="122"/>
      <c r="Y173" s="48" t="s">
        <v>1212</v>
      </c>
      <c r="Z173" s="48" t="s">
        <v>1674</v>
      </c>
    </row>
    <row r="174" spans="2:26" ht="43.2" customHeight="1">
      <c r="B174" s="48" t="s">
        <v>2994</v>
      </c>
      <c r="C174" s="122">
        <f>IF(B174="1.2(1)①",INDEX('1.2(1)①'!$B:$B,MATCH(D174,'1.2(1)①'!$J:$J,0),1),INDEX('1.2(1)②'!$B:$B,MATCH(D174,'1.2(1)②'!$J:$J,0),1))</f>
        <v>1</v>
      </c>
      <c r="D174" s="48" t="s">
        <v>3387</v>
      </c>
      <c r="E174" s="48">
        <f t="shared" si="2"/>
        <v>168</v>
      </c>
      <c r="F174" s="48" t="s">
        <v>1494</v>
      </c>
      <c r="G174" s="48" t="s">
        <v>1666</v>
      </c>
      <c r="H174" s="48" t="s">
        <v>1407</v>
      </c>
      <c r="I174" s="48" t="s">
        <v>1525</v>
      </c>
      <c r="J174" s="48" t="s">
        <v>1354</v>
      </c>
      <c r="K174" s="48" t="s">
        <v>1267</v>
      </c>
      <c r="L174" s="48">
        <v>3.61</v>
      </c>
      <c r="M174" s="48" t="s">
        <v>1276</v>
      </c>
      <c r="N174" s="48" t="s">
        <v>1277</v>
      </c>
      <c r="O174" s="122" t="s">
        <v>1267</v>
      </c>
      <c r="P174" s="48" t="s">
        <v>1271</v>
      </c>
      <c r="Q174" s="48" t="s">
        <v>1519</v>
      </c>
      <c r="R174" s="48" t="s">
        <v>1452</v>
      </c>
      <c r="S174" s="48" t="s">
        <v>1520</v>
      </c>
      <c r="T174" s="48" t="s">
        <v>1519</v>
      </c>
      <c r="U174" s="48" t="s">
        <v>1452</v>
      </c>
      <c r="V174" s="48" t="s">
        <v>1606</v>
      </c>
      <c r="W174" s="122" t="s">
        <v>3812</v>
      </c>
      <c r="X174" s="122"/>
      <c r="Y174" s="48" t="s">
        <v>1212</v>
      </c>
      <c r="Z174" s="48" t="s">
        <v>1675</v>
      </c>
    </row>
    <row r="175" spans="2:26" ht="43.2" customHeight="1">
      <c r="B175" s="48" t="s">
        <v>2994</v>
      </c>
      <c r="C175" s="122">
        <f>IF(B175="1.2(1)①",INDEX('1.2(1)①'!$B:$B,MATCH(D175,'1.2(1)①'!$J:$J,0),1),INDEX('1.2(1)②'!$B:$B,MATCH(D175,'1.2(1)②'!$J:$J,0),1))</f>
        <v>1</v>
      </c>
      <c r="D175" s="48" t="s">
        <v>3387</v>
      </c>
      <c r="E175" s="48">
        <f t="shared" si="2"/>
        <v>169</v>
      </c>
      <c r="F175" s="48" t="s">
        <v>1494</v>
      </c>
      <c r="G175" s="48" t="s">
        <v>1677</v>
      </c>
      <c r="H175" s="48" t="s">
        <v>1407</v>
      </c>
      <c r="I175" s="48" t="s">
        <v>1518</v>
      </c>
      <c r="J175" s="48" t="s">
        <v>1409</v>
      </c>
      <c r="K175" s="48" t="s">
        <v>1267</v>
      </c>
      <c r="L175" s="48" t="s">
        <v>1267</v>
      </c>
      <c r="M175" s="48" t="s">
        <v>1276</v>
      </c>
      <c r="N175" s="48" t="s">
        <v>1277</v>
      </c>
      <c r="O175" s="122" t="s">
        <v>1267</v>
      </c>
      <c r="P175" s="48" t="s">
        <v>1271</v>
      </c>
      <c r="Q175" s="48" t="s">
        <v>1519</v>
      </c>
      <c r="R175" s="48" t="s">
        <v>1452</v>
      </c>
      <c r="S175" s="48" t="s">
        <v>1520</v>
      </c>
      <c r="T175" s="48" t="s">
        <v>1519</v>
      </c>
      <c r="U175" s="48" t="s">
        <v>1452</v>
      </c>
      <c r="V175" s="48" t="s">
        <v>1606</v>
      </c>
      <c r="W175" s="122" t="s">
        <v>3812</v>
      </c>
      <c r="X175" s="122"/>
      <c r="Y175" s="48" t="s">
        <v>1212</v>
      </c>
      <c r="Z175" s="48" t="s">
        <v>1676</v>
      </c>
    </row>
    <row r="176" spans="2:26" ht="43.2" customHeight="1">
      <c r="B176" s="48" t="s">
        <v>2994</v>
      </c>
      <c r="C176" s="122">
        <f>IF(B176="1.2(1)①",INDEX('1.2(1)①'!$B:$B,MATCH(D176,'1.2(1)①'!$J:$J,0),1),INDEX('1.2(1)②'!$B:$B,MATCH(D176,'1.2(1)②'!$J:$J,0),1))</f>
        <v>1</v>
      </c>
      <c r="D176" s="48" t="s">
        <v>3387</v>
      </c>
      <c r="E176" s="48">
        <f t="shared" si="2"/>
        <v>170</v>
      </c>
      <c r="F176" s="48" t="s">
        <v>1494</v>
      </c>
      <c r="G176" s="48" t="s">
        <v>1677</v>
      </c>
      <c r="H176" s="48" t="s">
        <v>1407</v>
      </c>
      <c r="I176" s="48" t="s">
        <v>1508</v>
      </c>
      <c r="J176" s="48" t="s">
        <v>1409</v>
      </c>
      <c r="K176" s="48" t="s">
        <v>1267</v>
      </c>
      <c r="L176" s="48">
        <v>7</v>
      </c>
      <c r="M176" s="48" t="s">
        <v>1276</v>
      </c>
      <c r="N176" s="48" t="s">
        <v>1277</v>
      </c>
      <c r="O176" s="122" t="s">
        <v>1267</v>
      </c>
      <c r="P176" s="48" t="s">
        <v>1271</v>
      </c>
      <c r="Q176" s="48" t="s">
        <v>1519</v>
      </c>
      <c r="R176" s="48" t="s">
        <v>1452</v>
      </c>
      <c r="S176" s="48" t="s">
        <v>1520</v>
      </c>
      <c r="T176" s="48" t="s">
        <v>1519</v>
      </c>
      <c r="U176" s="48" t="s">
        <v>1452</v>
      </c>
      <c r="V176" s="48" t="s">
        <v>1606</v>
      </c>
      <c r="W176" s="122" t="s">
        <v>3812</v>
      </c>
      <c r="X176" s="122"/>
      <c r="Y176" s="48" t="s">
        <v>1212</v>
      </c>
      <c r="Z176" s="48" t="s">
        <v>1678</v>
      </c>
    </row>
    <row r="177" spans="2:26" ht="43.2" customHeight="1">
      <c r="B177" s="48" t="s">
        <v>2994</v>
      </c>
      <c r="C177" s="122">
        <f>IF(B177="1.2(1)①",INDEX('1.2(1)①'!$B:$B,MATCH(D177,'1.2(1)①'!$J:$J,0),1),INDEX('1.2(1)②'!$B:$B,MATCH(D177,'1.2(1)②'!$J:$J,0),1))</f>
        <v>1</v>
      </c>
      <c r="D177" s="48" t="s">
        <v>3387</v>
      </c>
      <c r="E177" s="48">
        <f t="shared" si="2"/>
        <v>171</v>
      </c>
      <c r="F177" s="48" t="s">
        <v>1494</v>
      </c>
      <c r="G177" s="48" t="s">
        <v>1677</v>
      </c>
      <c r="H177" s="48" t="s">
        <v>1407</v>
      </c>
      <c r="I177" s="48" t="s">
        <v>1510</v>
      </c>
      <c r="J177" s="48" t="s">
        <v>1409</v>
      </c>
      <c r="K177" s="48" t="s">
        <v>1267</v>
      </c>
      <c r="L177" s="48">
        <v>6.7</v>
      </c>
      <c r="M177" s="48" t="s">
        <v>1276</v>
      </c>
      <c r="N177" s="48" t="s">
        <v>1277</v>
      </c>
      <c r="O177" s="122" t="s">
        <v>1267</v>
      </c>
      <c r="P177" s="48" t="s">
        <v>1271</v>
      </c>
      <c r="Q177" s="48" t="s">
        <v>1519</v>
      </c>
      <c r="R177" s="48" t="s">
        <v>1452</v>
      </c>
      <c r="S177" s="48" t="s">
        <v>1520</v>
      </c>
      <c r="T177" s="48" t="s">
        <v>1519</v>
      </c>
      <c r="U177" s="48" t="s">
        <v>1452</v>
      </c>
      <c r="V177" s="48" t="s">
        <v>1606</v>
      </c>
      <c r="W177" s="122" t="s">
        <v>3812</v>
      </c>
      <c r="X177" s="122"/>
      <c r="Y177" s="48" t="s">
        <v>1212</v>
      </c>
      <c r="Z177" s="48" t="s">
        <v>1679</v>
      </c>
    </row>
    <row r="178" spans="2:26" ht="43.2" customHeight="1">
      <c r="B178" s="48" t="s">
        <v>2994</v>
      </c>
      <c r="C178" s="122">
        <f>IF(B178="1.2(1)①",INDEX('1.2(1)①'!$B:$B,MATCH(D178,'1.2(1)①'!$J:$J,0),1),INDEX('1.2(1)②'!$B:$B,MATCH(D178,'1.2(1)②'!$J:$J,0),1))</f>
        <v>1</v>
      </c>
      <c r="D178" s="48" t="s">
        <v>3387</v>
      </c>
      <c r="E178" s="48">
        <f t="shared" si="2"/>
        <v>172</v>
      </c>
      <c r="F178" s="48" t="s">
        <v>1494</v>
      </c>
      <c r="G178" s="48" t="s">
        <v>1677</v>
      </c>
      <c r="H178" s="48" t="s">
        <v>1407</v>
      </c>
      <c r="I178" s="48" t="s">
        <v>1512</v>
      </c>
      <c r="J178" s="48" t="s">
        <v>1409</v>
      </c>
      <c r="K178" s="48" t="s">
        <v>1267</v>
      </c>
      <c r="L178" s="48">
        <v>6.5</v>
      </c>
      <c r="M178" s="48" t="s">
        <v>1276</v>
      </c>
      <c r="N178" s="48" t="s">
        <v>1277</v>
      </c>
      <c r="O178" s="122" t="s">
        <v>1267</v>
      </c>
      <c r="P178" s="48" t="s">
        <v>1271</v>
      </c>
      <c r="Q178" s="48" t="s">
        <v>1519</v>
      </c>
      <c r="R178" s="48" t="s">
        <v>1452</v>
      </c>
      <c r="S178" s="48" t="s">
        <v>1520</v>
      </c>
      <c r="T178" s="48" t="s">
        <v>1519</v>
      </c>
      <c r="U178" s="48" t="s">
        <v>1452</v>
      </c>
      <c r="V178" s="48" t="s">
        <v>1606</v>
      </c>
      <c r="W178" s="122" t="s">
        <v>3812</v>
      </c>
      <c r="X178" s="122"/>
      <c r="Y178" s="48" t="s">
        <v>1212</v>
      </c>
      <c r="Z178" s="48" t="s">
        <v>1680</v>
      </c>
    </row>
    <row r="179" spans="2:26" ht="43.2" customHeight="1">
      <c r="B179" s="48" t="s">
        <v>2994</v>
      </c>
      <c r="C179" s="122">
        <f>IF(B179="1.2(1)①",INDEX('1.2(1)①'!$B:$B,MATCH(D179,'1.2(1)①'!$J:$J,0),1),INDEX('1.2(1)②'!$B:$B,MATCH(D179,'1.2(1)②'!$J:$J,0),1))</f>
        <v>1</v>
      </c>
      <c r="D179" s="48" t="s">
        <v>3387</v>
      </c>
      <c r="E179" s="48">
        <f t="shared" si="2"/>
        <v>173</v>
      </c>
      <c r="F179" s="48" t="s">
        <v>1494</v>
      </c>
      <c r="G179" s="48" t="s">
        <v>1677</v>
      </c>
      <c r="H179" s="48" t="s">
        <v>1407</v>
      </c>
      <c r="I179" s="48" t="s">
        <v>1525</v>
      </c>
      <c r="J179" s="48" t="s">
        <v>1409</v>
      </c>
      <c r="K179" s="48" t="s">
        <v>1267</v>
      </c>
      <c r="L179" s="48">
        <v>6.3</v>
      </c>
      <c r="M179" s="48" t="s">
        <v>1276</v>
      </c>
      <c r="N179" s="48" t="s">
        <v>1277</v>
      </c>
      <c r="O179" s="122" t="s">
        <v>1267</v>
      </c>
      <c r="P179" s="48" t="s">
        <v>1271</v>
      </c>
      <c r="Q179" s="48" t="s">
        <v>1519</v>
      </c>
      <c r="R179" s="48" t="s">
        <v>1452</v>
      </c>
      <c r="S179" s="48" t="s">
        <v>1520</v>
      </c>
      <c r="T179" s="48" t="s">
        <v>1519</v>
      </c>
      <c r="U179" s="48" t="s">
        <v>1452</v>
      </c>
      <c r="V179" s="48" t="s">
        <v>1606</v>
      </c>
      <c r="W179" s="122" t="s">
        <v>3812</v>
      </c>
      <c r="X179" s="122"/>
      <c r="Y179" s="48" t="s">
        <v>1212</v>
      </c>
      <c r="Z179" s="48" t="s">
        <v>1681</v>
      </c>
    </row>
    <row r="180" spans="2:26" ht="43.2" customHeight="1">
      <c r="B180" s="48" t="s">
        <v>2994</v>
      </c>
      <c r="C180" s="122">
        <f>IF(B180="1.2(1)①",INDEX('1.2(1)①'!$B:$B,MATCH(D180,'1.2(1)①'!$J:$J,0),1),INDEX('1.2(1)②'!$B:$B,MATCH(D180,'1.2(1)②'!$J:$J,0),1))</f>
        <v>1</v>
      </c>
      <c r="D180" s="48" t="s">
        <v>3387</v>
      </c>
      <c r="E180" s="48">
        <f t="shared" si="2"/>
        <v>174</v>
      </c>
      <c r="F180" s="48" t="s">
        <v>1494</v>
      </c>
      <c r="G180" s="48" t="s">
        <v>1677</v>
      </c>
      <c r="H180" s="48" t="s">
        <v>1407</v>
      </c>
      <c r="I180" s="48" t="s">
        <v>1518</v>
      </c>
      <c r="J180" s="48" t="s">
        <v>1354</v>
      </c>
      <c r="K180" s="48" t="s">
        <v>1267</v>
      </c>
      <c r="L180" s="48">
        <v>5.04</v>
      </c>
      <c r="M180" s="48" t="s">
        <v>1276</v>
      </c>
      <c r="N180" s="48" t="s">
        <v>1277</v>
      </c>
      <c r="O180" s="122" t="s">
        <v>1267</v>
      </c>
      <c r="P180" s="48" t="s">
        <v>1271</v>
      </c>
      <c r="Q180" s="48" t="s">
        <v>1519</v>
      </c>
      <c r="R180" s="48" t="s">
        <v>1452</v>
      </c>
      <c r="S180" s="48" t="s">
        <v>1520</v>
      </c>
      <c r="T180" s="48" t="s">
        <v>1519</v>
      </c>
      <c r="U180" s="48" t="s">
        <v>1452</v>
      </c>
      <c r="V180" s="48" t="s">
        <v>1606</v>
      </c>
      <c r="W180" s="122" t="s">
        <v>3812</v>
      </c>
      <c r="X180" s="122"/>
      <c r="Y180" s="48" t="s">
        <v>1212</v>
      </c>
      <c r="Z180" s="48" t="s">
        <v>1682</v>
      </c>
    </row>
    <row r="181" spans="2:26" ht="43.2" customHeight="1">
      <c r="B181" s="48" t="s">
        <v>2994</v>
      </c>
      <c r="C181" s="122">
        <f>IF(B181="1.2(1)①",INDEX('1.2(1)①'!$B:$B,MATCH(D181,'1.2(1)①'!$J:$J,0),1),INDEX('1.2(1)②'!$B:$B,MATCH(D181,'1.2(1)②'!$J:$J,0),1))</f>
        <v>1</v>
      </c>
      <c r="D181" s="48" t="s">
        <v>3387</v>
      </c>
      <c r="E181" s="48">
        <f t="shared" si="2"/>
        <v>175</v>
      </c>
      <c r="F181" s="48" t="s">
        <v>1494</v>
      </c>
      <c r="G181" s="48" t="s">
        <v>1677</v>
      </c>
      <c r="H181" s="48" t="s">
        <v>1407</v>
      </c>
      <c r="I181" s="48" t="s">
        <v>1508</v>
      </c>
      <c r="J181" s="48" t="s">
        <v>1354</v>
      </c>
      <c r="K181" s="48" t="s">
        <v>1267</v>
      </c>
      <c r="L181" s="48">
        <v>6.39</v>
      </c>
      <c r="M181" s="48" t="s">
        <v>1276</v>
      </c>
      <c r="N181" s="48" t="s">
        <v>1277</v>
      </c>
      <c r="O181" s="122" t="s">
        <v>1267</v>
      </c>
      <c r="P181" s="48" t="s">
        <v>1271</v>
      </c>
      <c r="Q181" s="48" t="s">
        <v>1519</v>
      </c>
      <c r="R181" s="48" t="s">
        <v>1452</v>
      </c>
      <c r="S181" s="48" t="s">
        <v>1520</v>
      </c>
      <c r="T181" s="48" t="s">
        <v>1519</v>
      </c>
      <c r="U181" s="48" t="s">
        <v>1452</v>
      </c>
      <c r="V181" s="48" t="s">
        <v>1606</v>
      </c>
      <c r="W181" s="122" t="s">
        <v>3812</v>
      </c>
      <c r="X181" s="122"/>
      <c r="Y181" s="48" t="s">
        <v>1212</v>
      </c>
      <c r="Z181" s="48" t="s">
        <v>1683</v>
      </c>
    </row>
    <row r="182" spans="2:26" ht="43.2" customHeight="1">
      <c r="B182" s="48" t="s">
        <v>2994</v>
      </c>
      <c r="C182" s="122">
        <f>IF(B182="1.2(1)①",INDEX('1.2(1)①'!$B:$B,MATCH(D182,'1.2(1)①'!$J:$J,0),1),INDEX('1.2(1)②'!$B:$B,MATCH(D182,'1.2(1)②'!$J:$J,0),1))</f>
        <v>1</v>
      </c>
      <c r="D182" s="48" t="s">
        <v>3387</v>
      </c>
      <c r="E182" s="48">
        <f t="shared" si="2"/>
        <v>176</v>
      </c>
      <c r="F182" s="48" t="s">
        <v>1494</v>
      </c>
      <c r="G182" s="48" t="s">
        <v>1677</v>
      </c>
      <c r="H182" s="48" t="s">
        <v>1407</v>
      </c>
      <c r="I182" s="48" t="s">
        <v>1510</v>
      </c>
      <c r="J182" s="48" t="s">
        <v>1354</v>
      </c>
      <c r="K182" s="48" t="s">
        <v>1267</v>
      </c>
      <c r="L182" s="48">
        <v>5.65</v>
      </c>
      <c r="M182" s="48" t="s">
        <v>1276</v>
      </c>
      <c r="N182" s="48" t="s">
        <v>1277</v>
      </c>
      <c r="O182" s="122" t="s">
        <v>1267</v>
      </c>
      <c r="P182" s="48" t="s">
        <v>1271</v>
      </c>
      <c r="Q182" s="48" t="s">
        <v>1519</v>
      </c>
      <c r="R182" s="48" t="s">
        <v>1452</v>
      </c>
      <c r="S182" s="48" t="s">
        <v>1520</v>
      </c>
      <c r="T182" s="48" t="s">
        <v>1519</v>
      </c>
      <c r="U182" s="48" t="s">
        <v>1452</v>
      </c>
      <c r="V182" s="48" t="s">
        <v>1606</v>
      </c>
      <c r="W182" s="122" t="s">
        <v>3812</v>
      </c>
      <c r="X182" s="122"/>
      <c r="Y182" s="48" t="s">
        <v>1212</v>
      </c>
      <c r="Z182" s="48" t="s">
        <v>1684</v>
      </c>
    </row>
    <row r="183" spans="2:26" ht="43.2" customHeight="1">
      <c r="B183" s="48" t="s">
        <v>2994</v>
      </c>
      <c r="C183" s="122">
        <f>IF(B183="1.2(1)①",INDEX('1.2(1)①'!$B:$B,MATCH(D183,'1.2(1)①'!$J:$J,0),1),INDEX('1.2(1)②'!$B:$B,MATCH(D183,'1.2(1)②'!$J:$J,0),1))</f>
        <v>1</v>
      </c>
      <c r="D183" s="48" t="s">
        <v>3387</v>
      </c>
      <c r="E183" s="48">
        <f t="shared" si="2"/>
        <v>177</v>
      </c>
      <c r="F183" s="48" t="s">
        <v>1494</v>
      </c>
      <c r="G183" s="48" t="s">
        <v>1677</v>
      </c>
      <c r="H183" s="48" t="s">
        <v>1407</v>
      </c>
      <c r="I183" s="48" t="s">
        <v>1512</v>
      </c>
      <c r="J183" s="48" t="s">
        <v>1354</v>
      </c>
      <c r="K183" s="48" t="s">
        <v>1267</v>
      </c>
      <c r="L183" s="48">
        <v>5.04</v>
      </c>
      <c r="M183" s="48" t="s">
        <v>1276</v>
      </c>
      <c r="N183" s="48" t="s">
        <v>1277</v>
      </c>
      <c r="O183" s="122" t="s">
        <v>1267</v>
      </c>
      <c r="P183" s="48" t="s">
        <v>1271</v>
      </c>
      <c r="Q183" s="48" t="s">
        <v>1519</v>
      </c>
      <c r="R183" s="48" t="s">
        <v>1452</v>
      </c>
      <c r="S183" s="48" t="s">
        <v>1520</v>
      </c>
      <c r="T183" s="48" t="s">
        <v>1519</v>
      </c>
      <c r="U183" s="48" t="s">
        <v>1452</v>
      </c>
      <c r="V183" s="48" t="s">
        <v>1606</v>
      </c>
      <c r="W183" s="122" t="s">
        <v>3812</v>
      </c>
      <c r="X183" s="122"/>
      <c r="Y183" s="48" t="s">
        <v>1212</v>
      </c>
      <c r="Z183" s="48" t="s">
        <v>1685</v>
      </c>
    </row>
    <row r="184" spans="2:26" ht="43.2" customHeight="1">
      <c r="B184" s="48" t="s">
        <v>2994</v>
      </c>
      <c r="C184" s="122">
        <f>IF(B184="1.2(1)①",INDEX('1.2(1)①'!$B:$B,MATCH(D184,'1.2(1)①'!$J:$J,0),1),INDEX('1.2(1)②'!$B:$B,MATCH(D184,'1.2(1)②'!$J:$J,0),1))</f>
        <v>1</v>
      </c>
      <c r="D184" s="48" t="s">
        <v>3387</v>
      </c>
      <c r="E184" s="48">
        <f t="shared" si="2"/>
        <v>178</v>
      </c>
      <c r="F184" s="48" t="s">
        <v>1494</v>
      </c>
      <c r="G184" s="48" t="s">
        <v>1677</v>
      </c>
      <c r="H184" s="48" t="s">
        <v>1407</v>
      </c>
      <c r="I184" s="48" t="s">
        <v>1525</v>
      </c>
      <c r="J184" s="48" t="s">
        <v>1354</v>
      </c>
      <c r="K184" s="48" t="s">
        <v>1267</v>
      </c>
      <c r="L184" s="48">
        <v>6.3</v>
      </c>
      <c r="M184" s="48" t="s">
        <v>1276</v>
      </c>
      <c r="N184" s="48" t="s">
        <v>1277</v>
      </c>
      <c r="O184" s="122" t="s">
        <v>1267</v>
      </c>
      <c r="P184" s="48" t="s">
        <v>1271</v>
      </c>
      <c r="Q184" s="48" t="s">
        <v>1519</v>
      </c>
      <c r="R184" s="48" t="s">
        <v>1452</v>
      </c>
      <c r="S184" s="48" t="s">
        <v>1520</v>
      </c>
      <c r="T184" s="48" t="s">
        <v>1519</v>
      </c>
      <c r="U184" s="48" t="s">
        <v>1452</v>
      </c>
      <c r="V184" s="48" t="s">
        <v>1606</v>
      </c>
      <c r="W184" s="122" t="s">
        <v>3812</v>
      </c>
      <c r="X184" s="122"/>
      <c r="Y184" s="48" t="s">
        <v>1212</v>
      </c>
      <c r="Z184" s="48" t="s">
        <v>1686</v>
      </c>
    </row>
    <row r="185" spans="2:26" ht="43.2" customHeight="1">
      <c r="B185" s="48" t="s">
        <v>2994</v>
      </c>
      <c r="C185" s="122">
        <f>IF(B185="1.2(1)①",INDEX('1.2(1)①'!$B:$B,MATCH(D185,'1.2(1)①'!$J:$J,0),1),INDEX('1.2(1)②'!$B:$B,MATCH(D185,'1.2(1)②'!$J:$J,0),1))</f>
        <v>4</v>
      </c>
      <c r="D185" s="48" t="s">
        <v>26</v>
      </c>
      <c r="E185" s="48">
        <f t="shared" si="2"/>
        <v>179</v>
      </c>
      <c r="F185" s="48" t="s">
        <v>1406</v>
      </c>
      <c r="G185" s="48" t="s">
        <v>1267</v>
      </c>
      <c r="H185" s="48" t="s">
        <v>1407</v>
      </c>
      <c r="I185" s="48" t="s">
        <v>1408</v>
      </c>
      <c r="J185" s="48" t="s">
        <v>1409</v>
      </c>
      <c r="K185" s="48" t="s">
        <v>1267</v>
      </c>
      <c r="L185" s="48">
        <v>6.7</v>
      </c>
      <c r="M185" s="48" t="s">
        <v>1276</v>
      </c>
      <c r="N185" s="48" t="s">
        <v>1277</v>
      </c>
      <c r="O185" s="122" t="s">
        <v>1267</v>
      </c>
      <c r="P185" s="48" t="s">
        <v>1271</v>
      </c>
      <c r="Q185" s="48" t="s">
        <v>1410</v>
      </c>
      <c r="R185" s="48" t="s">
        <v>1411</v>
      </c>
      <c r="S185" s="48" t="s">
        <v>1412</v>
      </c>
      <c r="T185" s="48" t="s">
        <v>1410</v>
      </c>
      <c r="U185" s="48" t="s">
        <v>1411</v>
      </c>
      <c r="V185" s="48" t="s">
        <v>1412</v>
      </c>
      <c r="W185" s="122" t="s">
        <v>3812</v>
      </c>
      <c r="X185" s="122"/>
      <c r="Y185" s="48" t="s">
        <v>1196</v>
      </c>
      <c r="Z185" s="48" t="s">
        <v>1405</v>
      </c>
    </row>
    <row r="186" spans="2:26" ht="43.2" customHeight="1">
      <c r="B186" s="48" t="s">
        <v>2994</v>
      </c>
      <c r="C186" s="122">
        <f>IF(B186="1.2(1)①",INDEX('1.2(1)①'!$B:$B,MATCH(D186,'1.2(1)①'!$J:$J,0),1),INDEX('1.2(1)②'!$B:$B,MATCH(D186,'1.2(1)②'!$J:$J,0),1))</f>
        <v>4</v>
      </c>
      <c r="D186" s="48" t="s">
        <v>26</v>
      </c>
      <c r="E186" s="48">
        <f t="shared" si="2"/>
        <v>180</v>
      </c>
      <c r="F186" s="48" t="s">
        <v>1406</v>
      </c>
      <c r="G186" s="48" t="s">
        <v>1267</v>
      </c>
      <c r="H186" s="48" t="s">
        <v>1407</v>
      </c>
      <c r="I186" s="48" t="s">
        <v>1414</v>
      </c>
      <c r="J186" s="48" t="s">
        <v>1409</v>
      </c>
      <c r="K186" s="48" t="s">
        <v>1267</v>
      </c>
      <c r="L186" s="48">
        <v>9.1999999999999993</v>
      </c>
      <c r="M186" s="48" t="s">
        <v>1276</v>
      </c>
      <c r="N186" s="48" t="s">
        <v>1277</v>
      </c>
      <c r="O186" s="122" t="s">
        <v>1267</v>
      </c>
      <c r="P186" s="48" t="s">
        <v>1271</v>
      </c>
      <c r="Q186" s="48" t="s">
        <v>1410</v>
      </c>
      <c r="R186" s="48" t="s">
        <v>1411</v>
      </c>
      <c r="S186" s="48" t="s">
        <v>1412</v>
      </c>
      <c r="T186" s="48" t="s">
        <v>1410</v>
      </c>
      <c r="U186" s="48" t="s">
        <v>1411</v>
      </c>
      <c r="V186" s="48" t="s">
        <v>1412</v>
      </c>
      <c r="W186" s="122" t="s">
        <v>3812</v>
      </c>
      <c r="X186" s="122"/>
      <c r="Y186" s="48" t="s">
        <v>1196</v>
      </c>
      <c r="Z186" s="48" t="s">
        <v>1413</v>
      </c>
    </row>
    <row r="187" spans="2:26" ht="43.2" customHeight="1">
      <c r="B187" s="48" t="s">
        <v>2994</v>
      </c>
      <c r="C187" s="122">
        <f>IF(B187="1.2(1)①",INDEX('1.2(1)①'!$B:$B,MATCH(D187,'1.2(1)①'!$J:$J,0),1),INDEX('1.2(1)②'!$B:$B,MATCH(D187,'1.2(1)②'!$J:$J,0),1))</f>
        <v>4</v>
      </c>
      <c r="D187" s="48" t="s">
        <v>26</v>
      </c>
      <c r="E187" s="48">
        <f t="shared" si="2"/>
        <v>181</v>
      </c>
      <c r="F187" s="48" t="s">
        <v>1406</v>
      </c>
      <c r="G187" s="48" t="s">
        <v>1267</v>
      </c>
      <c r="H187" s="48" t="s">
        <v>1407</v>
      </c>
      <c r="I187" s="48" t="s">
        <v>1416</v>
      </c>
      <c r="J187" s="48" t="s">
        <v>1409</v>
      </c>
      <c r="K187" s="48" t="s">
        <v>1267</v>
      </c>
      <c r="L187" s="48">
        <v>9.4</v>
      </c>
      <c r="M187" s="48" t="s">
        <v>1276</v>
      </c>
      <c r="N187" s="48" t="s">
        <v>1277</v>
      </c>
      <c r="O187" s="122" t="s">
        <v>1267</v>
      </c>
      <c r="P187" s="48" t="s">
        <v>1271</v>
      </c>
      <c r="Q187" s="48" t="s">
        <v>1410</v>
      </c>
      <c r="R187" s="48" t="s">
        <v>1411</v>
      </c>
      <c r="S187" s="48" t="s">
        <v>1412</v>
      </c>
      <c r="T187" s="48" t="s">
        <v>1410</v>
      </c>
      <c r="U187" s="48" t="s">
        <v>1411</v>
      </c>
      <c r="V187" s="48" t="s">
        <v>1412</v>
      </c>
      <c r="W187" s="122" t="s">
        <v>3812</v>
      </c>
      <c r="X187" s="122"/>
      <c r="Y187" s="48" t="s">
        <v>1196</v>
      </c>
      <c r="Z187" s="48" t="s">
        <v>1415</v>
      </c>
    </row>
    <row r="188" spans="2:26" ht="43.2" customHeight="1">
      <c r="B188" s="48" t="s">
        <v>2994</v>
      </c>
      <c r="C188" s="122">
        <f>IF(B188="1.2(1)①",INDEX('1.2(1)①'!$B:$B,MATCH(D188,'1.2(1)①'!$J:$J,0),1),INDEX('1.2(1)②'!$B:$B,MATCH(D188,'1.2(1)②'!$J:$J,0),1))</f>
        <v>4</v>
      </c>
      <c r="D188" s="48" t="s">
        <v>26</v>
      </c>
      <c r="E188" s="48">
        <f t="shared" si="2"/>
        <v>182</v>
      </c>
      <c r="F188" s="48" t="s">
        <v>1406</v>
      </c>
      <c r="G188" s="48" t="s">
        <v>1267</v>
      </c>
      <c r="H188" s="48" t="s">
        <v>1407</v>
      </c>
      <c r="I188" s="48" t="s">
        <v>1418</v>
      </c>
      <c r="J188" s="48" t="s">
        <v>1409</v>
      </c>
      <c r="K188" s="48" t="s">
        <v>1267</v>
      </c>
      <c r="L188" s="48">
        <v>9.41</v>
      </c>
      <c r="M188" s="48" t="s">
        <v>1276</v>
      </c>
      <c r="N188" s="48" t="s">
        <v>1277</v>
      </c>
      <c r="O188" s="122" t="s">
        <v>1267</v>
      </c>
      <c r="P188" s="48" t="s">
        <v>1271</v>
      </c>
      <c r="Q188" s="48" t="s">
        <v>1410</v>
      </c>
      <c r="R188" s="48" t="s">
        <v>1411</v>
      </c>
      <c r="S188" s="48" t="s">
        <v>1412</v>
      </c>
      <c r="T188" s="48" t="s">
        <v>1410</v>
      </c>
      <c r="U188" s="48" t="s">
        <v>1411</v>
      </c>
      <c r="V188" s="48" t="s">
        <v>1412</v>
      </c>
      <c r="W188" s="122" t="s">
        <v>3812</v>
      </c>
      <c r="X188" s="122"/>
      <c r="Y188" s="48" t="s">
        <v>1196</v>
      </c>
      <c r="Z188" s="48" t="s">
        <v>1417</v>
      </c>
    </row>
    <row r="189" spans="2:26" ht="43.2" customHeight="1">
      <c r="B189" s="48" t="s">
        <v>2994</v>
      </c>
      <c r="C189" s="122">
        <f>IF(B189="1.2(1)①",INDEX('1.2(1)①'!$B:$B,MATCH(D189,'1.2(1)①'!$J:$J,0),1),INDEX('1.2(1)②'!$B:$B,MATCH(D189,'1.2(1)②'!$J:$J,0),1))</f>
        <v>4</v>
      </c>
      <c r="D189" s="48" t="s">
        <v>26</v>
      </c>
      <c r="E189" s="48">
        <f t="shared" si="2"/>
        <v>183</v>
      </c>
      <c r="F189" s="48" t="s">
        <v>1406</v>
      </c>
      <c r="G189" s="48" t="s">
        <v>1267</v>
      </c>
      <c r="H189" s="48" t="s">
        <v>1407</v>
      </c>
      <c r="I189" s="48" t="s">
        <v>1420</v>
      </c>
      <c r="J189" s="48" t="s">
        <v>1409</v>
      </c>
      <c r="K189" s="48" t="s">
        <v>1267</v>
      </c>
      <c r="L189" s="48">
        <v>9.4</v>
      </c>
      <c r="M189" s="48" t="s">
        <v>1276</v>
      </c>
      <c r="N189" s="48" t="s">
        <v>1277</v>
      </c>
      <c r="O189" s="122" t="s">
        <v>1267</v>
      </c>
      <c r="P189" s="48" t="s">
        <v>1271</v>
      </c>
      <c r="Q189" s="48" t="s">
        <v>1410</v>
      </c>
      <c r="R189" s="48" t="s">
        <v>1411</v>
      </c>
      <c r="S189" s="48" t="s">
        <v>1412</v>
      </c>
      <c r="T189" s="48" t="s">
        <v>1410</v>
      </c>
      <c r="U189" s="48" t="s">
        <v>1411</v>
      </c>
      <c r="V189" s="48" t="s">
        <v>1412</v>
      </c>
      <c r="W189" s="122" t="s">
        <v>3812</v>
      </c>
      <c r="X189" s="122"/>
      <c r="Y189" s="48" t="s">
        <v>1196</v>
      </c>
      <c r="Z189" s="48" t="s">
        <v>1419</v>
      </c>
    </row>
    <row r="190" spans="2:26" ht="43.2" customHeight="1">
      <c r="B190" s="48" t="s">
        <v>2994</v>
      </c>
      <c r="C190" s="122">
        <f>IF(B190="1.2(1)①",INDEX('1.2(1)①'!$B:$B,MATCH(D190,'1.2(1)①'!$J:$J,0),1),INDEX('1.2(1)②'!$B:$B,MATCH(D190,'1.2(1)②'!$J:$J,0),1))</f>
        <v>4</v>
      </c>
      <c r="D190" s="48" t="s">
        <v>26</v>
      </c>
      <c r="E190" s="48">
        <f t="shared" si="2"/>
        <v>184</v>
      </c>
      <c r="F190" s="48" t="s">
        <v>1406</v>
      </c>
      <c r="G190" s="48" t="s">
        <v>1267</v>
      </c>
      <c r="H190" s="48" t="s">
        <v>1407</v>
      </c>
      <c r="I190" s="48" t="s">
        <v>1422</v>
      </c>
      <c r="J190" s="48" t="s">
        <v>1409</v>
      </c>
      <c r="K190" s="48" t="s">
        <v>1267</v>
      </c>
      <c r="L190" s="48">
        <v>9.6300000000000008</v>
      </c>
      <c r="M190" s="48" t="s">
        <v>1276</v>
      </c>
      <c r="N190" s="48" t="s">
        <v>1277</v>
      </c>
      <c r="O190" s="122" t="s">
        <v>1267</v>
      </c>
      <c r="P190" s="48" t="s">
        <v>1271</v>
      </c>
      <c r="Q190" s="48" t="s">
        <v>1410</v>
      </c>
      <c r="R190" s="48" t="s">
        <v>1411</v>
      </c>
      <c r="S190" s="48" t="s">
        <v>1412</v>
      </c>
      <c r="T190" s="48" t="s">
        <v>1410</v>
      </c>
      <c r="U190" s="48" t="s">
        <v>1411</v>
      </c>
      <c r="V190" s="48" t="s">
        <v>1412</v>
      </c>
      <c r="W190" s="122" t="s">
        <v>3812</v>
      </c>
      <c r="X190" s="122"/>
      <c r="Y190" s="48" t="s">
        <v>1196</v>
      </c>
      <c r="Z190" s="48" t="s">
        <v>1421</v>
      </c>
    </row>
    <row r="191" spans="2:26" ht="43.2" customHeight="1">
      <c r="B191" s="48" t="s">
        <v>2994</v>
      </c>
      <c r="C191" s="122">
        <f>IF(B191="1.2(1)①",INDEX('1.2(1)①'!$B:$B,MATCH(D191,'1.2(1)①'!$J:$J,0),1),INDEX('1.2(1)②'!$B:$B,MATCH(D191,'1.2(1)②'!$J:$J,0),1))</f>
        <v>4</v>
      </c>
      <c r="D191" s="48" t="s">
        <v>26</v>
      </c>
      <c r="E191" s="48">
        <f t="shared" si="2"/>
        <v>185</v>
      </c>
      <c r="F191" s="48" t="s">
        <v>1406</v>
      </c>
      <c r="G191" s="48" t="s">
        <v>1267</v>
      </c>
      <c r="H191" s="48" t="s">
        <v>1407</v>
      </c>
      <c r="I191" s="48" t="s">
        <v>1424</v>
      </c>
      <c r="J191" s="48" t="s">
        <v>1409</v>
      </c>
      <c r="K191" s="48" t="s">
        <v>1267</v>
      </c>
      <c r="L191" s="48">
        <v>9.5500000000000007</v>
      </c>
      <c r="M191" s="48" t="s">
        <v>1276</v>
      </c>
      <c r="N191" s="48" t="s">
        <v>1277</v>
      </c>
      <c r="O191" s="122" t="s">
        <v>1267</v>
      </c>
      <c r="P191" s="48" t="s">
        <v>1271</v>
      </c>
      <c r="Q191" s="48" t="s">
        <v>1410</v>
      </c>
      <c r="R191" s="48" t="s">
        <v>1411</v>
      </c>
      <c r="S191" s="48" t="s">
        <v>1412</v>
      </c>
      <c r="T191" s="48" t="s">
        <v>1410</v>
      </c>
      <c r="U191" s="48" t="s">
        <v>1411</v>
      </c>
      <c r="V191" s="48" t="s">
        <v>1412</v>
      </c>
      <c r="W191" s="122" t="s">
        <v>3812</v>
      </c>
      <c r="X191" s="122"/>
      <c r="Y191" s="48" t="s">
        <v>1196</v>
      </c>
      <c r="Z191" s="48" t="s">
        <v>1423</v>
      </c>
    </row>
    <row r="192" spans="2:26" ht="43.2" customHeight="1">
      <c r="B192" s="48" t="s">
        <v>2994</v>
      </c>
      <c r="C192" s="122">
        <f>IF(B192="1.2(1)①",INDEX('1.2(1)①'!$B:$B,MATCH(D192,'1.2(1)①'!$J:$J,0),1),INDEX('1.2(1)②'!$B:$B,MATCH(D192,'1.2(1)②'!$J:$J,0),1))</f>
        <v>4</v>
      </c>
      <c r="D192" s="48" t="s">
        <v>26</v>
      </c>
      <c r="E192" s="48">
        <f t="shared" si="2"/>
        <v>186</v>
      </c>
      <c r="F192" s="48" t="s">
        <v>1406</v>
      </c>
      <c r="G192" s="48" t="s">
        <v>1267</v>
      </c>
      <c r="H192" s="48" t="s">
        <v>1407</v>
      </c>
      <c r="I192" s="48" t="s">
        <v>1426</v>
      </c>
      <c r="J192" s="48" t="s">
        <v>1409</v>
      </c>
      <c r="K192" s="48" t="s">
        <v>1267</v>
      </c>
      <c r="L192" s="48">
        <v>9.3000000000000007</v>
      </c>
      <c r="M192" s="48" t="s">
        <v>1276</v>
      </c>
      <c r="N192" s="48" t="s">
        <v>1277</v>
      </c>
      <c r="O192" s="122" t="s">
        <v>1267</v>
      </c>
      <c r="P192" s="48" t="s">
        <v>1271</v>
      </c>
      <c r="Q192" s="48" t="s">
        <v>1410</v>
      </c>
      <c r="R192" s="48" t="s">
        <v>1411</v>
      </c>
      <c r="S192" s="48" t="s">
        <v>1412</v>
      </c>
      <c r="T192" s="48" t="s">
        <v>1410</v>
      </c>
      <c r="U192" s="48" t="s">
        <v>1411</v>
      </c>
      <c r="V192" s="48" t="s">
        <v>1412</v>
      </c>
      <c r="W192" s="122" t="s">
        <v>3812</v>
      </c>
      <c r="X192" s="122"/>
      <c r="Y192" s="48" t="s">
        <v>1196</v>
      </c>
      <c r="Z192" s="48" t="s">
        <v>1425</v>
      </c>
    </row>
    <row r="193" spans="2:26" ht="43.2" customHeight="1">
      <c r="B193" s="48" t="s">
        <v>2994</v>
      </c>
      <c r="C193" s="122">
        <f>IF(B193="1.2(1)①",INDEX('1.2(1)①'!$B:$B,MATCH(D193,'1.2(1)①'!$J:$J,0),1),INDEX('1.2(1)②'!$B:$B,MATCH(D193,'1.2(1)②'!$J:$J,0),1))</f>
        <v>4</v>
      </c>
      <c r="D193" s="48" t="s">
        <v>26</v>
      </c>
      <c r="E193" s="48">
        <f t="shared" si="2"/>
        <v>187</v>
      </c>
      <c r="F193" s="48" t="s">
        <v>1406</v>
      </c>
      <c r="G193" s="48" t="s">
        <v>1267</v>
      </c>
      <c r="H193" s="48" t="s">
        <v>1407</v>
      </c>
      <c r="I193" s="48" t="s">
        <v>1428</v>
      </c>
      <c r="J193" s="48" t="s">
        <v>1409</v>
      </c>
      <c r="K193" s="48" t="s">
        <v>1267</v>
      </c>
      <c r="L193" s="48">
        <v>9.9</v>
      </c>
      <c r="M193" s="48" t="s">
        <v>1276</v>
      </c>
      <c r="N193" s="48" t="s">
        <v>1277</v>
      </c>
      <c r="O193" s="82">
        <v>77500000</v>
      </c>
      <c r="P193" s="48" t="s">
        <v>1271</v>
      </c>
      <c r="Q193" s="48" t="s">
        <v>1410</v>
      </c>
      <c r="R193" s="48" t="s">
        <v>1411</v>
      </c>
      <c r="S193" s="48" t="s">
        <v>1412</v>
      </c>
      <c r="T193" s="48" t="s">
        <v>1410</v>
      </c>
      <c r="U193" s="48" t="s">
        <v>1411</v>
      </c>
      <c r="V193" s="48" t="s">
        <v>1412</v>
      </c>
      <c r="W193" s="122" t="s">
        <v>3812</v>
      </c>
      <c r="X193" s="122" t="s">
        <v>3813</v>
      </c>
      <c r="Y193" s="48" t="s">
        <v>1196</v>
      </c>
      <c r="Z193" s="48" t="s">
        <v>1427</v>
      </c>
    </row>
    <row r="194" spans="2:26" ht="43.2" customHeight="1">
      <c r="B194" s="48" t="s">
        <v>2994</v>
      </c>
      <c r="C194" s="122">
        <f>IF(B194="1.2(1)①",INDEX('1.2(1)①'!$B:$B,MATCH(D194,'1.2(1)①'!$J:$J,0),1),INDEX('1.2(1)②'!$B:$B,MATCH(D194,'1.2(1)②'!$J:$J,0),1))</f>
        <v>4</v>
      </c>
      <c r="D194" s="48" t="s">
        <v>26</v>
      </c>
      <c r="E194" s="48">
        <f t="shared" ref="E194:E257" si="3">ROW(E194)-6</f>
        <v>188</v>
      </c>
      <c r="F194" s="48" t="s">
        <v>1406</v>
      </c>
      <c r="G194" s="48" t="s">
        <v>1267</v>
      </c>
      <c r="H194" s="48" t="s">
        <v>1407</v>
      </c>
      <c r="I194" s="48" t="s">
        <v>1430</v>
      </c>
      <c r="J194" s="48" t="s">
        <v>1409</v>
      </c>
      <c r="K194" s="48" t="s">
        <v>1267</v>
      </c>
      <c r="L194" s="48">
        <v>9.59</v>
      </c>
      <c r="M194" s="48" t="s">
        <v>1276</v>
      </c>
      <c r="N194" s="48" t="s">
        <v>1277</v>
      </c>
      <c r="O194" s="122" t="s">
        <v>1267</v>
      </c>
      <c r="P194" s="48" t="s">
        <v>1271</v>
      </c>
      <c r="Q194" s="48" t="s">
        <v>1410</v>
      </c>
      <c r="R194" s="48" t="s">
        <v>1411</v>
      </c>
      <c r="S194" s="48" t="s">
        <v>1412</v>
      </c>
      <c r="T194" s="48" t="s">
        <v>1410</v>
      </c>
      <c r="U194" s="48" t="s">
        <v>1411</v>
      </c>
      <c r="V194" s="48" t="s">
        <v>1412</v>
      </c>
      <c r="W194" s="122" t="s">
        <v>3812</v>
      </c>
      <c r="X194" s="122"/>
      <c r="Y194" s="48" t="s">
        <v>1196</v>
      </c>
      <c r="Z194" s="48" t="s">
        <v>1429</v>
      </c>
    </row>
    <row r="195" spans="2:26" ht="43.2" customHeight="1">
      <c r="B195" s="48" t="s">
        <v>2994</v>
      </c>
      <c r="C195" s="122">
        <f>IF(B195="1.2(1)①",INDEX('1.2(1)①'!$B:$B,MATCH(D195,'1.2(1)①'!$J:$J,0),1),INDEX('1.2(1)②'!$B:$B,MATCH(D195,'1.2(1)②'!$J:$J,0),1))</f>
        <v>4</v>
      </c>
      <c r="D195" s="48" t="s">
        <v>26</v>
      </c>
      <c r="E195" s="48">
        <f t="shared" si="3"/>
        <v>189</v>
      </c>
      <c r="F195" s="48" t="s">
        <v>1406</v>
      </c>
      <c r="G195" s="48" t="s">
        <v>1267</v>
      </c>
      <c r="H195" s="48" t="s">
        <v>1407</v>
      </c>
      <c r="I195" s="48" t="s">
        <v>1432</v>
      </c>
      <c r="J195" s="48" t="s">
        <v>1409</v>
      </c>
      <c r="K195" s="48" t="s">
        <v>1267</v>
      </c>
      <c r="L195" s="48">
        <v>9.2899999999999991</v>
      </c>
      <c r="M195" s="48" t="s">
        <v>1276</v>
      </c>
      <c r="N195" s="48" t="s">
        <v>1277</v>
      </c>
      <c r="O195" s="122" t="s">
        <v>1267</v>
      </c>
      <c r="P195" s="48" t="s">
        <v>1271</v>
      </c>
      <c r="Q195" s="48" t="s">
        <v>1410</v>
      </c>
      <c r="R195" s="48" t="s">
        <v>1411</v>
      </c>
      <c r="S195" s="48" t="s">
        <v>1412</v>
      </c>
      <c r="T195" s="48" t="s">
        <v>1410</v>
      </c>
      <c r="U195" s="48" t="s">
        <v>1411</v>
      </c>
      <c r="V195" s="48" t="s">
        <v>1412</v>
      </c>
      <c r="W195" s="122" t="s">
        <v>3812</v>
      </c>
      <c r="X195" s="122"/>
      <c r="Y195" s="48" t="s">
        <v>1196</v>
      </c>
      <c r="Z195" s="48" t="s">
        <v>1431</v>
      </c>
    </row>
    <row r="196" spans="2:26" ht="43.2" customHeight="1">
      <c r="B196" s="48" t="s">
        <v>2994</v>
      </c>
      <c r="C196" s="122">
        <f>IF(B196="1.2(1)①",INDEX('1.2(1)①'!$B:$B,MATCH(D196,'1.2(1)①'!$J:$J,0),1),INDEX('1.2(1)②'!$B:$B,MATCH(D196,'1.2(1)②'!$J:$J,0),1))</f>
        <v>4</v>
      </c>
      <c r="D196" s="48" t="s">
        <v>26</v>
      </c>
      <c r="E196" s="48">
        <f t="shared" si="3"/>
        <v>190</v>
      </c>
      <c r="F196" s="48" t="s">
        <v>1406</v>
      </c>
      <c r="G196" s="48" t="s">
        <v>1267</v>
      </c>
      <c r="H196" s="48" t="s">
        <v>1407</v>
      </c>
      <c r="I196" s="48" t="s">
        <v>1408</v>
      </c>
      <c r="J196" s="48" t="s">
        <v>1354</v>
      </c>
      <c r="K196" s="48" t="s">
        <v>1267</v>
      </c>
      <c r="L196" s="48">
        <v>6.17</v>
      </c>
      <c r="M196" s="48" t="s">
        <v>1276</v>
      </c>
      <c r="N196" s="48" t="s">
        <v>1277</v>
      </c>
      <c r="O196" s="122" t="s">
        <v>1267</v>
      </c>
      <c r="P196" s="48" t="s">
        <v>1271</v>
      </c>
      <c r="Q196" s="48" t="s">
        <v>1410</v>
      </c>
      <c r="R196" s="48" t="s">
        <v>1411</v>
      </c>
      <c r="S196" s="48" t="s">
        <v>1412</v>
      </c>
      <c r="T196" s="48" t="s">
        <v>1410</v>
      </c>
      <c r="U196" s="48" t="s">
        <v>1411</v>
      </c>
      <c r="V196" s="48" t="s">
        <v>1412</v>
      </c>
      <c r="W196" s="122" t="s">
        <v>3812</v>
      </c>
      <c r="X196" s="122"/>
      <c r="Y196" s="48" t="s">
        <v>1196</v>
      </c>
      <c r="Z196" s="48" t="s">
        <v>1433</v>
      </c>
    </row>
    <row r="197" spans="2:26" ht="43.2" customHeight="1">
      <c r="B197" s="48" t="s">
        <v>2994</v>
      </c>
      <c r="C197" s="122">
        <f>IF(B197="1.2(1)①",INDEX('1.2(1)①'!$B:$B,MATCH(D197,'1.2(1)①'!$J:$J,0),1),INDEX('1.2(1)②'!$B:$B,MATCH(D197,'1.2(1)②'!$J:$J,0),1))</f>
        <v>4</v>
      </c>
      <c r="D197" s="48" t="s">
        <v>26</v>
      </c>
      <c r="E197" s="48">
        <f t="shared" si="3"/>
        <v>191</v>
      </c>
      <c r="F197" s="48" t="s">
        <v>1406</v>
      </c>
      <c r="G197" s="48" t="s">
        <v>1267</v>
      </c>
      <c r="H197" s="48" t="s">
        <v>1407</v>
      </c>
      <c r="I197" s="48" t="s">
        <v>1414</v>
      </c>
      <c r="J197" s="48" t="s">
        <v>1354</v>
      </c>
      <c r="K197" s="48" t="s">
        <v>1267</v>
      </c>
      <c r="L197" s="48">
        <v>6.34</v>
      </c>
      <c r="M197" s="48" t="s">
        <v>1276</v>
      </c>
      <c r="N197" s="48" t="s">
        <v>1277</v>
      </c>
      <c r="O197" s="122" t="s">
        <v>1267</v>
      </c>
      <c r="P197" s="48" t="s">
        <v>1271</v>
      </c>
      <c r="Q197" s="48" t="s">
        <v>1410</v>
      </c>
      <c r="R197" s="48" t="s">
        <v>1411</v>
      </c>
      <c r="S197" s="48" t="s">
        <v>1412</v>
      </c>
      <c r="T197" s="48" t="s">
        <v>1410</v>
      </c>
      <c r="U197" s="48" t="s">
        <v>1411</v>
      </c>
      <c r="V197" s="48" t="s">
        <v>1412</v>
      </c>
      <c r="W197" s="122" t="s">
        <v>3812</v>
      </c>
      <c r="X197" s="122"/>
      <c r="Y197" s="48" t="s">
        <v>1196</v>
      </c>
      <c r="Z197" s="48" t="s">
        <v>1434</v>
      </c>
    </row>
    <row r="198" spans="2:26" ht="43.2" customHeight="1">
      <c r="B198" s="48" t="s">
        <v>2994</v>
      </c>
      <c r="C198" s="122">
        <f>IF(B198="1.2(1)①",INDEX('1.2(1)①'!$B:$B,MATCH(D198,'1.2(1)①'!$J:$J,0),1),INDEX('1.2(1)②'!$B:$B,MATCH(D198,'1.2(1)②'!$J:$J,0),1))</f>
        <v>4</v>
      </c>
      <c r="D198" s="48" t="s">
        <v>26</v>
      </c>
      <c r="E198" s="48">
        <f t="shared" si="3"/>
        <v>192</v>
      </c>
      <c r="F198" s="48" t="s">
        <v>1406</v>
      </c>
      <c r="G198" s="48" t="s">
        <v>1267</v>
      </c>
      <c r="H198" s="48" t="s">
        <v>1407</v>
      </c>
      <c r="I198" s="48" t="s">
        <v>1416</v>
      </c>
      <c r="J198" s="48" t="s">
        <v>1354</v>
      </c>
      <c r="K198" s="48" t="s">
        <v>1267</v>
      </c>
      <c r="L198" s="48">
        <v>6.4</v>
      </c>
      <c r="M198" s="48" t="s">
        <v>1276</v>
      </c>
      <c r="N198" s="48" t="s">
        <v>1277</v>
      </c>
      <c r="O198" s="122" t="s">
        <v>1267</v>
      </c>
      <c r="P198" s="48" t="s">
        <v>1271</v>
      </c>
      <c r="Q198" s="48" t="s">
        <v>1410</v>
      </c>
      <c r="R198" s="48" t="s">
        <v>1411</v>
      </c>
      <c r="S198" s="48" t="s">
        <v>1412</v>
      </c>
      <c r="T198" s="48" t="s">
        <v>1410</v>
      </c>
      <c r="U198" s="48" t="s">
        <v>1411</v>
      </c>
      <c r="V198" s="48" t="s">
        <v>1412</v>
      </c>
      <c r="W198" s="122" t="s">
        <v>3812</v>
      </c>
      <c r="X198" s="122"/>
      <c r="Y198" s="48" t="s">
        <v>1196</v>
      </c>
      <c r="Z198" s="48" t="s">
        <v>1435</v>
      </c>
    </row>
    <row r="199" spans="2:26" ht="43.2" customHeight="1">
      <c r="B199" s="48" t="s">
        <v>2994</v>
      </c>
      <c r="C199" s="122">
        <f>IF(B199="1.2(1)①",INDEX('1.2(1)①'!$B:$B,MATCH(D199,'1.2(1)①'!$J:$J,0),1),INDEX('1.2(1)②'!$B:$B,MATCH(D199,'1.2(1)②'!$J:$J,0),1))</f>
        <v>4</v>
      </c>
      <c r="D199" s="48" t="s">
        <v>26</v>
      </c>
      <c r="E199" s="48">
        <f t="shared" si="3"/>
        <v>193</v>
      </c>
      <c r="F199" s="48" t="s">
        <v>1406</v>
      </c>
      <c r="G199" s="48" t="s">
        <v>1267</v>
      </c>
      <c r="H199" s="48" t="s">
        <v>1407</v>
      </c>
      <c r="I199" s="48" t="s">
        <v>1418</v>
      </c>
      <c r="J199" s="48" t="s">
        <v>1354</v>
      </c>
      <c r="K199" s="48" t="s">
        <v>1267</v>
      </c>
      <c r="L199" s="48">
        <v>6.4</v>
      </c>
      <c r="M199" s="48" t="s">
        <v>1276</v>
      </c>
      <c r="N199" s="48" t="s">
        <v>1277</v>
      </c>
      <c r="O199" s="122" t="s">
        <v>1267</v>
      </c>
      <c r="P199" s="48" t="s">
        <v>1271</v>
      </c>
      <c r="Q199" s="48" t="s">
        <v>1410</v>
      </c>
      <c r="R199" s="48" t="s">
        <v>1411</v>
      </c>
      <c r="S199" s="48" t="s">
        <v>1412</v>
      </c>
      <c r="T199" s="48" t="s">
        <v>1410</v>
      </c>
      <c r="U199" s="48" t="s">
        <v>1411</v>
      </c>
      <c r="V199" s="48" t="s">
        <v>1412</v>
      </c>
      <c r="W199" s="122" t="s">
        <v>3812</v>
      </c>
      <c r="X199" s="122"/>
      <c r="Y199" s="48" t="s">
        <v>1196</v>
      </c>
      <c r="Z199" s="48" t="s">
        <v>1436</v>
      </c>
    </row>
    <row r="200" spans="2:26" ht="43.2" customHeight="1">
      <c r="B200" s="48" t="s">
        <v>2994</v>
      </c>
      <c r="C200" s="122">
        <f>IF(B200="1.2(1)①",INDEX('1.2(1)①'!$B:$B,MATCH(D200,'1.2(1)①'!$J:$J,0),1),INDEX('1.2(1)②'!$B:$B,MATCH(D200,'1.2(1)②'!$J:$J,0),1))</f>
        <v>4</v>
      </c>
      <c r="D200" s="48" t="s">
        <v>26</v>
      </c>
      <c r="E200" s="48">
        <f t="shared" si="3"/>
        <v>194</v>
      </c>
      <c r="F200" s="48" t="s">
        <v>1406</v>
      </c>
      <c r="G200" s="48" t="s">
        <v>1267</v>
      </c>
      <c r="H200" s="48" t="s">
        <v>1407</v>
      </c>
      <c r="I200" s="48" t="s">
        <v>1420</v>
      </c>
      <c r="J200" s="48" t="s">
        <v>1354</v>
      </c>
      <c r="K200" s="48" t="s">
        <v>1267</v>
      </c>
      <c r="L200" s="48">
        <v>6.28</v>
      </c>
      <c r="M200" s="48" t="s">
        <v>1276</v>
      </c>
      <c r="N200" s="48" t="s">
        <v>1277</v>
      </c>
      <c r="O200" s="122" t="s">
        <v>1267</v>
      </c>
      <c r="P200" s="48" t="s">
        <v>1271</v>
      </c>
      <c r="Q200" s="48" t="s">
        <v>1410</v>
      </c>
      <c r="R200" s="48" t="s">
        <v>1411</v>
      </c>
      <c r="S200" s="48" t="s">
        <v>1412</v>
      </c>
      <c r="T200" s="48" t="s">
        <v>1410</v>
      </c>
      <c r="U200" s="48" t="s">
        <v>1411</v>
      </c>
      <c r="V200" s="48" t="s">
        <v>1412</v>
      </c>
      <c r="W200" s="122" t="s">
        <v>3812</v>
      </c>
      <c r="X200" s="122"/>
      <c r="Y200" s="48" t="s">
        <v>1196</v>
      </c>
      <c r="Z200" s="48" t="s">
        <v>1437</v>
      </c>
    </row>
    <row r="201" spans="2:26" ht="43.2" customHeight="1">
      <c r="B201" s="48" t="s">
        <v>2994</v>
      </c>
      <c r="C201" s="122">
        <f>IF(B201="1.2(1)①",INDEX('1.2(1)①'!$B:$B,MATCH(D201,'1.2(1)①'!$J:$J,0),1),INDEX('1.2(1)②'!$B:$B,MATCH(D201,'1.2(1)②'!$J:$J,0),1))</f>
        <v>4</v>
      </c>
      <c r="D201" s="48" t="s">
        <v>26</v>
      </c>
      <c r="E201" s="48">
        <f t="shared" si="3"/>
        <v>195</v>
      </c>
      <c r="F201" s="48" t="s">
        <v>1406</v>
      </c>
      <c r="G201" s="48" t="s">
        <v>1267</v>
      </c>
      <c r="H201" s="48" t="s">
        <v>1407</v>
      </c>
      <c r="I201" s="48" t="s">
        <v>1422</v>
      </c>
      <c r="J201" s="48" t="s">
        <v>1354</v>
      </c>
      <c r="K201" s="48" t="s">
        <v>1267</v>
      </c>
      <c r="L201" s="48">
        <v>6.6</v>
      </c>
      <c r="M201" s="48" t="s">
        <v>1276</v>
      </c>
      <c r="N201" s="48" t="s">
        <v>1277</v>
      </c>
      <c r="O201" s="122" t="s">
        <v>1267</v>
      </c>
      <c r="P201" s="48" t="s">
        <v>1271</v>
      </c>
      <c r="Q201" s="48" t="s">
        <v>1410</v>
      </c>
      <c r="R201" s="48" t="s">
        <v>1411</v>
      </c>
      <c r="S201" s="48" t="s">
        <v>1412</v>
      </c>
      <c r="T201" s="48" t="s">
        <v>1410</v>
      </c>
      <c r="U201" s="48" t="s">
        <v>1411</v>
      </c>
      <c r="V201" s="48" t="s">
        <v>1412</v>
      </c>
      <c r="W201" s="122" t="s">
        <v>3812</v>
      </c>
      <c r="X201" s="122"/>
      <c r="Y201" s="48" t="s">
        <v>1196</v>
      </c>
      <c r="Z201" s="48" t="s">
        <v>1438</v>
      </c>
    </row>
    <row r="202" spans="2:26" ht="43.2" customHeight="1">
      <c r="B202" s="48" t="s">
        <v>2994</v>
      </c>
      <c r="C202" s="122">
        <f>IF(B202="1.2(1)①",INDEX('1.2(1)①'!$B:$B,MATCH(D202,'1.2(1)①'!$J:$J,0),1),INDEX('1.2(1)②'!$B:$B,MATCH(D202,'1.2(1)②'!$J:$J,0),1))</f>
        <v>4</v>
      </c>
      <c r="D202" s="48" t="s">
        <v>26</v>
      </c>
      <c r="E202" s="48">
        <f t="shared" si="3"/>
        <v>196</v>
      </c>
      <c r="F202" s="48" t="s">
        <v>1406</v>
      </c>
      <c r="G202" s="48" t="s">
        <v>1267</v>
      </c>
      <c r="H202" s="48" t="s">
        <v>1407</v>
      </c>
      <c r="I202" s="48" t="s">
        <v>1424</v>
      </c>
      <c r="J202" s="48" t="s">
        <v>1354</v>
      </c>
      <c r="K202" s="48" t="s">
        <v>1267</v>
      </c>
      <c r="L202" s="48">
        <v>6.5</v>
      </c>
      <c r="M202" s="48" t="s">
        <v>1276</v>
      </c>
      <c r="N202" s="48" t="s">
        <v>1277</v>
      </c>
      <c r="O202" s="82">
        <v>45145000</v>
      </c>
      <c r="P202" s="48" t="s">
        <v>1271</v>
      </c>
      <c r="Q202" s="48" t="s">
        <v>1410</v>
      </c>
      <c r="R202" s="48" t="s">
        <v>1411</v>
      </c>
      <c r="S202" s="48" t="s">
        <v>1412</v>
      </c>
      <c r="T202" s="48" t="s">
        <v>1410</v>
      </c>
      <c r="U202" s="48" t="s">
        <v>1411</v>
      </c>
      <c r="V202" s="48" t="s">
        <v>1412</v>
      </c>
      <c r="W202" s="122" t="s">
        <v>3812</v>
      </c>
      <c r="X202" s="122" t="s">
        <v>3813</v>
      </c>
      <c r="Y202" s="48" t="s">
        <v>1196</v>
      </c>
      <c r="Z202" s="48" t="s">
        <v>1439</v>
      </c>
    </row>
    <row r="203" spans="2:26" ht="43.2" customHeight="1">
      <c r="B203" s="48" t="s">
        <v>2994</v>
      </c>
      <c r="C203" s="122">
        <f>IF(B203="1.2(1)①",INDEX('1.2(1)①'!$B:$B,MATCH(D203,'1.2(1)①'!$J:$J,0),1),INDEX('1.2(1)②'!$B:$B,MATCH(D203,'1.2(1)②'!$J:$J,0),1))</f>
        <v>4</v>
      </c>
      <c r="D203" s="48" t="s">
        <v>26</v>
      </c>
      <c r="E203" s="48">
        <f t="shared" si="3"/>
        <v>197</v>
      </c>
      <c r="F203" s="48" t="s">
        <v>1406</v>
      </c>
      <c r="G203" s="48" t="s">
        <v>1267</v>
      </c>
      <c r="H203" s="48" t="s">
        <v>1407</v>
      </c>
      <c r="I203" s="48" t="s">
        <v>1426</v>
      </c>
      <c r="J203" s="48" t="s">
        <v>1354</v>
      </c>
      <c r="K203" s="48" t="s">
        <v>1267</v>
      </c>
      <c r="L203" s="48">
        <v>6.36</v>
      </c>
      <c r="M203" s="48" t="s">
        <v>1276</v>
      </c>
      <c r="N203" s="48" t="s">
        <v>1277</v>
      </c>
      <c r="O203" s="82">
        <v>83585000</v>
      </c>
      <c r="P203" s="48" t="s">
        <v>1271</v>
      </c>
      <c r="Q203" s="48" t="s">
        <v>1410</v>
      </c>
      <c r="R203" s="48" t="s">
        <v>1411</v>
      </c>
      <c r="S203" s="48" t="s">
        <v>1412</v>
      </c>
      <c r="T203" s="48" t="s">
        <v>1410</v>
      </c>
      <c r="U203" s="48" t="s">
        <v>1411</v>
      </c>
      <c r="V203" s="48" t="s">
        <v>1412</v>
      </c>
      <c r="W203" s="122" t="s">
        <v>3812</v>
      </c>
      <c r="X203" s="122" t="s">
        <v>3813</v>
      </c>
      <c r="Y203" s="48" t="s">
        <v>1196</v>
      </c>
      <c r="Z203" s="48" t="s">
        <v>1440</v>
      </c>
    </row>
    <row r="204" spans="2:26" ht="43.2" customHeight="1">
      <c r="B204" s="48" t="s">
        <v>2994</v>
      </c>
      <c r="C204" s="122">
        <f>IF(B204="1.2(1)①",INDEX('1.2(1)①'!$B:$B,MATCH(D204,'1.2(1)①'!$J:$J,0),1),INDEX('1.2(1)②'!$B:$B,MATCH(D204,'1.2(1)②'!$J:$J,0),1))</f>
        <v>4</v>
      </c>
      <c r="D204" s="48" t="s">
        <v>26</v>
      </c>
      <c r="E204" s="48">
        <f t="shared" si="3"/>
        <v>198</v>
      </c>
      <c r="F204" s="48" t="s">
        <v>1406</v>
      </c>
      <c r="G204" s="48" t="s">
        <v>1267</v>
      </c>
      <c r="H204" s="48" t="s">
        <v>1407</v>
      </c>
      <c r="I204" s="48" t="s">
        <v>1428</v>
      </c>
      <c r="J204" s="48" t="s">
        <v>1354</v>
      </c>
      <c r="K204" s="48" t="s">
        <v>1267</v>
      </c>
      <c r="L204" s="48">
        <v>6.45</v>
      </c>
      <c r="M204" s="48" t="s">
        <v>1276</v>
      </c>
      <c r="N204" s="48" t="s">
        <v>1277</v>
      </c>
      <c r="O204" s="122" t="s">
        <v>1267</v>
      </c>
      <c r="P204" s="48" t="s">
        <v>1271</v>
      </c>
      <c r="Q204" s="48" t="s">
        <v>1410</v>
      </c>
      <c r="R204" s="48" t="s">
        <v>1411</v>
      </c>
      <c r="S204" s="48" t="s">
        <v>1412</v>
      </c>
      <c r="T204" s="48" t="s">
        <v>1410</v>
      </c>
      <c r="U204" s="48" t="s">
        <v>1411</v>
      </c>
      <c r="V204" s="48" t="s">
        <v>1412</v>
      </c>
      <c r="W204" s="122" t="s">
        <v>3812</v>
      </c>
      <c r="X204" s="122"/>
      <c r="Y204" s="48" t="s">
        <v>1196</v>
      </c>
      <c r="Z204" s="48" t="s">
        <v>1441</v>
      </c>
    </row>
    <row r="205" spans="2:26" ht="43.2" customHeight="1">
      <c r="B205" s="48" t="s">
        <v>2994</v>
      </c>
      <c r="C205" s="122">
        <f>IF(B205="1.2(1)①",INDEX('1.2(1)①'!$B:$B,MATCH(D205,'1.2(1)①'!$J:$J,0),1),INDEX('1.2(1)②'!$B:$B,MATCH(D205,'1.2(1)②'!$J:$J,0),1))</f>
        <v>4</v>
      </c>
      <c r="D205" s="48" t="s">
        <v>26</v>
      </c>
      <c r="E205" s="48">
        <f t="shared" si="3"/>
        <v>199</v>
      </c>
      <c r="F205" s="48" t="s">
        <v>1406</v>
      </c>
      <c r="G205" s="48" t="s">
        <v>1267</v>
      </c>
      <c r="H205" s="48" t="s">
        <v>1407</v>
      </c>
      <c r="I205" s="48" t="s">
        <v>1430</v>
      </c>
      <c r="J205" s="48" t="s">
        <v>1354</v>
      </c>
      <c r="K205" s="48" t="s">
        <v>1267</v>
      </c>
      <c r="L205" s="48">
        <v>6.61</v>
      </c>
      <c r="M205" s="48" t="s">
        <v>1276</v>
      </c>
      <c r="N205" s="48" t="s">
        <v>1277</v>
      </c>
      <c r="O205" s="122" t="s">
        <v>1267</v>
      </c>
      <c r="P205" s="48" t="s">
        <v>1271</v>
      </c>
      <c r="Q205" s="48" t="s">
        <v>1410</v>
      </c>
      <c r="R205" s="48" t="s">
        <v>1411</v>
      </c>
      <c r="S205" s="48" t="s">
        <v>1412</v>
      </c>
      <c r="T205" s="48" t="s">
        <v>1410</v>
      </c>
      <c r="U205" s="48" t="s">
        <v>1411</v>
      </c>
      <c r="V205" s="48" t="s">
        <v>1412</v>
      </c>
      <c r="W205" s="122" t="s">
        <v>3812</v>
      </c>
      <c r="X205" s="122"/>
      <c r="Y205" s="48" t="s">
        <v>1196</v>
      </c>
      <c r="Z205" s="48" t="s">
        <v>1442</v>
      </c>
    </row>
    <row r="206" spans="2:26" ht="43.2" customHeight="1">
      <c r="B206" s="48" t="s">
        <v>2994</v>
      </c>
      <c r="C206" s="122">
        <f>IF(B206="1.2(1)①",INDEX('1.2(1)①'!$B:$B,MATCH(D206,'1.2(1)①'!$J:$J,0),1),INDEX('1.2(1)②'!$B:$B,MATCH(D206,'1.2(1)②'!$J:$J,0),1))</f>
        <v>4</v>
      </c>
      <c r="D206" s="48" t="s">
        <v>26</v>
      </c>
      <c r="E206" s="48">
        <f t="shared" si="3"/>
        <v>200</v>
      </c>
      <c r="F206" s="48" t="s">
        <v>1406</v>
      </c>
      <c r="G206" s="48" t="s">
        <v>1267</v>
      </c>
      <c r="H206" s="48" t="s">
        <v>1407</v>
      </c>
      <c r="I206" s="48" t="s">
        <v>1432</v>
      </c>
      <c r="J206" s="48" t="s">
        <v>1354</v>
      </c>
      <c r="K206" s="48" t="s">
        <v>1267</v>
      </c>
      <c r="L206" s="48">
        <v>6.66</v>
      </c>
      <c r="M206" s="48" t="s">
        <v>1276</v>
      </c>
      <c r="N206" s="48" t="s">
        <v>1277</v>
      </c>
      <c r="O206" s="122" t="s">
        <v>1267</v>
      </c>
      <c r="P206" s="48" t="s">
        <v>1271</v>
      </c>
      <c r="Q206" s="48" t="s">
        <v>1410</v>
      </c>
      <c r="R206" s="48" t="s">
        <v>1411</v>
      </c>
      <c r="S206" s="48" t="s">
        <v>1412</v>
      </c>
      <c r="T206" s="48" t="s">
        <v>1410</v>
      </c>
      <c r="U206" s="48" t="s">
        <v>1411</v>
      </c>
      <c r="V206" s="48" t="s">
        <v>1412</v>
      </c>
      <c r="W206" s="122" t="s">
        <v>3812</v>
      </c>
      <c r="X206" s="122"/>
      <c r="Y206" s="48" t="s">
        <v>1196</v>
      </c>
      <c r="Z206" s="48" t="s">
        <v>1443</v>
      </c>
    </row>
    <row r="207" spans="2:26" ht="28.95" customHeight="1">
      <c r="B207" s="48" t="s">
        <v>2994</v>
      </c>
      <c r="C207" s="122">
        <f>IF(B207="1.2(1)①",INDEX('1.2(1)①'!$B:$B,MATCH(D207,'1.2(1)①'!$J:$J,0),1),INDEX('1.2(1)②'!$B:$B,MATCH(D207,'1.2(1)②'!$J:$J,0),1))</f>
        <v>6</v>
      </c>
      <c r="D207" s="48" t="s">
        <v>3389</v>
      </c>
      <c r="E207" s="48">
        <f t="shared" si="3"/>
        <v>201</v>
      </c>
      <c r="F207" s="48" t="s">
        <v>1319</v>
      </c>
      <c r="G207" s="48" t="s">
        <v>1267</v>
      </c>
      <c r="H207" s="48" t="s">
        <v>1320</v>
      </c>
      <c r="I207" s="48" t="s">
        <v>1321</v>
      </c>
      <c r="J207" s="48" t="s">
        <v>1322</v>
      </c>
      <c r="K207" s="48" t="s">
        <v>1267</v>
      </c>
      <c r="L207" s="48">
        <v>7.7</v>
      </c>
      <c r="M207" s="48" t="s">
        <v>1276</v>
      </c>
      <c r="N207" s="48" t="s">
        <v>1277</v>
      </c>
      <c r="O207" s="122" t="s">
        <v>1267</v>
      </c>
      <c r="P207" s="48" t="s">
        <v>1271</v>
      </c>
      <c r="Q207" s="48" t="s">
        <v>1323</v>
      </c>
      <c r="R207" s="48" t="s">
        <v>1324</v>
      </c>
      <c r="S207" s="48" t="s">
        <v>1325</v>
      </c>
      <c r="T207" s="48" t="s">
        <v>1323</v>
      </c>
      <c r="U207" s="48" t="s">
        <v>1324</v>
      </c>
      <c r="V207" s="48" t="s">
        <v>1325</v>
      </c>
      <c r="W207" s="122" t="s">
        <v>3812</v>
      </c>
      <c r="X207" s="122"/>
      <c r="Y207" s="48" t="s">
        <v>1213</v>
      </c>
      <c r="Z207" s="48" t="s">
        <v>1318</v>
      </c>
    </row>
    <row r="208" spans="2:26" ht="28.95" customHeight="1">
      <c r="B208" s="48" t="s">
        <v>2994</v>
      </c>
      <c r="C208" s="122">
        <f>IF(B208="1.2(1)①",INDEX('1.2(1)①'!$B:$B,MATCH(D208,'1.2(1)①'!$J:$J,0),1),INDEX('1.2(1)②'!$B:$B,MATCH(D208,'1.2(1)②'!$J:$J,0),1))</f>
        <v>6</v>
      </c>
      <c r="D208" s="48" t="s">
        <v>3389</v>
      </c>
      <c r="E208" s="48">
        <f t="shared" si="3"/>
        <v>202</v>
      </c>
      <c r="F208" s="48" t="s">
        <v>1319</v>
      </c>
      <c r="G208" s="48" t="s">
        <v>1267</v>
      </c>
      <c r="H208" s="48" t="s">
        <v>1320</v>
      </c>
      <c r="I208" s="48" t="s">
        <v>1327</v>
      </c>
      <c r="J208" s="48" t="s">
        <v>1322</v>
      </c>
      <c r="K208" s="48" t="s">
        <v>1267</v>
      </c>
      <c r="L208" s="48">
        <v>7.5</v>
      </c>
      <c r="M208" s="48" t="s">
        <v>1276</v>
      </c>
      <c r="N208" s="48" t="s">
        <v>1277</v>
      </c>
      <c r="O208" s="122" t="s">
        <v>1267</v>
      </c>
      <c r="P208" s="48" t="s">
        <v>1271</v>
      </c>
      <c r="Q208" s="48" t="s">
        <v>1323</v>
      </c>
      <c r="R208" s="48" t="s">
        <v>1324</v>
      </c>
      <c r="S208" s="48" t="s">
        <v>1325</v>
      </c>
      <c r="T208" s="48" t="s">
        <v>1323</v>
      </c>
      <c r="U208" s="48" t="s">
        <v>1324</v>
      </c>
      <c r="V208" s="48" t="s">
        <v>1325</v>
      </c>
      <c r="W208" s="122" t="s">
        <v>3812</v>
      </c>
      <c r="X208" s="122"/>
      <c r="Y208" s="48" t="s">
        <v>1213</v>
      </c>
      <c r="Z208" s="48" t="s">
        <v>1326</v>
      </c>
    </row>
    <row r="209" spans="2:26" ht="28.95" customHeight="1">
      <c r="B209" s="48" t="s">
        <v>2994</v>
      </c>
      <c r="C209" s="122">
        <f>IF(B209="1.2(1)①",INDEX('1.2(1)①'!$B:$B,MATCH(D209,'1.2(1)①'!$J:$J,0),1),INDEX('1.2(1)②'!$B:$B,MATCH(D209,'1.2(1)②'!$J:$J,0),1))</f>
        <v>6</v>
      </c>
      <c r="D209" s="48" t="s">
        <v>3389</v>
      </c>
      <c r="E209" s="48">
        <f t="shared" si="3"/>
        <v>203</v>
      </c>
      <c r="F209" s="48" t="s">
        <v>1319</v>
      </c>
      <c r="G209" s="48" t="s">
        <v>1267</v>
      </c>
      <c r="H209" s="48" t="s">
        <v>1320</v>
      </c>
      <c r="I209" s="48" t="s">
        <v>1329</v>
      </c>
      <c r="J209" s="48" t="s">
        <v>1322</v>
      </c>
      <c r="K209" s="48" t="s">
        <v>1267</v>
      </c>
      <c r="L209" s="48">
        <v>7.3</v>
      </c>
      <c r="M209" s="48" t="s">
        <v>1276</v>
      </c>
      <c r="N209" s="48" t="s">
        <v>1277</v>
      </c>
      <c r="O209" s="122" t="s">
        <v>1267</v>
      </c>
      <c r="P209" s="48" t="s">
        <v>1271</v>
      </c>
      <c r="Q209" s="48" t="s">
        <v>1323</v>
      </c>
      <c r="R209" s="48" t="s">
        <v>1324</v>
      </c>
      <c r="S209" s="48" t="s">
        <v>1325</v>
      </c>
      <c r="T209" s="48" t="s">
        <v>1323</v>
      </c>
      <c r="U209" s="48" t="s">
        <v>1324</v>
      </c>
      <c r="V209" s="48" t="s">
        <v>1325</v>
      </c>
      <c r="W209" s="122" t="s">
        <v>3812</v>
      </c>
      <c r="X209" s="122"/>
      <c r="Y209" s="48" t="s">
        <v>1213</v>
      </c>
      <c r="Z209" s="48" t="s">
        <v>1328</v>
      </c>
    </row>
    <row r="210" spans="2:26" ht="28.95" customHeight="1">
      <c r="B210" s="48" t="s">
        <v>2994</v>
      </c>
      <c r="C210" s="122">
        <f>IF(B210="1.2(1)①",INDEX('1.2(1)①'!$B:$B,MATCH(D210,'1.2(1)①'!$J:$J,0),1),INDEX('1.2(1)②'!$B:$B,MATCH(D210,'1.2(1)②'!$J:$J,0),1))</f>
        <v>6</v>
      </c>
      <c r="D210" s="48" t="s">
        <v>3389</v>
      </c>
      <c r="E210" s="48">
        <f t="shared" si="3"/>
        <v>204</v>
      </c>
      <c r="F210" s="48" t="s">
        <v>1319</v>
      </c>
      <c r="G210" s="48" t="s">
        <v>1267</v>
      </c>
      <c r="H210" s="48" t="s">
        <v>1320</v>
      </c>
      <c r="I210" s="48" t="s">
        <v>1331</v>
      </c>
      <c r="J210" s="48" t="s">
        <v>1322</v>
      </c>
      <c r="K210" s="48" t="s">
        <v>1267</v>
      </c>
      <c r="L210" s="48">
        <v>7.3</v>
      </c>
      <c r="M210" s="48" t="s">
        <v>1276</v>
      </c>
      <c r="N210" s="48" t="s">
        <v>1277</v>
      </c>
      <c r="O210" s="82">
        <v>459000</v>
      </c>
      <c r="P210" s="48" t="s">
        <v>1271</v>
      </c>
      <c r="Q210" s="48" t="s">
        <v>1323</v>
      </c>
      <c r="R210" s="48" t="s">
        <v>1324</v>
      </c>
      <c r="S210" s="48" t="s">
        <v>1325</v>
      </c>
      <c r="T210" s="48" t="s">
        <v>1323</v>
      </c>
      <c r="U210" s="48" t="s">
        <v>1324</v>
      </c>
      <c r="V210" s="48" t="s">
        <v>1325</v>
      </c>
      <c r="W210" s="122" t="s">
        <v>3812</v>
      </c>
      <c r="X210" s="122" t="s">
        <v>3813</v>
      </c>
      <c r="Y210" s="48" t="s">
        <v>1213</v>
      </c>
      <c r="Z210" s="48" t="s">
        <v>1330</v>
      </c>
    </row>
    <row r="211" spans="2:26" ht="28.95" customHeight="1">
      <c r="B211" s="48" t="s">
        <v>2994</v>
      </c>
      <c r="C211" s="122">
        <f>IF(B211="1.2(1)①",INDEX('1.2(1)①'!$B:$B,MATCH(D211,'1.2(1)①'!$J:$J,0),1),INDEX('1.2(1)②'!$B:$B,MATCH(D211,'1.2(1)②'!$J:$J,0),1))</f>
        <v>6</v>
      </c>
      <c r="D211" s="48" t="s">
        <v>3389</v>
      </c>
      <c r="E211" s="48">
        <f t="shared" si="3"/>
        <v>205</v>
      </c>
      <c r="F211" s="48" t="s">
        <v>1319</v>
      </c>
      <c r="G211" s="48" t="s">
        <v>1267</v>
      </c>
      <c r="H211" s="48" t="s">
        <v>1320</v>
      </c>
      <c r="I211" s="48" t="s">
        <v>1333</v>
      </c>
      <c r="J211" s="48" t="s">
        <v>1322</v>
      </c>
      <c r="K211" s="48" t="s">
        <v>1267</v>
      </c>
      <c r="L211" s="48">
        <v>6.9</v>
      </c>
      <c r="M211" s="48" t="s">
        <v>1276</v>
      </c>
      <c r="N211" s="48" t="s">
        <v>1277</v>
      </c>
      <c r="O211" s="82">
        <v>839000</v>
      </c>
      <c r="P211" s="48" t="s">
        <v>1271</v>
      </c>
      <c r="Q211" s="48" t="s">
        <v>1323</v>
      </c>
      <c r="R211" s="48" t="s">
        <v>1324</v>
      </c>
      <c r="S211" s="48" t="s">
        <v>1325</v>
      </c>
      <c r="T211" s="48" t="s">
        <v>1323</v>
      </c>
      <c r="U211" s="48" t="s">
        <v>1324</v>
      </c>
      <c r="V211" s="48" t="s">
        <v>1325</v>
      </c>
      <c r="W211" s="122" t="s">
        <v>3812</v>
      </c>
      <c r="X211" s="122" t="s">
        <v>3813</v>
      </c>
      <c r="Y211" s="48" t="s">
        <v>1213</v>
      </c>
      <c r="Z211" s="48" t="s">
        <v>1332</v>
      </c>
    </row>
    <row r="212" spans="2:26" ht="43.2" customHeight="1">
      <c r="B212" s="48" t="s">
        <v>2994</v>
      </c>
      <c r="C212" s="122">
        <f>IF(B212="1.2(1)①",INDEX('1.2(1)①'!$B:$B,MATCH(D212,'1.2(1)①'!$J:$J,0),1),INDEX('1.2(1)②'!$B:$B,MATCH(D212,'1.2(1)②'!$J:$J,0),1))</f>
        <v>6</v>
      </c>
      <c r="D212" s="48" t="s">
        <v>3389</v>
      </c>
      <c r="E212" s="48">
        <f t="shared" si="3"/>
        <v>206</v>
      </c>
      <c r="F212" s="48" t="s">
        <v>1319</v>
      </c>
      <c r="G212" s="48" t="s">
        <v>1267</v>
      </c>
      <c r="H212" s="48" t="s">
        <v>1320</v>
      </c>
      <c r="I212" s="48" t="s">
        <v>1335</v>
      </c>
      <c r="J212" s="48" t="s">
        <v>1322</v>
      </c>
      <c r="K212" s="48" t="s">
        <v>1267</v>
      </c>
      <c r="L212" s="48">
        <v>6.3</v>
      </c>
      <c r="M212" s="48" t="s">
        <v>1276</v>
      </c>
      <c r="N212" s="48" t="s">
        <v>1277</v>
      </c>
      <c r="O212" s="82">
        <v>649000</v>
      </c>
      <c r="P212" s="48" t="s">
        <v>1271</v>
      </c>
      <c r="Q212" s="48" t="s">
        <v>1323</v>
      </c>
      <c r="R212" s="48" t="s">
        <v>1324</v>
      </c>
      <c r="S212" s="48" t="s">
        <v>1325</v>
      </c>
      <c r="T212" s="48" t="s">
        <v>1323</v>
      </c>
      <c r="U212" s="48" t="s">
        <v>1324</v>
      </c>
      <c r="V212" s="48" t="s">
        <v>1325</v>
      </c>
      <c r="W212" s="122" t="s">
        <v>3812</v>
      </c>
      <c r="X212" s="122" t="s">
        <v>3813</v>
      </c>
      <c r="Y212" s="48" t="s">
        <v>1213</v>
      </c>
      <c r="Z212" s="48" t="s">
        <v>1334</v>
      </c>
    </row>
    <row r="213" spans="2:26" ht="43.2" customHeight="1">
      <c r="B213" s="48" t="s">
        <v>2994</v>
      </c>
      <c r="C213" s="122">
        <f>IF(B213="1.2(1)①",INDEX('1.2(1)①'!$B:$B,MATCH(D213,'1.2(1)①'!$J:$J,0),1),INDEX('1.2(1)②'!$B:$B,MATCH(D213,'1.2(1)②'!$J:$J,0),1))</f>
        <v>6</v>
      </c>
      <c r="D213" s="48" t="s">
        <v>3389</v>
      </c>
      <c r="E213" s="48">
        <f t="shared" si="3"/>
        <v>207</v>
      </c>
      <c r="F213" s="48" t="s">
        <v>1337</v>
      </c>
      <c r="G213" s="48" t="s">
        <v>1267</v>
      </c>
      <c r="H213" s="48" t="s">
        <v>1320</v>
      </c>
      <c r="I213" s="48" t="s">
        <v>1338</v>
      </c>
      <c r="J213" s="48" t="s">
        <v>1322</v>
      </c>
      <c r="K213" s="48" t="s">
        <v>1267</v>
      </c>
      <c r="L213" s="48">
        <v>5</v>
      </c>
      <c r="M213" s="48" t="s">
        <v>1276</v>
      </c>
      <c r="N213" s="48" t="s">
        <v>1277</v>
      </c>
      <c r="O213" s="122" t="s">
        <v>1267</v>
      </c>
      <c r="P213" s="48" t="s">
        <v>1271</v>
      </c>
      <c r="Q213" s="48" t="s">
        <v>1323</v>
      </c>
      <c r="R213" s="48" t="s">
        <v>1324</v>
      </c>
      <c r="S213" s="48" t="s">
        <v>1325</v>
      </c>
      <c r="T213" s="48" t="s">
        <v>1323</v>
      </c>
      <c r="U213" s="48" t="s">
        <v>1324</v>
      </c>
      <c r="V213" s="48" t="s">
        <v>1325</v>
      </c>
      <c r="W213" s="122" t="s">
        <v>3812</v>
      </c>
      <c r="X213" s="122"/>
      <c r="Y213" s="48" t="s">
        <v>1214</v>
      </c>
      <c r="Z213" s="48" t="s">
        <v>1336</v>
      </c>
    </row>
    <row r="214" spans="2:26" ht="43.2" customHeight="1">
      <c r="B214" s="48" t="s">
        <v>2994</v>
      </c>
      <c r="C214" s="122">
        <f>IF(B214="1.2(1)①",INDEX('1.2(1)①'!$B:$B,MATCH(D214,'1.2(1)①'!$J:$J,0),1),INDEX('1.2(1)②'!$B:$B,MATCH(D214,'1.2(1)②'!$J:$J,0),1))</f>
        <v>6</v>
      </c>
      <c r="D214" s="48" t="s">
        <v>3389</v>
      </c>
      <c r="E214" s="48">
        <f t="shared" si="3"/>
        <v>208</v>
      </c>
      <c r="F214" s="48" t="s">
        <v>1337</v>
      </c>
      <c r="G214" s="48" t="s">
        <v>1267</v>
      </c>
      <c r="H214" s="48" t="s">
        <v>1320</v>
      </c>
      <c r="I214" s="48" t="s">
        <v>1340</v>
      </c>
      <c r="J214" s="48" t="s">
        <v>1322</v>
      </c>
      <c r="K214" s="48" t="s">
        <v>1267</v>
      </c>
      <c r="L214" s="48">
        <v>4.2</v>
      </c>
      <c r="M214" s="48" t="s">
        <v>1276</v>
      </c>
      <c r="N214" s="48" t="s">
        <v>1277</v>
      </c>
      <c r="O214" s="82">
        <v>3539000</v>
      </c>
      <c r="P214" s="48" t="s">
        <v>1271</v>
      </c>
      <c r="Q214" s="48" t="s">
        <v>1323</v>
      </c>
      <c r="R214" s="48" t="s">
        <v>1324</v>
      </c>
      <c r="S214" s="48" t="s">
        <v>1325</v>
      </c>
      <c r="T214" s="48" t="s">
        <v>1323</v>
      </c>
      <c r="U214" s="48" t="s">
        <v>1324</v>
      </c>
      <c r="V214" s="48" t="s">
        <v>1325</v>
      </c>
      <c r="W214" s="122" t="s">
        <v>3812</v>
      </c>
      <c r="X214" s="122" t="s">
        <v>3813</v>
      </c>
      <c r="Y214" s="48" t="s">
        <v>1214</v>
      </c>
      <c r="Z214" s="48" t="s">
        <v>1339</v>
      </c>
    </row>
    <row r="215" spans="2:26" ht="43.2" customHeight="1">
      <c r="B215" s="48" t="s">
        <v>2994</v>
      </c>
      <c r="C215" s="122">
        <f>IF(B215="1.2(1)①",INDEX('1.2(1)①'!$B:$B,MATCH(D215,'1.2(1)①'!$J:$J,0),1),INDEX('1.2(1)②'!$B:$B,MATCH(D215,'1.2(1)②'!$J:$J,0),1))</f>
        <v>6</v>
      </c>
      <c r="D215" s="48" t="s">
        <v>3389</v>
      </c>
      <c r="E215" s="48">
        <f t="shared" si="3"/>
        <v>209</v>
      </c>
      <c r="F215" s="48" t="s">
        <v>1337</v>
      </c>
      <c r="G215" s="48" t="s">
        <v>1267</v>
      </c>
      <c r="H215" s="48" t="s">
        <v>1320</v>
      </c>
      <c r="I215" s="48" t="s">
        <v>1342</v>
      </c>
      <c r="J215" s="48" t="s">
        <v>1322</v>
      </c>
      <c r="K215" s="48" t="s">
        <v>1267</v>
      </c>
      <c r="L215" s="48">
        <v>4.3</v>
      </c>
      <c r="M215" s="48" t="s">
        <v>1276</v>
      </c>
      <c r="N215" s="48" t="s">
        <v>1277</v>
      </c>
      <c r="O215" s="82">
        <v>3136000</v>
      </c>
      <c r="P215" s="48" t="s">
        <v>1271</v>
      </c>
      <c r="Q215" s="48" t="s">
        <v>1323</v>
      </c>
      <c r="R215" s="48" t="s">
        <v>1324</v>
      </c>
      <c r="S215" s="48" t="s">
        <v>1325</v>
      </c>
      <c r="T215" s="48" t="s">
        <v>1323</v>
      </c>
      <c r="U215" s="48" t="s">
        <v>1324</v>
      </c>
      <c r="V215" s="48" t="s">
        <v>1325</v>
      </c>
      <c r="W215" s="122" t="s">
        <v>3812</v>
      </c>
      <c r="X215" s="122" t="s">
        <v>3813</v>
      </c>
      <c r="Y215" s="48" t="s">
        <v>1214</v>
      </c>
      <c r="Z215" s="48" t="s">
        <v>1341</v>
      </c>
    </row>
    <row r="216" spans="2:26" ht="43.2" customHeight="1">
      <c r="B216" s="48" t="s">
        <v>2994</v>
      </c>
      <c r="C216" s="122">
        <f>IF(B216="1.2(1)①",INDEX('1.2(1)①'!$B:$B,MATCH(D216,'1.2(1)①'!$J:$J,0),1),INDEX('1.2(1)②'!$B:$B,MATCH(D216,'1.2(1)②'!$J:$J,0),1))</f>
        <v>6</v>
      </c>
      <c r="D216" s="48" t="s">
        <v>3389</v>
      </c>
      <c r="E216" s="48">
        <f t="shared" si="3"/>
        <v>210</v>
      </c>
      <c r="F216" s="48" t="s">
        <v>1337</v>
      </c>
      <c r="G216" s="48" t="s">
        <v>1267</v>
      </c>
      <c r="H216" s="48" t="s">
        <v>1320</v>
      </c>
      <c r="I216" s="48" t="s">
        <v>1344</v>
      </c>
      <c r="J216" s="48" t="s">
        <v>1322</v>
      </c>
      <c r="K216" s="48" t="s">
        <v>1267</v>
      </c>
      <c r="L216" s="48">
        <v>4</v>
      </c>
      <c r="M216" s="48" t="s">
        <v>1276</v>
      </c>
      <c r="N216" s="48" t="s">
        <v>1277</v>
      </c>
      <c r="O216" s="122" t="s">
        <v>1267</v>
      </c>
      <c r="P216" s="48" t="s">
        <v>1271</v>
      </c>
      <c r="Q216" s="48" t="s">
        <v>1323</v>
      </c>
      <c r="R216" s="48" t="s">
        <v>1324</v>
      </c>
      <c r="S216" s="48" t="s">
        <v>1325</v>
      </c>
      <c r="T216" s="48" t="s">
        <v>1323</v>
      </c>
      <c r="U216" s="48" t="s">
        <v>1324</v>
      </c>
      <c r="V216" s="48" t="s">
        <v>1325</v>
      </c>
      <c r="W216" s="122" t="s">
        <v>3812</v>
      </c>
      <c r="X216" s="122"/>
      <c r="Y216" s="48" t="s">
        <v>1214</v>
      </c>
      <c r="Z216" s="48" t="s">
        <v>1343</v>
      </c>
    </row>
    <row r="217" spans="2:26" ht="43.2" customHeight="1">
      <c r="B217" s="48" t="s">
        <v>2994</v>
      </c>
      <c r="C217" s="122">
        <f>IF(B217="1.2(1)①",INDEX('1.2(1)①'!$B:$B,MATCH(D217,'1.2(1)①'!$J:$J,0),1),INDEX('1.2(1)②'!$B:$B,MATCH(D217,'1.2(1)②'!$J:$J,0),1))</f>
        <v>6</v>
      </c>
      <c r="D217" s="48" t="s">
        <v>3389</v>
      </c>
      <c r="E217" s="48">
        <f t="shared" si="3"/>
        <v>211</v>
      </c>
      <c r="F217" s="48" t="s">
        <v>1337</v>
      </c>
      <c r="G217" s="48" t="s">
        <v>1267</v>
      </c>
      <c r="H217" s="48" t="s">
        <v>1320</v>
      </c>
      <c r="I217" s="48" t="s">
        <v>1346</v>
      </c>
      <c r="J217" s="48" t="s">
        <v>1322</v>
      </c>
      <c r="K217" s="48" t="s">
        <v>1267</v>
      </c>
      <c r="L217" s="48">
        <v>3.5</v>
      </c>
      <c r="M217" s="48" t="s">
        <v>1276</v>
      </c>
      <c r="N217" s="48" t="s">
        <v>1277</v>
      </c>
      <c r="O217" s="82">
        <v>5810000</v>
      </c>
      <c r="P217" s="48" t="s">
        <v>1271</v>
      </c>
      <c r="Q217" s="48" t="s">
        <v>1323</v>
      </c>
      <c r="R217" s="48" t="s">
        <v>1324</v>
      </c>
      <c r="S217" s="48" t="s">
        <v>1325</v>
      </c>
      <c r="T217" s="48" t="s">
        <v>1323</v>
      </c>
      <c r="U217" s="48" t="s">
        <v>1324</v>
      </c>
      <c r="V217" s="48" t="s">
        <v>1325</v>
      </c>
      <c r="W217" s="122" t="s">
        <v>3812</v>
      </c>
      <c r="X217" s="122" t="s">
        <v>3813</v>
      </c>
      <c r="Y217" s="48" t="s">
        <v>1214</v>
      </c>
      <c r="Z217" s="48" t="s">
        <v>1345</v>
      </c>
    </row>
    <row r="218" spans="2:26" ht="43.2" customHeight="1">
      <c r="B218" s="48" t="s">
        <v>2994</v>
      </c>
      <c r="C218" s="122">
        <f>IF(B218="1.2(1)①",INDEX('1.2(1)①'!$B:$B,MATCH(D218,'1.2(1)①'!$J:$J,0),1),INDEX('1.2(1)②'!$B:$B,MATCH(D218,'1.2(1)②'!$J:$J,0),1))</f>
        <v>6</v>
      </c>
      <c r="D218" s="48" t="s">
        <v>3389</v>
      </c>
      <c r="E218" s="48">
        <f t="shared" si="3"/>
        <v>212</v>
      </c>
      <c r="F218" s="48" t="s">
        <v>1337</v>
      </c>
      <c r="G218" s="48" t="s">
        <v>1267</v>
      </c>
      <c r="H218" s="48" t="s">
        <v>1320</v>
      </c>
      <c r="I218" s="48" t="s">
        <v>1348</v>
      </c>
      <c r="J218" s="48" t="s">
        <v>1322</v>
      </c>
      <c r="K218" s="48" t="s">
        <v>1267</v>
      </c>
      <c r="L218" s="48">
        <v>3.8</v>
      </c>
      <c r="M218" s="48" t="s">
        <v>1276</v>
      </c>
      <c r="N218" s="48" t="s">
        <v>1277</v>
      </c>
      <c r="O218" s="82">
        <v>7849000</v>
      </c>
      <c r="P218" s="48" t="s">
        <v>1271</v>
      </c>
      <c r="Q218" s="48" t="s">
        <v>1323</v>
      </c>
      <c r="R218" s="48" t="s">
        <v>1324</v>
      </c>
      <c r="S218" s="48" t="s">
        <v>1325</v>
      </c>
      <c r="T218" s="48" t="s">
        <v>1323</v>
      </c>
      <c r="U218" s="48" t="s">
        <v>1324</v>
      </c>
      <c r="V218" s="48" t="s">
        <v>1325</v>
      </c>
      <c r="W218" s="122" t="s">
        <v>3812</v>
      </c>
      <c r="X218" s="122" t="s">
        <v>3813</v>
      </c>
      <c r="Y218" s="48" t="s">
        <v>1214</v>
      </c>
      <c r="Z218" s="48" t="s">
        <v>1347</v>
      </c>
    </row>
    <row r="219" spans="2:26" ht="43.2" customHeight="1">
      <c r="B219" s="48" t="s">
        <v>2994</v>
      </c>
      <c r="C219" s="122">
        <f>IF(B219="1.2(1)①",INDEX('1.2(1)①'!$B:$B,MATCH(D219,'1.2(1)①'!$J:$J,0),1),INDEX('1.2(1)②'!$B:$B,MATCH(D219,'1.2(1)②'!$J:$J,0),1))</f>
        <v>6</v>
      </c>
      <c r="D219" s="48" t="s">
        <v>3389</v>
      </c>
      <c r="E219" s="48">
        <f t="shared" si="3"/>
        <v>213</v>
      </c>
      <c r="F219" s="48" t="s">
        <v>1337</v>
      </c>
      <c r="G219" s="48" t="s">
        <v>1267</v>
      </c>
      <c r="H219" s="48" t="s">
        <v>1320</v>
      </c>
      <c r="I219" s="48" t="s">
        <v>1350</v>
      </c>
      <c r="J219" s="48" t="s">
        <v>1322</v>
      </c>
      <c r="K219" s="48" t="s">
        <v>1267</v>
      </c>
      <c r="L219" s="48">
        <v>3.5</v>
      </c>
      <c r="M219" s="48" t="s">
        <v>1276</v>
      </c>
      <c r="N219" s="48" t="s">
        <v>1277</v>
      </c>
      <c r="O219" s="82">
        <v>15806000</v>
      </c>
      <c r="P219" s="48" t="s">
        <v>1271</v>
      </c>
      <c r="Q219" s="48" t="s">
        <v>1323</v>
      </c>
      <c r="R219" s="48" t="s">
        <v>1324</v>
      </c>
      <c r="S219" s="48" t="s">
        <v>1325</v>
      </c>
      <c r="T219" s="48" t="s">
        <v>1323</v>
      </c>
      <c r="U219" s="48" t="s">
        <v>1324</v>
      </c>
      <c r="V219" s="48" t="s">
        <v>1325</v>
      </c>
      <c r="W219" s="122" t="s">
        <v>3812</v>
      </c>
      <c r="X219" s="122" t="s">
        <v>3813</v>
      </c>
      <c r="Y219" s="48" t="s">
        <v>1214</v>
      </c>
      <c r="Z219" s="48" t="s">
        <v>1349</v>
      </c>
    </row>
    <row r="220" spans="2:26" ht="43.2" customHeight="1">
      <c r="B220" s="48" t="s">
        <v>2994</v>
      </c>
      <c r="C220" s="122">
        <f>IF(B220="1.2(1)①",INDEX('1.2(1)①'!$B:$B,MATCH(D220,'1.2(1)①'!$J:$J,0),1),INDEX('1.2(1)②'!$B:$B,MATCH(D220,'1.2(1)②'!$J:$J,0),1))</f>
        <v>6</v>
      </c>
      <c r="D220" s="48" t="s">
        <v>3389</v>
      </c>
      <c r="E220" s="48">
        <f t="shared" si="3"/>
        <v>214</v>
      </c>
      <c r="F220" s="48" t="s">
        <v>1337</v>
      </c>
      <c r="G220" s="48" t="s">
        <v>1352</v>
      </c>
      <c r="H220" s="48" t="s">
        <v>1320</v>
      </c>
      <c r="I220" s="48" t="s">
        <v>1353</v>
      </c>
      <c r="J220" s="48" t="s">
        <v>1354</v>
      </c>
      <c r="K220" s="48" t="s">
        <v>1267</v>
      </c>
      <c r="L220" s="48">
        <v>6.1</v>
      </c>
      <c r="M220" s="48" t="s">
        <v>1276</v>
      </c>
      <c r="N220" s="48" t="s">
        <v>1277</v>
      </c>
      <c r="O220" s="122" t="s">
        <v>1267</v>
      </c>
      <c r="P220" s="48" t="s">
        <v>1271</v>
      </c>
      <c r="Q220" s="48" t="s">
        <v>1355</v>
      </c>
      <c r="R220" s="48" t="s">
        <v>1356</v>
      </c>
      <c r="S220" s="48" t="s">
        <v>1357</v>
      </c>
      <c r="T220" s="48" t="s">
        <v>1355</v>
      </c>
      <c r="U220" s="48" t="s">
        <v>1356</v>
      </c>
      <c r="V220" s="48" t="s">
        <v>1358</v>
      </c>
      <c r="W220" s="122" t="s">
        <v>3812</v>
      </c>
      <c r="X220" s="122"/>
      <c r="Y220" s="48" t="s">
        <v>1214</v>
      </c>
      <c r="Z220" s="48" t="s">
        <v>1351</v>
      </c>
    </row>
    <row r="221" spans="2:26" ht="43.2" customHeight="1">
      <c r="B221" s="48" t="s">
        <v>2994</v>
      </c>
      <c r="C221" s="122">
        <f>IF(B221="1.2(1)①",INDEX('1.2(1)①'!$B:$B,MATCH(D221,'1.2(1)①'!$J:$J,0),1),INDEX('1.2(1)②'!$B:$B,MATCH(D221,'1.2(1)②'!$J:$J,0),1))</f>
        <v>6</v>
      </c>
      <c r="D221" s="48" t="s">
        <v>3389</v>
      </c>
      <c r="E221" s="48">
        <f t="shared" si="3"/>
        <v>215</v>
      </c>
      <c r="F221" s="48" t="s">
        <v>1360</v>
      </c>
      <c r="G221" s="48" t="s">
        <v>1267</v>
      </c>
      <c r="H221" s="48" t="s">
        <v>1320</v>
      </c>
      <c r="I221" s="48" t="s">
        <v>1361</v>
      </c>
      <c r="J221" s="48" t="s">
        <v>1322</v>
      </c>
      <c r="K221" s="48" t="s">
        <v>1267</v>
      </c>
      <c r="L221" s="48">
        <v>6.8</v>
      </c>
      <c r="M221" s="48" t="s">
        <v>1276</v>
      </c>
      <c r="N221" s="48" t="s">
        <v>1277</v>
      </c>
      <c r="O221" s="122" t="s">
        <v>1267</v>
      </c>
      <c r="P221" s="48" t="s">
        <v>1271</v>
      </c>
      <c r="Q221" s="48" t="s">
        <v>1323</v>
      </c>
      <c r="R221" s="48" t="s">
        <v>1324</v>
      </c>
      <c r="S221" s="48" t="s">
        <v>1325</v>
      </c>
      <c r="T221" s="48" t="s">
        <v>1323</v>
      </c>
      <c r="U221" s="48" t="s">
        <v>1324</v>
      </c>
      <c r="V221" s="48" t="s">
        <v>1325</v>
      </c>
      <c r="W221" s="122" t="s">
        <v>3812</v>
      </c>
      <c r="X221" s="122"/>
      <c r="Y221" s="48" t="s">
        <v>1215</v>
      </c>
      <c r="Z221" s="48" t="s">
        <v>1359</v>
      </c>
    </row>
    <row r="222" spans="2:26" ht="43.2" customHeight="1">
      <c r="B222" s="48" t="s">
        <v>2994</v>
      </c>
      <c r="C222" s="122">
        <f>IF(B222="1.2(1)①",INDEX('1.2(1)①'!$B:$B,MATCH(D222,'1.2(1)①'!$J:$J,0),1),INDEX('1.2(1)②'!$B:$B,MATCH(D222,'1.2(1)②'!$J:$J,0),1))</f>
        <v>6</v>
      </c>
      <c r="D222" s="48" t="s">
        <v>3389</v>
      </c>
      <c r="E222" s="48">
        <f t="shared" si="3"/>
        <v>216</v>
      </c>
      <c r="F222" s="48" t="s">
        <v>1360</v>
      </c>
      <c r="G222" s="48" t="s">
        <v>1267</v>
      </c>
      <c r="H222" s="48" t="s">
        <v>1320</v>
      </c>
      <c r="I222" s="48" t="s">
        <v>1363</v>
      </c>
      <c r="J222" s="48" t="s">
        <v>1322</v>
      </c>
      <c r="K222" s="48" t="s">
        <v>1267</v>
      </c>
      <c r="L222" s="48">
        <v>6.7</v>
      </c>
      <c r="M222" s="48" t="s">
        <v>1276</v>
      </c>
      <c r="N222" s="48" t="s">
        <v>1277</v>
      </c>
      <c r="O222" s="82">
        <v>806000</v>
      </c>
      <c r="P222" s="48" t="s">
        <v>1271</v>
      </c>
      <c r="Q222" s="48" t="s">
        <v>1323</v>
      </c>
      <c r="R222" s="48" t="s">
        <v>1324</v>
      </c>
      <c r="S222" s="48" t="s">
        <v>1325</v>
      </c>
      <c r="T222" s="48" t="s">
        <v>1323</v>
      </c>
      <c r="U222" s="48" t="s">
        <v>1324</v>
      </c>
      <c r="V222" s="48" t="s">
        <v>1325</v>
      </c>
      <c r="W222" s="122" t="s">
        <v>3812</v>
      </c>
      <c r="X222" s="122" t="s">
        <v>3813</v>
      </c>
      <c r="Y222" s="48" t="s">
        <v>1215</v>
      </c>
      <c r="Z222" s="48" t="s">
        <v>1362</v>
      </c>
    </row>
    <row r="223" spans="2:26" ht="43.2" customHeight="1">
      <c r="B223" s="48" t="s">
        <v>2994</v>
      </c>
      <c r="C223" s="122">
        <f>IF(B223="1.2(1)①",INDEX('1.2(1)①'!$B:$B,MATCH(D223,'1.2(1)①'!$J:$J,0),1),INDEX('1.2(1)②'!$B:$B,MATCH(D223,'1.2(1)②'!$J:$J,0),1))</f>
        <v>6</v>
      </c>
      <c r="D223" s="48" t="s">
        <v>3389</v>
      </c>
      <c r="E223" s="48">
        <f t="shared" si="3"/>
        <v>217</v>
      </c>
      <c r="F223" s="48" t="s">
        <v>1360</v>
      </c>
      <c r="G223" s="48" t="s">
        <v>1267</v>
      </c>
      <c r="H223" s="48" t="s">
        <v>1320</v>
      </c>
      <c r="I223" s="48" t="s">
        <v>1365</v>
      </c>
      <c r="J223" s="48" t="s">
        <v>1322</v>
      </c>
      <c r="K223" s="48" t="s">
        <v>1267</v>
      </c>
      <c r="L223" s="48">
        <v>6.7</v>
      </c>
      <c r="M223" s="48" t="s">
        <v>1276</v>
      </c>
      <c r="N223" s="48" t="s">
        <v>1277</v>
      </c>
      <c r="O223" s="82">
        <v>1436000</v>
      </c>
      <c r="P223" s="48" t="s">
        <v>1271</v>
      </c>
      <c r="Q223" s="48" t="s">
        <v>1323</v>
      </c>
      <c r="R223" s="48" t="s">
        <v>1324</v>
      </c>
      <c r="S223" s="48" t="s">
        <v>1325</v>
      </c>
      <c r="T223" s="48" t="s">
        <v>1323</v>
      </c>
      <c r="U223" s="48" t="s">
        <v>1324</v>
      </c>
      <c r="V223" s="48" t="s">
        <v>1325</v>
      </c>
      <c r="W223" s="122" t="s">
        <v>3812</v>
      </c>
      <c r="X223" s="122" t="s">
        <v>3813</v>
      </c>
      <c r="Y223" s="48" t="s">
        <v>1215</v>
      </c>
      <c r="Z223" s="48" t="s">
        <v>1364</v>
      </c>
    </row>
    <row r="224" spans="2:26" ht="43.2" customHeight="1">
      <c r="B224" s="48" t="s">
        <v>2994</v>
      </c>
      <c r="C224" s="122">
        <f>IF(B224="1.2(1)①",INDEX('1.2(1)①'!$B:$B,MATCH(D224,'1.2(1)①'!$J:$J,0),1),INDEX('1.2(1)②'!$B:$B,MATCH(D224,'1.2(1)②'!$J:$J,0),1))</f>
        <v>6</v>
      </c>
      <c r="D224" s="48" t="s">
        <v>3389</v>
      </c>
      <c r="E224" s="48">
        <f t="shared" si="3"/>
        <v>218</v>
      </c>
      <c r="F224" s="48" t="s">
        <v>1360</v>
      </c>
      <c r="G224" s="48" t="s">
        <v>1267</v>
      </c>
      <c r="H224" s="48" t="s">
        <v>1320</v>
      </c>
      <c r="I224" s="48" t="s">
        <v>1367</v>
      </c>
      <c r="J224" s="48" t="s">
        <v>1322</v>
      </c>
      <c r="K224" s="48" t="s">
        <v>1267</v>
      </c>
      <c r="L224" s="48">
        <v>6.4</v>
      </c>
      <c r="M224" s="48" t="s">
        <v>1276</v>
      </c>
      <c r="N224" s="48" t="s">
        <v>1277</v>
      </c>
      <c r="O224" s="82">
        <v>1721000</v>
      </c>
      <c r="P224" s="48" t="s">
        <v>1271</v>
      </c>
      <c r="Q224" s="48" t="s">
        <v>1323</v>
      </c>
      <c r="R224" s="48" t="s">
        <v>1324</v>
      </c>
      <c r="S224" s="48" t="s">
        <v>1325</v>
      </c>
      <c r="T224" s="48" t="s">
        <v>1323</v>
      </c>
      <c r="U224" s="48" t="s">
        <v>1324</v>
      </c>
      <c r="V224" s="48" t="s">
        <v>1325</v>
      </c>
      <c r="W224" s="122" t="s">
        <v>3812</v>
      </c>
      <c r="X224" s="122" t="s">
        <v>3813</v>
      </c>
      <c r="Y224" s="48" t="s">
        <v>1215</v>
      </c>
      <c r="Z224" s="48" t="s">
        <v>1366</v>
      </c>
    </row>
    <row r="225" spans="2:26" ht="43.2" customHeight="1">
      <c r="B225" s="48" t="s">
        <v>2994</v>
      </c>
      <c r="C225" s="122">
        <f>IF(B225="1.2(1)①",INDEX('1.2(1)①'!$B:$B,MATCH(D225,'1.2(1)①'!$J:$J,0),1),INDEX('1.2(1)②'!$B:$B,MATCH(D225,'1.2(1)②'!$J:$J,0),1))</f>
        <v>6</v>
      </c>
      <c r="D225" s="48" t="s">
        <v>3389</v>
      </c>
      <c r="E225" s="48">
        <f t="shared" si="3"/>
        <v>219</v>
      </c>
      <c r="F225" s="48" t="s">
        <v>1360</v>
      </c>
      <c r="G225" s="48" t="s">
        <v>1267</v>
      </c>
      <c r="H225" s="48" t="s">
        <v>1320</v>
      </c>
      <c r="I225" s="48" t="s">
        <v>1369</v>
      </c>
      <c r="J225" s="48" t="s">
        <v>1322</v>
      </c>
      <c r="K225" s="48" t="s">
        <v>1267</v>
      </c>
      <c r="L225" s="48">
        <v>6.4</v>
      </c>
      <c r="M225" s="48" t="s">
        <v>1276</v>
      </c>
      <c r="N225" s="48" t="s">
        <v>1277</v>
      </c>
      <c r="O225" s="82">
        <v>2217000</v>
      </c>
      <c r="P225" s="48" t="s">
        <v>1271</v>
      </c>
      <c r="Q225" s="48" t="s">
        <v>1323</v>
      </c>
      <c r="R225" s="48" t="s">
        <v>1324</v>
      </c>
      <c r="S225" s="48" t="s">
        <v>1325</v>
      </c>
      <c r="T225" s="48" t="s">
        <v>1323</v>
      </c>
      <c r="U225" s="48" t="s">
        <v>1324</v>
      </c>
      <c r="V225" s="48" t="s">
        <v>1325</v>
      </c>
      <c r="W225" s="122" t="s">
        <v>3812</v>
      </c>
      <c r="X225" s="122" t="s">
        <v>3813</v>
      </c>
      <c r="Y225" s="48" t="s">
        <v>1215</v>
      </c>
      <c r="Z225" s="48" t="s">
        <v>1368</v>
      </c>
    </row>
    <row r="226" spans="2:26" ht="43.2" customHeight="1">
      <c r="B226" s="48" t="s">
        <v>2994</v>
      </c>
      <c r="C226" s="122">
        <f>IF(B226="1.2(1)①",INDEX('1.2(1)①'!$B:$B,MATCH(D226,'1.2(1)①'!$J:$J,0),1),INDEX('1.2(1)②'!$B:$B,MATCH(D226,'1.2(1)②'!$J:$J,0),1))</f>
        <v>6</v>
      </c>
      <c r="D226" s="48" t="s">
        <v>3389</v>
      </c>
      <c r="E226" s="48">
        <f t="shared" si="3"/>
        <v>220</v>
      </c>
      <c r="F226" s="48" t="s">
        <v>1360</v>
      </c>
      <c r="G226" s="48" t="s">
        <v>1267</v>
      </c>
      <c r="H226" s="48" t="s">
        <v>1320</v>
      </c>
      <c r="I226" s="48" t="s">
        <v>1371</v>
      </c>
      <c r="J226" s="48" t="s">
        <v>1322</v>
      </c>
      <c r="K226" s="48" t="s">
        <v>1267</v>
      </c>
      <c r="L226" s="48">
        <v>6.4</v>
      </c>
      <c r="M226" s="48" t="s">
        <v>1276</v>
      </c>
      <c r="N226" s="48" t="s">
        <v>1277</v>
      </c>
      <c r="O226" s="82">
        <v>3115000</v>
      </c>
      <c r="P226" s="48" t="s">
        <v>1271</v>
      </c>
      <c r="Q226" s="48" t="s">
        <v>1323</v>
      </c>
      <c r="R226" s="48" t="s">
        <v>1324</v>
      </c>
      <c r="S226" s="48" t="s">
        <v>1325</v>
      </c>
      <c r="T226" s="48" t="s">
        <v>1323</v>
      </c>
      <c r="U226" s="48" t="s">
        <v>1324</v>
      </c>
      <c r="V226" s="48" t="s">
        <v>1325</v>
      </c>
      <c r="W226" s="122" t="s">
        <v>3812</v>
      </c>
      <c r="X226" s="122" t="s">
        <v>3813</v>
      </c>
      <c r="Y226" s="48" t="s">
        <v>1215</v>
      </c>
      <c r="Z226" s="48" t="s">
        <v>1370</v>
      </c>
    </row>
    <row r="227" spans="2:26" ht="43.2" customHeight="1">
      <c r="B227" s="48" t="s">
        <v>2994</v>
      </c>
      <c r="C227" s="122">
        <f>IF(B227="1.2(1)①",INDEX('1.2(1)①'!$B:$B,MATCH(D227,'1.2(1)①'!$J:$J,0),1),INDEX('1.2(1)②'!$B:$B,MATCH(D227,'1.2(1)②'!$J:$J,0),1))</f>
        <v>6</v>
      </c>
      <c r="D227" s="48" t="s">
        <v>3389</v>
      </c>
      <c r="E227" s="48">
        <f t="shared" si="3"/>
        <v>221</v>
      </c>
      <c r="F227" s="48" t="s">
        <v>1360</v>
      </c>
      <c r="G227" s="48" t="s">
        <v>1267</v>
      </c>
      <c r="H227" s="48" t="s">
        <v>1320</v>
      </c>
      <c r="I227" s="48" t="s">
        <v>1373</v>
      </c>
      <c r="J227" s="48" t="s">
        <v>1322</v>
      </c>
      <c r="K227" s="48" t="s">
        <v>1267</v>
      </c>
      <c r="L227" s="48">
        <v>6.5</v>
      </c>
      <c r="M227" s="48" t="s">
        <v>1276</v>
      </c>
      <c r="N227" s="48" t="s">
        <v>1277</v>
      </c>
      <c r="O227" s="82">
        <v>3708000</v>
      </c>
      <c r="P227" s="48" t="s">
        <v>1271</v>
      </c>
      <c r="Q227" s="48" t="s">
        <v>1323</v>
      </c>
      <c r="R227" s="48" t="s">
        <v>1324</v>
      </c>
      <c r="S227" s="48" t="s">
        <v>1325</v>
      </c>
      <c r="T227" s="48" t="s">
        <v>1323</v>
      </c>
      <c r="U227" s="48" t="s">
        <v>1324</v>
      </c>
      <c r="V227" s="48" t="s">
        <v>1325</v>
      </c>
      <c r="W227" s="122" t="s">
        <v>3812</v>
      </c>
      <c r="X227" s="122" t="s">
        <v>3813</v>
      </c>
      <c r="Y227" s="48" t="s">
        <v>1215</v>
      </c>
      <c r="Z227" s="48" t="s">
        <v>1372</v>
      </c>
    </row>
    <row r="228" spans="2:26" ht="43.2" customHeight="1">
      <c r="B228" s="48" t="s">
        <v>2994</v>
      </c>
      <c r="C228" s="122">
        <f>IF(B228="1.2(1)①",INDEX('1.2(1)①'!$B:$B,MATCH(D228,'1.2(1)①'!$J:$J,0),1),INDEX('1.2(1)②'!$B:$B,MATCH(D228,'1.2(1)②'!$J:$J,0),1))</f>
        <v>6</v>
      </c>
      <c r="D228" s="48" t="s">
        <v>3389</v>
      </c>
      <c r="E228" s="48">
        <f t="shared" si="3"/>
        <v>222</v>
      </c>
      <c r="F228" s="48" t="s">
        <v>1360</v>
      </c>
      <c r="G228" s="48" t="s">
        <v>1267</v>
      </c>
      <c r="H228" s="48" t="s">
        <v>1320</v>
      </c>
      <c r="I228" s="48" t="s">
        <v>1375</v>
      </c>
      <c r="J228" s="48" t="s">
        <v>1322</v>
      </c>
      <c r="K228" s="48" t="s">
        <v>1267</v>
      </c>
      <c r="L228" s="48">
        <v>6.4</v>
      </c>
      <c r="M228" s="48" t="s">
        <v>1276</v>
      </c>
      <c r="N228" s="48" t="s">
        <v>1277</v>
      </c>
      <c r="O228" s="82">
        <v>3739000</v>
      </c>
      <c r="P228" s="48" t="s">
        <v>1271</v>
      </c>
      <c r="Q228" s="48" t="s">
        <v>1323</v>
      </c>
      <c r="R228" s="48" t="s">
        <v>1324</v>
      </c>
      <c r="S228" s="48" t="s">
        <v>1325</v>
      </c>
      <c r="T228" s="48" t="s">
        <v>1323</v>
      </c>
      <c r="U228" s="48" t="s">
        <v>1324</v>
      </c>
      <c r="V228" s="48" t="s">
        <v>1325</v>
      </c>
      <c r="W228" s="122" t="s">
        <v>3812</v>
      </c>
      <c r="X228" s="122" t="s">
        <v>3813</v>
      </c>
      <c r="Y228" s="48" t="s">
        <v>1215</v>
      </c>
      <c r="Z228" s="48" t="s">
        <v>1374</v>
      </c>
    </row>
    <row r="229" spans="2:26" ht="43.2" customHeight="1">
      <c r="B229" s="48" t="s">
        <v>2994</v>
      </c>
      <c r="C229" s="122">
        <f>IF(B229="1.2(1)①",INDEX('1.2(1)①'!$B:$B,MATCH(D229,'1.2(1)①'!$J:$J,0),1),INDEX('1.2(1)②'!$B:$B,MATCH(D229,'1.2(1)②'!$J:$J,0),1))</f>
        <v>6</v>
      </c>
      <c r="D229" s="48" t="s">
        <v>3389</v>
      </c>
      <c r="E229" s="48">
        <f t="shared" si="3"/>
        <v>223</v>
      </c>
      <c r="F229" s="48" t="s">
        <v>1360</v>
      </c>
      <c r="G229" s="48" t="s">
        <v>1267</v>
      </c>
      <c r="H229" s="48" t="s">
        <v>1320</v>
      </c>
      <c r="I229" s="48" t="s">
        <v>1377</v>
      </c>
      <c r="J229" s="48" t="s">
        <v>1322</v>
      </c>
      <c r="K229" s="48" t="s">
        <v>1267</v>
      </c>
      <c r="L229" s="48">
        <v>6.5</v>
      </c>
      <c r="M229" s="48" t="s">
        <v>1276</v>
      </c>
      <c r="N229" s="48" t="s">
        <v>1277</v>
      </c>
      <c r="O229" s="122" t="s">
        <v>1267</v>
      </c>
      <c r="P229" s="48" t="s">
        <v>1271</v>
      </c>
      <c r="Q229" s="48" t="s">
        <v>1323</v>
      </c>
      <c r="R229" s="48" t="s">
        <v>1324</v>
      </c>
      <c r="S229" s="48" t="s">
        <v>1325</v>
      </c>
      <c r="T229" s="48" t="s">
        <v>1323</v>
      </c>
      <c r="U229" s="48" t="s">
        <v>1324</v>
      </c>
      <c r="V229" s="48" t="s">
        <v>1325</v>
      </c>
      <c r="W229" s="122" t="s">
        <v>3812</v>
      </c>
      <c r="X229" s="122"/>
      <c r="Y229" s="48" t="s">
        <v>1215</v>
      </c>
      <c r="Z229" s="48" t="s">
        <v>1376</v>
      </c>
    </row>
    <row r="230" spans="2:26" ht="43.2" customHeight="1">
      <c r="B230" s="48" t="s">
        <v>2994</v>
      </c>
      <c r="C230" s="122">
        <f>IF(B230="1.2(1)①",INDEX('1.2(1)①'!$B:$B,MATCH(D230,'1.2(1)①'!$J:$J,0),1),INDEX('1.2(1)②'!$B:$B,MATCH(D230,'1.2(1)②'!$J:$J,0),1))</f>
        <v>6</v>
      </c>
      <c r="D230" s="48" t="s">
        <v>3389</v>
      </c>
      <c r="E230" s="48">
        <f t="shared" si="3"/>
        <v>224</v>
      </c>
      <c r="F230" s="48" t="s">
        <v>1360</v>
      </c>
      <c r="G230" s="48" t="s">
        <v>1267</v>
      </c>
      <c r="H230" s="48" t="s">
        <v>1320</v>
      </c>
      <c r="I230" s="48" t="s">
        <v>1379</v>
      </c>
      <c r="J230" s="48" t="s">
        <v>1322</v>
      </c>
      <c r="K230" s="48" t="s">
        <v>1267</v>
      </c>
      <c r="L230" s="48">
        <v>6.4</v>
      </c>
      <c r="M230" s="48" t="s">
        <v>1276</v>
      </c>
      <c r="N230" s="48" t="s">
        <v>1277</v>
      </c>
      <c r="O230" s="82">
        <v>4232000</v>
      </c>
      <c r="P230" s="48" t="s">
        <v>1271</v>
      </c>
      <c r="Q230" s="48" t="s">
        <v>1323</v>
      </c>
      <c r="R230" s="48" t="s">
        <v>1324</v>
      </c>
      <c r="S230" s="48" t="s">
        <v>1325</v>
      </c>
      <c r="T230" s="48" t="s">
        <v>1323</v>
      </c>
      <c r="U230" s="48" t="s">
        <v>1324</v>
      </c>
      <c r="V230" s="48" t="s">
        <v>1325</v>
      </c>
      <c r="W230" s="122" t="s">
        <v>3812</v>
      </c>
      <c r="X230" s="122" t="s">
        <v>3813</v>
      </c>
      <c r="Y230" s="48" t="s">
        <v>1215</v>
      </c>
      <c r="Z230" s="48" t="s">
        <v>1378</v>
      </c>
    </row>
    <row r="231" spans="2:26" ht="43.2" customHeight="1">
      <c r="B231" s="48" t="s">
        <v>2994</v>
      </c>
      <c r="C231" s="122">
        <f>IF(B231="1.2(1)①",INDEX('1.2(1)①'!$B:$B,MATCH(D231,'1.2(1)①'!$J:$J,0),1),INDEX('1.2(1)②'!$B:$B,MATCH(D231,'1.2(1)②'!$J:$J,0),1))</f>
        <v>6</v>
      </c>
      <c r="D231" s="48" t="s">
        <v>3389</v>
      </c>
      <c r="E231" s="48">
        <f t="shared" si="3"/>
        <v>225</v>
      </c>
      <c r="F231" s="48" t="s">
        <v>1360</v>
      </c>
      <c r="G231" s="48" t="s">
        <v>1267</v>
      </c>
      <c r="H231" s="48" t="s">
        <v>1320</v>
      </c>
      <c r="I231" s="48" t="s">
        <v>1381</v>
      </c>
      <c r="J231" s="48" t="s">
        <v>1322</v>
      </c>
      <c r="K231" s="48" t="s">
        <v>1267</v>
      </c>
      <c r="L231" s="48">
        <v>6.4</v>
      </c>
      <c r="M231" s="48" t="s">
        <v>1276</v>
      </c>
      <c r="N231" s="48" t="s">
        <v>1277</v>
      </c>
      <c r="O231" s="82">
        <v>5693000</v>
      </c>
      <c r="P231" s="48" t="s">
        <v>1271</v>
      </c>
      <c r="Q231" s="48" t="s">
        <v>1323</v>
      </c>
      <c r="R231" s="48" t="s">
        <v>1324</v>
      </c>
      <c r="S231" s="48" t="s">
        <v>1325</v>
      </c>
      <c r="T231" s="48" t="s">
        <v>1323</v>
      </c>
      <c r="U231" s="48" t="s">
        <v>1324</v>
      </c>
      <c r="V231" s="48" t="s">
        <v>1325</v>
      </c>
      <c r="W231" s="122" t="s">
        <v>3812</v>
      </c>
      <c r="X231" s="122" t="s">
        <v>3813</v>
      </c>
      <c r="Y231" s="48" t="s">
        <v>1215</v>
      </c>
      <c r="Z231" s="48" t="s">
        <v>1380</v>
      </c>
    </row>
    <row r="232" spans="2:26" ht="43.2" customHeight="1">
      <c r="B232" s="48" t="s">
        <v>2994</v>
      </c>
      <c r="C232" s="122">
        <f>IF(B232="1.2(1)①",INDEX('1.2(1)①'!$B:$B,MATCH(D232,'1.2(1)①'!$J:$J,0),1),INDEX('1.2(1)②'!$B:$B,MATCH(D232,'1.2(1)②'!$J:$J,0),1))</f>
        <v>7</v>
      </c>
      <c r="D232" s="48" t="s">
        <v>3390</v>
      </c>
      <c r="E232" s="48">
        <f t="shared" si="3"/>
        <v>226</v>
      </c>
      <c r="F232" s="48" t="s">
        <v>34</v>
      </c>
      <c r="G232" s="48" t="s">
        <v>1267</v>
      </c>
      <c r="H232" s="48" t="s">
        <v>1268</v>
      </c>
      <c r="I232" s="48" t="s">
        <v>1269</v>
      </c>
      <c r="J232" s="48" t="s">
        <v>1270</v>
      </c>
      <c r="K232" s="48" t="s">
        <v>1267</v>
      </c>
      <c r="L232" s="48">
        <v>1.19</v>
      </c>
      <c r="M232" s="48" t="s">
        <v>1276</v>
      </c>
      <c r="N232" s="48" t="s">
        <v>1277</v>
      </c>
      <c r="O232" s="82">
        <v>917000</v>
      </c>
      <c r="P232" s="48" t="s">
        <v>1271</v>
      </c>
      <c r="Q232" s="48" t="s">
        <v>1267</v>
      </c>
      <c r="R232" s="48" t="s">
        <v>1267</v>
      </c>
      <c r="S232" s="48" t="s">
        <v>1272</v>
      </c>
      <c r="T232" s="48" t="s">
        <v>1273</v>
      </c>
      <c r="U232" s="48" t="s">
        <v>1274</v>
      </c>
      <c r="V232" s="48" t="s">
        <v>1275</v>
      </c>
      <c r="W232" s="122" t="s">
        <v>3812</v>
      </c>
      <c r="X232" s="122" t="s">
        <v>3813</v>
      </c>
      <c r="Y232" s="48" t="s">
        <v>1184</v>
      </c>
      <c r="Z232" s="48" t="s">
        <v>1266</v>
      </c>
    </row>
    <row r="233" spans="2:26" ht="43.2" customHeight="1">
      <c r="B233" s="48" t="s">
        <v>2994</v>
      </c>
      <c r="C233" s="122">
        <f>IF(B233="1.2(1)①",INDEX('1.2(1)①'!$B:$B,MATCH(D233,'1.2(1)①'!$J:$J,0),1),INDEX('1.2(1)②'!$B:$B,MATCH(D233,'1.2(1)②'!$J:$J,0),1))</f>
        <v>7</v>
      </c>
      <c r="D233" s="48" t="s">
        <v>3390</v>
      </c>
      <c r="E233" s="48">
        <f t="shared" si="3"/>
        <v>227</v>
      </c>
      <c r="F233" s="48" t="s">
        <v>34</v>
      </c>
      <c r="G233" s="48" t="s">
        <v>1267</v>
      </c>
      <c r="H233" s="48" t="s">
        <v>1268</v>
      </c>
      <c r="I233" s="48" t="s">
        <v>1279</v>
      </c>
      <c r="J233" s="48" t="s">
        <v>1270</v>
      </c>
      <c r="K233" s="48" t="s">
        <v>1267</v>
      </c>
      <c r="L233" s="48">
        <v>1.22</v>
      </c>
      <c r="M233" s="48" t="s">
        <v>1276</v>
      </c>
      <c r="N233" s="48" t="s">
        <v>1277</v>
      </c>
      <c r="O233" s="82">
        <v>1988000</v>
      </c>
      <c r="P233" s="48" t="s">
        <v>1271</v>
      </c>
      <c r="Q233" s="48" t="s">
        <v>1267</v>
      </c>
      <c r="R233" s="48" t="s">
        <v>1267</v>
      </c>
      <c r="S233" s="48" t="s">
        <v>1272</v>
      </c>
      <c r="T233" s="48" t="s">
        <v>1273</v>
      </c>
      <c r="U233" s="48" t="s">
        <v>1274</v>
      </c>
      <c r="V233" s="48" t="s">
        <v>1280</v>
      </c>
      <c r="W233" s="122" t="s">
        <v>3812</v>
      </c>
      <c r="X233" s="122" t="s">
        <v>3813</v>
      </c>
      <c r="Y233" s="48" t="s">
        <v>1184</v>
      </c>
      <c r="Z233" s="48" t="s">
        <v>1278</v>
      </c>
    </row>
    <row r="234" spans="2:26" ht="43.2" customHeight="1">
      <c r="B234" s="48" t="s">
        <v>2994</v>
      </c>
      <c r="C234" s="122">
        <f>IF(B234="1.2(1)①",INDEX('1.2(1)①'!$B:$B,MATCH(D234,'1.2(1)①'!$J:$J,0),1),INDEX('1.2(1)②'!$B:$B,MATCH(D234,'1.2(1)②'!$J:$J,0),1))</f>
        <v>7</v>
      </c>
      <c r="D234" s="48" t="s">
        <v>3390</v>
      </c>
      <c r="E234" s="48">
        <f t="shared" si="3"/>
        <v>228</v>
      </c>
      <c r="F234" s="48" t="s">
        <v>34</v>
      </c>
      <c r="G234" s="48" t="s">
        <v>1267</v>
      </c>
      <c r="H234" s="48" t="s">
        <v>1268</v>
      </c>
      <c r="I234" s="48" t="s">
        <v>1282</v>
      </c>
      <c r="J234" s="48" t="s">
        <v>1270</v>
      </c>
      <c r="K234" s="48" t="s">
        <v>1267</v>
      </c>
      <c r="L234" s="48">
        <v>1.33</v>
      </c>
      <c r="M234" s="48" t="s">
        <v>1276</v>
      </c>
      <c r="N234" s="48" t="s">
        <v>1277</v>
      </c>
      <c r="O234" s="82">
        <v>2464000</v>
      </c>
      <c r="P234" s="48" t="s">
        <v>1271</v>
      </c>
      <c r="Q234" s="48" t="s">
        <v>1267</v>
      </c>
      <c r="R234" s="48" t="s">
        <v>1267</v>
      </c>
      <c r="S234" s="48" t="s">
        <v>1272</v>
      </c>
      <c r="T234" s="48" t="s">
        <v>1273</v>
      </c>
      <c r="U234" s="48" t="s">
        <v>1274</v>
      </c>
      <c r="V234" s="48" t="s">
        <v>1280</v>
      </c>
      <c r="W234" s="122" t="s">
        <v>3812</v>
      </c>
      <c r="X234" s="122" t="s">
        <v>3813</v>
      </c>
      <c r="Y234" s="48" t="s">
        <v>1184</v>
      </c>
      <c r="Z234" s="48" t="s">
        <v>1281</v>
      </c>
    </row>
    <row r="235" spans="2:26" ht="43.2" customHeight="1">
      <c r="B235" s="48" t="s">
        <v>2994</v>
      </c>
      <c r="C235" s="122">
        <f>IF(B235="1.2(1)①",INDEX('1.2(1)①'!$B:$B,MATCH(D235,'1.2(1)①'!$J:$J,0),1),INDEX('1.2(1)②'!$B:$B,MATCH(D235,'1.2(1)②'!$J:$J,0),1))</f>
        <v>7</v>
      </c>
      <c r="D235" s="48" t="s">
        <v>3390</v>
      </c>
      <c r="E235" s="48">
        <f t="shared" si="3"/>
        <v>229</v>
      </c>
      <c r="F235" s="48" t="s">
        <v>34</v>
      </c>
      <c r="G235" s="48" t="s">
        <v>1267</v>
      </c>
      <c r="H235" s="48" t="s">
        <v>1268</v>
      </c>
      <c r="I235" s="48" t="s">
        <v>1284</v>
      </c>
      <c r="J235" s="48" t="s">
        <v>1270</v>
      </c>
      <c r="K235" s="48" t="s">
        <v>1267</v>
      </c>
      <c r="L235" s="48">
        <v>1.34</v>
      </c>
      <c r="M235" s="48" t="s">
        <v>1276</v>
      </c>
      <c r="N235" s="48" t="s">
        <v>1277</v>
      </c>
      <c r="O235" s="82">
        <v>3803000</v>
      </c>
      <c r="P235" s="48" t="s">
        <v>1271</v>
      </c>
      <c r="Q235" s="48" t="s">
        <v>1267</v>
      </c>
      <c r="R235" s="48" t="s">
        <v>1267</v>
      </c>
      <c r="S235" s="48" t="s">
        <v>1272</v>
      </c>
      <c r="T235" s="48" t="s">
        <v>1273</v>
      </c>
      <c r="U235" s="48" t="s">
        <v>1274</v>
      </c>
      <c r="V235" s="48" t="s">
        <v>1280</v>
      </c>
      <c r="W235" s="122" t="s">
        <v>3812</v>
      </c>
      <c r="X235" s="122" t="s">
        <v>3813</v>
      </c>
      <c r="Y235" s="48" t="s">
        <v>1184</v>
      </c>
      <c r="Z235" s="48" t="s">
        <v>1283</v>
      </c>
    </row>
    <row r="236" spans="2:26" ht="43.2" customHeight="1">
      <c r="B236" s="48" t="s">
        <v>2994</v>
      </c>
      <c r="C236" s="122">
        <f>IF(B236="1.2(1)①",INDEX('1.2(1)①'!$B:$B,MATCH(D236,'1.2(1)①'!$J:$J,0),1),INDEX('1.2(1)②'!$B:$B,MATCH(D236,'1.2(1)②'!$J:$J,0),1))</f>
        <v>7</v>
      </c>
      <c r="D236" s="48" t="s">
        <v>3390</v>
      </c>
      <c r="E236" s="48">
        <f t="shared" si="3"/>
        <v>230</v>
      </c>
      <c r="F236" s="48" t="s">
        <v>34</v>
      </c>
      <c r="G236" s="48" t="s">
        <v>1267</v>
      </c>
      <c r="H236" s="48" t="s">
        <v>1268</v>
      </c>
      <c r="I236" s="48" t="s">
        <v>1286</v>
      </c>
      <c r="J236" s="48" t="s">
        <v>1270</v>
      </c>
      <c r="K236" s="48" t="s">
        <v>1267</v>
      </c>
      <c r="L236" s="48">
        <v>1.3</v>
      </c>
      <c r="M236" s="48" t="s">
        <v>1276</v>
      </c>
      <c r="N236" s="48" t="s">
        <v>1277</v>
      </c>
      <c r="O236" s="82">
        <v>3261000</v>
      </c>
      <c r="P236" s="48" t="s">
        <v>1271</v>
      </c>
      <c r="Q236" s="48" t="s">
        <v>1267</v>
      </c>
      <c r="R236" s="48" t="s">
        <v>1267</v>
      </c>
      <c r="S236" s="48" t="s">
        <v>1272</v>
      </c>
      <c r="T236" s="48" t="s">
        <v>1273</v>
      </c>
      <c r="U236" s="48" t="s">
        <v>1274</v>
      </c>
      <c r="V236" s="48" t="s">
        <v>1280</v>
      </c>
      <c r="W236" s="122" t="s">
        <v>3812</v>
      </c>
      <c r="X236" s="122" t="s">
        <v>3813</v>
      </c>
      <c r="Y236" s="48" t="s">
        <v>1184</v>
      </c>
      <c r="Z236" s="48" t="s">
        <v>1285</v>
      </c>
    </row>
    <row r="237" spans="2:26" ht="43.2" customHeight="1">
      <c r="B237" s="48" t="s">
        <v>2994</v>
      </c>
      <c r="C237" s="122">
        <f>IF(B237="1.2(1)①",INDEX('1.2(1)①'!$B:$B,MATCH(D237,'1.2(1)①'!$J:$J,0),1),INDEX('1.2(1)②'!$B:$B,MATCH(D237,'1.2(1)②'!$J:$J,0),1))</f>
        <v>7</v>
      </c>
      <c r="D237" s="48" t="s">
        <v>3390</v>
      </c>
      <c r="E237" s="48">
        <f t="shared" si="3"/>
        <v>231</v>
      </c>
      <c r="F237" s="48" t="s">
        <v>34</v>
      </c>
      <c r="G237" s="48" t="s">
        <v>1267</v>
      </c>
      <c r="H237" s="48" t="s">
        <v>1268</v>
      </c>
      <c r="I237" s="48" t="s">
        <v>1269</v>
      </c>
      <c r="J237" s="48" t="s">
        <v>1288</v>
      </c>
      <c r="K237" s="48" t="s">
        <v>1267</v>
      </c>
      <c r="L237" s="48" t="s">
        <v>1267</v>
      </c>
      <c r="M237" s="48" t="s">
        <v>1276</v>
      </c>
      <c r="N237" s="48" t="s">
        <v>1277</v>
      </c>
      <c r="O237" s="122" t="s">
        <v>1267</v>
      </c>
      <c r="P237" s="48" t="s">
        <v>1271</v>
      </c>
      <c r="Q237" s="48" t="s">
        <v>1289</v>
      </c>
      <c r="R237" s="48" t="s">
        <v>1290</v>
      </c>
      <c r="S237" s="48" t="s">
        <v>1291</v>
      </c>
      <c r="T237" s="48" t="s">
        <v>1289</v>
      </c>
      <c r="U237" s="48" t="s">
        <v>1290</v>
      </c>
      <c r="V237" s="48" t="s">
        <v>1291</v>
      </c>
      <c r="W237" s="122" t="s">
        <v>3812</v>
      </c>
      <c r="X237" s="122"/>
      <c r="Y237" s="48" t="s">
        <v>1184</v>
      </c>
      <c r="Z237" s="48" t="s">
        <v>1287</v>
      </c>
    </row>
    <row r="238" spans="2:26" ht="43.2" customHeight="1">
      <c r="B238" s="48" t="s">
        <v>2994</v>
      </c>
      <c r="C238" s="122">
        <f>IF(B238="1.2(1)①",INDEX('1.2(1)①'!$B:$B,MATCH(D238,'1.2(1)①'!$J:$J,0),1),INDEX('1.2(1)②'!$B:$B,MATCH(D238,'1.2(1)②'!$J:$J,0),1))</f>
        <v>7</v>
      </c>
      <c r="D238" s="48" t="s">
        <v>3390</v>
      </c>
      <c r="E238" s="48">
        <f t="shared" si="3"/>
        <v>232</v>
      </c>
      <c r="F238" s="48" t="s">
        <v>34</v>
      </c>
      <c r="G238" s="48" t="s">
        <v>1267</v>
      </c>
      <c r="H238" s="48" t="s">
        <v>1268</v>
      </c>
      <c r="I238" s="48" t="s">
        <v>1279</v>
      </c>
      <c r="J238" s="48" t="s">
        <v>1288</v>
      </c>
      <c r="K238" s="48" t="s">
        <v>1267</v>
      </c>
      <c r="L238" s="48">
        <v>1.39</v>
      </c>
      <c r="M238" s="48" t="s">
        <v>1276</v>
      </c>
      <c r="N238" s="48" t="s">
        <v>1277</v>
      </c>
      <c r="O238" s="82">
        <v>2110000</v>
      </c>
      <c r="P238" s="48" t="s">
        <v>1271</v>
      </c>
      <c r="Q238" s="48" t="s">
        <v>1289</v>
      </c>
      <c r="R238" s="48" t="s">
        <v>1290</v>
      </c>
      <c r="S238" s="48" t="s">
        <v>1291</v>
      </c>
      <c r="T238" s="48" t="s">
        <v>1289</v>
      </c>
      <c r="U238" s="48" t="s">
        <v>1290</v>
      </c>
      <c r="V238" s="48" t="s">
        <v>1291</v>
      </c>
      <c r="W238" s="122" t="s">
        <v>3812</v>
      </c>
      <c r="X238" s="122" t="s">
        <v>3813</v>
      </c>
      <c r="Y238" s="48" t="s">
        <v>1184</v>
      </c>
      <c r="Z238" s="48" t="s">
        <v>1292</v>
      </c>
    </row>
    <row r="239" spans="2:26" ht="43.2" customHeight="1">
      <c r="B239" s="48" t="s">
        <v>2994</v>
      </c>
      <c r="C239" s="122">
        <f>IF(B239="1.2(1)①",INDEX('1.2(1)①'!$B:$B,MATCH(D239,'1.2(1)①'!$J:$J,0),1),INDEX('1.2(1)②'!$B:$B,MATCH(D239,'1.2(1)②'!$J:$J,0),1))</f>
        <v>7</v>
      </c>
      <c r="D239" s="48" t="s">
        <v>3390</v>
      </c>
      <c r="E239" s="48">
        <f t="shared" si="3"/>
        <v>233</v>
      </c>
      <c r="F239" s="48" t="s">
        <v>34</v>
      </c>
      <c r="G239" s="48" t="s">
        <v>1267</v>
      </c>
      <c r="H239" s="48" t="s">
        <v>1268</v>
      </c>
      <c r="I239" s="48" t="s">
        <v>1282</v>
      </c>
      <c r="J239" s="48" t="s">
        <v>1288</v>
      </c>
      <c r="K239" s="48" t="s">
        <v>1267</v>
      </c>
      <c r="L239" s="48">
        <v>1.86</v>
      </c>
      <c r="M239" s="48" t="s">
        <v>1276</v>
      </c>
      <c r="N239" s="48" t="s">
        <v>1277</v>
      </c>
      <c r="O239" s="82">
        <v>3008000</v>
      </c>
      <c r="P239" s="48" t="s">
        <v>1271</v>
      </c>
      <c r="Q239" s="48" t="s">
        <v>1289</v>
      </c>
      <c r="R239" s="48" t="s">
        <v>1290</v>
      </c>
      <c r="S239" s="48" t="s">
        <v>1291</v>
      </c>
      <c r="T239" s="48" t="s">
        <v>1289</v>
      </c>
      <c r="U239" s="48" t="s">
        <v>1290</v>
      </c>
      <c r="V239" s="48" t="s">
        <v>1291</v>
      </c>
      <c r="W239" s="122" t="s">
        <v>3812</v>
      </c>
      <c r="X239" s="122" t="s">
        <v>3813</v>
      </c>
      <c r="Y239" s="48" t="s">
        <v>1184</v>
      </c>
      <c r="Z239" s="48" t="s">
        <v>1293</v>
      </c>
    </row>
    <row r="240" spans="2:26" ht="43.2" customHeight="1">
      <c r="B240" s="48" t="s">
        <v>2994</v>
      </c>
      <c r="C240" s="122">
        <f>IF(B240="1.2(1)①",INDEX('1.2(1)①'!$B:$B,MATCH(D240,'1.2(1)①'!$J:$J,0),1),INDEX('1.2(1)②'!$B:$B,MATCH(D240,'1.2(1)②'!$J:$J,0),1))</f>
        <v>7</v>
      </c>
      <c r="D240" s="48" t="s">
        <v>3390</v>
      </c>
      <c r="E240" s="48">
        <f t="shared" si="3"/>
        <v>234</v>
      </c>
      <c r="F240" s="48" t="s">
        <v>34</v>
      </c>
      <c r="G240" s="48" t="s">
        <v>1267</v>
      </c>
      <c r="H240" s="48" t="s">
        <v>1268</v>
      </c>
      <c r="I240" s="48" t="s">
        <v>1284</v>
      </c>
      <c r="J240" s="48" t="s">
        <v>1288</v>
      </c>
      <c r="K240" s="48" t="s">
        <v>1267</v>
      </c>
      <c r="L240" s="48">
        <v>1.98</v>
      </c>
      <c r="M240" s="48" t="s">
        <v>1276</v>
      </c>
      <c r="N240" s="48" t="s">
        <v>1277</v>
      </c>
      <c r="O240" s="82">
        <v>2936000</v>
      </c>
      <c r="P240" s="48" t="s">
        <v>1271</v>
      </c>
      <c r="Q240" s="48" t="s">
        <v>1289</v>
      </c>
      <c r="R240" s="48" t="s">
        <v>1290</v>
      </c>
      <c r="S240" s="48" t="s">
        <v>1291</v>
      </c>
      <c r="T240" s="48" t="s">
        <v>1289</v>
      </c>
      <c r="U240" s="48" t="s">
        <v>1290</v>
      </c>
      <c r="V240" s="48" t="s">
        <v>1291</v>
      </c>
      <c r="W240" s="122" t="s">
        <v>3812</v>
      </c>
      <c r="X240" s="122" t="s">
        <v>3813</v>
      </c>
      <c r="Y240" s="48" t="s">
        <v>1184</v>
      </c>
      <c r="Z240" s="48" t="s">
        <v>1294</v>
      </c>
    </row>
    <row r="241" spans="2:26" ht="43.2" customHeight="1">
      <c r="B241" s="48" t="s">
        <v>2994</v>
      </c>
      <c r="C241" s="122">
        <f>IF(B241="1.2(1)①",INDEX('1.2(1)①'!$B:$B,MATCH(D241,'1.2(1)①'!$J:$J,0),1),INDEX('1.2(1)②'!$B:$B,MATCH(D241,'1.2(1)②'!$J:$J,0),1))</f>
        <v>7</v>
      </c>
      <c r="D241" s="48" t="s">
        <v>3390</v>
      </c>
      <c r="E241" s="48">
        <f t="shared" si="3"/>
        <v>235</v>
      </c>
      <c r="F241" s="48" t="s">
        <v>34</v>
      </c>
      <c r="G241" s="48" t="s">
        <v>1267</v>
      </c>
      <c r="H241" s="48" t="s">
        <v>1268</v>
      </c>
      <c r="I241" s="48" t="s">
        <v>1286</v>
      </c>
      <c r="J241" s="48" t="s">
        <v>1288</v>
      </c>
      <c r="K241" s="48" t="s">
        <v>1267</v>
      </c>
      <c r="L241" s="48">
        <v>1.91</v>
      </c>
      <c r="M241" s="48" t="s">
        <v>1276</v>
      </c>
      <c r="N241" s="48" t="s">
        <v>1277</v>
      </c>
      <c r="O241" s="82">
        <v>3341000</v>
      </c>
      <c r="P241" s="48" t="s">
        <v>1271</v>
      </c>
      <c r="Q241" s="48" t="s">
        <v>1289</v>
      </c>
      <c r="R241" s="48" t="s">
        <v>1290</v>
      </c>
      <c r="S241" s="48" t="s">
        <v>1291</v>
      </c>
      <c r="T241" s="48" t="s">
        <v>1289</v>
      </c>
      <c r="U241" s="48" t="s">
        <v>1290</v>
      </c>
      <c r="V241" s="48" t="s">
        <v>1291</v>
      </c>
      <c r="W241" s="122" t="s">
        <v>3812</v>
      </c>
      <c r="X241" s="122" t="s">
        <v>3813</v>
      </c>
      <c r="Y241" s="48" t="s">
        <v>1184</v>
      </c>
      <c r="Z241" s="48" t="s">
        <v>1295</v>
      </c>
    </row>
    <row r="242" spans="2:26" ht="43.2" customHeight="1">
      <c r="B242" s="48" t="s">
        <v>2994</v>
      </c>
      <c r="C242" s="122">
        <f>IF(B242="1.2(1)①",INDEX('1.2(1)①'!$B:$B,MATCH(D242,'1.2(1)①'!$J:$J,0),1),INDEX('1.2(1)②'!$B:$B,MATCH(D242,'1.2(1)②'!$J:$J,0),1))</f>
        <v>7</v>
      </c>
      <c r="D242" s="48" t="s">
        <v>3390</v>
      </c>
      <c r="E242" s="48">
        <f t="shared" si="3"/>
        <v>236</v>
      </c>
      <c r="F242" s="48" t="s">
        <v>34</v>
      </c>
      <c r="G242" s="48" t="s">
        <v>1297</v>
      </c>
      <c r="H242" s="48" t="s">
        <v>1268</v>
      </c>
      <c r="I242" s="48" t="s">
        <v>1269</v>
      </c>
      <c r="J242" s="48" t="s">
        <v>1270</v>
      </c>
      <c r="K242" s="48" t="s">
        <v>1267</v>
      </c>
      <c r="L242" s="48">
        <v>1.19</v>
      </c>
      <c r="M242" s="48" t="s">
        <v>1276</v>
      </c>
      <c r="N242" s="48" t="s">
        <v>1277</v>
      </c>
      <c r="O242" s="122" t="s">
        <v>1267</v>
      </c>
      <c r="P242" s="48" t="s">
        <v>1271</v>
      </c>
      <c r="Q242" s="48" t="s">
        <v>1267</v>
      </c>
      <c r="R242" s="48" t="s">
        <v>1267</v>
      </c>
      <c r="S242" s="48" t="s">
        <v>1272</v>
      </c>
      <c r="T242" s="48" t="s">
        <v>1273</v>
      </c>
      <c r="U242" s="48" t="s">
        <v>1274</v>
      </c>
      <c r="V242" s="48" t="s">
        <v>1280</v>
      </c>
      <c r="W242" s="122" t="s">
        <v>3812</v>
      </c>
      <c r="X242" s="122"/>
      <c r="Y242" s="48" t="s">
        <v>1184</v>
      </c>
      <c r="Z242" s="48" t="s">
        <v>1296</v>
      </c>
    </row>
    <row r="243" spans="2:26" ht="43.2" customHeight="1">
      <c r="B243" s="48" t="s">
        <v>2994</v>
      </c>
      <c r="C243" s="122">
        <f>IF(B243="1.2(1)①",INDEX('1.2(1)①'!$B:$B,MATCH(D243,'1.2(1)①'!$J:$J,0),1),INDEX('1.2(1)②'!$B:$B,MATCH(D243,'1.2(1)②'!$J:$J,0),1))</f>
        <v>7</v>
      </c>
      <c r="D243" s="48" t="s">
        <v>3390</v>
      </c>
      <c r="E243" s="48">
        <f t="shared" si="3"/>
        <v>237</v>
      </c>
      <c r="F243" s="48" t="s">
        <v>34</v>
      </c>
      <c r="G243" s="48" t="s">
        <v>1297</v>
      </c>
      <c r="H243" s="48" t="s">
        <v>1268</v>
      </c>
      <c r="I243" s="48" t="s">
        <v>1279</v>
      </c>
      <c r="J243" s="48" t="s">
        <v>1270</v>
      </c>
      <c r="K243" s="48" t="s">
        <v>1267</v>
      </c>
      <c r="L243" s="48">
        <v>1.22</v>
      </c>
      <c r="M243" s="48" t="s">
        <v>1276</v>
      </c>
      <c r="N243" s="48" t="s">
        <v>1277</v>
      </c>
      <c r="O243" s="122" t="s">
        <v>1267</v>
      </c>
      <c r="P243" s="48" t="s">
        <v>1271</v>
      </c>
      <c r="Q243" s="48" t="s">
        <v>1267</v>
      </c>
      <c r="R243" s="48" t="s">
        <v>1267</v>
      </c>
      <c r="S243" s="48" t="s">
        <v>1272</v>
      </c>
      <c r="T243" s="48" t="s">
        <v>1273</v>
      </c>
      <c r="U243" s="48" t="s">
        <v>1274</v>
      </c>
      <c r="V243" s="48" t="s">
        <v>1280</v>
      </c>
      <c r="W243" s="122" t="s">
        <v>3812</v>
      </c>
      <c r="X243" s="122"/>
      <c r="Y243" s="48" t="s">
        <v>1184</v>
      </c>
      <c r="Z243" s="48" t="s">
        <v>1298</v>
      </c>
    </row>
    <row r="244" spans="2:26" ht="43.2" customHeight="1">
      <c r="B244" s="48" t="s">
        <v>2994</v>
      </c>
      <c r="C244" s="122">
        <f>IF(B244="1.2(1)①",INDEX('1.2(1)①'!$B:$B,MATCH(D244,'1.2(1)①'!$J:$J,0),1),INDEX('1.2(1)②'!$B:$B,MATCH(D244,'1.2(1)②'!$J:$J,0),1))</f>
        <v>7</v>
      </c>
      <c r="D244" s="48" t="s">
        <v>3390</v>
      </c>
      <c r="E244" s="48">
        <f t="shared" si="3"/>
        <v>238</v>
      </c>
      <c r="F244" s="48" t="s">
        <v>34</v>
      </c>
      <c r="G244" s="48" t="s">
        <v>1297</v>
      </c>
      <c r="H244" s="48" t="s">
        <v>1268</v>
      </c>
      <c r="I244" s="48" t="s">
        <v>1282</v>
      </c>
      <c r="J244" s="48" t="s">
        <v>1270</v>
      </c>
      <c r="K244" s="48" t="s">
        <v>1267</v>
      </c>
      <c r="L244" s="48">
        <v>1.34</v>
      </c>
      <c r="M244" s="48" t="s">
        <v>1276</v>
      </c>
      <c r="N244" s="48" t="s">
        <v>1277</v>
      </c>
      <c r="O244" s="122" t="s">
        <v>1267</v>
      </c>
      <c r="P244" s="48" t="s">
        <v>1271</v>
      </c>
      <c r="Q244" s="48" t="s">
        <v>1267</v>
      </c>
      <c r="R244" s="48" t="s">
        <v>1267</v>
      </c>
      <c r="S244" s="48" t="s">
        <v>1272</v>
      </c>
      <c r="T244" s="48" t="s">
        <v>1273</v>
      </c>
      <c r="U244" s="48" t="s">
        <v>1274</v>
      </c>
      <c r="V244" s="48" t="s">
        <v>1280</v>
      </c>
      <c r="W244" s="122" t="s">
        <v>3812</v>
      </c>
      <c r="X244" s="122"/>
      <c r="Y244" s="48" t="s">
        <v>1184</v>
      </c>
      <c r="Z244" s="48" t="s">
        <v>1299</v>
      </c>
    </row>
    <row r="245" spans="2:26" ht="43.2" customHeight="1">
      <c r="B245" s="48" t="s">
        <v>2994</v>
      </c>
      <c r="C245" s="122">
        <f>IF(B245="1.2(1)①",INDEX('1.2(1)①'!$B:$B,MATCH(D245,'1.2(1)①'!$J:$J,0),1),INDEX('1.2(1)②'!$B:$B,MATCH(D245,'1.2(1)②'!$J:$J,0),1))</f>
        <v>7</v>
      </c>
      <c r="D245" s="48" t="s">
        <v>3390</v>
      </c>
      <c r="E245" s="48">
        <f t="shared" si="3"/>
        <v>239</v>
      </c>
      <c r="F245" s="48" t="s">
        <v>34</v>
      </c>
      <c r="G245" s="48" t="s">
        <v>1297</v>
      </c>
      <c r="H245" s="48" t="s">
        <v>1268</v>
      </c>
      <c r="I245" s="48" t="s">
        <v>1284</v>
      </c>
      <c r="J245" s="48" t="s">
        <v>1270</v>
      </c>
      <c r="K245" s="48" t="s">
        <v>1267</v>
      </c>
      <c r="L245" s="48">
        <v>1.34</v>
      </c>
      <c r="M245" s="48" t="s">
        <v>1276</v>
      </c>
      <c r="N245" s="48" t="s">
        <v>1277</v>
      </c>
      <c r="O245" s="122" t="s">
        <v>1267</v>
      </c>
      <c r="P245" s="48" t="s">
        <v>1271</v>
      </c>
      <c r="Q245" s="48" t="s">
        <v>1267</v>
      </c>
      <c r="R245" s="48" t="s">
        <v>1267</v>
      </c>
      <c r="S245" s="48" t="s">
        <v>1272</v>
      </c>
      <c r="T245" s="48" t="s">
        <v>1273</v>
      </c>
      <c r="U245" s="48" t="s">
        <v>1274</v>
      </c>
      <c r="V245" s="48" t="s">
        <v>1280</v>
      </c>
      <c r="W245" s="122" t="s">
        <v>3812</v>
      </c>
      <c r="X245" s="122"/>
      <c r="Y245" s="48" t="s">
        <v>1184</v>
      </c>
      <c r="Z245" s="48" t="s">
        <v>1300</v>
      </c>
    </row>
    <row r="246" spans="2:26" ht="43.2" customHeight="1">
      <c r="B246" s="48" t="s">
        <v>2994</v>
      </c>
      <c r="C246" s="122">
        <f>IF(B246="1.2(1)①",INDEX('1.2(1)①'!$B:$B,MATCH(D246,'1.2(1)①'!$J:$J,0),1),INDEX('1.2(1)②'!$B:$B,MATCH(D246,'1.2(1)②'!$J:$J,0),1))</f>
        <v>7</v>
      </c>
      <c r="D246" s="48" t="s">
        <v>3390</v>
      </c>
      <c r="E246" s="48">
        <f t="shared" si="3"/>
        <v>240</v>
      </c>
      <c r="F246" s="48" t="s">
        <v>34</v>
      </c>
      <c r="G246" s="48" t="s">
        <v>1297</v>
      </c>
      <c r="H246" s="48" t="s">
        <v>1268</v>
      </c>
      <c r="I246" s="48" t="s">
        <v>1286</v>
      </c>
      <c r="J246" s="48" t="s">
        <v>1270</v>
      </c>
      <c r="K246" s="48" t="s">
        <v>1267</v>
      </c>
      <c r="L246" s="48">
        <v>1.27</v>
      </c>
      <c r="M246" s="48" t="s">
        <v>1276</v>
      </c>
      <c r="N246" s="48" t="s">
        <v>1277</v>
      </c>
      <c r="O246" s="122" t="s">
        <v>1267</v>
      </c>
      <c r="P246" s="48" t="s">
        <v>1271</v>
      </c>
      <c r="Q246" s="48" t="s">
        <v>1267</v>
      </c>
      <c r="R246" s="48" t="s">
        <v>1267</v>
      </c>
      <c r="S246" s="48" t="s">
        <v>1272</v>
      </c>
      <c r="T246" s="48" t="s">
        <v>1273</v>
      </c>
      <c r="U246" s="48" t="s">
        <v>1274</v>
      </c>
      <c r="V246" s="48" t="s">
        <v>1280</v>
      </c>
      <c r="W246" s="122" t="s">
        <v>3812</v>
      </c>
      <c r="X246" s="122"/>
      <c r="Y246" s="48" t="s">
        <v>1184</v>
      </c>
      <c r="Z246" s="48" t="s">
        <v>1301</v>
      </c>
    </row>
    <row r="247" spans="2:26" ht="43.2" customHeight="1">
      <c r="B247" s="48" t="s">
        <v>2994</v>
      </c>
      <c r="C247" s="122">
        <f>IF(B247="1.2(1)①",INDEX('1.2(1)①'!$B:$B,MATCH(D247,'1.2(1)①'!$J:$J,0),1),INDEX('1.2(1)②'!$B:$B,MATCH(D247,'1.2(1)②'!$J:$J,0),1))</f>
        <v>7</v>
      </c>
      <c r="D247" s="48" t="s">
        <v>3390</v>
      </c>
      <c r="E247" s="48">
        <f t="shared" si="3"/>
        <v>241</v>
      </c>
      <c r="F247" s="48" t="s">
        <v>34</v>
      </c>
      <c r="G247" s="48" t="s">
        <v>1297</v>
      </c>
      <c r="H247" s="48" t="s">
        <v>1268</v>
      </c>
      <c r="I247" s="48" t="s">
        <v>1269</v>
      </c>
      <c r="J247" s="48" t="s">
        <v>1288</v>
      </c>
      <c r="K247" s="48" t="s">
        <v>1267</v>
      </c>
      <c r="L247" s="48" t="s">
        <v>1267</v>
      </c>
      <c r="M247" s="48" t="s">
        <v>1276</v>
      </c>
      <c r="N247" s="48" t="s">
        <v>1277</v>
      </c>
      <c r="O247" s="122" t="s">
        <v>1267</v>
      </c>
      <c r="P247" s="48" t="s">
        <v>1271</v>
      </c>
      <c r="Q247" s="48" t="s">
        <v>1289</v>
      </c>
      <c r="R247" s="48" t="s">
        <v>1290</v>
      </c>
      <c r="S247" s="48" t="s">
        <v>1291</v>
      </c>
      <c r="T247" s="48" t="s">
        <v>1289</v>
      </c>
      <c r="U247" s="48" t="s">
        <v>1290</v>
      </c>
      <c r="V247" s="48" t="s">
        <v>1291</v>
      </c>
      <c r="W247" s="122" t="s">
        <v>3812</v>
      </c>
      <c r="X247" s="122"/>
      <c r="Y247" s="48" t="s">
        <v>1184</v>
      </c>
      <c r="Z247" s="48" t="s">
        <v>1302</v>
      </c>
    </row>
    <row r="248" spans="2:26" ht="43.2" customHeight="1">
      <c r="B248" s="48" t="s">
        <v>2994</v>
      </c>
      <c r="C248" s="122">
        <f>IF(B248="1.2(1)①",INDEX('1.2(1)①'!$B:$B,MATCH(D248,'1.2(1)①'!$J:$J,0),1),INDEX('1.2(1)②'!$B:$B,MATCH(D248,'1.2(1)②'!$J:$J,0),1))</f>
        <v>7</v>
      </c>
      <c r="D248" s="48" t="s">
        <v>3390</v>
      </c>
      <c r="E248" s="48">
        <f t="shared" si="3"/>
        <v>242</v>
      </c>
      <c r="F248" s="48" t="s">
        <v>34</v>
      </c>
      <c r="G248" s="48" t="s">
        <v>1297</v>
      </c>
      <c r="H248" s="48" t="s">
        <v>1268</v>
      </c>
      <c r="I248" s="48" t="s">
        <v>1279</v>
      </c>
      <c r="J248" s="48" t="s">
        <v>1288</v>
      </c>
      <c r="K248" s="48" t="s">
        <v>1267</v>
      </c>
      <c r="L248" s="48">
        <v>1.39</v>
      </c>
      <c r="M248" s="48" t="s">
        <v>1276</v>
      </c>
      <c r="N248" s="48" t="s">
        <v>1277</v>
      </c>
      <c r="O248" s="122" t="s">
        <v>1267</v>
      </c>
      <c r="P248" s="48" t="s">
        <v>1271</v>
      </c>
      <c r="Q248" s="48" t="s">
        <v>1289</v>
      </c>
      <c r="R248" s="48" t="s">
        <v>1290</v>
      </c>
      <c r="S248" s="48" t="s">
        <v>1291</v>
      </c>
      <c r="T248" s="48" t="s">
        <v>1289</v>
      </c>
      <c r="U248" s="48" t="s">
        <v>1290</v>
      </c>
      <c r="V248" s="48" t="s">
        <v>1291</v>
      </c>
      <c r="W248" s="122" t="s">
        <v>3812</v>
      </c>
      <c r="X248" s="122"/>
      <c r="Y248" s="48" t="s">
        <v>1184</v>
      </c>
      <c r="Z248" s="48" t="s">
        <v>1303</v>
      </c>
    </row>
    <row r="249" spans="2:26" ht="43.2" customHeight="1">
      <c r="B249" s="48" t="s">
        <v>2994</v>
      </c>
      <c r="C249" s="122">
        <f>IF(B249="1.2(1)①",INDEX('1.2(1)①'!$B:$B,MATCH(D249,'1.2(1)①'!$J:$J,0),1),INDEX('1.2(1)②'!$B:$B,MATCH(D249,'1.2(1)②'!$J:$J,0),1))</f>
        <v>7</v>
      </c>
      <c r="D249" s="48" t="s">
        <v>3390</v>
      </c>
      <c r="E249" s="48">
        <f t="shared" si="3"/>
        <v>243</v>
      </c>
      <c r="F249" s="48" t="s">
        <v>34</v>
      </c>
      <c r="G249" s="48" t="s">
        <v>1297</v>
      </c>
      <c r="H249" s="48" t="s">
        <v>1268</v>
      </c>
      <c r="I249" s="48" t="s">
        <v>1282</v>
      </c>
      <c r="J249" s="48" t="s">
        <v>1288</v>
      </c>
      <c r="K249" s="48" t="s">
        <v>1267</v>
      </c>
      <c r="L249" s="48">
        <v>1.86</v>
      </c>
      <c r="M249" s="48" t="s">
        <v>1276</v>
      </c>
      <c r="N249" s="48" t="s">
        <v>1277</v>
      </c>
      <c r="O249" s="122" t="s">
        <v>1267</v>
      </c>
      <c r="P249" s="48" t="s">
        <v>1271</v>
      </c>
      <c r="Q249" s="48" t="s">
        <v>1289</v>
      </c>
      <c r="R249" s="48" t="s">
        <v>1290</v>
      </c>
      <c r="S249" s="48" t="s">
        <v>1291</v>
      </c>
      <c r="T249" s="48" t="s">
        <v>1289</v>
      </c>
      <c r="U249" s="48" t="s">
        <v>1290</v>
      </c>
      <c r="V249" s="48" t="s">
        <v>1291</v>
      </c>
      <c r="W249" s="122" t="s">
        <v>3812</v>
      </c>
      <c r="X249" s="122"/>
      <c r="Y249" s="48" t="s">
        <v>1184</v>
      </c>
      <c r="Z249" s="48" t="s">
        <v>1304</v>
      </c>
    </row>
    <row r="250" spans="2:26" ht="43.2" customHeight="1">
      <c r="B250" s="48" t="s">
        <v>2994</v>
      </c>
      <c r="C250" s="122">
        <f>IF(B250="1.2(1)①",INDEX('1.2(1)①'!$B:$B,MATCH(D250,'1.2(1)①'!$J:$J,0),1),INDEX('1.2(1)②'!$B:$B,MATCH(D250,'1.2(1)②'!$J:$J,0),1))</f>
        <v>7</v>
      </c>
      <c r="D250" s="48" t="s">
        <v>3390</v>
      </c>
      <c r="E250" s="48">
        <f t="shared" si="3"/>
        <v>244</v>
      </c>
      <c r="F250" s="48" t="s">
        <v>34</v>
      </c>
      <c r="G250" s="48" t="s">
        <v>1297</v>
      </c>
      <c r="H250" s="48" t="s">
        <v>1268</v>
      </c>
      <c r="I250" s="48" t="s">
        <v>1284</v>
      </c>
      <c r="J250" s="48" t="s">
        <v>1288</v>
      </c>
      <c r="K250" s="48" t="s">
        <v>1267</v>
      </c>
      <c r="L250" s="48">
        <v>1.93</v>
      </c>
      <c r="M250" s="48" t="s">
        <v>1276</v>
      </c>
      <c r="N250" s="48" t="s">
        <v>1277</v>
      </c>
      <c r="O250" s="82">
        <v>2845000</v>
      </c>
      <c r="P250" s="48" t="s">
        <v>1271</v>
      </c>
      <c r="Q250" s="48" t="s">
        <v>1289</v>
      </c>
      <c r="R250" s="48" t="s">
        <v>1290</v>
      </c>
      <c r="S250" s="48" t="s">
        <v>1291</v>
      </c>
      <c r="T250" s="48" t="s">
        <v>1289</v>
      </c>
      <c r="U250" s="48" t="s">
        <v>1290</v>
      </c>
      <c r="V250" s="48" t="s">
        <v>1291</v>
      </c>
      <c r="W250" s="122" t="s">
        <v>3812</v>
      </c>
      <c r="X250" s="122" t="s">
        <v>3813</v>
      </c>
      <c r="Y250" s="48" t="s">
        <v>1184</v>
      </c>
      <c r="Z250" s="48" t="s">
        <v>1305</v>
      </c>
    </row>
    <row r="251" spans="2:26" ht="43.2" customHeight="1">
      <c r="B251" s="48" t="s">
        <v>2994</v>
      </c>
      <c r="C251" s="122">
        <f>IF(B251="1.2(1)①",INDEX('1.2(1)①'!$B:$B,MATCH(D251,'1.2(1)①'!$J:$J,0),1),INDEX('1.2(1)②'!$B:$B,MATCH(D251,'1.2(1)②'!$J:$J,0),1))</f>
        <v>7</v>
      </c>
      <c r="D251" s="48" t="s">
        <v>3390</v>
      </c>
      <c r="E251" s="48">
        <f t="shared" si="3"/>
        <v>245</v>
      </c>
      <c r="F251" s="48" t="s">
        <v>34</v>
      </c>
      <c r="G251" s="48" t="s">
        <v>1297</v>
      </c>
      <c r="H251" s="48" t="s">
        <v>1268</v>
      </c>
      <c r="I251" s="48" t="s">
        <v>1286</v>
      </c>
      <c r="J251" s="48" t="s">
        <v>1288</v>
      </c>
      <c r="K251" s="48" t="s">
        <v>1267</v>
      </c>
      <c r="L251" s="48">
        <v>1.85</v>
      </c>
      <c r="M251" s="48" t="s">
        <v>1276</v>
      </c>
      <c r="N251" s="48" t="s">
        <v>1277</v>
      </c>
      <c r="O251" s="122" t="s">
        <v>1267</v>
      </c>
      <c r="P251" s="48" t="s">
        <v>1271</v>
      </c>
      <c r="Q251" s="48" t="s">
        <v>1289</v>
      </c>
      <c r="R251" s="48" t="s">
        <v>1290</v>
      </c>
      <c r="S251" s="48" t="s">
        <v>1291</v>
      </c>
      <c r="T251" s="48" t="s">
        <v>1289</v>
      </c>
      <c r="U251" s="48" t="s">
        <v>1290</v>
      </c>
      <c r="V251" s="48" t="s">
        <v>1291</v>
      </c>
      <c r="W251" s="122" t="s">
        <v>3812</v>
      </c>
      <c r="X251" s="122"/>
      <c r="Y251" s="48" t="s">
        <v>1184</v>
      </c>
      <c r="Z251" s="48" t="s">
        <v>1306</v>
      </c>
    </row>
    <row r="252" spans="2:26" ht="43.2" customHeight="1">
      <c r="B252" s="48" t="s">
        <v>2994</v>
      </c>
      <c r="C252" s="122">
        <f>IF(B252="1.2(1)①",INDEX('1.2(1)①'!$B:$B,MATCH(D252,'1.2(1)①'!$J:$J,0),1),INDEX('1.2(1)②'!$B:$B,MATCH(D252,'1.2(1)②'!$J:$J,0),1))</f>
        <v>7</v>
      </c>
      <c r="D252" s="48" t="s">
        <v>3390</v>
      </c>
      <c r="E252" s="48">
        <f t="shared" si="3"/>
        <v>246</v>
      </c>
      <c r="F252" s="48" t="s">
        <v>34</v>
      </c>
      <c r="G252" s="48" t="s">
        <v>1308</v>
      </c>
      <c r="H252" s="48" t="s">
        <v>1268</v>
      </c>
      <c r="I252" s="48" t="s">
        <v>1269</v>
      </c>
      <c r="J252" s="48" t="s">
        <v>1270</v>
      </c>
      <c r="K252" s="48" t="s">
        <v>1267</v>
      </c>
      <c r="L252" s="48" t="s">
        <v>1267</v>
      </c>
      <c r="M252" s="48" t="s">
        <v>1276</v>
      </c>
      <c r="N252" s="48" t="s">
        <v>1277</v>
      </c>
      <c r="O252" s="122" t="s">
        <v>1267</v>
      </c>
      <c r="P252" s="48" t="s">
        <v>1271</v>
      </c>
      <c r="Q252" s="48" t="s">
        <v>1267</v>
      </c>
      <c r="R252" s="48" t="s">
        <v>1267</v>
      </c>
      <c r="S252" s="48" t="s">
        <v>1272</v>
      </c>
      <c r="T252" s="48" t="s">
        <v>1273</v>
      </c>
      <c r="U252" s="48" t="s">
        <v>1274</v>
      </c>
      <c r="V252" s="48" t="s">
        <v>1280</v>
      </c>
      <c r="W252" s="122" t="s">
        <v>3812</v>
      </c>
      <c r="X252" s="122"/>
      <c r="Y252" s="48" t="s">
        <v>1184</v>
      </c>
      <c r="Z252" s="48" t="s">
        <v>1307</v>
      </c>
    </row>
    <row r="253" spans="2:26" ht="43.2" customHeight="1">
      <c r="B253" s="48" t="s">
        <v>2994</v>
      </c>
      <c r="C253" s="122">
        <f>IF(B253="1.2(1)①",INDEX('1.2(1)①'!$B:$B,MATCH(D253,'1.2(1)①'!$J:$J,0),1),INDEX('1.2(1)②'!$B:$B,MATCH(D253,'1.2(1)②'!$J:$J,0),1))</f>
        <v>7</v>
      </c>
      <c r="D253" s="48" t="s">
        <v>3390</v>
      </c>
      <c r="E253" s="48">
        <f t="shared" si="3"/>
        <v>247</v>
      </c>
      <c r="F253" s="48" t="s">
        <v>34</v>
      </c>
      <c r="G253" s="48" t="s">
        <v>1308</v>
      </c>
      <c r="H253" s="48" t="s">
        <v>1268</v>
      </c>
      <c r="I253" s="48" t="s">
        <v>1279</v>
      </c>
      <c r="J253" s="48" t="s">
        <v>1270</v>
      </c>
      <c r="K253" s="48" t="s">
        <v>1267</v>
      </c>
      <c r="L253" s="48" t="s">
        <v>1267</v>
      </c>
      <c r="M253" s="48" t="s">
        <v>1276</v>
      </c>
      <c r="N253" s="48" t="s">
        <v>1277</v>
      </c>
      <c r="O253" s="122" t="s">
        <v>1267</v>
      </c>
      <c r="P253" s="48" t="s">
        <v>1271</v>
      </c>
      <c r="Q253" s="48" t="s">
        <v>1267</v>
      </c>
      <c r="R253" s="48" t="s">
        <v>1267</v>
      </c>
      <c r="S253" s="48" t="s">
        <v>1272</v>
      </c>
      <c r="T253" s="48" t="s">
        <v>1273</v>
      </c>
      <c r="U253" s="48" t="s">
        <v>1274</v>
      </c>
      <c r="V253" s="48" t="s">
        <v>1280</v>
      </c>
      <c r="W253" s="122" t="s">
        <v>3812</v>
      </c>
      <c r="X253" s="122"/>
      <c r="Y253" s="48" t="s">
        <v>1184</v>
      </c>
      <c r="Z253" s="48" t="s">
        <v>1309</v>
      </c>
    </row>
    <row r="254" spans="2:26" ht="43.2" customHeight="1">
      <c r="B254" s="48" t="s">
        <v>2994</v>
      </c>
      <c r="C254" s="122">
        <f>IF(B254="1.2(1)①",INDEX('1.2(1)①'!$B:$B,MATCH(D254,'1.2(1)①'!$J:$J,0),1),INDEX('1.2(1)②'!$B:$B,MATCH(D254,'1.2(1)②'!$J:$J,0),1))</f>
        <v>7</v>
      </c>
      <c r="D254" s="48" t="s">
        <v>3390</v>
      </c>
      <c r="E254" s="48">
        <f t="shared" si="3"/>
        <v>248</v>
      </c>
      <c r="F254" s="48" t="s">
        <v>34</v>
      </c>
      <c r="G254" s="48" t="s">
        <v>1308</v>
      </c>
      <c r="H254" s="48" t="s">
        <v>1268</v>
      </c>
      <c r="I254" s="48" t="s">
        <v>1282</v>
      </c>
      <c r="J254" s="48" t="s">
        <v>1270</v>
      </c>
      <c r="K254" s="48" t="s">
        <v>1267</v>
      </c>
      <c r="L254" s="48">
        <v>1.34</v>
      </c>
      <c r="M254" s="48" t="s">
        <v>1276</v>
      </c>
      <c r="N254" s="48" t="s">
        <v>1277</v>
      </c>
      <c r="O254" s="122" t="s">
        <v>1267</v>
      </c>
      <c r="P254" s="48" t="s">
        <v>1271</v>
      </c>
      <c r="Q254" s="48" t="s">
        <v>1267</v>
      </c>
      <c r="R254" s="48" t="s">
        <v>1267</v>
      </c>
      <c r="S254" s="48" t="s">
        <v>1272</v>
      </c>
      <c r="T254" s="48" t="s">
        <v>1273</v>
      </c>
      <c r="U254" s="48" t="s">
        <v>1274</v>
      </c>
      <c r="V254" s="48" t="s">
        <v>1280</v>
      </c>
      <c r="W254" s="122" t="s">
        <v>3812</v>
      </c>
      <c r="X254" s="122"/>
      <c r="Y254" s="48" t="s">
        <v>1184</v>
      </c>
      <c r="Z254" s="48" t="s">
        <v>1310</v>
      </c>
    </row>
    <row r="255" spans="2:26" ht="43.2" customHeight="1">
      <c r="B255" s="48" t="s">
        <v>2994</v>
      </c>
      <c r="C255" s="122">
        <f>IF(B255="1.2(1)①",INDEX('1.2(1)①'!$B:$B,MATCH(D255,'1.2(1)①'!$J:$J,0),1),INDEX('1.2(1)②'!$B:$B,MATCH(D255,'1.2(1)②'!$J:$J,0),1))</f>
        <v>7</v>
      </c>
      <c r="D255" s="48" t="s">
        <v>3390</v>
      </c>
      <c r="E255" s="48">
        <f t="shared" si="3"/>
        <v>249</v>
      </c>
      <c r="F255" s="48" t="s">
        <v>34</v>
      </c>
      <c r="G255" s="48" t="s">
        <v>1308</v>
      </c>
      <c r="H255" s="48" t="s">
        <v>1268</v>
      </c>
      <c r="I255" s="48" t="s">
        <v>1284</v>
      </c>
      <c r="J255" s="48" t="s">
        <v>1270</v>
      </c>
      <c r="K255" s="48" t="s">
        <v>1267</v>
      </c>
      <c r="L255" s="48">
        <v>1.34</v>
      </c>
      <c r="M255" s="48" t="s">
        <v>1276</v>
      </c>
      <c r="N255" s="48" t="s">
        <v>1277</v>
      </c>
      <c r="O255" s="82">
        <v>5925000</v>
      </c>
      <c r="P255" s="48" t="s">
        <v>1271</v>
      </c>
      <c r="Q255" s="48" t="s">
        <v>1267</v>
      </c>
      <c r="R255" s="48" t="s">
        <v>1267</v>
      </c>
      <c r="S255" s="48" t="s">
        <v>1272</v>
      </c>
      <c r="T255" s="48" t="s">
        <v>1273</v>
      </c>
      <c r="U255" s="48" t="s">
        <v>1274</v>
      </c>
      <c r="V255" s="48" t="s">
        <v>1280</v>
      </c>
      <c r="W255" s="122" t="s">
        <v>3812</v>
      </c>
      <c r="X255" s="122" t="s">
        <v>3813</v>
      </c>
      <c r="Y255" s="48" t="s">
        <v>1184</v>
      </c>
      <c r="Z255" s="48" t="s">
        <v>1311</v>
      </c>
    </row>
    <row r="256" spans="2:26" ht="43.2" customHeight="1">
      <c r="B256" s="48" t="s">
        <v>2994</v>
      </c>
      <c r="C256" s="122">
        <f>IF(B256="1.2(1)①",INDEX('1.2(1)①'!$B:$B,MATCH(D256,'1.2(1)①'!$J:$J,0),1),INDEX('1.2(1)②'!$B:$B,MATCH(D256,'1.2(1)②'!$J:$J,0),1))</f>
        <v>7</v>
      </c>
      <c r="D256" s="48" t="s">
        <v>3390</v>
      </c>
      <c r="E256" s="48">
        <f t="shared" si="3"/>
        <v>250</v>
      </c>
      <c r="F256" s="48" t="s">
        <v>34</v>
      </c>
      <c r="G256" s="48" t="s">
        <v>1308</v>
      </c>
      <c r="H256" s="48" t="s">
        <v>1268</v>
      </c>
      <c r="I256" s="48" t="s">
        <v>1286</v>
      </c>
      <c r="J256" s="48" t="s">
        <v>1270</v>
      </c>
      <c r="K256" s="48" t="s">
        <v>1267</v>
      </c>
      <c r="L256" s="48">
        <v>1.27</v>
      </c>
      <c r="M256" s="48" t="s">
        <v>1276</v>
      </c>
      <c r="N256" s="48" t="s">
        <v>1277</v>
      </c>
      <c r="O256" s="82">
        <v>1618000</v>
      </c>
      <c r="P256" s="48" t="s">
        <v>1271</v>
      </c>
      <c r="Q256" s="48" t="s">
        <v>1267</v>
      </c>
      <c r="R256" s="48" t="s">
        <v>1267</v>
      </c>
      <c r="S256" s="48" t="s">
        <v>1272</v>
      </c>
      <c r="T256" s="48" t="s">
        <v>1273</v>
      </c>
      <c r="U256" s="48" t="s">
        <v>1274</v>
      </c>
      <c r="V256" s="48" t="s">
        <v>1280</v>
      </c>
      <c r="W256" s="122" t="s">
        <v>3812</v>
      </c>
      <c r="X256" s="122" t="s">
        <v>3813</v>
      </c>
      <c r="Y256" s="48" t="s">
        <v>1184</v>
      </c>
      <c r="Z256" s="48" t="s">
        <v>1312</v>
      </c>
    </row>
    <row r="257" spans="2:26" ht="43.2" customHeight="1">
      <c r="B257" s="48" t="s">
        <v>2994</v>
      </c>
      <c r="C257" s="122">
        <f>IF(B257="1.2(1)①",INDEX('1.2(1)①'!$B:$B,MATCH(D257,'1.2(1)①'!$J:$J,0),1),INDEX('1.2(1)②'!$B:$B,MATCH(D257,'1.2(1)②'!$J:$J,0),1))</f>
        <v>7</v>
      </c>
      <c r="D257" s="48" t="s">
        <v>3390</v>
      </c>
      <c r="E257" s="48">
        <f t="shared" si="3"/>
        <v>251</v>
      </c>
      <c r="F257" s="48" t="s">
        <v>34</v>
      </c>
      <c r="G257" s="48" t="s">
        <v>1308</v>
      </c>
      <c r="H257" s="48" t="s">
        <v>1268</v>
      </c>
      <c r="I257" s="48" t="s">
        <v>1269</v>
      </c>
      <c r="J257" s="48" t="s">
        <v>1288</v>
      </c>
      <c r="K257" s="48" t="s">
        <v>1267</v>
      </c>
      <c r="L257" s="48" t="s">
        <v>1267</v>
      </c>
      <c r="M257" s="48" t="s">
        <v>1276</v>
      </c>
      <c r="N257" s="48" t="s">
        <v>1277</v>
      </c>
      <c r="O257" s="122" t="s">
        <v>1267</v>
      </c>
      <c r="P257" s="48" t="s">
        <v>1271</v>
      </c>
      <c r="Q257" s="48" t="s">
        <v>1289</v>
      </c>
      <c r="R257" s="48" t="s">
        <v>1290</v>
      </c>
      <c r="S257" s="48" t="s">
        <v>1291</v>
      </c>
      <c r="T257" s="48" t="s">
        <v>1289</v>
      </c>
      <c r="U257" s="48" t="s">
        <v>1290</v>
      </c>
      <c r="V257" s="48" t="s">
        <v>1291</v>
      </c>
      <c r="W257" s="122" t="s">
        <v>3812</v>
      </c>
      <c r="X257" s="122"/>
      <c r="Y257" s="48" t="s">
        <v>1184</v>
      </c>
      <c r="Z257" s="48" t="s">
        <v>1313</v>
      </c>
    </row>
    <row r="258" spans="2:26" ht="43.2" customHeight="1">
      <c r="B258" s="48" t="s">
        <v>2994</v>
      </c>
      <c r="C258" s="122">
        <f>IF(B258="1.2(1)①",INDEX('1.2(1)①'!$B:$B,MATCH(D258,'1.2(1)①'!$J:$J,0),1),INDEX('1.2(1)②'!$B:$B,MATCH(D258,'1.2(1)②'!$J:$J,0),1))</f>
        <v>7</v>
      </c>
      <c r="D258" s="48" t="s">
        <v>3390</v>
      </c>
      <c r="E258" s="48">
        <f t="shared" ref="E258:E321" si="4">ROW(E258)-6</f>
        <v>252</v>
      </c>
      <c r="F258" s="48" t="s">
        <v>34</v>
      </c>
      <c r="G258" s="48" t="s">
        <v>1308</v>
      </c>
      <c r="H258" s="48" t="s">
        <v>1268</v>
      </c>
      <c r="I258" s="48" t="s">
        <v>1279</v>
      </c>
      <c r="J258" s="48" t="s">
        <v>1288</v>
      </c>
      <c r="K258" s="48" t="s">
        <v>1267</v>
      </c>
      <c r="L258" s="48" t="s">
        <v>1267</v>
      </c>
      <c r="M258" s="48" t="s">
        <v>1276</v>
      </c>
      <c r="N258" s="48" t="s">
        <v>1277</v>
      </c>
      <c r="O258" s="122" t="s">
        <v>1267</v>
      </c>
      <c r="P258" s="48" t="s">
        <v>1271</v>
      </c>
      <c r="Q258" s="48" t="s">
        <v>1289</v>
      </c>
      <c r="R258" s="48" t="s">
        <v>1290</v>
      </c>
      <c r="S258" s="48" t="s">
        <v>1291</v>
      </c>
      <c r="T258" s="48" t="s">
        <v>1289</v>
      </c>
      <c r="U258" s="48" t="s">
        <v>1290</v>
      </c>
      <c r="V258" s="48" t="s">
        <v>1291</v>
      </c>
      <c r="W258" s="122" t="s">
        <v>3812</v>
      </c>
      <c r="X258" s="122"/>
      <c r="Y258" s="48" t="s">
        <v>1184</v>
      </c>
      <c r="Z258" s="48" t="s">
        <v>1314</v>
      </c>
    </row>
    <row r="259" spans="2:26" ht="43.2" customHeight="1">
      <c r="B259" s="48" t="s">
        <v>2994</v>
      </c>
      <c r="C259" s="122">
        <f>IF(B259="1.2(1)①",INDEX('1.2(1)①'!$B:$B,MATCH(D259,'1.2(1)①'!$J:$J,0),1),INDEX('1.2(1)②'!$B:$B,MATCH(D259,'1.2(1)②'!$J:$J,0),1))</f>
        <v>7</v>
      </c>
      <c r="D259" s="48" t="s">
        <v>3390</v>
      </c>
      <c r="E259" s="48">
        <f t="shared" si="4"/>
        <v>253</v>
      </c>
      <c r="F259" s="48" t="s">
        <v>34</v>
      </c>
      <c r="G259" s="48" t="s">
        <v>1308</v>
      </c>
      <c r="H259" s="48" t="s">
        <v>1268</v>
      </c>
      <c r="I259" s="48" t="s">
        <v>1282</v>
      </c>
      <c r="J259" s="48" t="s">
        <v>1288</v>
      </c>
      <c r="K259" s="48" t="s">
        <v>1267</v>
      </c>
      <c r="L259" s="48">
        <v>1.86</v>
      </c>
      <c r="M259" s="48" t="s">
        <v>1276</v>
      </c>
      <c r="N259" s="48" t="s">
        <v>1277</v>
      </c>
      <c r="O259" s="122" t="s">
        <v>1267</v>
      </c>
      <c r="P259" s="48" t="s">
        <v>1271</v>
      </c>
      <c r="Q259" s="48" t="s">
        <v>1289</v>
      </c>
      <c r="R259" s="48" t="s">
        <v>1290</v>
      </c>
      <c r="S259" s="48" t="s">
        <v>1291</v>
      </c>
      <c r="T259" s="48" t="s">
        <v>1289</v>
      </c>
      <c r="U259" s="48" t="s">
        <v>1290</v>
      </c>
      <c r="V259" s="48" t="s">
        <v>1291</v>
      </c>
      <c r="W259" s="122" t="s">
        <v>3812</v>
      </c>
      <c r="X259" s="122"/>
      <c r="Y259" s="48" t="s">
        <v>1184</v>
      </c>
      <c r="Z259" s="48" t="s">
        <v>1315</v>
      </c>
    </row>
    <row r="260" spans="2:26" ht="43.2" customHeight="1">
      <c r="B260" s="48" t="s">
        <v>2994</v>
      </c>
      <c r="C260" s="122">
        <f>IF(B260="1.2(1)①",INDEX('1.2(1)①'!$B:$B,MATCH(D260,'1.2(1)①'!$J:$J,0),1),INDEX('1.2(1)②'!$B:$B,MATCH(D260,'1.2(1)②'!$J:$J,0),1))</f>
        <v>7</v>
      </c>
      <c r="D260" s="48" t="s">
        <v>3390</v>
      </c>
      <c r="E260" s="48">
        <f t="shared" si="4"/>
        <v>254</v>
      </c>
      <c r="F260" s="48" t="s">
        <v>34</v>
      </c>
      <c r="G260" s="48" t="s">
        <v>1308</v>
      </c>
      <c r="H260" s="48" t="s">
        <v>1268</v>
      </c>
      <c r="I260" s="48" t="s">
        <v>1284</v>
      </c>
      <c r="J260" s="48" t="s">
        <v>1288</v>
      </c>
      <c r="K260" s="48" t="s">
        <v>1267</v>
      </c>
      <c r="L260" s="48">
        <v>1.97</v>
      </c>
      <c r="M260" s="48" t="s">
        <v>1276</v>
      </c>
      <c r="N260" s="48" t="s">
        <v>1277</v>
      </c>
      <c r="O260" s="82">
        <v>2841000</v>
      </c>
      <c r="P260" s="48" t="s">
        <v>1271</v>
      </c>
      <c r="Q260" s="48" t="s">
        <v>1289</v>
      </c>
      <c r="R260" s="48" t="s">
        <v>1290</v>
      </c>
      <c r="S260" s="48" t="s">
        <v>1291</v>
      </c>
      <c r="T260" s="48" t="s">
        <v>1289</v>
      </c>
      <c r="U260" s="48" t="s">
        <v>1290</v>
      </c>
      <c r="V260" s="48" t="s">
        <v>1291</v>
      </c>
      <c r="W260" s="122" t="s">
        <v>3812</v>
      </c>
      <c r="X260" s="122" t="s">
        <v>3813</v>
      </c>
      <c r="Y260" s="48" t="s">
        <v>1184</v>
      </c>
      <c r="Z260" s="48" t="s">
        <v>1316</v>
      </c>
    </row>
    <row r="261" spans="2:26" ht="43.2" customHeight="1">
      <c r="B261" s="48" t="s">
        <v>2994</v>
      </c>
      <c r="C261" s="122">
        <f>IF(B261="1.2(1)①",INDEX('1.2(1)①'!$B:$B,MATCH(D261,'1.2(1)①'!$J:$J,0),1),INDEX('1.2(1)②'!$B:$B,MATCH(D261,'1.2(1)②'!$J:$J,0),1))</f>
        <v>7</v>
      </c>
      <c r="D261" s="48" t="s">
        <v>3390</v>
      </c>
      <c r="E261" s="48">
        <f t="shared" si="4"/>
        <v>255</v>
      </c>
      <c r="F261" s="48" t="s">
        <v>34</v>
      </c>
      <c r="G261" s="48" t="s">
        <v>1308</v>
      </c>
      <c r="H261" s="48" t="s">
        <v>1268</v>
      </c>
      <c r="I261" s="48" t="s">
        <v>1286</v>
      </c>
      <c r="J261" s="48" t="s">
        <v>1288</v>
      </c>
      <c r="K261" s="48" t="s">
        <v>1267</v>
      </c>
      <c r="L261" s="48">
        <v>1.91</v>
      </c>
      <c r="M261" s="48" t="s">
        <v>1276</v>
      </c>
      <c r="N261" s="48" t="s">
        <v>1277</v>
      </c>
      <c r="O261" s="122" t="s">
        <v>1267</v>
      </c>
      <c r="P261" s="48" t="s">
        <v>1271</v>
      </c>
      <c r="Q261" s="48" t="s">
        <v>1289</v>
      </c>
      <c r="R261" s="48" t="s">
        <v>1290</v>
      </c>
      <c r="S261" s="48" t="s">
        <v>1291</v>
      </c>
      <c r="T261" s="48" t="s">
        <v>1289</v>
      </c>
      <c r="U261" s="48" t="s">
        <v>1290</v>
      </c>
      <c r="V261" s="48" t="s">
        <v>1291</v>
      </c>
      <c r="W261" s="122" t="s">
        <v>3812</v>
      </c>
      <c r="X261" s="122"/>
      <c r="Y261" s="48" t="s">
        <v>1184</v>
      </c>
      <c r="Z261" s="48" t="s">
        <v>1317</v>
      </c>
    </row>
    <row r="262" spans="2:26" ht="43.2" customHeight="1">
      <c r="B262" s="48" t="s">
        <v>2994</v>
      </c>
      <c r="C262" s="122">
        <f>IF(B262="1.2(1)①",INDEX('1.2(1)①'!$B:$B,MATCH(D262,'1.2(1)①'!$J:$J,0),1),INDEX('1.2(1)②'!$B:$B,MATCH(D262,'1.2(1)②'!$J:$J,0),1))</f>
        <v>9</v>
      </c>
      <c r="D262" s="48" t="s">
        <v>3391</v>
      </c>
      <c r="E262" s="48">
        <f t="shared" si="4"/>
        <v>256</v>
      </c>
      <c r="F262" s="48" t="s">
        <v>1383</v>
      </c>
      <c r="G262" s="48" t="s">
        <v>1267</v>
      </c>
      <c r="H262" s="48" t="s">
        <v>1384</v>
      </c>
      <c r="I262" s="48" t="s">
        <v>1361</v>
      </c>
      <c r="J262" s="48" t="s">
        <v>1385</v>
      </c>
      <c r="K262" s="48" t="s">
        <v>1267</v>
      </c>
      <c r="L262" s="48">
        <v>3.64</v>
      </c>
      <c r="M262" s="48" t="s">
        <v>1276</v>
      </c>
      <c r="N262" s="48" t="s">
        <v>1277</v>
      </c>
      <c r="O262" s="122" t="s">
        <v>1267</v>
      </c>
      <c r="P262" s="48" t="s">
        <v>1271</v>
      </c>
      <c r="Q262" s="48" t="s">
        <v>1386</v>
      </c>
      <c r="R262" s="48" t="s">
        <v>1387</v>
      </c>
      <c r="S262" s="48" t="s">
        <v>1388</v>
      </c>
      <c r="T262" s="48" t="s">
        <v>1386</v>
      </c>
      <c r="U262" s="48" t="s">
        <v>1387</v>
      </c>
      <c r="V262" s="48" t="s">
        <v>1388</v>
      </c>
      <c r="W262" s="122" t="s">
        <v>3812</v>
      </c>
      <c r="X262" s="122"/>
      <c r="Y262" s="48" t="s">
        <v>1185</v>
      </c>
      <c r="Z262" s="48" t="s">
        <v>1382</v>
      </c>
    </row>
    <row r="263" spans="2:26" ht="43.2" customHeight="1">
      <c r="B263" s="48" t="s">
        <v>2994</v>
      </c>
      <c r="C263" s="122">
        <f>IF(B263="1.2(1)①",INDEX('1.2(1)①'!$B:$B,MATCH(D263,'1.2(1)①'!$J:$J,0),1),INDEX('1.2(1)②'!$B:$B,MATCH(D263,'1.2(1)②'!$J:$J,0),1))</f>
        <v>9</v>
      </c>
      <c r="D263" s="48" t="s">
        <v>3391</v>
      </c>
      <c r="E263" s="48">
        <f t="shared" si="4"/>
        <v>257</v>
      </c>
      <c r="F263" s="48" t="s">
        <v>1383</v>
      </c>
      <c r="G263" s="48" t="s">
        <v>1267</v>
      </c>
      <c r="H263" s="48" t="s">
        <v>1384</v>
      </c>
      <c r="I263" s="48" t="s">
        <v>1390</v>
      </c>
      <c r="J263" s="48" t="s">
        <v>1385</v>
      </c>
      <c r="K263" s="48" t="s">
        <v>1267</v>
      </c>
      <c r="L263" s="48" t="s">
        <v>1267</v>
      </c>
      <c r="M263" s="48" t="s">
        <v>1276</v>
      </c>
      <c r="N263" s="48" t="s">
        <v>1277</v>
      </c>
      <c r="O263" s="122" t="s">
        <v>1267</v>
      </c>
      <c r="P263" s="48" t="s">
        <v>1271</v>
      </c>
      <c r="Q263" s="48" t="s">
        <v>1386</v>
      </c>
      <c r="R263" s="48" t="s">
        <v>1387</v>
      </c>
      <c r="S263" s="48" t="s">
        <v>1388</v>
      </c>
      <c r="T263" s="48" t="s">
        <v>1386</v>
      </c>
      <c r="U263" s="48" t="s">
        <v>1387</v>
      </c>
      <c r="V263" s="48" t="s">
        <v>1388</v>
      </c>
      <c r="W263" s="122" t="s">
        <v>3812</v>
      </c>
      <c r="X263" s="122"/>
      <c r="Y263" s="48" t="s">
        <v>1185</v>
      </c>
      <c r="Z263" s="48" t="s">
        <v>1389</v>
      </c>
    </row>
    <row r="264" spans="2:26" ht="43.2" customHeight="1">
      <c r="B264" s="48" t="s">
        <v>2994</v>
      </c>
      <c r="C264" s="122">
        <f>IF(B264="1.2(1)①",INDEX('1.2(1)①'!$B:$B,MATCH(D264,'1.2(1)①'!$J:$J,0),1),INDEX('1.2(1)②'!$B:$B,MATCH(D264,'1.2(1)②'!$J:$J,0),1))</f>
        <v>9</v>
      </c>
      <c r="D264" s="48" t="s">
        <v>3391</v>
      </c>
      <c r="E264" s="48">
        <f t="shared" si="4"/>
        <v>258</v>
      </c>
      <c r="F264" s="48" t="s">
        <v>1383</v>
      </c>
      <c r="G264" s="48" t="s">
        <v>1267</v>
      </c>
      <c r="H264" s="48" t="s">
        <v>1384</v>
      </c>
      <c r="I264" s="48" t="s">
        <v>1392</v>
      </c>
      <c r="J264" s="48" t="s">
        <v>1385</v>
      </c>
      <c r="K264" s="48" t="s">
        <v>1267</v>
      </c>
      <c r="L264" s="48" t="s">
        <v>1267</v>
      </c>
      <c r="M264" s="48" t="s">
        <v>1276</v>
      </c>
      <c r="N264" s="48" t="s">
        <v>1277</v>
      </c>
      <c r="O264" s="122" t="s">
        <v>1267</v>
      </c>
      <c r="P264" s="48" t="s">
        <v>1271</v>
      </c>
      <c r="Q264" s="48" t="s">
        <v>1386</v>
      </c>
      <c r="R264" s="48" t="s">
        <v>1387</v>
      </c>
      <c r="S264" s="48" t="s">
        <v>1388</v>
      </c>
      <c r="T264" s="48" t="s">
        <v>1386</v>
      </c>
      <c r="U264" s="48" t="s">
        <v>1387</v>
      </c>
      <c r="V264" s="48" t="s">
        <v>1388</v>
      </c>
      <c r="W264" s="122" t="s">
        <v>3812</v>
      </c>
      <c r="X264" s="122"/>
      <c r="Y264" s="48" t="s">
        <v>1185</v>
      </c>
      <c r="Z264" s="48" t="s">
        <v>1391</v>
      </c>
    </row>
    <row r="265" spans="2:26" ht="43.2" customHeight="1">
      <c r="B265" s="48" t="s">
        <v>2994</v>
      </c>
      <c r="C265" s="122">
        <f>IF(B265="1.2(1)①",INDEX('1.2(1)①'!$B:$B,MATCH(D265,'1.2(1)①'!$J:$J,0),1),INDEX('1.2(1)②'!$B:$B,MATCH(D265,'1.2(1)②'!$J:$J,0),1))</f>
        <v>9</v>
      </c>
      <c r="D265" s="48" t="s">
        <v>3391</v>
      </c>
      <c r="E265" s="48">
        <f t="shared" si="4"/>
        <v>259</v>
      </c>
      <c r="F265" s="48" t="s">
        <v>1383</v>
      </c>
      <c r="G265" s="48" t="s">
        <v>1267</v>
      </c>
      <c r="H265" s="48" t="s">
        <v>1384</v>
      </c>
      <c r="I265" s="48" t="s">
        <v>1394</v>
      </c>
      <c r="J265" s="48" t="s">
        <v>1385</v>
      </c>
      <c r="K265" s="48" t="s">
        <v>1267</v>
      </c>
      <c r="L265" s="48" t="s">
        <v>1267</v>
      </c>
      <c r="M265" s="48" t="s">
        <v>1276</v>
      </c>
      <c r="N265" s="48" t="s">
        <v>1277</v>
      </c>
      <c r="O265" s="122" t="s">
        <v>1267</v>
      </c>
      <c r="P265" s="48" t="s">
        <v>1271</v>
      </c>
      <c r="Q265" s="48" t="s">
        <v>1386</v>
      </c>
      <c r="R265" s="48" t="s">
        <v>1387</v>
      </c>
      <c r="S265" s="48" t="s">
        <v>1388</v>
      </c>
      <c r="T265" s="48" t="s">
        <v>1386</v>
      </c>
      <c r="U265" s="48" t="s">
        <v>1387</v>
      </c>
      <c r="V265" s="48" t="s">
        <v>1388</v>
      </c>
      <c r="W265" s="122" t="s">
        <v>3812</v>
      </c>
      <c r="X265" s="122"/>
      <c r="Y265" s="48" t="s">
        <v>1185</v>
      </c>
      <c r="Z265" s="48" t="s">
        <v>1393</v>
      </c>
    </row>
    <row r="266" spans="2:26" ht="43.2" customHeight="1">
      <c r="B266" s="48" t="s">
        <v>2994</v>
      </c>
      <c r="C266" s="122">
        <f>IF(B266="1.2(1)①",INDEX('1.2(1)①'!$B:$B,MATCH(D266,'1.2(1)①'!$J:$J,0),1),INDEX('1.2(1)②'!$B:$B,MATCH(D266,'1.2(1)②'!$J:$J,0),1))</f>
        <v>9</v>
      </c>
      <c r="D266" s="48" t="s">
        <v>3391</v>
      </c>
      <c r="E266" s="48">
        <f t="shared" si="4"/>
        <v>260</v>
      </c>
      <c r="F266" s="48" t="s">
        <v>1383</v>
      </c>
      <c r="G266" s="48" t="s">
        <v>1267</v>
      </c>
      <c r="H266" s="48" t="s">
        <v>1384</v>
      </c>
      <c r="I266" s="48" t="s">
        <v>1396</v>
      </c>
      <c r="J266" s="48" t="s">
        <v>1385</v>
      </c>
      <c r="K266" s="48" t="s">
        <v>1267</v>
      </c>
      <c r="L266" s="48" t="s">
        <v>1267</v>
      </c>
      <c r="M266" s="48" t="s">
        <v>1276</v>
      </c>
      <c r="N266" s="48" t="s">
        <v>1277</v>
      </c>
      <c r="O266" s="122" t="s">
        <v>1267</v>
      </c>
      <c r="P266" s="48" t="s">
        <v>1271</v>
      </c>
      <c r="Q266" s="48" t="s">
        <v>1386</v>
      </c>
      <c r="R266" s="48" t="s">
        <v>1387</v>
      </c>
      <c r="S266" s="48" t="s">
        <v>1388</v>
      </c>
      <c r="T266" s="48" t="s">
        <v>1386</v>
      </c>
      <c r="U266" s="48" t="s">
        <v>1387</v>
      </c>
      <c r="V266" s="48" t="s">
        <v>1388</v>
      </c>
      <c r="W266" s="122" t="s">
        <v>3812</v>
      </c>
      <c r="X266" s="122"/>
      <c r="Y266" s="48" t="s">
        <v>1185</v>
      </c>
      <c r="Z266" s="48" t="s">
        <v>1395</v>
      </c>
    </row>
    <row r="267" spans="2:26" ht="28.95" customHeight="1">
      <c r="B267" s="48" t="s">
        <v>2994</v>
      </c>
      <c r="C267" s="122">
        <f>IF(B267="1.2(1)①",INDEX('1.2(1)①'!$B:$B,MATCH(D267,'1.2(1)①'!$J:$J,0),1),INDEX('1.2(1)②'!$B:$B,MATCH(D267,'1.2(1)②'!$J:$J,0),1))</f>
        <v>9</v>
      </c>
      <c r="D267" s="48" t="s">
        <v>3391</v>
      </c>
      <c r="E267" s="48">
        <f t="shared" si="4"/>
        <v>261</v>
      </c>
      <c r="F267" s="48" t="s">
        <v>1383</v>
      </c>
      <c r="G267" s="48" t="s">
        <v>1267</v>
      </c>
      <c r="H267" s="48" t="s">
        <v>1384</v>
      </c>
      <c r="I267" s="48" t="s">
        <v>1398</v>
      </c>
      <c r="J267" s="48" t="s">
        <v>1385</v>
      </c>
      <c r="K267" s="48" t="s">
        <v>1267</v>
      </c>
      <c r="L267" s="48" t="s">
        <v>1267</v>
      </c>
      <c r="M267" s="48" t="s">
        <v>1276</v>
      </c>
      <c r="N267" s="48" t="s">
        <v>1277</v>
      </c>
      <c r="O267" s="122" t="s">
        <v>1267</v>
      </c>
      <c r="P267" s="48" t="s">
        <v>1271</v>
      </c>
      <c r="Q267" s="48" t="s">
        <v>1386</v>
      </c>
      <c r="R267" s="48" t="s">
        <v>1387</v>
      </c>
      <c r="S267" s="48" t="s">
        <v>1388</v>
      </c>
      <c r="T267" s="48" t="s">
        <v>1386</v>
      </c>
      <c r="U267" s="48" t="s">
        <v>1387</v>
      </c>
      <c r="V267" s="48" t="s">
        <v>1388</v>
      </c>
      <c r="W267" s="122" t="s">
        <v>3812</v>
      </c>
      <c r="X267" s="122"/>
      <c r="Y267" s="48" t="s">
        <v>1185</v>
      </c>
      <c r="Z267" s="48" t="s">
        <v>1397</v>
      </c>
    </row>
    <row r="268" spans="2:26" ht="28.95" customHeight="1">
      <c r="B268" s="48" t="s">
        <v>2994</v>
      </c>
      <c r="C268" s="122">
        <f>IF(B268="1.2(1)①",INDEX('1.2(1)①'!$B:$B,MATCH(D268,'1.2(1)①'!$J:$J,0),1),INDEX('1.2(1)②'!$B:$B,MATCH(D268,'1.2(1)②'!$J:$J,0),1))</f>
        <v>9</v>
      </c>
      <c r="D268" s="48" t="s">
        <v>3391</v>
      </c>
      <c r="E268" s="48">
        <f t="shared" si="4"/>
        <v>262</v>
      </c>
      <c r="F268" s="48" t="s">
        <v>1383</v>
      </c>
      <c r="G268" s="48" t="s">
        <v>1267</v>
      </c>
      <c r="H268" s="48" t="s">
        <v>1384</v>
      </c>
      <c r="I268" s="48" t="s">
        <v>1400</v>
      </c>
      <c r="J268" s="48" t="s">
        <v>1385</v>
      </c>
      <c r="K268" s="48" t="s">
        <v>1267</v>
      </c>
      <c r="L268" s="48" t="s">
        <v>1267</v>
      </c>
      <c r="M268" s="48" t="s">
        <v>1276</v>
      </c>
      <c r="N268" s="48" t="s">
        <v>1277</v>
      </c>
      <c r="O268" s="122" t="s">
        <v>1267</v>
      </c>
      <c r="P268" s="48" t="s">
        <v>1271</v>
      </c>
      <c r="Q268" s="48" t="s">
        <v>1386</v>
      </c>
      <c r="R268" s="48" t="s">
        <v>1387</v>
      </c>
      <c r="S268" s="48" t="s">
        <v>1388</v>
      </c>
      <c r="T268" s="48" t="s">
        <v>1386</v>
      </c>
      <c r="U268" s="48" t="s">
        <v>1387</v>
      </c>
      <c r="V268" s="48" t="s">
        <v>1388</v>
      </c>
      <c r="W268" s="122" t="s">
        <v>3812</v>
      </c>
      <c r="X268" s="122"/>
      <c r="Y268" s="48" t="s">
        <v>1185</v>
      </c>
      <c r="Z268" s="48" t="s">
        <v>1399</v>
      </c>
    </row>
    <row r="269" spans="2:26" ht="28.95" customHeight="1">
      <c r="B269" s="48" t="s">
        <v>2994</v>
      </c>
      <c r="C269" s="122">
        <f>IF(B269="1.2(1)①",INDEX('1.2(1)①'!$B:$B,MATCH(D269,'1.2(1)①'!$J:$J,0),1),INDEX('1.2(1)②'!$B:$B,MATCH(D269,'1.2(1)②'!$J:$J,0),1))</f>
        <v>9</v>
      </c>
      <c r="D269" s="48" t="s">
        <v>3391</v>
      </c>
      <c r="E269" s="48">
        <f t="shared" si="4"/>
        <v>263</v>
      </c>
      <c r="F269" s="48" t="s">
        <v>1383</v>
      </c>
      <c r="G269" s="48" t="s">
        <v>1267</v>
      </c>
      <c r="H269" s="48" t="s">
        <v>1384</v>
      </c>
      <c r="I269" s="48" t="s">
        <v>1402</v>
      </c>
      <c r="J269" s="48" t="s">
        <v>1385</v>
      </c>
      <c r="K269" s="48" t="s">
        <v>1267</v>
      </c>
      <c r="L269" s="48" t="s">
        <v>1267</v>
      </c>
      <c r="M269" s="48" t="s">
        <v>1276</v>
      </c>
      <c r="N269" s="48" t="s">
        <v>1277</v>
      </c>
      <c r="O269" s="122" t="s">
        <v>1267</v>
      </c>
      <c r="P269" s="48" t="s">
        <v>1271</v>
      </c>
      <c r="Q269" s="48" t="s">
        <v>1386</v>
      </c>
      <c r="R269" s="48" t="s">
        <v>1387</v>
      </c>
      <c r="S269" s="48" t="s">
        <v>1388</v>
      </c>
      <c r="T269" s="48" t="s">
        <v>1386</v>
      </c>
      <c r="U269" s="48" t="s">
        <v>1387</v>
      </c>
      <c r="V269" s="48" t="s">
        <v>1388</v>
      </c>
      <c r="W269" s="122" t="s">
        <v>3812</v>
      </c>
      <c r="X269" s="122"/>
      <c r="Y269" s="48" t="s">
        <v>1185</v>
      </c>
      <c r="Z269" s="48" t="s">
        <v>1401</v>
      </c>
    </row>
    <row r="270" spans="2:26" ht="28.95" customHeight="1">
      <c r="B270" s="48" t="s">
        <v>2994</v>
      </c>
      <c r="C270" s="122">
        <f>IF(B270="1.2(1)①",INDEX('1.2(1)①'!$B:$B,MATCH(D270,'1.2(1)①'!$J:$J,0),1),INDEX('1.2(1)②'!$B:$B,MATCH(D270,'1.2(1)②'!$J:$J,0),1))</f>
        <v>9</v>
      </c>
      <c r="D270" s="48" t="s">
        <v>3391</v>
      </c>
      <c r="E270" s="48">
        <f t="shared" si="4"/>
        <v>264</v>
      </c>
      <c r="F270" s="48" t="s">
        <v>1383</v>
      </c>
      <c r="G270" s="48" t="s">
        <v>1267</v>
      </c>
      <c r="H270" s="48" t="s">
        <v>1384</v>
      </c>
      <c r="I270" s="48" t="s">
        <v>1404</v>
      </c>
      <c r="J270" s="48" t="s">
        <v>1385</v>
      </c>
      <c r="K270" s="48" t="s">
        <v>1267</v>
      </c>
      <c r="L270" s="48">
        <v>2.6</v>
      </c>
      <c r="M270" s="48" t="s">
        <v>1276</v>
      </c>
      <c r="N270" s="48" t="s">
        <v>1277</v>
      </c>
      <c r="O270" s="82">
        <v>9080000</v>
      </c>
      <c r="P270" s="48" t="s">
        <v>1271</v>
      </c>
      <c r="Q270" s="48" t="s">
        <v>1386</v>
      </c>
      <c r="R270" s="48" t="s">
        <v>1387</v>
      </c>
      <c r="S270" s="48" t="s">
        <v>1388</v>
      </c>
      <c r="T270" s="48" t="s">
        <v>1386</v>
      </c>
      <c r="U270" s="48" t="s">
        <v>1387</v>
      </c>
      <c r="V270" s="48" t="s">
        <v>1388</v>
      </c>
      <c r="W270" s="122" t="s">
        <v>3812</v>
      </c>
      <c r="X270" s="122" t="s">
        <v>3813</v>
      </c>
      <c r="Y270" s="48" t="s">
        <v>1185</v>
      </c>
      <c r="Z270" s="48" t="s">
        <v>1403</v>
      </c>
    </row>
    <row r="271" spans="2:26" ht="28.95" customHeight="1">
      <c r="B271" s="48" t="s">
        <v>2994</v>
      </c>
      <c r="C271" s="122">
        <f>IF(B271="1.2(1)①",INDEX('1.2(1)①'!$B:$B,MATCH(D271,'1.2(1)①'!$J:$J,0),1),INDEX('1.2(1)②'!$B:$B,MATCH(D271,'1.2(1)②'!$J:$J,0),1))</f>
        <v>10</v>
      </c>
      <c r="D271" s="48" t="s">
        <v>3392</v>
      </c>
      <c r="E271" s="48">
        <f t="shared" si="4"/>
        <v>265</v>
      </c>
      <c r="F271" s="48" t="s">
        <v>1689</v>
      </c>
      <c r="G271" s="48" t="s">
        <v>1267</v>
      </c>
      <c r="H271" s="48" t="s">
        <v>1320</v>
      </c>
      <c r="I271" s="48" t="s">
        <v>1361</v>
      </c>
      <c r="J271" s="48" t="s">
        <v>1354</v>
      </c>
      <c r="K271" s="48" t="s">
        <v>1267</v>
      </c>
      <c r="L271" s="48">
        <v>34.4</v>
      </c>
      <c r="M271" s="48" t="s">
        <v>1276</v>
      </c>
      <c r="N271" s="48" t="s">
        <v>1277</v>
      </c>
      <c r="O271" s="122" t="s">
        <v>1267</v>
      </c>
      <c r="P271" s="48" t="s">
        <v>1690</v>
      </c>
      <c r="Q271" s="48" t="s">
        <v>1691</v>
      </c>
      <c r="R271" s="48" t="s">
        <v>1497</v>
      </c>
      <c r="S271" s="48" t="s">
        <v>1692</v>
      </c>
      <c r="T271" s="48" t="s">
        <v>1693</v>
      </c>
      <c r="U271" s="48" t="s">
        <v>1694</v>
      </c>
      <c r="V271" s="48" t="s">
        <v>1695</v>
      </c>
      <c r="W271" s="122" t="s">
        <v>3812</v>
      </c>
      <c r="X271" s="122"/>
      <c r="Y271" s="48" t="s">
        <v>1186</v>
      </c>
      <c r="Z271" s="48" t="s">
        <v>1688</v>
      </c>
    </row>
    <row r="272" spans="2:26" ht="28.95" customHeight="1">
      <c r="B272" s="48" t="s">
        <v>2994</v>
      </c>
      <c r="C272" s="122">
        <f>IF(B272="1.2(1)①",INDEX('1.2(1)①'!$B:$B,MATCH(D272,'1.2(1)①'!$J:$J,0),1),INDEX('1.2(1)②'!$B:$B,MATCH(D272,'1.2(1)②'!$J:$J,0),1))</f>
        <v>10</v>
      </c>
      <c r="D272" s="48" t="s">
        <v>3392</v>
      </c>
      <c r="E272" s="48">
        <f t="shared" si="4"/>
        <v>266</v>
      </c>
      <c r="F272" s="48" t="s">
        <v>1689</v>
      </c>
      <c r="G272" s="48" t="s">
        <v>1267</v>
      </c>
      <c r="H272" s="48" t="s">
        <v>1320</v>
      </c>
      <c r="I272" s="48" t="s">
        <v>1390</v>
      </c>
      <c r="J272" s="48" t="s">
        <v>1354</v>
      </c>
      <c r="K272" s="48" t="s">
        <v>1267</v>
      </c>
      <c r="L272" s="48">
        <v>34.5</v>
      </c>
      <c r="M272" s="48" t="s">
        <v>1276</v>
      </c>
      <c r="N272" s="48" t="s">
        <v>1277</v>
      </c>
      <c r="O272" s="122" t="s">
        <v>1267</v>
      </c>
      <c r="P272" s="48" t="s">
        <v>1690</v>
      </c>
      <c r="Q272" s="48" t="s">
        <v>1691</v>
      </c>
      <c r="R272" s="48" t="s">
        <v>1497</v>
      </c>
      <c r="S272" s="48" t="s">
        <v>1692</v>
      </c>
      <c r="T272" s="48" t="s">
        <v>1693</v>
      </c>
      <c r="U272" s="48" t="s">
        <v>1694</v>
      </c>
      <c r="V272" s="48" t="s">
        <v>1695</v>
      </c>
      <c r="W272" s="122" t="s">
        <v>3812</v>
      </c>
      <c r="X272" s="122"/>
      <c r="Y272" s="48" t="s">
        <v>1186</v>
      </c>
      <c r="Z272" s="48" t="s">
        <v>1696</v>
      </c>
    </row>
    <row r="273" spans="2:26" ht="172.95" customHeight="1">
      <c r="B273" s="48" t="s">
        <v>2994</v>
      </c>
      <c r="C273" s="122">
        <f>IF(B273="1.2(1)①",INDEX('1.2(1)①'!$B:$B,MATCH(D273,'1.2(1)①'!$J:$J,0),1),INDEX('1.2(1)②'!$B:$B,MATCH(D273,'1.2(1)②'!$J:$J,0),1))</f>
        <v>10</v>
      </c>
      <c r="D273" s="48" t="s">
        <v>3392</v>
      </c>
      <c r="E273" s="48">
        <f t="shared" si="4"/>
        <v>267</v>
      </c>
      <c r="F273" s="48" t="s">
        <v>1689</v>
      </c>
      <c r="G273" s="48" t="s">
        <v>1267</v>
      </c>
      <c r="H273" s="48" t="s">
        <v>1320</v>
      </c>
      <c r="I273" s="48" t="s">
        <v>1392</v>
      </c>
      <c r="J273" s="48" t="s">
        <v>1354</v>
      </c>
      <c r="K273" s="48" t="s">
        <v>1267</v>
      </c>
      <c r="L273" s="48">
        <v>34.799999999999997</v>
      </c>
      <c r="M273" s="48" t="s">
        <v>1276</v>
      </c>
      <c r="N273" s="48" t="s">
        <v>1277</v>
      </c>
      <c r="O273" s="122" t="s">
        <v>1267</v>
      </c>
      <c r="P273" s="48" t="s">
        <v>1690</v>
      </c>
      <c r="Q273" s="48" t="s">
        <v>1691</v>
      </c>
      <c r="R273" s="48" t="s">
        <v>1497</v>
      </c>
      <c r="S273" s="48" t="s">
        <v>1692</v>
      </c>
      <c r="T273" s="48" t="s">
        <v>1693</v>
      </c>
      <c r="U273" s="48" t="s">
        <v>1694</v>
      </c>
      <c r="V273" s="48" t="s">
        <v>1695</v>
      </c>
      <c r="W273" s="122" t="s">
        <v>3812</v>
      </c>
      <c r="X273" s="122"/>
      <c r="Y273" s="48" t="s">
        <v>1186</v>
      </c>
      <c r="Z273" s="48" t="s">
        <v>1697</v>
      </c>
    </row>
    <row r="274" spans="2:26" ht="172.95" customHeight="1">
      <c r="B274" s="48" t="s">
        <v>2994</v>
      </c>
      <c r="C274" s="122">
        <f>IF(B274="1.2(1)①",INDEX('1.2(1)①'!$B:$B,MATCH(D274,'1.2(1)①'!$J:$J,0),1),INDEX('1.2(1)②'!$B:$B,MATCH(D274,'1.2(1)②'!$J:$J,0),1))</f>
        <v>10</v>
      </c>
      <c r="D274" s="48" t="s">
        <v>3392</v>
      </c>
      <c r="E274" s="48">
        <f t="shared" si="4"/>
        <v>268</v>
      </c>
      <c r="F274" s="48" t="s">
        <v>1689</v>
      </c>
      <c r="G274" s="48" t="s">
        <v>1267</v>
      </c>
      <c r="H274" s="48" t="s">
        <v>1320</v>
      </c>
      <c r="I274" s="48" t="s">
        <v>1394</v>
      </c>
      <c r="J274" s="48" t="s">
        <v>1354</v>
      </c>
      <c r="K274" s="48" t="s">
        <v>1267</v>
      </c>
      <c r="L274" s="48">
        <v>34.9</v>
      </c>
      <c r="M274" s="48" t="s">
        <v>1276</v>
      </c>
      <c r="N274" s="48" t="s">
        <v>1277</v>
      </c>
      <c r="O274" s="122" t="s">
        <v>1267</v>
      </c>
      <c r="P274" s="48" t="s">
        <v>1690</v>
      </c>
      <c r="Q274" s="48" t="s">
        <v>1691</v>
      </c>
      <c r="R274" s="48" t="s">
        <v>1497</v>
      </c>
      <c r="S274" s="48" t="s">
        <v>1692</v>
      </c>
      <c r="T274" s="48" t="s">
        <v>1693</v>
      </c>
      <c r="U274" s="48" t="s">
        <v>1694</v>
      </c>
      <c r="V274" s="48" t="s">
        <v>1695</v>
      </c>
      <c r="W274" s="122" t="s">
        <v>3812</v>
      </c>
      <c r="X274" s="122"/>
      <c r="Y274" s="48" t="s">
        <v>1186</v>
      </c>
      <c r="Z274" s="48" t="s">
        <v>1698</v>
      </c>
    </row>
    <row r="275" spans="2:26" ht="172.95" customHeight="1">
      <c r="B275" s="48" t="s">
        <v>2994</v>
      </c>
      <c r="C275" s="122">
        <f>IF(B275="1.2(1)①",INDEX('1.2(1)①'!$B:$B,MATCH(D275,'1.2(1)①'!$J:$J,0),1),INDEX('1.2(1)②'!$B:$B,MATCH(D275,'1.2(1)②'!$J:$J,0),1))</f>
        <v>10</v>
      </c>
      <c r="D275" s="48" t="s">
        <v>3392</v>
      </c>
      <c r="E275" s="48">
        <f t="shared" si="4"/>
        <v>269</v>
      </c>
      <c r="F275" s="48" t="s">
        <v>1689</v>
      </c>
      <c r="G275" s="48" t="s">
        <v>1267</v>
      </c>
      <c r="H275" s="48" t="s">
        <v>1320</v>
      </c>
      <c r="I275" s="48" t="s">
        <v>1700</v>
      </c>
      <c r="J275" s="48" t="s">
        <v>1354</v>
      </c>
      <c r="K275" s="48" t="s">
        <v>1267</v>
      </c>
      <c r="L275" s="48">
        <v>34.9</v>
      </c>
      <c r="M275" s="48" t="s">
        <v>1276</v>
      </c>
      <c r="N275" s="48" t="s">
        <v>1277</v>
      </c>
      <c r="O275" s="122" t="s">
        <v>1267</v>
      </c>
      <c r="P275" s="48" t="s">
        <v>1690</v>
      </c>
      <c r="Q275" s="48" t="s">
        <v>1691</v>
      </c>
      <c r="R275" s="48" t="s">
        <v>1497</v>
      </c>
      <c r="S275" s="48" t="s">
        <v>1692</v>
      </c>
      <c r="T275" s="48" t="s">
        <v>1693</v>
      </c>
      <c r="U275" s="48" t="s">
        <v>1694</v>
      </c>
      <c r="V275" s="48" t="s">
        <v>1695</v>
      </c>
      <c r="W275" s="122" t="s">
        <v>3812</v>
      </c>
      <c r="X275" s="122"/>
      <c r="Y275" s="48" t="s">
        <v>1186</v>
      </c>
      <c r="Z275" s="48" t="s">
        <v>1699</v>
      </c>
    </row>
    <row r="276" spans="2:26" ht="172.95" customHeight="1">
      <c r="B276" s="48" t="s">
        <v>2994</v>
      </c>
      <c r="C276" s="122">
        <f>IF(B276="1.2(1)①",INDEX('1.2(1)①'!$B:$B,MATCH(D276,'1.2(1)①'!$J:$J,0),1),INDEX('1.2(1)②'!$B:$B,MATCH(D276,'1.2(1)②'!$J:$J,0),1))</f>
        <v>10</v>
      </c>
      <c r="D276" s="48" t="s">
        <v>3392</v>
      </c>
      <c r="E276" s="48">
        <f t="shared" si="4"/>
        <v>270</v>
      </c>
      <c r="F276" s="48" t="s">
        <v>1689</v>
      </c>
      <c r="G276" s="48" t="s">
        <v>1267</v>
      </c>
      <c r="H276" s="48" t="s">
        <v>1320</v>
      </c>
      <c r="I276" s="48" t="s">
        <v>1702</v>
      </c>
      <c r="J276" s="48" t="s">
        <v>1354</v>
      </c>
      <c r="K276" s="48" t="s">
        <v>1267</v>
      </c>
      <c r="L276" s="48">
        <v>35</v>
      </c>
      <c r="M276" s="48" t="s">
        <v>1276</v>
      </c>
      <c r="N276" s="48" t="s">
        <v>1277</v>
      </c>
      <c r="O276" s="122" t="s">
        <v>1267</v>
      </c>
      <c r="P276" s="48" t="s">
        <v>1690</v>
      </c>
      <c r="Q276" s="48" t="s">
        <v>1691</v>
      </c>
      <c r="R276" s="48" t="s">
        <v>1497</v>
      </c>
      <c r="S276" s="48" t="s">
        <v>1692</v>
      </c>
      <c r="T276" s="48" t="s">
        <v>1693</v>
      </c>
      <c r="U276" s="48" t="s">
        <v>1694</v>
      </c>
      <c r="V276" s="48" t="s">
        <v>1695</v>
      </c>
      <c r="W276" s="122" t="s">
        <v>3812</v>
      </c>
      <c r="X276" s="122"/>
      <c r="Y276" s="48" t="s">
        <v>1186</v>
      </c>
      <c r="Z276" s="48" t="s">
        <v>1701</v>
      </c>
    </row>
    <row r="277" spans="2:26" ht="172.95" customHeight="1">
      <c r="B277" s="48" t="s">
        <v>2994</v>
      </c>
      <c r="C277" s="122">
        <f>IF(B277="1.2(1)①",INDEX('1.2(1)①'!$B:$B,MATCH(D277,'1.2(1)①'!$J:$J,0),1),INDEX('1.2(1)②'!$B:$B,MATCH(D277,'1.2(1)②'!$J:$J,0),1))</f>
        <v>10</v>
      </c>
      <c r="D277" s="48" t="s">
        <v>3392</v>
      </c>
      <c r="E277" s="48">
        <f t="shared" si="4"/>
        <v>271</v>
      </c>
      <c r="F277" s="48" t="s">
        <v>1689</v>
      </c>
      <c r="G277" s="48" t="s">
        <v>1267</v>
      </c>
      <c r="H277" s="48" t="s">
        <v>1320</v>
      </c>
      <c r="I277" s="48" t="s">
        <v>1704</v>
      </c>
      <c r="J277" s="48" t="s">
        <v>1354</v>
      </c>
      <c r="K277" s="48" t="s">
        <v>1267</v>
      </c>
      <c r="L277" s="48">
        <v>35.200000000000003</v>
      </c>
      <c r="M277" s="48" t="s">
        <v>1276</v>
      </c>
      <c r="N277" s="48" t="s">
        <v>1277</v>
      </c>
      <c r="O277" s="122" t="s">
        <v>1267</v>
      </c>
      <c r="P277" s="48" t="s">
        <v>1690</v>
      </c>
      <c r="Q277" s="48" t="s">
        <v>1691</v>
      </c>
      <c r="R277" s="48" t="s">
        <v>1497</v>
      </c>
      <c r="S277" s="48" t="s">
        <v>1692</v>
      </c>
      <c r="T277" s="48" t="s">
        <v>1693</v>
      </c>
      <c r="U277" s="48" t="s">
        <v>1694</v>
      </c>
      <c r="V277" s="48" t="s">
        <v>1695</v>
      </c>
      <c r="W277" s="122" t="s">
        <v>3812</v>
      </c>
      <c r="X277" s="122"/>
      <c r="Y277" s="48" t="s">
        <v>1186</v>
      </c>
      <c r="Z277" s="48" t="s">
        <v>1703</v>
      </c>
    </row>
    <row r="278" spans="2:26" ht="172.95" customHeight="1">
      <c r="B278" s="48" t="s">
        <v>2994</v>
      </c>
      <c r="C278" s="122">
        <f>IF(B278="1.2(1)①",INDEX('1.2(1)①'!$B:$B,MATCH(D278,'1.2(1)①'!$J:$J,0),1),INDEX('1.2(1)②'!$B:$B,MATCH(D278,'1.2(1)②'!$J:$J,0),1))</f>
        <v>10</v>
      </c>
      <c r="D278" s="48" t="s">
        <v>3392</v>
      </c>
      <c r="E278" s="48">
        <f t="shared" si="4"/>
        <v>272</v>
      </c>
      <c r="F278" s="48" t="s">
        <v>1689</v>
      </c>
      <c r="G278" s="48" t="s">
        <v>1267</v>
      </c>
      <c r="H278" s="48" t="s">
        <v>1320</v>
      </c>
      <c r="I278" s="48" t="s">
        <v>1706</v>
      </c>
      <c r="J278" s="48" t="s">
        <v>1354</v>
      </c>
      <c r="K278" s="48" t="s">
        <v>1267</v>
      </c>
      <c r="L278" s="48">
        <v>35</v>
      </c>
      <c r="M278" s="48" t="s">
        <v>1276</v>
      </c>
      <c r="N278" s="48" t="s">
        <v>1277</v>
      </c>
      <c r="O278" s="122" t="s">
        <v>1267</v>
      </c>
      <c r="P278" s="48" t="s">
        <v>1690</v>
      </c>
      <c r="Q278" s="48" t="s">
        <v>1691</v>
      </c>
      <c r="R278" s="48" t="s">
        <v>1497</v>
      </c>
      <c r="S278" s="48" t="s">
        <v>1692</v>
      </c>
      <c r="T278" s="48" t="s">
        <v>1693</v>
      </c>
      <c r="U278" s="48" t="s">
        <v>1694</v>
      </c>
      <c r="V278" s="48" t="s">
        <v>1695</v>
      </c>
      <c r="W278" s="122" t="s">
        <v>3812</v>
      </c>
      <c r="X278" s="122"/>
      <c r="Y278" s="48" t="s">
        <v>1186</v>
      </c>
      <c r="Z278" s="48" t="s">
        <v>1705</v>
      </c>
    </row>
    <row r="279" spans="2:26" ht="172.95" customHeight="1">
      <c r="B279" s="48" t="s">
        <v>2994</v>
      </c>
      <c r="C279" s="122">
        <f>IF(B279="1.2(1)①",INDEX('1.2(1)①'!$B:$B,MATCH(D279,'1.2(1)①'!$J:$J,0),1),INDEX('1.2(1)②'!$B:$B,MATCH(D279,'1.2(1)②'!$J:$J,0),1))</f>
        <v>10</v>
      </c>
      <c r="D279" s="48" t="s">
        <v>3392</v>
      </c>
      <c r="E279" s="48">
        <f t="shared" si="4"/>
        <v>273</v>
      </c>
      <c r="F279" s="48" t="s">
        <v>1689</v>
      </c>
      <c r="G279" s="48" t="s">
        <v>1267</v>
      </c>
      <c r="H279" s="48" t="s">
        <v>1320</v>
      </c>
      <c r="I279" s="48" t="s">
        <v>1708</v>
      </c>
      <c r="J279" s="48" t="s">
        <v>1354</v>
      </c>
      <c r="K279" s="48" t="s">
        <v>1267</v>
      </c>
      <c r="L279" s="48">
        <v>35.1</v>
      </c>
      <c r="M279" s="48" t="s">
        <v>1276</v>
      </c>
      <c r="N279" s="48" t="s">
        <v>1277</v>
      </c>
      <c r="O279" s="122" t="s">
        <v>1267</v>
      </c>
      <c r="P279" s="48" t="s">
        <v>1690</v>
      </c>
      <c r="Q279" s="48" t="s">
        <v>1691</v>
      </c>
      <c r="R279" s="48" t="s">
        <v>1497</v>
      </c>
      <c r="S279" s="48" t="s">
        <v>1692</v>
      </c>
      <c r="T279" s="48" t="s">
        <v>1693</v>
      </c>
      <c r="U279" s="48" t="s">
        <v>1694</v>
      </c>
      <c r="V279" s="48" t="s">
        <v>1695</v>
      </c>
      <c r="W279" s="122" t="s">
        <v>3812</v>
      </c>
      <c r="X279" s="122"/>
      <c r="Y279" s="48" t="s">
        <v>1186</v>
      </c>
      <c r="Z279" s="48" t="s">
        <v>1707</v>
      </c>
    </row>
    <row r="280" spans="2:26" ht="172.95" customHeight="1">
      <c r="B280" s="48" t="s">
        <v>2994</v>
      </c>
      <c r="C280" s="122">
        <f>IF(B280="1.2(1)①",INDEX('1.2(1)①'!$B:$B,MATCH(D280,'1.2(1)①'!$J:$J,0),1),INDEX('1.2(1)②'!$B:$B,MATCH(D280,'1.2(1)②'!$J:$J,0),1))</f>
        <v>10</v>
      </c>
      <c r="D280" s="48" t="s">
        <v>3392</v>
      </c>
      <c r="E280" s="48">
        <f t="shared" si="4"/>
        <v>274</v>
      </c>
      <c r="F280" s="48" t="s">
        <v>1689</v>
      </c>
      <c r="G280" s="48" t="s">
        <v>1267</v>
      </c>
      <c r="H280" s="48" t="s">
        <v>1320</v>
      </c>
      <c r="I280" s="48" t="s">
        <v>1710</v>
      </c>
      <c r="J280" s="48" t="s">
        <v>1354</v>
      </c>
      <c r="K280" s="48" t="s">
        <v>1267</v>
      </c>
      <c r="L280" s="48">
        <v>35.200000000000003</v>
      </c>
      <c r="M280" s="48" t="s">
        <v>1276</v>
      </c>
      <c r="N280" s="48" t="s">
        <v>1277</v>
      </c>
      <c r="O280" s="122" t="s">
        <v>1267</v>
      </c>
      <c r="P280" s="48" t="s">
        <v>1690</v>
      </c>
      <c r="Q280" s="48" t="s">
        <v>1691</v>
      </c>
      <c r="R280" s="48" t="s">
        <v>1497</v>
      </c>
      <c r="S280" s="48" t="s">
        <v>1692</v>
      </c>
      <c r="T280" s="48" t="s">
        <v>1693</v>
      </c>
      <c r="U280" s="48" t="s">
        <v>1694</v>
      </c>
      <c r="V280" s="48" t="s">
        <v>1695</v>
      </c>
      <c r="W280" s="122" t="s">
        <v>3812</v>
      </c>
      <c r="X280" s="122"/>
      <c r="Y280" s="48" t="s">
        <v>1186</v>
      </c>
      <c r="Z280" s="48" t="s">
        <v>1709</v>
      </c>
    </row>
    <row r="281" spans="2:26" ht="172.95" customHeight="1">
      <c r="B281" s="48" t="s">
        <v>2994</v>
      </c>
      <c r="C281" s="122">
        <f>IF(B281="1.2(1)①",INDEX('1.2(1)①'!$B:$B,MATCH(D281,'1.2(1)①'!$J:$J,0),1),INDEX('1.2(1)②'!$B:$B,MATCH(D281,'1.2(1)②'!$J:$J,0),1))</f>
        <v>10</v>
      </c>
      <c r="D281" s="48" t="s">
        <v>3392</v>
      </c>
      <c r="E281" s="48">
        <f t="shared" si="4"/>
        <v>275</v>
      </c>
      <c r="F281" s="48" t="s">
        <v>1689</v>
      </c>
      <c r="G281" s="48" t="s">
        <v>1267</v>
      </c>
      <c r="H281" s="48" t="s">
        <v>1320</v>
      </c>
      <c r="I281" s="48" t="s">
        <v>1712</v>
      </c>
      <c r="J281" s="48" t="s">
        <v>1354</v>
      </c>
      <c r="K281" s="48" t="s">
        <v>1267</v>
      </c>
      <c r="L281" s="48">
        <v>35.1</v>
      </c>
      <c r="M281" s="48" t="s">
        <v>1276</v>
      </c>
      <c r="N281" s="48" t="s">
        <v>1277</v>
      </c>
      <c r="O281" s="122" t="s">
        <v>1267</v>
      </c>
      <c r="P281" s="48" t="s">
        <v>1690</v>
      </c>
      <c r="Q281" s="48" t="s">
        <v>1691</v>
      </c>
      <c r="R281" s="48" t="s">
        <v>1497</v>
      </c>
      <c r="S281" s="48" t="s">
        <v>1692</v>
      </c>
      <c r="T281" s="48" t="s">
        <v>1693</v>
      </c>
      <c r="U281" s="48" t="s">
        <v>1694</v>
      </c>
      <c r="V281" s="48" t="s">
        <v>1695</v>
      </c>
      <c r="W281" s="122" t="s">
        <v>3812</v>
      </c>
      <c r="X281" s="122"/>
      <c r="Y281" s="48" t="s">
        <v>1186</v>
      </c>
      <c r="Z281" s="48" t="s">
        <v>1711</v>
      </c>
    </row>
    <row r="282" spans="2:26" ht="172.95" customHeight="1">
      <c r="B282" s="48" t="s">
        <v>2994</v>
      </c>
      <c r="C282" s="122">
        <f>IF(B282="1.2(1)①",INDEX('1.2(1)①'!$B:$B,MATCH(D282,'1.2(1)①'!$J:$J,0),1),INDEX('1.2(1)②'!$B:$B,MATCH(D282,'1.2(1)②'!$J:$J,0),1))</f>
        <v>10</v>
      </c>
      <c r="D282" s="48" t="s">
        <v>3392</v>
      </c>
      <c r="E282" s="48">
        <f t="shared" si="4"/>
        <v>276</v>
      </c>
      <c r="F282" s="48" t="s">
        <v>1689</v>
      </c>
      <c r="G282" s="48" t="s">
        <v>1267</v>
      </c>
      <c r="H282" s="48" t="s">
        <v>1320</v>
      </c>
      <c r="I282" s="48" t="s">
        <v>1714</v>
      </c>
      <c r="J282" s="48" t="s">
        <v>1354</v>
      </c>
      <c r="K282" s="48" t="s">
        <v>1267</v>
      </c>
      <c r="L282" s="48">
        <v>35.1</v>
      </c>
      <c r="M282" s="48" t="s">
        <v>1276</v>
      </c>
      <c r="N282" s="48" t="s">
        <v>1277</v>
      </c>
      <c r="O282" s="122" t="s">
        <v>1267</v>
      </c>
      <c r="P282" s="48" t="s">
        <v>1690</v>
      </c>
      <c r="Q282" s="48" t="s">
        <v>1691</v>
      </c>
      <c r="R282" s="48" t="s">
        <v>1497</v>
      </c>
      <c r="S282" s="48" t="s">
        <v>1692</v>
      </c>
      <c r="T282" s="48" t="s">
        <v>1693</v>
      </c>
      <c r="U282" s="48" t="s">
        <v>1694</v>
      </c>
      <c r="V282" s="48" t="s">
        <v>1695</v>
      </c>
      <c r="W282" s="122" t="s">
        <v>3812</v>
      </c>
      <c r="X282" s="122"/>
      <c r="Y282" s="48" t="s">
        <v>1186</v>
      </c>
      <c r="Z282" s="48" t="s">
        <v>1713</v>
      </c>
    </row>
    <row r="283" spans="2:26" ht="172.95" customHeight="1">
      <c r="B283" s="48" t="s">
        <v>2994</v>
      </c>
      <c r="C283" s="122">
        <f>IF(B283="1.2(1)①",INDEX('1.2(1)①'!$B:$B,MATCH(D283,'1.2(1)①'!$J:$J,0),1),INDEX('1.2(1)②'!$B:$B,MATCH(D283,'1.2(1)②'!$J:$J,0),1))</f>
        <v>10</v>
      </c>
      <c r="D283" s="48" t="s">
        <v>3392</v>
      </c>
      <c r="E283" s="48">
        <f t="shared" si="4"/>
        <v>277</v>
      </c>
      <c r="F283" s="48" t="s">
        <v>1689</v>
      </c>
      <c r="G283" s="48" t="s">
        <v>1267</v>
      </c>
      <c r="H283" s="48" t="s">
        <v>1320</v>
      </c>
      <c r="I283" s="48" t="s">
        <v>1716</v>
      </c>
      <c r="J283" s="48" t="s">
        <v>1354</v>
      </c>
      <c r="K283" s="48" t="s">
        <v>1267</v>
      </c>
      <c r="L283" s="48">
        <v>35.1</v>
      </c>
      <c r="M283" s="48" t="s">
        <v>1276</v>
      </c>
      <c r="N283" s="48" t="s">
        <v>1277</v>
      </c>
      <c r="O283" s="122" t="s">
        <v>1267</v>
      </c>
      <c r="P283" s="48" t="s">
        <v>1690</v>
      </c>
      <c r="Q283" s="48" t="s">
        <v>1691</v>
      </c>
      <c r="R283" s="48" t="s">
        <v>1497</v>
      </c>
      <c r="S283" s="48" t="s">
        <v>1692</v>
      </c>
      <c r="T283" s="48" t="s">
        <v>1693</v>
      </c>
      <c r="U283" s="48" t="s">
        <v>1694</v>
      </c>
      <c r="V283" s="48" t="s">
        <v>1695</v>
      </c>
      <c r="W283" s="122" t="s">
        <v>3812</v>
      </c>
      <c r="X283" s="122"/>
      <c r="Y283" s="48" t="s">
        <v>1186</v>
      </c>
      <c r="Z283" s="48" t="s">
        <v>1715</v>
      </c>
    </row>
    <row r="284" spans="2:26" ht="172.95" customHeight="1">
      <c r="B284" s="48" t="s">
        <v>2994</v>
      </c>
      <c r="C284" s="122">
        <f>IF(B284="1.2(1)①",INDEX('1.2(1)①'!$B:$B,MATCH(D284,'1.2(1)①'!$J:$J,0),1),INDEX('1.2(1)②'!$B:$B,MATCH(D284,'1.2(1)②'!$J:$J,0),1))</f>
        <v>10</v>
      </c>
      <c r="D284" s="48" t="s">
        <v>3392</v>
      </c>
      <c r="E284" s="48">
        <f t="shared" si="4"/>
        <v>278</v>
      </c>
      <c r="F284" s="48" t="s">
        <v>1689</v>
      </c>
      <c r="G284" s="48" t="s">
        <v>1267</v>
      </c>
      <c r="H284" s="48" t="s">
        <v>1320</v>
      </c>
      <c r="I284" s="48" t="s">
        <v>1718</v>
      </c>
      <c r="J284" s="48" t="s">
        <v>1354</v>
      </c>
      <c r="K284" s="48" t="s">
        <v>1267</v>
      </c>
      <c r="L284" s="48">
        <v>35.1</v>
      </c>
      <c r="M284" s="48" t="s">
        <v>1276</v>
      </c>
      <c r="N284" s="48" t="s">
        <v>1277</v>
      </c>
      <c r="O284" s="122" t="s">
        <v>1267</v>
      </c>
      <c r="P284" s="48" t="s">
        <v>1690</v>
      </c>
      <c r="Q284" s="48" t="s">
        <v>1691</v>
      </c>
      <c r="R284" s="48" t="s">
        <v>1497</v>
      </c>
      <c r="S284" s="48" t="s">
        <v>1692</v>
      </c>
      <c r="T284" s="48" t="s">
        <v>1693</v>
      </c>
      <c r="U284" s="48" t="s">
        <v>1694</v>
      </c>
      <c r="V284" s="48" t="s">
        <v>1695</v>
      </c>
      <c r="W284" s="122" t="s">
        <v>3812</v>
      </c>
      <c r="X284" s="122"/>
      <c r="Y284" s="48" t="s">
        <v>1186</v>
      </c>
      <c r="Z284" s="48" t="s">
        <v>1717</v>
      </c>
    </row>
    <row r="285" spans="2:26" ht="172.95" customHeight="1">
      <c r="B285" s="48" t="s">
        <v>2994</v>
      </c>
      <c r="C285" s="122">
        <f>IF(B285="1.2(1)①",INDEX('1.2(1)①'!$B:$B,MATCH(D285,'1.2(1)①'!$J:$J,0),1),INDEX('1.2(1)②'!$B:$B,MATCH(D285,'1.2(1)②'!$J:$J,0),1))</f>
        <v>10</v>
      </c>
      <c r="D285" s="48" t="s">
        <v>3392</v>
      </c>
      <c r="E285" s="48">
        <f t="shared" si="4"/>
        <v>279</v>
      </c>
      <c r="F285" s="48" t="s">
        <v>1689</v>
      </c>
      <c r="G285" s="48" t="s">
        <v>1267</v>
      </c>
      <c r="H285" s="48" t="s">
        <v>1320</v>
      </c>
      <c r="I285" s="48" t="s">
        <v>1720</v>
      </c>
      <c r="J285" s="48" t="s">
        <v>1354</v>
      </c>
      <c r="K285" s="48" t="s">
        <v>1267</v>
      </c>
      <c r="L285" s="48">
        <v>35.1</v>
      </c>
      <c r="M285" s="48" t="s">
        <v>1276</v>
      </c>
      <c r="N285" s="48" t="s">
        <v>1277</v>
      </c>
      <c r="O285" s="122" t="s">
        <v>1267</v>
      </c>
      <c r="P285" s="48" t="s">
        <v>1690</v>
      </c>
      <c r="Q285" s="48" t="s">
        <v>1691</v>
      </c>
      <c r="R285" s="48" t="s">
        <v>1497</v>
      </c>
      <c r="S285" s="48" t="s">
        <v>1692</v>
      </c>
      <c r="T285" s="48" t="s">
        <v>1693</v>
      </c>
      <c r="U285" s="48" t="s">
        <v>1694</v>
      </c>
      <c r="V285" s="48" t="s">
        <v>1695</v>
      </c>
      <c r="W285" s="122" t="s">
        <v>3812</v>
      </c>
      <c r="X285" s="122"/>
      <c r="Y285" s="48" t="s">
        <v>1186</v>
      </c>
      <c r="Z285" s="48" t="s">
        <v>1719</v>
      </c>
    </row>
    <row r="286" spans="2:26" ht="172.95" customHeight="1">
      <c r="B286" s="48" t="s">
        <v>2994</v>
      </c>
      <c r="C286" s="122">
        <f>IF(B286="1.2(1)①",INDEX('1.2(1)①'!$B:$B,MATCH(D286,'1.2(1)①'!$J:$J,0),1),INDEX('1.2(1)②'!$B:$B,MATCH(D286,'1.2(1)②'!$J:$J,0),1))</f>
        <v>10</v>
      </c>
      <c r="D286" s="48" t="s">
        <v>3392</v>
      </c>
      <c r="E286" s="48">
        <f t="shared" si="4"/>
        <v>280</v>
      </c>
      <c r="F286" s="48" t="s">
        <v>1689</v>
      </c>
      <c r="G286" s="48" t="s">
        <v>1722</v>
      </c>
      <c r="H286" s="48" t="s">
        <v>1407</v>
      </c>
      <c r="I286" s="48" t="s">
        <v>1361</v>
      </c>
      <c r="J286" s="48" t="s">
        <v>1354</v>
      </c>
      <c r="K286" s="48" t="s">
        <v>1267</v>
      </c>
      <c r="L286" s="48">
        <v>11.1</v>
      </c>
      <c r="M286" s="48" t="s">
        <v>1276</v>
      </c>
      <c r="N286" s="48" t="s">
        <v>1277</v>
      </c>
      <c r="O286" s="122" t="s">
        <v>1267</v>
      </c>
      <c r="P286" s="48" t="s">
        <v>1529</v>
      </c>
      <c r="Q286" s="48" t="s">
        <v>1723</v>
      </c>
      <c r="R286" s="48" t="s">
        <v>1724</v>
      </c>
      <c r="S286" s="48" t="s">
        <v>1529</v>
      </c>
      <c r="T286" s="48" t="s">
        <v>1723</v>
      </c>
      <c r="U286" s="48" t="s">
        <v>1724</v>
      </c>
      <c r="V286" s="48" t="s">
        <v>1725</v>
      </c>
      <c r="W286" s="122" t="s">
        <v>3812</v>
      </c>
      <c r="X286" s="122"/>
      <c r="Y286" s="48" t="s">
        <v>1186</v>
      </c>
      <c r="Z286" s="48" t="s">
        <v>1721</v>
      </c>
    </row>
    <row r="287" spans="2:26" ht="172.95" customHeight="1">
      <c r="B287" s="48" t="s">
        <v>2994</v>
      </c>
      <c r="C287" s="122">
        <f>IF(B287="1.2(1)①",INDEX('1.2(1)①'!$B:$B,MATCH(D287,'1.2(1)①'!$J:$J,0),1),INDEX('1.2(1)②'!$B:$B,MATCH(D287,'1.2(1)②'!$J:$J,0),1))</f>
        <v>10</v>
      </c>
      <c r="D287" s="48" t="s">
        <v>3392</v>
      </c>
      <c r="E287" s="48">
        <f t="shared" si="4"/>
        <v>281</v>
      </c>
      <c r="F287" s="48" t="s">
        <v>1689</v>
      </c>
      <c r="G287" s="48" t="s">
        <v>1722</v>
      </c>
      <c r="H287" s="48" t="s">
        <v>1407</v>
      </c>
      <c r="I287" s="48" t="s">
        <v>1390</v>
      </c>
      <c r="J287" s="48" t="s">
        <v>1354</v>
      </c>
      <c r="K287" s="48" t="s">
        <v>1267</v>
      </c>
      <c r="L287" s="48">
        <v>11</v>
      </c>
      <c r="M287" s="48" t="s">
        <v>1276</v>
      </c>
      <c r="N287" s="48" t="s">
        <v>1277</v>
      </c>
      <c r="O287" s="122" t="s">
        <v>1267</v>
      </c>
      <c r="P287" s="48" t="s">
        <v>1529</v>
      </c>
      <c r="Q287" s="48" t="s">
        <v>1723</v>
      </c>
      <c r="R287" s="48" t="s">
        <v>1724</v>
      </c>
      <c r="S287" s="48" t="s">
        <v>1529</v>
      </c>
      <c r="T287" s="48" t="s">
        <v>1723</v>
      </c>
      <c r="U287" s="48" t="s">
        <v>1724</v>
      </c>
      <c r="V287" s="48" t="s">
        <v>1725</v>
      </c>
      <c r="W287" s="122" t="s">
        <v>3812</v>
      </c>
      <c r="X287" s="122"/>
      <c r="Y287" s="48" t="s">
        <v>1186</v>
      </c>
      <c r="Z287" s="48" t="s">
        <v>1726</v>
      </c>
    </row>
    <row r="288" spans="2:26" ht="144" customHeight="1">
      <c r="B288" s="48" t="s">
        <v>2994</v>
      </c>
      <c r="C288" s="122">
        <f>IF(B288="1.2(1)①",INDEX('1.2(1)①'!$B:$B,MATCH(D288,'1.2(1)①'!$J:$J,0),1),INDEX('1.2(1)②'!$B:$B,MATCH(D288,'1.2(1)②'!$J:$J,0),1))</f>
        <v>10</v>
      </c>
      <c r="D288" s="48" t="s">
        <v>3392</v>
      </c>
      <c r="E288" s="48">
        <f t="shared" si="4"/>
        <v>282</v>
      </c>
      <c r="F288" s="48" t="s">
        <v>1689</v>
      </c>
      <c r="G288" s="48" t="s">
        <v>1722</v>
      </c>
      <c r="H288" s="48" t="s">
        <v>1407</v>
      </c>
      <c r="I288" s="48" t="s">
        <v>1392</v>
      </c>
      <c r="J288" s="48" t="s">
        <v>1354</v>
      </c>
      <c r="K288" s="48" t="s">
        <v>1267</v>
      </c>
      <c r="L288" s="48">
        <v>11</v>
      </c>
      <c r="M288" s="48" t="s">
        <v>1276</v>
      </c>
      <c r="N288" s="48" t="s">
        <v>1277</v>
      </c>
      <c r="O288" s="122" t="s">
        <v>1267</v>
      </c>
      <c r="P288" s="48" t="s">
        <v>1529</v>
      </c>
      <c r="Q288" s="48" t="s">
        <v>1723</v>
      </c>
      <c r="R288" s="48" t="s">
        <v>1724</v>
      </c>
      <c r="S288" s="48" t="s">
        <v>1529</v>
      </c>
      <c r="T288" s="48" t="s">
        <v>1723</v>
      </c>
      <c r="U288" s="48" t="s">
        <v>1724</v>
      </c>
      <c r="V288" s="48" t="s">
        <v>1725</v>
      </c>
      <c r="W288" s="122" t="s">
        <v>3812</v>
      </c>
      <c r="X288" s="122"/>
      <c r="Y288" s="48" t="s">
        <v>1186</v>
      </c>
      <c r="Z288" s="48" t="s">
        <v>1727</v>
      </c>
    </row>
    <row r="289" spans="2:26" ht="144" customHeight="1">
      <c r="B289" s="48" t="s">
        <v>2994</v>
      </c>
      <c r="C289" s="122">
        <f>IF(B289="1.2(1)①",INDEX('1.2(1)①'!$B:$B,MATCH(D289,'1.2(1)①'!$J:$J,0),1),INDEX('1.2(1)②'!$B:$B,MATCH(D289,'1.2(1)②'!$J:$J,0),1))</f>
        <v>10</v>
      </c>
      <c r="D289" s="48" t="s">
        <v>3392</v>
      </c>
      <c r="E289" s="48">
        <f t="shared" si="4"/>
        <v>283</v>
      </c>
      <c r="F289" s="48" t="s">
        <v>1689</v>
      </c>
      <c r="G289" s="48" t="s">
        <v>1722</v>
      </c>
      <c r="H289" s="48" t="s">
        <v>1407</v>
      </c>
      <c r="I289" s="48" t="s">
        <v>1394</v>
      </c>
      <c r="J289" s="48" t="s">
        <v>1354</v>
      </c>
      <c r="K289" s="48" t="s">
        <v>1267</v>
      </c>
      <c r="L289" s="48">
        <v>11.1</v>
      </c>
      <c r="M289" s="48" t="s">
        <v>1276</v>
      </c>
      <c r="N289" s="48" t="s">
        <v>1277</v>
      </c>
      <c r="O289" s="122" t="s">
        <v>1267</v>
      </c>
      <c r="P289" s="48" t="s">
        <v>1529</v>
      </c>
      <c r="Q289" s="48" t="s">
        <v>1723</v>
      </c>
      <c r="R289" s="48" t="s">
        <v>1724</v>
      </c>
      <c r="S289" s="48" t="s">
        <v>1529</v>
      </c>
      <c r="T289" s="48" t="s">
        <v>1723</v>
      </c>
      <c r="U289" s="48" t="s">
        <v>1724</v>
      </c>
      <c r="V289" s="48" t="s">
        <v>1725</v>
      </c>
      <c r="W289" s="122" t="s">
        <v>3812</v>
      </c>
      <c r="X289" s="122"/>
      <c r="Y289" s="48" t="s">
        <v>1186</v>
      </c>
      <c r="Z289" s="48" t="s">
        <v>1728</v>
      </c>
    </row>
    <row r="290" spans="2:26" ht="144" customHeight="1">
      <c r="B290" s="48" t="s">
        <v>2994</v>
      </c>
      <c r="C290" s="122">
        <f>IF(B290="1.2(1)①",INDEX('1.2(1)①'!$B:$B,MATCH(D290,'1.2(1)①'!$J:$J,0),1),INDEX('1.2(1)②'!$B:$B,MATCH(D290,'1.2(1)②'!$J:$J,0),1))</f>
        <v>10</v>
      </c>
      <c r="D290" s="48" t="s">
        <v>3392</v>
      </c>
      <c r="E290" s="48">
        <f t="shared" si="4"/>
        <v>284</v>
      </c>
      <c r="F290" s="48" t="s">
        <v>1689</v>
      </c>
      <c r="G290" s="48" t="s">
        <v>1722</v>
      </c>
      <c r="H290" s="48" t="s">
        <v>1407</v>
      </c>
      <c r="I290" s="48" t="s">
        <v>1700</v>
      </c>
      <c r="J290" s="48" t="s">
        <v>1354</v>
      </c>
      <c r="K290" s="48" t="s">
        <v>1267</v>
      </c>
      <c r="L290" s="48">
        <v>11</v>
      </c>
      <c r="M290" s="48" t="s">
        <v>1276</v>
      </c>
      <c r="N290" s="48" t="s">
        <v>1277</v>
      </c>
      <c r="O290" s="122" t="s">
        <v>1267</v>
      </c>
      <c r="P290" s="48" t="s">
        <v>1529</v>
      </c>
      <c r="Q290" s="48" t="s">
        <v>1723</v>
      </c>
      <c r="R290" s="48" t="s">
        <v>1724</v>
      </c>
      <c r="S290" s="48" t="s">
        <v>1529</v>
      </c>
      <c r="T290" s="48" t="s">
        <v>1723</v>
      </c>
      <c r="U290" s="48" t="s">
        <v>1724</v>
      </c>
      <c r="V290" s="48" t="s">
        <v>1725</v>
      </c>
      <c r="W290" s="122" t="s">
        <v>3812</v>
      </c>
      <c r="X290" s="122"/>
      <c r="Y290" s="48" t="s">
        <v>1186</v>
      </c>
      <c r="Z290" s="48" t="s">
        <v>1729</v>
      </c>
    </row>
    <row r="291" spans="2:26" ht="144" customHeight="1">
      <c r="B291" s="48" t="s">
        <v>2994</v>
      </c>
      <c r="C291" s="122">
        <f>IF(B291="1.2(1)①",INDEX('1.2(1)①'!$B:$B,MATCH(D291,'1.2(1)①'!$J:$J,0),1),INDEX('1.2(1)②'!$B:$B,MATCH(D291,'1.2(1)②'!$J:$J,0),1))</f>
        <v>10</v>
      </c>
      <c r="D291" s="48" t="s">
        <v>3392</v>
      </c>
      <c r="E291" s="48">
        <f t="shared" si="4"/>
        <v>285</v>
      </c>
      <c r="F291" s="48" t="s">
        <v>1689</v>
      </c>
      <c r="G291" s="48" t="s">
        <v>1722</v>
      </c>
      <c r="H291" s="48" t="s">
        <v>1407</v>
      </c>
      <c r="I291" s="48" t="s">
        <v>1702</v>
      </c>
      <c r="J291" s="48" t="s">
        <v>1354</v>
      </c>
      <c r="K291" s="48" t="s">
        <v>1267</v>
      </c>
      <c r="L291" s="48">
        <v>11</v>
      </c>
      <c r="M291" s="48" t="s">
        <v>1276</v>
      </c>
      <c r="N291" s="48" t="s">
        <v>1277</v>
      </c>
      <c r="O291" s="122" t="s">
        <v>1267</v>
      </c>
      <c r="P291" s="48" t="s">
        <v>1529</v>
      </c>
      <c r="Q291" s="48" t="s">
        <v>1723</v>
      </c>
      <c r="R291" s="48" t="s">
        <v>1724</v>
      </c>
      <c r="S291" s="48" t="s">
        <v>1529</v>
      </c>
      <c r="T291" s="48" t="s">
        <v>1723</v>
      </c>
      <c r="U291" s="48" t="s">
        <v>1724</v>
      </c>
      <c r="V291" s="48" t="s">
        <v>1725</v>
      </c>
      <c r="W291" s="122" t="s">
        <v>3812</v>
      </c>
      <c r="X291" s="122"/>
      <c r="Y291" s="48" t="s">
        <v>1186</v>
      </c>
      <c r="Z291" s="48" t="s">
        <v>1730</v>
      </c>
    </row>
    <row r="292" spans="2:26" ht="144" customHeight="1">
      <c r="B292" s="48" t="s">
        <v>2994</v>
      </c>
      <c r="C292" s="122">
        <f>IF(B292="1.2(1)①",INDEX('1.2(1)①'!$B:$B,MATCH(D292,'1.2(1)①'!$J:$J,0),1),INDEX('1.2(1)②'!$B:$B,MATCH(D292,'1.2(1)②'!$J:$J,0),1))</f>
        <v>10</v>
      </c>
      <c r="D292" s="48" t="s">
        <v>3392</v>
      </c>
      <c r="E292" s="48">
        <f t="shared" si="4"/>
        <v>286</v>
      </c>
      <c r="F292" s="48" t="s">
        <v>1689</v>
      </c>
      <c r="G292" s="48" t="s">
        <v>1722</v>
      </c>
      <c r="H292" s="48" t="s">
        <v>1407</v>
      </c>
      <c r="I292" s="48" t="s">
        <v>1704</v>
      </c>
      <c r="J292" s="48" t="s">
        <v>1354</v>
      </c>
      <c r="K292" s="48" t="s">
        <v>1267</v>
      </c>
      <c r="L292" s="48">
        <v>11</v>
      </c>
      <c r="M292" s="48" t="s">
        <v>1276</v>
      </c>
      <c r="N292" s="48" t="s">
        <v>1277</v>
      </c>
      <c r="O292" s="122" t="s">
        <v>1267</v>
      </c>
      <c r="P292" s="48" t="s">
        <v>1529</v>
      </c>
      <c r="Q292" s="48" t="s">
        <v>1723</v>
      </c>
      <c r="R292" s="48" t="s">
        <v>1724</v>
      </c>
      <c r="S292" s="48" t="s">
        <v>1529</v>
      </c>
      <c r="T292" s="48" t="s">
        <v>1723</v>
      </c>
      <c r="U292" s="48" t="s">
        <v>1724</v>
      </c>
      <c r="V292" s="48" t="s">
        <v>1725</v>
      </c>
      <c r="W292" s="122" t="s">
        <v>3812</v>
      </c>
      <c r="X292" s="122"/>
      <c r="Y292" s="48" t="s">
        <v>1186</v>
      </c>
      <c r="Z292" s="48" t="s">
        <v>1731</v>
      </c>
    </row>
    <row r="293" spans="2:26" ht="144" customHeight="1">
      <c r="B293" s="48" t="s">
        <v>2994</v>
      </c>
      <c r="C293" s="122">
        <f>IF(B293="1.2(1)①",INDEX('1.2(1)①'!$B:$B,MATCH(D293,'1.2(1)①'!$J:$J,0),1),INDEX('1.2(1)②'!$B:$B,MATCH(D293,'1.2(1)②'!$J:$J,0),1))</f>
        <v>10</v>
      </c>
      <c r="D293" s="48" t="s">
        <v>3392</v>
      </c>
      <c r="E293" s="48">
        <f t="shared" si="4"/>
        <v>287</v>
      </c>
      <c r="F293" s="48" t="s">
        <v>1689</v>
      </c>
      <c r="G293" s="48" t="s">
        <v>1722</v>
      </c>
      <c r="H293" s="48" t="s">
        <v>1407</v>
      </c>
      <c r="I293" s="48" t="s">
        <v>1706</v>
      </c>
      <c r="J293" s="48" t="s">
        <v>1354</v>
      </c>
      <c r="K293" s="48" t="s">
        <v>1267</v>
      </c>
      <c r="L293" s="48">
        <v>11</v>
      </c>
      <c r="M293" s="48" t="s">
        <v>1276</v>
      </c>
      <c r="N293" s="48" t="s">
        <v>1277</v>
      </c>
      <c r="O293" s="122" t="s">
        <v>1267</v>
      </c>
      <c r="P293" s="48" t="s">
        <v>1529</v>
      </c>
      <c r="Q293" s="48" t="s">
        <v>1723</v>
      </c>
      <c r="R293" s="48" t="s">
        <v>1724</v>
      </c>
      <c r="S293" s="48" t="s">
        <v>1529</v>
      </c>
      <c r="T293" s="48" t="s">
        <v>1723</v>
      </c>
      <c r="U293" s="48" t="s">
        <v>1724</v>
      </c>
      <c r="V293" s="48" t="s">
        <v>1725</v>
      </c>
      <c r="W293" s="122" t="s">
        <v>3812</v>
      </c>
      <c r="X293" s="122"/>
      <c r="Y293" s="48" t="s">
        <v>1186</v>
      </c>
      <c r="Z293" s="48" t="s">
        <v>1732</v>
      </c>
    </row>
    <row r="294" spans="2:26" ht="144" customHeight="1">
      <c r="B294" s="48" t="s">
        <v>2994</v>
      </c>
      <c r="C294" s="122">
        <f>IF(B294="1.2(1)①",INDEX('1.2(1)①'!$B:$B,MATCH(D294,'1.2(1)①'!$J:$J,0),1),INDEX('1.2(1)②'!$B:$B,MATCH(D294,'1.2(1)②'!$J:$J,0),1))</f>
        <v>10</v>
      </c>
      <c r="D294" s="48" t="s">
        <v>3392</v>
      </c>
      <c r="E294" s="48">
        <f t="shared" si="4"/>
        <v>288</v>
      </c>
      <c r="F294" s="48" t="s">
        <v>1689</v>
      </c>
      <c r="G294" s="48" t="s">
        <v>1722</v>
      </c>
      <c r="H294" s="48" t="s">
        <v>1407</v>
      </c>
      <c r="I294" s="48" t="s">
        <v>1708</v>
      </c>
      <c r="J294" s="48" t="s">
        <v>1354</v>
      </c>
      <c r="K294" s="48" t="s">
        <v>1267</v>
      </c>
      <c r="L294" s="48">
        <v>11</v>
      </c>
      <c r="M294" s="48" t="s">
        <v>1276</v>
      </c>
      <c r="N294" s="48" t="s">
        <v>1277</v>
      </c>
      <c r="O294" s="122" t="s">
        <v>1267</v>
      </c>
      <c r="P294" s="48" t="s">
        <v>1529</v>
      </c>
      <c r="Q294" s="48" t="s">
        <v>1723</v>
      </c>
      <c r="R294" s="48" t="s">
        <v>1724</v>
      </c>
      <c r="S294" s="48" t="s">
        <v>1529</v>
      </c>
      <c r="T294" s="48" t="s">
        <v>1723</v>
      </c>
      <c r="U294" s="48" t="s">
        <v>1724</v>
      </c>
      <c r="V294" s="48" t="s">
        <v>1725</v>
      </c>
      <c r="W294" s="122" t="s">
        <v>3812</v>
      </c>
      <c r="X294" s="122"/>
      <c r="Y294" s="48" t="s">
        <v>1186</v>
      </c>
      <c r="Z294" s="48" t="s">
        <v>1733</v>
      </c>
    </row>
    <row r="295" spans="2:26" ht="144" customHeight="1">
      <c r="B295" s="48" t="s">
        <v>2994</v>
      </c>
      <c r="C295" s="122">
        <f>IF(B295="1.2(1)①",INDEX('1.2(1)①'!$B:$B,MATCH(D295,'1.2(1)①'!$J:$J,0),1),INDEX('1.2(1)②'!$B:$B,MATCH(D295,'1.2(1)②'!$J:$J,0),1))</f>
        <v>10</v>
      </c>
      <c r="D295" s="48" t="s">
        <v>3392</v>
      </c>
      <c r="E295" s="48">
        <f t="shared" si="4"/>
        <v>289</v>
      </c>
      <c r="F295" s="48" t="s">
        <v>1689</v>
      </c>
      <c r="G295" s="48" t="s">
        <v>1722</v>
      </c>
      <c r="H295" s="48" t="s">
        <v>1407</v>
      </c>
      <c r="I295" s="48" t="s">
        <v>1710</v>
      </c>
      <c r="J295" s="48" t="s">
        <v>1354</v>
      </c>
      <c r="K295" s="48" t="s">
        <v>1267</v>
      </c>
      <c r="L295" s="48">
        <v>11</v>
      </c>
      <c r="M295" s="48" t="s">
        <v>1276</v>
      </c>
      <c r="N295" s="48" t="s">
        <v>1277</v>
      </c>
      <c r="O295" s="122" t="s">
        <v>1267</v>
      </c>
      <c r="P295" s="48" t="s">
        <v>1529</v>
      </c>
      <c r="Q295" s="48" t="s">
        <v>1723</v>
      </c>
      <c r="R295" s="48" t="s">
        <v>1724</v>
      </c>
      <c r="S295" s="48" t="s">
        <v>1529</v>
      </c>
      <c r="T295" s="48" t="s">
        <v>1723</v>
      </c>
      <c r="U295" s="48" t="s">
        <v>1724</v>
      </c>
      <c r="V295" s="48" t="s">
        <v>1725</v>
      </c>
      <c r="W295" s="122" t="s">
        <v>3812</v>
      </c>
      <c r="X295" s="122"/>
      <c r="Y295" s="48" t="s">
        <v>1186</v>
      </c>
      <c r="Z295" s="48" t="s">
        <v>1734</v>
      </c>
    </row>
    <row r="296" spans="2:26" ht="144" customHeight="1">
      <c r="B296" s="48" t="s">
        <v>2994</v>
      </c>
      <c r="C296" s="122">
        <f>IF(B296="1.2(1)①",INDEX('1.2(1)①'!$B:$B,MATCH(D296,'1.2(1)①'!$J:$J,0),1),INDEX('1.2(1)②'!$B:$B,MATCH(D296,'1.2(1)②'!$J:$J,0),1))</f>
        <v>10</v>
      </c>
      <c r="D296" s="48" t="s">
        <v>3392</v>
      </c>
      <c r="E296" s="48">
        <f t="shared" si="4"/>
        <v>290</v>
      </c>
      <c r="F296" s="48" t="s">
        <v>1689</v>
      </c>
      <c r="G296" s="48" t="s">
        <v>1722</v>
      </c>
      <c r="H296" s="48" t="s">
        <v>1407</v>
      </c>
      <c r="I296" s="48" t="s">
        <v>1712</v>
      </c>
      <c r="J296" s="48" t="s">
        <v>1354</v>
      </c>
      <c r="K296" s="48" t="s">
        <v>1267</v>
      </c>
      <c r="L296" s="48">
        <v>11</v>
      </c>
      <c r="M296" s="48" t="s">
        <v>1276</v>
      </c>
      <c r="N296" s="48" t="s">
        <v>1277</v>
      </c>
      <c r="O296" s="122" t="s">
        <v>1267</v>
      </c>
      <c r="P296" s="48" t="s">
        <v>1529</v>
      </c>
      <c r="Q296" s="48" t="s">
        <v>1723</v>
      </c>
      <c r="R296" s="48" t="s">
        <v>1724</v>
      </c>
      <c r="S296" s="48" t="s">
        <v>1529</v>
      </c>
      <c r="T296" s="48" t="s">
        <v>1723</v>
      </c>
      <c r="U296" s="48" t="s">
        <v>1724</v>
      </c>
      <c r="V296" s="48" t="s">
        <v>1725</v>
      </c>
      <c r="W296" s="122" t="s">
        <v>3812</v>
      </c>
      <c r="X296" s="122"/>
      <c r="Y296" s="48" t="s">
        <v>1186</v>
      </c>
      <c r="Z296" s="48" t="s">
        <v>1735</v>
      </c>
    </row>
    <row r="297" spans="2:26" ht="144" customHeight="1">
      <c r="B297" s="48" t="s">
        <v>2994</v>
      </c>
      <c r="C297" s="122">
        <f>IF(B297="1.2(1)①",INDEX('1.2(1)①'!$B:$B,MATCH(D297,'1.2(1)①'!$J:$J,0),1),INDEX('1.2(1)②'!$B:$B,MATCH(D297,'1.2(1)②'!$J:$J,0),1))</f>
        <v>10</v>
      </c>
      <c r="D297" s="48" t="s">
        <v>3392</v>
      </c>
      <c r="E297" s="48">
        <f t="shared" si="4"/>
        <v>291</v>
      </c>
      <c r="F297" s="48" t="s">
        <v>1689</v>
      </c>
      <c r="G297" s="48" t="s">
        <v>1722</v>
      </c>
      <c r="H297" s="48" t="s">
        <v>1407</v>
      </c>
      <c r="I297" s="48" t="s">
        <v>1714</v>
      </c>
      <c r="J297" s="48" t="s">
        <v>1354</v>
      </c>
      <c r="K297" s="48" t="s">
        <v>1267</v>
      </c>
      <c r="L297" s="48">
        <v>11</v>
      </c>
      <c r="M297" s="48" t="s">
        <v>1276</v>
      </c>
      <c r="N297" s="48" t="s">
        <v>1277</v>
      </c>
      <c r="O297" s="122" t="s">
        <v>1267</v>
      </c>
      <c r="P297" s="48" t="s">
        <v>1529</v>
      </c>
      <c r="Q297" s="48" t="s">
        <v>1723</v>
      </c>
      <c r="R297" s="48" t="s">
        <v>1724</v>
      </c>
      <c r="S297" s="48" t="s">
        <v>1529</v>
      </c>
      <c r="T297" s="48" t="s">
        <v>1723</v>
      </c>
      <c r="U297" s="48" t="s">
        <v>1724</v>
      </c>
      <c r="V297" s="48" t="s">
        <v>1725</v>
      </c>
      <c r="W297" s="122" t="s">
        <v>3812</v>
      </c>
      <c r="X297" s="122"/>
      <c r="Y297" s="48" t="s">
        <v>1186</v>
      </c>
      <c r="Z297" s="48" t="s">
        <v>1736</v>
      </c>
    </row>
    <row r="298" spans="2:26" ht="144" customHeight="1">
      <c r="B298" s="48" t="s">
        <v>2994</v>
      </c>
      <c r="C298" s="122">
        <f>IF(B298="1.2(1)①",INDEX('1.2(1)①'!$B:$B,MATCH(D298,'1.2(1)①'!$J:$J,0),1),INDEX('1.2(1)②'!$B:$B,MATCH(D298,'1.2(1)②'!$J:$J,0),1))</f>
        <v>10</v>
      </c>
      <c r="D298" s="48" t="s">
        <v>3392</v>
      </c>
      <c r="E298" s="48">
        <f t="shared" si="4"/>
        <v>292</v>
      </c>
      <c r="F298" s="48" t="s">
        <v>1689</v>
      </c>
      <c r="G298" s="48" t="s">
        <v>1722</v>
      </c>
      <c r="H298" s="48" t="s">
        <v>1407</v>
      </c>
      <c r="I298" s="48" t="s">
        <v>1716</v>
      </c>
      <c r="J298" s="48" t="s">
        <v>1354</v>
      </c>
      <c r="K298" s="48" t="s">
        <v>1267</v>
      </c>
      <c r="L298" s="48">
        <v>11</v>
      </c>
      <c r="M298" s="48" t="s">
        <v>1276</v>
      </c>
      <c r="N298" s="48" t="s">
        <v>1277</v>
      </c>
      <c r="O298" s="122" t="s">
        <v>1267</v>
      </c>
      <c r="P298" s="48" t="s">
        <v>1529</v>
      </c>
      <c r="Q298" s="48" t="s">
        <v>1723</v>
      </c>
      <c r="R298" s="48" t="s">
        <v>1724</v>
      </c>
      <c r="S298" s="48" t="s">
        <v>1529</v>
      </c>
      <c r="T298" s="48" t="s">
        <v>1723</v>
      </c>
      <c r="U298" s="48" t="s">
        <v>1724</v>
      </c>
      <c r="V298" s="48" t="s">
        <v>1738</v>
      </c>
      <c r="W298" s="122" t="s">
        <v>3812</v>
      </c>
      <c r="X298" s="122"/>
      <c r="Y298" s="48" t="s">
        <v>1186</v>
      </c>
      <c r="Z298" s="48" t="s">
        <v>1737</v>
      </c>
    </row>
    <row r="299" spans="2:26" ht="144" customHeight="1">
      <c r="B299" s="48" t="s">
        <v>2994</v>
      </c>
      <c r="C299" s="122">
        <f>IF(B299="1.2(1)①",INDEX('1.2(1)①'!$B:$B,MATCH(D299,'1.2(1)①'!$J:$J,0),1),INDEX('1.2(1)②'!$B:$B,MATCH(D299,'1.2(1)②'!$J:$J,0),1))</f>
        <v>11</v>
      </c>
      <c r="D299" s="48" t="s">
        <v>3393</v>
      </c>
      <c r="E299" s="48">
        <f t="shared" si="4"/>
        <v>293</v>
      </c>
      <c r="F299" s="48" t="s">
        <v>1740</v>
      </c>
      <c r="G299" s="48" t="s">
        <v>1741</v>
      </c>
      <c r="H299" s="48" t="s">
        <v>1320</v>
      </c>
      <c r="I299" s="48" t="s">
        <v>1742</v>
      </c>
      <c r="J299" s="48" t="s">
        <v>1354</v>
      </c>
      <c r="K299" s="48" t="s">
        <v>1267</v>
      </c>
      <c r="L299" s="48">
        <v>1.48</v>
      </c>
      <c r="M299" s="48" t="s">
        <v>1276</v>
      </c>
      <c r="N299" s="48" t="s">
        <v>1277</v>
      </c>
      <c r="O299" s="122" t="s">
        <v>1267</v>
      </c>
      <c r="P299" s="48" t="s">
        <v>1271</v>
      </c>
      <c r="Q299" s="48" t="s">
        <v>1743</v>
      </c>
      <c r="R299" s="48" t="s">
        <v>43</v>
      </c>
      <c r="S299" s="48" t="s">
        <v>1744</v>
      </c>
      <c r="T299" s="48" t="s">
        <v>1743</v>
      </c>
      <c r="U299" s="48" t="s">
        <v>43</v>
      </c>
      <c r="V299" s="48" t="s">
        <v>1744</v>
      </c>
      <c r="W299" s="122" t="s">
        <v>3812</v>
      </c>
      <c r="X299" s="122"/>
      <c r="Y299" s="48" t="s">
        <v>1216</v>
      </c>
      <c r="Z299" s="48" t="s">
        <v>1739</v>
      </c>
    </row>
    <row r="300" spans="2:26" ht="144" customHeight="1">
      <c r="B300" s="48" t="s">
        <v>2994</v>
      </c>
      <c r="C300" s="122">
        <f>IF(B300="1.2(1)①",INDEX('1.2(1)①'!$B:$B,MATCH(D300,'1.2(1)①'!$J:$J,0),1),INDEX('1.2(1)②'!$B:$B,MATCH(D300,'1.2(1)②'!$J:$J,0),1))</f>
        <v>11</v>
      </c>
      <c r="D300" s="48" t="s">
        <v>3393</v>
      </c>
      <c r="E300" s="48">
        <f t="shared" si="4"/>
        <v>294</v>
      </c>
      <c r="F300" s="48" t="s">
        <v>1740</v>
      </c>
      <c r="G300" s="48" t="s">
        <v>1741</v>
      </c>
      <c r="H300" s="48" t="s">
        <v>1320</v>
      </c>
      <c r="I300" s="48" t="s">
        <v>1746</v>
      </c>
      <c r="J300" s="48" t="s">
        <v>1354</v>
      </c>
      <c r="K300" s="48" t="s">
        <v>1267</v>
      </c>
      <c r="L300" s="48">
        <v>1.48</v>
      </c>
      <c r="M300" s="48" t="s">
        <v>1276</v>
      </c>
      <c r="N300" s="48" t="s">
        <v>1277</v>
      </c>
      <c r="O300" s="122" t="s">
        <v>1267</v>
      </c>
      <c r="P300" s="48" t="s">
        <v>1271</v>
      </c>
      <c r="Q300" s="48" t="s">
        <v>1743</v>
      </c>
      <c r="R300" s="48" t="s">
        <v>43</v>
      </c>
      <c r="S300" s="48" t="s">
        <v>1744</v>
      </c>
      <c r="T300" s="48" t="s">
        <v>1743</v>
      </c>
      <c r="U300" s="48" t="s">
        <v>43</v>
      </c>
      <c r="V300" s="48" t="s">
        <v>1744</v>
      </c>
      <c r="W300" s="122" t="s">
        <v>3812</v>
      </c>
      <c r="X300" s="122"/>
      <c r="Y300" s="48" t="s">
        <v>1216</v>
      </c>
      <c r="Z300" s="48" t="s">
        <v>1745</v>
      </c>
    </row>
    <row r="301" spans="2:26" ht="28.95" customHeight="1">
      <c r="B301" s="48" t="s">
        <v>2994</v>
      </c>
      <c r="C301" s="122">
        <f>IF(B301="1.2(1)①",INDEX('1.2(1)①'!$B:$B,MATCH(D301,'1.2(1)①'!$J:$J,0),1),INDEX('1.2(1)②'!$B:$B,MATCH(D301,'1.2(1)②'!$J:$J,0),1))</f>
        <v>11</v>
      </c>
      <c r="D301" s="48" t="s">
        <v>3393</v>
      </c>
      <c r="E301" s="48">
        <f t="shared" si="4"/>
        <v>295</v>
      </c>
      <c r="F301" s="48" t="s">
        <v>1740</v>
      </c>
      <c r="G301" s="48" t="s">
        <v>1741</v>
      </c>
      <c r="H301" s="48" t="s">
        <v>1320</v>
      </c>
      <c r="I301" s="48" t="s">
        <v>1748</v>
      </c>
      <c r="J301" s="48" t="s">
        <v>1354</v>
      </c>
      <c r="K301" s="48" t="s">
        <v>1267</v>
      </c>
      <c r="L301" s="48">
        <v>1.41</v>
      </c>
      <c r="M301" s="48" t="s">
        <v>1276</v>
      </c>
      <c r="N301" s="48" t="s">
        <v>1277</v>
      </c>
      <c r="O301" s="122" t="s">
        <v>1267</v>
      </c>
      <c r="P301" s="48" t="s">
        <v>1271</v>
      </c>
      <c r="Q301" s="48" t="s">
        <v>1743</v>
      </c>
      <c r="R301" s="48" t="s">
        <v>43</v>
      </c>
      <c r="S301" s="48" t="s">
        <v>1744</v>
      </c>
      <c r="T301" s="48" t="s">
        <v>1743</v>
      </c>
      <c r="U301" s="48" t="s">
        <v>43</v>
      </c>
      <c r="V301" s="48" t="s">
        <v>1744</v>
      </c>
      <c r="W301" s="122" t="s">
        <v>3812</v>
      </c>
      <c r="X301" s="122"/>
      <c r="Y301" s="48" t="s">
        <v>1216</v>
      </c>
      <c r="Z301" s="48" t="s">
        <v>1747</v>
      </c>
    </row>
    <row r="302" spans="2:26" ht="28.95" customHeight="1">
      <c r="B302" s="48" t="s">
        <v>2994</v>
      </c>
      <c r="C302" s="122">
        <f>IF(B302="1.2(1)①",INDEX('1.2(1)①'!$B:$B,MATCH(D302,'1.2(1)①'!$J:$J,0),1),INDEX('1.2(1)②'!$B:$B,MATCH(D302,'1.2(1)②'!$J:$J,0),1))</f>
        <v>11</v>
      </c>
      <c r="D302" s="48" t="s">
        <v>3393</v>
      </c>
      <c r="E302" s="48">
        <f t="shared" si="4"/>
        <v>296</v>
      </c>
      <c r="F302" s="48" t="s">
        <v>1740</v>
      </c>
      <c r="G302" s="48" t="s">
        <v>1750</v>
      </c>
      <c r="H302" s="48" t="s">
        <v>1320</v>
      </c>
      <c r="I302" s="48" t="s">
        <v>1742</v>
      </c>
      <c r="J302" s="48" t="s">
        <v>1354</v>
      </c>
      <c r="K302" s="48" t="s">
        <v>1267</v>
      </c>
      <c r="L302" s="48">
        <v>1.48</v>
      </c>
      <c r="M302" s="48" t="s">
        <v>1276</v>
      </c>
      <c r="N302" s="48" t="s">
        <v>1277</v>
      </c>
      <c r="O302" s="122" t="s">
        <v>1267</v>
      </c>
      <c r="P302" s="48" t="s">
        <v>1271</v>
      </c>
      <c r="Q302" s="48" t="s">
        <v>1743</v>
      </c>
      <c r="R302" s="48" t="s">
        <v>43</v>
      </c>
      <c r="S302" s="48" t="s">
        <v>1744</v>
      </c>
      <c r="T302" s="48" t="s">
        <v>1743</v>
      </c>
      <c r="U302" s="48" t="s">
        <v>43</v>
      </c>
      <c r="V302" s="48" t="s">
        <v>1744</v>
      </c>
      <c r="W302" s="122" t="s">
        <v>3812</v>
      </c>
      <c r="X302" s="122"/>
      <c r="Y302" s="48" t="s">
        <v>1216</v>
      </c>
      <c r="Z302" s="48" t="s">
        <v>1749</v>
      </c>
    </row>
    <row r="303" spans="2:26" ht="28.95" customHeight="1">
      <c r="B303" s="48" t="s">
        <v>2994</v>
      </c>
      <c r="C303" s="122">
        <f>IF(B303="1.2(1)①",INDEX('1.2(1)①'!$B:$B,MATCH(D303,'1.2(1)①'!$J:$J,0),1),INDEX('1.2(1)②'!$B:$B,MATCH(D303,'1.2(1)②'!$J:$J,0),1))</f>
        <v>11</v>
      </c>
      <c r="D303" s="48" t="s">
        <v>3393</v>
      </c>
      <c r="E303" s="48">
        <f t="shared" si="4"/>
        <v>297</v>
      </c>
      <c r="F303" s="48" t="s">
        <v>1740</v>
      </c>
      <c r="G303" s="48" t="s">
        <v>1750</v>
      </c>
      <c r="H303" s="48" t="s">
        <v>1320</v>
      </c>
      <c r="I303" s="48" t="s">
        <v>1746</v>
      </c>
      <c r="J303" s="48" t="s">
        <v>1354</v>
      </c>
      <c r="K303" s="48" t="s">
        <v>1267</v>
      </c>
      <c r="L303" s="48">
        <v>1.48</v>
      </c>
      <c r="M303" s="48" t="s">
        <v>1276</v>
      </c>
      <c r="N303" s="48" t="s">
        <v>1277</v>
      </c>
      <c r="O303" s="122" t="s">
        <v>1267</v>
      </c>
      <c r="P303" s="48" t="s">
        <v>1271</v>
      </c>
      <c r="Q303" s="48" t="s">
        <v>1743</v>
      </c>
      <c r="R303" s="48" t="s">
        <v>43</v>
      </c>
      <c r="S303" s="48" t="s">
        <v>1744</v>
      </c>
      <c r="T303" s="48" t="s">
        <v>1743</v>
      </c>
      <c r="U303" s="48" t="s">
        <v>43</v>
      </c>
      <c r="V303" s="48" t="s">
        <v>1744</v>
      </c>
      <c r="W303" s="122" t="s">
        <v>3812</v>
      </c>
      <c r="X303" s="122"/>
      <c r="Y303" s="48" t="s">
        <v>1216</v>
      </c>
      <c r="Z303" s="48" t="s">
        <v>1751</v>
      </c>
    </row>
    <row r="304" spans="2:26" ht="28.95" customHeight="1">
      <c r="B304" s="48" t="s">
        <v>2994</v>
      </c>
      <c r="C304" s="122">
        <f>IF(B304="1.2(1)①",INDEX('1.2(1)①'!$B:$B,MATCH(D304,'1.2(1)①'!$J:$J,0),1),INDEX('1.2(1)②'!$B:$B,MATCH(D304,'1.2(1)②'!$J:$J,0),1))</f>
        <v>11</v>
      </c>
      <c r="D304" s="48" t="s">
        <v>3393</v>
      </c>
      <c r="E304" s="48">
        <f t="shared" si="4"/>
        <v>298</v>
      </c>
      <c r="F304" s="48" t="s">
        <v>1740</v>
      </c>
      <c r="G304" s="48" t="s">
        <v>1750</v>
      </c>
      <c r="H304" s="48" t="s">
        <v>1320</v>
      </c>
      <c r="I304" s="48" t="s">
        <v>1748</v>
      </c>
      <c r="J304" s="48" t="s">
        <v>1354</v>
      </c>
      <c r="K304" s="48" t="s">
        <v>1267</v>
      </c>
      <c r="L304" s="48">
        <v>1.48</v>
      </c>
      <c r="M304" s="48" t="s">
        <v>1276</v>
      </c>
      <c r="N304" s="48" t="s">
        <v>1277</v>
      </c>
      <c r="O304" s="122" t="s">
        <v>1267</v>
      </c>
      <c r="P304" s="48" t="s">
        <v>1271</v>
      </c>
      <c r="Q304" s="48" t="s">
        <v>1743</v>
      </c>
      <c r="R304" s="48" t="s">
        <v>43</v>
      </c>
      <c r="S304" s="48" t="s">
        <v>1744</v>
      </c>
      <c r="T304" s="48" t="s">
        <v>1743</v>
      </c>
      <c r="U304" s="48" t="s">
        <v>43</v>
      </c>
      <c r="V304" s="48" t="s">
        <v>1744</v>
      </c>
      <c r="W304" s="122" t="s">
        <v>3812</v>
      </c>
      <c r="X304" s="122"/>
      <c r="Y304" s="48" t="s">
        <v>1216</v>
      </c>
      <c r="Z304" s="48" t="s">
        <v>1752</v>
      </c>
    </row>
    <row r="305" spans="2:26" ht="28.95" customHeight="1">
      <c r="B305" s="48" t="s">
        <v>2994</v>
      </c>
      <c r="C305" s="122">
        <f>IF(B305="1.2(1)①",INDEX('1.2(1)①'!$B:$B,MATCH(D305,'1.2(1)①'!$J:$J,0),1),INDEX('1.2(1)②'!$B:$B,MATCH(D305,'1.2(1)②'!$J:$J,0),1))</f>
        <v>11</v>
      </c>
      <c r="D305" s="48" t="s">
        <v>3393</v>
      </c>
      <c r="E305" s="48">
        <f t="shared" si="4"/>
        <v>299</v>
      </c>
      <c r="F305" s="48" t="s">
        <v>1754</v>
      </c>
      <c r="G305" s="48" t="s">
        <v>1750</v>
      </c>
      <c r="H305" s="48" t="s">
        <v>1267</v>
      </c>
      <c r="I305" s="48" t="s">
        <v>1267</v>
      </c>
      <c r="J305" s="48" t="s">
        <v>1354</v>
      </c>
      <c r="K305" s="48" t="s">
        <v>1267</v>
      </c>
      <c r="L305" s="48">
        <v>1.74</v>
      </c>
      <c r="M305" s="48" t="s">
        <v>1276</v>
      </c>
      <c r="N305" s="48" t="s">
        <v>1277</v>
      </c>
      <c r="O305" s="122" t="s">
        <v>1267</v>
      </c>
      <c r="P305" s="48" t="s">
        <v>1271</v>
      </c>
      <c r="Q305" s="48" t="s">
        <v>1743</v>
      </c>
      <c r="R305" s="48" t="s">
        <v>43</v>
      </c>
      <c r="S305" s="48" t="s">
        <v>1744</v>
      </c>
      <c r="T305" s="48" t="s">
        <v>1743</v>
      </c>
      <c r="U305" s="48" t="s">
        <v>43</v>
      </c>
      <c r="V305" s="48" t="s">
        <v>1744</v>
      </c>
      <c r="W305" s="122" t="s">
        <v>3812</v>
      </c>
      <c r="X305" s="122"/>
      <c r="Y305" s="48" t="s">
        <v>1217</v>
      </c>
      <c r="Z305" s="48" t="s">
        <v>1753</v>
      </c>
    </row>
    <row r="306" spans="2:26" ht="28.95" customHeight="1">
      <c r="B306" s="48" t="s">
        <v>2994</v>
      </c>
      <c r="C306" s="122">
        <f>IF(B306="1.2(1)①",INDEX('1.2(1)①'!$B:$B,MATCH(D306,'1.2(1)①'!$J:$J,0),1),INDEX('1.2(1)②'!$B:$B,MATCH(D306,'1.2(1)②'!$J:$J,0),1))</f>
        <v>11</v>
      </c>
      <c r="D306" s="48" t="s">
        <v>3393</v>
      </c>
      <c r="E306" s="48">
        <f t="shared" si="4"/>
        <v>300</v>
      </c>
      <c r="F306" s="48" t="s">
        <v>1756</v>
      </c>
      <c r="G306" s="48" t="s">
        <v>1741</v>
      </c>
      <c r="H306" s="48" t="s">
        <v>1320</v>
      </c>
      <c r="I306" s="48" t="s">
        <v>1742</v>
      </c>
      <c r="J306" s="48" t="s">
        <v>1354</v>
      </c>
      <c r="K306" s="48" t="s">
        <v>1267</v>
      </c>
      <c r="L306" s="48">
        <v>1.47</v>
      </c>
      <c r="M306" s="48" t="s">
        <v>1276</v>
      </c>
      <c r="N306" s="48" t="s">
        <v>1277</v>
      </c>
      <c r="O306" s="122" t="s">
        <v>1267</v>
      </c>
      <c r="P306" s="48" t="s">
        <v>1271</v>
      </c>
      <c r="Q306" s="48" t="s">
        <v>1743</v>
      </c>
      <c r="R306" s="48" t="s">
        <v>43</v>
      </c>
      <c r="S306" s="48" t="s">
        <v>1744</v>
      </c>
      <c r="T306" s="48" t="s">
        <v>1743</v>
      </c>
      <c r="U306" s="48" t="s">
        <v>43</v>
      </c>
      <c r="V306" s="48" t="s">
        <v>1744</v>
      </c>
      <c r="W306" s="122" t="s">
        <v>3812</v>
      </c>
      <c r="X306" s="122"/>
      <c r="Y306" s="48" t="s">
        <v>1218</v>
      </c>
      <c r="Z306" s="48" t="s">
        <v>1755</v>
      </c>
    </row>
    <row r="307" spans="2:26" ht="28.95" customHeight="1">
      <c r="B307" s="48" t="s">
        <v>2994</v>
      </c>
      <c r="C307" s="122">
        <f>IF(B307="1.2(1)①",INDEX('1.2(1)①'!$B:$B,MATCH(D307,'1.2(1)①'!$J:$J,0),1),INDEX('1.2(1)②'!$B:$B,MATCH(D307,'1.2(1)②'!$J:$J,0),1))</f>
        <v>11</v>
      </c>
      <c r="D307" s="48" t="s">
        <v>3393</v>
      </c>
      <c r="E307" s="48">
        <f t="shared" si="4"/>
        <v>301</v>
      </c>
      <c r="F307" s="48" t="s">
        <v>1756</v>
      </c>
      <c r="G307" s="48" t="s">
        <v>1741</v>
      </c>
      <c r="H307" s="48" t="s">
        <v>1320</v>
      </c>
      <c r="I307" s="48" t="s">
        <v>1746</v>
      </c>
      <c r="J307" s="48" t="s">
        <v>1354</v>
      </c>
      <c r="K307" s="48" t="s">
        <v>1267</v>
      </c>
      <c r="L307" s="48">
        <v>1.47</v>
      </c>
      <c r="M307" s="48" t="s">
        <v>1276</v>
      </c>
      <c r="N307" s="48" t="s">
        <v>1277</v>
      </c>
      <c r="O307" s="122" t="s">
        <v>1267</v>
      </c>
      <c r="P307" s="48" t="s">
        <v>1271</v>
      </c>
      <c r="Q307" s="48" t="s">
        <v>1743</v>
      </c>
      <c r="R307" s="48" t="s">
        <v>43</v>
      </c>
      <c r="S307" s="48" t="s">
        <v>1744</v>
      </c>
      <c r="T307" s="48" t="s">
        <v>1743</v>
      </c>
      <c r="U307" s="48" t="s">
        <v>43</v>
      </c>
      <c r="V307" s="48" t="s">
        <v>1744</v>
      </c>
      <c r="W307" s="122" t="s">
        <v>3812</v>
      </c>
      <c r="X307" s="122"/>
      <c r="Y307" s="48" t="s">
        <v>1218</v>
      </c>
      <c r="Z307" s="48" t="s">
        <v>1757</v>
      </c>
    </row>
    <row r="308" spans="2:26" ht="28.95" customHeight="1">
      <c r="B308" s="48" t="s">
        <v>2994</v>
      </c>
      <c r="C308" s="122">
        <f>IF(B308="1.2(1)①",INDEX('1.2(1)①'!$B:$B,MATCH(D308,'1.2(1)①'!$J:$J,0),1),INDEX('1.2(1)②'!$B:$B,MATCH(D308,'1.2(1)②'!$J:$J,0),1))</f>
        <v>11</v>
      </c>
      <c r="D308" s="48" t="s">
        <v>3393</v>
      </c>
      <c r="E308" s="48">
        <f t="shared" si="4"/>
        <v>302</v>
      </c>
      <c r="F308" s="48" t="s">
        <v>1756</v>
      </c>
      <c r="G308" s="48" t="s">
        <v>1741</v>
      </c>
      <c r="H308" s="48" t="s">
        <v>1320</v>
      </c>
      <c r="I308" s="48" t="s">
        <v>1748</v>
      </c>
      <c r="J308" s="48" t="s">
        <v>1354</v>
      </c>
      <c r="K308" s="48" t="s">
        <v>1267</v>
      </c>
      <c r="L308" s="48" t="s">
        <v>1267</v>
      </c>
      <c r="M308" s="48" t="s">
        <v>1276</v>
      </c>
      <c r="N308" s="48" t="s">
        <v>1277</v>
      </c>
      <c r="O308" s="122" t="s">
        <v>1267</v>
      </c>
      <c r="P308" s="48" t="s">
        <v>1271</v>
      </c>
      <c r="Q308" s="48" t="s">
        <v>1743</v>
      </c>
      <c r="R308" s="48" t="s">
        <v>43</v>
      </c>
      <c r="S308" s="48" t="s">
        <v>1744</v>
      </c>
      <c r="T308" s="48" t="s">
        <v>1743</v>
      </c>
      <c r="U308" s="48" t="s">
        <v>43</v>
      </c>
      <c r="V308" s="48" t="s">
        <v>1744</v>
      </c>
      <c r="W308" s="122" t="s">
        <v>3812</v>
      </c>
      <c r="X308" s="122"/>
      <c r="Y308" s="48" t="s">
        <v>1218</v>
      </c>
      <c r="Z308" s="48" t="s">
        <v>1758</v>
      </c>
    </row>
    <row r="309" spans="2:26" ht="28.95" customHeight="1">
      <c r="B309" s="48" t="s">
        <v>2994</v>
      </c>
      <c r="C309" s="122">
        <f>IF(B309="1.2(1)①",INDEX('1.2(1)①'!$B:$B,MATCH(D309,'1.2(1)①'!$J:$J,0),1),INDEX('1.2(1)②'!$B:$B,MATCH(D309,'1.2(1)②'!$J:$J,0),1))</f>
        <v>11</v>
      </c>
      <c r="D309" s="48" t="s">
        <v>3393</v>
      </c>
      <c r="E309" s="48">
        <f t="shared" si="4"/>
        <v>303</v>
      </c>
      <c r="F309" s="48" t="s">
        <v>1756</v>
      </c>
      <c r="G309" s="48" t="s">
        <v>1750</v>
      </c>
      <c r="H309" s="48" t="s">
        <v>1320</v>
      </c>
      <c r="I309" s="48" t="s">
        <v>1742</v>
      </c>
      <c r="J309" s="48" t="s">
        <v>1354</v>
      </c>
      <c r="K309" s="48" t="s">
        <v>1267</v>
      </c>
      <c r="L309" s="48">
        <v>1.47</v>
      </c>
      <c r="M309" s="48" t="s">
        <v>1276</v>
      </c>
      <c r="N309" s="48" t="s">
        <v>1277</v>
      </c>
      <c r="O309" s="122" t="s">
        <v>1267</v>
      </c>
      <c r="P309" s="48" t="s">
        <v>1271</v>
      </c>
      <c r="Q309" s="48" t="s">
        <v>1743</v>
      </c>
      <c r="R309" s="48" t="s">
        <v>43</v>
      </c>
      <c r="S309" s="48" t="s">
        <v>1744</v>
      </c>
      <c r="T309" s="48" t="s">
        <v>1743</v>
      </c>
      <c r="U309" s="48" t="s">
        <v>43</v>
      </c>
      <c r="V309" s="48" t="s">
        <v>1744</v>
      </c>
      <c r="W309" s="122" t="s">
        <v>3812</v>
      </c>
      <c r="X309" s="122"/>
      <c r="Y309" s="48" t="s">
        <v>1218</v>
      </c>
      <c r="Z309" s="48" t="s">
        <v>1759</v>
      </c>
    </row>
    <row r="310" spans="2:26" ht="28.95" customHeight="1">
      <c r="B310" s="48" t="s">
        <v>2994</v>
      </c>
      <c r="C310" s="122">
        <f>IF(B310="1.2(1)①",INDEX('1.2(1)①'!$B:$B,MATCH(D310,'1.2(1)①'!$J:$J,0),1),INDEX('1.2(1)②'!$B:$B,MATCH(D310,'1.2(1)②'!$J:$J,0),1))</f>
        <v>11</v>
      </c>
      <c r="D310" s="48" t="s">
        <v>3393</v>
      </c>
      <c r="E310" s="48">
        <f t="shared" si="4"/>
        <v>304</v>
      </c>
      <c r="F310" s="48" t="s">
        <v>1756</v>
      </c>
      <c r="G310" s="48" t="s">
        <v>1750</v>
      </c>
      <c r="H310" s="48" t="s">
        <v>1320</v>
      </c>
      <c r="I310" s="48" t="s">
        <v>1746</v>
      </c>
      <c r="J310" s="48" t="s">
        <v>1354</v>
      </c>
      <c r="K310" s="48" t="s">
        <v>1267</v>
      </c>
      <c r="L310" s="48">
        <v>1.47</v>
      </c>
      <c r="M310" s="48" t="s">
        <v>1276</v>
      </c>
      <c r="N310" s="48" t="s">
        <v>1277</v>
      </c>
      <c r="O310" s="122" t="s">
        <v>1267</v>
      </c>
      <c r="P310" s="48" t="s">
        <v>1271</v>
      </c>
      <c r="Q310" s="48" t="s">
        <v>1743</v>
      </c>
      <c r="R310" s="48" t="s">
        <v>43</v>
      </c>
      <c r="S310" s="48" t="s">
        <v>1744</v>
      </c>
      <c r="T310" s="48" t="s">
        <v>1743</v>
      </c>
      <c r="U310" s="48" t="s">
        <v>43</v>
      </c>
      <c r="V310" s="48" t="s">
        <v>1744</v>
      </c>
      <c r="W310" s="122" t="s">
        <v>3812</v>
      </c>
      <c r="X310" s="122"/>
      <c r="Y310" s="48" t="s">
        <v>1218</v>
      </c>
      <c r="Z310" s="48" t="s">
        <v>1760</v>
      </c>
    </row>
    <row r="311" spans="2:26" ht="28.95" customHeight="1">
      <c r="B311" s="48" t="s">
        <v>2994</v>
      </c>
      <c r="C311" s="122">
        <f>IF(B311="1.2(1)①",INDEX('1.2(1)①'!$B:$B,MATCH(D311,'1.2(1)①'!$J:$J,0),1),INDEX('1.2(1)②'!$B:$B,MATCH(D311,'1.2(1)②'!$J:$J,0),1))</f>
        <v>11</v>
      </c>
      <c r="D311" s="48" t="s">
        <v>3393</v>
      </c>
      <c r="E311" s="48">
        <f t="shared" si="4"/>
        <v>305</v>
      </c>
      <c r="F311" s="48" t="s">
        <v>1756</v>
      </c>
      <c r="G311" s="48" t="s">
        <v>1750</v>
      </c>
      <c r="H311" s="48" t="s">
        <v>1320</v>
      </c>
      <c r="I311" s="48" t="s">
        <v>1748</v>
      </c>
      <c r="J311" s="48" t="s">
        <v>1354</v>
      </c>
      <c r="K311" s="48" t="s">
        <v>1267</v>
      </c>
      <c r="L311" s="48" t="s">
        <v>1267</v>
      </c>
      <c r="M311" s="48" t="s">
        <v>1276</v>
      </c>
      <c r="N311" s="48" t="s">
        <v>1277</v>
      </c>
      <c r="O311" s="122" t="s">
        <v>1267</v>
      </c>
      <c r="P311" s="48" t="s">
        <v>1271</v>
      </c>
      <c r="Q311" s="48" t="s">
        <v>1743</v>
      </c>
      <c r="R311" s="48" t="s">
        <v>43</v>
      </c>
      <c r="S311" s="48" t="s">
        <v>1744</v>
      </c>
      <c r="T311" s="48" t="s">
        <v>1743</v>
      </c>
      <c r="U311" s="48" t="s">
        <v>43</v>
      </c>
      <c r="V311" s="48" t="s">
        <v>1744</v>
      </c>
      <c r="W311" s="122" t="s">
        <v>3812</v>
      </c>
      <c r="X311" s="122"/>
      <c r="Y311" s="48" t="s">
        <v>1218</v>
      </c>
      <c r="Z311" s="48" t="s">
        <v>1761</v>
      </c>
    </row>
    <row r="312" spans="2:26" ht="28.95" customHeight="1">
      <c r="B312" s="48" t="s">
        <v>2994</v>
      </c>
      <c r="C312" s="122">
        <f>IF(B312="1.2(1)①",INDEX('1.2(1)①'!$B:$B,MATCH(D312,'1.2(1)①'!$J:$J,0),1),INDEX('1.2(1)②'!$B:$B,MATCH(D312,'1.2(1)②'!$J:$J,0),1))</f>
        <v>11</v>
      </c>
      <c r="D312" s="48" t="s">
        <v>3393</v>
      </c>
      <c r="E312" s="48">
        <f t="shared" si="4"/>
        <v>306</v>
      </c>
      <c r="F312" s="48" t="s">
        <v>1763</v>
      </c>
      <c r="G312" s="48" t="s">
        <v>1267</v>
      </c>
      <c r="H312" s="48" t="s">
        <v>1320</v>
      </c>
      <c r="I312" s="48" t="s">
        <v>1742</v>
      </c>
      <c r="J312" s="48" t="s">
        <v>1354</v>
      </c>
      <c r="K312" s="48" t="s">
        <v>1267</v>
      </c>
      <c r="L312" s="48">
        <v>1.04</v>
      </c>
      <c r="M312" s="48" t="s">
        <v>1276</v>
      </c>
      <c r="N312" s="48" t="s">
        <v>1277</v>
      </c>
      <c r="O312" s="122" t="s">
        <v>1267</v>
      </c>
      <c r="P312" s="48" t="s">
        <v>1271</v>
      </c>
      <c r="Q312" s="48" t="s">
        <v>1764</v>
      </c>
      <c r="R312" s="48" t="s">
        <v>1765</v>
      </c>
      <c r="S312" s="48" t="s">
        <v>1766</v>
      </c>
      <c r="T312" s="48" t="s">
        <v>1764</v>
      </c>
      <c r="U312" s="48" t="s">
        <v>1765</v>
      </c>
      <c r="V312" s="48" t="s">
        <v>1767</v>
      </c>
      <c r="W312" s="122" t="s">
        <v>3812</v>
      </c>
      <c r="X312" s="122"/>
      <c r="Y312" s="48" t="s">
        <v>1219</v>
      </c>
      <c r="Z312" s="48" t="s">
        <v>1762</v>
      </c>
    </row>
    <row r="313" spans="2:26" ht="28.95" customHeight="1">
      <c r="B313" s="48" t="s">
        <v>2994</v>
      </c>
      <c r="C313" s="122">
        <f>IF(B313="1.2(1)①",INDEX('1.2(1)①'!$B:$B,MATCH(D313,'1.2(1)①'!$J:$J,0),1),INDEX('1.2(1)②'!$B:$B,MATCH(D313,'1.2(1)②'!$J:$J,0),1))</f>
        <v>11</v>
      </c>
      <c r="D313" s="48" t="s">
        <v>3393</v>
      </c>
      <c r="E313" s="48">
        <f t="shared" si="4"/>
        <v>307</v>
      </c>
      <c r="F313" s="48" t="s">
        <v>1763</v>
      </c>
      <c r="G313" s="48" t="s">
        <v>1267</v>
      </c>
      <c r="H313" s="48" t="s">
        <v>1320</v>
      </c>
      <c r="I313" s="48" t="s">
        <v>1746</v>
      </c>
      <c r="J313" s="48" t="s">
        <v>1354</v>
      </c>
      <c r="K313" s="48" t="s">
        <v>1267</v>
      </c>
      <c r="L313" s="48" t="s">
        <v>1267</v>
      </c>
      <c r="M313" s="48" t="s">
        <v>1276</v>
      </c>
      <c r="N313" s="48" t="s">
        <v>1277</v>
      </c>
      <c r="O313" s="122" t="s">
        <v>1267</v>
      </c>
      <c r="P313" s="48" t="s">
        <v>1271</v>
      </c>
      <c r="Q313" s="48" t="s">
        <v>1764</v>
      </c>
      <c r="R313" s="48" t="s">
        <v>1765</v>
      </c>
      <c r="S313" s="48" t="s">
        <v>1766</v>
      </c>
      <c r="T313" s="48" t="s">
        <v>1764</v>
      </c>
      <c r="U313" s="48" t="s">
        <v>1765</v>
      </c>
      <c r="V313" s="48" t="s">
        <v>1767</v>
      </c>
      <c r="W313" s="122" t="s">
        <v>3812</v>
      </c>
      <c r="X313" s="122"/>
      <c r="Y313" s="48" t="s">
        <v>1219</v>
      </c>
      <c r="Z313" s="48" t="s">
        <v>1768</v>
      </c>
    </row>
    <row r="314" spans="2:26" ht="28.95" customHeight="1">
      <c r="B314" s="48" t="s">
        <v>2994</v>
      </c>
      <c r="C314" s="122">
        <f>IF(B314="1.2(1)①",INDEX('1.2(1)①'!$B:$B,MATCH(D314,'1.2(1)①'!$J:$J,0),1),INDEX('1.2(1)②'!$B:$B,MATCH(D314,'1.2(1)②'!$J:$J,0),1))</f>
        <v>11</v>
      </c>
      <c r="D314" s="48" t="s">
        <v>3393</v>
      </c>
      <c r="E314" s="48">
        <f t="shared" si="4"/>
        <v>308</v>
      </c>
      <c r="F314" s="48" t="s">
        <v>1763</v>
      </c>
      <c r="G314" s="48" t="s">
        <v>1267</v>
      </c>
      <c r="H314" s="48" t="s">
        <v>1320</v>
      </c>
      <c r="I314" s="48" t="s">
        <v>1748</v>
      </c>
      <c r="J314" s="48" t="s">
        <v>1354</v>
      </c>
      <c r="K314" s="48" t="s">
        <v>1267</v>
      </c>
      <c r="L314" s="48" t="s">
        <v>1267</v>
      </c>
      <c r="M314" s="48" t="s">
        <v>1276</v>
      </c>
      <c r="N314" s="48" t="s">
        <v>1277</v>
      </c>
      <c r="O314" s="122" t="s">
        <v>1267</v>
      </c>
      <c r="P314" s="48" t="s">
        <v>1271</v>
      </c>
      <c r="Q314" s="48" t="s">
        <v>1764</v>
      </c>
      <c r="R314" s="48" t="s">
        <v>1765</v>
      </c>
      <c r="S314" s="48" t="s">
        <v>1766</v>
      </c>
      <c r="T314" s="48" t="s">
        <v>1764</v>
      </c>
      <c r="U314" s="48" t="s">
        <v>1765</v>
      </c>
      <c r="V314" s="48" t="s">
        <v>1767</v>
      </c>
      <c r="W314" s="122" t="s">
        <v>3812</v>
      </c>
      <c r="X314" s="122"/>
      <c r="Y314" s="48" t="s">
        <v>1219</v>
      </c>
      <c r="Z314" s="48" t="s">
        <v>1769</v>
      </c>
    </row>
    <row r="315" spans="2:26" ht="28.95" customHeight="1">
      <c r="B315" s="48" t="s">
        <v>2994</v>
      </c>
      <c r="C315" s="122">
        <f>IF(B315="1.2(1)①",INDEX('1.2(1)①'!$B:$B,MATCH(D315,'1.2(1)①'!$J:$J,0),1),INDEX('1.2(1)②'!$B:$B,MATCH(D315,'1.2(1)②'!$J:$J,0),1))</f>
        <v>12</v>
      </c>
      <c r="D315" s="48" t="s">
        <v>3394</v>
      </c>
      <c r="E315" s="48">
        <f t="shared" si="4"/>
        <v>309</v>
      </c>
      <c r="F315" s="48" t="s">
        <v>1788</v>
      </c>
      <c r="G315" s="48" t="s">
        <v>1789</v>
      </c>
      <c r="H315" s="48" t="s">
        <v>1267</v>
      </c>
      <c r="I315" s="48" t="s">
        <v>1267</v>
      </c>
      <c r="J315" s="48" t="s">
        <v>1790</v>
      </c>
      <c r="K315" s="48" t="s">
        <v>1267</v>
      </c>
      <c r="L315" s="48">
        <v>16.2</v>
      </c>
      <c r="M315" s="48" t="s">
        <v>1276</v>
      </c>
      <c r="N315" s="48" t="s">
        <v>1277</v>
      </c>
      <c r="O315" s="122" t="s">
        <v>1267</v>
      </c>
      <c r="P315" s="48" t="s">
        <v>1529</v>
      </c>
      <c r="Q315" s="48" t="s">
        <v>1267</v>
      </c>
      <c r="R315" s="48" t="s">
        <v>1267</v>
      </c>
      <c r="S315" s="48" t="s">
        <v>1791</v>
      </c>
      <c r="T315" s="48" t="s">
        <v>1267</v>
      </c>
      <c r="U315" s="48" t="s">
        <v>1267</v>
      </c>
      <c r="V315" s="48" t="s">
        <v>1792</v>
      </c>
      <c r="W315" s="122" t="s">
        <v>3812</v>
      </c>
      <c r="X315" s="122"/>
      <c r="Y315" s="48" t="s">
        <v>1187</v>
      </c>
      <c r="Z315" s="48" t="s">
        <v>1787</v>
      </c>
    </row>
    <row r="316" spans="2:26" ht="28.95" customHeight="1">
      <c r="B316" s="48" t="s">
        <v>2994</v>
      </c>
      <c r="C316" s="122">
        <f>IF(B316="1.2(1)①",INDEX('1.2(1)①'!$B:$B,MATCH(D316,'1.2(1)①'!$J:$J,0),1),INDEX('1.2(1)②'!$B:$B,MATCH(D316,'1.2(1)②'!$J:$J,0),1))</f>
        <v>12</v>
      </c>
      <c r="D316" s="48" t="s">
        <v>3394</v>
      </c>
      <c r="E316" s="48">
        <f t="shared" si="4"/>
        <v>310</v>
      </c>
      <c r="F316" s="48" t="s">
        <v>1788</v>
      </c>
      <c r="G316" s="48" t="s">
        <v>1794</v>
      </c>
      <c r="H316" s="48" t="s">
        <v>1407</v>
      </c>
      <c r="I316" s="48" t="s">
        <v>1795</v>
      </c>
      <c r="J316" s="48" t="s">
        <v>1790</v>
      </c>
      <c r="K316" s="48" t="s">
        <v>1267</v>
      </c>
      <c r="L316" s="48">
        <v>25.7</v>
      </c>
      <c r="M316" s="48" t="s">
        <v>1276</v>
      </c>
      <c r="N316" s="48" t="s">
        <v>1277</v>
      </c>
      <c r="O316" s="122" t="s">
        <v>1267</v>
      </c>
      <c r="P316" s="48" t="s">
        <v>1529</v>
      </c>
      <c r="Q316" s="48" t="s">
        <v>1267</v>
      </c>
      <c r="R316" s="48" t="s">
        <v>1267</v>
      </c>
      <c r="S316" s="48" t="s">
        <v>1796</v>
      </c>
      <c r="T316" s="48" t="s">
        <v>1267</v>
      </c>
      <c r="U316" s="48" t="s">
        <v>1267</v>
      </c>
      <c r="V316" s="48" t="s">
        <v>1797</v>
      </c>
      <c r="W316" s="122" t="s">
        <v>3812</v>
      </c>
      <c r="X316" s="122"/>
      <c r="Y316" s="48" t="s">
        <v>1187</v>
      </c>
      <c r="Z316" s="48" t="s">
        <v>1793</v>
      </c>
    </row>
    <row r="317" spans="2:26" ht="72" customHeight="1">
      <c r="B317" s="48" t="s">
        <v>2994</v>
      </c>
      <c r="C317" s="122">
        <f>IF(B317="1.2(1)①",INDEX('1.2(1)①'!$B:$B,MATCH(D317,'1.2(1)①'!$J:$J,0),1),INDEX('1.2(1)②'!$B:$B,MATCH(D317,'1.2(1)②'!$J:$J,0),1))</f>
        <v>12</v>
      </c>
      <c r="D317" s="48" t="s">
        <v>3394</v>
      </c>
      <c r="E317" s="48">
        <f t="shared" si="4"/>
        <v>311</v>
      </c>
      <c r="F317" s="48" t="s">
        <v>1788</v>
      </c>
      <c r="G317" s="48" t="s">
        <v>1794</v>
      </c>
      <c r="H317" s="48" t="s">
        <v>1407</v>
      </c>
      <c r="I317" s="48" t="s">
        <v>1799</v>
      </c>
      <c r="J317" s="48" t="s">
        <v>1790</v>
      </c>
      <c r="K317" s="48" t="s">
        <v>1267</v>
      </c>
      <c r="L317" s="48">
        <v>25</v>
      </c>
      <c r="M317" s="48" t="s">
        <v>1276</v>
      </c>
      <c r="N317" s="48" t="s">
        <v>1277</v>
      </c>
      <c r="O317" s="122" t="s">
        <v>1267</v>
      </c>
      <c r="P317" s="48" t="s">
        <v>1529</v>
      </c>
      <c r="Q317" s="48" t="s">
        <v>1267</v>
      </c>
      <c r="R317" s="48" t="s">
        <v>1267</v>
      </c>
      <c r="S317" s="48" t="s">
        <v>1796</v>
      </c>
      <c r="T317" s="48" t="s">
        <v>1267</v>
      </c>
      <c r="U317" s="48" t="s">
        <v>1267</v>
      </c>
      <c r="V317" s="48" t="s">
        <v>1797</v>
      </c>
      <c r="W317" s="122" t="s">
        <v>3812</v>
      </c>
      <c r="X317" s="122"/>
      <c r="Y317" s="48" t="s">
        <v>1187</v>
      </c>
      <c r="Z317" s="48" t="s">
        <v>1798</v>
      </c>
    </row>
    <row r="318" spans="2:26" ht="72" customHeight="1">
      <c r="B318" s="48" t="s">
        <v>2994</v>
      </c>
      <c r="C318" s="122">
        <f>IF(B318="1.2(1)①",INDEX('1.2(1)①'!$B:$B,MATCH(D318,'1.2(1)①'!$J:$J,0),1),INDEX('1.2(1)②'!$B:$B,MATCH(D318,'1.2(1)②'!$J:$J,0),1))</f>
        <v>12</v>
      </c>
      <c r="D318" s="48" t="s">
        <v>3394</v>
      </c>
      <c r="E318" s="48">
        <f t="shared" si="4"/>
        <v>312</v>
      </c>
      <c r="F318" s="48" t="s">
        <v>1788</v>
      </c>
      <c r="G318" s="48" t="s">
        <v>1794</v>
      </c>
      <c r="H318" s="48" t="s">
        <v>1407</v>
      </c>
      <c r="I318" s="48" t="s">
        <v>1801</v>
      </c>
      <c r="J318" s="48" t="s">
        <v>1790</v>
      </c>
      <c r="K318" s="48" t="s">
        <v>1267</v>
      </c>
      <c r="L318" s="48">
        <v>26.1</v>
      </c>
      <c r="M318" s="48" t="s">
        <v>1276</v>
      </c>
      <c r="N318" s="48" t="s">
        <v>1277</v>
      </c>
      <c r="O318" s="122" t="s">
        <v>1267</v>
      </c>
      <c r="P318" s="48" t="s">
        <v>1529</v>
      </c>
      <c r="Q318" s="48" t="s">
        <v>1267</v>
      </c>
      <c r="R318" s="48" t="s">
        <v>1267</v>
      </c>
      <c r="S318" s="48" t="s">
        <v>1796</v>
      </c>
      <c r="T318" s="48" t="s">
        <v>1267</v>
      </c>
      <c r="U318" s="48" t="s">
        <v>1267</v>
      </c>
      <c r="V318" s="48" t="s">
        <v>1797</v>
      </c>
      <c r="W318" s="122" t="s">
        <v>3812</v>
      </c>
      <c r="X318" s="122"/>
      <c r="Y318" s="48" t="s">
        <v>1187</v>
      </c>
      <c r="Z318" s="48" t="s">
        <v>1800</v>
      </c>
    </row>
    <row r="319" spans="2:26" ht="72" customHeight="1">
      <c r="B319" s="48" t="s">
        <v>2994</v>
      </c>
      <c r="C319" s="122">
        <f>IF(B319="1.2(1)①",INDEX('1.2(1)①'!$B:$B,MATCH(D319,'1.2(1)①'!$J:$J,0),1),INDEX('1.2(1)②'!$B:$B,MATCH(D319,'1.2(1)②'!$J:$J,0),1))</f>
        <v>13</v>
      </c>
      <c r="D319" s="48" t="s">
        <v>3395</v>
      </c>
      <c r="E319" s="48">
        <f t="shared" si="4"/>
        <v>313</v>
      </c>
      <c r="F319" s="48" t="s">
        <v>1771</v>
      </c>
      <c r="G319" s="48" t="s">
        <v>1267</v>
      </c>
      <c r="H319" s="48" t="s">
        <v>1320</v>
      </c>
      <c r="I319" s="48" t="s">
        <v>1772</v>
      </c>
      <c r="J319" s="48" t="s">
        <v>1354</v>
      </c>
      <c r="K319" s="48" t="s">
        <v>1267</v>
      </c>
      <c r="L319" s="48" t="s">
        <v>1267</v>
      </c>
      <c r="M319" s="48" t="s">
        <v>1276</v>
      </c>
      <c r="N319" s="48" t="s">
        <v>1277</v>
      </c>
      <c r="O319" s="122" t="s">
        <v>1267</v>
      </c>
      <c r="P319" s="48" t="s">
        <v>1690</v>
      </c>
      <c r="Q319" s="48" t="s">
        <v>1267</v>
      </c>
      <c r="R319" s="48" t="s">
        <v>1267</v>
      </c>
      <c r="S319" s="48" t="s">
        <v>1773</v>
      </c>
      <c r="T319" s="48" t="s">
        <v>1267</v>
      </c>
      <c r="U319" s="48" t="s">
        <v>1267</v>
      </c>
      <c r="V319" s="48" t="s">
        <v>1774</v>
      </c>
      <c r="W319" s="122" t="s">
        <v>3812</v>
      </c>
      <c r="X319" s="122"/>
      <c r="Y319" s="48" t="s">
        <v>1188</v>
      </c>
      <c r="Z319" s="48" t="s">
        <v>1770</v>
      </c>
    </row>
    <row r="320" spans="2:26" ht="72" customHeight="1">
      <c r="B320" s="48" t="s">
        <v>2994</v>
      </c>
      <c r="C320" s="122">
        <f>IF(B320="1.2(1)①",INDEX('1.2(1)①'!$B:$B,MATCH(D320,'1.2(1)①'!$J:$J,0),1),INDEX('1.2(1)②'!$B:$B,MATCH(D320,'1.2(1)②'!$J:$J,0),1))</f>
        <v>13</v>
      </c>
      <c r="D320" s="48" t="s">
        <v>3395</v>
      </c>
      <c r="E320" s="48">
        <f t="shared" si="4"/>
        <v>314</v>
      </c>
      <c r="F320" s="48" t="s">
        <v>1771</v>
      </c>
      <c r="G320" s="48" t="s">
        <v>1267</v>
      </c>
      <c r="H320" s="48" t="s">
        <v>1320</v>
      </c>
      <c r="I320" s="48" t="s">
        <v>1776</v>
      </c>
      <c r="J320" s="48" t="s">
        <v>1354</v>
      </c>
      <c r="K320" s="48" t="s">
        <v>1267</v>
      </c>
      <c r="L320" s="48" t="s">
        <v>1267</v>
      </c>
      <c r="M320" s="48" t="s">
        <v>1276</v>
      </c>
      <c r="N320" s="48" t="s">
        <v>1277</v>
      </c>
      <c r="O320" s="122" t="s">
        <v>1267</v>
      </c>
      <c r="P320" s="48" t="s">
        <v>1690</v>
      </c>
      <c r="Q320" s="48" t="s">
        <v>1267</v>
      </c>
      <c r="R320" s="48" t="s">
        <v>1267</v>
      </c>
      <c r="S320" s="48" t="s">
        <v>1773</v>
      </c>
      <c r="T320" s="48" t="s">
        <v>1267</v>
      </c>
      <c r="U320" s="48" t="s">
        <v>1267</v>
      </c>
      <c r="V320" s="48" t="s">
        <v>1774</v>
      </c>
      <c r="W320" s="122" t="s">
        <v>3812</v>
      </c>
      <c r="X320" s="122"/>
      <c r="Y320" s="48" t="s">
        <v>1188</v>
      </c>
      <c r="Z320" s="48" t="s">
        <v>1775</v>
      </c>
    </row>
    <row r="321" spans="2:26" ht="72" customHeight="1">
      <c r="B321" s="48" t="s">
        <v>2994</v>
      </c>
      <c r="C321" s="122">
        <f>IF(B321="1.2(1)①",INDEX('1.2(1)①'!$B:$B,MATCH(D321,'1.2(1)①'!$J:$J,0),1),INDEX('1.2(1)②'!$B:$B,MATCH(D321,'1.2(1)②'!$J:$J,0),1))</f>
        <v>13</v>
      </c>
      <c r="D321" s="48" t="s">
        <v>3395</v>
      </c>
      <c r="E321" s="48">
        <f t="shared" si="4"/>
        <v>315</v>
      </c>
      <c r="F321" s="48" t="s">
        <v>1771</v>
      </c>
      <c r="G321" s="48" t="s">
        <v>1267</v>
      </c>
      <c r="H321" s="48" t="s">
        <v>1320</v>
      </c>
      <c r="I321" s="48" t="s">
        <v>1778</v>
      </c>
      <c r="J321" s="48" t="s">
        <v>1354</v>
      </c>
      <c r="K321" s="48" t="s">
        <v>1267</v>
      </c>
      <c r="L321" s="48">
        <v>15.57</v>
      </c>
      <c r="M321" s="48" t="s">
        <v>1276</v>
      </c>
      <c r="N321" s="48" t="s">
        <v>1277</v>
      </c>
      <c r="O321" s="122" t="s">
        <v>1267</v>
      </c>
      <c r="P321" s="48" t="s">
        <v>1690</v>
      </c>
      <c r="Q321" s="48" t="s">
        <v>1267</v>
      </c>
      <c r="R321" s="48" t="s">
        <v>1267</v>
      </c>
      <c r="S321" s="48" t="s">
        <v>1773</v>
      </c>
      <c r="T321" s="48" t="s">
        <v>1267</v>
      </c>
      <c r="U321" s="48" t="s">
        <v>1267</v>
      </c>
      <c r="V321" s="48" t="s">
        <v>1774</v>
      </c>
      <c r="W321" s="122" t="s">
        <v>3812</v>
      </c>
      <c r="X321" s="122"/>
      <c r="Y321" s="48" t="s">
        <v>1188</v>
      </c>
      <c r="Z321" s="48" t="s">
        <v>1777</v>
      </c>
    </row>
    <row r="322" spans="2:26" ht="72" customHeight="1">
      <c r="B322" s="48" t="s">
        <v>2994</v>
      </c>
      <c r="C322" s="122">
        <f>IF(B322="1.2(1)①",INDEX('1.2(1)①'!$B:$B,MATCH(D322,'1.2(1)①'!$J:$J,0),1),INDEX('1.2(1)②'!$B:$B,MATCH(D322,'1.2(1)②'!$J:$J,0),1))</f>
        <v>13</v>
      </c>
      <c r="D322" s="48" t="s">
        <v>3395</v>
      </c>
      <c r="E322" s="48">
        <f t="shared" ref="E322:E385" si="5">ROW(E322)-6</f>
        <v>316</v>
      </c>
      <c r="F322" s="48" t="s">
        <v>1771</v>
      </c>
      <c r="G322" s="48" t="s">
        <v>1267</v>
      </c>
      <c r="H322" s="48" t="s">
        <v>1320</v>
      </c>
      <c r="I322" s="48" t="s">
        <v>1780</v>
      </c>
      <c r="J322" s="48" t="s">
        <v>1354</v>
      </c>
      <c r="K322" s="48" t="s">
        <v>1267</v>
      </c>
      <c r="L322" s="48" t="s">
        <v>1267</v>
      </c>
      <c r="M322" s="48" t="s">
        <v>1276</v>
      </c>
      <c r="N322" s="48" t="s">
        <v>1277</v>
      </c>
      <c r="O322" s="122" t="s">
        <v>1267</v>
      </c>
      <c r="P322" s="48" t="s">
        <v>1690</v>
      </c>
      <c r="Q322" s="48" t="s">
        <v>1267</v>
      </c>
      <c r="R322" s="48" t="s">
        <v>1267</v>
      </c>
      <c r="S322" s="48" t="s">
        <v>1773</v>
      </c>
      <c r="T322" s="48" t="s">
        <v>1267</v>
      </c>
      <c r="U322" s="48" t="s">
        <v>1267</v>
      </c>
      <c r="V322" s="48" t="s">
        <v>1774</v>
      </c>
      <c r="W322" s="122" t="s">
        <v>3812</v>
      </c>
      <c r="X322" s="122"/>
      <c r="Y322" s="48" t="s">
        <v>1188</v>
      </c>
      <c r="Z322" s="48" t="s">
        <v>1779</v>
      </c>
    </row>
    <row r="323" spans="2:26" ht="72" customHeight="1">
      <c r="B323" s="48" t="s">
        <v>2994</v>
      </c>
      <c r="C323" s="122">
        <f>IF(B323="1.2(1)①",INDEX('1.2(1)①'!$B:$B,MATCH(D323,'1.2(1)①'!$J:$J,0),1),INDEX('1.2(1)②'!$B:$B,MATCH(D323,'1.2(1)②'!$J:$J,0),1))</f>
        <v>13</v>
      </c>
      <c r="D323" s="48" t="s">
        <v>3395</v>
      </c>
      <c r="E323" s="48">
        <f t="shared" si="5"/>
        <v>317</v>
      </c>
      <c r="F323" s="48" t="s">
        <v>1771</v>
      </c>
      <c r="G323" s="48" t="s">
        <v>1267</v>
      </c>
      <c r="H323" s="48" t="s">
        <v>1320</v>
      </c>
      <c r="I323" s="48" t="s">
        <v>1782</v>
      </c>
      <c r="J323" s="48" t="s">
        <v>1354</v>
      </c>
      <c r="K323" s="48" t="s">
        <v>1267</v>
      </c>
      <c r="L323" s="48" t="s">
        <v>1267</v>
      </c>
      <c r="M323" s="48" t="s">
        <v>1276</v>
      </c>
      <c r="N323" s="48" t="s">
        <v>1277</v>
      </c>
      <c r="O323" s="122" t="s">
        <v>1267</v>
      </c>
      <c r="P323" s="48" t="s">
        <v>1690</v>
      </c>
      <c r="Q323" s="48" t="s">
        <v>1267</v>
      </c>
      <c r="R323" s="48" t="s">
        <v>1267</v>
      </c>
      <c r="S323" s="48" t="s">
        <v>1773</v>
      </c>
      <c r="T323" s="48" t="s">
        <v>1267</v>
      </c>
      <c r="U323" s="48" t="s">
        <v>1267</v>
      </c>
      <c r="V323" s="48" t="s">
        <v>1774</v>
      </c>
      <c r="W323" s="122" t="s">
        <v>3812</v>
      </c>
      <c r="X323" s="122"/>
      <c r="Y323" s="48" t="s">
        <v>1188</v>
      </c>
      <c r="Z323" s="48" t="s">
        <v>1781</v>
      </c>
    </row>
    <row r="324" spans="2:26" ht="72" customHeight="1">
      <c r="B324" s="48" t="s">
        <v>2994</v>
      </c>
      <c r="C324" s="122">
        <f>IF(B324="1.2(1)①",INDEX('1.2(1)①'!$B:$B,MATCH(D324,'1.2(1)①'!$J:$J,0),1),INDEX('1.2(1)②'!$B:$B,MATCH(D324,'1.2(1)②'!$J:$J,0),1))</f>
        <v>13</v>
      </c>
      <c r="D324" s="48" t="s">
        <v>3395</v>
      </c>
      <c r="E324" s="48">
        <f t="shared" si="5"/>
        <v>318</v>
      </c>
      <c r="F324" s="48" t="s">
        <v>1771</v>
      </c>
      <c r="G324" s="48" t="s">
        <v>1267</v>
      </c>
      <c r="H324" s="48" t="s">
        <v>1320</v>
      </c>
      <c r="I324" s="48" t="s">
        <v>1784</v>
      </c>
      <c r="J324" s="48" t="s">
        <v>1354</v>
      </c>
      <c r="K324" s="48" t="s">
        <v>1267</v>
      </c>
      <c r="L324" s="48" t="s">
        <v>1267</v>
      </c>
      <c r="M324" s="48" t="s">
        <v>1276</v>
      </c>
      <c r="N324" s="48" t="s">
        <v>1277</v>
      </c>
      <c r="O324" s="122" t="s">
        <v>1267</v>
      </c>
      <c r="P324" s="48" t="s">
        <v>1690</v>
      </c>
      <c r="Q324" s="48" t="s">
        <v>1267</v>
      </c>
      <c r="R324" s="48" t="s">
        <v>1267</v>
      </c>
      <c r="S324" s="48" t="s">
        <v>1773</v>
      </c>
      <c r="T324" s="48" t="s">
        <v>1267</v>
      </c>
      <c r="U324" s="48" t="s">
        <v>1267</v>
      </c>
      <c r="V324" s="48" t="s">
        <v>1774</v>
      </c>
      <c r="W324" s="122" t="s">
        <v>3812</v>
      </c>
      <c r="X324" s="122"/>
      <c r="Y324" s="48" t="s">
        <v>1188</v>
      </c>
      <c r="Z324" s="48" t="s">
        <v>1783</v>
      </c>
    </row>
    <row r="325" spans="2:26" ht="72" customHeight="1">
      <c r="B325" s="48" t="s">
        <v>2994</v>
      </c>
      <c r="C325" s="122">
        <f>IF(B325="1.2(1)①",INDEX('1.2(1)①'!$B:$B,MATCH(D325,'1.2(1)①'!$J:$J,0),1),INDEX('1.2(1)②'!$B:$B,MATCH(D325,'1.2(1)②'!$J:$J,0),1))</f>
        <v>13</v>
      </c>
      <c r="D325" s="48" t="s">
        <v>3395</v>
      </c>
      <c r="E325" s="48">
        <f t="shared" si="5"/>
        <v>319</v>
      </c>
      <c r="F325" s="48" t="s">
        <v>1771</v>
      </c>
      <c r="G325" s="48" t="s">
        <v>1267</v>
      </c>
      <c r="H325" s="48" t="s">
        <v>1320</v>
      </c>
      <c r="I325" s="48" t="s">
        <v>1786</v>
      </c>
      <c r="J325" s="48" t="s">
        <v>1354</v>
      </c>
      <c r="K325" s="48" t="s">
        <v>1267</v>
      </c>
      <c r="L325" s="48" t="s">
        <v>1267</v>
      </c>
      <c r="M325" s="48" t="s">
        <v>1276</v>
      </c>
      <c r="N325" s="48" t="s">
        <v>1277</v>
      </c>
      <c r="O325" s="122" t="s">
        <v>1267</v>
      </c>
      <c r="P325" s="48" t="s">
        <v>1690</v>
      </c>
      <c r="Q325" s="48" t="s">
        <v>1267</v>
      </c>
      <c r="R325" s="48" t="s">
        <v>1267</v>
      </c>
      <c r="S325" s="48" t="s">
        <v>1773</v>
      </c>
      <c r="T325" s="48" t="s">
        <v>1267</v>
      </c>
      <c r="U325" s="48" t="s">
        <v>1267</v>
      </c>
      <c r="V325" s="48" t="s">
        <v>1774</v>
      </c>
      <c r="W325" s="122" t="s">
        <v>3812</v>
      </c>
      <c r="X325" s="122"/>
      <c r="Y325" s="48" t="s">
        <v>1188</v>
      </c>
      <c r="Z325" s="48" t="s">
        <v>1785</v>
      </c>
    </row>
    <row r="326" spans="2:26" ht="72" customHeight="1">
      <c r="B326" s="48" t="s">
        <v>2994</v>
      </c>
      <c r="C326" s="122">
        <f>IF(B326="1.2(1)①",INDEX('1.2(1)①'!$B:$B,MATCH(D326,'1.2(1)①'!$J:$J,0),1),INDEX('1.2(1)②'!$B:$B,MATCH(D326,'1.2(1)②'!$J:$J,0),1))</f>
        <v>14</v>
      </c>
      <c r="D326" s="48" t="s">
        <v>3396</v>
      </c>
      <c r="E326" s="48">
        <f t="shared" si="5"/>
        <v>320</v>
      </c>
      <c r="F326" s="48" t="s">
        <v>2808</v>
      </c>
      <c r="G326" s="48" t="s">
        <v>1267</v>
      </c>
      <c r="H326" s="48" t="s">
        <v>1267</v>
      </c>
      <c r="I326" s="48" t="s">
        <v>1267</v>
      </c>
      <c r="J326" s="48" t="s">
        <v>2809</v>
      </c>
      <c r="K326" s="48" t="s">
        <v>1993</v>
      </c>
      <c r="L326" s="48">
        <v>80</v>
      </c>
      <c r="M326" s="48" t="s">
        <v>1276</v>
      </c>
      <c r="N326" s="48" t="s">
        <v>1277</v>
      </c>
      <c r="O326" s="122" t="s">
        <v>1267</v>
      </c>
      <c r="P326" s="48" t="s">
        <v>1529</v>
      </c>
      <c r="Q326" s="48" t="s">
        <v>1267</v>
      </c>
      <c r="R326" s="48" t="s">
        <v>1267</v>
      </c>
      <c r="S326" s="48" t="s">
        <v>2810</v>
      </c>
      <c r="T326" s="48" t="s">
        <v>1267</v>
      </c>
      <c r="U326" s="48" t="s">
        <v>1267</v>
      </c>
      <c r="V326" s="48" t="s">
        <v>2811</v>
      </c>
      <c r="W326" s="122" t="s">
        <v>3812</v>
      </c>
      <c r="X326" s="122"/>
      <c r="Y326" s="48" t="s">
        <v>1189</v>
      </c>
      <c r="Z326" s="48" t="s">
        <v>2807</v>
      </c>
    </row>
    <row r="327" spans="2:26" ht="72" customHeight="1">
      <c r="B327" s="48" t="s">
        <v>2994</v>
      </c>
      <c r="C327" s="122">
        <f>IF(B327="1.2(1)①",INDEX('1.2(1)①'!$B:$B,MATCH(D327,'1.2(1)①'!$J:$J,0),1),INDEX('1.2(1)②'!$B:$B,MATCH(D327,'1.2(1)②'!$J:$J,0),1))</f>
        <v>15</v>
      </c>
      <c r="D327" s="48" t="s">
        <v>3397</v>
      </c>
      <c r="E327" s="48">
        <f t="shared" si="5"/>
        <v>321</v>
      </c>
      <c r="F327" s="48" t="s">
        <v>1991</v>
      </c>
      <c r="G327" s="48" t="s">
        <v>1267</v>
      </c>
      <c r="H327" s="48" t="s">
        <v>1267</v>
      </c>
      <c r="I327" s="48" t="s">
        <v>1267</v>
      </c>
      <c r="J327" s="48" t="s">
        <v>1992</v>
      </c>
      <c r="K327" s="48" t="s">
        <v>1993</v>
      </c>
      <c r="L327" s="48">
        <v>77</v>
      </c>
      <c r="M327" s="48" t="s">
        <v>1276</v>
      </c>
      <c r="N327" s="48" t="s">
        <v>1277</v>
      </c>
      <c r="O327" s="122" t="s">
        <v>1267</v>
      </c>
      <c r="P327" s="48" t="s">
        <v>1529</v>
      </c>
      <c r="Q327" s="48" t="s">
        <v>1994</v>
      </c>
      <c r="R327" s="48" t="s">
        <v>1995</v>
      </c>
      <c r="S327" s="48" t="s">
        <v>1996</v>
      </c>
      <c r="T327" s="48" t="s">
        <v>1994</v>
      </c>
      <c r="U327" s="48" t="s">
        <v>1995</v>
      </c>
      <c r="V327" s="48" t="s">
        <v>1997</v>
      </c>
      <c r="W327" s="122" t="s">
        <v>3812</v>
      </c>
      <c r="X327" s="122"/>
      <c r="Y327" s="48" t="s">
        <v>1190</v>
      </c>
      <c r="Z327" s="48" t="s">
        <v>1990</v>
      </c>
    </row>
    <row r="328" spans="2:26" ht="72" customHeight="1">
      <c r="B328" s="48" t="s">
        <v>2994</v>
      </c>
      <c r="C328" s="122">
        <f>IF(B328="1.2(1)①",INDEX('1.2(1)①'!$B:$B,MATCH(D328,'1.2(1)①'!$J:$J,0),1),INDEX('1.2(1)②'!$B:$B,MATCH(D328,'1.2(1)②'!$J:$J,0),1))</f>
        <v>18</v>
      </c>
      <c r="D328" s="48" t="s">
        <v>3398</v>
      </c>
      <c r="E328" s="48">
        <f t="shared" si="5"/>
        <v>322</v>
      </c>
      <c r="F328" s="48" t="s">
        <v>1999</v>
      </c>
      <c r="G328" s="48" t="s">
        <v>1267</v>
      </c>
      <c r="H328" s="48" t="s">
        <v>1528</v>
      </c>
      <c r="I328" s="48" t="s">
        <v>2000</v>
      </c>
      <c r="J328" s="48" t="s">
        <v>1818</v>
      </c>
      <c r="K328" s="48" t="s">
        <v>1267</v>
      </c>
      <c r="L328" s="48">
        <v>4.2</v>
      </c>
      <c r="M328" s="48" t="s">
        <v>1276</v>
      </c>
      <c r="N328" s="48" t="s">
        <v>1277</v>
      </c>
      <c r="O328" s="122" t="s">
        <v>1267</v>
      </c>
      <c r="P328" s="48" t="s">
        <v>1271</v>
      </c>
      <c r="Q328" s="48" t="s">
        <v>1819</v>
      </c>
      <c r="R328" s="48" t="s">
        <v>1820</v>
      </c>
      <c r="S328" s="48" t="s">
        <v>1821</v>
      </c>
      <c r="T328" s="48" t="s">
        <v>1819</v>
      </c>
      <c r="U328" s="48" t="s">
        <v>1820</v>
      </c>
      <c r="V328" s="48" t="s">
        <v>1821</v>
      </c>
      <c r="W328" s="122" t="s">
        <v>3812</v>
      </c>
      <c r="X328" s="122"/>
      <c r="Y328" s="48" t="s">
        <v>1191</v>
      </c>
      <c r="Z328" s="48" t="s">
        <v>1998</v>
      </c>
    </row>
    <row r="329" spans="2:26" ht="72" customHeight="1">
      <c r="B329" s="48" t="s">
        <v>2994</v>
      </c>
      <c r="C329" s="122">
        <f>IF(B329="1.2(1)①",INDEX('1.2(1)①'!$B:$B,MATCH(D329,'1.2(1)①'!$J:$J,0),1),INDEX('1.2(1)②'!$B:$B,MATCH(D329,'1.2(1)②'!$J:$J,0),1))</f>
        <v>18</v>
      </c>
      <c r="D329" s="48" t="s">
        <v>3398</v>
      </c>
      <c r="E329" s="48">
        <f t="shared" si="5"/>
        <v>323</v>
      </c>
      <c r="F329" s="48" t="s">
        <v>1999</v>
      </c>
      <c r="G329" s="48" t="s">
        <v>1267</v>
      </c>
      <c r="H329" s="48" t="s">
        <v>1528</v>
      </c>
      <c r="I329" s="48" t="s">
        <v>2002</v>
      </c>
      <c r="J329" s="48" t="s">
        <v>1818</v>
      </c>
      <c r="K329" s="48" t="s">
        <v>1267</v>
      </c>
      <c r="L329" s="48">
        <v>4.2</v>
      </c>
      <c r="M329" s="48" t="s">
        <v>1276</v>
      </c>
      <c r="N329" s="48" t="s">
        <v>1277</v>
      </c>
      <c r="O329" s="122" t="s">
        <v>1267</v>
      </c>
      <c r="P329" s="48" t="s">
        <v>1271</v>
      </c>
      <c r="Q329" s="48" t="s">
        <v>1819</v>
      </c>
      <c r="R329" s="48" t="s">
        <v>1820</v>
      </c>
      <c r="S329" s="48" t="s">
        <v>1821</v>
      </c>
      <c r="T329" s="48" t="s">
        <v>1819</v>
      </c>
      <c r="U329" s="48" t="s">
        <v>1820</v>
      </c>
      <c r="V329" s="48" t="s">
        <v>1821</v>
      </c>
      <c r="W329" s="122" t="s">
        <v>3812</v>
      </c>
      <c r="X329" s="122"/>
      <c r="Y329" s="48" t="s">
        <v>1191</v>
      </c>
      <c r="Z329" s="48" t="s">
        <v>2001</v>
      </c>
    </row>
    <row r="330" spans="2:26" ht="72" customHeight="1">
      <c r="B330" s="48" t="s">
        <v>2994</v>
      </c>
      <c r="C330" s="122">
        <f>IF(B330="1.2(1)①",INDEX('1.2(1)①'!$B:$B,MATCH(D330,'1.2(1)①'!$J:$J,0),1),INDEX('1.2(1)②'!$B:$B,MATCH(D330,'1.2(1)②'!$J:$J,0),1))</f>
        <v>18</v>
      </c>
      <c r="D330" s="48" t="s">
        <v>3398</v>
      </c>
      <c r="E330" s="48">
        <f t="shared" si="5"/>
        <v>324</v>
      </c>
      <c r="F330" s="48" t="s">
        <v>1999</v>
      </c>
      <c r="G330" s="48" t="s">
        <v>1267</v>
      </c>
      <c r="H330" s="48" t="s">
        <v>1528</v>
      </c>
      <c r="I330" s="48" t="s">
        <v>2004</v>
      </c>
      <c r="J330" s="48" t="s">
        <v>1818</v>
      </c>
      <c r="K330" s="48" t="s">
        <v>1267</v>
      </c>
      <c r="L330" s="48">
        <v>3.9</v>
      </c>
      <c r="M330" s="48" t="s">
        <v>1276</v>
      </c>
      <c r="N330" s="48" t="s">
        <v>1277</v>
      </c>
      <c r="O330" s="82">
        <v>4152000</v>
      </c>
      <c r="P330" s="48" t="s">
        <v>1271</v>
      </c>
      <c r="Q330" s="48" t="s">
        <v>1819</v>
      </c>
      <c r="R330" s="48" t="s">
        <v>1820</v>
      </c>
      <c r="S330" s="48" t="s">
        <v>1821</v>
      </c>
      <c r="T330" s="48" t="s">
        <v>1819</v>
      </c>
      <c r="U330" s="48" t="s">
        <v>1820</v>
      </c>
      <c r="V330" s="48" t="s">
        <v>1821</v>
      </c>
      <c r="W330" s="122" t="s">
        <v>3812</v>
      </c>
      <c r="X330" s="122" t="s">
        <v>3813</v>
      </c>
      <c r="Y330" s="48" t="s">
        <v>1191</v>
      </c>
      <c r="Z330" s="48" t="s">
        <v>2003</v>
      </c>
    </row>
    <row r="331" spans="2:26" ht="57.6" customHeight="1">
      <c r="B331" s="48" t="s">
        <v>2994</v>
      </c>
      <c r="C331" s="122">
        <f>IF(B331="1.2(1)①",INDEX('1.2(1)①'!$B:$B,MATCH(D331,'1.2(1)①'!$J:$J,0),1),INDEX('1.2(1)②'!$B:$B,MATCH(D331,'1.2(1)②'!$J:$J,0),1))</f>
        <v>18</v>
      </c>
      <c r="D331" s="48" t="s">
        <v>3398</v>
      </c>
      <c r="E331" s="48">
        <f t="shared" si="5"/>
        <v>325</v>
      </c>
      <c r="F331" s="48" t="s">
        <v>1999</v>
      </c>
      <c r="G331" s="48" t="s">
        <v>1267</v>
      </c>
      <c r="H331" s="48" t="s">
        <v>1528</v>
      </c>
      <c r="I331" s="48" t="s">
        <v>2006</v>
      </c>
      <c r="J331" s="48" t="s">
        <v>1818</v>
      </c>
      <c r="K331" s="48" t="s">
        <v>1267</v>
      </c>
      <c r="L331" s="48">
        <v>3.8</v>
      </c>
      <c r="M331" s="48" t="s">
        <v>1276</v>
      </c>
      <c r="N331" s="48" t="s">
        <v>1277</v>
      </c>
      <c r="O331" s="122" t="s">
        <v>1267</v>
      </c>
      <c r="P331" s="48" t="s">
        <v>1271</v>
      </c>
      <c r="Q331" s="48" t="s">
        <v>1819</v>
      </c>
      <c r="R331" s="48" t="s">
        <v>1820</v>
      </c>
      <c r="S331" s="48" t="s">
        <v>1821</v>
      </c>
      <c r="T331" s="48" t="s">
        <v>1819</v>
      </c>
      <c r="U331" s="48" t="s">
        <v>1820</v>
      </c>
      <c r="V331" s="48" t="s">
        <v>1821</v>
      </c>
      <c r="W331" s="122" t="s">
        <v>3812</v>
      </c>
      <c r="X331" s="122"/>
      <c r="Y331" s="48" t="s">
        <v>1191</v>
      </c>
      <c r="Z331" s="48" t="s">
        <v>2005</v>
      </c>
    </row>
    <row r="332" spans="2:26" ht="43.2" customHeight="1">
      <c r="B332" s="48" t="s">
        <v>2994</v>
      </c>
      <c r="C332" s="122">
        <f>IF(B332="1.2(1)①",INDEX('1.2(1)①'!$B:$B,MATCH(D332,'1.2(1)①'!$J:$J,0),1),INDEX('1.2(1)②'!$B:$B,MATCH(D332,'1.2(1)②'!$J:$J,0),1))</f>
        <v>18</v>
      </c>
      <c r="D332" s="48" t="s">
        <v>3398</v>
      </c>
      <c r="E332" s="48">
        <f t="shared" si="5"/>
        <v>326</v>
      </c>
      <c r="F332" s="48" t="s">
        <v>1999</v>
      </c>
      <c r="G332" s="48" t="s">
        <v>1267</v>
      </c>
      <c r="H332" s="48" t="s">
        <v>1528</v>
      </c>
      <c r="I332" s="48" t="s">
        <v>2008</v>
      </c>
      <c r="J332" s="48" t="s">
        <v>1818</v>
      </c>
      <c r="K332" s="48" t="s">
        <v>1267</v>
      </c>
      <c r="L332" s="48">
        <v>3.8</v>
      </c>
      <c r="M332" s="48" t="s">
        <v>1276</v>
      </c>
      <c r="N332" s="48" t="s">
        <v>1277</v>
      </c>
      <c r="O332" s="122" t="s">
        <v>1267</v>
      </c>
      <c r="P332" s="48" t="s">
        <v>1271</v>
      </c>
      <c r="Q332" s="48" t="s">
        <v>1819</v>
      </c>
      <c r="R332" s="48" t="s">
        <v>1820</v>
      </c>
      <c r="S332" s="48" t="s">
        <v>1821</v>
      </c>
      <c r="T332" s="48" t="s">
        <v>1819</v>
      </c>
      <c r="U332" s="48" t="s">
        <v>1820</v>
      </c>
      <c r="V332" s="48" t="s">
        <v>1821</v>
      </c>
      <c r="W332" s="122" t="s">
        <v>3812</v>
      </c>
      <c r="X332" s="122"/>
      <c r="Y332" s="48" t="s">
        <v>1191</v>
      </c>
      <c r="Z332" s="48" t="s">
        <v>2007</v>
      </c>
    </row>
    <row r="333" spans="2:26" ht="86.4" customHeight="1">
      <c r="B333" s="48" t="s">
        <v>2994</v>
      </c>
      <c r="C333" s="122">
        <f>IF(B333="1.2(1)①",INDEX('1.2(1)①'!$B:$B,MATCH(D333,'1.2(1)①'!$J:$J,0),1),INDEX('1.2(1)②'!$B:$B,MATCH(D333,'1.2(1)②'!$J:$J,0),1))</f>
        <v>18</v>
      </c>
      <c r="D333" s="48" t="s">
        <v>3398</v>
      </c>
      <c r="E333" s="48">
        <f t="shared" si="5"/>
        <v>327</v>
      </c>
      <c r="F333" s="48" t="s">
        <v>1999</v>
      </c>
      <c r="G333" s="48" t="s">
        <v>1267</v>
      </c>
      <c r="H333" s="48" t="s">
        <v>1528</v>
      </c>
      <c r="I333" s="48" t="s">
        <v>2010</v>
      </c>
      <c r="J333" s="48" t="s">
        <v>1818</v>
      </c>
      <c r="K333" s="48" t="s">
        <v>1267</v>
      </c>
      <c r="L333" s="48">
        <v>3.8</v>
      </c>
      <c r="M333" s="48" t="s">
        <v>1276</v>
      </c>
      <c r="N333" s="48" t="s">
        <v>1277</v>
      </c>
      <c r="O333" s="122" t="s">
        <v>1267</v>
      </c>
      <c r="P333" s="48" t="s">
        <v>1271</v>
      </c>
      <c r="Q333" s="48" t="s">
        <v>1819</v>
      </c>
      <c r="R333" s="48" t="s">
        <v>1820</v>
      </c>
      <c r="S333" s="48" t="s">
        <v>1821</v>
      </c>
      <c r="T333" s="48" t="s">
        <v>1819</v>
      </c>
      <c r="U333" s="48" t="s">
        <v>1820</v>
      </c>
      <c r="V333" s="48" t="s">
        <v>1821</v>
      </c>
      <c r="W333" s="122" t="s">
        <v>3812</v>
      </c>
      <c r="X333" s="122"/>
      <c r="Y333" s="48" t="s">
        <v>1191</v>
      </c>
      <c r="Z333" s="48" t="s">
        <v>2009</v>
      </c>
    </row>
    <row r="334" spans="2:26" ht="86.4" customHeight="1">
      <c r="B334" s="48" t="s">
        <v>2994</v>
      </c>
      <c r="C334" s="122">
        <f>IF(B334="1.2(1)①",INDEX('1.2(1)①'!$B:$B,MATCH(D334,'1.2(1)①'!$J:$J,0),1),INDEX('1.2(1)②'!$B:$B,MATCH(D334,'1.2(1)②'!$J:$J,0),1))</f>
        <v>18</v>
      </c>
      <c r="D334" s="48" t="s">
        <v>3398</v>
      </c>
      <c r="E334" s="48">
        <f t="shared" si="5"/>
        <v>328</v>
      </c>
      <c r="F334" s="48" t="s">
        <v>1999</v>
      </c>
      <c r="G334" s="48" t="s">
        <v>1297</v>
      </c>
      <c r="H334" s="48" t="s">
        <v>1528</v>
      </c>
      <c r="I334" s="48" t="s">
        <v>2000</v>
      </c>
      <c r="J334" s="48" t="s">
        <v>2012</v>
      </c>
      <c r="K334" s="48" t="s">
        <v>1267</v>
      </c>
      <c r="L334" s="48">
        <v>3.5</v>
      </c>
      <c r="M334" s="48" t="s">
        <v>1276</v>
      </c>
      <c r="N334" s="48" t="s">
        <v>1277</v>
      </c>
      <c r="O334" s="122" t="s">
        <v>1267</v>
      </c>
      <c r="P334" s="48" t="s">
        <v>1271</v>
      </c>
      <c r="Q334" s="48" t="s">
        <v>1819</v>
      </c>
      <c r="R334" s="48" t="s">
        <v>1820</v>
      </c>
      <c r="S334" s="48" t="s">
        <v>1821</v>
      </c>
      <c r="T334" s="48" t="s">
        <v>1819</v>
      </c>
      <c r="U334" s="48" t="s">
        <v>1820</v>
      </c>
      <c r="V334" s="48" t="s">
        <v>1821</v>
      </c>
      <c r="W334" s="122" t="s">
        <v>3812</v>
      </c>
      <c r="X334" s="122"/>
      <c r="Y334" s="48" t="s">
        <v>1191</v>
      </c>
      <c r="Z334" s="48" t="s">
        <v>2011</v>
      </c>
    </row>
    <row r="335" spans="2:26" ht="86.4" customHeight="1">
      <c r="B335" s="48" t="s">
        <v>2994</v>
      </c>
      <c r="C335" s="122">
        <f>IF(B335="1.2(1)①",INDEX('1.2(1)①'!$B:$B,MATCH(D335,'1.2(1)①'!$J:$J,0),1),INDEX('1.2(1)②'!$B:$B,MATCH(D335,'1.2(1)②'!$J:$J,0),1))</f>
        <v>18</v>
      </c>
      <c r="D335" s="48" t="s">
        <v>3398</v>
      </c>
      <c r="E335" s="48">
        <f t="shared" si="5"/>
        <v>329</v>
      </c>
      <c r="F335" s="48" t="s">
        <v>1999</v>
      </c>
      <c r="G335" s="48" t="s">
        <v>1297</v>
      </c>
      <c r="H335" s="48" t="s">
        <v>1528</v>
      </c>
      <c r="I335" s="48" t="s">
        <v>2002</v>
      </c>
      <c r="J335" s="48" t="s">
        <v>2012</v>
      </c>
      <c r="K335" s="48" t="s">
        <v>1267</v>
      </c>
      <c r="L335" s="48">
        <v>3.5</v>
      </c>
      <c r="M335" s="48" t="s">
        <v>1276</v>
      </c>
      <c r="N335" s="48" t="s">
        <v>1277</v>
      </c>
      <c r="O335" s="122" t="s">
        <v>1267</v>
      </c>
      <c r="P335" s="48" t="s">
        <v>1271</v>
      </c>
      <c r="Q335" s="48" t="s">
        <v>1819</v>
      </c>
      <c r="R335" s="48" t="s">
        <v>1820</v>
      </c>
      <c r="S335" s="48" t="s">
        <v>1821</v>
      </c>
      <c r="T335" s="48" t="s">
        <v>1819</v>
      </c>
      <c r="U335" s="48" t="s">
        <v>1820</v>
      </c>
      <c r="V335" s="48" t="s">
        <v>1821</v>
      </c>
      <c r="W335" s="122" t="s">
        <v>3812</v>
      </c>
      <c r="X335" s="122"/>
      <c r="Y335" s="48" t="s">
        <v>1191</v>
      </c>
      <c r="Z335" s="48" t="s">
        <v>2013</v>
      </c>
    </row>
    <row r="336" spans="2:26" ht="86.4" customHeight="1">
      <c r="B336" s="48" t="s">
        <v>2994</v>
      </c>
      <c r="C336" s="122">
        <f>IF(B336="1.2(1)①",INDEX('1.2(1)①'!$B:$B,MATCH(D336,'1.2(1)①'!$J:$J,0),1),INDEX('1.2(1)②'!$B:$B,MATCH(D336,'1.2(1)②'!$J:$J,0),1))</f>
        <v>18</v>
      </c>
      <c r="D336" s="48" t="s">
        <v>3398</v>
      </c>
      <c r="E336" s="48">
        <f t="shared" si="5"/>
        <v>330</v>
      </c>
      <c r="F336" s="48" t="s">
        <v>1999</v>
      </c>
      <c r="G336" s="48" t="s">
        <v>1297</v>
      </c>
      <c r="H336" s="48" t="s">
        <v>1528</v>
      </c>
      <c r="I336" s="48" t="s">
        <v>2004</v>
      </c>
      <c r="J336" s="48" t="s">
        <v>2012</v>
      </c>
      <c r="K336" s="48" t="s">
        <v>1267</v>
      </c>
      <c r="L336" s="48">
        <v>3.5</v>
      </c>
      <c r="M336" s="48" t="s">
        <v>1276</v>
      </c>
      <c r="N336" s="48" t="s">
        <v>1277</v>
      </c>
      <c r="O336" s="122" t="s">
        <v>1267</v>
      </c>
      <c r="P336" s="48" t="s">
        <v>1271</v>
      </c>
      <c r="Q336" s="48" t="s">
        <v>1819</v>
      </c>
      <c r="R336" s="48" t="s">
        <v>1820</v>
      </c>
      <c r="S336" s="48" t="s">
        <v>1821</v>
      </c>
      <c r="T336" s="48" t="s">
        <v>1819</v>
      </c>
      <c r="U336" s="48" t="s">
        <v>1820</v>
      </c>
      <c r="V336" s="48" t="s">
        <v>1821</v>
      </c>
      <c r="W336" s="122" t="s">
        <v>3812</v>
      </c>
      <c r="X336" s="122"/>
      <c r="Y336" s="48" t="s">
        <v>1191</v>
      </c>
      <c r="Z336" s="48" t="s">
        <v>2014</v>
      </c>
    </row>
    <row r="337" spans="2:26" ht="86.4" customHeight="1">
      <c r="B337" s="48" t="s">
        <v>2994</v>
      </c>
      <c r="C337" s="122">
        <f>IF(B337="1.2(1)①",INDEX('1.2(1)①'!$B:$B,MATCH(D337,'1.2(1)①'!$J:$J,0),1),INDEX('1.2(1)②'!$B:$B,MATCH(D337,'1.2(1)②'!$J:$J,0),1))</f>
        <v>18</v>
      </c>
      <c r="D337" s="48" t="s">
        <v>3398</v>
      </c>
      <c r="E337" s="48">
        <f t="shared" si="5"/>
        <v>331</v>
      </c>
      <c r="F337" s="48" t="s">
        <v>1999</v>
      </c>
      <c r="G337" s="48" t="s">
        <v>1297</v>
      </c>
      <c r="H337" s="48" t="s">
        <v>1528</v>
      </c>
      <c r="I337" s="48" t="s">
        <v>2006</v>
      </c>
      <c r="J337" s="48" t="s">
        <v>2012</v>
      </c>
      <c r="K337" s="48" t="s">
        <v>1267</v>
      </c>
      <c r="L337" s="48">
        <v>3.4</v>
      </c>
      <c r="M337" s="48" t="s">
        <v>1276</v>
      </c>
      <c r="N337" s="48" t="s">
        <v>1277</v>
      </c>
      <c r="O337" s="122" t="s">
        <v>1267</v>
      </c>
      <c r="P337" s="48" t="s">
        <v>1271</v>
      </c>
      <c r="Q337" s="48" t="s">
        <v>1819</v>
      </c>
      <c r="R337" s="48" t="s">
        <v>1820</v>
      </c>
      <c r="S337" s="48" t="s">
        <v>1821</v>
      </c>
      <c r="T337" s="48" t="s">
        <v>1819</v>
      </c>
      <c r="U337" s="48" t="s">
        <v>1820</v>
      </c>
      <c r="V337" s="48" t="s">
        <v>1821</v>
      </c>
      <c r="W337" s="122" t="s">
        <v>3812</v>
      </c>
      <c r="X337" s="122"/>
      <c r="Y337" s="48" t="s">
        <v>1191</v>
      </c>
      <c r="Z337" s="48" t="s">
        <v>2015</v>
      </c>
    </row>
    <row r="338" spans="2:26" ht="86.4" customHeight="1">
      <c r="B338" s="48" t="s">
        <v>2994</v>
      </c>
      <c r="C338" s="122">
        <f>IF(B338="1.2(1)①",INDEX('1.2(1)①'!$B:$B,MATCH(D338,'1.2(1)①'!$J:$J,0),1),INDEX('1.2(1)②'!$B:$B,MATCH(D338,'1.2(1)②'!$J:$J,0),1))</f>
        <v>18</v>
      </c>
      <c r="D338" s="48" t="s">
        <v>3398</v>
      </c>
      <c r="E338" s="48">
        <f t="shared" si="5"/>
        <v>332</v>
      </c>
      <c r="F338" s="48" t="s">
        <v>1999</v>
      </c>
      <c r="G338" s="48" t="s">
        <v>1297</v>
      </c>
      <c r="H338" s="48" t="s">
        <v>1528</v>
      </c>
      <c r="I338" s="48" t="s">
        <v>2008</v>
      </c>
      <c r="J338" s="48" t="s">
        <v>2012</v>
      </c>
      <c r="K338" s="48" t="s">
        <v>1267</v>
      </c>
      <c r="L338" s="48">
        <v>3.3</v>
      </c>
      <c r="M338" s="48" t="s">
        <v>1276</v>
      </c>
      <c r="N338" s="48" t="s">
        <v>1277</v>
      </c>
      <c r="O338" s="122" t="s">
        <v>1267</v>
      </c>
      <c r="P338" s="48" t="s">
        <v>1271</v>
      </c>
      <c r="Q338" s="48" t="s">
        <v>1819</v>
      </c>
      <c r="R338" s="48" t="s">
        <v>1820</v>
      </c>
      <c r="S338" s="48" t="s">
        <v>1821</v>
      </c>
      <c r="T338" s="48" t="s">
        <v>1819</v>
      </c>
      <c r="U338" s="48" t="s">
        <v>1820</v>
      </c>
      <c r="V338" s="48" t="s">
        <v>1821</v>
      </c>
      <c r="W338" s="122" t="s">
        <v>3812</v>
      </c>
      <c r="X338" s="122"/>
      <c r="Y338" s="48" t="s">
        <v>1191</v>
      </c>
      <c r="Z338" s="48" t="s">
        <v>2016</v>
      </c>
    </row>
    <row r="339" spans="2:26" ht="86.4" customHeight="1">
      <c r="B339" s="48" t="s">
        <v>2994</v>
      </c>
      <c r="C339" s="122">
        <f>IF(B339="1.2(1)①",INDEX('1.2(1)①'!$B:$B,MATCH(D339,'1.2(1)①'!$J:$J,0),1),INDEX('1.2(1)②'!$B:$B,MATCH(D339,'1.2(1)②'!$J:$J,0),1))</f>
        <v>18</v>
      </c>
      <c r="D339" s="48" t="s">
        <v>3398</v>
      </c>
      <c r="E339" s="48">
        <f t="shared" si="5"/>
        <v>333</v>
      </c>
      <c r="F339" s="48" t="s">
        <v>1999</v>
      </c>
      <c r="G339" s="48" t="s">
        <v>1297</v>
      </c>
      <c r="H339" s="48" t="s">
        <v>1528</v>
      </c>
      <c r="I339" s="48" t="s">
        <v>2010</v>
      </c>
      <c r="J339" s="48" t="s">
        <v>2012</v>
      </c>
      <c r="K339" s="48" t="s">
        <v>1267</v>
      </c>
      <c r="L339" s="48">
        <v>3.3</v>
      </c>
      <c r="M339" s="48" t="s">
        <v>1276</v>
      </c>
      <c r="N339" s="48" t="s">
        <v>1277</v>
      </c>
      <c r="O339" s="122" t="s">
        <v>1267</v>
      </c>
      <c r="P339" s="48" t="s">
        <v>1271</v>
      </c>
      <c r="Q339" s="48" t="s">
        <v>1819</v>
      </c>
      <c r="R339" s="48" t="s">
        <v>1820</v>
      </c>
      <c r="S339" s="48" t="s">
        <v>1821</v>
      </c>
      <c r="T339" s="48" t="s">
        <v>1819</v>
      </c>
      <c r="U339" s="48" t="s">
        <v>1820</v>
      </c>
      <c r="V339" s="48" t="s">
        <v>1821</v>
      </c>
      <c r="W339" s="122" t="s">
        <v>3812</v>
      </c>
      <c r="X339" s="122"/>
      <c r="Y339" s="48" t="s">
        <v>1191</v>
      </c>
      <c r="Z339" s="48" t="s">
        <v>2017</v>
      </c>
    </row>
    <row r="340" spans="2:26" ht="86.4" customHeight="1">
      <c r="B340" s="48" t="s">
        <v>2994</v>
      </c>
      <c r="C340" s="122">
        <f>IF(B340="1.2(1)①",INDEX('1.2(1)①'!$B:$B,MATCH(D340,'1.2(1)①'!$J:$J,0),1),INDEX('1.2(1)②'!$B:$B,MATCH(D340,'1.2(1)②'!$J:$J,0),1))</f>
        <v>19</v>
      </c>
      <c r="D340" s="48" t="s">
        <v>57</v>
      </c>
      <c r="E340" s="48">
        <f t="shared" si="5"/>
        <v>334</v>
      </c>
      <c r="F340" s="48" t="s">
        <v>59</v>
      </c>
      <c r="G340" s="48" t="s">
        <v>1267</v>
      </c>
      <c r="H340" s="48" t="s">
        <v>1267</v>
      </c>
      <c r="I340" s="48" t="s">
        <v>1267</v>
      </c>
      <c r="J340" s="48" t="s">
        <v>1992</v>
      </c>
      <c r="K340" s="48" t="s">
        <v>1993</v>
      </c>
      <c r="L340" s="48">
        <v>95</v>
      </c>
      <c r="M340" s="48" t="s">
        <v>1276</v>
      </c>
      <c r="N340" s="48" t="s">
        <v>1277</v>
      </c>
      <c r="O340" s="82">
        <v>408000</v>
      </c>
      <c r="P340" s="48" t="s">
        <v>1271</v>
      </c>
      <c r="Q340" s="48" t="s">
        <v>2019</v>
      </c>
      <c r="R340" s="48" t="s">
        <v>2020</v>
      </c>
      <c r="S340" s="48" t="s">
        <v>2021</v>
      </c>
      <c r="T340" s="48" t="s">
        <v>2019</v>
      </c>
      <c r="U340" s="48" t="s">
        <v>2020</v>
      </c>
      <c r="V340" s="48" t="s">
        <v>2021</v>
      </c>
      <c r="W340" s="122" t="s">
        <v>3812</v>
      </c>
      <c r="X340" s="122" t="s">
        <v>3813</v>
      </c>
      <c r="Y340" s="48" t="s">
        <v>1192</v>
      </c>
      <c r="Z340" s="48" t="s">
        <v>2018</v>
      </c>
    </row>
    <row r="341" spans="2:26" ht="86.4" customHeight="1">
      <c r="B341" s="48" t="s">
        <v>2994</v>
      </c>
      <c r="C341" s="122">
        <f>IF(B341="1.2(1)①",INDEX('1.2(1)①'!$B:$B,MATCH(D341,'1.2(1)①'!$J:$J,0),1),INDEX('1.2(1)②'!$B:$B,MATCH(D341,'1.2(1)②'!$J:$J,0),1))</f>
        <v>24</v>
      </c>
      <c r="D341" s="48" t="s">
        <v>68</v>
      </c>
      <c r="E341" s="48">
        <f t="shared" si="5"/>
        <v>335</v>
      </c>
      <c r="F341" s="48" t="s">
        <v>2379</v>
      </c>
      <c r="G341" s="48" t="s">
        <v>2380</v>
      </c>
      <c r="H341" s="48" t="s">
        <v>1267</v>
      </c>
      <c r="I341" s="48" t="s">
        <v>1267</v>
      </c>
      <c r="J341" s="48" t="s">
        <v>2381</v>
      </c>
      <c r="K341" s="48" t="s">
        <v>2382</v>
      </c>
      <c r="L341" s="48">
        <v>145.4</v>
      </c>
      <c r="M341" s="48" t="s">
        <v>1276</v>
      </c>
      <c r="N341" s="48" t="s">
        <v>1277</v>
      </c>
      <c r="O341" s="122" t="s">
        <v>1267</v>
      </c>
      <c r="P341" s="48" t="s">
        <v>1271</v>
      </c>
      <c r="Q341" s="48" t="s">
        <v>2383</v>
      </c>
      <c r="R341" s="48" t="s">
        <v>2384</v>
      </c>
      <c r="S341" s="48" t="s">
        <v>2385</v>
      </c>
      <c r="T341" s="48" t="s">
        <v>2383</v>
      </c>
      <c r="U341" s="48" t="s">
        <v>2384</v>
      </c>
      <c r="V341" s="48" t="s">
        <v>2385</v>
      </c>
      <c r="W341" s="122" t="s">
        <v>3812</v>
      </c>
      <c r="X341" s="122"/>
      <c r="Y341" s="48" t="s">
        <v>1193</v>
      </c>
      <c r="Z341" s="48" t="s">
        <v>2378</v>
      </c>
    </row>
    <row r="342" spans="2:26" ht="86.4" customHeight="1">
      <c r="B342" s="48" t="s">
        <v>2994</v>
      </c>
      <c r="C342" s="122">
        <f>IF(B342="1.2(1)①",INDEX('1.2(1)①'!$B:$B,MATCH(D342,'1.2(1)①'!$J:$J,0),1),INDEX('1.2(1)②'!$B:$B,MATCH(D342,'1.2(1)②'!$J:$J,0),1))</f>
        <v>24</v>
      </c>
      <c r="D342" s="48" t="s">
        <v>68</v>
      </c>
      <c r="E342" s="48">
        <f t="shared" si="5"/>
        <v>336</v>
      </c>
      <c r="F342" s="48" t="s">
        <v>2379</v>
      </c>
      <c r="G342" s="48" t="s">
        <v>2387</v>
      </c>
      <c r="H342" s="48" t="s">
        <v>1267</v>
      </c>
      <c r="I342" s="48" t="s">
        <v>1267</v>
      </c>
      <c r="J342" s="48" t="s">
        <v>2381</v>
      </c>
      <c r="K342" s="48" t="s">
        <v>2382</v>
      </c>
      <c r="L342" s="48">
        <v>144</v>
      </c>
      <c r="M342" s="48" t="s">
        <v>1276</v>
      </c>
      <c r="N342" s="48" t="s">
        <v>1277</v>
      </c>
      <c r="O342" s="122" t="s">
        <v>1267</v>
      </c>
      <c r="P342" s="48" t="s">
        <v>1271</v>
      </c>
      <c r="Q342" s="48" t="s">
        <v>2383</v>
      </c>
      <c r="R342" s="48" t="s">
        <v>2384</v>
      </c>
      <c r="S342" s="48" t="s">
        <v>2385</v>
      </c>
      <c r="T342" s="48" t="s">
        <v>2383</v>
      </c>
      <c r="U342" s="48" t="s">
        <v>2384</v>
      </c>
      <c r="V342" s="48" t="s">
        <v>2385</v>
      </c>
      <c r="W342" s="122" t="s">
        <v>3812</v>
      </c>
      <c r="X342" s="122"/>
      <c r="Y342" s="48" t="s">
        <v>1193</v>
      </c>
      <c r="Z342" s="48" t="s">
        <v>2386</v>
      </c>
    </row>
    <row r="343" spans="2:26" ht="86.4" customHeight="1">
      <c r="B343" s="48" t="s">
        <v>2994</v>
      </c>
      <c r="C343" s="122">
        <f>IF(B343="1.2(1)①",INDEX('1.2(1)①'!$B:$B,MATCH(D343,'1.2(1)①'!$J:$J,0),1),INDEX('1.2(1)②'!$B:$B,MATCH(D343,'1.2(1)②'!$J:$J,0),1))</f>
        <v>24</v>
      </c>
      <c r="D343" s="48" t="s">
        <v>68</v>
      </c>
      <c r="E343" s="48">
        <f t="shared" si="5"/>
        <v>337</v>
      </c>
      <c r="F343" s="48" t="s">
        <v>2379</v>
      </c>
      <c r="G343" s="48" t="s">
        <v>2389</v>
      </c>
      <c r="H343" s="48" t="s">
        <v>1267</v>
      </c>
      <c r="I343" s="48" t="s">
        <v>1267</v>
      </c>
      <c r="J343" s="48" t="s">
        <v>2381</v>
      </c>
      <c r="K343" s="48" t="s">
        <v>2382</v>
      </c>
      <c r="L343" s="48">
        <v>142.6</v>
      </c>
      <c r="M343" s="48" t="s">
        <v>1276</v>
      </c>
      <c r="N343" s="48" t="s">
        <v>1277</v>
      </c>
      <c r="O343" s="82">
        <v>9000</v>
      </c>
      <c r="P343" s="48" t="s">
        <v>1271</v>
      </c>
      <c r="Q343" s="48" t="s">
        <v>2383</v>
      </c>
      <c r="R343" s="48" t="s">
        <v>2384</v>
      </c>
      <c r="S343" s="48" t="s">
        <v>2385</v>
      </c>
      <c r="T343" s="48" t="s">
        <v>2383</v>
      </c>
      <c r="U343" s="48" t="s">
        <v>2384</v>
      </c>
      <c r="V343" s="48" t="s">
        <v>2385</v>
      </c>
      <c r="W343" s="122" t="s">
        <v>3812</v>
      </c>
      <c r="X343" s="122" t="s">
        <v>3813</v>
      </c>
      <c r="Y343" s="48" t="s">
        <v>1193</v>
      </c>
      <c r="Z343" s="48" t="s">
        <v>2388</v>
      </c>
    </row>
    <row r="344" spans="2:26" ht="86.4" customHeight="1">
      <c r="B344" s="48" t="s">
        <v>2994</v>
      </c>
      <c r="C344" s="122">
        <f>IF(B344="1.2(1)①",INDEX('1.2(1)①'!$B:$B,MATCH(D344,'1.2(1)①'!$J:$J,0),1),INDEX('1.2(1)②'!$B:$B,MATCH(D344,'1.2(1)②'!$J:$J,0),1))</f>
        <v>24</v>
      </c>
      <c r="D344" s="48" t="s">
        <v>68</v>
      </c>
      <c r="E344" s="48">
        <f t="shared" si="5"/>
        <v>338</v>
      </c>
      <c r="F344" s="48" t="s">
        <v>2379</v>
      </c>
      <c r="G344" s="48" t="s">
        <v>2391</v>
      </c>
      <c r="H344" s="48" t="s">
        <v>1267</v>
      </c>
      <c r="I344" s="48" t="s">
        <v>1267</v>
      </c>
      <c r="J344" s="48" t="s">
        <v>2381</v>
      </c>
      <c r="K344" s="48" t="s">
        <v>2382</v>
      </c>
      <c r="L344" s="48">
        <v>154.5</v>
      </c>
      <c r="M344" s="48" t="s">
        <v>1276</v>
      </c>
      <c r="N344" s="48" t="s">
        <v>1277</v>
      </c>
      <c r="O344" s="122" t="s">
        <v>1267</v>
      </c>
      <c r="P344" s="48" t="s">
        <v>1271</v>
      </c>
      <c r="Q344" s="48" t="s">
        <v>2383</v>
      </c>
      <c r="R344" s="48" t="s">
        <v>2384</v>
      </c>
      <c r="S344" s="48" t="s">
        <v>2385</v>
      </c>
      <c r="T344" s="48" t="s">
        <v>2383</v>
      </c>
      <c r="U344" s="48" t="s">
        <v>2384</v>
      </c>
      <c r="V344" s="48" t="s">
        <v>2385</v>
      </c>
      <c r="W344" s="122" t="s">
        <v>3812</v>
      </c>
      <c r="X344" s="122"/>
      <c r="Y344" s="48" t="s">
        <v>1193</v>
      </c>
      <c r="Z344" s="48" t="s">
        <v>2390</v>
      </c>
    </row>
    <row r="345" spans="2:26" ht="86.4" customHeight="1">
      <c r="B345" s="48" t="s">
        <v>2994</v>
      </c>
      <c r="C345" s="122">
        <f>IF(B345="1.2(1)①",INDEX('1.2(1)①'!$B:$B,MATCH(D345,'1.2(1)①'!$J:$J,0),1),INDEX('1.2(1)②'!$B:$B,MATCH(D345,'1.2(1)②'!$J:$J,0),1))</f>
        <v>24</v>
      </c>
      <c r="D345" s="48" t="s">
        <v>68</v>
      </c>
      <c r="E345" s="48">
        <f t="shared" si="5"/>
        <v>339</v>
      </c>
      <c r="F345" s="48" t="s">
        <v>2379</v>
      </c>
      <c r="G345" s="48" t="s">
        <v>2393</v>
      </c>
      <c r="H345" s="48" t="s">
        <v>1267</v>
      </c>
      <c r="I345" s="48" t="s">
        <v>1267</v>
      </c>
      <c r="J345" s="48" t="s">
        <v>2381</v>
      </c>
      <c r="K345" s="48" t="s">
        <v>2382</v>
      </c>
      <c r="L345" s="48">
        <v>162.4</v>
      </c>
      <c r="M345" s="48" t="s">
        <v>1276</v>
      </c>
      <c r="N345" s="48" t="s">
        <v>1277</v>
      </c>
      <c r="O345" s="122" t="s">
        <v>1267</v>
      </c>
      <c r="P345" s="48" t="s">
        <v>1271</v>
      </c>
      <c r="Q345" s="48" t="s">
        <v>2383</v>
      </c>
      <c r="R345" s="48" t="s">
        <v>2384</v>
      </c>
      <c r="S345" s="48" t="s">
        <v>2385</v>
      </c>
      <c r="T345" s="48" t="s">
        <v>2383</v>
      </c>
      <c r="U345" s="48" t="s">
        <v>2384</v>
      </c>
      <c r="V345" s="48" t="s">
        <v>2385</v>
      </c>
      <c r="W345" s="122" t="s">
        <v>3812</v>
      </c>
      <c r="X345" s="122"/>
      <c r="Y345" s="48" t="s">
        <v>1193</v>
      </c>
      <c r="Z345" s="48" t="s">
        <v>2392</v>
      </c>
    </row>
    <row r="346" spans="2:26" ht="86.4" customHeight="1">
      <c r="B346" s="48" t="s">
        <v>2994</v>
      </c>
      <c r="C346" s="122">
        <f>IF(B346="1.2(1)①",INDEX('1.2(1)①'!$B:$B,MATCH(D346,'1.2(1)①'!$J:$J,0),1),INDEX('1.2(1)②'!$B:$B,MATCH(D346,'1.2(1)②'!$J:$J,0),1))</f>
        <v>24</v>
      </c>
      <c r="D346" s="48" t="s">
        <v>68</v>
      </c>
      <c r="E346" s="48">
        <f t="shared" si="5"/>
        <v>340</v>
      </c>
      <c r="F346" s="48" t="s">
        <v>2379</v>
      </c>
      <c r="G346" s="48" t="s">
        <v>2395</v>
      </c>
      <c r="H346" s="48" t="s">
        <v>1267</v>
      </c>
      <c r="I346" s="48" t="s">
        <v>1267</v>
      </c>
      <c r="J346" s="48" t="s">
        <v>2381</v>
      </c>
      <c r="K346" s="48" t="s">
        <v>2382</v>
      </c>
      <c r="L346" s="48">
        <v>160</v>
      </c>
      <c r="M346" s="48" t="s">
        <v>1276</v>
      </c>
      <c r="N346" s="48" t="s">
        <v>1277</v>
      </c>
      <c r="O346" s="82">
        <v>10000</v>
      </c>
      <c r="P346" s="48" t="s">
        <v>1271</v>
      </c>
      <c r="Q346" s="48" t="s">
        <v>2383</v>
      </c>
      <c r="R346" s="48" t="s">
        <v>2384</v>
      </c>
      <c r="S346" s="48" t="s">
        <v>2385</v>
      </c>
      <c r="T346" s="48" t="s">
        <v>2383</v>
      </c>
      <c r="U346" s="48" t="s">
        <v>2384</v>
      </c>
      <c r="V346" s="48" t="s">
        <v>2385</v>
      </c>
      <c r="W346" s="122" t="s">
        <v>3812</v>
      </c>
      <c r="X346" s="122" t="s">
        <v>3813</v>
      </c>
      <c r="Y346" s="48" t="s">
        <v>1193</v>
      </c>
      <c r="Z346" s="48" t="s">
        <v>2394</v>
      </c>
    </row>
    <row r="347" spans="2:26" ht="86.4" customHeight="1">
      <c r="B347" s="48" t="s">
        <v>2994</v>
      </c>
      <c r="C347" s="122">
        <f>IF(B347="1.2(1)①",INDEX('1.2(1)①'!$B:$B,MATCH(D347,'1.2(1)①'!$J:$J,0),1),INDEX('1.2(1)②'!$B:$B,MATCH(D347,'1.2(1)②'!$J:$J,0),1))</f>
        <v>24</v>
      </c>
      <c r="D347" s="48" t="s">
        <v>68</v>
      </c>
      <c r="E347" s="48">
        <f t="shared" si="5"/>
        <v>341</v>
      </c>
      <c r="F347" s="48" t="s">
        <v>2379</v>
      </c>
      <c r="G347" s="48" t="s">
        <v>2397</v>
      </c>
      <c r="H347" s="48" t="s">
        <v>1267</v>
      </c>
      <c r="I347" s="48" t="s">
        <v>1267</v>
      </c>
      <c r="J347" s="48" t="s">
        <v>2381</v>
      </c>
      <c r="K347" s="48" t="s">
        <v>2382</v>
      </c>
      <c r="L347" s="48" t="s">
        <v>1267</v>
      </c>
      <c r="M347" s="48" t="s">
        <v>1276</v>
      </c>
      <c r="N347" s="48" t="s">
        <v>1277</v>
      </c>
      <c r="O347" s="122" t="s">
        <v>1267</v>
      </c>
      <c r="P347" s="48" t="s">
        <v>1271</v>
      </c>
      <c r="Q347" s="48" t="s">
        <v>2383</v>
      </c>
      <c r="R347" s="48" t="s">
        <v>2384</v>
      </c>
      <c r="S347" s="48" t="s">
        <v>2385</v>
      </c>
      <c r="T347" s="48" t="s">
        <v>2383</v>
      </c>
      <c r="U347" s="48" t="s">
        <v>2384</v>
      </c>
      <c r="V347" s="48" t="s">
        <v>2385</v>
      </c>
      <c r="W347" s="122" t="s">
        <v>3812</v>
      </c>
      <c r="X347" s="122"/>
      <c r="Y347" s="48" t="s">
        <v>1193</v>
      </c>
      <c r="Z347" s="48" t="s">
        <v>2396</v>
      </c>
    </row>
    <row r="348" spans="2:26" ht="86.4" customHeight="1">
      <c r="B348" s="48" t="s">
        <v>2994</v>
      </c>
      <c r="C348" s="122">
        <f>IF(B348="1.2(1)①",INDEX('1.2(1)①'!$B:$B,MATCH(D348,'1.2(1)①'!$J:$J,0),1),INDEX('1.2(1)②'!$B:$B,MATCH(D348,'1.2(1)②'!$J:$J,0),1))</f>
        <v>24</v>
      </c>
      <c r="D348" s="48" t="s">
        <v>68</v>
      </c>
      <c r="E348" s="48">
        <f t="shared" si="5"/>
        <v>342</v>
      </c>
      <c r="F348" s="48" t="s">
        <v>2379</v>
      </c>
      <c r="G348" s="48" t="s">
        <v>2399</v>
      </c>
      <c r="H348" s="48" t="s">
        <v>1267</v>
      </c>
      <c r="I348" s="48" t="s">
        <v>1267</v>
      </c>
      <c r="J348" s="48" t="s">
        <v>2381</v>
      </c>
      <c r="K348" s="48" t="s">
        <v>2382</v>
      </c>
      <c r="L348" s="48" t="s">
        <v>1267</v>
      </c>
      <c r="M348" s="48" t="s">
        <v>1276</v>
      </c>
      <c r="N348" s="48" t="s">
        <v>1277</v>
      </c>
      <c r="O348" s="122" t="s">
        <v>1267</v>
      </c>
      <c r="P348" s="48" t="s">
        <v>1271</v>
      </c>
      <c r="Q348" s="48" t="s">
        <v>2383</v>
      </c>
      <c r="R348" s="48" t="s">
        <v>2384</v>
      </c>
      <c r="S348" s="48" t="s">
        <v>2385</v>
      </c>
      <c r="T348" s="48" t="s">
        <v>2383</v>
      </c>
      <c r="U348" s="48" t="s">
        <v>2384</v>
      </c>
      <c r="V348" s="48" t="s">
        <v>2385</v>
      </c>
      <c r="W348" s="122" t="s">
        <v>3812</v>
      </c>
      <c r="X348" s="122"/>
      <c r="Y348" s="48" t="s">
        <v>1193</v>
      </c>
      <c r="Z348" s="48" t="s">
        <v>2398</v>
      </c>
    </row>
    <row r="349" spans="2:26" ht="86.4" customHeight="1">
      <c r="B349" s="48" t="s">
        <v>2994</v>
      </c>
      <c r="C349" s="122">
        <f>IF(B349="1.2(1)①",INDEX('1.2(1)①'!$B:$B,MATCH(D349,'1.2(1)①'!$J:$J,0),1),INDEX('1.2(1)②'!$B:$B,MATCH(D349,'1.2(1)②'!$J:$J,0),1))</f>
        <v>24</v>
      </c>
      <c r="D349" s="48" t="s">
        <v>68</v>
      </c>
      <c r="E349" s="48">
        <f t="shared" si="5"/>
        <v>343</v>
      </c>
      <c r="F349" s="48" t="s">
        <v>2379</v>
      </c>
      <c r="G349" s="48" t="s">
        <v>2401</v>
      </c>
      <c r="H349" s="48" t="s">
        <v>1267</v>
      </c>
      <c r="I349" s="48" t="s">
        <v>1267</v>
      </c>
      <c r="J349" s="48" t="s">
        <v>2381</v>
      </c>
      <c r="K349" s="48" t="s">
        <v>2382</v>
      </c>
      <c r="L349" s="48" t="s">
        <v>1267</v>
      </c>
      <c r="M349" s="48" t="s">
        <v>1276</v>
      </c>
      <c r="N349" s="48" t="s">
        <v>1277</v>
      </c>
      <c r="O349" s="122" t="s">
        <v>1267</v>
      </c>
      <c r="P349" s="48" t="s">
        <v>1271</v>
      </c>
      <c r="Q349" s="48" t="s">
        <v>2383</v>
      </c>
      <c r="R349" s="48" t="s">
        <v>2384</v>
      </c>
      <c r="S349" s="48" t="s">
        <v>2385</v>
      </c>
      <c r="T349" s="48" t="s">
        <v>2383</v>
      </c>
      <c r="U349" s="48" t="s">
        <v>2384</v>
      </c>
      <c r="V349" s="48" t="s">
        <v>2385</v>
      </c>
      <c r="W349" s="122" t="s">
        <v>3812</v>
      </c>
      <c r="X349" s="122"/>
      <c r="Y349" s="48" t="s">
        <v>1193</v>
      </c>
      <c r="Z349" s="48" t="s">
        <v>2400</v>
      </c>
    </row>
    <row r="350" spans="2:26" ht="86.4" customHeight="1">
      <c r="B350" s="48" t="s">
        <v>2994</v>
      </c>
      <c r="C350" s="122">
        <f>IF(B350="1.2(1)①",INDEX('1.2(1)①'!$B:$B,MATCH(D350,'1.2(1)①'!$J:$J,0),1),INDEX('1.2(1)②'!$B:$B,MATCH(D350,'1.2(1)②'!$J:$J,0),1))</f>
        <v>24</v>
      </c>
      <c r="D350" s="48" t="s">
        <v>68</v>
      </c>
      <c r="E350" s="48">
        <f t="shared" si="5"/>
        <v>344</v>
      </c>
      <c r="F350" s="48" t="s">
        <v>2379</v>
      </c>
      <c r="G350" s="48" t="s">
        <v>2403</v>
      </c>
      <c r="H350" s="48" t="s">
        <v>1267</v>
      </c>
      <c r="I350" s="48" t="s">
        <v>1267</v>
      </c>
      <c r="J350" s="48" t="s">
        <v>2381</v>
      </c>
      <c r="K350" s="48" t="s">
        <v>2382</v>
      </c>
      <c r="L350" s="48" t="s">
        <v>1267</v>
      </c>
      <c r="M350" s="48" t="s">
        <v>1276</v>
      </c>
      <c r="N350" s="48" t="s">
        <v>1277</v>
      </c>
      <c r="O350" s="122" t="s">
        <v>1267</v>
      </c>
      <c r="P350" s="48" t="s">
        <v>1271</v>
      </c>
      <c r="Q350" s="48" t="s">
        <v>2383</v>
      </c>
      <c r="R350" s="48" t="s">
        <v>2384</v>
      </c>
      <c r="S350" s="48" t="s">
        <v>2385</v>
      </c>
      <c r="T350" s="48" t="s">
        <v>2404</v>
      </c>
      <c r="U350" s="48" t="s">
        <v>2384</v>
      </c>
      <c r="V350" s="48" t="s">
        <v>2385</v>
      </c>
      <c r="W350" s="122" t="s">
        <v>3812</v>
      </c>
      <c r="X350" s="122"/>
      <c r="Y350" s="48" t="s">
        <v>1193</v>
      </c>
      <c r="Z350" s="48" t="s">
        <v>2402</v>
      </c>
    </row>
    <row r="351" spans="2:26" ht="86.4" customHeight="1">
      <c r="B351" s="48" t="s">
        <v>2994</v>
      </c>
      <c r="C351" s="122">
        <f>IF(B351="1.2(1)①",INDEX('1.2(1)①'!$B:$B,MATCH(D351,'1.2(1)①'!$J:$J,0),1),INDEX('1.2(1)②'!$B:$B,MATCH(D351,'1.2(1)②'!$J:$J,0),1))</f>
        <v>24</v>
      </c>
      <c r="D351" s="48" t="s">
        <v>68</v>
      </c>
      <c r="E351" s="48">
        <f t="shared" si="5"/>
        <v>345</v>
      </c>
      <c r="F351" s="48" t="s">
        <v>2379</v>
      </c>
      <c r="G351" s="48" t="s">
        <v>2406</v>
      </c>
      <c r="H351" s="48" t="s">
        <v>1267</v>
      </c>
      <c r="I351" s="48" t="s">
        <v>1267</v>
      </c>
      <c r="J351" s="48" t="s">
        <v>2381</v>
      </c>
      <c r="K351" s="48" t="s">
        <v>2382</v>
      </c>
      <c r="L351" s="48">
        <v>183.6</v>
      </c>
      <c r="M351" s="48" t="s">
        <v>1276</v>
      </c>
      <c r="N351" s="48" t="s">
        <v>1277</v>
      </c>
      <c r="O351" s="82">
        <v>62000</v>
      </c>
      <c r="P351" s="48" t="s">
        <v>1271</v>
      </c>
      <c r="Q351" s="48" t="s">
        <v>2383</v>
      </c>
      <c r="R351" s="48" t="s">
        <v>2384</v>
      </c>
      <c r="S351" s="48" t="s">
        <v>2385</v>
      </c>
      <c r="T351" s="48" t="s">
        <v>2383</v>
      </c>
      <c r="U351" s="48" t="s">
        <v>2384</v>
      </c>
      <c r="V351" s="48" t="s">
        <v>2385</v>
      </c>
      <c r="W351" s="122" t="s">
        <v>3812</v>
      </c>
      <c r="X351" s="122" t="s">
        <v>3813</v>
      </c>
      <c r="Y351" s="48" t="s">
        <v>1193</v>
      </c>
      <c r="Z351" s="48" t="s">
        <v>2405</v>
      </c>
    </row>
    <row r="352" spans="2:26" ht="86.4" customHeight="1">
      <c r="B352" s="48" t="s">
        <v>2994</v>
      </c>
      <c r="C352" s="122">
        <f>IF(B352="1.2(1)①",INDEX('1.2(1)①'!$B:$B,MATCH(D352,'1.2(1)①'!$J:$J,0),1),INDEX('1.2(1)②'!$B:$B,MATCH(D352,'1.2(1)②'!$J:$J,0),1))</f>
        <v>24</v>
      </c>
      <c r="D352" s="48" t="s">
        <v>68</v>
      </c>
      <c r="E352" s="48">
        <f t="shared" si="5"/>
        <v>346</v>
      </c>
      <c r="F352" s="48" t="s">
        <v>2379</v>
      </c>
      <c r="G352" s="48" t="s">
        <v>2408</v>
      </c>
      <c r="H352" s="48" t="s">
        <v>1267</v>
      </c>
      <c r="I352" s="48" t="s">
        <v>1267</v>
      </c>
      <c r="J352" s="48" t="s">
        <v>2381</v>
      </c>
      <c r="K352" s="48" t="s">
        <v>2382</v>
      </c>
      <c r="L352" s="48">
        <v>210</v>
      </c>
      <c r="M352" s="48" t="s">
        <v>1276</v>
      </c>
      <c r="N352" s="48" t="s">
        <v>1277</v>
      </c>
      <c r="O352" s="82">
        <v>65000</v>
      </c>
      <c r="P352" s="48" t="s">
        <v>1271</v>
      </c>
      <c r="Q352" s="48" t="s">
        <v>2383</v>
      </c>
      <c r="R352" s="48" t="s">
        <v>2384</v>
      </c>
      <c r="S352" s="48" t="s">
        <v>2385</v>
      </c>
      <c r="T352" s="48" t="s">
        <v>2383</v>
      </c>
      <c r="U352" s="48" t="s">
        <v>2384</v>
      </c>
      <c r="V352" s="48" t="s">
        <v>2385</v>
      </c>
      <c r="W352" s="122" t="s">
        <v>3812</v>
      </c>
      <c r="X352" s="122" t="s">
        <v>3813</v>
      </c>
      <c r="Y352" s="48" t="s">
        <v>1193</v>
      </c>
      <c r="Z352" s="48" t="s">
        <v>2407</v>
      </c>
    </row>
    <row r="353" spans="2:26" ht="86.4" customHeight="1">
      <c r="B353" s="48" t="s">
        <v>2994</v>
      </c>
      <c r="C353" s="122">
        <f>IF(B353="1.2(1)①",INDEX('1.2(1)①'!$B:$B,MATCH(D353,'1.2(1)①'!$J:$J,0),1),INDEX('1.2(1)②'!$B:$B,MATCH(D353,'1.2(1)②'!$J:$J,0),1))</f>
        <v>24</v>
      </c>
      <c r="D353" s="48" t="s">
        <v>68</v>
      </c>
      <c r="E353" s="48">
        <f t="shared" si="5"/>
        <v>347</v>
      </c>
      <c r="F353" s="48" t="s">
        <v>2379</v>
      </c>
      <c r="G353" s="48" t="s">
        <v>2410</v>
      </c>
      <c r="H353" s="48" t="s">
        <v>1267</v>
      </c>
      <c r="I353" s="48" t="s">
        <v>2411</v>
      </c>
      <c r="J353" s="48" t="s">
        <v>2381</v>
      </c>
      <c r="K353" s="48" t="s">
        <v>2382</v>
      </c>
      <c r="L353" s="48">
        <v>172.8</v>
      </c>
      <c r="M353" s="48" t="s">
        <v>1276</v>
      </c>
      <c r="N353" s="48" t="s">
        <v>1277</v>
      </c>
      <c r="O353" s="82">
        <v>24000</v>
      </c>
      <c r="P353" s="48" t="s">
        <v>1271</v>
      </c>
      <c r="Q353" s="48" t="s">
        <v>2383</v>
      </c>
      <c r="R353" s="48" t="s">
        <v>2384</v>
      </c>
      <c r="S353" s="48" t="s">
        <v>2385</v>
      </c>
      <c r="T353" s="48" t="s">
        <v>2383</v>
      </c>
      <c r="U353" s="48" t="s">
        <v>2384</v>
      </c>
      <c r="V353" s="48" t="s">
        <v>2385</v>
      </c>
      <c r="W353" s="122" t="s">
        <v>3812</v>
      </c>
      <c r="X353" s="122" t="s">
        <v>3813</v>
      </c>
      <c r="Y353" s="48" t="s">
        <v>1193</v>
      </c>
      <c r="Z353" s="48" t="s">
        <v>2409</v>
      </c>
    </row>
    <row r="354" spans="2:26" ht="86.4" customHeight="1">
      <c r="B354" s="48" t="s">
        <v>2994</v>
      </c>
      <c r="C354" s="122">
        <f>IF(B354="1.2(1)①",INDEX('1.2(1)①'!$B:$B,MATCH(D354,'1.2(1)①'!$J:$J,0),1),INDEX('1.2(1)②'!$B:$B,MATCH(D354,'1.2(1)②'!$J:$J,0),1))</f>
        <v>24</v>
      </c>
      <c r="D354" s="48" t="s">
        <v>68</v>
      </c>
      <c r="E354" s="48">
        <f t="shared" si="5"/>
        <v>348</v>
      </c>
      <c r="F354" s="48" t="s">
        <v>2379</v>
      </c>
      <c r="G354" s="48" t="s">
        <v>2410</v>
      </c>
      <c r="H354" s="48" t="s">
        <v>1267</v>
      </c>
      <c r="I354" s="48" t="s">
        <v>2413</v>
      </c>
      <c r="J354" s="48" t="s">
        <v>2381</v>
      </c>
      <c r="K354" s="48" t="s">
        <v>2382</v>
      </c>
      <c r="L354" s="48">
        <v>171.1</v>
      </c>
      <c r="M354" s="48" t="s">
        <v>1276</v>
      </c>
      <c r="N354" s="48" t="s">
        <v>1277</v>
      </c>
      <c r="O354" s="82">
        <v>38000</v>
      </c>
      <c r="P354" s="48" t="s">
        <v>1271</v>
      </c>
      <c r="Q354" s="48" t="s">
        <v>2383</v>
      </c>
      <c r="R354" s="48" t="s">
        <v>2384</v>
      </c>
      <c r="S354" s="48" t="s">
        <v>2385</v>
      </c>
      <c r="T354" s="48" t="s">
        <v>2383</v>
      </c>
      <c r="U354" s="48" t="s">
        <v>2384</v>
      </c>
      <c r="V354" s="48" t="s">
        <v>2385</v>
      </c>
      <c r="W354" s="122" t="s">
        <v>3812</v>
      </c>
      <c r="X354" s="122" t="s">
        <v>3813</v>
      </c>
      <c r="Y354" s="48" t="s">
        <v>1193</v>
      </c>
      <c r="Z354" s="48" t="s">
        <v>2412</v>
      </c>
    </row>
    <row r="355" spans="2:26" ht="86.4" customHeight="1">
      <c r="B355" s="48" t="s">
        <v>2994</v>
      </c>
      <c r="C355" s="122">
        <f>IF(B355="1.2(1)①",INDEX('1.2(1)①'!$B:$B,MATCH(D355,'1.2(1)①'!$J:$J,0),1),INDEX('1.2(1)②'!$B:$B,MATCH(D355,'1.2(1)②'!$J:$J,0),1))</f>
        <v>24</v>
      </c>
      <c r="D355" s="48" t="s">
        <v>68</v>
      </c>
      <c r="E355" s="48">
        <f t="shared" si="5"/>
        <v>349</v>
      </c>
      <c r="F355" s="48" t="s">
        <v>2379</v>
      </c>
      <c r="G355" s="48" t="s">
        <v>2415</v>
      </c>
      <c r="H355" s="48" t="s">
        <v>1267</v>
      </c>
      <c r="I355" s="48" t="s">
        <v>1267</v>
      </c>
      <c r="J355" s="48" t="s">
        <v>2381</v>
      </c>
      <c r="K355" s="48" t="s">
        <v>2382</v>
      </c>
      <c r="L355" s="48">
        <v>202.3</v>
      </c>
      <c r="M355" s="48" t="s">
        <v>1276</v>
      </c>
      <c r="N355" s="48" t="s">
        <v>1277</v>
      </c>
      <c r="O355" s="82">
        <v>14000</v>
      </c>
      <c r="P355" s="48" t="s">
        <v>1271</v>
      </c>
      <c r="Q355" s="48" t="s">
        <v>2383</v>
      </c>
      <c r="R355" s="48" t="s">
        <v>2384</v>
      </c>
      <c r="S355" s="48" t="s">
        <v>2385</v>
      </c>
      <c r="T355" s="48" t="s">
        <v>2383</v>
      </c>
      <c r="U355" s="48" t="s">
        <v>2384</v>
      </c>
      <c r="V355" s="48" t="s">
        <v>2385</v>
      </c>
      <c r="W355" s="122" t="s">
        <v>3812</v>
      </c>
      <c r="X355" s="122" t="s">
        <v>3813</v>
      </c>
      <c r="Y355" s="48" t="s">
        <v>1193</v>
      </c>
      <c r="Z355" s="48" t="s">
        <v>2414</v>
      </c>
    </row>
    <row r="356" spans="2:26" ht="86.4" customHeight="1">
      <c r="B356" s="48" t="s">
        <v>2994</v>
      </c>
      <c r="C356" s="122">
        <f>IF(B356="1.2(1)①",INDEX('1.2(1)①'!$B:$B,MATCH(D356,'1.2(1)①'!$J:$J,0),1),INDEX('1.2(1)②'!$B:$B,MATCH(D356,'1.2(1)②'!$J:$J,0),1))</f>
        <v>25</v>
      </c>
      <c r="D356" s="48" t="s">
        <v>3399</v>
      </c>
      <c r="E356" s="48">
        <f t="shared" si="5"/>
        <v>350</v>
      </c>
      <c r="F356" s="48" t="s">
        <v>2076</v>
      </c>
      <c r="G356" s="48" t="s">
        <v>1267</v>
      </c>
      <c r="H356" s="48" t="s">
        <v>2077</v>
      </c>
      <c r="I356" s="48" t="s">
        <v>2078</v>
      </c>
      <c r="J356" s="48" t="s">
        <v>2026</v>
      </c>
      <c r="K356" s="48" t="s">
        <v>1993</v>
      </c>
      <c r="L356" s="48">
        <v>98</v>
      </c>
      <c r="M356" s="48" t="s">
        <v>1276</v>
      </c>
      <c r="N356" s="48" t="s">
        <v>1277</v>
      </c>
      <c r="O356" s="82">
        <v>6798000</v>
      </c>
      <c r="P356" s="48" t="s">
        <v>1271</v>
      </c>
      <c r="Q356" s="48" t="s">
        <v>2079</v>
      </c>
      <c r="R356" s="48" t="s">
        <v>2080</v>
      </c>
      <c r="S356" s="48" t="s">
        <v>2081</v>
      </c>
      <c r="T356" s="48" t="s">
        <v>2082</v>
      </c>
      <c r="U356" s="48" t="s">
        <v>2083</v>
      </c>
      <c r="V356" s="48" t="s">
        <v>2084</v>
      </c>
      <c r="W356" s="122" t="s">
        <v>3812</v>
      </c>
      <c r="X356" s="122" t="s">
        <v>3813</v>
      </c>
      <c r="Y356" s="48" t="s">
        <v>1220</v>
      </c>
      <c r="Z356" s="48" t="s">
        <v>2075</v>
      </c>
    </row>
    <row r="357" spans="2:26" ht="86.4" customHeight="1">
      <c r="B357" s="48" t="s">
        <v>2994</v>
      </c>
      <c r="C357" s="122">
        <f>IF(B357="1.2(1)①",INDEX('1.2(1)①'!$B:$B,MATCH(D357,'1.2(1)①'!$J:$J,0),1),INDEX('1.2(1)②'!$B:$B,MATCH(D357,'1.2(1)②'!$J:$J,0),1))</f>
        <v>25</v>
      </c>
      <c r="D357" s="48" t="s">
        <v>3399</v>
      </c>
      <c r="E357" s="48">
        <f t="shared" si="5"/>
        <v>351</v>
      </c>
      <c r="F357" s="48" t="s">
        <v>2076</v>
      </c>
      <c r="G357" s="48" t="s">
        <v>1267</v>
      </c>
      <c r="H357" s="48" t="s">
        <v>2077</v>
      </c>
      <c r="I357" s="48" t="s">
        <v>2086</v>
      </c>
      <c r="J357" s="48" t="s">
        <v>2026</v>
      </c>
      <c r="K357" s="48" t="s">
        <v>1993</v>
      </c>
      <c r="L357" s="48">
        <v>99</v>
      </c>
      <c r="M357" s="48" t="s">
        <v>1276</v>
      </c>
      <c r="N357" s="48" t="s">
        <v>1277</v>
      </c>
      <c r="O357" s="82">
        <v>9633000</v>
      </c>
      <c r="P357" s="48" t="s">
        <v>1271</v>
      </c>
      <c r="Q357" s="48" t="s">
        <v>2079</v>
      </c>
      <c r="R357" s="48" t="s">
        <v>2080</v>
      </c>
      <c r="S357" s="48" t="s">
        <v>2081</v>
      </c>
      <c r="T357" s="48" t="s">
        <v>2082</v>
      </c>
      <c r="U357" s="48" t="s">
        <v>2083</v>
      </c>
      <c r="V357" s="48" t="s">
        <v>2084</v>
      </c>
      <c r="W357" s="122" t="s">
        <v>3812</v>
      </c>
      <c r="X357" s="122" t="s">
        <v>3813</v>
      </c>
      <c r="Y357" s="48" t="s">
        <v>1220</v>
      </c>
      <c r="Z357" s="48" t="s">
        <v>2085</v>
      </c>
    </row>
    <row r="358" spans="2:26" ht="86.4" customHeight="1">
      <c r="B358" s="48" t="s">
        <v>2994</v>
      </c>
      <c r="C358" s="122">
        <f>IF(B358="1.2(1)①",INDEX('1.2(1)①'!$B:$B,MATCH(D358,'1.2(1)①'!$J:$J,0),1),INDEX('1.2(1)②'!$B:$B,MATCH(D358,'1.2(1)②'!$J:$J,0),1))</f>
        <v>25</v>
      </c>
      <c r="D358" s="48" t="s">
        <v>3399</v>
      </c>
      <c r="E358" s="48">
        <f t="shared" si="5"/>
        <v>352</v>
      </c>
      <c r="F358" s="48" t="s">
        <v>2076</v>
      </c>
      <c r="G358" s="48" t="s">
        <v>1267</v>
      </c>
      <c r="H358" s="48" t="s">
        <v>2077</v>
      </c>
      <c r="I358" s="48" t="s">
        <v>2088</v>
      </c>
      <c r="J358" s="48" t="s">
        <v>2026</v>
      </c>
      <c r="K358" s="48" t="s">
        <v>1993</v>
      </c>
      <c r="L358" s="48">
        <v>99</v>
      </c>
      <c r="M358" s="48" t="s">
        <v>1276</v>
      </c>
      <c r="N358" s="48" t="s">
        <v>1277</v>
      </c>
      <c r="O358" s="82">
        <v>13637000</v>
      </c>
      <c r="P358" s="48" t="s">
        <v>1271</v>
      </c>
      <c r="Q358" s="48" t="s">
        <v>2079</v>
      </c>
      <c r="R358" s="48" t="s">
        <v>2080</v>
      </c>
      <c r="S358" s="48" t="s">
        <v>2081</v>
      </c>
      <c r="T358" s="48" t="s">
        <v>2082</v>
      </c>
      <c r="U358" s="48" t="s">
        <v>2083</v>
      </c>
      <c r="V358" s="48" t="s">
        <v>2084</v>
      </c>
      <c r="W358" s="122" t="s">
        <v>3812</v>
      </c>
      <c r="X358" s="122" t="s">
        <v>3813</v>
      </c>
      <c r="Y358" s="48" t="s">
        <v>1220</v>
      </c>
      <c r="Z358" s="48" t="s">
        <v>2087</v>
      </c>
    </row>
    <row r="359" spans="2:26" ht="86.4" customHeight="1">
      <c r="B359" s="48" t="s">
        <v>2994</v>
      </c>
      <c r="C359" s="122">
        <f>IF(B359="1.2(1)①",INDEX('1.2(1)①'!$B:$B,MATCH(D359,'1.2(1)①'!$J:$J,0),1),INDEX('1.2(1)②'!$B:$B,MATCH(D359,'1.2(1)②'!$J:$J,0),1))</f>
        <v>25</v>
      </c>
      <c r="D359" s="48" t="s">
        <v>3399</v>
      </c>
      <c r="E359" s="48">
        <f t="shared" si="5"/>
        <v>353</v>
      </c>
      <c r="F359" s="48" t="s">
        <v>2076</v>
      </c>
      <c r="G359" s="48" t="s">
        <v>2090</v>
      </c>
      <c r="H359" s="48" t="s">
        <v>2077</v>
      </c>
      <c r="I359" s="48" t="s">
        <v>2091</v>
      </c>
      <c r="J359" s="48" t="s">
        <v>2026</v>
      </c>
      <c r="K359" s="48" t="s">
        <v>1993</v>
      </c>
      <c r="L359" s="48">
        <v>102</v>
      </c>
      <c r="M359" s="48" t="s">
        <v>1276</v>
      </c>
      <c r="N359" s="48" t="s">
        <v>1277</v>
      </c>
      <c r="O359" s="82">
        <v>9711000</v>
      </c>
      <c r="P359" s="48" t="s">
        <v>1271</v>
      </c>
      <c r="Q359" s="48" t="s">
        <v>2079</v>
      </c>
      <c r="R359" s="48" t="s">
        <v>2080</v>
      </c>
      <c r="S359" s="48" t="s">
        <v>2081</v>
      </c>
      <c r="T359" s="48" t="s">
        <v>2082</v>
      </c>
      <c r="U359" s="48" t="s">
        <v>2083</v>
      </c>
      <c r="V359" s="48" t="s">
        <v>2084</v>
      </c>
      <c r="W359" s="122" t="s">
        <v>3812</v>
      </c>
      <c r="X359" s="122" t="s">
        <v>3813</v>
      </c>
      <c r="Y359" s="48" t="s">
        <v>1220</v>
      </c>
      <c r="Z359" s="48" t="s">
        <v>2089</v>
      </c>
    </row>
    <row r="360" spans="2:26" ht="86.4" customHeight="1">
      <c r="B360" s="48" t="s">
        <v>2994</v>
      </c>
      <c r="C360" s="122">
        <f>IF(B360="1.2(1)①",INDEX('1.2(1)①'!$B:$B,MATCH(D360,'1.2(1)①'!$J:$J,0),1),INDEX('1.2(1)②'!$B:$B,MATCH(D360,'1.2(1)②'!$J:$J,0),1))</f>
        <v>25</v>
      </c>
      <c r="D360" s="48" t="s">
        <v>3399</v>
      </c>
      <c r="E360" s="48">
        <f t="shared" si="5"/>
        <v>354</v>
      </c>
      <c r="F360" s="48" t="s">
        <v>2076</v>
      </c>
      <c r="G360" s="48" t="s">
        <v>2090</v>
      </c>
      <c r="H360" s="48" t="s">
        <v>2077</v>
      </c>
      <c r="I360" s="48" t="s">
        <v>2088</v>
      </c>
      <c r="J360" s="48" t="s">
        <v>2026</v>
      </c>
      <c r="K360" s="48" t="s">
        <v>1993</v>
      </c>
      <c r="L360" s="48">
        <v>102</v>
      </c>
      <c r="M360" s="48" t="s">
        <v>1276</v>
      </c>
      <c r="N360" s="48" t="s">
        <v>1277</v>
      </c>
      <c r="O360" s="82">
        <v>14288000</v>
      </c>
      <c r="P360" s="48" t="s">
        <v>1271</v>
      </c>
      <c r="Q360" s="48" t="s">
        <v>2079</v>
      </c>
      <c r="R360" s="48" t="s">
        <v>2080</v>
      </c>
      <c r="S360" s="48" t="s">
        <v>2081</v>
      </c>
      <c r="T360" s="48" t="s">
        <v>2082</v>
      </c>
      <c r="U360" s="48" t="s">
        <v>2083</v>
      </c>
      <c r="V360" s="48" t="s">
        <v>2084</v>
      </c>
      <c r="W360" s="122" t="s">
        <v>3812</v>
      </c>
      <c r="X360" s="122" t="s">
        <v>3813</v>
      </c>
      <c r="Y360" s="48" t="s">
        <v>1220</v>
      </c>
      <c r="Z360" s="48" t="s">
        <v>2092</v>
      </c>
    </row>
    <row r="361" spans="2:26" ht="86.4" customHeight="1">
      <c r="B361" s="48" t="s">
        <v>2994</v>
      </c>
      <c r="C361" s="122">
        <f>IF(B361="1.2(1)①",INDEX('1.2(1)①'!$B:$B,MATCH(D361,'1.2(1)①'!$J:$J,0),1),INDEX('1.2(1)②'!$B:$B,MATCH(D361,'1.2(1)②'!$J:$J,0),1))</f>
        <v>25</v>
      </c>
      <c r="D361" s="48" t="s">
        <v>3399</v>
      </c>
      <c r="E361" s="48">
        <f t="shared" si="5"/>
        <v>355</v>
      </c>
      <c r="F361" s="48" t="s">
        <v>2076</v>
      </c>
      <c r="G361" s="48" t="s">
        <v>2094</v>
      </c>
      <c r="H361" s="48" t="s">
        <v>2095</v>
      </c>
      <c r="I361" s="48" t="s">
        <v>2091</v>
      </c>
      <c r="J361" s="48" t="s">
        <v>2026</v>
      </c>
      <c r="K361" s="48" t="s">
        <v>1993</v>
      </c>
      <c r="L361" s="48">
        <v>98</v>
      </c>
      <c r="M361" s="48" t="s">
        <v>1276</v>
      </c>
      <c r="N361" s="48" t="s">
        <v>1277</v>
      </c>
      <c r="O361" s="82">
        <v>12500000</v>
      </c>
      <c r="P361" s="48" t="s">
        <v>1271</v>
      </c>
      <c r="Q361" s="48" t="s">
        <v>2079</v>
      </c>
      <c r="R361" s="48" t="s">
        <v>2080</v>
      </c>
      <c r="S361" s="48" t="s">
        <v>2081</v>
      </c>
      <c r="T361" s="48" t="s">
        <v>2096</v>
      </c>
      <c r="U361" s="48" t="s">
        <v>2096</v>
      </c>
      <c r="V361" s="48" t="s">
        <v>2097</v>
      </c>
      <c r="W361" s="122" t="s">
        <v>3812</v>
      </c>
      <c r="X361" s="122" t="s">
        <v>3813</v>
      </c>
      <c r="Y361" s="48" t="s">
        <v>1220</v>
      </c>
      <c r="Z361" s="48" t="s">
        <v>2093</v>
      </c>
    </row>
    <row r="362" spans="2:26" ht="86.4" customHeight="1">
      <c r="B362" s="48" t="s">
        <v>2994</v>
      </c>
      <c r="C362" s="122">
        <f>IF(B362="1.2(1)①",INDEX('1.2(1)①'!$B:$B,MATCH(D362,'1.2(1)①'!$J:$J,0),1),INDEX('1.2(1)②'!$B:$B,MATCH(D362,'1.2(1)②'!$J:$J,0),1))</f>
        <v>25</v>
      </c>
      <c r="D362" s="48" t="s">
        <v>3399</v>
      </c>
      <c r="E362" s="48">
        <f t="shared" si="5"/>
        <v>356</v>
      </c>
      <c r="F362" s="48" t="s">
        <v>2076</v>
      </c>
      <c r="G362" s="48" t="s">
        <v>2094</v>
      </c>
      <c r="H362" s="48" t="s">
        <v>2095</v>
      </c>
      <c r="I362" s="48" t="s">
        <v>2088</v>
      </c>
      <c r="J362" s="48" t="s">
        <v>2026</v>
      </c>
      <c r="K362" s="48" t="s">
        <v>1993</v>
      </c>
      <c r="L362" s="48">
        <v>98</v>
      </c>
      <c r="M362" s="48" t="s">
        <v>1276</v>
      </c>
      <c r="N362" s="48" t="s">
        <v>1277</v>
      </c>
      <c r="O362" s="122" t="s">
        <v>1267</v>
      </c>
      <c r="P362" s="48" t="s">
        <v>1271</v>
      </c>
      <c r="Q362" s="48" t="s">
        <v>2079</v>
      </c>
      <c r="R362" s="48" t="s">
        <v>2080</v>
      </c>
      <c r="S362" s="48" t="s">
        <v>2099</v>
      </c>
      <c r="T362" s="48" t="s">
        <v>2096</v>
      </c>
      <c r="U362" s="48" t="s">
        <v>2096</v>
      </c>
      <c r="V362" s="48" t="s">
        <v>2097</v>
      </c>
      <c r="W362" s="122" t="s">
        <v>3812</v>
      </c>
      <c r="X362" s="122"/>
      <c r="Y362" s="48" t="s">
        <v>1220</v>
      </c>
      <c r="Z362" s="48" t="s">
        <v>2098</v>
      </c>
    </row>
    <row r="363" spans="2:26" ht="86.4" customHeight="1">
      <c r="B363" s="48" t="s">
        <v>2994</v>
      </c>
      <c r="C363" s="122">
        <f>IF(B363="1.2(1)①",INDEX('1.2(1)①'!$B:$B,MATCH(D363,'1.2(1)①'!$J:$J,0),1),INDEX('1.2(1)②'!$B:$B,MATCH(D363,'1.2(1)②'!$J:$J,0),1))</f>
        <v>25</v>
      </c>
      <c r="D363" s="48" t="s">
        <v>3399</v>
      </c>
      <c r="E363" s="48">
        <f t="shared" si="5"/>
        <v>357</v>
      </c>
      <c r="F363" s="48" t="s">
        <v>2101</v>
      </c>
      <c r="G363" s="48" t="s">
        <v>1267</v>
      </c>
      <c r="H363" s="48" t="s">
        <v>2077</v>
      </c>
      <c r="I363" s="48" t="s">
        <v>2078</v>
      </c>
      <c r="J363" s="48" t="s">
        <v>2026</v>
      </c>
      <c r="K363" s="48" t="s">
        <v>1993</v>
      </c>
      <c r="L363" s="48">
        <v>92</v>
      </c>
      <c r="M363" s="48" t="s">
        <v>1276</v>
      </c>
      <c r="N363" s="48" t="s">
        <v>1277</v>
      </c>
      <c r="O363" s="122" t="s">
        <v>1267</v>
      </c>
      <c r="P363" s="48" t="s">
        <v>1271</v>
      </c>
      <c r="Q363" s="48" t="s">
        <v>2079</v>
      </c>
      <c r="R363" s="48" t="s">
        <v>2080</v>
      </c>
      <c r="S363" s="48" t="s">
        <v>2081</v>
      </c>
      <c r="T363" s="48" t="s">
        <v>2079</v>
      </c>
      <c r="U363" s="48" t="s">
        <v>2080</v>
      </c>
      <c r="V363" s="48" t="s">
        <v>2081</v>
      </c>
      <c r="W363" s="122" t="s">
        <v>3812</v>
      </c>
      <c r="X363" s="122"/>
      <c r="Y363" s="48" t="s">
        <v>1221</v>
      </c>
      <c r="Z363" s="48" t="s">
        <v>2100</v>
      </c>
    </row>
    <row r="364" spans="2:26" ht="86.4" customHeight="1">
      <c r="B364" s="48" t="s">
        <v>2994</v>
      </c>
      <c r="C364" s="122">
        <f>IF(B364="1.2(1)①",INDEX('1.2(1)①'!$B:$B,MATCH(D364,'1.2(1)①'!$J:$J,0),1),INDEX('1.2(1)②'!$B:$B,MATCH(D364,'1.2(1)②'!$J:$J,0),1))</f>
        <v>25</v>
      </c>
      <c r="D364" s="48" t="s">
        <v>3399</v>
      </c>
      <c r="E364" s="48">
        <f t="shared" si="5"/>
        <v>358</v>
      </c>
      <c r="F364" s="48" t="s">
        <v>2101</v>
      </c>
      <c r="G364" s="48" t="s">
        <v>1267</v>
      </c>
      <c r="H364" s="48" t="s">
        <v>2077</v>
      </c>
      <c r="I364" s="48" t="s">
        <v>2086</v>
      </c>
      <c r="J364" s="48" t="s">
        <v>2026</v>
      </c>
      <c r="K364" s="48" t="s">
        <v>1993</v>
      </c>
      <c r="L364" s="48">
        <v>92</v>
      </c>
      <c r="M364" s="48" t="s">
        <v>1276</v>
      </c>
      <c r="N364" s="48" t="s">
        <v>1277</v>
      </c>
      <c r="O364" s="122" t="s">
        <v>1267</v>
      </c>
      <c r="P364" s="48" t="s">
        <v>1271</v>
      </c>
      <c r="Q364" s="48" t="s">
        <v>2079</v>
      </c>
      <c r="R364" s="48" t="s">
        <v>2080</v>
      </c>
      <c r="S364" s="48" t="s">
        <v>2081</v>
      </c>
      <c r="T364" s="48" t="s">
        <v>2079</v>
      </c>
      <c r="U364" s="48" t="s">
        <v>2080</v>
      </c>
      <c r="V364" s="48" t="s">
        <v>2081</v>
      </c>
      <c r="W364" s="122" t="s">
        <v>3812</v>
      </c>
      <c r="X364" s="122"/>
      <c r="Y364" s="48" t="s">
        <v>1221</v>
      </c>
      <c r="Z364" s="48" t="s">
        <v>2102</v>
      </c>
    </row>
    <row r="365" spans="2:26" ht="86.4" customHeight="1">
      <c r="B365" s="48" t="s">
        <v>2994</v>
      </c>
      <c r="C365" s="122">
        <f>IF(B365="1.2(1)①",INDEX('1.2(1)①'!$B:$B,MATCH(D365,'1.2(1)①'!$J:$J,0),1),INDEX('1.2(1)②'!$B:$B,MATCH(D365,'1.2(1)②'!$J:$J,0),1))</f>
        <v>25</v>
      </c>
      <c r="D365" s="48" t="s">
        <v>3399</v>
      </c>
      <c r="E365" s="48">
        <f t="shared" si="5"/>
        <v>359</v>
      </c>
      <c r="F365" s="48" t="s">
        <v>2101</v>
      </c>
      <c r="G365" s="48" t="s">
        <v>1267</v>
      </c>
      <c r="H365" s="48" t="s">
        <v>2077</v>
      </c>
      <c r="I365" s="48" t="s">
        <v>2104</v>
      </c>
      <c r="J365" s="48" t="s">
        <v>2026</v>
      </c>
      <c r="K365" s="48" t="s">
        <v>1993</v>
      </c>
      <c r="L365" s="48">
        <v>96</v>
      </c>
      <c r="M365" s="48" t="s">
        <v>1276</v>
      </c>
      <c r="N365" s="48" t="s">
        <v>1277</v>
      </c>
      <c r="O365" s="82">
        <v>60020000</v>
      </c>
      <c r="P365" s="48" t="s">
        <v>1271</v>
      </c>
      <c r="Q365" s="48" t="s">
        <v>2079</v>
      </c>
      <c r="R365" s="48" t="s">
        <v>2080</v>
      </c>
      <c r="S365" s="48" t="s">
        <v>2081</v>
      </c>
      <c r="T365" s="48" t="s">
        <v>2079</v>
      </c>
      <c r="U365" s="48" t="s">
        <v>2080</v>
      </c>
      <c r="V365" s="48" t="s">
        <v>2081</v>
      </c>
      <c r="W365" s="122" t="s">
        <v>3812</v>
      </c>
      <c r="X365" s="122" t="s">
        <v>3813</v>
      </c>
      <c r="Y365" s="48" t="s">
        <v>1221</v>
      </c>
      <c r="Z365" s="48" t="s">
        <v>2103</v>
      </c>
    </row>
    <row r="366" spans="2:26" ht="86.4" customHeight="1">
      <c r="B366" s="48" t="s">
        <v>2994</v>
      </c>
      <c r="C366" s="122">
        <f>IF(B366="1.2(1)①",INDEX('1.2(1)①'!$B:$B,MATCH(D366,'1.2(1)①'!$J:$J,0),1),INDEX('1.2(1)②'!$B:$B,MATCH(D366,'1.2(1)②'!$J:$J,0),1))</f>
        <v>25</v>
      </c>
      <c r="D366" s="48" t="s">
        <v>3399</v>
      </c>
      <c r="E366" s="48">
        <f t="shared" si="5"/>
        <v>360</v>
      </c>
      <c r="F366" s="48" t="s">
        <v>2101</v>
      </c>
      <c r="G366" s="48" t="s">
        <v>1267</v>
      </c>
      <c r="H366" s="48" t="s">
        <v>2077</v>
      </c>
      <c r="I366" s="48" t="s">
        <v>2106</v>
      </c>
      <c r="J366" s="48" t="s">
        <v>2026</v>
      </c>
      <c r="K366" s="48" t="s">
        <v>1993</v>
      </c>
      <c r="L366" s="48">
        <v>96</v>
      </c>
      <c r="M366" s="48" t="s">
        <v>1276</v>
      </c>
      <c r="N366" s="48" t="s">
        <v>1277</v>
      </c>
      <c r="O366" s="122" t="s">
        <v>1267</v>
      </c>
      <c r="P366" s="48" t="s">
        <v>1271</v>
      </c>
      <c r="Q366" s="48" t="s">
        <v>2079</v>
      </c>
      <c r="R366" s="48" t="s">
        <v>2080</v>
      </c>
      <c r="S366" s="48" t="s">
        <v>2081</v>
      </c>
      <c r="T366" s="48" t="s">
        <v>2079</v>
      </c>
      <c r="U366" s="48" t="s">
        <v>2080</v>
      </c>
      <c r="V366" s="48" t="s">
        <v>2081</v>
      </c>
      <c r="W366" s="122" t="s">
        <v>3812</v>
      </c>
      <c r="X366" s="122"/>
      <c r="Y366" s="48" t="s">
        <v>1221</v>
      </c>
      <c r="Z366" s="48" t="s">
        <v>2105</v>
      </c>
    </row>
    <row r="367" spans="2:26" ht="86.4" customHeight="1">
      <c r="B367" s="48" t="s">
        <v>2994</v>
      </c>
      <c r="C367" s="122">
        <f>IF(B367="1.2(1)①",INDEX('1.2(1)①'!$B:$B,MATCH(D367,'1.2(1)①'!$J:$J,0),1),INDEX('1.2(1)②'!$B:$B,MATCH(D367,'1.2(1)②'!$J:$J,0),1))</f>
        <v>25</v>
      </c>
      <c r="D367" s="48" t="s">
        <v>3399</v>
      </c>
      <c r="E367" s="48">
        <f t="shared" si="5"/>
        <v>361</v>
      </c>
      <c r="F367" s="48" t="s">
        <v>2101</v>
      </c>
      <c r="G367" s="48" t="s">
        <v>1267</v>
      </c>
      <c r="H367" s="48" t="s">
        <v>2077</v>
      </c>
      <c r="I367" s="48" t="s">
        <v>2108</v>
      </c>
      <c r="J367" s="48" t="s">
        <v>2026</v>
      </c>
      <c r="K367" s="48" t="s">
        <v>1993</v>
      </c>
      <c r="L367" s="48">
        <v>92</v>
      </c>
      <c r="M367" s="48" t="s">
        <v>1276</v>
      </c>
      <c r="N367" s="48" t="s">
        <v>1277</v>
      </c>
      <c r="O367" s="122" t="s">
        <v>1267</v>
      </c>
      <c r="P367" s="48" t="s">
        <v>1271</v>
      </c>
      <c r="Q367" s="48" t="s">
        <v>2079</v>
      </c>
      <c r="R367" s="48" t="s">
        <v>2080</v>
      </c>
      <c r="S367" s="48" t="s">
        <v>2081</v>
      </c>
      <c r="T367" s="48" t="s">
        <v>2079</v>
      </c>
      <c r="U367" s="48" t="s">
        <v>2080</v>
      </c>
      <c r="V367" s="48" t="s">
        <v>2081</v>
      </c>
      <c r="W367" s="122" t="s">
        <v>3812</v>
      </c>
      <c r="X367" s="122"/>
      <c r="Y367" s="48" t="s">
        <v>1221</v>
      </c>
      <c r="Z367" s="48" t="s">
        <v>2107</v>
      </c>
    </row>
    <row r="368" spans="2:26" ht="86.4" customHeight="1">
      <c r="B368" s="48" t="s">
        <v>2994</v>
      </c>
      <c r="C368" s="122">
        <f>IF(B368="1.2(1)①",INDEX('1.2(1)①'!$B:$B,MATCH(D368,'1.2(1)①'!$J:$J,0),1),INDEX('1.2(1)②'!$B:$B,MATCH(D368,'1.2(1)②'!$J:$J,0),1))</f>
        <v>25</v>
      </c>
      <c r="D368" s="48" t="s">
        <v>3399</v>
      </c>
      <c r="E368" s="48">
        <f t="shared" si="5"/>
        <v>362</v>
      </c>
      <c r="F368" s="48" t="s">
        <v>2101</v>
      </c>
      <c r="G368" s="48" t="s">
        <v>2042</v>
      </c>
      <c r="H368" s="48" t="s">
        <v>2077</v>
      </c>
      <c r="I368" s="48" t="s">
        <v>2078</v>
      </c>
      <c r="J368" s="48" t="s">
        <v>2026</v>
      </c>
      <c r="K368" s="48" t="s">
        <v>1993</v>
      </c>
      <c r="L368" s="48" t="s">
        <v>1267</v>
      </c>
      <c r="M368" s="48" t="s">
        <v>1276</v>
      </c>
      <c r="N368" s="48" t="s">
        <v>1277</v>
      </c>
      <c r="O368" s="122" t="s">
        <v>1267</v>
      </c>
      <c r="P368" s="48" t="s">
        <v>1271</v>
      </c>
      <c r="Q368" s="48" t="s">
        <v>2079</v>
      </c>
      <c r="R368" s="48" t="s">
        <v>2080</v>
      </c>
      <c r="S368" s="48" t="s">
        <v>2081</v>
      </c>
      <c r="T368" s="48" t="s">
        <v>2079</v>
      </c>
      <c r="U368" s="48" t="s">
        <v>2080</v>
      </c>
      <c r="V368" s="48" t="s">
        <v>2081</v>
      </c>
      <c r="W368" s="122" t="s">
        <v>3812</v>
      </c>
      <c r="X368" s="122"/>
      <c r="Y368" s="48" t="s">
        <v>1221</v>
      </c>
      <c r="Z368" s="48" t="s">
        <v>2109</v>
      </c>
    </row>
    <row r="369" spans="2:26" ht="86.4" customHeight="1">
      <c r="B369" s="48" t="s">
        <v>2994</v>
      </c>
      <c r="C369" s="122">
        <f>IF(B369="1.2(1)①",INDEX('1.2(1)①'!$B:$B,MATCH(D369,'1.2(1)①'!$J:$J,0),1),INDEX('1.2(1)②'!$B:$B,MATCH(D369,'1.2(1)②'!$J:$J,0),1))</f>
        <v>25</v>
      </c>
      <c r="D369" s="48" t="s">
        <v>3399</v>
      </c>
      <c r="E369" s="48">
        <f t="shared" si="5"/>
        <v>363</v>
      </c>
      <c r="F369" s="48" t="s">
        <v>2101</v>
      </c>
      <c r="G369" s="48" t="s">
        <v>2042</v>
      </c>
      <c r="H369" s="48" t="s">
        <v>2077</v>
      </c>
      <c r="I369" s="48" t="s">
        <v>2086</v>
      </c>
      <c r="J369" s="48" t="s">
        <v>2026</v>
      </c>
      <c r="K369" s="48" t="s">
        <v>1993</v>
      </c>
      <c r="L369" s="48">
        <v>102</v>
      </c>
      <c r="M369" s="48" t="s">
        <v>1276</v>
      </c>
      <c r="N369" s="48" t="s">
        <v>1277</v>
      </c>
      <c r="O369" s="122" t="s">
        <v>1267</v>
      </c>
      <c r="P369" s="48" t="s">
        <v>1271</v>
      </c>
      <c r="Q369" s="48" t="s">
        <v>2079</v>
      </c>
      <c r="R369" s="48" t="s">
        <v>2080</v>
      </c>
      <c r="S369" s="48" t="s">
        <v>2081</v>
      </c>
      <c r="T369" s="48" t="s">
        <v>2079</v>
      </c>
      <c r="U369" s="48" t="s">
        <v>2080</v>
      </c>
      <c r="V369" s="48" t="s">
        <v>2081</v>
      </c>
      <c r="W369" s="122" t="s">
        <v>3812</v>
      </c>
      <c r="X369" s="122"/>
      <c r="Y369" s="48" t="s">
        <v>1221</v>
      </c>
      <c r="Z369" s="48" t="s">
        <v>2110</v>
      </c>
    </row>
    <row r="370" spans="2:26" ht="86.4" customHeight="1">
      <c r="B370" s="48" t="s">
        <v>2994</v>
      </c>
      <c r="C370" s="122">
        <f>IF(B370="1.2(1)①",INDEX('1.2(1)①'!$B:$B,MATCH(D370,'1.2(1)①'!$J:$J,0),1),INDEX('1.2(1)②'!$B:$B,MATCH(D370,'1.2(1)②'!$J:$J,0),1))</f>
        <v>25</v>
      </c>
      <c r="D370" s="48" t="s">
        <v>3399</v>
      </c>
      <c r="E370" s="48">
        <f t="shared" si="5"/>
        <v>364</v>
      </c>
      <c r="F370" s="48" t="s">
        <v>2101</v>
      </c>
      <c r="G370" s="48" t="s">
        <v>2042</v>
      </c>
      <c r="H370" s="48" t="s">
        <v>2077</v>
      </c>
      <c r="I370" s="48" t="s">
        <v>2088</v>
      </c>
      <c r="J370" s="48" t="s">
        <v>2026</v>
      </c>
      <c r="K370" s="48" t="s">
        <v>1993</v>
      </c>
      <c r="L370" s="48" t="s">
        <v>1267</v>
      </c>
      <c r="M370" s="48" t="s">
        <v>1276</v>
      </c>
      <c r="N370" s="48" t="s">
        <v>1277</v>
      </c>
      <c r="O370" s="122" t="s">
        <v>1267</v>
      </c>
      <c r="P370" s="48" t="s">
        <v>1271</v>
      </c>
      <c r="Q370" s="48" t="s">
        <v>2079</v>
      </c>
      <c r="R370" s="48" t="s">
        <v>2080</v>
      </c>
      <c r="S370" s="48" t="s">
        <v>2081</v>
      </c>
      <c r="T370" s="48" t="s">
        <v>2079</v>
      </c>
      <c r="U370" s="48" t="s">
        <v>2080</v>
      </c>
      <c r="V370" s="48" t="s">
        <v>2081</v>
      </c>
      <c r="W370" s="122" t="s">
        <v>3812</v>
      </c>
      <c r="X370" s="122"/>
      <c r="Y370" s="48" t="s">
        <v>1221</v>
      </c>
      <c r="Z370" s="48" t="s">
        <v>2111</v>
      </c>
    </row>
    <row r="371" spans="2:26" ht="86.4" customHeight="1">
      <c r="B371" s="48" t="s">
        <v>2994</v>
      </c>
      <c r="C371" s="122">
        <f>IF(B371="1.2(1)①",INDEX('1.2(1)①'!$B:$B,MATCH(D371,'1.2(1)①'!$J:$J,0),1),INDEX('1.2(1)②'!$B:$B,MATCH(D371,'1.2(1)②'!$J:$J,0),1))</f>
        <v>25</v>
      </c>
      <c r="D371" s="48" t="s">
        <v>3399</v>
      </c>
      <c r="E371" s="48">
        <f t="shared" si="5"/>
        <v>365</v>
      </c>
      <c r="F371" s="48" t="s">
        <v>2113</v>
      </c>
      <c r="G371" s="48" t="s">
        <v>1267</v>
      </c>
      <c r="H371" s="48" t="s">
        <v>2077</v>
      </c>
      <c r="I371" s="48" t="s">
        <v>2078</v>
      </c>
      <c r="J371" s="48" t="s">
        <v>2026</v>
      </c>
      <c r="K371" s="48" t="s">
        <v>1993</v>
      </c>
      <c r="L371" s="48">
        <v>92</v>
      </c>
      <c r="M371" s="48" t="s">
        <v>1276</v>
      </c>
      <c r="N371" s="48" t="s">
        <v>1277</v>
      </c>
      <c r="O371" s="122" t="s">
        <v>1267</v>
      </c>
      <c r="P371" s="48" t="s">
        <v>1271</v>
      </c>
      <c r="Q371" s="48" t="s">
        <v>2079</v>
      </c>
      <c r="R371" s="48" t="s">
        <v>2080</v>
      </c>
      <c r="S371" s="48" t="s">
        <v>2081</v>
      </c>
      <c r="T371" s="48" t="s">
        <v>2079</v>
      </c>
      <c r="U371" s="48" t="s">
        <v>2080</v>
      </c>
      <c r="V371" s="48" t="s">
        <v>2081</v>
      </c>
      <c r="W371" s="122" t="s">
        <v>3812</v>
      </c>
      <c r="X371" s="122"/>
      <c r="Y371" s="48" t="s">
        <v>1222</v>
      </c>
      <c r="Z371" s="48" t="s">
        <v>2112</v>
      </c>
    </row>
    <row r="372" spans="2:26" ht="86.4" customHeight="1">
      <c r="B372" s="48" t="s">
        <v>2994</v>
      </c>
      <c r="C372" s="122">
        <f>IF(B372="1.2(1)①",INDEX('1.2(1)①'!$B:$B,MATCH(D372,'1.2(1)①'!$J:$J,0),1),INDEX('1.2(1)②'!$B:$B,MATCH(D372,'1.2(1)②'!$J:$J,0),1))</f>
        <v>25</v>
      </c>
      <c r="D372" s="48" t="s">
        <v>3399</v>
      </c>
      <c r="E372" s="48">
        <f t="shared" si="5"/>
        <v>366</v>
      </c>
      <c r="F372" s="48" t="s">
        <v>2113</v>
      </c>
      <c r="G372" s="48" t="s">
        <v>1267</v>
      </c>
      <c r="H372" s="48" t="s">
        <v>2077</v>
      </c>
      <c r="I372" s="48" t="s">
        <v>2086</v>
      </c>
      <c r="J372" s="48" t="s">
        <v>2026</v>
      </c>
      <c r="K372" s="48" t="s">
        <v>1993</v>
      </c>
      <c r="L372" s="48" t="s">
        <v>1267</v>
      </c>
      <c r="M372" s="48" t="s">
        <v>1276</v>
      </c>
      <c r="N372" s="48" t="s">
        <v>1277</v>
      </c>
      <c r="O372" s="122" t="s">
        <v>1267</v>
      </c>
      <c r="P372" s="48" t="s">
        <v>1271</v>
      </c>
      <c r="Q372" s="48" t="s">
        <v>2079</v>
      </c>
      <c r="R372" s="48" t="s">
        <v>2080</v>
      </c>
      <c r="S372" s="48" t="s">
        <v>2081</v>
      </c>
      <c r="T372" s="48" t="s">
        <v>2079</v>
      </c>
      <c r="U372" s="48" t="s">
        <v>2080</v>
      </c>
      <c r="V372" s="48" t="s">
        <v>2081</v>
      </c>
      <c r="W372" s="122" t="s">
        <v>3812</v>
      </c>
      <c r="X372" s="122"/>
      <c r="Y372" s="48" t="s">
        <v>1222</v>
      </c>
      <c r="Z372" s="48" t="s">
        <v>2114</v>
      </c>
    </row>
    <row r="373" spans="2:26" ht="86.4" customHeight="1">
      <c r="B373" s="48" t="s">
        <v>2994</v>
      </c>
      <c r="C373" s="122">
        <f>IF(B373="1.2(1)①",INDEX('1.2(1)①'!$B:$B,MATCH(D373,'1.2(1)①'!$J:$J,0),1),INDEX('1.2(1)②'!$B:$B,MATCH(D373,'1.2(1)②'!$J:$J,0),1))</f>
        <v>25</v>
      </c>
      <c r="D373" s="48" t="s">
        <v>3399</v>
      </c>
      <c r="E373" s="48">
        <f t="shared" si="5"/>
        <v>367</v>
      </c>
      <c r="F373" s="48" t="s">
        <v>2113</v>
      </c>
      <c r="G373" s="48" t="s">
        <v>1267</v>
      </c>
      <c r="H373" s="48" t="s">
        <v>2077</v>
      </c>
      <c r="I373" s="48" t="s">
        <v>2104</v>
      </c>
      <c r="J373" s="48" t="s">
        <v>2026</v>
      </c>
      <c r="K373" s="48" t="s">
        <v>1993</v>
      </c>
      <c r="L373" s="48">
        <v>96</v>
      </c>
      <c r="M373" s="48" t="s">
        <v>1276</v>
      </c>
      <c r="N373" s="48" t="s">
        <v>1277</v>
      </c>
      <c r="O373" s="122" t="s">
        <v>1267</v>
      </c>
      <c r="P373" s="48" t="s">
        <v>1271</v>
      </c>
      <c r="Q373" s="48" t="s">
        <v>2079</v>
      </c>
      <c r="R373" s="48" t="s">
        <v>2080</v>
      </c>
      <c r="S373" s="48" t="s">
        <v>2081</v>
      </c>
      <c r="T373" s="48" t="s">
        <v>2079</v>
      </c>
      <c r="U373" s="48" t="s">
        <v>2080</v>
      </c>
      <c r="V373" s="48" t="s">
        <v>2081</v>
      </c>
      <c r="W373" s="122" t="s">
        <v>3812</v>
      </c>
      <c r="X373" s="122"/>
      <c r="Y373" s="48" t="s">
        <v>1222</v>
      </c>
      <c r="Z373" s="48" t="s">
        <v>2115</v>
      </c>
    </row>
    <row r="374" spans="2:26" ht="86.4" customHeight="1">
      <c r="B374" s="48" t="s">
        <v>2994</v>
      </c>
      <c r="C374" s="122">
        <f>IF(B374="1.2(1)①",INDEX('1.2(1)①'!$B:$B,MATCH(D374,'1.2(1)①'!$J:$J,0),1),INDEX('1.2(1)②'!$B:$B,MATCH(D374,'1.2(1)②'!$J:$J,0),1))</f>
        <v>25</v>
      </c>
      <c r="D374" s="48" t="s">
        <v>3399</v>
      </c>
      <c r="E374" s="48">
        <f t="shared" si="5"/>
        <v>368</v>
      </c>
      <c r="F374" s="48" t="s">
        <v>2113</v>
      </c>
      <c r="G374" s="48" t="s">
        <v>1267</v>
      </c>
      <c r="H374" s="48" t="s">
        <v>2077</v>
      </c>
      <c r="I374" s="48" t="s">
        <v>2106</v>
      </c>
      <c r="J374" s="48" t="s">
        <v>2026</v>
      </c>
      <c r="K374" s="48" t="s">
        <v>1993</v>
      </c>
      <c r="L374" s="48">
        <v>96</v>
      </c>
      <c r="M374" s="48" t="s">
        <v>1276</v>
      </c>
      <c r="N374" s="48" t="s">
        <v>1277</v>
      </c>
      <c r="O374" s="122" t="s">
        <v>1267</v>
      </c>
      <c r="P374" s="48" t="s">
        <v>1271</v>
      </c>
      <c r="Q374" s="48" t="s">
        <v>2079</v>
      </c>
      <c r="R374" s="48" t="s">
        <v>2080</v>
      </c>
      <c r="S374" s="48" t="s">
        <v>2081</v>
      </c>
      <c r="T374" s="48" t="s">
        <v>2079</v>
      </c>
      <c r="U374" s="48" t="s">
        <v>2080</v>
      </c>
      <c r="V374" s="48" t="s">
        <v>2081</v>
      </c>
      <c r="W374" s="122" t="s">
        <v>3812</v>
      </c>
      <c r="X374" s="122"/>
      <c r="Y374" s="48" t="s">
        <v>1222</v>
      </c>
      <c r="Z374" s="48" t="s">
        <v>2116</v>
      </c>
    </row>
    <row r="375" spans="2:26" ht="86.4" customHeight="1">
      <c r="B375" s="48" t="s">
        <v>2994</v>
      </c>
      <c r="C375" s="122">
        <f>IF(B375="1.2(1)①",INDEX('1.2(1)①'!$B:$B,MATCH(D375,'1.2(1)①'!$J:$J,0),1),INDEX('1.2(1)②'!$B:$B,MATCH(D375,'1.2(1)②'!$J:$J,0),1))</f>
        <v>25</v>
      </c>
      <c r="D375" s="48" t="s">
        <v>3399</v>
      </c>
      <c r="E375" s="48">
        <f t="shared" si="5"/>
        <v>369</v>
      </c>
      <c r="F375" s="48" t="s">
        <v>2113</v>
      </c>
      <c r="G375" s="48" t="s">
        <v>1267</v>
      </c>
      <c r="H375" s="48" t="s">
        <v>2077</v>
      </c>
      <c r="I375" s="48" t="s">
        <v>2108</v>
      </c>
      <c r="J375" s="48" t="s">
        <v>2026</v>
      </c>
      <c r="K375" s="48" t="s">
        <v>1993</v>
      </c>
      <c r="L375" s="48">
        <v>94</v>
      </c>
      <c r="M375" s="48" t="s">
        <v>1276</v>
      </c>
      <c r="N375" s="48" t="s">
        <v>1277</v>
      </c>
      <c r="O375" s="122" t="s">
        <v>1267</v>
      </c>
      <c r="P375" s="48" t="s">
        <v>1271</v>
      </c>
      <c r="Q375" s="48" t="s">
        <v>2079</v>
      </c>
      <c r="R375" s="48" t="s">
        <v>2080</v>
      </c>
      <c r="S375" s="48" t="s">
        <v>2081</v>
      </c>
      <c r="T375" s="48" t="s">
        <v>2079</v>
      </c>
      <c r="U375" s="48" t="s">
        <v>2080</v>
      </c>
      <c r="V375" s="48" t="s">
        <v>2081</v>
      </c>
      <c r="W375" s="122" t="s">
        <v>3812</v>
      </c>
      <c r="X375" s="122"/>
      <c r="Y375" s="48" t="s">
        <v>1222</v>
      </c>
      <c r="Z375" s="48" t="s">
        <v>2117</v>
      </c>
    </row>
    <row r="376" spans="2:26" ht="86.4" customHeight="1">
      <c r="B376" s="48" t="s">
        <v>2994</v>
      </c>
      <c r="C376" s="57">
        <v>28</v>
      </c>
      <c r="D376" s="57" t="s">
        <v>3803</v>
      </c>
      <c r="E376" s="48">
        <f t="shared" si="5"/>
        <v>370</v>
      </c>
      <c r="F376" s="48" t="s">
        <v>2119</v>
      </c>
      <c r="G376" s="48" t="s">
        <v>1267</v>
      </c>
      <c r="H376" s="48" t="s">
        <v>2077</v>
      </c>
      <c r="I376" s="48" t="s">
        <v>2078</v>
      </c>
      <c r="J376" s="48" t="s">
        <v>2026</v>
      </c>
      <c r="K376" s="48" t="s">
        <v>1993</v>
      </c>
      <c r="L376" s="48">
        <v>90</v>
      </c>
      <c r="M376" s="48" t="s">
        <v>1276</v>
      </c>
      <c r="N376" s="48" t="s">
        <v>1277</v>
      </c>
      <c r="O376" s="122" t="s">
        <v>1267</v>
      </c>
      <c r="P376" s="48" t="s">
        <v>1271</v>
      </c>
      <c r="Q376" s="48" t="s">
        <v>2079</v>
      </c>
      <c r="R376" s="48" t="s">
        <v>2080</v>
      </c>
      <c r="S376" s="48" t="s">
        <v>2081</v>
      </c>
      <c r="T376" s="48" t="s">
        <v>2082</v>
      </c>
      <c r="U376" s="48" t="s">
        <v>2083</v>
      </c>
      <c r="V376" s="48" t="s">
        <v>2084</v>
      </c>
      <c r="W376" s="122" t="s">
        <v>3812</v>
      </c>
      <c r="X376" s="122"/>
      <c r="Y376" s="48" t="s">
        <v>1223</v>
      </c>
      <c r="Z376" s="48" t="s">
        <v>2118</v>
      </c>
    </row>
    <row r="377" spans="2:26" ht="86.4" customHeight="1">
      <c r="B377" s="48" t="s">
        <v>2994</v>
      </c>
      <c r="C377" s="57">
        <v>28</v>
      </c>
      <c r="D377" s="57" t="s">
        <v>3803</v>
      </c>
      <c r="E377" s="48">
        <f t="shared" si="5"/>
        <v>371</v>
      </c>
      <c r="F377" s="48" t="s">
        <v>2119</v>
      </c>
      <c r="G377" s="48" t="s">
        <v>1267</v>
      </c>
      <c r="H377" s="48" t="s">
        <v>2077</v>
      </c>
      <c r="I377" s="48" t="s">
        <v>2121</v>
      </c>
      <c r="J377" s="48" t="s">
        <v>2026</v>
      </c>
      <c r="K377" s="48" t="s">
        <v>1993</v>
      </c>
      <c r="L377" s="48">
        <v>95</v>
      </c>
      <c r="M377" s="48" t="s">
        <v>1276</v>
      </c>
      <c r="N377" s="48" t="s">
        <v>1277</v>
      </c>
      <c r="O377" s="122" t="s">
        <v>1267</v>
      </c>
      <c r="P377" s="48" t="s">
        <v>1271</v>
      </c>
      <c r="Q377" s="48" t="s">
        <v>2079</v>
      </c>
      <c r="R377" s="48" t="s">
        <v>2080</v>
      </c>
      <c r="S377" s="48" t="s">
        <v>2081</v>
      </c>
      <c r="T377" s="48" t="s">
        <v>2082</v>
      </c>
      <c r="U377" s="48" t="s">
        <v>2083</v>
      </c>
      <c r="V377" s="48" t="s">
        <v>2084</v>
      </c>
      <c r="W377" s="122" t="s">
        <v>3812</v>
      </c>
      <c r="X377" s="122"/>
      <c r="Y377" s="48" t="s">
        <v>1223</v>
      </c>
      <c r="Z377" s="48" t="s">
        <v>2120</v>
      </c>
    </row>
    <row r="378" spans="2:26" ht="86.4" customHeight="1">
      <c r="B378" s="48" t="s">
        <v>2994</v>
      </c>
      <c r="C378" s="57">
        <v>28</v>
      </c>
      <c r="D378" s="57" t="s">
        <v>3803</v>
      </c>
      <c r="E378" s="48">
        <f t="shared" si="5"/>
        <v>372</v>
      </c>
      <c r="F378" s="48" t="s">
        <v>2119</v>
      </c>
      <c r="G378" s="48" t="s">
        <v>1267</v>
      </c>
      <c r="H378" s="48" t="s">
        <v>2077</v>
      </c>
      <c r="I378" s="48" t="s">
        <v>2088</v>
      </c>
      <c r="J378" s="48" t="s">
        <v>2026</v>
      </c>
      <c r="K378" s="48" t="s">
        <v>1993</v>
      </c>
      <c r="L378" s="48" t="s">
        <v>1267</v>
      </c>
      <c r="M378" s="48" t="s">
        <v>1276</v>
      </c>
      <c r="N378" s="48" t="s">
        <v>1277</v>
      </c>
      <c r="O378" s="122" t="s">
        <v>1267</v>
      </c>
      <c r="P378" s="48" t="s">
        <v>1271</v>
      </c>
      <c r="Q378" s="48" t="s">
        <v>2079</v>
      </c>
      <c r="R378" s="48" t="s">
        <v>2080</v>
      </c>
      <c r="S378" s="48" t="s">
        <v>2081</v>
      </c>
      <c r="T378" s="48" t="s">
        <v>2082</v>
      </c>
      <c r="U378" s="48" t="s">
        <v>2083</v>
      </c>
      <c r="V378" s="48" t="s">
        <v>2084</v>
      </c>
      <c r="W378" s="122" t="s">
        <v>3812</v>
      </c>
      <c r="X378" s="122"/>
      <c r="Y378" s="48" t="s">
        <v>1223</v>
      </c>
      <c r="Z378" s="48" t="s">
        <v>2122</v>
      </c>
    </row>
    <row r="379" spans="2:26" ht="86.4" customHeight="1">
      <c r="B379" s="48" t="s">
        <v>2994</v>
      </c>
      <c r="C379" s="122">
        <f>IF(B379="1.2(1)①",INDEX('1.2(1)①'!$B:$B,MATCH(D379,'1.2(1)①'!$J:$J,0),1),INDEX('1.2(1)②'!$B:$B,MATCH(D379,'1.2(1)②'!$J:$J,0),1))</f>
        <v>26</v>
      </c>
      <c r="D379" s="48" t="s">
        <v>75</v>
      </c>
      <c r="E379" s="48">
        <f t="shared" si="5"/>
        <v>373</v>
      </c>
      <c r="F379" s="48" t="s">
        <v>2023</v>
      </c>
      <c r="G379" s="48" t="s">
        <v>1267</v>
      </c>
      <c r="H379" s="48" t="s">
        <v>2024</v>
      </c>
      <c r="I379" s="48" t="s">
        <v>2025</v>
      </c>
      <c r="J379" s="48" t="s">
        <v>2026</v>
      </c>
      <c r="K379" s="48" t="s">
        <v>1993</v>
      </c>
      <c r="L379" s="48">
        <v>96</v>
      </c>
      <c r="M379" s="48" t="s">
        <v>1276</v>
      </c>
      <c r="N379" s="48" t="s">
        <v>1277</v>
      </c>
      <c r="O379" s="82">
        <v>4895000</v>
      </c>
      <c r="P379" s="48" t="s">
        <v>1271</v>
      </c>
      <c r="Q379" s="48" t="s">
        <v>2027</v>
      </c>
      <c r="R379" s="48" t="s">
        <v>2028</v>
      </c>
      <c r="S379" s="48" t="s">
        <v>2029</v>
      </c>
      <c r="T379" s="48" t="s">
        <v>2027</v>
      </c>
      <c r="U379" s="48" t="s">
        <v>2028</v>
      </c>
      <c r="V379" s="48" t="s">
        <v>2029</v>
      </c>
      <c r="W379" s="122" t="s">
        <v>3812</v>
      </c>
      <c r="X379" s="122" t="s">
        <v>3813</v>
      </c>
      <c r="Y379" s="48" t="s">
        <v>1194</v>
      </c>
      <c r="Z379" s="48" t="s">
        <v>2022</v>
      </c>
    </row>
    <row r="380" spans="2:26" ht="86.4" customHeight="1">
      <c r="B380" s="48" t="s">
        <v>2994</v>
      </c>
      <c r="C380" s="122">
        <f>IF(B380="1.2(1)①",INDEX('1.2(1)①'!$B:$B,MATCH(D380,'1.2(1)①'!$J:$J,0),1),INDEX('1.2(1)②'!$B:$B,MATCH(D380,'1.2(1)②'!$J:$J,0),1))</f>
        <v>26</v>
      </c>
      <c r="D380" s="48" t="s">
        <v>75</v>
      </c>
      <c r="E380" s="48">
        <f t="shared" si="5"/>
        <v>374</v>
      </c>
      <c r="F380" s="48" t="s">
        <v>2023</v>
      </c>
      <c r="G380" s="48" t="s">
        <v>1267</v>
      </c>
      <c r="H380" s="48" t="s">
        <v>2024</v>
      </c>
      <c r="I380" s="48" t="s">
        <v>2031</v>
      </c>
      <c r="J380" s="48" t="s">
        <v>2026</v>
      </c>
      <c r="K380" s="48" t="s">
        <v>1993</v>
      </c>
      <c r="L380" s="48">
        <v>91</v>
      </c>
      <c r="M380" s="48" t="s">
        <v>1276</v>
      </c>
      <c r="N380" s="48" t="s">
        <v>1277</v>
      </c>
      <c r="O380" s="122" t="s">
        <v>1267</v>
      </c>
      <c r="P380" s="48" t="s">
        <v>1271</v>
      </c>
      <c r="Q380" s="48" t="s">
        <v>2027</v>
      </c>
      <c r="R380" s="48" t="s">
        <v>2028</v>
      </c>
      <c r="S380" s="48" t="s">
        <v>2029</v>
      </c>
      <c r="T380" s="48" t="s">
        <v>2027</v>
      </c>
      <c r="U380" s="48" t="s">
        <v>2028</v>
      </c>
      <c r="V380" s="48" t="s">
        <v>2029</v>
      </c>
      <c r="W380" s="122" t="s">
        <v>3812</v>
      </c>
      <c r="X380" s="122"/>
      <c r="Y380" s="48" t="s">
        <v>1194</v>
      </c>
      <c r="Z380" s="48" t="s">
        <v>2030</v>
      </c>
    </row>
    <row r="381" spans="2:26" ht="86.4" customHeight="1">
      <c r="B381" s="48" t="s">
        <v>2994</v>
      </c>
      <c r="C381" s="122">
        <f>IF(B381="1.2(1)①",INDEX('1.2(1)①'!$B:$B,MATCH(D381,'1.2(1)①'!$J:$J,0),1),INDEX('1.2(1)②'!$B:$B,MATCH(D381,'1.2(1)②'!$J:$J,0),1))</f>
        <v>26</v>
      </c>
      <c r="D381" s="48" t="s">
        <v>75</v>
      </c>
      <c r="E381" s="48">
        <f t="shared" si="5"/>
        <v>375</v>
      </c>
      <c r="F381" s="48" t="s">
        <v>2023</v>
      </c>
      <c r="G381" s="48" t="s">
        <v>1267</v>
      </c>
      <c r="H381" s="48" t="s">
        <v>2024</v>
      </c>
      <c r="I381" s="48" t="s">
        <v>2033</v>
      </c>
      <c r="J381" s="48" t="s">
        <v>2026</v>
      </c>
      <c r="K381" s="48" t="s">
        <v>1993</v>
      </c>
      <c r="L381" s="48">
        <v>91</v>
      </c>
      <c r="M381" s="48" t="s">
        <v>1276</v>
      </c>
      <c r="N381" s="48" t="s">
        <v>1277</v>
      </c>
      <c r="O381" s="122" t="s">
        <v>1267</v>
      </c>
      <c r="P381" s="48" t="s">
        <v>1271</v>
      </c>
      <c r="Q381" s="48" t="s">
        <v>2027</v>
      </c>
      <c r="R381" s="48" t="s">
        <v>2028</v>
      </c>
      <c r="S381" s="48" t="s">
        <v>2029</v>
      </c>
      <c r="T381" s="48" t="s">
        <v>2027</v>
      </c>
      <c r="U381" s="48" t="s">
        <v>2028</v>
      </c>
      <c r="V381" s="48" t="s">
        <v>2029</v>
      </c>
      <c r="W381" s="122" t="s">
        <v>3812</v>
      </c>
      <c r="X381" s="122"/>
      <c r="Y381" s="48" t="s">
        <v>1194</v>
      </c>
      <c r="Z381" s="48" t="s">
        <v>2032</v>
      </c>
    </row>
    <row r="382" spans="2:26" ht="86.4" customHeight="1">
      <c r="B382" s="48" t="s">
        <v>2994</v>
      </c>
      <c r="C382" s="122">
        <f>IF(B382="1.2(1)①",INDEX('1.2(1)①'!$B:$B,MATCH(D382,'1.2(1)①'!$J:$J,0),1),INDEX('1.2(1)②'!$B:$B,MATCH(D382,'1.2(1)②'!$J:$J,0),1))</f>
        <v>26</v>
      </c>
      <c r="D382" s="48" t="s">
        <v>75</v>
      </c>
      <c r="E382" s="48">
        <f t="shared" si="5"/>
        <v>376</v>
      </c>
      <c r="F382" s="48" t="s">
        <v>2023</v>
      </c>
      <c r="G382" s="48" t="s">
        <v>2035</v>
      </c>
      <c r="H382" s="48" t="s">
        <v>2024</v>
      </c>
      <c r="I382" s="48" t="s">
        <v>2025</v>
      </c>
      <c r="J382" s="48" t="s">
        <v>2026</v>
      </c>
      <c r="K382" s="48" t="s">
        <v>1993</v>
      </c>
      <c r="L382" s="48">
        <v>103</v>
      </c>
      <c r="M382" s="48" t="s">
        <v>1276</v>
      </c>
      <c r="N382" s="48" t="s">
        <v>1277</v>
      </c>
      <c r="O382" s="82">
        <v>5875000</v>
      </c>
      <c r="P382" s="48" t="s">
        <v>1271</v>
      </c>
      <c r="Q382" s="48" t="s">
        <v>2036</v>
      </c>
      <c r="R382" s="48" t="s">
        <v>2037</v>
      </c>
      <c r="S382" s="48" t="s">
        <v>2038</v>
      </c>
      <c r="T382" s="48" t="s">
        <v>2036</v>
      </c>
      <c r="U382" s="48" t="s">
        <v>2037</v>
      </c>
      <c r="V382" s="48" t="s">
        <v>2038</v>
      </c>
      <c r="W382" s="122" t="s">
        <v>3812</v>
      </c>
      <c r="X382" s="122" t="s">
        <v>3813</v>
      </c>
      <c r="Y382" s="48" t="s">
        <v>1194</v>
      </c>
      <c r="Z382" s="48" t="s">
        <v>2034</v>
      </c>
    </row>
    <row r="383" spans="2:26" ht="86.4" customHeight="1">
      <c r="B383" s="48" t="s">
        <v>2994</v>
      </c>
      <c r="C383" s="122">
        <f>IF(B383="1.2(1)①",INDEX('1.2(1)①'!$B:$B,MATCH(D383,'1.2(1)①'!$J:$J,0),1),INDEX('1.2(1)②'!$B:$B,MATCH(D383,'1.2(1)②'!$J:$J,0),1))</f>
        <v>26</v>
      </c>
      <c r="D383" s="48" t="s">
        <v>75</v>
      </c>
      <c r="E383" s="48">
        <f t="shared" si="5"/>
        <v>377</v>
      </c>
      <c r="F383" s="48" t="s">
        <v>2023</v>
      </c>
      <c r="G383" s="48" t="s">
        <v>2035</v>
      </c>
      <c r="H383" s="48" t="s">
        <v>2024</v>
      </c>
      <c r="I383" s="48" t="s">
        <v>2031</v>
      </c>
      <c r="J383" s="48" t="s">
        <v>2026</v>
      </c>
      <c r="K383" s="48" t="s">
        <v>1993</v>
      </c>
      <c r="L383" s="48" t="s">
        <v>1267</v>
      </c>
      <c r="M383" s="48" t="s">
        <v>1276</v>
      </c>
      <c r="N383" s="48" t="s">
        <v>1277</v>
      </c>
      <c r="O383" s="122" t="s">
        <v>1267</v>
      </c>
      <c r="P383" s="48" t="s">
        <v>1271</v>
      </c>
      <c r="Q383" s="48" t="s">
        <v>2036</v>
      </c>
      <c r="R383" s="48" t="s">
        <v>2037</v>
      </c>
      <c r="S383" s="48" t="s">
        <v>2038</v>
      </c>
      <c r="T383" s="48" t="s">
        <v>2036</v>
      </c>
      <c r="U383" s="48" t="s">
        <v>2037</v>
      </c>
      <c r="V383" s="48" t="s">
        <v>2038</v>
      </c>
      <c r="W383" s="122" t="s">
        <v>3812</v>
      </c>
      <c r="X383" s="122"/>
      <c r="Y383" s="48" t="s">
        <v>1194</v>
      </c>
      <c r="Z383" s="48" t="s">
        <v>2039</v>
      </c>
    </row>
    <row r="384" spans="2:26" ht="86.4" customHeight="1">
      <c r="B384" s="48" t="s">
        <v>2994</v>
      </c>
      <c r="C384" s="122">
        <f>IF(B384="1.2(1)①",INDEX('1.2(1)①'!$B:$B,MATCH(D384,'1.2(1)①'!$J:$J,0),1),INDEX('1.2(1)②'!$B:$B,MATCH(D384,'1.2(1)②'!$J:$J,0),1))</f>
        <v>26</v>
      </c>
      <c r="D384" s="48" t="s">
        <v>75</v>
      </c>
      <c r="E384" s="48">
        <f t="shared" si="5"/>
        <v>378</v>
      </c>
      <c r="F384" s="48" t="s">
        <v>2023</v>
      </c>
      <c r="G384" s="48" t="s">
        <v>2035</v>
      </c>
      <c r="H384" s="48" t="s">
        <v>2024</v>
      </c>
      <c r="I384" s="48" t="s">
        <v>2033</v>
      </c>
      <c r="J384" s="48" t="s">
        <v>2026</v>
      </c>
      <c r="K384" s="48" t="s">
        <v>1993</v>
      </c>
      <c r="L384" s="48" t="s">
        <v>1267</v>
      </c>
      <c r="M384" s="48" t="s">
        <v>1276</v>
      </c>
      <c r="N384" s="48" t="s">
        <v>1277</v>
      </c>
      <c r="O384" s="122" t="s">
        <v>1267</v>
      </c>
      <c r="P384" s="48" t="s">
        <v>1271</v>
      </c>
      <c r="Q384" s="48" t="s">
        <v>2036</v>
      </c>
      <c r="R384" s="48" t="s">
        <v>2037</v>
      </c>
      <c r="S384" s="48" t="s">
        <v>2038</v>
      </c>
      <c r="T384" s="48" t="s">
        <v>2036</v>
      </c>
      <c r="U384" s="48" t="s">
        <v>2037</v>
      </c>
      <c r="V384" s="48" t="s">
        <v>2038</v>
      </c>
      <c r="W384" s="122" t="s">
        <v>3812</v>
      </c>
      <c r="X384" s="122"/>
      <c r="Y384" s="48" t="s">
        <v>1194</v>
      </c>
      <c r="Z384" s="48" t="s">
        <v>2040</v>
      </c>
    </row>
    <row r="385" spans="2:26" ht="86.4" customHeight="1">
      <c r="B385" s="48" t="s">
        <v>2994</v>
      </c>
      <c r="C385" s="122">
        <f>IF(B385="1.2(1)①",INDEX('1.2(1)①'!$B:$B,MATCH(D385,'1.2(1)①'!$J:$J,0),1),INDEX('1.2(1)②'!$B:$B,MATCH(D385,'1.2(1)②'!$J:$J,0),1))</f>
        <v>26</v>
      </c>
      <c r="D385" s="48" t="s">
        <v>75</v>
      </c>
      <c r="E385" s="48">
        <f t="shared" si="5"/>
        <v>379</v>
      </c>
      <c r="F385" s="48" t="s">
        <v>2023</v>
      </c>
      <c r="G385" s="48" t="s">
        <v>2042</v>
      </c>
      <c r="H385" s="48" t="s">
        <v>2024</v>
      </c>
      <c r="I385" s="48" t="s">
        <v>2025</v>
      </c>
      <c r="J385" s="48" t="s">
        <v>2026</v>
      </c>
      <c r="K385" s="48" t="s">
        <v>1993</v>
      </c>
      <c r="L385" s="48">
        <v>105</v>
      </c>
      <c r="M385" s="48" t="s">
        <v>1276</v>
      </c>
      <c r="N385" s="48" t="s">
        <v>1277</v>
      </c>
      <c r="O385" s="82">
        <v>6701000</v>
      </c>
      <c r="P385" s="48" t="s">
        <v>1271</v>
      </c>
      <c r="Q385" s="48" t="s">
        <v>2036</v>
      </c>
      <c r="R385" s="48" t="s">
        <v>2037</v>
      </c>
      <c r="S385" s="48" t="s">
        <v>2038</v>
      </c>
      <c r="T385" s="48" t="s">
        <v>2036</v>
      </c>
      <c r="U385" s="48" t="s">
        <v>2037</v>
      </c>
      <c r="V385" s="48" t="s">
        <v>2038</v>
      </c>
      <c r="W385" s="122" t="s">
        <v>3812</v>
      </c>
      <c r="X385" s="122" t="s">
        <v>3813</v>
      </c>
      <c r="Y385" s="48" t="s">
        <v>1194</v>
      </c>
      <c r="Z385" s="48" t="s">
        <v>2041</v>
      </c>
    </row>
    <row r="386" spans="2:26" ht="86.4" customHeight="1">
      <c r="B386" s="48" t="s">
        <v>2994</v>
      </c>
      <c r="C386" s="122">
        <f>IF(B386="1.2(1)①",INDEX('1.2(1)①'!$B:$B,MATCH(D386,'1.2(1)①'!$J:$J,0),1),INDEX('1.2(1)②'!$B:$B,MATCH(D386,'1.2(1)②'!$J:$J,0),1))</f>
        <v>26</v>
      </c>
      <c r="D386" s="48" t="s">
        <v>75</v>
      </c>
      <c r="E386" s="48">
        <f t="shared" ref="E386:E449" si="6">ROW(E386)-6</f>
        <v>380</v>
      </c>
      <c r="F386" s="48" t="s">
        <v>2023</v>
      </c>
      <c r="G386" s="48" t="s">
        <v>2042</v>
      </c>
      <c r="H386" s="48" t="s">
        <v>2024</v>
      </c>
      <c r="I386" s="48" t="s">
        <v>2031</v>
      </c>
      <c r="J386" s="48" t="s">
        <v>2026</v>
      </c>
      <c r="K386" s="48" t="s">
        <v>1993</v>
      </c>
      <c r="L386" s="48" t="s">
        <v>1267</v>
      </c>
      <c r="M386" s="48" t="s">
        <v>1276</v>
      </c>
      <c r="N386" s="48" t="s">
        <v>1277</v>
      </c>
      <c r="O386" s="122" t="s">
        <v>1267</v>
      </c>
      <c r="P386" s="48" t="s">
        <v>1271</v>
      </c>
      <c r="Q386" s="48" t="s">
        <v>2036</v>
      </c>
      <c r="R386" s="48" t="s">
        <v>2037</v>
      </c>
      <c r="S386" s="48" t="s">
        <v>2044</v>
      </c>
      <c r="T386" s="48" t="s">
        <v>2036</v>
      </c>
      <c r="U386" s="48" t="s">
        <v>2037</v>
      </c>
      <c r="V386" s="48" t="s">
        <v>2044</v>
      </c>
      <c r="W386" s="122" t="s">
        <v>3812</v>
      </c>
      <c r="X386" s="122"/>
      <c r="Y386" s="48" t="s">
        <v>1194</v>
      </c>
      <c r="Z386" s="48" t="s">
        <v>2043</v>
      </c>
    </row>
    <row r="387" spans="2:26" ht="86.4" customHeight="1">
      <c r="B387" s="48" t="s">
        <v>2994</v>
      </c>
      <c r="C387" s="122">
        <f>IF(B387="1.2(1)①",INDEX('1.2(1)①'!$B:$B,MATCH(D387,'1.2(1)①'!$J:$J,0),1),INDEX('1.2(1)②'!$B:$B,MATCH(D387,'1.2(1)②'!$J:$J,0),1))</f>
        <v>26</v>
      </c>
      <c r="D387" s="48" t="s">
        <v>75</v>
      </c>
      <c r="E387" s="48">
        <f t="shared" si="6"/>
        <v>381</v>
      </c>
      <c r="F387" s="48" t="s">
        <v>2023</v>
      </c>
      <c r="G387" s="48" t="s">
        <v>2042</v>
      </c>
      <c r="H387" s="48" t="s">
        <v>2024</v>
      </c>
      <c r="I387" s="48" t="s">
        <v>2033</v>
      </c>
      <c r="J387" s="48" t="s">
        <v>2026</v>
      </c>
      <c r="K387" s="48" t="s">
        <v>1993</v>
      </c>
      <c r="L387" s="48" t="s">
        <v>1267</v>
      </c>
      <c r="M387" s="48" t="s">
        <v>1276</v>
      </c>
      <c r="N387" s="48" t="s">
        <v>1277</v>
      </c>
      <c r="O387" s="122" t="s">
        <v>1267</v>
      </c>
      <c r="P387" s="48" t="s">
        <v>1271</v>
      </c>
      <c r="Q387" s="48" t="s">
        <v>2036</v>
      </c>
      <c r="R387" s="48" t="s">
        <v>2037</v>
      </c>
      <c r="S387" s="48" t="s">
        <v>2044</v>
      </c>
      <c r="T387" s="48" t="s">
        <v>2036</v>
      </c>
      <c r="U387" s="48" t="s">
        <v>2037</v>
      </c>
      <c r="V387" s="48" t="s">
        <v>2044</v>
      </c>
      <c r="W387" s="122" t="s">
        <v>3812</v>
      </c>
      <c r="X387" s="122"/>
      <c r="Y387" s="48" t="s">
        <v>1194</v>
      </c>
      <c r="Z387" s="48" t="s">
        <v>2045</v>
      </c>
    </row>
    <row r="388" spans="2:26" ht="86.4" customHeight="1">
      <c r="B388" s="48" t="s">
        <v>2994</v>
      </c>
      <c r="C388" s="122">
        <f>IF(B388="1.2(1)①",INDEX('1.2(1)①'!$B:$B,MATCH(D388,'1.2(1)①'!$J:$J,0),1),INDEX('1.2(1)②'!$B:$B,MATCH(D388,'1.2(1)②'!$J:$J,0),1))</f>
        <v>26</v>
      </c>
      <c r="D388" s="48" t="s">
        <v>75</v>
      </c>
      <c r="E388" s="48">
        <f t="shared" si="6"/>
        <v>382</v>
      </c>
      <c r="F388" s="48" t="s">
        <v>2023</v>
      </c>
      <c r="G388" s="48" t="s">
        <v>2047</v>
      </c>
      <c r="H388" s="48" t="s">
        <v>2024</v>
      </c>
      <c r="I388" s="48" t="s">
        <v>2048</v>
      </c>
      <c r="J388" s="48" t="s">
        <v>2026</v>
      </c>
      <c r="K388" s="48" t="s">
        <v>1993</v>
      </c>
      <c r="L388" s="48">
        <v>90</v>
      </c>
      <c r="M388" s="48" t="s">
        <v>1276</v>
      </c>
      <c r="N388" s="48" t="s">
        <v>1277</v>
      </c>
      <c r="O388" s="122" t="s">
        <v>1267</v>
      </c>
      <c r="P388" s="48" t="s">
        <v>1271</v>
      </c>
      <c r="Q388" s="48" t="s">
        <v>2049</v>
      </c>
      <c r="R388" s="48" t="s">
        <v>2050</v>
      </c>
      <c r="S388" s="48" t="s">
        <v>2051</v>
      </c>
      <c r="T388" s="48" t="s">
        <v>2052</v>
      </c>
      <c r="U388" s="48" t="s">
        <v>2053</v>
      </c>
      <c r="V388" s="48" t="s">
        <v>2054</v>
      </c>
      <c r="W388" s="122" t="s">
        <v>3812</v>
      </c>
      <c r="X388" s="122"/>
      <c r="Y388" s="48" t="s">
        <v>1194</v>
      </c>
      <c r="Z388" s="48" t="s">
        <v>2046</v>
      </c>
    </row>
    <row r="389" spans="2:26" ht="86.4" customHeight="1">
      <c r="B389" s="48" t="s">
        <v>2994</v>
      </c>
      <c r="C389" s="122">
        <f>IF(B389="1.2(1)①",INDEX('1.2(1)①'!$B:$B,MATCH(D389,'1.2(1)①'!$J:$J,0),1),INDEX('1.2(1)②'!$B:$B,MATCH(D389,'1.2(1)②'!$J:$J,0),1))</f>
        <v>26</v>
      </c>
      <c r="D389" s="48" t="s">
        <v>75</v>
      </c>
      <c r="E389" s="48">
        <f t="shared" si="6"/>
        <v>383</v>
      </c>
      <c r="F389" s="48" t="s">
        <v>2023</v>
      </c>
      <c r="G389" s="48" t="s">
        <v>2047</v>
      </c>
      <c r="H389" s="48" t="s">
        <v>2024</v>
      </c>
      <c r="I389" s="48" t="s">
        <v>2056</v>
      </c>
      <c r="J389" s="48" t="s">
        <v>2026</v>
      </c>
      <c r="K389" s="48" t="s">
        <v>1993</v>
      </c>
      <c r="L389" s="48">
        <v>90</v>
      </c>
      <c r="M389" s="48" t="s">
        <v>1276</v>
      </c>
      <c r="N389" s="48" t="s">
        <v>1277</v>
      </c>
      <c r="O389" s="122" t="s">
        <v>1267</v>
      </c>
      <c r="P389" s="48" t="s">
        <v>1271</v>
      </c>
      <c r="Q389" s="48" t="s">
        <v>2049</v>
      </c>
      <c r="R389" s="48" t="s">
        <v>2050</v>
      </c>
      <c r="S389" s="48" t="s">
        <v>2051</v>
      </c>
      <c r="T389" s="48" t="s">
        <v>2052</v>
      </c>
      <c r="U389" s="48" t="s">
        <v>2053</v>
      </c>
      <c r="V389" s="48" t="s">
        <v>2054</v>
      </c>
      <c r="W389" s="122" t="s">
        <v>3812</v>
      </c>
      <c r="X389" s="122"/>
      <c r="Y389" s="48" t="s">
        <v>1194</v>
      </c>
      <c r="Z389" s="48" t="s">
        <v>2055</v>
      </c>
    </row>
    <row r="390" spans="2:26" ht="86.4" customHeight="1">
      <c r="B390" s="48" t="s">
        <v>2994</v>
      </c>
      <c r="C390" s="122">
        <f>IF(B390="1.2(1)①",INDEX('1.2(1)①'!$B:$B,MATCH(D390,'1.2(1)①'!$J:$J,0),1),INDEX('1.2(1)②'!$B:$B,MATCH(D390,'1.2(1)②'!$J:$J,0),1))</f>
        <v>26</v>
      </c>
      <c r="D390" s="48" t="s">
        <v>75</v>
      </c>
      <c r="E390" s="48">
        <f t="shared" si="6"/>
        <v>384</v>
      </c>
      <c r="F390" s="48" t="s">
        <v>2023</v>
      </c>
      <c r="G390" s="48" t="s">
        <v>2047</v>
      </c>
      <c r="H390" s="48" t="s">
        <v>2024</v>
      </c>
      <c r="I390" s="48" t="s">
        <v>2058</v>
      </c>
      <c r="J390" s="48" t="s">
        <v>2026</v>
      </c>
      <c r="K390" s="48" t="s">
        <v>1993</v>
      </c>
      <c r="L390" s="48">
        <v>90</v>
      </c>
      <c r="M390" s="48" t="s">
        <v>1276</v>
      </c>
      <c r="N390" s="48" t="s">
        <v>1277</v>
      </c>
      <c r="O390" s="122" t="s">
        <v>1267</v>
      </c>
      <c r="P390" s="48" t="s">
        <v>1271</v>
      </c>
      <c r="Q390" s="48" t="s">
        <v>2049</v>
      </c>
      <c r="R390" s="48" t="s">
        <v>2050</v>
      </c>
      <c r="S390" s="48" t="s">
        <v>2051</v>
      </c>
      <c r="T390" s="48" t="s">
        <v>2052</v>
      </c>
      <c r="U390" s="48" t="s">
        <v>2053</v>
      </c>
      <c r="V390" s="48" t="s">
        <v>2054</v>
      </c>
      <c r="W390" s="122" t="s">
        <v>3812</v>
      </c>
      <c r="X390" s="122"/>
      <c r="Y390" s="48" t="s">
        <v>1194</v>
      </c>
      <c r="Z390" s="48" t="s">
        <v>2057</v>
      </c>
    </row>
    <row r="391" spans="2:26" ht="86.4" customHeight="1">
      <c r="B391" s="48" t="s">
        <v>2994</v>
      </c>
      <c r="C391" s="122">
        <f>IF(B391="1.2(1)①",INDEX('1.2(1)①'!$B:$B,MATCH(D391,'1.2(1)①'!$J:$J,0),1),INDEX('1.2(1)②'!$B:$B,MATCH(D391,'1.2(1)②'!$J:$J,0),1))</f>
        <v>26</v>
      </c>
      <c r="D391" s="48" t="s">
        <v>75</v>
      </c>
      <c r="E391" s="48">
        <f t="shared" si="6"/>
        <v>385</v>
      </c>
      <c r="F391" s="48" t="s">
        <v>2023</v>
      </c>
      <c r="G391" s="48" t="s">
        <v>2047</v>
      </c>
      <c r="H391" s="48" t="s">
        <v>2024</v>
      </c>
      <c r="I391" s="48" t="s">
        <v>2060</v>
      </c>
      <c r="J391" s="48" t="s">
        <v>2026</v>
      </c>
      <c r="K391" s="48" t="s">
        <v>1993</v>
      </c>
      <c r="L391" s="48">
        <v>90</v>
      </c>
      <c r="M391" s="48" t="s">
        <v>1276</v>
      </c>
      <c r="N391" s="48" t="s">
        <v>1277</v>
      </c>
      <c r="O391" s="122" t="s">
        <v>1267</v>
      </c>
      <c r="P391" s="48" t="s">
        <v>1271</v>
      </c>
      <c r="Q391" s="48" t="s">
        <v>2049</v>
      </c>
      <c r="R391" s="48" t="s">
        <v>2050</v>
      </c>
      <c r="S391" s="48" t="s">
        <v>2051</v>
      </c>
      <c r="T391" s="48" t="s">
        <v>2052</v>
      </c>
      <c r="U391" s="48" t="s">
        <v>2053</v>
      </c>
      <c r="V391" s="48" t="s">
        <v>2054</v>
      </c>
      <c r="W391" s="122" t="s">
        <v>3812</v>
      </c>
      <c r="X391" s="122"/>
      <c r="Y391" s="48" t="s">
        <v>1194</v>
      </c>
      <c r="Z391" s="48" t="s">
        <v>2059</v>
      </c>
    </row>
    <row r="392" spans="2:26" ht="86.4" customHeight="1">
      <c r="B392" s="48" t="s">
        <v>2994</v>
      </c>
      <c r="C392" s="122">
        <f>IF(B392="1.2(1)①",INDEX('1.2(1)①'!$B:$B,MATCH(D392,'1.2(1)①'!$J:$J,0),1),INDEX('1.2(1)②'!$B:$B,MATCH(D392,'1.2(1)②'!$J:$J,0),1))</f>
        <v>26</v>
      </c>
      <c r="D392" s="48" t="s">
        <v>75</v>
      </c>
      <c r="E392" s="48">
        <f t="shared" si="6"/>
        <v>386</v>
      </c>
      <c r="F392" s="48" t="s">
        <v>2023</v>
      </c>
      <c r="G392" s="48" t="s">
        <v>2047</v>
      </c>
      <c r="H392" s="48" t="s">
        <v>2024</v>
      </c>
      <c r="I392" s="48" t="s">
        <v>2062</v>
      </c>
      <c r="J392" s="48" t="s">
        <v>2026</v>
      </c>
      <c r="K392" s="48" t="s">
        <v>1993</v>
      </c>
      <c r="L392" s="48">
        <v>90</v>
      </c>
      <c r="M392" s="48" t="s">
        <v>1276</v>
      </c>
      <c r="N392" s="48" t="s">
        <v>1277</v>
      </c>
      <c r="O392" s="122" t="s">
        <v>1267</v>
      </c>
      <c r="P392" s="48" t="s">
        <v>1271</v>
      </c>
      <c r="Q392" s="48" t="s">
        <v>2049</v>
      </c>
      <c r="R392" s="48" t="s">
        <v>2050</v>
      </c>
      <c r="S392" s="48" t="s">
        <v>2051</v>
      </c>
      <c r="T392" s="48" t="s">
        <v>2052</v>
      </c>
      <c r="U392" s="48" t="s">
        <v>2053</v>
      </c>
      <c r="V392" s="48" t="s">
        <v>2054</v>
      </c>
      <c r="W392" s="122" t="s">
        <v>3812</v>
      </c>
      <c r="X392" s="122"/>
      <c r="Y392" s="48" t="s">
        <v>1194</v>
      </c>
      <c r="Z392" s="48" t="s">
        <v>2061</v>
      </c>
    </row>
    <row r="393" spans="2:26" ht="86.4" customHeight="1">
      <c r="B393" s="48" t="s">
        <v>2994</v>
      </c>
      <c r="C393" s="122">
        <f>IF(B393="1.2(1)①",INDEX('1.2(1)①'!$B:$B,MATCH(D393,'1.2(1)①'!$J:$J,0),1),INDEX('1.2(1)②'!$B:$B,MATCH(D393,'1.2(1)②'!$J:$J,0),1))</f>
        <v>26</v>
      </c>
      <c r="D393" s="48" t="s">
        <v>75</v>
      </c>
      <c r="E393" s="48">
        <f t="shared" si="6"/>
        <v>387</v>
      </c>
      <c r="F393" s="48" t="s">
        <v>2023</v>
      </c>
      <c r="G393" s="48" t="s">
        <v>2064</v>
      </c>
      <c r="H393" s="48" t="s">
        <v>2024</v>
      </c>
      <c r="I393" s="48" t="s">
        <v>2065</v>
      </c>
      <c r="J393" s="48" t="s">
        <v>2026</v>
      </c>
      <c r="K393" s="48" t="s">
        <v>1993</v>
      </c>
      <c r="L393" s="48">
        <v>90</v>
      </c>
      <c r="M393" s="48" t="s">
        <v>1276</v>
      </c>
      <c r="N393" s="48" t="s">
        <v>1277</v>
      </c>
      <c r="O393" s="122" t="s">
        <v>1267</v>
      </c>
      <c r="P393" s="48" t="s">
        <v>1271</v>
      </c>
      <c r="Q393" s="48" t="s">
        <v>2049</v>
      </c>
      <c r="R393" s="48" t="s">
        <v>2050</v>
      </c>
      <c r="S393" s="48" t="s">
        <v>2066</v>
      </c>
      <c r="T393" s="48" t="s">
        <v>2067</v>
      </c>
      <c r="U393" s="48" t="s">
        <v>2068</v>
      </c>
      <c r="V393" s="48" t="s">
        <v>2069</v>
      </c>
      <c r="W393" s="122" t="s">
        <v>3812</v>
      </c>
      <c r="X393" s="122"/>
      <c r="Y393" s="48" t="s">
        <v>1194</v>
      </c>
      <c r="Z393" s="48" t="s">
        <v>2063</v>
      </c>
    </row>
    <row r="394" spans="2:26" ht="86.4" customHeight="1">
      <c r="B394" s="48" t="s">
        <v>2994</v>
      </c>
      <c r="C394" s="122">
        <f>IF(B394="1.2(1)①",INDEX('1.2(1)①'!$B:$B,MATCH(D394,'1.2(1)①'!$J:$J,0),1),INDEX('1.2(1)②'!$B:$B,MATCH(D394,'1.2(1)②'!$J:$J,0),1))</f>
        <v>26</v>
      </c>
      <c r="D394" s="48" t="s">
        <v>75</v>
      </c>
      <c r="E394" s="48">
        <f t="shared" si="6"/>
        <v>388</v>
      </c>
      <c r="F394" s="48" t="s">
        <v>2023</v>
      </c>
      <c r="G394" s="48" t="s">
        <v>2064</v>
      </c>
      <c r="H394" s="48" t="s">
        <v>2024</v>
      </c>
      <c r="I394" s="48" t="s">
        <v>2048</v>
      </c>
      <c r="J394" s="48" t="s">
        <v>2026</v>
      </c>
      <c r="K394" s="48" t="s">
        <v>1993</v>
      </c>
      <c r="L394" s="48">
        <v>90</v>
      </c>
      <c r="M394" s="48" t="s">
        <v>1276</v>
      </c>
      <c r="N394" s="48" t="s">
        <v>1277</v>
      </c>
      <c r="O394" s="122" t="s">
        <v>1267</v>
      </c>
      <c r="P394" s="48" t="s">
        <v>1271</v>
      </c>
      <c r="Q394" s="48" t="s">
        <v>2049</v>
      </c>
      <c r="R394" s="48" t="s">
        <v>2050</v>
      </c>
      <c r="S394" s="48" t="s">
        <v>2066</v>
      </c>
      <c r="T394" s="48" t="s">
        <v>2067</v>
      </c>
      <c r="U394" s="48" t="s">
        <v>2068</v>
      </c>
      <c r="V394" s="48" t="s">
        <v>2069</v>
      </c>
      <c r="W394" s="122" t="s">
        <v>3812</v>
      </c>
      <c r="X394" s="122"/>
      <c r="Y394" s="48" t="s">
        <v>1194</v>
      </c>
      <c r="Z394" s="48" t="s">
        <v>2070</v>
      </c>
    </row>
    <row r="395" spans="2:26" ht="86.4" customHeight="1">
      <c r="B395" s="48" t="s">
        <v>2994</v>
      </c>
      <c r="C395" s="122">
        <f>IF(B395="1.2(1)①",INDEX('1.2(1)①'!$B:$B,MATCH(D395,'1.2(1)①'!$J:$J,0),1),INDEX('1.2(1)②'!$B:$B,MATCH(D395,'1.2(1)②'!$J:$J,0),1))</f>
        <v>26</v>
      </c>
      <c r="D395" s="48" t="s">
        <v>75</v>
      </c>
      <c r="E395" s="48">
        <f t="shared" si="6"/>
        <v>389</v>
      </c>
      <c r="F395" s="48" t="s">
        <v>2023</v>
      </c>
      <c r="G395" s="48" t="s">
        <v>2064</v>
      </c>
      <c r="H395" s="48" t="s">
        <v>2024</v>
      </c>
      <c r="I395" s="48" t="s">
        <v>2072</v>
      </c>
      <c r="J395" s="48" t="s">
        <v>2026</v>
      </c>
      <c r="K395" s="48" t="s">
        <v>1993</v>
      </c>
      <c r="L395" s="48">
        <v>85</v>
      </c>
      <c r="M395" s="48" t="s">
        <v>1276</v>
      </c>
      <c r="N395" s="48" t="s">
        <v>1277</v>
      </c>
      <c r="O395" s="122" t="s">
        <v>1267</v>
      </c>
      <c r="P395" s="48" t="s">
        <v>1271</v>
      </c>
      <c r="Q395" s="48" t="s">
        <v>2049</v>
      </c>
      <c r="R395" s="48" t="s">
        <v>2050</v>
      </c>
      <c r="S395" s="48" t="s">
        <v>2066</v>
      </c>
      <c r="T395" s="48" t="s">
        <v>2067</v>
      </c>
      <c r="U395" s="48" t="s">
        <v>2068</v>
      </c>
      <c r="V395" s="48" t="s">
        <v>2069</v>
      </c>
      <c r="W395" s="122" t="s">
        <v>3812</v>
      </c>
      <c r="X395" s="122"/>
      <c r="Y395" s="48" t="s">
        <v>1194</v>
      </c>
      <c r="Z395" s="48" t="s">
        <v>2071</v>
      </c>
    </row>
    <row r="396" spans="2:26" ht="86.4" customHeight="1">
      <c r="B396" s="48" t="s">
        <v>2994</v>
      </c>
      <c r="C396" s="122">
        <f>IF(B396="1.2(1)①",INDEX('1.2(1)①'!$B:$B,MATCH(D396,'1.2(1)①'!$J:$J,0),1),INDEX('1.2(1)②'!$B:$B,MATCH(D396,'1.2(1)②'!$J:$J,0),1))</f>
        <v>26</v>
      </c>
      <c r="D396" s="48" t="s">
        <v>75</v>
      </c>
      <c r="E396" s="48">
        <f t="shared" si="6"/>
        <v>390</v>
      </c>
      <c r="F396" s="48" t="s">
        <v>2023</v>
      </c>
      <c r="G396" s="48" t="s">
        <v>2064</v>
      </c>
      <c r="H396" s="48" t="s">
        <v>2024</v>
      </c>
      <c r="I396" s="48" t="s">
        <v>2074</v>
      </c>
      <c r="J396" s="48" t="s">
        <v>2026</v>
      </c>
      <c r="K396" s="48" t="s">
        <v>1993</v>
      </c>
      <c r="L396" s="48">
        <v>85</v>
      </c>
      <c r="M396" s="48" t="s">
        <v>1276</v>
      </c>
      <c r="N396" s="48" t="s">
        <v>1277</v>
      </c>
      <c r="O396" s="122" t="s">
        <v>1267</v>
      </c>
      <c r="P396" s="48" t="s">
        <v>1271</v>
      </c>
      <c r="Q396" s="48" t="s">
        <v>2049</v>
      </c>
      <c r="R396" s="48" t="s">
        <v>2050</v>
      </c>
      <c r="S396" s="48" t="s">
        <v>2066</v>
      </c>
      <c r="T396" s="48" t="s">
        <v>2067</v>
      </c>
      <c r="U396" s="48" t="s">
        <v>2068</v>
      </c>
      <c r="V396" s="48" t="s">
        <v>2069</v>
      </c>
      <c r="W396" s="122" t="s">
        <v>3812</v>
      </c>
      <c r="X396" s="122"/>
      <c r="Y396" s="48" t="s">
        <v>1194</v>
      </c>
      <c r="Z396" s="48" t="s">
        <v>2073</v>
      </c>
    </row>
    <row r="397" spans="2:26" ht="86.4" customHeight="1">
      <c r="B397" s="48" t="s">
        <v>2994</v>
      </c>
      <c r="C397" s="122">
        <f>IF(B397="1.2(1)①",INDEX('1.2(1)①'!$B:$B,MATCH(D397,'1.2(1)①'!$J:$J,0),1),INDEX('1.2(1)②'!$B:$B,MATCH(D397,'1.2(1)②'!$J:$J,0),1))</f>
        <v>27</v>
      </c>
      <c r="D397" s="48" t="s">
        <v>3400</v>
      </c>
      <c r="E397" s="48">
        <f t="shared" si="6"/>
        <v>391</v>
      </c>
      <c r="F397" s="48" t="s">
        <v>2124</v>
      </c>
      <c r="G397" s="48" t="s">
        <v>1267</v>
      </c>
      <c r="H397" s="48" t="s">
        <v>2024</v>
      </c>
      <c r="I397" s="48" t="s">
        <v>2025</v>
      </c>
      <c r="J397" s="48" t="s">
        <v>2026</v>
      </c>
      <c r="K397" s="48" t="s">
        <v>1993</v>
      </c>
      <c r="L397" s="48">
        <v>92</v>
      </c>
      <c r="M397" s="48" t="s">
        <v>1276</v>
      </c>
      <c r="N397" s="48" t="s">
        <v>1277</v>
      </c>
      <c r="O397" s="82">
        <v>14952000</v>
      </c>
      <c r="P397" s="48" t="s">
        <v>1271</v>
      </c>
      <c r="Q397" s="48" t="s">
        <v>2079</v>
      </c>
      <c r="R397" s="48" t="s">
        <v>2080</v>
      </c>
      <c r="S397" s="48" t="s">
        <v>2081</v>
      </c>
      <c r="T397" s="48" t="s">
        <v>2079</v>
      </c>
      <c r="U397" s="48" t="s">
        <v>2080</v>
      </c>
      <c r="V397" s="48" t="s">
        <v>2081</v>
      </c>
      <c r="W397" s="122" t="s">
        <v>3812</v>
      </c>
      <c r="X397" s="122" t="s">
        <v>3813</v>
      </c>
      <c r="Y397" s="48" t="s">
        <v>1195</v>
      </c>
      <c r="Z397" s="48" t="s">
        <v>2123</v>
      </c>
    </row>
    <row r="398" spans="2:26" ht="86.4" customHeight="1">
      <c r="B398" s="48" t="s">
        <v>2994</v>
      </c>
      <c r="C398" s="122">
        <f>IF(B398="1.2(1)①",INDEX('1.2(1)①'!$B:$B,MATCH(D398,'1.2(1)①'!$J:$J,0),1),INDEX('1.2(1)②'!$B:$B,MATCH(D398,'1.2(1)②'!$J:$J,0),1))</f>
        <v>27</v>
      </c>
      <c r="D398" s="48" t="s">
        <v>3400</v>
      </c>
      <c r="E398" s="48">
        <f t="shared" si="6"/>
        <v>392</v>
      </c>
      <c r="F398" s="48" t="s">
        <v>2124</v>
      </c>
      <c r="G398" s="48" t="s">
        <v>1267</v>
      </c>
      <c r="H398" s="48" t="s">
        <v>2024</v>
      </c>
      <c r="I398" s="48" t="s">
        <v>2031</v>
      </c>
      <c r="J398" s="48" t="s">
        <v>2026</v>
      </c>
      <c r="K398" s="48" t="s">
        <v>1993</v>
      </c>
      <c r="L398" s="48">
        <v>92</v>
      </c>
      <c r="M398" s="48" t="s">
        <v>1276</v>
      </c>
      <c r="N398" s="48" t="s">
        <v>1277</v>
      </c>
      <c r="O398" s="122" t="s">
        <v>1267</v>
      </c>
      <c r="P398" s="48" t="s">
        <v>1271</v>
      </c>
      <c r="Q398" s="48" t="s">
        <v>2079</v>
      </c>
      <c r="R398" s="48" t="s">
        <v>2080</v>
      </c>
      <c r="S398" s="48" t="s">
        <v>2081</v>
      </c>
      <c r="T398" s="48" t="s">
        <v>2079</v>
      </c>
      <c r="U398" s="48" t="s">
        <v>2080</v>
      </c>
      <c r="V398" s="48" t="s">
        <v>2081</v>
      </c>
      <c r="W398" s="122" t="s">
        <v>3812</v>
      </c>
      <c r="X398" s="122"/>
      <c r="Y398" s="48" t="s">
        <v>1195</v>
      </c>
      <c r="Z398" s="48" t="s">
        <v>2125</v>
      </c>
    </row>
    <row r="399" spans="2:26" ht="86.4" customHeight="1">
      <c r="B399" s="48" t="s">
        <v>2994</v>
      </c>
      <c r="C399" s="122">
        <f>IF(B399="1.2(1)①",INDEX('1.2(1)①'!$B:$B,MATCH(D399,'1.2(1)①'!$J:$J,0),1),INDEX('1.2(1)②'!$B:$B,MATCH(D399,'1.2(1)②'!$J:$J,0),1))</f>
        <v>27</v>
      </c>
      <c r="D399" s="48" t="s">
        <v>3400</v>
      </c>
      <c r="E399" s="48">
        <f t="shared" si="6"/>
        <v>393</v>
      </c>
      <c r="F399" s="48" t="s">
        <v>2124</v>
      </c>
      <c r="G399" s="48" t="s">
        <v>1267</v>
      </c>
      <c r="H399" s="48" t="s">
        <v>2024</v>
      </c>
      <c r="I399" s="48" t="s">
        <v>2033</v>
      </c>
      <c r="J399" s="48" t="s">
        <v>2026</v>
      </c>
      <c r="K399" s="48" t="s">
        <v>1993</v>
      </c>
      <c r="L399" s="48">
        <v>92</v>
      </c>
      <c r="M399" s="48" t="s">
        <v>1276</v>
      </c>
      <c r="N399" s="48" t="s">
        <v>1277</v>
      </c>
      <c r="O399" s="122" t="s">
        <v>1267</v>
      </c>
      <c r="P399" s="48" t="s">
        <v>1271</v>
      </c>
      <c r="Q399" s="48" t="s">
        <v>2079</v>
      </c>
      <c r="R399" s="48" t="s">
        <v>2080</v>
      </c>
      <c r="S399" s="48" t="s">
        <v>2081</v>
      </c>
      <c r="T399" s="48" t="s">
        <v>2079</v>
      </c>
      <c r="U399" s="48" t="s">
        <v>2080</v>
      </c>
      <c r="V399" s="48" t="s">
        <v>2081</v>
      </c>
      <c r="W399" s="122" t="s">
        <v>3812</v>
      </c>
      <c r="X399" s="122"/>
      <c r="Y399" s="48" t="s">
        <v>1195</v>
      </c>
      <c r="Z399" s="48" t="s">
        <v>2126</v>
      </c>
    </row>
    <row r="400" spans="2:26" ht="86.4" customHeight="1">
      <c r="B400" s="48" t="s">
        <v>2994</v>
      </c>
      <c r="C400" s="122">
        <f>IF(B400="1.2(1)①",INDEX('1.2(1)①'!$B:$B,MATCH(D400,'1.2(1)①'!$J:$J,0),1),INDEX('1.2(1)②'!$B:$B,MATCH(D400,'1.2(1)②'!$J:$J,0),1))</f>
        <v>34</v>
      </c>
      <c r="D400" s="48" t="s">
        <v>3401</v>
      </c>
      <c r="E400" s="48">
        <f t="shared" si="6"/>
        <v>394</v>
      </c>
      <c r="F400" s="48" t="s">
        <v>1445</v>
      </c>
      <c r="G400" s="48" t="s">
        <v>1267</v>
      </c>
      <c r="H400" s="48" t="s">
        <v>1407</v>
      </c>
      <c r="I400" s="48" t="s">
        <v>1408</v>
      </c>
      <c r="J400" s="48" t="s">
        <v>1409</v>
      </c>
      <c r="K400" s="48" t="s">
        <v>1267</v>
      </c>
      <c r="L400" s="48">
        <v>7.36</v>
      </c>
      <c r="M400" s="48" t="s">
        <v>1276</v>
      </c>
      <c r="N400" s="48" t="s">
        <v>1277</v>
      </c>
      <c r="O400" s="122" t="s">
        <v>1267</v>
      </c>
      <c r="P400" s="48" t="s">
        <v>1271</v>
      </c>
      <c r="Q400" s="48" t="s">
        <v>1410</v>
      </c>
      <c r="R400" s="48" t="s">
        <v>1411</v>
      </c>
      <c r="S400" s="48" t="s">
        <v>1412</v>
      </c>
      <c r="T400" s="48" t="s">
        <v>1410</v>
      </c>
      <c r="U400" s="48" t="s">
        <v>1411</v>
      </c>
      <c r="V400" s="48" t="s">
        <v>1412</v>
      </c>
      <c r="W400" s="122" t="s">
        <v>3812</v>
      </c>
      <c r="X400" s="122"/>
      <c r="Y400" s="48" t="s">
        <v>1197</v>
      </c>
      <c r="Z400" s="48" t="s">
        <v>1444</v>
      </c>
    </row>
    <row r="401" spans="2:26" ht="43.2" customHeight="1">
      <c r="B401" s="48" t="s">
        <v>2994</v>
      </c>
      <c r="C401" s="122">
        <f>IF(B401="1.2(1)①",INDEX('1.2(1)①'!$B:$B,MATCH(D401,'1.2(1)①'!$J:$J,0),1),INDEX('1.2(1)②'!$B:$B,MATCH(D401,'1.2(1)②'!$J:$J,0),1))</f>
        <v>34</v>
      </c>
      <c r="D401" s="48" t="s">
        <v>3401</v>
      </c>
      <c r="E401" s="48">
        <f t="shared" si="6"/>
        <v>395</v>
      </c>
      <c r="F401" s="48" t="s">
        <v>1445</v>
      </c>
      <c r="G401" s="48" t="s">
        <v>1267</v>
      </c>
      <c r="H401" s="48" t="s">
        <v>1407</v>
      </c>
      <c r="I401" s="48" t="s">
        <v>1447</v>
      </c>
      <c r="J401" s="48" t="s">
        <v>1409</v>
      </c>
      <c r="K401" s="48" t="s">
        <v>1267</v>
      </c>
      <c r="L401" s="48" t="s">
        <v>1267</v>
      </c>
      <c r="M401" s="48" t="s">
        <v>1276</v>
      </c>
      <c r="N401" s="48" t="s">
        <v>1277</v>
      </c>
      <c r="O401" s="122" t="s">
        <v>1267</v>
      </c>
      <c r="P401" s="48" t="s">
        <v>1271</v>
      </c>
      <c r="Q401" s="48" t="s">
        <v>1410</v>
      </c>
      <c r="R401" s="48" t="s">
        <v>1411</v>
      </c>
      <c r="S401" s="48" t="s">
        <v>1412</v>
      </c>
      <c r="T401" s="48" t="s">
        <v>1410</v>
      </c>
      <c r="U401" s="48" t="s">
        <v>1411</v>
      </c>
      <c r="V401" s="48" t="s">
        <v>1412</v>
      </c>
      <c r="W401" s="122" t="s">
        <v>3812</v>
      </c>
      <c r="X401" s="122"/>
      <c r="Y401" s="48" t="s">
        <v>1197</v>
      </c>
      <c r="Z401" s="48" t="s">
        <v>1446</v>
      </c>
    </row>
    <row r="402" spans="2:26" ht="86.4" customHeight="1">
      <c r="B402" s="48" t="s">
        <v>2994</v>
      </c>
      <c r="C402" s="122">
        <f>IF(B402="1.2(1)①",INDEX('1.2(1)①'!$B:$B,MATCH(D402,'1.2(1)①'!$J:$J,0),1),INDEX('1.2(1)②'!$B:$B,MATCH(D402,'1.2(1)②'!$J:$J,0),1))</f>
        <v>39</v>
      </c>
      <c r="D402" s="48" t="s">
        <v>3402</v>
      </c>
      <c r="E402" s="48">
        <f t="shared" si="6"/>
        <v>396</v>
      </c>
      <c r="F402" s="48" t="s">
        <v>1803</v>
      </c>
      <c r="G402" s="48" t="s">
        <v>1804</v>
      </c>
      <c r="H402" s="48" t="s">
        <v>1267</v>
      </c>
      <c r="I402" s="48" t="s">
        <v>1267</v>
      </c>
      <c r="J402" s="48" t="s">
        <v>1354</v>
      </c>
      <c r="K402" s="48" t="s">
        <v>1267</v>
      </c>
      <c r="L402" s="48">
        <v>3.09</v>
      </c>
      <c r="M402" s="48" t="s">
        <v>1276</v>
      </c>
      <c r="N402" s="48" t="s">
        <v>1277</v>
      </c>
      <c r="O402" s="122" t="s">
        <v>1267</v>
      </c>
      <c r="P402" s="48" t="s">
        <v>1529</v>
      </c>
      <c r="Q402" s="48" t="s">
        <v>1267</v>
      </c>
      <c r="R402" s="48" t="s">
        <v>1267</v>
      </c>
      <c r="S402" s="48" t="s">
        <v>1805</v>
      </c>
      <c r="T402" s="48" t="s">
        <v>1267</v>
      </c>
      <c r="U402" s="48" t="s">
        <v>1267</v>
      </c>
      <c r="V402" s="48" t="s">
        <v>1806</v>
      </c>
      <c r="W402" s="122" t="s">
        <v>3812</v>
      </c>
      <c r="X402" s="122"/>
      <c r="Y402" s="48" t="s">
        <v>1224</v>
      </c>
      <c r="Z402" s="48" t="s">
        <v>1802</v>
      </c>
    </row>
    <row r="403" spans="2:26" ht="86.4" customHeight="1">
      <c r="B403" s="48" t="s">
        <v>2994</v>
      </c>
      <c r="C403" s="122">
        <f>IF(B403="1.2(1)①",INDEX('1.2(1)①'!$B:$B,MATCH(D403,'1.2(1)①'!$J:$J,0),1),INDEX('1.2(1)②'!$B:$B,MATCH(D403,'1.2(1)②'!$J:$J,0),1))</f>
        <v>39</v>
      </c>
      <c r="D403" s="48" t="s">
        <v>3402</v>
      </c>
      <c r="E403" s="48">
        <f t="shared" si="6"/>
        <v>397</v>
      </c>
      <c r="F403" s="48" t="s">
        <v>1803</v>
      </c>
      <c r="G403" s="48" t="s">
        <v>1808</v>
      </c>
      <c r="H403" s="48" t="s">
        <v>1267</v>
      </c>
      <c r="I403" s="48" t="s">
        <v>1267</v>
      </c>
      <c r="J403" s="48" t="s">
        <v>1354</v>
      </c>
      <c r="K403" s="48" t="s">
        <v>1267</v>
      </c>
      <c r="L403" s="48">
        <v>3.63</v>
      </c>
      <c r="M403" s="48" t="s">
        <v>1276</v>
      </c>
      <c r="N403" s="48" t="s">
        <v>1277</v>
      </c>
      <c r="O403" s="82">
        <v>21938000</v>
      </c>
      <c r="P403" s="48" t="s">
        <v>1529</v>
      </c>
      <c r="Q403" s="48" t="s">
        <v>1267</v>
      </c>
      <c r="R403" s="48" t="s">
        <v>1267</v>
      </c>
      <c r="S403" s="48" t="s">
        <v>1805</v>
      </c>
      <c r="T403" s="48" t="s">
        <v>1267</v>
      </c>
      <c r="U403" s="48" t="s">
        <v>1267</v>
      </c>
      <c r="V403" s="48" t="s">
        <v>1809</v>
      </c>
      <c r="W403" s="122" t="s">
        <v>3812</v>
      </c>
      <c r="X403" s="122" t="s">
        <v>3813</v>
      </c>
      <c r="Y403" s="48" t="s">
        <v>1224</v>
      </c>
      <c r="Z403" s="48" t="s">
        <v>1807</v>
      </c>
    </row>
    <row r="404" spans="2:26" ht="86.4" customHeight="1">
      <c r="B404" s="48" t="s">
        <v>2994</v>
      </c>
      <c r="C404" s="122">
        <f>IF(B404="1.2(1)①",INDEX('1.2(1)①'!$B:$B,MATCH(D404,'1.2(1)①'!$J:$J,0),1),INDEX('1.2(1)②'!$B:$B,MATCH(D404,'1.2(1)②'!$J:$J,0),1))</f>
        <v>39</v>
      </c>
      <c r="D404" s="48" t="s">
        <v>3402</v>
      </c>
      <c r="E404" s="48">
        <f t="shared" si="6"/>
        <v>398</v>
      </c>
      <c r="F404" s="48" t="s">
        <v>1803</v>
      </c>
      <c r="G404" s="48" t="s">
        <v>1811</v>
      </c>
      <c r="H404" s="48" t="s">
        <v>1267</v>
      </c>
      <c r="I404" s="48" t="s">
        <v>1267</v>
      </c>
      <c r="J404" s="48" t="s">
        <v>1354</v>
      </c>
      <c r="K404" s="48" t="s">
        <v>1267</v>
      </c>
      <c r="L404" s="48">
        <v>3.3</v>
      </c>
      <c r="M404" s="48" t="s">
        <v>1276</v>
      </c>
      <c r="N404" s="48" t="s">
        <v>1277</v>
      </c>
      <c r="O404" s="122" t="s">
        <v>1267</v>
      </c>
      <c r="P404" s="48" t="s">
        <v>1529</v>
      </c>
      <c r="Q404" s="48" t="s">
        <v>1267</v>
      </c>
      <c r="R404" s="48" t="s">
        <v>1267</v>
      </c>
      <c r="S404" s="48" t="s">
        <v>1805</v>
      </c>
      <c r="T404" s="48" t="s">
        <v>1267</v>
      </c>
      <c r="U404" s="48" t="s">
        <v>1267</v>
      </c>
      <c r="V404" s="48" t="s">
        <v>1812</v>
      </c>
      <c r="W404" s="122" t="s">
        <v>3812</v>
      </c>
      <c r="X404" s="122"/>
      <c r="Y404" s="48" t="s">
        <v>1224</v>
      </c>
      <c r="Z404" s="48" t="s">
        <v>1810</v>
      </c>
    </row>
    <row r="405" spans="2:26" ht="72" customHeight="1">
      <c r="B405" s="48" t="s">
        <v>2994</v>
      </c>
      <c r="C405" s="122">
        <f>IF(B405="1.2(1)①",INDEX('1.2(1)①'!$B:$B,MATCH(D405,'1.2(1)①'!$J:$J,0),1),INDEX('1.2(1)②'!$B:$B,MATCH(D405,'1.2(1)②'!$J:$J,0),1))</f>
        <v>39</v>
      </c>
      <c r="D405" s="48" t="s">
        <v>3402</v>
      </c>
      <c r="E405" s="48">
        <f t="shared" si="6"/>
        <v>399</v>
      </c>
      <c r="F405" s="48" t="s">
        <v>1803</v>
      </c>
      <c r="G405" s="48" t="s">
        <v>1814</v>
      </c>
      <c r="H405" s="48" t="s">
        <v>1267</v>
      </c>
      <c r="I405" s="48" t="s">
        <v>1267</v>
      </c>
      <c r="J405" s="48" t="s">
        <v>1354</v>
      </c>
      <c r="K405" s="48" t="s">
        <v>1267</v>
      </c>
      <c r="L405" s="48">
        <v>3.07</v>
      </c>
      <c r="M405" s="48" t="s">
        <v>1276</v>
      </c>
      <c r="N405" s="48" t="s">
        <v>1277</v>
      </c>
      <c r="O405" s="122" t="s">
        <v>1267</v>
      </c>
      <c r="P405" s="48" t="s">
        <v>1529</v>
      </c>
      <c r="Q405" s="48" t="s">
        <v>1267</v>
      </c>
      <c r="R405" s="48" t="s">
        <v>1267</v>
      </c>
      <c r="S405" s="48" t="s">
        <v>1805</v>
      </c>
      <c r="T405" s="48" t="s">
        <v>1267</v>
      </c>
      <c r="U405" s="48" t="s">
        <v>1267</v>
      </c>
      <c r="V405" s="48" t="s">
        <v>1815</v>
      </c>
      <c r="W405" s="122" t="s">
        <v>3812</v>
      </c>
      <c r="X405" s="122"/>
      <c r="Y405" s="48" t="s">
        <v>1224</v>
      </c>
      <c r="Z405" s="48" t="s">
        <v>1813</v>
      </c>
    </row>
    <row r="406" spans="2:26" ht="86.4" customHeight="1">
      <c r="B406" s="48" t="s">
        <v>2994</v>
      </c>
      <c r="C406" s="122">
        <f>IF(B406="1.2(1)①",INDEX('1.2(1)①'!$B:$B,MATCH(D406,'1.2(1)①'!$J:$J,0),1),INDEX('1.2(1)②'!$B:$B,MATCH(D406,'1.2(1)②'!$J:$J,0),1))</f>
        <v>39</v>
      </c>
      <c r="D406" s="48" t="s">
        <v>3402</v>
      </c>
      <c r="E406" s="48">
        <f t="shared" si="6"/>
        <v>400</v>
      </c>
      <c r="F406" s="48" t="s">
        <v>1817</v>
      </c>
      <c r="G406" s="48" t="s">
        <v>1267</v>
      </c>
      <c r="H406" s="48" t="s">
        <v>1267</v>
      </c>
      <c r="I406" s="48" t="s">
        <v>1267</v>
      </c>
      <c r="J406" s="48" t="s">
        <v>1818</v>
      </c>
      <c r="K406" s="48" t="s">
        <v>1267</v>
      </c>
      <c r="L406" s="48">
        <v>4.2</v>
      </c>
      <c r="M406" s="48" t="s">
        <v>1276</v>
      </c>
      <c r="N406" s="48" t="s">
        <v>1277</v>
      </c>
      <c r="O406" s="122" t="s">
        <v>1267</v>
      </c>
      <c r="P406" s="48" t="s">
        <v>1271</v>
      </c>
      <c r="Q406" s="48" t="s">
        <v>1819</v>
      </c>
      <c r="R406" s="48" t="s">
        <v>1820</v>
      </c>
      <c r="S406" s="48" t="s">
        <v>1821</v>
      </c>
      <c r="T406" s="48" t="s">
        <v>1819</v>
      </c>
      <c r="U406" s="48" t="s">
        <v>1820</v>
      </c>
      <c r="V406" s="48" t="s">
        <v>1821</v>
      </c>
      <c r="W406" s="122" t="s">
        <v>3812</v>
      </c>
      <c r="X406" s="122"/>
      <c r="Y406" s="48" t="s">
        <v>1225</v>
      </c>
      <c r="Z406" s="48" t="s">
        <v>1816</v>
      </c>
    </row>
    <row r="407" spans="2:26" ht="86.4" customHeight="1">
      <c r="B407" s="48" t="s">
        <v>2994</v>
      </c>
      <c r="C407" s="122">
        <f>IF(B407="1.2(1)①",INDEX('1.2(1)①'!$B:$B,MATCH(D407,'1.2(1)①'!$J:$J,0),1),INDEX('1.2(1)②'!$B:$B,MATCH(D407,'1.2(1)②'!$J:$J,0),1))</f>
        <v>39</v>
      </c>
      <c r="D407" s="48" t="s">
        <v>3402</v>
      </c>
      <c r="E407" s="48">
        <f t="shared" si="6"/>
        <v>401</v>
      </c>
      <c r="F407" s="48" t="s">
        <v>1823</v>
      </c>
      <c r="G407" s="48" t="s">
        <v>1824</v>
      </c>
      <c r="H407" s="48" t="s">
        <v>1528</v>
      </c>
      <c r="I407" s="48" t="s">
        <v>1825</v>
      </c>
      <c r="J407" s="48" t="s">
        <v>1354</v>
      </c>
      <c r="K407" s="48" t="s">
        <v>1267</v>
      </c>
      <c r="L407" s="48">
        <v>3.4</v>
      </c>
      <c r="M407" s="48" t="s">
        <v>1276</v>
      </c>
      <c r="N407" s="48" t="s">
        <v>1277</v>
      </c>
      <c r="O407" s="82">
        <v>30893000</v>
      </c>
      <c r="P407" s="48" t="s">
        <v>1529</v>
      </c>
      <c r="Q407" s="48" t="s">
        <v>1267</v>
      </c>
      <c r="R407" s="48" t="s">
        <v>1267</v>
      </c>
      <c r="S407" s="48" t="s">
        <v>1826</v>
      </c>
      <c r="T407" s="48" t="s">
        <v>1267</v>
      </c>
      <c r="U407" s="48" t="s">
        <v>1267</v>
      </c>
      <c r="V407" s="48" t="s">
        <v>1827</v>
      </c>
      <c r="W407" s="122" t="s">
        <v>3812</v>
      </c>
      <c r="X407" s="122" t="s">
        <v>3813</v>
      </c>
      <c r="Y407" s="48" t="s">
        <v>1226</v>
      </c>
      <c r="Z407" s="48" t="s">
        <v>1822</v>
      </c>
    </row>
    <row r="408" spans="2:26" ht="43.2" customHeight="1">
      <c r="B408" s="48" t="s">
        <v>2994</v>
      </c>
      <c r="C408" s="122">
        <f>IF(B408="1.2(1)①",INDEX('1.2(1)①'!$B:$B,MATCH(D408,'1.2(1)①'!$J:$J,0),1),INDEX('1.2(1)②'!$B:$B,MATCH(D408,'1.2(1)②'!$J:$J,0),1))</f>
        <v>39</v>
      </c>
      <c r="D408" s="48" t="s">
        <v>3402</v>
      </c>
      <c r="E408" s="48">
        <f t="shared" si="6"/>
        <v>402</v>
      </c>
      <c r="F408" s="48" t="s">
        <v>1823</v>
      </c>
      <c r="G408" s="48" t="s">
        <v>1824</v>
      </c>
      <c r="H408" s="48" t="s">
        <v>1528</v>
      </c>
      <c r="I408" s="48" t="s">
        <v>1829</v>
      </c>
      <c r="J408" s="48" t="s">
        <v>1354</v>
      </c>
      <c r="K408" s="48" t="s">
        <v>1267</v>
      </c>
      <c r="L408" s="48" t="s">
        <v>1267</v>
      </c>
      <c r="M408" s="48" t="s">
        <v>1276</v>
      </c>
      <c r="N408" s="48" t="s">
        <v>1277</v>
      </c>
      <c r="O408" s="122" t="s">
        <v>1267</v>
      </c>
      <c r="P408" s="48" t="s">
        <v>1529</v>
      </c>
      <c r="Q408" s="48" t="s">
        <v>1267</v>
      </c>
      <c r="R408" s="48" t="s">
        <v>1267</v>
      </c>
      <c r="S408" s="48" t="s">
        <v>1826</v>
      </c>
      <c r="T408" s="48" t="s">
        <v>1267</v>
      </c>
      <c r="U408" s="48" t="s">
        <v>1267</v>
      </c>
      <c r="V408" s="48" t="s">
        <v>1827</v>
      </c>
      <c r="W408" s="122" t="s">
        <v>3812</v>
      </c>
      <c r="X408" s="122"/>
      <c r="Y408" s="48" t="s">
        <v>1226</v>
      </c>
      <c r="Z408" s="48" t="s">
        <v>1828</v>
      </c>
    </row>
    <row r="409" spans="2:26" ht="43.2" customHeight="1">
      <c r="B409" s="48" t="s">
        <v>2994</v>
      </c>
      <c r="C409" s="122">
        <f>IF(B409="1.2(1)①",INDEX('1.2(1)①'!$B:$B,MATCH(D409,'1.2(1)①'!$J:$J,0),1),INDEX('1.2(1)②'!$B:$B,MATCH(D409,'1.2(1)②'!$J:$J,0),1))</f>
        <v>39</v>
      </c>
      <c r="D409" s="48" t="s">
        <v>3402</v>
      </c>
      <c r="E409" s="48">
        <f t="shared" si="6"/>
        <v>403</v>
      </c>
      <c r="F409" s="48" t="s">
        <v>1823</v>
      </c>
      <c r="G409" s="48" t="s">
        <v>1824</v>
      </c>
      <c r="H409" s="48" t="s">
        <v>1528</v>
      </c>
      <c r="I409" s="48" t="s">
        <v>1831</v>
      </c>
      <c r="J409" s="48" t="s">
        <v>1354</v>
      </c>
      <c r="K409" s="48" t="s">
        <v>1267</v>
      </c>
      <c r="L409" s="48">
        <v>3.2</v>
      </c>
      <c r="M409" s="48" t="s">
        <v>1276</v>
      </c>
      <c r="N409" s="48" t="s">
        <v>1277</v>
      </c>
      <c r="O409" s="122" t="s">
        <v>1267</v>
      </c>
      <c r="P409" s="48" t="s">
        <v>1529</v>
      </c>
      <c r="Q409" s="48" t="s">
        <v>1267</v>
      </c>
      <c r="R409" s="48" t="s">
        <v>1267</v>
      </c>
      <c r="S409" s="48" t="s">
        <v>1826</v>
      </c>
      <c r="T409" s="48" t="s">
        <v>1267</v>
      </c>
      <c r="U409" s="48" t="s">
        <v>1267</v>
      </c>
      <c r="V409" s="48" t="s">
        <v>1827</v>
      </c>
      <c r="W409" s="122" t="s">
        <v>3812</v>
      </c>
      <c r="X409" s="122"/>
      <c r="Y409" s="48" t="s">
        <v>1226</v>
      </c>
      <c r="Z409" s="48" t="s">
        <v>1830</v>
      </c>
    </row>
    <row r="410" spans="2:26" ht="86.4" customHeight="1">
      <c r="B410" s="48" t="s">
        <v>2994</v>
      </c>
      <c r="C410" s="122">
        <f>IF(B410="1.2(1)①",INDEX('1.2(1)①'!$B:$B,MATCH(D410,'1.2(1)①'!$J:$J,0),1),INDEX('1.2(1)②'!$B:$B,MATCH(D410,'1.2(1)②'!$J:$J,0),1))</f>
        <v>39</v>
      </c>
      <c r="D410" s="48" t="s">
        <v>3402</v>
      </c>
      <c r="E410" s="48">
        <f t="shared" si="6"/>
        <v>404</v>
      </c>
      <c r="F410" s="48" t="s">
        <v>1823</v>
      </c>
      <c r="G410" s="48" t="s">
        <v>1824</v>
      </c>
      <c r="H410" s="48" t="s">
        <v>1528</v>
      </c>
      <c r="I410" s="48" t="s">
        <v>1833</v>
      </c>
      <c r="J410" s="48" t="s">
        <v>1354</v>
      </c>
      <c r="K410" s="48" t="s">
        <v>1267</v>
      </c>
      <c r="L410" s="48" t="s">
        <v>1267</v>
      </c>
      <c r="M410" s="48" t="s">
        <v>1276</v>
      </c>
      <c r="N410" s="48" t="s">
        <v>1277</v>
      </c>
      <c r="O410" s="122" t="s">
        <v>1267</v>
      </c>
      <c r="P410" s="48" t="s">
        <v>1529</v>
      </c>
      <c r="Q410" s="48" t="s">
        <v>1267</v>
      </c>
      <c r="R410" s="48" t="s">
        <v>1267</v>
      </c>
      <c r="S410" s="48" t="s">
        <v>1826</v>
      </c>
      <c r="T410" s="48" t="s">
        <v>1267</v>
      </c>
      <c r="U410" s="48" t="s">
        <v>1267</v>
      </c>
      <c r="V410" s="48" t="s">
        <v>1827</v>
      </c>
      <c r="W410" s="122" t="s">
        <v>3812</v>
      </c>
      <c r="X410" s="122"/>
      <c r="Y410" s="48" t="s">
        <v>1226</v>
      </c>
      <c r="Z410" s="48" t="s">
        <v>1832</v>
      </c>
    </row>
    <row r="411" spans="2:26" ht="72" customHeight="1">
      <c r="B411" s="48" t="s">
        <v>2994</v>
      </c>
      <c r="C411" s="122">
        <f>IF(B411="1.2(1)①",INDEX('1.2(1)①'!$B:$B,MATCH(D411,'1.2(1)①'!$J:$J,0),1),INDEX('1.2(1)②'!$B:$B,MATCH(D411,'1.2(1)②'!$J:$J,0),1))</f>
        <v>39</v>
      </c>
      <c r="D411" s="48" t="s">
        <v>3402</v>
      </c>
      <c r="E411" s="48">
        <f t="shared" si="6"/>
        <v>405</v>
      </c>
      <c r="F411" s="48" t="s">
        <v>1823</v>
      </c>
      <c r="G411" s="48" t="s">
        <v>1835</v>
      </c>
      <c r="H411" s="48" t="s">
        <v>1528</v>
      </c>
      <c r="I411" s="48" t="s">
        <v>1825</v>
      </c>
      <c r="J411" s="48" t="s">
        <v>1354</v>
      </c>
      <c r="K411" s="48" t="s">
        <v>1267</v>
      </c>
      <c r="L411" s="48">
        <v>4.3</v>
      </c>
      <c r="M411" s="48" t="s">
        <v>1276</v>
      </c>
      <c r="N411" s="48" t="s">
        <v>1277</v>
      </c>
      <c r="O411" s="122" t="s">
        <v>1267</v>
      </c>
      <c r="P411" s="48" t="s">
        <v>1529</v>
      </c>
      <c r="Q411" s="48" t="s">
        <v>1267</v>
      </c>
      <c r="R411" s="48" t="s">
        <v>1267</v>
      </c>
      <c r="S411" s="48" t="s">
        <v>1826</v>
      </c>
      <c r="T411" s="48" t="s">
        <v>1267</v>
      </c>
      <c r="U411" s="48" t="s">
        <v>1267</v>
      </c>
      <c r="V411" s="48" t="s">
        <v>1836</v>
      </c>
      <c r="W411" s="122" t="s">
        <v>3812</v>
      </c>
      <c r="X411" s="122"/>
      <c r="Y411" s="48" t="s">
        <v>1226</v>
      </c>
      <c r="Z411" s="48" t="s">
        <v>1834</v>
      </c>
    </row>
    <row r="412" spans="2:26" ht="72" customHeight="1">
      <c r="B412" s="48" t="s">
        <v>2994</v>
      </c>
      <c r="C412" s="122">
        <f>IF(B412="1.2(1)①",INDEX('1.2(1)①'!$B:$B,MATCH(D412,'1.2(1)①'!$J:$J,0),1),INDEX('1.2(1)②'!$B:$B,MATCH(D412,'1.2(1)②'!$J:$J,0),1))</f>
        <v>39</v>
      </c>
      <c r="D412" s="48" t="s">
        <v>3402</v>
      </c>
      <c r="E412" s="48">
        <f t="shared" si="6"/>
        <v>406</v>
      </c>
      <c r="F412" s="48" t="s">
        <v>1823</v>
      </c>
      <c r="G412" s="48" t="s">
        <v>1835</v>
      </c>
      <c r="H412" s="48" t="s">
        <v>1528</v>
      </c>
      <c r="I412" s="48" t="s">
        <v>1829</v>
      </c>
      <c r="J412" s="48" t="s">
        <v>1354</v>
      </c>
      <c r="K412" s="48" t="s">
        <v>1267</v>
      </c>
      <c r="L412" s="48" t="s">
        <v>1267</v>
      </c>
      <c r="M412" s="48" t="s">
        <v>1276</v>
      </c>
      <c r="N412" s="48" t="s">
        <v>1277</v>
      </c>
      <c r="O412" s="122" t="s">
        <v>1267</v>
      </c>
      <c r="P412" s="48" t="s">
        <v>1529</v>
      </c>
      <c r="Q412" s="48" t="s">
        <v>1267</v>
      </c>
      <c r="R412" s="48" t="s">
        <v>1267</v>
      </c>
      <c r="S412" s="48" t="s">
        <v>1826</v>
      </c>
      <c r="T412" s="48" t="s">
        <v>1267</v>
      </c>
      <c r="U412" s="48" t="s">
        <v>1267</v>
      </c>
      <c r="V412" s="48" t="s">
        <v>1836</v>
      </c>
      <c r="W412" s="122" t="s">
        <v>3812</v>
      </c>
      <c r="X412" s="122"/>
      <c r="Y412" s="48" t="s">
        <v>1226</v>
      </c>
      <c r="Z412" s="48" t="s">
        <v>1837</v>
      </c>
    </row>
    <row r="413" spans="2:26" ht="86.4" customHeight="1">
      <c r="B413" s="48" t="s">
        <v>2994</v>
      </c>
      <c r="C413" s="122">
        <f>IF(B413="1.2(1)①",INDEX('1.2(1)①'!$B:$B,MATCH(D413,'1.2(1)①'!$J:$J,0),1),INDEX('1.2(1)②'!$B:$B,MATCH(D413,'1.2(1)②'!$J:$J,0),1))</f>
        <v>39</v>
      </c>
      <c r="D413" s="48" t="s">
        <v>3402</v>
      </c>
      <c r="E413" s="48">
        <f t="shared" si="6"/>
        <v>407</v>
      </c>
      <c r="F413" s="48" t="s">
        <v>1823</v>
      </c>
      <c r="G413" s="48" t="s">
        <v>1835</v>
      </c>
      <c r="H413" s="48" t="s">
        <v>1528</v>
      </c>
      <c r="I413" s="48" t="s">
        <v>1831</v>
      </c>
      <c r="J413" s="48" t="s">
        <v>1354</v>
      </c>
      <c r="K413" s="48" t="s">
        <v>1267</v>
      </c>
      <c r="L413" s="48">
        <v>4.4000000000000004</v>
      </c>
      <c r="M413" s="48" t="s">
        <v>1276</v>
      </c>
      <c r="N413" s="48" t="s">
        <v>1277</v>
      </c>
      <c r="O413" s="122" t="s">
        <v>1267</v>
      </c>
      <c r="P413" s="48" t="s">
        <v>1529</v>
      </c>
      <c r="Q413" s="48" t="s">
        <v>1267</v>
      </c>
      <c r="R413" s="48" t="s">
        <v>1267</v>
      </c>
      <c r="S413" s="48" t="s">
        <v>1826</v>
      </c>
      <c r="T413" s="48" t="s">
        <v>1267</v>
      </c>
      <c r="U413" s="48" t="s">
        <v>1267</v>
      </c>
      <c r="V413" s="48" t="s">
        <v>1836</v>
      </c>
      <c r="W413" s="122" t="s">
        <v>3812</v>
      </c>
      <c r="X413" s="122"/>
      <c r="Y413" s="48" t="s">
        <v>1226</v>
      </c>
      <c r="Z413" s="48" t="s">
        <v>1838</v>
      </c>
    </row>
    <row r="414" spans="2:26" ht="57.6" customHeight="1">
      <c r="B414" s="48" t="s">
        <v>2994</v>
      </c>
      <c r="C414" s="122">
        <f>IF(B414="1.2(1)①",INDEX('1.2(1)①'!$B:$B,MATCH(D414,'1.2(1)①'!$J:$J,0),1),INDEX('1.2(1)②'!$B:$B,MATCH(D414,'1.2(1)②'!$J:$J,0),1))</f>
        <v>39</v>
      </c>
      <c r="D414" s="48" t="s">
        <v>3402</v>
      </c>
      <c r="E414" s="48">
        <f t="shared" si="6"/>
        <v>408</v>
      </c>
      <c r="F414" s="48" t="s">
        <v>1823</v>
      </c>
      <c r="G414" s="48" t="s">
        <v>1835</v>
      </c>
      <c r="H414" s="48" t="s">
        <v>1528</v>
      </c>
      <c r="I414" s="48" t="s">
        <v>1833</v>
      </c>
      <c r="J414" s="48" t="s">
        <v>1354</v>
      </c>
      <c r="K414" s="48" t="s">
        <v>1267</v>
      </c>
      <c r="L414" s="48" t="s">
        <v>1267</v>
      </c>
      <c r="M414" s="48" t="s">
        <v>1276</v>
      </c>
      <c r="N414" s="48" t="s">
        <v>1277</v>
      </c>
      <c r="O414" s="122" t="s">
        <v>1267</v>
      </c>
      <c r="P414" s="48" t="s">
        <v>1529</v>
      </c>
      <c r="Q414" s="48" t="s">
        <v>1267</v>
      </c>
      <c r="R414" s="48" t="s">
        <v>1267</v>
      </c>
      <c r="S414" s="48" t="s">
        <v>1826</v>
      </c>
      <c r="T414" s="48" t="s">
        <v>1267</v>
      </c>
      <c r="U414" s="48" t="s">
        <v>1267</v>
      </c>
      <c r="V414" s="48" t="s">
        <v>1836</v>
      </c>
      <c r="W414" s="122" t="s">
        <v>3812</v>
      </c>
      <c r="X414" s="122"/>
      <c r="Y414" s="48" t="s">
        <v>1226</v>
      </c>
      <c r="Z414" s="48" t="s">
        <v>1839</v>
      </c>
    </row>
    <row r="415" spans="2:26" ht="57.6" customHeight="1">
      <c r="B415" s="48" t="s">
        <v>2994</v>
      </c>
      <c r="C415" s="122">
        <f>IF(B415="1.2(1)①",INDEX('1.2(1)①'!$B:$B,MATCH(D415,'1.2(1)①'!$J:$J,0),1),INDEX('1.2(1)②'!$B:$B,MATCH(D415,'1.2(1)②'!$J:$J,0),1))</f>
        <v>39</v>
      </c>
      <c r="D415" s="48" t="s">
        <v>3402</v>
      </c>
      <c r="E415" s="48">
        <f t="shared" si="6"/>
        <v>409</v>
      </c>
      <c r="F415" s="48" t="s">
        <v>1823</v>
      </c>
      <c r="G415" s="48" t="s">
        <v>1841</v>
      </c>
      <c r="H415" s="48" t="s">
        <v>1528</v>
      </c>
      <c r="I415" s="48" t="s">
        <v>1825</v>
      </c>
      <c r="J415" s="48" t="s">
        <v>1354</v>
      </c>
      <c r="K415" s="48" t="s">
        <v>1267</v>
      </c>
      <c r="L415" s="48">
        <v>3.6</v>
      </c>
      <c r="M415" s="48" t="s">
        <v>1276</v>
      </c>
      <c r="N415" s="48" t="s">
        <v>1277</v>
      </c>
      <c r="O415" s="82">
        <v>25258000</v>
      </c>
      <c r="P415" s="48" t="s">
        <v>1529</v>
      </c>
      <c r="Q415" s="48" t="s">
        <v>1267</v>
      </c>
      <c r="R415" s="48" t="s">
        <v>1267</v>
      </c>
      <c r="S415" s="48" t="s">
        <v>1826</v>
      </c>
      <c r="T415" s="48" t="s">
        <v>1267</v>
      </c>
      <c r="U415" s="48" t="s">
        <v>1267</v>
      </c>
      <c r="V415" s="48" t="s">
        <v>1842</v>
      </c>
      <c r="W415" s="122" t="s">
        <v>3812</v>
      </c>
      <c r="X415" s="122" t="s">
        <v>3813</v>
      </c>
      <c r="Y415" s="48" t="s">
        <v>1226</v>
      </c>
      <c r="Z415" s="48" t="s">
        <v>1840</v>
      </c>
    </row>
    <row r="416" spans="2:26" ht="57.6" customHeight="1">
      <c r="B416" s="48" t="s">
        <v>2994</v>
      </c>
      <c r="C416" s="122">
        <f>IF(B416="1.2(1)①",INDEX('1.2(1)①'!$B:$B,MATCH(D416,'1.2(1)①'!$J:$J,0),1),INDEX('1.2(1)②'!$B:$B,MATCH(D416,'1.2(1)②'!$J:$J,0),1))</f>
        <v>39</v>
      </c>
      <c r="D416" s="48" t="s">
        <v>3402</v>
      </c>
      <c r="E416" s="48">
        <f t="shared" si="6"/>
        <v>410</v>
      </c>
      <c r="F416" s="48" t="s">
        <v>1823</v>
      </c>
      <c r="G416" s="48" t="s">
        <v>1841</v>
      </c>
      <c r="H416" s="48" t="s">
        <v>1528</v>
      </c>
      <c r="I416" s="48" t="s">
        <v>1829</v>
      </c>
      <c r="J416" s="48" t="s">
        <v>1354</v>
      </c>
      <c r="K416" s="48" t="s">
        <v>1267</v>
      </c>
      <c r="L416" s="48" t="s">
        <v>1267</v>
      </c>
      <c r="M416" s="48" t="s">
        <v>1276</v>
      </c>
      <c r="N416" s="48" t="s">
        <v>1277</v>
      </c>
      <c r="O416" s="122" t="s">
        <v>1267</v>
      </c>
      <c r="P416" s="48" t="s">
        <v>1529</v>
      </c>
      <c r="Q416" s="48" t="s">
        <v>1267</v>
      </c>
      <c r="R416" s="48" t="s">
        <v>1267</v>
      </c>
      <c r="S416" s="48" t="s">
        <v>1826</v>
      </c>
      <c r="T416" s="48" t="s">
        <v>1267</v>
      </c>
      <c r="U416" s="48" t="s">
        <v>1267</v>
      </c>
      <c r="V416" s="48" t="s">
        <v>1842</v>
      </c>
      <c r="W416" s="122" t="s">
        <v>3812</v>
      </c>
      <c r="X416" s="122"/>
      <c r="Y416" s="48" t="s">
        <v>1226</v>
      </c>
      <c r="Z416" s="48" t="s">
        <v>1843</v>
      </c>
    </row>
    <row r="417" spans="2:26" ht="72" customHeight="1">
      <c r="B417" s="48" t="s">
        <v>2994</v>
      </c>
      <c r="C417" s="122">
        <f>IF(B417="1.2(1)①",INDEX('1.2(1)①'!$B:$B,MATCH(D417,'1.2(1)①'!$J:$J,0),1),INDEX('1.2(1)②'!$B:$B,MATCH(D417,'1.2(1)②'!$J:$J,0),1))</f>
        <v>39</v>
      </c>
      <c r="D417" s="48" t="s">
        <v>3402</v>
      </c>
      <c r="E417" s="48">
        <f t="shared" si="6"/>
        <v>411</v>
      </c>
      <c r="F417" s="48" t="s">
        <v>1823</v>
      </c>
      <c r="G417" s="48" t="s">
        <v>1841</v>
      </c>
      <c r="H417" s="48" t="s">
        <v>1528</v>
      </c>
      <c r="I417" s="48" t="s">
        <v>1831</v>
      </c>
      <c r="J417" s="48" t="s">
        <v>1354</v>
      </c>
      <c r="K417" s="48" t="s">
        <v>1267</v>
      </c>
      <c r="L417" s="48">
        <v>3.7</v>
      </c>
      <c r="M417" s="48" t="s">
        <v>1276</v>
      </c>
      <c r="N417" s="48" t="s">
        <v>1277</v>
      </c>
      <c r="O417" s="122" t="s">
        <v>1267</v>
      </c>
      <c r="P417" s="48" t="s">
        <v>1529</v>
      </c>
      <c r="Q417" s="48" t="s">
        <v>1267</v>
      </c>
      <c r="R417" s="48" t="s">
        <v>1267</v>
      </c>
      <c r="S417" s="48" t="s">
        <v>1826</v>
      </c>
      <c r="T417" s="48" t="s">
        <v>1267</v>
      </c>
      <c r="U417" s="48" t="s">
        <v>1267</v>
      </c>
      <c r="V417" s="48" t="s">
        <v>1842</v>
      </c>
      <c r="W417" s="122" t="s">
        <v>3812</v>
      </c>
      <c r="X417" s="122"/>
      <c r="Y417" s="48" t="s">
        <v>1226</v>
      </c>
      <c r="Z417" s="48" t="s">
        <v>1844</v>
      </c>
    </row>
    <row r="418" spans="2:26" ht="57.6" customHeight="1">
      <c r="B418" s="48" t="s">
        <v>2994</v>
      </c>
      <c r="C418" s="122">
        <f>IF(B418="1.2(1)①",INDEX('1.2(1)①'!$B:$B,MATCH(D418,'1.2(1)①'!$J:$J,0),1),INDEX('1.2(1)②'!$B:$B,MATCH(D418,'1.2(1)②'!$J:$J,0),1))</f>
        <v>39</v>
      </c>
      <c r="D418" s="48" t="s">
        <v>3402</v>
      </c>
      <c r="E418" s="48">
        <f t="shared" si="6"/>
        <v>412</v>
      </c>
      <c r="F418" s="48" t="s">
        <v>1823</v>
      </c>
      <c r="G418" s="48" t="s">
        <v>1841</v>
      </c>
      <c r="H418" s="48" t="s">
        <v>1528</v>
      </c>
      <c r="I418" s="48" t="s">
        <v>1833</v>
      </c>
      <c r="J418" s="48" t="s">
        <v>1354</v>
      </c>
      <c r="K418" s="48" t="s">
        <v>1267</v>
      </c>
      <c r="L418" s="48" t="s">
        <v>1267</v>
      </c>
      <c r="M418" s="48" t="s">
        <v>1276</v>
      </c>
      <c r="N418" s="48" t="s">
        <v>1277</v>
      </c>
      <c r="O418" s="122" t="s">
        <v>1267</v>
      </c>
      <c r="P418" s="48" t="s">
        <v>1529</v>
      </c>
      <c r="Q418" s="48" t="s">
        <v>1267</v>
      </c>
      <c r="R418" s="48" t="s">
        <v>1267</v>
      </c>
      <c r="S418" s="48" t="s">
        <v>1826</v>
      </c>
      <c r="T418" s="48" t="s">
        <v>1267</v>
      </c>
      <c r="U418" s="48" t="s">
        <v>1267</v>
      </c>
      <c r="V418" s="48" t="s">
        <v>1842</v>
      </c>
      <c r="W418" s="122" t="s">
        <v>3812</v>
      </c>
      <c r="X418" s="122"/>
      <c r="Y418" s="48" t="s">
        <v>1226</v>
      </c>
      <c r="Z418" s="48" t="s">
        <v>1845</v>
      </c>
    </row>
    <row r="419" spans="2:26" ht="57.6" customHeight="1">
      <c r="B419" s="48" t="s">
        <v>2994</v>
      </c>
      <c r="C419" s="122">
        <f>IF(B419="1.2(1)①",INDEX('1.2(1)①'!$B:$B,MATCH(D419,'1.2(1)①'!$J:$J,0),1),INDEX('1.2(1)②'!$B:$B,MATCH(D419,'1.2(1)②'!$J:$J,0),1))</f>
        <v>39</v>
      </c>
      <c r="D419" s="48" t="s">
        <v>3402</v>
      </c>
      <c r="E419" s="48">
        <f t="shared" si="6"/>
        <v>413</v>
      </c>
      <c r="F419" s="48" t="s">
        <v>1823</v>
      </c>
      <c r="G419" s="48" t="s">
        <v>1847</v>
      </c>
      <c r="H419" s="48" t="s">
        <v>1528</v>
      </c>
      <c r="I419" s="48" t="s">
        <v>1825</v>
      </c>
      <c r="J419" s="48" t="s">
        <v>1354</v>
      </c>
      <c r="K419" s="48" t="s">
        <v>1267</v>
      </c>
      <c r="L419" s="48">
        <v>4.2</v>
      </c>
      <c r="M419" s="48" t="s">
        <v>1276</v>
      </c>
      <c r="N419" s="48" t="s">
        <v>1277</v>
      </c>
      <c r="O419" s="122" t="s">
        <v>1267</v>
      </c>
      <c r="P419" s="48" t="s">
        <v>1529</v>
      </c>
      <c r="Q419" s="48" t="s">
        <v>1267</v>
      </c>
      <c r="R419" s="48" t="s">
        <v>1267</v>
      </c>
      <c r="S419" s="48" t="s">
        <v>1826</v>
      </c>
      <c r="T419" s="48" t="s">
        <v>1267</v>
      </c>
      <c r="U419" s="48" t="s">
        <v>1267</v>
      </c>
      <c r="V419" s="48" t="s">
        <v>1848</v>
      </c>
      <c r="W419" s="122" t="s">
        <v>3812</v>
      </c>
      <c r="X419" s="122"/>
      <c r="Y419" s="48" t="s">
        <v>1226</v>
      </c>
      <c r="Z419" s="48" t="s">
        <v>1846</v>
      </c>
    </row>
    <row r="420" spans="2:26" ht="72" customHeight="1">
      <c r="B420" s="48" t="s">
        <v>2994</v>
      </c>
      <c r="C420" s="122">
        <f>IF(B420="1.2(1)①",INDEX('1.2(1)①'!$B:$B,MATCH(D420,'1.2(1)①'!$J:$J,0),1),INDEX('1.2(1)②'!$B:$B,MATCH(D420,'1.2(1)②'!$J:$J,0),1))</f>
        <v>39</v>
      </c>
      <c r="D420" s="48" t="s">
        <v>3402</v>
      </c>
      <c r="E420" s="48">
        <f t="shared" si="6"/>
        <v>414</v>
      </c>
      <c r="F420" s="48" t="s">
        <v>1823</v>
      </c>
      <c r="G420" s="48" t="s">
        <v>1847</v>
      </c>
      <c r="H420" s="48" t="s">
        <v>1528</v>
      </c>
      <c r="I420" s="48" t="s">
        <v>1829</v>
      </c>
      <c r="J420" s="48" t="s">
        <v>1354</v>
      </c>
      <c r="K420" s="48" t="s">
        <v>1267</v>
      </c>
      <c r="L420" s="48" t="s">
        <v>1267</v>
      </c>
      <c r="M420" s="48" t="s">
        <v>1276</v>
      </c>
      <c r="N420" s="48" t="s">
        <v>1277</v>
      </c>
      <c r="O420" s="122" t="s">
        <v>1267</v>
      </c>
      <c r="P420" s="48" t="s">
        <v>1529</v>
      </c>
      <c r="Q420" s="48" t="s">
        <v>1267</v>
      </c>
      <c r="R420" s="48" t="s">
        <v>1267</v>
      </c>
      <c r="S420" s="48" t="s">
        <v>1826</v>
      </c>
      <c r="T420" s="48" t="s">
        <v>1267</v>
      </c>
      <c r="U420" s="48" t="s">
        <v>1267</v>
      </c>
      <c r="V420" s="48" t="s">
        <v>1848</v>
      </c>
      <c r="W420" s="122" t="s">
        <v>3812</v>
      </c>
      <c r="X420" s="122"/>
      <c r="Y420" s="48" t="s">
        <v>1226</v>
      </c>
      <c r="Z420" s="48" t="s">
        <v>1849</v>
      </c>
    </row>
    <row r="421" spans="2:26" ht="43.2" customHeight="1">
      <c r="B421" s="48" t="s">
        <v>2994</v>
      </c>
      <c r="C421" s="122">
        <f>IF(B421="1.2(1)①",INDEX('1.2(1)①'!$B:$B,MATCH(D421,'1.2(1)①'!$J:$J,0),1),INDEX('1.2(1)②'!$B:$B,MATCH(D421,'1.2(1)②'!$J:$J,0),1))</f>
        <v>39</v>
      </c>
      <c r="D421" s="48" t="s">
        <v>3402</v>
      </c>
      <c r="E421" s="48">
        <f t="shared" si="6"/>
        <v>415</v>
      </c>
      <c r="F421" s="48" t="s">
        <v>1823</v>
      </c>
      <c r="G421" s="48" t="s">
        <v>1847</v>
      </c>
      <c r="H421" s="48" t="s">
        <v>1528</v>
      </c>
      <c r="I421" s="48" t="s">
        <v>1831</v>
      </c>
      <c r="J421" s="48" t="s">
        <v>1354</v>
      </c>
      <c r="K421" s="48" t="s">
        <v>1267</v>
      </c>
      <c r="L421" s="48" t="s">
        <v>1267</v>
      </c>
      <c r="M421" s="48" t="s">
        <v>1276</v>
      </c>
      <c r="N421" s="48" t="s">
        <v>1277</v>
      </c>
      <c r="O421" s="122" t="s">
        <v>1267</v>
      </c>
      <c r="P421" s="48" t="s">
        <v>1529</v>
      </c>
      <c r="Q421" s="48" t="s">
        <v>1267</v>
      </c>
      <c r="R421" s="48" t="s">
        <v>1267</v>
      </c>
      <c r="S421" s="48" t="s">
        <v>1826</v>
      </c>
      <c r="T421" s="48" t="s">
        <v>1267</v>
      </c>
      <c r="U421" s="48" t="s">
        <v>1267</v>
      </c>
      <c r="V421" s="48" t="s">
        <v>1848</v>
      </c>
      <c r="W421" s="122" t="s">
        <v>3812</v>
      </c>
      <c r="X421" s="122"/>
      <c r="Y421" s="48" t="s">
        <v>1226</v>
      </c>
      <c r="Z421" s="48" t="s">
        <v>1850</v>
      </c>
    </row>
    <row r="422" spans="2:26" ht="43.2" customHeight="1">
      <c r="B422" s="48" t="s">
        <v>2994</v>
      </c>
      <c r="C422" s="122">
        <f>IF(B422="1.2(1)①",INDEX('1.2(1)①'!$B:$B,MATCH(D422,'1.2(1)①'!$J:$J,0),1),INDEX('1.2(1)②'!$B:$B,MATCH(D422,'1.2(1)②'!$J:$J,0),1))</f>
        <v>39</v>
      </c>
      <c r="D422" s="48" t="s">
        <v>3402</v>
      </c>
      <c r="E422" s="48">
        <f t="shared" si="6"/>
        <v>416</v>
      </c>
      <c r="F422" s="48" t="s">
        <v>1823</v>
      </c>
      <c r="G422" s="48" t="s">
        <v>1847</v>
      </c>
      <c r="H422" s="48" t="s">
        <v>1528</v>
      </c>
      <c r="I422" s="48" t="s">
        <v>1833</v>
      </c>
      <c r="J422" s="48" t="s">
        <v>1354</v>
      </c>
      <c r="K422" s="48" t="s">
        <v>1267</v>
      </c>
      <c r="L422" s="48">
        <v>4.8</v>
      </c>
      <c r="M422" s="48" t="s">
        <v>1276</v>
      </c>
      <c r="N422" s="48" t="s">
        <v>1277</v>
      </c>
      <c r="O422" s="122" t="s">
        <v>1267</v>
      </c>
      <c r="P422" s="48" t="s">
        <v>1529</v>
      </c>
      <c r="Q422" s="48" t="s">
        <v>1267</v>
      </c>
      <c r="R422" s="48" t="s">
        <v>1267</v>
      </c>
      <c r="S422" s="48" t="s">
        <v>1826</v>
      </c>
      <c r="T422" s="48" t="s">
        <v>1267</v>
      </c>
      <c r="U422" s="48" t="s">
        <v>1267</v>
      </c>
      <c r="V422" s="48" t="s">
        <v>1848</v>
      </c>
      <c r="W422" s="122" t="s">
        <v>3812</v>
      </c>
      <c r="X422" s="122"/>
      <c r="Y422" s="48" t="s">
        <v>1226</v>
      </c>
      <c r="Z422" s="48" t="s">
        <v>1851</v>
      </c>
    </row>
    <row r="423" spans="2:26" ht="43.2" customHeight="1">
      <c r="B423" s="48" t="s">
        <v>2994</v>
      </c>
      <c r="C423" s="122">
        <f>IF(B423="1.2(1)①",INDEX('1.2(1)①'!$B:$B,MATCH(D423,'1.2(1)①'!$J:$J,0),1),INDEX('1.2(1)②'!$B:$B,MATCH(D423,'1.2(1)②'!$J:$J,0),1))</f>
        <v>39</v>
      </c>
      <c r="D423" s="48" t="s">
        <v>3402</v>
      </c>
      <c r="E423" s="48">
        <f t="shared" si="6"/>
        <v>417</v>
      </c>
      <c r="F423" s="48" t="s">
        <v>1823</v>
      </c>
      <c r="G423" s="48" t="s">
        <v>1853</v>
      </c>
      <c r="H423" s="48" t="s">
        <v>1528</v>
      </c>
      <c r="I423" s="48" t="s">
        <v>1825</v>
      </c>
      <c r="J423" s="48" t="s">
        <v>1354</v>
      </c>
      <c r="K423" s="48" t="s">
        <v>1267</v>
      </c>
      <c r="L423" s="48">
        <v>5.0999999999999996</v>
      </c>
      <c r="M423" s="48" t="s">
        <v>1276</v>
      </c>
      <c r="N423" s="48" t="s">
        <v>1277</v>
      </c>
      <c r="O423" s="122" t="s">
        <v>1267</v>
      </c>
      <c r="P423" s="48" t="s">
        <v>1529</v>
      </c>
      <c r="Q423" s="48" t="s">
        <v>1267</v>
      </c>
      <c r="R423" s="48" t="s">
        <v>1267</v>
      </c>
      <c r="S423" s="48" t="s">
        <v>1826</v>
      </c>
      <c r="T423" s="48" t="s">
        <v>1267</v>
      </c>
      <c r="U423" s="48" t="s">
        <v>1267</v>
      </c>
      <c r="V423" s="48" t="s">
        <v>1854</v>
      </c>
      <c r="W423" s="122" t="s">
        <v>3812</v>
      </c>
      <c r="X423" s="122"/>
      <c r="Y423" s="48" t="s">
        <v>1226</v>
      </c>
      <c r="Z423" s="48" t="s">
        <v>1852</v>
      </c>
    </row>
    <row r="424" spans="2:26" ht="43.2" customHeight="1">
      <c r="B424" s="48" t="s">
        <v>2994</v>
      </c>
      <c r="C424" s="122">
        <f>IF(B424="1.2(1)①",INDEX('1.2(1)①'!$B:$B,MATCH(D424,'1.2(1)①'!$J:$J,0),1),INDEX('1.2(1)②'!$B:$B,MATCH(D424,'1.2(1)②'!$J:$J,0),1))</f>
        <v>39</v>
      </c>
      <c r="D424" s="48" t="s">
        <v>3402</v>
      </c>
      <c r="E424" s="48">
        <f t="shared" si="6"/>
        <v>418</v>
      </c>
      <c r="F424" s="48" t="s">
        <v>1823</v>
      </c>
      <c r="G424" s="48" t="s">
        <v>1853</v>
      </c>
      <c r="H424" s="48" t="s">
        <v>1528</v>
      </c>
      <c r="I424" s="48" t="s">
        <v>1829</v>
      </c>
      <c r="J424" s="48" t="s">
        <v>1354</v>
      </c>
      <c r="K424" s="48" t="s">
        <v>1267</v>
      </c>
      <c r="L424" s="48" t="s">
        <v>1267</v>
      </c>
      <c r="M424" s="48" t="s">
        <v>1276</v>
      </c>
      <c r="N424" s="48" t="s">
        <v>1277</v>
      </c>
      <c r="O424" s="122" t="s">
        <v>1267</v>
      </c>
      <c r="P424" s="48" t="s">
        <v>1529</v>
      </c>
      <c r="Q424" s="48" t="s">
        <v>1267</v>
      </c>
      <c r="R424" s="48" t="s">
        <v>1267</v>
      </c>
      <c r="S424" s="48" t="s">
        <v>1826</v>
      </c>
      <c r="T424" s="48" t="s">
        <v>1267</v>
      </c>
      <c r="U424" s="48" t="s">
        <v>1267</v>
      </c>
      <c r="V424" s="48" t="s">
        <v>1854</v>
      </c>
      <c r="W424" s="122" t="s">
        <v>3812</v>
      </c>
      <c r="X424" s="122"/>
      <c r="Y424" s="48" t="s">
        <v>1226</v>
      </c>
      <c r="Z424" s="48" t="s">
        <v>1855</v>
      </c>
    </row>
    <row r="425" spans="2:26" ht="43.2" customHeight="1">
      <c r="B425" s="48" t="s">
        <v>2994</v>
      </c>
      <c r="C425" s="122">
        <f>IF(B425="1.2(1)①",INDEX('1.2(1)①'!$B:$B,MATCH(D425,'1.2(1)①'!$J:$J,0),1),INDEX('1.2(1)②'!$B:$B,MATCH(D425,'1.2(1)②'!$J:$J,0),1))</f>
        <v>39</v>
      </c>
      <c r="D425" s="48" t="s">
        <v>3402</v>
      </c>
      <c r="E425" s="48">
        <f t="shared" si="6"/>
        <v>419</v>
      </c>
      <c r="F425" s="48" t="s">
        <v>1823</v>
      </c>
      <c r="G425" s="48" t="s">
        <v>1853</v>
      </c>
      <c r="H425" s="48" t="s">
        <v>1528</v>
      </c>
      <c r="I425" s="48" t="s">
        <v>1831</v>
      </c>
      <c r="J425" s="48" t="s">
        <v>1354</v>
      </c>
      <c r="K425" s="48" t="s">
        <v>1267</v>
      </c>
      <c r="L425" s="48" t="s">
        <v>1267</v>
      </c>
      <c r="M425" s="48" t="s">
        <v>1276</v>
      </c>
      <c r="N425" s="48" t="s">
        <v>1277</v>
      </c>
      <c r="O425" s="122" t="s">
        <v>1267</v>
      </c>
      <c r="P425" s="48" t="s">
        <v>1529</v>
      </c>
      <c r="Q425" s="48" t="s">
        <v>1267</v>
      </c>
      <c r="R425" s="48" t="s">
        <v>1267</v>
      </c>
      <c r="S425" s="48" t="s">
        <v>1826</v>
      </c>
      <c r="T425" s="48" t="s">
        <v>1267</v>
      </c>
      <c r="U425" s="48" t="s">
        <v>1267</v>
      </c>
      <c r="V425" s="48" t="s">
        <v>1854</v>
      </c>
      <c r="W425" s="122" t="s">
        <v>3812</v>
      </c>
      <c r="X425" s="122"/>
      <c r="Y425" s="48" t="s">
        <v>1226</v>
      </c>
      <c r="Z425" s="48" t="s">
        <v>1856</v>
      </c>
    </row>
    <row r="426" spans="2:26" ht="43.2" customHeight="1">
      <c r="B426" s="48" t="s">
        <v>2994</v>
      </c>
      <c r="C426" s="122">
        <f>IF(B426="1.2(1)①",INDEX('1.2(1)①'!$B:$B,MATCH(D426,'1.2(1)①'!$J:$J,0),1),INDEX('1.2(1)②'!$B:$B,MATCH(D426,'1.2(1)②'!$J:$J,0),1))</f>
        <v>39</v>
      </c>
      <c r="D426" s="48" t="s">
        <v>3402</v>
      </c>
      <c r="E426" s="48">
        <f t="shared" si="6"/>
        <v>420</v>
      </c>
      <c r="F426" s="48" t="s">
        <v>1823</v>
      </c>
      <c r="G426" s="48" t="s">
        <v>1853</v>
      </c>
      <c r="H426" s="48" t="s">
        <v>1528</v>
      </c>
      <c r="I426" s="48" t="s">
        <v>1833</v>
      </c>
      <c r="J426" s="48" t="s">
        <v>1354</v>
      </c>
      <c r="K426" s="48" t="s">
        <v>1267</v>
      </c>
      <c r="L426" s="48" t="s">
        <v>1267</v>
      </c>
      <c r="M426" s="48" t="s">
        <v>1276</v>
      </c>
      <c r="N426" s="48" t="s">
        <v>1277</v>
      </c>
      <c r="O426" s="122" t="s">
        <v>1267</v>
      </c>
      <c r="P426" s="48" t="s">
        <v>1529</v>
      </c>
      <c r="Q426" s="48" t="s">
        <v>1267</v>
      </c>
      <c r="R426" s="48" t="s">
        <v>1267</v>
      </c>
      <c r="S426" s="48" t="s">
        <v>1826</v>
      </c>
      <c r="T426" s="48" t="s">
        <v>1267</v>
      </c>
      <c r="U426" s="48" t="s">
        <v>1267</v>
      </c>
      <c r="V426" s="48" t="s">
        <v>1854</v>
      </c>
      <c r="W426" s="122" t="s">
        <v>3812</v>
      </c>
      <c r="X426" s="122"/>
      <c r="Y426" s="48" t="s">
        <v>1226</v>
      </c>
      <c r="Z426" s="48" t="s">
        <v>1857</v>
      </c>
    </row>
    <row r="427" spans="2:26" ht="43.2" customHeight="1">
      <c r="B427" s="48" t="s">
        <v>2994</v>
      </c>
      <c r="C427" s="122">
        <f>IF(B427="1.2(1)①",INDEX('1.2(1)①'!$B:$B,MATCH(D427,'1.2(1)①'!$J:$J,0),1),INDEX('1.2(1)②'!$B:$B,MATCH(D427,'1.2(1)②'!$J:$J,0),1))</f>
        <v>39</v>
      </c>
      <c r="D427" s="48" t="s">
        <v>3402</v>
      </c>
      <c r="E427" s="48">
        <f t="shared" si="6"/>
        <v>421</v>
      </c>
      <c r="F427" s="48" t="s">
        <v>1823</v>
      </c>
      <c r="G427" s="48" t="s">
        <v>1859</v>
      </c>
      <c r="H427" s="48" t="s">
        <v>1528</v>
      </c>
      <c r="I427" s="48" t="s">
        <v>1825</v>
      </c>
      <c r="J427" s="48" t="s">
        <v>1354</v>
      </c>
      <c r="K427" s="48" t="s">
        <v>1267</v>
      </c>
      <c r="L427" s="48">
        <v>4.9000000000000004</v>
      </c>
      <c r="M427" s="48" t="s">
        <v>1276</v>
      </c>
      <c r="N427" s="48" t="s">
        <v>1277</v>
      </c>
      <c r="O427" s="122" t="s">
        <v>1267</v>
      </c>
      <c r="P427" s="48" t="s">
        <v>1529</v>
      </c>
      <c r="Q427" s="48" t="s">
        <v>1267</v>
      </c>
      <c r="R427" s="48" t="s">
        <v>1267</v>
      </c>
      <c r="S427" s="48" t="s">
        <v>1826</v>
      </c>
      <c r="T427" s="48" t="s">
        <v>1267</v>
      </c>
      <c r="U427" s="48" t="s">
        <v>1267</v>
      </c>
      <c r="V427" s="48" t="s">
        <v>1860</v>
      </c>
      <c r="W427" s="122" t="s">
        <v>3812</v>
      </c>
      <c r="X427" s="122"/>
      <c r="Y427" s="48" t="s">
        <v>1226</v>
      </c>
      <c r="Z427" s="48" t="s">
        <v>1858</v>
      </c>
    </row>
    <row r="428" spans="2:26" ht="43.2" customHeight="1">
      <c r="B428" s="48" t="s">
        <v>2994</v>
      </c>
      <c r="C428" s="122">
        <f>IF(B428="1.2(1)①",INDEX('1.2(1)①'!$B:$B,MATCH(D428,'1.2(1)①'!$J:$J,0),1),INDEX('1.2(1)②'!$B:$B,MATCH(D428,'1.2(1)②'!$J:$J,0),1))</f>
        <v>39</v>
      </c>
      <c r="D428" s="48" t="s">
        <v>3402</v>
      </c>
      <c r="E428" s="48">
        <f t="shared" si="6"/>
        <v>422</v>
      </c>
      <c r="F428" s="48" t="s">
        <v>1823</v>
      </c>
      <c r="G428" s="48" t="s">
        <v>1859</v>
      </c>
      <c r="H428" s="48" t="s">
        <v>1528</v>
      </c>
      <c r="I428" s="48" t="s">
        <v>1829</v>
      </c>
      <c r="J428" s="48" t="s">
        <v>1354</v>
      </c>
      <c r="K428" s="48" t="s">
        <v>1267</v>
      </c>
      <c r="L428" s="48" t="s">
        <v>1267</v>
      </c>
      <c r="M428" s="48" t="s">
        <v>1276</v>
      </c>
      <c r="N428" s="48" t="s">
        <v>1277</v>
      </c>
      <c r="O428" s="122" t="s">
        <v>1267</v>
      </c>
      <c r="P428" s="48" t="s">
        <v>1529</v>
      </c>
      <c r="Q428" s="48" t="s">
        <v>1267</v>
      </c>
      <c r="R428" s="48" t="s">
        <v>1267</v>
      </c>
      <c r="S428" s="48" t="s">
        <v>1826</v>
      </c>
      <c r="T428" s="48" t="s">
        <v>1267</v>
      </c>
      <c r="U428" s="48" t="s">
        <v>1267</v>
      </c>
      <c r="V428" s="48" t="s">
        <v>1860</v>
      </c>
      <c r="W428" s="122" t="s">
        <v>3812</v>
      </c>
      <c r="X428" s="122"/>
      <c r="Y428" s="48" t="s">
        <v>1226</v>
      </c>
      <c r="Z428" s="48" t="s">
        <v>1861</v>
      </c>
    </row>
    <row r="429" spans="2:26" ht="43.2" customHeight="1">
      <c r="B429" s="48" t="s">
        <v>2994</v>
      </c>
      <c r="C429" s="122">
        <f>IF(B429="1.2(1)①",INDEX('1.2(1)①'!$B:$B,MATCH(D429,'1.2(1)①'!$J:$J,0),1),INDEX('1.2(1)②'!$B:$B,MATCH(D429,'1.2(1)②'!$J:$J,0),1))</f>
        <v>39</v>
      </c>
      <c r="D429" s="48" t="s">
        <v>3402</v>
      </c>
      <c r="E429" s="48">
        <f t="shared" si="6"/>
        <v>423</v>
      </c>
      <c r="F429" s="48" t="s">
        <v>1823</v>
      </c>
      <c r="G429" s="48" t="s">
        <v>1859</v>
      </c>
      <c r="H429" s="48" t="s">
        <v>1528</v>
      </c>
      <c r="I429" s="48" t="s">
        <v>1831</v>
      </c>
      <c r="J429" s="48" t="s">
        <v>1354</v>
      </c>
      <c r="K429" s="48" t="s">
        <v>1267</v>
      </c>
      <c r="L429" s="48" t="s">
        <v>1267</v>
      </c>
      <c r="M429" s="48" t="s">
        <v>1276</v>
      </c>
      <c r="N429" s="48" t="s">
        <v>1277</v>
      </c>
      <c r="O429" s="122" t="s">
        <v>1267</v>
      </c>
      <c r="P429" s="48" t="s">
        <v>1529</v>
      </c>
      <c r="Q429" s="48" t="s">
        <v>1267</v>
      </c>
      <c r="R429" s="48" t="s">
        <v>1267</v>
      </c>
      <c r="S429" s="48" t="s">
        <v>1826</v>
      </c>
      <c r="T429" s="48" t="s">
        <v>1267</v>
      </c>
      <c r="U429" s="48" t="s">
        <v>1267</v>
      </c>
      <c r="V429" s="48" t="s">
        <v>1860</v>
      </c>
      <c r="W429" s="122" t="s">
        <v>3812</v>
      </c>
      <c r="X429" s="122"/>
      <c r="Y429" s="48" t="s">
        <v>1226</v>
      </c>
      <c r="Z429" s="48" t="s">
        <v>1862</v>
      </c>
    </row>
    <row r="430" spans="2:26" ht="43.2" customHeight="1">
      <c r="B430" s="48" t="s">
        <v>2994</v>
      </c>
      <c r="C430" s="122">
        <f>IF(B430="1.2(1)①",INDEX('1.2(1)①'!$B:$B,MATCH(D430,'1.2(1)①'!$J:$J,0),1),INDEX('1.2(1)②'!$B:$B,MATCH(D430,'1.2(1)②'!$J:$J,0),1))</f>
        <v>39</v>
      </c>
      <c r="D430" s="48" t="s">
        <v>3402</v>
      </c>
      <c r="E430" s="48">
        <f t="shared" si="6"/>
        <v>424</v>
      </c>
      <c r="F430" s="48" t="s">
        <v>1823</v>
      </c>
      <c r="G430" s="48" t="s">
        <v>1859</v>
      </c>
      <c r="H430" s="48" t="s">
        <v>1528</v>
      </c>
      <c r="I430" s="48" t="s">
        <v>1833</v>
      </c>
      <c r="J430" s="48" t="s">
        <v>1354</v>
      </c>
      <c r="K430" s="48" t="s">
        <v>1267</v>
      </c>
      <c r="L430" s="48">
        <v>5.8</v>
      </c>
      <c r="M430" s="48" t="s">
        <v>1276</v>
      </c>
      <c r="N430" s="48" t="s">
        <v>1277</v>
      </c>
      <c r="O430" s="122" t="s">
        <v>1267</v>
      </c>
      <c r="P430" s="48" t="s">
        <v>1529</v>
      </c>
      <c r="Q430" s="48" t="s">
        <v>1267</v>
      </c>
      <c r="R430" s="48" t="s">
        <v>1267</v>
      </c>
      <c r="S430" s="48" t="s">
        <v>1826</v>
      </c>
      <c r="T430" s="48" t="s">
        <v>1267</v>
      </c>
      <c r="U430" s="48" t="s">
        <v>1267</v>
      </c>
      <c r="V430" s="48" t="s">
        <v>1860</v>
      </c>
      <c r="W430" s="122" t="s">
        <v>3812</v>
      </c>
      <c r="X430" s="122"/>
      <c r="Y430" s="48" t="s">
        <v>1226</v>
      </c>
      <c r="Z430" s="48" t="s">
        <v>1863</v>
      </c>
    </row>
    <row r="431" spans="2:26" ht="43.2" customHeight="1">
      <c r="B431" s="48" t="s">
        <v>2994</v>
      </c>
      <c r="C431" s="122">
        <f>IF(B431="1.2(1)①",INDEX('1.2(1)①'!$B:$B,MATCH(D431,'1.2(1)①'!$J:$J,0),1),INDEX('1.2(1)②'!$B:$B,MATCH(D431,'1.2(1)②'!$J:$J,0),1))</f>
        <v>39</v>
      </c>
      <c r="D431" s="48" t="s">
        <v>3402</v>
      </c>
      <c r="E431" s="48">
        <f t="shared" si="6"/>
        <v>425</v>
      </c>
      <c r="F431" s="48" t="s">
        <v>1823</v>
      </c>
      <c r="G431" s="48" t="s">
        <v>1865</v>
      </c>
      <c r="H431" s="48" t="s">
        <v>1528</v>
      </c>
      <c r="I431" s="48" t="s">
        <v>1825</v>
      </c>
      <c r="J431" s="48" t="s">
        <v>1354</v>
      </c>
      <c r="K431" s="48" t="s">
        <v>1267</v>
      </c>
      <c r="L431" s="48">
        <v>3.1</v>
      </c>
      <c r="M431" s="48" t="s">
        <v>1276</v>
      </c>
      <c r="N431" s="48" t="s">
        <v>1277</v>
      </c>
      <c r="O431" s="122" t="s">
        <v>1267</v>
      </c>
      <c r="P431" s="48" t="s">
        <v>1529</v>
      </c>
      <c r="Q431" s="48" t="s">
        <v>1267</v>
      </c>
      <c r="R431" s="48" t="s">
        <v>1267</v>
      </c>
      <c r="S431" s="48" t="s">
        <v>1826</v>
      </c>
      <c r="T431" s="48" t="s">
        <v>1267</v>
      </c>
      <c r="U431" s="48" t="s">
        <v>1267</v>
      </c>
      <c r="V431" s="48" t="s">
        <v>1866</v>
      </c>
      <c r="W431" s="122" t="s">
        <v>3812</v>
      </c>
      <c r="X431" s="122"/>
      <c r="Y431" s="48" t="s">
        <v>1226</v>
      </c>
      <c r="Z431" s="48" t="s">
        <v>1864</v>
      </c>
    </row>
    <row r="432" spans="2:26" ht="43.2" customHeight="1">
      <c r="B432" s="48" t="s">
        <v>2994</v>
      </c>
      <c r="C432" s="122">
        <f>IF(B432="1.2(1)①",INDEX('1.2(1)①'!$B:$B,MATCH(D432,'1.2(1)①'!$J:$J,0),1),INDEX('1.2(1)②'!$B:$B,MATCH(D432,'1.2(1)②'!$J:$J,0),1))</f>
        <v>39</v>
      </c>
      <c r="D432" s="48" t="s">
        <v>3402</v>
      </c>
      <c r="E432" s="48">
        <f t="shared" si="6"/>
        <v>426</v>
      </c>
      <c r="F432" s="48" t="s">
        <v>1823</v>
      </c>
      <c r="G432" s="48" t="s">
        <v>1865</v>
      </c>
      <c r="H432" s="48" t="s">
        <v>1528</v>
      </c>
      <c r="I432" s="48" t="s">
        <v>1829</v>
      </c>
      <c r="J432" s="48" t="s">
        <v>1354</v>
      </c>
      <c r="K432" s="48" t="s">
        <v>1267</v>
      </c>
      <c r="L432" s="48" t="s">
        <v>1267</v>
      </c>
      <c r="M432" s="48" t="s">
        <v>1276</v>
      </c>
      <c r="N432" s="48" t="s">
        <v>1277</v>
      </c>
      <c r="O432" s="122" t="s">
        <v>1267</v>
      </c>
      <c r="P432" s="48" t="s">
        <v>1529</v>
      </c>
      <c r="Q432" s="48" t="s">
        <v>1267</v>
      </c>
      <c r="R432" s="48" t="s">
        <v>1267</v>
      </c>
      <c r="S432" s="48" t="s">
        <v>1826</v>
      </c>
      <c r="T432" s="48" t="s">
        <v>1267</v>
      </c>
      <c r="U432" s="48" t="s">
        <v>1267</v>
      </c>
      <c r="V432" s="48" t="s">
        <v>1866</v>
      </c>
      <c r="W432" s="122" t="s">
        <v>3812</v>
      </c>
      <c r="X432" s="122"/>
      <c r="Y432" s="48" t="s">
        <v>1226</v>
      </c>
      <c r="Z432" s="48" t="s">
        <v>1867</v>
      </c>
    </row>
    <row r="433" spans="2:26" ht="28.95" customHeight="1">
      <c r="B433" s="48" t="s">
        <v>2994</v>
      </c>
      <c r="C433" s="122">
        <f>IF(B433="1.2(1)①",INDEX('1.2(1)①'!$B:$B,MATCH(D433,'1.2(1)①'!$J:$J,0),1),INDEX('1.2(1)②'!$B:$B,MATCH(D433,'1.2(1)②'!$J:$J,0),1))</f>
        <v>39</v>
      </c>
      <c r="D433" s="48" t="s">
        <v>3402</v>
      </c>
      <c r="E433" s="48">
        <f t="shared" si="6"/>
        <v>427</v>
      </c>
      <c r="F433" s="48" t="s">
        <v>1823</v>
      </c>
      <c r="G433" s="48" t="s">
        <v>1865</v>
      </c>
      <c r="H433" s="48" t="s">
        <v>1528</v>
      </c>
      <c r="I433" s="48" t="s">
        <v>1831</v>
      </c>
      <c r="J433" s="48" t="s">
        <v>1354</v>
      </c>
      <c r="K433" s="48" t="s">
        <v>1267</v>
      </c>
      <c r="L433" s="48" t="s">
        <v>1267</v>
      </c>
      <c r="M433" s="48" t="s">
        <v>1276</v>
      </c>
      <c r="N433" s="48" t="s">
        <v>1277</v>
      </c>
      <c r="O433" s="122" t="s">
        <v>1267</v>
      </c>
      <c r="P433" s="48" t="s">
        <v>1529</v>
      </c>
      <c r="Q433" s="48" t="s">
        <v>1267</v>
      </c>
      <c r="R433" s="48" t="s">
        <v>1267</v>
      </c>
      <c r="S433" s="48" t="s">
        <v>1826</v>
      </c>
      <c r="T433" s="48" t="s">
        <v>1267</v>
      </c>
      <c r="U433" s="48" t="s">
        <v>1267</v>
      </c>
      <c r="V433" s="48" t="s">
        <v>1866</v>
      </c>
      <c r="W433" s="122" t="s">
        <v>3812</v>
      </c>
      <c r="X433" s="122"/>
      <c r="Y433" s="48" t="s">
        <v>1226</v>
      </c>
      <c r="Z433" s="48" t="s">
        <v>1868</v>
      </c>
    </row>
    <row r="434" spans="2:26" ht="172.95" customHeight="1">
      <c r="B434" s="48" t="s">
        <v>2994</v>
      </c>
      <c r="C434" s="122">
        <f>IF(B434="1.2(1)①",INDEX('1.2(1)①'!$B:$B,MATCH(D434,'1.2(1)①'!$J:$J,0),1),INDEX('1.2(1)②'!$B:$B,MATCH(D434,'1.2(1)②'!$J:$J,0),1))</f>
        <v>39</v>
      </c>
      <c r="D434" s="48" t="s">
        <v>3402</v>
      </c>
      <c r="E434" s="48">
        <f t="shared" si="6"/>
        <v>428</v>
      </c>
      <c r="F434" s="48" t="s">
        <v>1823</v>
      </c>
      <c r="G434" s="48" t="s">
        <v>1865</v>
      </c>
      <c r="H434" s="48" t="s">
        <v>1528</v>
      </c>
      <c r="I434" s="48" t="s">
        <v>1833</v>
      </c>
      <c r="J434" s="48" t="s">
        <v>1354</v>
      </c>
      <c r="K434" s="48" t="s">
        <v>1267</v>
      </c>
      <c r="L434" s="48" t="s">
        <v>1267</v>
      </c>
      <c r="M434" s="48" t="s">
        <v>1276</v>
      </c>
      <c r="N434" s="48" t="s">
        <v>1277</v>
      </c>
      <c r="O434" s="122" t="s">
        <v>1267</v>
      </c>
      <c r="P434" s="48" t="s">
        <v>1529</v>
      </c>
      <c r="Q434" s="48" t="s">
        <v>1267</v>
      </c>
      <c r="R434" s="48" t="s">
        <v>1267</v>
      </c>
      <c r="S434" s="48" t="s">
        <v>1826</v>
      </c>
      <c r="T434" s="48" t="s">
        <v>1267</v>
      </c>
      <c r="U434" s="48" t="s">
        <v>1267</v>
      </c>
      <c r="V434" s="48" t="s">
        <v>1866</v>
      </c>
      <c r="W434" s="122" t="s">
        <v>3812</v>
      </c>
      <c r="X434" s="122"/>
      <c r="Y434" s="48" t="s">
        <v>1226</v>
      </c>
      <c r="Z434" s="48" t="s">
        <v>1869</v>
      </c>
    </row>
    <row r="435" spans="2:26" ht="172.95" customHeight="1">
      <c r="B435" s="48" t="s">
        <v>2994</v>
      </c>
      <c r="C435" s="122">
        <f>IF(B435="1.2(1)①",INDEX('1.2(1)①'!$B:$B,MATCH(D435,'1.2(1)①'!$J:$J,0),1),INDEX('1.2(1)②'!$B:$B,MATCH(D435,'1.2(1)②'!$J:$J,0),1))</f>
        <v>39</v>
      </c>
      <c r="D435" s="48" t="s">
        <v>3402</v>
      </c>
      <c r="E435" s="48">
        <f t="shared" si="6"/>
        <v>429</v>
      </c>
      <c r="F435" s="48" t="s">
        <v>1823</v>
      </c>
      <c r="G435" s="48" t="s">
        <v>1871</v>
      </c>
      <c r="H435" s="48" t="s">
        <v>1528</v>
      </c>
      <c r="I435" s="48" t="s">
        <v>1825</v>
      </c>
      <c r="J435" s="48" t="s">
        <v>1354</v>
      </c>
      <c r="K435" s="48" t="s">
        <v>1267</v>
      </c>
      <c r="L435" s="48">
        <v>3.7</v>
      </c>
      <c r="M435" s="48" t="s">
        <v>1276</v>
      </c>
      <c r="N435" s="48" t="s">
        <v>1277</v>
      </c>
      <c r="O435" s="122" t="s">
        <v>1267</v>
      </c>
      <c r="P435" s="48" t="s">
        <v>1529</v>
      </c>
      <c r="Q435" s="48" t="s">
        <v>1267</v>
      </c>
      <c r="R435" s="48" t="s">
        <v>1267</v>
      </c>
      <c r="S435" s="48" t="s">
        <v>1826</v>
      </c>
      <c r="T435" s="48" t="s">
        <v>1267</v>
      </c>
      <c r="U435" s="48" t="s">
        <v>1267</v>
      </c>
      <c r="V435" s="48" t="s">
        <v>1872</v>
      </c>
      <c r="W435" s="122" t="s">
        <v>3812</v>
      </c>
      <c r="X435" s="122"/>
      <c r="Y435" s="48" t="s">
        <v>1226</v>
      </c>
      <c r="Z435" s="48" t="s">
        <v>1870</v>
      </c>
    </row>
    <row r="436" spans="2:26" ht="172.95" customHeight="1">
      <c r="B436" s="48" t="s">
        <v>2994</v>
      </c>
      <c r="C436" s="122">
        <f>IF(B436="1.2(1)①",INDEX('1.2(1)①'!$B:$B,MATCH(D436,'1.2(1)①'!$J:$J,0),1),INDEX('1.2(1)②'!$B:$B,MATCH(D436,'1.2(1)②'!$J:$J,0),1))</f>
        <v>39</v>
      </c>
      <c r="D436" s="48" t="s">
        <v>3402</v>
      </c>
      <c r="E436" s="48">
        <f t="shared" si="6"/>
        <v>430</v>
      </c>
      <c r="F436" s="48" t="s">
        <v>1823</v>
      </c>
      <c r="G436" s="48" t="s">
        <v>1871</v>
      </c>
      <c r="H436" s="48" t="s">
        <v>1528</v>
      </c>
      <c r="I436" s="48" t="s">
        <v>1829</v>
      </c>
      <c r="J436" s="48" t="s">
        <v>1354</v>
      </c>
      <c r="K436" s="48" t="s">
        <v>1267</v>
      </c>
      <c r="L436" s="48" t="s">
        <v>1267</v>
      </c>
      <c r="M436" s="48" t="s">
        <v>1276</v>
      </c>
      <c r="N436" s="48" t="s">
        <v>1277</v>
      </c>
      <c r="O436" s="122" t="s">
        <v>1267</v>
      </c>
      <c r="P436" s="48" t="s">
        <v>1529</v>
      </c>
      <c r="Q436" s="48" t="s">
        <v>1267</v>
      </c>
      <c r="R436" s="48" t="s">
        <v>1267</v>
      </c>
      <c r="S436" s="48" t="s">
        <v>1826</v>
      </c>
      <c r="T436" s="48" t="s">
        <v>1267</v>
      </c>
      <c r="U436" s="48" t="s">
        <v>1267</v>
      </c>
      <c r="V436" s="48" t="s">
        <v>1872</v>
      </c>
      <c r="W436" s="122" t="s">
        <v>3812</v>
      </c>
      <c r="X436" s="122"/>
      <c r="Y436" s="48" t="s">
        <v>1226</v>
      </c>
      <c r="Z436" s="48" t="s">
        <v>1873</v>
      </c>
    </row>
    <row r="437" spans="2:26" ht="216" customHeight="1">
      <c r="B437" s="48" t="s">
        <v>2994</v>
      </c>
      <c r="C437" s="122">
        <f>IF(B437="1.2(1)①",INDEX('1.2(1)①'!$B:$B,MATCH(D437,'1.2(1)①'!$J:$J,0),1),INDEX('1.2(1)②'!$B:$B,MATCH(D437,'1.2(1)②'!$J:$J,0),1))</f>
        <v>39</v>
      </c>
      <c r="D437" s="48" t="s">
        <v>3402</v>
      </c>
      <c r="E437" s="48">
        <f t="shared" si="6"/>
        <v>431</v>
      </c>
      <c r="F437" s="48" t="s">
        <v>1823</v>
      </c>
      <c r="G437" s="48" t="s">
        <v>1871</v>
      </c>
      <c r="H437" s="48" t="s">
        <v>1528</v>
      </c>
      <c r="I437" s="48" t="s">
        <v>1831</v>
      </c>
      <c r="J437" s="48" t="s">
        <v>1354</v>
      </c>
      <c r="K437" s="48" t="s">
        <v>1267</v>
      </c>
      <c r="L437" s="48" t="s">
        <v>1267</v>
      </c>
      <c r="M437" s="48" t="s">
        <v>1276</v>
      </c>
      <c r="N437" s="48" t="s">
        <v>1277</v>
      </c>
      <c r="O437" s="122" t="s">
        <v>1267</v>
      </c>
      <c r="P437" s="48" t="s">
        <v>1529</v>
      </c>
      <c r="Q437" s="48" t="s">
        <v>1267</v>
      </c>
      <c r="R437" s="48" t="s">
        <v>1267</v>
      </c>
      <c r="S437" s="48" t="s">
        <v>1826</v>
      </c>
      <c r="T437" s="48" t="s">
        <v>1267</v>
      </c>
      <c r="U437" s="48" t="s">
        <v>1267</v>
      </c>
      <c r="V437" s="48" t="s">
        <v>1872</v>
      </c>
      <c r="W437" s="122" t="s">
        <v>3812</v>
      </c>
      <c r="X437" s="122"/>
      <c r="Y437" s="48" t="s">
        <v>1226</v>
      </c>
      <c r="Z437" s="48" t="s">
        <v>1874</v>
      </c>
    </row>
    <row r="438" spans="2:26" ht="216" customHeight="1">
      <c r="B438" s="48" t="s">
        <v>2994</v>
      </c>
      <c r="C438" s="122">
        <f>IF(B438="1.2(1)①",INDEX('1.2(1)①'!$B:$B,MATCH(D438,'1.2(1)①'!$J:$J,0),1),INDEX('1.2(1)②'!$B:$B,MATCH(D438,'1.2(1)②'!$J:$J,0),1))</f>
        <v>39</v>
      </c>
      <c r="D438" s="48" t="s">
        <v>3402</v>
      </c>
      <c r="E438" s="48">
        <f t="shared" si="6"/>
        <v>432</v>
      </c>
      <c r="F438" s="48" t="s">
        <v>1823</v>
      </c>
      <c r="G438" s="48" t="s">
        <v>1871</v>
      </c>
      <c r="H438" s="48" t="s">
        <v>1528</v>
      </c>
      <c r="I438" s="48" t="s">
        <v>1833</v>
      </c>
      <c r="J438" s="48" t="s">
        <v>1354</v>
      </c>
      <c r="K438" s="48" t="s">
        <v>1267</v>
      </c>
      <c r="L438" s="48" t="s">
        <v>1267</v>
      </c>
      <c r="M438" s="48" t="s">
        <v>1276</v>
      </c>
      <c r="N438" s="48" t="s">
        <v>1277</v>
      </c>
      <c r="O438" s="122" t="s">
        <v>1267</v>
      </c>
      <c r="P438" s="48" t="s">
        <v>1529</v>
      </c>
      <c r="Q438" s="48" t="s">
        <v>1267</v>
      </c>
      <c r="R438" s="48" t="s">
        <v>1267</v>
      </c>
      <c r="S438" s="48" t="s">
        <v>1826</v>
      </c>
      <c r="T438" s="48" t="s">
        <v>1267</v>
      </c>
      <c r="U438" s="48" t="s">
        <v>1267</v>
      </c>
      <c r="V438" s="48" t="s">
        <v>1872</v>
      </c>
      <c r="W438" s="122" t="s">
        <v>3812</v>
      </c>
      <c r="X438" s="122"/>
      <c r="Y438" s="48" t="s">
        <v>1226</v>
      </c>
      <c r="Z438" s="48" t="s">
        <v>1875</v>
      </c>
    </row>
    <row r="439" spans="2:26" ht="216" customHeight="1">
      <c r="B439" s="48" t="s">
        <v>2994</v>
      </c>
      <c r="C439" s="122">
        <f>IF(B439="1.2(1)①",INDEX('1.2(1)①'!$B:$B,MATCH(D439,'1.2(1)①'!$J:$J,0),1),INDEX('1.2(1)②'!$B:$B,MATCH(D439,'1.2(1)②'!$J:$J,0),1))</f>
        <v>39</v>
      </c>
      <c r="D439" s="48" t="s">
        <v>3402</v>
      </c>
      <c r="E439" s="48">
        <f t="shared" si="6"/>
        <v>433</v>
      </c>
      <c r="F439" s="48" t="s">
        <v>1823</v>
      </c>
      <c r="G439" s="48" t="s">
        <v>1877</v>
      </c>
      <c r="H439" s="48" t="s">
        <v>1528</v>
      </c>
      <c r="I439" s="48" t="s">
        <v>1825</v>
      </c>
      <c r="J439" s="48" t="s">
        <v>1354</v>
      </c>
      <c r="K439" s="48" t="s">
        <v>1267</v>
      </c>
      <c r="L439" s="48">
        <v>3.7</v>
      </c>
      <c r="M439" s="48" t="s">
        <v>1276</v>
      </c>
      <c r="N439" s="48" t="s">
        <v>1277</v>
      </c>
      <c r="O439" s="122" t="s">
        <v>1267</v>
      </c>
      <c r="P439" s="48" t="s">
        <v>1529</v>
      </c>
      <c r="Q439" s="48" t="s">
        <v>1267</v>
      </c>
      <c r="R439" s="48" t="s">
        <v>1267</v>
      </c>
      <c r="S439" s="48" t="s">
        <v>1826</v>
      </c>
      <c r="T439" s="48" t="s">
        <v>1267</v>
      </c>
      <c r="U439" s="48" t="s">
        <v>1267</v>
      </c>
      <c r="V439" s="48" t="s">
        <v>1878</v>
      </c>
      <c r="W439" s="122" t="s">
        <v>3812</v>
      </c>
      <c r="X439" s="122"/>
      <c r="Y439" s="48" t="s">
        <v>1226</v>
      </c>
      <c r="Z439" s="48" t="s">
        <v>1876</v>
      </c>
    </row>
    <row r="440" spans="2:26" ht="216" customHeight="1">
      <c r="B440" s="48" t="s">
        <v>2994</v>
      </c>
      <c r="C440" s="122">
        <f>IF(B440="1.2(1)①",INDEX('1.2(1)①'!$B:$B,MATCH(D440,'1.2(1)①'!$J:$J,0),1),INDEX('1.2(1)②'!$B:$B,MATCH(D440,'1.2(1)②'!$J:$J,0),1))</f>
        <v>39</v>
      </c>
      <c r="D440" s="48" t="s">
        <v>3402</v>
      </c>
      <c r="E440" s="48">
        <f t="shared" si="6"/>
        <v>434</v>
      </c>
      <c r="F440" s="48" t="s">
        <v>1823</v>
      </c>
      <c r="G440" s="48" t="s">
        <v>1877</v>
      </c>
      <c r="H440" s="48" t="s">
        <v>1528</v>
      </c>
      <c r="I440" s="48" t="s">
        <v>1829</v>
      </c>
      <c r="J440" s="48" t="s">
        <v>1354</v>
      </c>
      <c r="K440" s="48" t="s">
        <v>1267</v>
      </c>
      <c r="L440" s="48" t="s">
        <v>1267</v>
      </c>
      <c r="M440" s="48" t="s">
        <v>1276</v>
      </c>
      <c r="N440" s="48" t="s">
        <v>1277</v>
      </c>
      <c r="O440" s="122" t="s">
        <v>1267</v>
      </c>
      <c r="P440" s="48" t="s">
        <v>1529</v>
      </c>
      <c r="Q440" s="48" t="s">
        <v>1267</v>
      </c>
      <c r="R440" s="48" t="s">
        <v>1267</v>
      </c>
      <c r="S440" s="48" t="s">
        <v>1826</v>
      </c>
      <c r="T440" s="48" t="s">
        <v>1267</v>
      </c>
      <c r="U440" s="48" t="s">
        <v>1267</v>
      </c>
      <c r="V440" s="48" t="s">
        <v>1878</v>
      </c>
      <c r="W440" s="122" t="s">
        <v>3812</v>
      </c>
      <c r="X440" s="122"/>
      <c r="Y440" s="48" t="s">
        <v>1226</v>
      </c>
      <c r="Z440" s="48" t="s">
        <v>1879</v>
      </c>
    </row>
    <row r="441" spans="2:26" ht="216" customHeight="1">
      <c r="B441" s="48" t="s">
        <v>2994</v>
      </c>
      <c r="C441" s="122">
        <f>IF(B441="1.2(1)①",INDEX('1.2(1)①'!$B:$B,MATCH(D441,'1.2(1)①'!$J:$J,0),1),INDEX('1.2(1)②'!$B:$B,MATCH(D441,'1.2(1)②'!$J:$J,0),1))</f>
        <v>39</v>
      </c>
      <c r="D441" s="48" t="s">
        <v>3402</v>
      </c>
      <c r="E441" s="48">
        <f t="shared" si="6"/>
        <v>435</v>
      </c>
      <c r="F441" s="48" t="s">
        <v>1823</v>
      </c>
      <c r="G441" s="48" t="s">
        <v>1877</v>
      </c>
      <c r="H441" s="48" t="s">
        <v>1528</v>
      </c>
      <c r="I441" s="48" t="s">
        <v>1831</v>
      </c>
      <c r="J441" s="48" t="s">
        <v>1354</v>
      </c>
      <c r="K441" s="48" t="s">
        <v>1267</v>
      </c>
      <c r="L441" s="48" t="s">
        <v>1267</v>
      </c>
      <c r="M441" s="48" t="s">
        <v>1276</v>
      </c>
      <c r="N441" s="48" t="s">
        <v>1277</v>
      </c>
      <c r="O441" s="122" t="s">
        <v>1267</v>
      </c>
      <c r="P441" s="48" t="s">
        <v>1529</v>
      </c>
      <c r="Q441" s="48" t="s">
        <v>1267</v>
      </c>
      <c r="R441" s="48" t="s">
        <v>1267</v>
      </c>
      <c r="S441" s="48" t="s">
        <v>1826</v>
      </c>
      <c r="T441" s="48" t="s">
        <v>1267</v>
      </c>
      <c r="U441" s="48" t="s">
        <v>1267</v>
      </c>
      <c r="V441" s="48" t="s">
        <v>1878</v>
      </c>
      <c r="W441" s="122" t="s">
        <v>3812</v>
      </c>
      <c r="X441" s="122"/>
      <c r="Y441" s="48" t="s">
        <v>1226</v>
      </c>
      <c r="Z441" s="48" t="s">
        <v>1880</v>
      </c>
    </row>
    <row r="442" spans="2:26" ht="216" customHeight="1">
      <c r="B442" s="48" t="s">
        <v>2994</v>
      </c>
      <c r="C442" s="122">
        <f>IF(B442="1.2(1)①",INDEX('1.2(1)①'!$B:$B,MATCH(D442,'1.2(1)①'!$J:$J,0),1),INDEX('1.2(1)②'!$B:$B,MATCH(D442,'1.2(1)②'!$J:$J,0),1))</f>
        <v>39</v>
      </c>
      <c r="D442" s="48" t="s">
        <v>3402</v>
      </c>
      <c r="E442" s="48">
        <f t="shared" si="6"/>
        <v>436</v>
      </c>
      <c r="F442" s="48" t="s">
        <v>1823</v>
      </c>
      <c r="G442" s="48" t="s">
        <v>1877</v>
      </c>
      <c r="H442" s="48" t="s">
        <v>1528</v>
      </c>
      <c r="I442" s="48" t="s">
        <v>1833</v>
      </c>
      <c r="J442" s="48" t="s">
        <v>1354</v>
      </c>
      <c r="K442" s="48" t="s">
        <v>1267</v>
      </c>
      <c r="L442" s="48" t="s">
        <v>1267</v>
      </c>
      <c r="M442" s="48" t="s">
        <v>1276</v>
      </c>
      <c r="N442" s="48" t="s">
        <v>1277</v>
      </c>
      <c r="O442" s="122" t="s">
        <v>1267</v>
      </c>
      <c r="P442" s="48" t="s">
        <v>1529</v>
      </c>
      <c r="Q442" s="48" t="s">
        <v>1267</v>
      </c>
      <c r="R442" s="48" t="s">
        <v>1267</v>
      </c>
      <c r="S442" s="48" t="s">
        <v>1826</v>
      </c>
      <c r="T442" s="48" t="s">
        <v>1267</v>
      </c>
      <c r="U442" s="48" t="s">
        <v>1267</v>
      </c>
      <c r="V442" s="48" t="s">
        <v>1878</v>
      </c>
      <c r="W442" s="122" t="s">
        <v>3812</v>
      </c>
      <c r="X442" s="122"/>
      <c r="Y442" s="48" t="s">
        <v>1226</v>
      </c>
      <c r="Z442" s="48" t="s">
        <v>1881</v>
      </c>
    </row>
    <row r="443" spans="2:26" ht="158.4" customHeight="1">
      <c r="B443" s="48" t="s">
        <v>2994</v>
      </c>
      <c r="C443" s="122">
        <f>IF(B443="1.2(1)①",INDEX('1.2(1)①'!$B:$B,MATCH(D443,'1.2(1)①'!$J:$J,0),1),INDEX('1.2(1)②'!$B:$B,MATCH(D443,'1.2(1)②'!$J:$J,0),1))</f>
        <v>39</v>
      </c>
      <c r="D443" s="48" t="s">
        <v>3402</v>
      </c>
      <c r="E443" s="48">
        <f t="shared" si="6"/>
        <v>437</v>
      </c>
      <c r="F443" s="48" t="s">
        <v>1823</v>
      </c>
      <c r="G443" s="48" t="s">
        <v>1883</v>
      </c>
      <c r="H443" s="48" t="s">
        <v>1528</v>
      </c>
      <c r="I443" s="48" t="s">
        <v>1825</v>
      </c>
      <c r="J443" s="48" t="s">
        <v>1354</v>
      </c>
      <c r="K443" s="48" t="s">
        <v>1267</v>
      </c>
      <c r="L443" s="48">
        <v>3.9</v>
      </c>
      <c r="M443" s="48" t="s">
        <v>1276</v>
      </c>
      <c r="N443" s="48" t="s">
        <v>1277</v>
      </c>
      <c r="O443" s="122" t="s">
        <v>1267</v>
      </c>
      <c r="P443" s="48" t="s">
        <v>1529</v>
      </c>
      <c r="Q443" s="48" t="s">
        <v>1267</v>
      </c>
      <c r="R443" s="48" t="s">
        <v>1267</v>
      </c>
      <c r="S443" s="48" t="s">
        <v>1826</v>
      </c>
      <c r="T443" s="48" t="s">
        <v>1267</v>
      </c>
      <c r="U443" s="48" t="s">
        <v>1267</v>
      </c>
      <c r="V443" s="48" t="s">
        <v>1884</v>
      </c>
      <c r="W443" s="122" t="s">
        <v>3812</v>
      </c>
      <c r="X443" s="122"/>
      <c r="Y443" s="48" t="s">
        <v>1226</v>
      </c>
      <c r="Z443" s="48" t="s">
        <v>1882</v>
      </c>
    </row>
    <row r="444" spans="2:26" ht="158.4" customHeight="1">
      <c r="B444" s="48" t="s">
        <v>2994</v>
      </c>
      <c r="C444" s="122">
        <f>IF(B444="1.2(1)①",INDEX('1.2(1)①'!$B:$B,MATCH(D444,'1.2(1)①'!$J:$J,0),1),INDEX('1.2(1)②'!$B:$B,MATCH(D444,'1.2(1)②'!$J:$J,0),1))</f>
        <v>39</v>
      </c>
      <c r="D444" s="48" t="s">
        <v>3402</v>
      </c>
      <c r="E444" s="48">
        <f t="shared" si="6"/>
        <v>438</v>
      </c>
      <c r="F444" s="48" t="s">
        <v>1823</v>
      </c>
      <c r="G444" s="48" t="s">
        <v>1883</v>
      </c>
      <c r="H444" s="48" t="s">
        <v>1528</v>
      </c>
      <c r="I444" s="48" t="s">
        <v>1829</v>
      </c>
      <c r="J444" s="48" t="s">
        <v>1354</v>
      </c>
      <c r="K444" s="48" t="s">
        <v>1267</v>
      </c>
      <c r="L444" s="48">
        <v>4.3</v>
      </c>
      <c r="M444" s="48" t="s">
        <v>1276</v>
      </c>
      <c r="N444" s="48" t="s">
        <v>1277</v>
      </c>
      <c r="O444" s="122" t="s">
        <v>1267</v>
      </c>
      <c r="P444" s="48" t="s">
        <v>1529</v>
      </c>
      <c r="Q444" s="48" t="s">
        <v>1267</v>
      </c>
      <c r="R444" s="48" t="s">
        <v>1267</v>
      </c>
      <c r="S444" s="48" t="s">
        <v>1826</v>
      </c>
      <c r="T444" s="48" t="s">
        <v>1267</v>
      </c>
      <c r="U444" s="48" t="s">
        <v>1267</v>
      </c>
      <c r="V444" s="48" t="s">
        <v>1884</v>
      </c>
      <c r="W444" s="122" t="s">
        <v>3812</v>
      </c>
      <c r="X444" s="122"/>
      <c r="Y444" s="48" t="s">
        <v>1226</v>
      </c>
      <c r="Z444" s="48" t="s">
        <v>1885</v>
      </c>
    </row>
    <row r="445" spans="2:26" ht="158.4" customHeight="1">
      <c r="B445" s="48" t="s">
        <v>2994</v>
      </c>
      <c r="C445" s="122">
        <f>IF(B445="1.2(1)①",INDEX('1.2(1)①'!$B:$B,MATCH(D445,'1.2(1)①'!$J:$J,0),1),INDEX('1.2(1)②'!$B:$B,MATCH(D445,'1.2(1)②'!$J:$J,0),1))</f>
        <v>39</v>
      </c>
      <c r="D445" s="48" t="s">
        <v>3402</v>
      </c>
      <c r="E445" s="48">
        <f t="shared" si="6"/>
        <v>439</v>
      </c>
      <c r="F445" s="48" t="s">
        <v>1823</v>
      </c>
      <c r="G445" s="48" t="s">
        <v>1883</v>
      </c>
      <c r="H445" s="48" t="s">
        <v>1528</v>
      </c>
      <c r="I445" s="48" t="s">
        <v>1831</v>
      </c>
      <c r="J445" s="48" t="s">
        <v>1354</v>
      </c>
      <c r="K445" s="48" t="s">
        <v>1267</v>
      </c>
      <c r="L445" s="48" t="s">
        <v>1267</v>
      </c>
      <c r="M445" s="48" t="s">
        <v>1276</v>
      </c>
      <c r="N445" s="48" t="s">
        <v>1277</v>
      </c>
      <c r="O445" s="122" t="s">
        <v>1267</v>
      </c>
      <c r="P445" s="48" t="s">
        <v>1529</v>
      </c>
      <c r="Q445" s="48" t="s">
        <v>1267</v>
      </c>
      <c r="R445" s="48" t="s">
        <v>1267</v>
      </c>
      <c r="S445" s="48" t="s">
        <v>1826</v>
      </c>
      <c r="T445" s="48" t="s">
        <v>1267</v>
      </c>
      <c r="U445" s="48" t="s">
        <v>1267</v>
      </c>
      <c r="V445" s="48" t="s">
        <v>1884</v>
      </c>
      <c r="W445" s="122" t="s">
        <v>3812</v>
      </c>
      <c r="X445" s="122"/>
      <c r="Y445" s="48" t="s">
        <v>1226</v>
      </c>
      <c r="Z445" s="48" t="s">
        <v>1886</v>
      </c>
    </row>
    <row r="446" spans="2:26" ht="158.4" customHeight="1">
      <c r="B446" s="48" t="s">
        <v>2994</v>
      </c>
      <c r="C446" s="122">
        <f>IF(B446="1.2(1)①",INDEX('1.2(1)①'!$B:$B,MATCH(D446,'1.2(1)①'!$J:$J,0),1),INDEX('1.2(1)②'!$B:$B,MATCH(D446,'1.2(1)②'!$J:$J,0),1))</f>
        <v>39</v>
      </c>
      <c r="D446" s="48" t="s">
        <v>3402</v>
      </c>
      <c r="E446" s="48">
        <f t="shared" si="6"/>
        <v>440</v>
      </c>
      <c r="F446" s="48" t="s">
        <v>1823</v>
      </c>
      <c r="G446" s="48" t="s">
        <v>1883</v>
      </c>
      <c r="H446" s="48" t="s">
        <v>1528</v>
      </c>
      <c r="I446" s="48" t="s">
        <v>1833</v>
      </c>
      <c r="J446" s="48" t="s">
        <v>1354</v>
      </c>
      <c r="K446" s="48" t="s">
        <v>1267</v>
      </c>
      <c r="L446" s="48" t="s">
        <v>1267</v>
      </c>
      <c r="M446" s="48" t="s">
        <v>1276</v>
      </c>
      <c r="N446" s="48" t="s">
        <v>1277</v>
      </c>
      <c r="O446" s="122" t="s">
        <v>1267</v>
      </c>
      <c r="P446" s="48" t="s">
        <v>1529</v>
      </c>
      <c r="Q446" s="48" t="s">
        <v>1267</v>
      </c>
      <c r="R446" s="48" t="s">
        <v>1267</v>
      </c>
      <c r="S446" s="48" t="s">
        <v>1826</v>
      </c>
      <c r="T446" s="48" t="s">
        <v>1267</v>
      </c>
      <c r="U446" s="48" t="s">
        <v>1267</v>
      </c>
      <c r="V446" s="48" t="s">
        <v>1884</v>
      </c>
      <c r="W446" s="122" t="s">
        <v>3812</v>
      </c>
      <c r="X446" s="122"/>
      <c r="Y446" s="48" t="s">
        <v>1226</v>
      </c>
      <c r="Z446" s="48" t="s">
        <v>1887</v>
      </c>
    </row>
    <row r="447" spans="2:26" ht="158.4" customHeight="1">
      <c r="B447" s="48" t="s">
        <v>2994</v>
      </c>
      <c r="C447" s="122">
        <f>IF(B447="1.2(1)①",INDEX('1.2(1)①'!$B:$B,MATCH(D447,'1.2(1)①'!$J:$J,0),1),INDEX('1.2(1)②'!$B:$B,MATCH(D447,'1.2(1)②'!$J:$J,0),1))</f>
        <v>39</v>
      </c>
      <c r="D447" s="48" t="s">
        <v>3402</v>
      </c>
      <c r="E447" s="48">
        <f t="shared" si="6"/>
        <v>441</v>
      </c>
      <c r="F447" s="48" t="s">
        <v>1823</v>
      </c>
      <c r="G447" s="48" t="s">
        <v>1889</v>
      </c>
      <c r="H447" s="48" t="s">
        <v>1528</v>
      </c>
      <c r="I447" s="48" t="s">
        <v>1825</v>
      </c>
      <c r="J447" s="48" t="s">
        <v>1354</v>
      </c>
      <c r="K447" s="48" t="s">
        <v>1267</v>
      </c>
      <c r="L447" s="48">
        <v>4.4400000000000004</v>
      </c>
      <c r="M447" s="48" t="s">
        <v>1276</v>
      </c>
      <c r="N447" s="48" t="s">
        <v>1277</v>
      </c>
      <c r="O447" s="82">
        <v>10806000</v>
      </c>
      <c r="P447" s="48" t="s">
        <v>1529</v>
      </c>
      <c r="Q447" s="48" t="s">
        <v>1267</v>
      </c>
      <c r="R447" s="48" t="s">
        <v>1267</v>
      </c>
      <c r="S447" s="48" t="s">
        <v>1826</v>
      </c>
      <c r="T447" s="48" t="s">
        <v>1267</v>
      </c>
      <c r="U447" s="48" t="s">
        <v>1267</v>
      </c>
      <c r="V447" s="48" t="s">
        <v>1890</v>
      </c>
      <c r="W447" s="122" t="s">
        <v>3812</v>
      </c>
      <c r="X447" s="122" t="s">
        <v>3813</v>
      </c>
      <c r="Y447" s="48" t="s">
        <v>1226</v>
      </c>
      <c r="Z447" s="48" t="s">
        <v>1888</v>
      </c>
    </row>
    <row r="448" spans="2:26" ht="100.95" customHeight="1">
      <c r="B448" s="48" t="s">
        <v>2994</v>
      </c>
      <c r="C448" s="122">
        <f>IF(B448="1.2(1)①",INDEX('1.2(1)①'!$B:$B,MATCH(D448,'1.2(1)①'!$J:$J,0),1),INDEX('1.2(1)②'!$B:$B,MATCH(D448,'1.2(1)②'!$J:$J,0),1))</f>
        <v>39</v>
      </c>
      <c r="D448" s="48" t="s">
        <v>3402</v>
      </c>
      <c r="E448" s="48">
        <f t="shared" si="6"/>
        <v>442</v>
      </c>
      <c r="F448" s="48" t="s">
        <v>1823</v>
      </c>
      <c r="G448" s="48" t="s">
        <v>1889</v>
      </c>
      <c r="H448" s="48" t="s">
        <v>1528</v>
      </c>
      <c r="I448" s="48" t="s">
        <v>1829</v>
      </c>
      <c r="J448" s="48" t="s">
        <v>1354</v>
      </c>
      <c r="K448" s="48" t="s">
        <v>1267</v>
      </c>
      <c r="L448" s="48" t="s">
        <v>1267</v>
      </c>
      <c r="M448" s="48" t="s">
        <v>1276</v>
      </c>
      <c r="N448" s="48" t="s">
        <v>1277</v>
      </c>
      <c r="O448" s="122" t="s">
        <v>1267</v>
      </c>
      <c r="P448" s="48" t="s">
        <v>1529</v>
      </c>
      <c r="Q448" s="48" t="s">
        <v>1267</v>
      </c>
      <c r="R448" s="48" t="s">
        <v>1267</v>
      </c>
      <c r="S448" s="48" t="s">
        <v>1826</v>
      </c>
      <c r="T448" s="48" t="s">
        <v>1267</v>
      </c>
      <c r="U448" s="48" t="s">
        <v>1267</v>
      </c>
      <c r="V448" s="48" t="s">
        <v>1890</v>
      </c>
      <c r="W448" s="122" t="s">
        <v>3812</v>
      </c>
      <c r="X448" s="122"/>
      <c r="Y448" s="48" t="s">
        <v>1226</v>
      </c>
      <c r="Z448" s="48" t="s">
        <v>1891</v>
      </c>
    </row>
    <row r="449" spans="2:26" ht="100.95" customHeight="1">
      <c r="B449" s="48" t="s">
        <v>2994</v>
      </c>
      <c r="C449" s="122">
        <f>IF(B449="1.2(1)①",INDEX('1.2(1)①'!$B:$B,MATCH(D449,'1.2(1)①'!$J:$J,0),1),INDEX('1.2(1)②'!$B:$B,MATCH(D449,'1.2(1)②'!$J:$J,0),1))</f>
        <v>39</v>
      </c>
      <c r="D449" s="48" t="s">
        <v>3402</v>
      </c>
      <c r="E449" s="48">
        <f t="shared" si="6"/>
        <v>443</v>
      </c>
      <c r="F449" s="48" t="s">
        <v>1823</v>
      </c>
      <c r="G449" s="48" t="s">
        <v>1889</v>
      </c>
      <c r="H449" s="48" t="s">
        <v>1528</v>
      </c>
      <c r="I449" s="48" t="s">
        <v>1831</v>
      </c>
      <c r="J449" s="48" t="s">
        <v>1354</v>
      </c>
      <c r="K449" s="48" t="s">
        <v>1267</v>
      </c>
      <c r="L449" s="48" t="s">
        <v>1267</v>
      </c>
      <c r="M449" s="48" t="s">
        <v>1276</v>
      </c>
      <c r="N449" s="48" t="s">
        <v>1277</v>
      </c>
      <c r="O449" s="122" t="s">
        <v>1267</v>
      </c>
      <c r="P449" s="48" t="s">
        <v>1529</v>
      </c>
      <c r="Q449" s="48" t="s">
        <v>1267</v>
      </c>
      <c r="R449" s="48" t="s">
        <v>1267</v>
      </c>
      <c r="S449" s="48" t="s">
        <v>1826</v>
      </c>
      <c r="T449" s="48" t="s">
        <v>1267</v>
      </c>
      <c r="U449" s="48" t="s">
        <v>1267</v>
      </c>
      <c r="V449" s="48" t="s">
        <v>1890</v>
      </c>
      <c r="W449" s="122" t="s">
        <v>3812</v>
      </c>
      <c r="X449" s="122"/>
      <c r="Y449" s="48" t="s">
        <v>1226</v>
      </c>
      <c r="Z449" s="48" t="s">
        <v>1892</v>
      </c>
    </row>
    <row r="450" spans="2:26" ht="100.95" customHeight="1">
      <c r="B450" s="48" t="s">
        <v>2994</v>
      </c>
      <c r="C450" s="122">
        <f>IF(B450="1.2(1)①",INDEX('1.2(1)①'!$B:$B,MATCH(D450,'1.2(1)①'!$J:$J,0),1),INDEX('1.2(1)②'!$B:$B,MATCH(D450,'1.2(1)②'!$J:$J,0),1))</f>
        <v>39</v>
      </c>
      <c r="D450" s="48" t="s">
        <v>3402</v>
      </c>
      <c r="E450" s="48">
        <f t="shared" ref="E450:E512" si="7">ROW(E450)-6</f>
        <v>444</v>
      </c>
      <c r="F450" s="48" t="s">
        <v>1823</v>
      </c>
      <c r="G450" s="48" t="s">
        <v>1889</v>
      </c>
      <c r="H450" s="48" t="s">
        <v>1528</v>
      </c>
      <c r="I450" s="48" t="s">
        <v>1833</v>
      </c>
      <c r="J450" s="48" t="s">
        <v>1354</v>
      </c>
      <c r="K450" s="48" t="s">
        <v>1267</v>
      </c>
      <c r="L450" s="48" t="s">
        <v>1267</v>
      </c>
      <c r="M450" s="48" t="s">
        <v>1276</v>
      </c>
      <c r="N450" s="48" t="s">
        <v>1277</v>
      </c>
      <c r="O450" s="122" t="s">
        <v>1267</v>
      </c>
      <c r="P450" s="48" t="s">
        <v>1529</v>
      </c>
      <c r="Q450" s="48" t="s">
        <v>1267</v>
      </c>
      <c r="R450" s="48" t="s">
        <v>1267</v>
      </c>
      <c r="S450" s="48" t="s">
        <v>1826</v>
      </c>
      <c r="T450" s="48" t="s">
        <v>1267</v>
      </c>
      <c r="U450" s="48" t="s">
        <v>1267</v>
      </c>
      <c r="V450" s="48" t="s">
        <v>1890</v>
      </c>
      <c r="W450" s="122" t="s">
        <v>3812</v>
      </c>
      <c r="X450" s="122"/>
      <c r="Y450" s="48" t="s">
        <v>1226</v>
      </c>
      <c r="Z450" s="48" t="s">
        <v>1893</v>
      </c>
    </row>
    <row r="451" spans="2:26" ht="100.95" customHeight="1">
      <c r="B451" s="48" t="s">
        <v>2994</v>
      </c>
      <c r="C451" s="122">
        <f>IF(B451="1.2(1)①",INDEX('1.2(1)①'!$B:$B,MATCH(D451,'1.2(1)①'!$J:$J,0),1),INDEX('1.2(1)②'!$B:$B,MATCH(D451,'1.2(1)②'!$J:$J,0),1))</f>
        <v>39</v>
      </c>
      <c r="D451" s="48" t="s">
        <v>3402</v>
      </c>
      <c r="E451" s="48">
        <f t="shared" si="7"/>
        <v>445</v>
      </c>
      <c r="F451" s="48" t="s">
        <v>1823</v>
      </c>
      <c r="G451" s="48" t="s">
        <v>1895</v>
      </c>
      <c r="H451" s="48" t="s">
        <v>1528</v>
      </c>
      <c r="I451" s="48" t="s">
        <v>1825</v>
      </c>
      <c r="J451" s="48" t="s">
        <v>1354</v>
      </c>
      <c r="K451" s="48" t="s">
        <v>1267</v>
      </c>
      <c r="L451" s="48" t="s">
        <v>1267</v>
      </c>
      <c r="M451" s="48" t="s">
        <v>1276</v>
      </c>
      <c r="N451" s="48" t="s">
        <v>1277</v>
      </c>
      <c r="O451" s="122" t="s">
        <v>1267</v>
      </c>
      <c r="P451" s="48" t="s">
        <v>1529</v>
      </c>
      <c r="Q451" s="48" t="s">
        <v>1267</v>
      </c>
      <c r="R451" s="48" t="s">
        <v>1267</v>
      </c>
      <c r="S451" s="48" t="s">
        <v>1826</v>
      </c>
      <c r="T451" s="48" t="s">
        <v>1267</v>
      </c>
      <c r="U451" s="48" t="s">
        <v>1267</v>
      </c>
      <c r="V451" s="48" t="s">
        <v>1896</v>
      </c>
      <c r="W451" s="122" t="s">
        <v>3812</v>
      </c>
      <c r="X451" s="122"/>
      <c r="Y451" s="48" t="s">
        <v>1226</v>
      </c>
      <c r="Z451" s="48" t="s">
        <v>1894</v>
      </c>
    </row>
    <row r="452" spans="2:26" ht="144" customHeight="1">
      <c r="B452" s="48" t="s">
        <v>2994</v>
      </c>
      <c r="C452" s="122">
        <f>IF(B452="1.2(1)①",INDEX('1.2(1)①'!$B:$B,MATCH(D452,'1.2(1)①'!$J:$J,0),1),INDEX('1.2(1)②'!$B:$B,MATCH(D452,'1.2(1)②'!$J:$J,0),1))</f>
        <v>39</v>
      </c>
      <c r="D452" s="48" t="s">
        <v>3402</v>
      </c>
      <c r="E452" s="48">
        <f t="shared" si="7"/>
        <v>446</v>
      </c>
      <c r="F452" s="48" t="s">
        <v>1823</v>
      </c>
      <c r="G452" s="48" t="s">
        <v>1895</v>
      </c>
      <c r="H452" s="48" t="s">
        <v>1528</v>
      </c>
      <c r="I452" s="48" t="s">
        <v>1829</v>
      </c>
      <c r="J452" s="48" t="s">
        <v>1354</v>
      </c>
      <c r="K452" s="48" t="s">
        <v>1267</v>
      </c>
      <c r="L452" s="48">
        <v>2.75</v>
      </c>
      <c r="M452" s="48" t="s">
        <v>1276</v>
      </c>
      <c r="N452" s="48" t="s">
        <v>1277</v>
      </c>
      <c r="O452" s="122" t="s">
        <v>1267</v>
      </c>
      <c r="P452" s="48" t="s">
        <v>1529</v>
      </c>
      <c r="Q452" s="48" t="s">
        <v>1267</v>
      </c>
      <c r="R452" s="48" t="s">
        <v>1267</v>
      </c>
      <c r="S452" s="48" t="s">
        <v>1826</v>
      </c>
      <c r="T452" s="48" t="s">
        <v>1267</v>
      </c>
      <c r="U452" s="48" t="s">
        <v>1267</v>
      </c>
      <c r="V452" s="48" t="s">
        <v>1896</v>
      </c>
      <c r="W452" s="122" t="s">
        <v>3812</v>
      </c>
      <c r="X452" s="122"/>
      <c r="Y452" s="48" t="s">
        <v>1226</v>
      </c>
      <c r="Z452" s="48" t="s">
        <v>1897</v>
      </c>
    </row>
    <row r="453" spans="2:26" ht="144" customHeight="1">
      <c r="B453" s="48" t="s">
        <v>2994</v>
      </c>
      <c r="C453" s="122">
        <f>IF(B453="1.2(1)①",INDEX('1.2(1)①'!$B:$B,MATCH(D453,'1.2(1)①'!$J:$J,0),1),INDEX('1.2(1)②'!$B:$B,MATCH(D453,'1.2(1)②'!$J:$J,0),1))</f>
        <v>39</v>
      </c>
      <c r="D453" s="48" t="s">
        <v>3402</v>
      </c>
      <c r="E453" s="48">
        <f t="shared" si="7"/>
        <v>447</v>
      </c>
      <c r="F453" s="48" t="s">
        <v>1823</v>
      </c>
      <c r="G453" s="48" t="s">
        <v>1895</v>
      </c>
      <c r="H453" s="48" t="s">
        <v>1528</v>
      </c>
      <c r="I453" s="48" t="s">
        <v>1831</v>
      </c>
      <c r="J453" s="48" t="s">
        <v>1354</v>
      </c>
      <c r="K453" s="48" t="s">
        <v>1267</v>
      </c>
      <c r="L453" s="48" t="s">
        <v>1267</v>
      </c>
      <c r="M453" s="48" t="s">
        <v>1276</v>
      </c>
      <c r="N453" s="48" t="s">
        <v>1277</v>
      </c>
      <c r="O453" s="122" t="s">
        <v>1267</v>
      </c>
      <c r="P453" s="48" t="s">
        <v>1529</v>
      </c>
      <c r="Q453" s="48" t="s">
        <v>1267</v>
      </c>
      <c r="R453" s="48" t="s">
        <v>1267</v>
      </c>
      <c r="S453" s="48" t="s">
        <v>1826</v>
      </c>
      <c r="T453" s="48" t="s">
        <v>1267</v>
      </c>
      <c r="U453" s="48" t="s">
        <v>1267</v>
      </c>
      <c r="V453" s="48" t="s">
        <v>1896</v>
      </c>
      <c r="W453" s="122" t="s">
        <v>3812</v>
      </c>
      <c r="X453" s="122"/>
      <c r="Y453" s="48" t="s">
        <v>1226</v>
      </c>
      <c r="Z453" s="48" t="s">
        <v>1898</v>
      </c>
    </row>
    <row r="454" spans="2:26" ht="144" customHeight="1">
      <c r="B454" s="48" t="s">
        <v>2994</v>
      </c>
      <c r="C454" s="122">
        <f>IF(B454="1.2(1)①",INDEX('1.2(1)①'!$B:$B,MATCH(D454,'1.2(1)①'!$J:$J,0),1),INDEX('1.2(1)②'!$B:$B,MATCH(D454,'1.2(1)②'!$J:$J,0),1))</f>
        <v>39</v>
      </c>
      <c r="D454" s="48" t="s">
        <v>3402</v>
      </c>
      <c r="E454" s="48">
        <f t="shared" si="7"/>
        <v>448</v>
      </c>
      <c r="F454" s="48" t="s">
        <v>1823</v>
      </c>
      <c r="G454" s="48" t="s">
        <v>1895</v>
      </c>
      <c r="H454" s="48" t="s">
        <v>1528</v>
      </c>
      <c r="I454" s="48" t="s">
        <v>1833</v>
      </c>
      <c r="J454" s="48" t="s">
        <v>1354</v>
      </c>
      <c r="K454" s="48" t="s">
        <v>1267</v>
      </c>
      <c r="L454" s="48" t="s">
        <v>1267</v>
      </c>
      <c r="M454" s="48" t="s">
        <v>1276</v>
      </c>
      <c r="N454" s="48" t="s">
        <v>1277</v>
      </c>
      <c r="O454" s="122" t="s">
        <v>1267</v>
      </c>
      <c r="P454" s="48" t="s">
        <v>1529</v>
      </c>
      <c r="Q454" s="48" t="s">
        <v>1267</v>
      </c>
      <c r="R454" s="48" t="s">
        <v>1267</v>
      </c>
      <c r="S454" s="48" t="s">
        <v>1826</v>
      </c>
      <c r="T454" s="48" t="s">
        <v>1267</v>
      </c>
      <c r="U454" s="48" t="s">
        <v>1267</v>
      </c>
      <c r="V454" s="48" t="s">
        <v>1896</v>
      </c>
      <c r="W454" s="122" t="s">
        <v>3812</v>
      </c>
      <c r="X454" s="122"/>
      <c r="Y454" s="48" t="s">
        <v>1226</v>
      </c>
      <c r="Z454" s="48" t="s">
        <v>1899</v>
      </c>
    </row>
    <row r="455" spans="2:26" ht="144" customHeight="1">
      <c r="B455" s="48" t="s">
        <v>2994</v>
      </c>
      <c r="C455" s="122">
        <f>IF(B455="1.2(1)①",INDEX('1.2(1)①'!$B:$B,MATCH(D455,'1.2(1)①'!$J:$J,0),1),INDEX('1.2(1)②'!$B:$B,MATCH(D455,'1.2(1)②'!$J:$J,0),1))</f>
        <v>39</v>
      </c>
      <c r="D455" s="48" t="s">
        <v>3402</v>
      </c>
      <c r="E455" s="48">
        <f t="shared" si="7"/>
        <v>449</v>
      </c>
      <c r="F455" s="48" t="s">
        <v>1823</v>
      </c>
      <c r="G455" s="48" t="s">
        <v>1901</v>
      </c>
      <c r="H455" s="48" t="s">
        <v>1528</v>
      </c>
      <c r="I455" s="48" t="s">
        <v>1825</v>
      </c>
      <c r="J455" s="48" t="s">
        <v>1354</v>
      </c>
      <c r="K455" s="48" t="s">
        <v>1267</v>
      </c>
      <c r="L455" s="48" t="s">
        <v>1267</v>
      </c>
      <c r="M455" s="48" t="s">
        <v>1276</v>
      </c>
      <c r="N455" s="48" t="s">
        <v>1277</v>
      </c>
      <c r="O455" s="122" t="s">
        <v>1267</v>
      </c>
      <c r="P455" s="48" t="s">
        <v>1529</v>
      </c>
      <c r="Q455" s="48" t="s">
        <v>1267</v>
      </c>
      <c r="R455" s="48" t="s">
        <v>1267</v>
      </c>
      <c r="S455" s="48" t="s">
        <v>1826</v>
      </c>
      <c r="T455" s="48" t="s">
        <v>1267</v>
      </c>
      <c r="U455" s="48" t="s">
        <v>1267</v>
      </c>
      <c r="V455" s="48" t="s">
        <v>1902</v>
      </c>
      <c r="W455" s="122" t="s">
        <v>3812</v>
      </c>
      <c r="X455" s="122"/>
      <c r="Y455" s="48" t="s">
        <v>1226</v>
      </c>
      <c r="Z455" s="48" t="s">
        <v>1900</v>
      </c>
    </row>
    <row r="456" spans="2:26" ht="144" customHeight="1">
      <c r="B456" s="48" t="s">
        <v>2994</v>
      </c>
      <c r="C456" s="122">
        <f>IF(B456="1.2(1)①",INDEX('1.2(1)①'!$B:$B,MATCH(D456,'1.2(1)①'!$J:$J,0),1),INDEX('1.2(1)②'!$B:$B,MATCH(D456,'1.2(1)②'!$J:$J,0),1))</f>
        <v>39</v>
      </c>
      <c r="D456" s="48" t="s">
        <v>3402</v>
      </c>
      <c r="E456" s="48">
        <f t="shared" si="7"/>
        <v>450</v>
      </c>
      <c r="F456" s="48" t="s">
        <v>1823</v>
      </c>
      <c r="G456" s="48" t="s">
        <v>1901</v>
      </c>
      <c r="H456" s="48" t="s">
        <v>1528</v>
      </c>
      <c r="I456" s="48" t="s">
        <v>1829</v>
      </c>
      <c r="J456" s="48" t="s">
        <v>1354</v>
      </c>
      <c r="K456" s="48" t="s">
        <v>1267</v>
      </c>
      <c r="L456" s="48">
        <v>3.1</v>
      </c>
      <c r="M456" s="48" t="s">
        <v>1276</v>
      </c>
      <c r="N456" s="48" t="s">
        <v>1277</v>
      </c>
      <c r="O456" s="122" t="s">
        <v>1267</v>
      </c>
      <c r="P456" s="48" t="s">
        <v>1529</v>
      </c>
      <c r="Q456" s="48" t="s">
        <v>1267</v>
      </c>
      <c r="R456" s="48" t="s">
        <v>1267</v>
      </c>
      <c r="S456" s="48" t="s">
        <v>1826</v>
      </c>
      <c r="T456" s="48" t="s">
        <v>1267</v>
      </c>
      <c r="U456" s="48" t="s">
        <v>1267</v>
      </c>
      <c r="V456" s="48" t="s">
        <v>1902</v>
      </c>
      <c r="W456" s="122" t="s">
        <v>3812</v>
      </c>
      <c r="X456" s="122"/>
      <c r="Y456" s="48" t="s">
        <v>1226</v>
      </c>
      <c r="Z456" s="48" t="s">
        <v>1903</v>
      </c>
    </row>
    <row r="457" spans="2:26" ht="43.2" customHeight="1">
      <c r="B457" s="48" t="s">
        <v>2994</v>
      </c>
      <c r="C457" s="122">
        <f>IF(B457="1.2(1)①",INDEX('1.2(1)①'!$B:$B,MATCH(D457,'1.2(1)①'!$J:$J,0),1),INDEX('1.2(1)②'!$B:$B,MATCH(D457,'1.2(1)②'!$J:$J,0),1))</f>
        <v>39</v>
      </c>
      <c r="D457" s="48" t="s">
        <v>3402</v>
      </c>
      <c r="E457" s="48">
        <f t="shared" si="7"/>
        <v>451</v>
      </c>
      <c r="F457" s="48" t="s">
        <v>1823</v>
      </c>
      <c r="G457" s="48" t="s">
        <v>1901</v>
      </c>
      <c r="H457" s="48" t="s">
        <v>1528</v>
      </c>
      <c r="I457" s="48" t="s">
        <v>1831</v>
      </c>
      <c r="J457" s="48" t="s">
        <v>1354</v>
      </c>
      <c r="K457" s="48" t="s">
        <v>1267</v>
      </c>
      <c r="L457" s="48" t="s">
        <v>1267</v>
      </c>
      <c r="M457" s="48" t="s">
        <v>1276</v>
      </c>
      <c r="N457" s="48" t="s">
        <v>1277</v>
      </c>
      <c r="O457" s="122" t="s">
        <v>1267</v>
      </c>
      <c r="P457" s="48" t="s">
        <v>1529</v>
      </c>
      <c r="Q457" s="48" t="s">
        <v>1267</v>
      </c>
      <c r="R457" s="48" t="s">
        <v>1267</v>
      </c>
      <c r="S457" s="48" t="s">
        <v>1826</v>
      </c>
      <c r="T457" s="48" t="s">
        <v>1267</v>
      </c>
      <c r="U457" s="48" t="s">
        <v>1267</v>
      </c>
      <c r="V457" s="48" t="s">
        <v>1902</v>
      </c>
      <c r="W457" s="122" t="s">
        <v>3812</v>
      </c>
      <c r="X457" s="122"/>
      <c r="Y457" s="48" t="s">
        <v>1226</v>
      </c>
      <c r="Z457" s="48" t="s">
        <v>1904</v>
      </c>
    </row>
    <row r="458" spans="2:26" ht="43.2" customHeight="1">
      <c r="B458" s="48" t="s">
        <v>2994</v>
      </c>
      <c r="C458" s="122">
        <f>IF(B458="1.2(1)①",INDEX('1.2(1)①'!$B:$B,MATCH(D458,'1.2(1)①'!$J:$J,0),1),INDEX('1.2(1)②'!$B:$B,MATCH(D458,'1.2(1)②'!$J:$J,0),1))</f>
        <v>39</v>
      </c>
      <c r="D458" s="48" t="s">
        <v>3402</v>
      </c>
      <c r="E458" s="48">
        <f t="shared" si="7"/>
        <v>452</v>
      </c>
      <c r="F458" s="48" t="s">
        <v>1823</v>
      </c>
      <c r="G458" s="48" t="s">
        <v>1901</v>
      </c>
      <c r="H458" s="48" t="s">
        <v>1528</v>
      </c>
      <c r="I458" s="48" t="s">
        <v>1833</v>
      </c>
      <c r="J458" s="48" t="s">
        <v>1354</v>
      </c>
      <c r="K458" s="48" t="s">
        <v>1267</v>
      </c>
      <c r="L458" s="48" t="s">
        <v>1267</v>
      </c>
      <c r="M458" s="48" t="s">
        <v>1276</v>
      </c>
      <c r="N458" s="48" t="s">
        <v>1277</v>
      </c>
      <c r="O458" s="122" t="s">
        <v>1267</v>
      </c>
      <c r="P458" s="48" t="s">
        <v>1529</v>
      </c>
      <c r="Q458" s="48" t="s">
        <v>1267</v>
      </c>
      <c r="R458" s="48" t="s">
        <v>1267</v>
      </c>
      <c r="S458" s="48" t="s">
        <v>1826</v>
      </c>
      <c r="T458" s="48" t="s">
        <v>1267</v>
      </c>
      <c r="U458" s="48" t="s">
        <v>1267</v>
      </c>
      <c r="V458" s="48" t="s">
        <v>1902</v>
      </c>
      <c r="W458" s="122" t="s">
        <v>3812</v>
      </c>
      <c r="X458" s="122"/>
      <c r="Y458" s="48" t="s">
        <v>1226</v>
      </c>
      <c r="Z458" s="48" t="s">
        <v>1905</v>
      </c>
    </row>
    <row r="459" spans="2:26" ht="28.95" customHeight="1">
      <c r="B459" s="48" t="s">
        <v>2994</v>
      </c>
      <c r="C459" s="122">
        <f>IF(B459="1.2(1)①",INDEX('1.2(1)①'!$B:$B,MATCH(D459,'1.2(1)①'!$J:$J,0),1),INDEX('1.2(1)②'!$B:$B,MATCH(D459,'1.2(1)②'!$J:$J,0),1))</f>
        <v>39</v>
      </c>
      <c r="D459" s="48" t="s">
        <v>3402</v>
      </c>
      <c r="E459" s="48">
        <f t="shared" si="7"/>
        <v>453</v>
      </c>
      <c r="F459" s="48" t="s">
        <v>1823</v>
      </c>
      <c r="G459" s="48" t="s">
        <v>1907</v>
      </c>
      <c r="H459" s="48" t="s">
        <v>1528</v>
      </c>
      <c r="I459" s="48" t="s">
        <v>1825</v>
      </c>
      <c r="J459" s="48" t="s">
        <v>1354</v>
      </c>
      <c r="K459" s="48" t="s">
        <v>1267</v>
      </c>
      <c r="L459" s="48">
        <v>3</v>
      </c>
      <c r="M459" s="48" t="s">
        <v>1276</v>
      </c>
      <c r="N459" s="48" t="s">
        <v>1277</v>
      </c>
      <c r="O459" s="82">
        <v>9621000</v>
      </c>
      <c r="P459" s="48" t="s">
        <v>1529</v>
      </c>
      <c r="Q459" s="48" t="s">
        <v>1267</v>
      </c>
      <c r="R459" s="48" t="s">
        <v>1267</v>
      </c>
      <c r="S459" s="48" t="s">
        <v>1826</v>
      </c>
      <c r="T459" s="48" t="s">
        <v>1267</v>
      </c>
      <c r="U459" s="48" t="s">
        <v>1267</v>
      </c>
      <c r="V459" s="48" t="s">
        <v>1908</v>
      </c>
      <c r="W459" s="122" t="s">
        <v>3812</v>
      </c>
      <c r="X459" s="122" t="s">
        <v>3813</v>
      </c>
      <c r="Y459" s="48" t="s">
        <v>1226</v>
      </c>
      <c r="Z459" s="48" t="s">
        <v>1906</v>
      </c>
    </row>
    <row r="460" spans="2:26" ht="28.95" customHeight="1">
      <c r="B460" s="48" t="s">
        <v>2994</v>
      </c>
      <c r="C460" s="122">
        <f>IF(B460="1.2(1)①",INDEX('1.2(1)①'!$B:$B,MATCH(D460,'1.2(1)①'!$J:$J,0),1),INDEX('1.2(1)②'!$B:$B,MATCH(D460,'1.2(1)②'!$J:$J,0),1))</f>
        <v>39</v>
      </c>
      <c r="D460" s="48" t="s">
        <v>3402</v>
      </c>
      <c r="E460" s="48">
        <f t="shared" si="7"/>
        <v>454</v>
      </c>
      <c r="F460" s="48" t="s">
        <v>1823</v>
      </c>
      <c r="G460" s="48" t="s">
        <v>1907</v>
      </c>
      <c r="H460" s="48" t="s">
        <v>1528</v>
      </c>
      <c r="I460" s="48" t="s">
        <v>1829</v>
      </c>
      <c r="J460" s="48" t="s">
        <v>1354</v>
      </c>
      <c r="K460" s="48" t="s">
        <v>1267</v>
      </c>
      <c r="L460" s="48" t="s">
        <v>1267</v>
      </c>
      <c r="M460" s="48" t="s">
        <v>1276</v>
      </c>
      <c r="N460" s="48" t="s">
        <v>1277</v>
      </c>
      <c r="O460" s="122" t="s">
        <v>1267</v>
      </c>
      <c r="P460" s="48" t="s">
        <v>1529</v>
      </c>
      <c r="Q460" s="48" t="s">
        <v>1267</v>
      </c>
      <c r="R460" s="48" t="s">
        <v>1267</v>
      </c>
      <c r="S460" s="48" t="s">
        <v>1826</v>
      </c>
      <c r="T460" s="48" t="s">
        <v>1267</v>
      </c>
      <c r="U460" s="48" t="s">
        <v>1267</v>
      </c>
      <c r="V460" s="48" t="s">
        <v>1908</v>
      </c>
      <c r="W460" s="122" t="s">
        <v>3812</v>
      </c>
      <c r="X460" s="122"/>
      <c r="Y460" s="48" t="s">
        <v>1226</v>
      </c>
      <c r="Z460" s="48" t="s">
        <v>1909</v>
      </c>
    </row>
    <row r="461" spans="2:26" ht="28.95" customHeight="1">
      <c r="B461" s="48" t="s">
        <v>2994</v>
      </c>
      <c r="C461" s="122">
        <f>IF(B461="1.2(1)①",INDEX('1.2(1)①'!$B:$B,MATCH(D461,'1.2(1)①'!$J:$J,0),1),INDEX('1.2(1)②'!$B:$B,MATCH(D461,'1.2(1)②'!$J:$J,0),1))</f>
        <v>39</v>
      </c>
      <c r="D461" s="48" t="s">
        <v>3402</v>
      </c>
      <c r="E461" s="48">
        <f t="shared" si="7"/>
        <v>455</v>
      </c>
      <c r="F461" s="48" t="s">
        <v>1823</v>
      </c>
      <c r="G461" s="48" t="s">
        <v>1907</v>
      </c>
      <c r="H461" s="48" t="s">
        <v>1528</v>
      </c>
      <c r="I461" s="48" t="s">
        <v>1831</v>
      </c>
      <c r="J461" s="48" t="s">
        <v>1354</v>
      </c>
      <c r="K461" s="48" t="s">
        <v>1267</v>
      </c>
      <c r="L461" s="48">
        <v>3.5</v>
      </c>
      <c r="M461" s="48" t="s">
        <v>1276</v>
      </c>
      <c r="N461" s="48" t="s">
        <v>1277</v>
      </c>
      <c r="O461" s="122" t="s">
        <v>1267</v>
      </c>
      <c r="P461" s="48" t="s">
        <v>1529</v>
      </c>
      <c r="Q461" s="48" t="s">
        <v>1267</v>
      </c>
      <c r="R461" s="48" t="s">
        <v>1267</v>
      </c>
      <c r="S461" s="48" t="s">
        <v>1826</v>
      </c>
      <c r="T461" s="48" t="s">
        <v>1267</v>
      </c>
      <c r="U461" s="48" t="s">
        <v>1267</v>
      </c>
      <c r="V461" s="48" t="s">
        <v>1908</v>
      </c>
      <c r="W461" s="122" t="s">
        <v>3812</v>
      </c>
      <c r="X461" s="122"/>
      <c r="Y461" s="48" t="s">
        <v>1226</v>
      </c>
      <c r="Z461" s="48" t="s">
        <v>1910</v>
      </c>
    </row>
    <row r="462" spans="2:26" ht="28.95" customHeight="1">
      <c r="B462" s="48" t="s">
        <v>2994</v>
      </c>
      <c r="C462" s="122">
        <f>IF(B462="1.2(1)①",INDEX('1.2(1)①'!$B:$B,MATCH(D462,'1.2(1)①'!$J:$J,0),1),INDEX('1.2(1)②'!$B:$B,MATCH(D462,'1.2(1)②'!$J:$J,0),1))</f>
        <v>39</v>
      </c>
      <c r="D462" s="48" t="s">
        <v>3402</v>
      </c>
      <c r="E462" s="48">
        <f t="shared" si="7"/>
        <v>456</v>
      </c>
      <c r="F462" s="48" t="s">
        <v>1823</v>
      </c>
      <c r="G462" s="48" t="s">
        <v>1907</v>
      </c>
      <c r="H462" s="48" t="s">
        <v>1528</v>
      </c>
      <c r="I462" s="48" t="s">
        <v>1833</v>
      </c>
      <c r="J462" s="48" t="s">
        <v>1354</v>
      </c>
      <c r="K462" s="48" t="s">
        <v>1267</v>
      </c>
      <c r="L462" s="48" t="s">
        <v>1267</v>
      </c>
      <c r="M462" s="48" t="s">
        <v>1276</v>
      </c>
      <c r="N462" s="48" t="s">
        <v>1277</v>
      </c>
      <c r="O462" s="122" t="s">
        <v>1267</v>
      </c>
      <c r="P462" s="48" t="s">
        <v>1529</v>
      </c>
      <c r="Q462" s="48" t="s">
        <v>1267</v>
      </c>
      <c r="R462" s="48" t="s">
        <v>1267</v>
      </c>
      <c r="S462" s="48" t="s">
        <v>1826</v>
      </c>
      <c r="T462" s="48" t="s">
        <v>1267</v>
      </c>
      <c r="U462" s="48" t="s">
        <v>1267</v>
      </c>
      <c r="V462" s="48" t="s">
        <v>1908</v>
      </c>
      <c r="W462" s="122" t="s">
        <v>3812</v>
      </c>
      <c r="X462" s="122"/>
      <c r="Y462" s="48" t="s">
        <v>1226</v>
      </c>
      <c r="Z462" s="48" t="s">
        <v>1911</v>
      </c>
    </row>
    <row r="463" spans="2:26" ht="28.95" customHeight="1">
      <c r="B463" s="48" t="s">
        <v>2994</v>
      </c>
      <c r="C463" s="122">
        <f>IF(B463="1.2(1)①",INDEX('1.2(1)①'!$B:$B,MATCH(D463,'1.2(1)①'!$J:$J,0),1),INDEX('1.2(1)②'!$B:$B,MATCH(D463,'1.2(1)②'!$J:$J,0),1))</f>
        <v>39</v>
      </c>
      <c r="D463" s="48" t="s">
        <v>3402</v>
      </c>
      <c r="E463" s="48">
        <f t="shared" si="7"/>
        <v>457</v>
      </c>
      <c r="F463" s="48" t="s">
        <v>1823</v>
      </c>
      <c r="G463" s="48" t="s">
        <v>1913</v>
      </c>
      <c r="H463" s="48" t="s">
        <v>1528</v>
      </c>
      <c r="I463" s="48" t="s">
        <v>1825</v>
      </c>
      <c r="J463" s="48" t="s">
        <v>1354</v>
      </c>
      <c r="K463" s="48" t="s">
        <v>1267</v>
      </c>
      <c r="L463" s="48" t="s">
        <v>1267</v>
      </c>
      <c r="M463" s="48" t="s">
        <v>1276</v>
      </c>
      <c r="N463" s="48" t="s">
        <v>1277</v>
      </c>
      <c r="O463" s="122" t="s">
        <v>1267</v>
      </c>
      <c r="P463" s="48" t="s">
        <v>1529</v>
      </c>
      <c r="Q463" s="48" t="s">
        <v>1267</v>
      </c>
      <c r="R463" s="48" t="s">
        <v>1267</v>
      </c>
      <c r="S463" s="48" t="s">
        <v>1826</v>
      </c>
      <c r="T463" s="48" t="s">
        <v>1267</v>
      </c>
      <c r="U463" s="48" t="s">
        <v>1267</v>
      </c>
      <c r="V463" s="48" t="s">
        <v>1914</v>
      </c>
      <c r="W463" s="122" t="s">
        <v>3812</v>
      </c>
      <c r="X463" s="122"/>
      <c r="Y463" s="48" t="s">
        <v>1226</v>
      </c>
      <c r="Z463" s="48" t="s">
        <v>1912</v>
      </c>
    </row>
    <row r="464" spans="2:26" ht="28.95" customHeight="1">
      <c r="B464" s="48" t="s">
        <v>2994</v>
      </c>
      <c r="C464" s="122">
        <f>IF(B464="1.2(1)①",INDEX('1.2(1)①'!$B:$B,MATCH(D464,'1.2(1)①'!$J:$J,0),1),INDEX('1.2(1)②'!$B:$B,MATCH(D464,'1.2(1)②'!$J:$J,0),1))</f>
        <v>39</v>
      </c>
      <c r="D464" s="48" t="s">
        <v>3402</v>
      </c>
      <c r="E464" s="48">
        <f t="shared" si="7"/>
        <v>458</v>
      </c>
      <c r="F464" s="48" t="s">
        <v>1823</v>
      </c>
      <c r="G464" s="48" t="s">
        <v>1913</v>
      </c>
      <c r="H464" s="48" t="s">
        <v>1528</v>
      </c>
      <c r="I464" s="48" t="s">
        <v>1829</v>
      </c>
      <c r="J464" s="48" t="s">
        <v>1354</v>
      </c>
      <c r="K464" s="48" t="s">
        <v>1267</v>
      </c>
      <c r="L464" s="48" t="s">
        <v>1267</v>
      </c>
      <c r="M464" s="48" t="s">
        <v>1276</v>
      </c>
      <c r="N464" s="48" t="s">
        <v>1277</v>
      </c>
      <c r="O464" s="122" t="s">
        <v>1267</v>
      </c>
      <c r="P464" s="48" t="s">
        <v>1529</v>
      </c>
      <c r="Q464" s="48" t="s">
        <v>1267</v>
      </c>
      <c r="R464" s="48" t="s">
        <v>1267</v>
      </c>
      <c r="S464" s="48" t="s">
        <v>1826</v>
      </c>
      <c r="T464" s="48" t="s">
        <v>1267</v>
      </c>
      <c r="U464" s="48" t="s">
        <v>1267</v>
      </c>
      <c r="V464" s="48" t="s">
        <v>1914</v>
      </c>
      <c r="W464" s="122" t="s">
        <v>3812</v>
      </c>
      <c r="X464" s="122"/>
      <c r="Y464" s="48" t="s">
        <v>1226</v>
      </c>
      <c r="Z464" s="48" t="s">
        <v>1915</v>
      </c>
    </row>
    <row r="465" spans="2:26" ht="28.95" customHeight="1">
      <c r="B465" s="48" t="s">
        <v>2994</v>
      </c>
      <c r="C465" s="122">
        <f>IF(B465="1.2(1)①",INDEX('1.2(1)①'!$B:$B,MATCH(D465,'1.2(1)①'!$J:$J,0),1),INDEX('1.2(1)②'!$B:$B,MATCH(D465,'1.2(1)②'!$J:$J,0),1))</f>
        <v>39</v>
      </c>
      <c r="D465" s="48" t="s">
        <v>3402</v>
      </c>
      <c r="E465" s="48">
        <f t="shared" si="7"/>
        <v>459</v>
      </c>
      <c r="F465" s="48" t="s">
        <v>1823</v>
      </c>
      <c r="G465" s="48" t="s">
        <v>1913</v>
      </c>
      <c r="H465" s="48" t="s">
        <v>1528</v>
      </c>
      <c r="I465" s="48" t="s">
        <v>1831</v>
      </c>
      <c r="J465" s="48" t="s">
        <v>1354</v>
      </c>
      <c r="K465" s="48" t="s">
        <v>1267</v>
      </c>
      <c r="L465" s="48" t="s">
        <v>1267</v>
      </c>
      <c r="M465" s="48" t="s">
        <v>1276</v>
      </c>
      <c r="N465" s="48" t="s">
        <v>1277</v>
      </c>
      <c r="O465" s="122" t="s">
        <v>1267</v>
      </c>
      <c r="P465" s="48" t="s">
        <v>1529</v>
      </c>
      <c r="Q465" s="48" t="s">
        <v>1267</v>
      </c>
      <c r="R465" s="48" t="s">
        <v>1267</v>
      </c>
      <c r="S465" s="48" t="s">
        <v>1826</v>
      </c>
      <c r="T465" s="48" t="s">
        <v>1267</v>
      </c>
      <c r="U465" s="48" t="s">
        <v>1267</v>
      </c>
      <c r="V465" s="48" t="s">
        <v>1914</v>
      </c>
      <c r="W465" s="122" t="s">
        <v>3812</v>
      </c>
      <c r="X465" s="122"/>
      <c r="Y465" s="48" t="s">
        <v>1226</v>
      </c>
      <c r="Z465" s="48" t="s">
        <v>1916</v>
      </c>
    </row>
    <row r="466" spans="2:26" ht="28.95" customHeight="1">
      <c r="B466" s="48" t="s">
        <v>2994</v>
      </c>
      <c r="C466" s="122">
        <f>IF(B466="1.2(1)①",INDEX('1.2(1)①'!$B:$B,MATCH(D466,'1.2(1)①'!$J:$J,0),1),INDEX('1.2(1)②'!$B:$B,MATCH(D466,'1.2(1)②'!$J:$J,0),1))</f>
        <v>39</v>
      </c>
      <c r="D466" s="48" t="s">
        <v>3402</v>
      </c>
      <c r="E466" s="48">
        <f t="shared" si="7"/>
        <v>460</v>
      </c>
      <c r="F466" s="48" t="s">
        <v>1823</v>
      </c>
      <c r="G466" s="48" t="s">
        <v>1913</v>
      </c>
      <c r="H466" s="48" t="s">
        <v>1528</v>
      </c>
      <c r="I466" s="48" t="s">
        <v>1833</v>
      </c>
      <c r="J466" s="48" t="s">
        <v>1354</v>
      </c>
      <c r="K466" s="48" t="s">
        <v>1267</v>
      </c>
      <c r="L466" s="48" t="s">
        <v>1267</v>
      </c>
      <c r="M466" s="48" t="s">
        <v>1276</v>
      </c>
      <c r="N466" s="48" t="s">
        <v>1277</v>
      </c>
      <c r="O466" s="122" t="s">
        <v>1267</v>
      </c>
      <c r="P466" s="48" t="s">
        <v>1529</v>
      </c>
      <c r="Q466" s="48" t="s">
        <v>1267</v>
      </c>
      <c r="R466" s="48" t="s">
        <v>1267</v>
      </c>
      <c r="S466" s="48" t="s">
        <v>1826</v>
      </c>
      <c r="T466" s="48" t="s">
        <v>1267</v>
      </c>
      <c r="U466" s="48" t="s">
        <v>1267</v>
      </c>
      <c r="V466" s="48" t="s">
        <v>1914</v>
      </c>
      <c r="W466" s="122" t="s">
        <v>3812</v>
      </c>
      <c r="X466" s="122"/>
      <c r="Y466" s="48" t="s">
        <v>1226</v>
      </c>
      <c r="Z466" s="48" t="s">
        <v>1917</v>
      </c>
    </row>
    <row r="467" spans="2:26" ht="28.95" customHeight="1">
      <c r="B467" s="48" t="s">
        <v>2994</v>
      </c>
      <c r="C467" s="122">
        <f>IF(B467="1.2(1)①",INDEX('1.2(1)①'!$B:$B,MATCH(D467,'1.2(1)①'!$J:$J,0),1),INDEX('1.2(1)②'!$B:$B,MATCH(D467,'1.2(1)②'!$J:$J,0),1))</f>
        <v>39</v>
      </c>
      <c r="D467" s="48" t="s">
        <v>3402</v>
      </c>
      <c r="E467" s="48">
        <f t="shared" si="7"/>
        <v>461</v>
      </c>
      <c r="F467" s="48" t="s">
        <v>1823</v>
      </c>
      <c r="G467" s="48" t="s">
        <v>1919</v>
      </c>
      <c r="H467" s="48" t="s">
        <v>1528</v>
      </c>
      <c r="I467" s="48" t="s">
        <v>1825</v>
      </c>
      <c r="J467" s="48" t="s">
        <v>1354</v>
      </c>
      <c r="K467" s="48" t="s">
        <v>1267</v>
      </c>
      <c r="L467" s="48">
        <v>4.8099999999999996</v>
      </c>
      <c r="M467" s="48" t="s">
        <v>1276</v>
      </c>
      <c r="N467" s="48" t="s">
        <v>1277</v>
      </c>
      <c r="O467" s="122" t="s">
        <v>1267</v>
      </c>
      <c r="P467" s="48" t="s">
        <v>1529</v>
      </c>
      <c r="Q467" s="48" t="s">
        <v>1267</v>
      </c>
      <c r="R467" s="48" t="s">
        <v>1267</v>
      </c>
      <c r="S467" s="48" t="s">
        <v>1826</v>
      </c>
      <c r="T467" s="48" t="s">
        <v>1267</v>
      </c>
      <c r="U467" s="48" t="s">
        <v>1267</v>
      </c>
      <c r="V467" s="48" t="s">
        <v>1920</v>
      </c>
      <c r="W467" s="122" t="s">
        <v>3812</v>
      </c>
      <c r="X467" s="122"/>
      <c r="Y467" s="48" t="s">
        <v>1226</v>
      </c>
      <c r="Z467" s="48" t="s">
        <v>1918</v>
      </c>
    </row>
    <row r="468" spans="2:26" ht="28.95" customHeight="1">
      <c r="B468" s="48" t="s">
        <v>2994</v>
      </c>
      <c r="C468" s="122">
        <f>IF(B468="1.2(1)①",INDEX('1.2(1)①'!$B:$B,MATCH(D468,'1.2(1)①'!$J:$J,0),1),INDEX('1.2(1)②'!$B:$B,MATCH(D468,'1.2(1)②'!$J:$J,0),1))</f>
        <v>39</v>
      </c>
      <c r="D468" s="48" t="s">
        <v>3402</v>
      </c>
      <c r="E468" s="48">
        <f t="shared" si="7"/>
        <v>462</v>
      </c>
      <c r="F468" s="48" t="s">
        <v>1823</v>
      </c>
      <c r="G468" s="48" t="s">
        <v>1919</v>
      </c>
      <c r="H468" s="48" t="s">
        <v>1528</v>
      </c>
      <c r="I468" s="48" t="s">
        <v>1829</v>
      </c>
      <c r="J468" s="48" t="s">
        <v>1354</v>
      </c>
      <c r="K468" s="48" t="s">
        <v>1267</v>
      </c>
      <c r="L468" s="48" t="s">
        <v>1267</v>
      </c>
      <c r="M468" s="48" t="s">
        <v>1276</v>
      </c>
      <c r="N468" s="48" t="s">
        <v>1277</v>
      </c>
      <c r="O468" s="122" t="s">
        <v>1267</v>
      </c>
      <c r="P468" s="48" t="s">
        <v>1529</v>
      </c>
      <c r="Q468" s="48" t="s">
        <v>1267</v>
      </c>
      <c r="R468" s="48" t="s">
        <v>1267</v>
      </c>
      <c r="S468" s="48" t="s">
        <v>1826</v>
      </c>
      <c r="T468" s="48" t="s">
        <v>1267</v>
      </c>
      <c r="U468" s="48" t="s">
        <v>1267</v>
      </c>
      <c r="V468" s="48" t="s">
        <v>1920</v>
      </c>
      <c r="W468" s="122" t="s">
        <v>3812</v>
      </c>
      <c r="X468" s="122"/>
      <c r="Y468" s="48" t="s">
        <v>1226</v>
      </c>
      <c r="Z468" s="48" t="s">
        <v>1921</v>
      </c>
    </row>
    <row r="469" spans="2:26" ht="28.95" customHeight="1">
      <c r="B469" s="48" t="s">
        <v>2994</v>
      </c>
      <c r="C469" s="122">
        <f>IF(B469="1.2(1)①",INDEX('1.2(1)①'!$B:$B,MATCH(D469,'1.2(1)①'!$J:$J,0),1),INDEX('1.2(1)②'!$B:$B,MATCH(D469,'1.2(1)②'!$J:$J,0),1))</f>
        <v>39</v>
      </c>
      <c r="D469" s="48" t="s">
        <v>3402</v>
      </c>
      <c r="E469" s="48">
        <f t="shared" si="7"/>
        <v>463</v>
      </c>
      <c r="F469" s="48" t="s">
        <v>1823</v>
      </c>
      <c r="G469" s="48" t="s">
        <v>1919</v>
      </c>
      <c r="H469" s="48" t="s">
        <v>1528</v>
      </c>
      <c r="I469" s="48" t="s">
        <v>1831</v>
      </c>
      <c r="J469" s="48" t="s">
        <v>1354</v>
      </c>
      <c r="K469" s="48" t="s">
        <v>1267</v>
      </c>
      <c r="L469" s="48" t="s">
        <v>1267</v>
      </c>
      <c r="M469" s="48" t="s">
        <v>1276</v>
      </c>
      <c r="N469" s="48" t="s">
        <v>1277</v>
      </c>
      <c r="O469" s="122" t="s">
        <v>1267</v>
      </c>
      <c r="P469" s="48" t="s">
        <v>1529</v>
      </c>
      <c r="Q469" s="48" t="s">
        <v>1267</v>
      </c>
      <c r="R469" s="48" t="s">
        <v>1267</v>
      </c>
      <c r="S469" s="48" t="s">
        <v>1826</v>
      </c>
      <c r="T469" s="48" t="s">
        <v>1267</v>
      </c>
      <c r="U469" s="48" t="s">
        <v>1267</v>
      </c>
      <c r="V469" s="48" t="s">
        <v>1920</v>
      </c>
      <c r="W469" s="122" t="s">
        <v>3812</v>
      </c>
      <c r="X469" s="122"/>
      <c r="Y469" s="48" t="s">
        <v>1226</v>
      </c>
      <c r="Z469" s="48" t="s">
        <v>1922</v>
      </c>
    </row>
    <row r="470" spans="2:26" ht="28.95" customHeight="1">
      <c r="B470" s="48" t="s">
        <v>2994</v>
      </c>
      <c r="C470" s="122">
        <f>IF(B470="1.2(1)①",INDEX('1.2(1)①'!$B:$B,MATCH(D470,'1.2(1)①'!$J:$J,0),1),INDEX('1.2(1)②'!$B:$B,MATCH(D470,'1.2(1)②'!$J:$J,0),1))</f>
        <v>39</v>
      </c>
      <c r="D470" s="48" t="s">
        <v>3402</v>
      </c>
      <c r="E470" s="48">
        <f t="shared" si="7"/>
        <v>464</v>
      </c>
      <c r="F470" s="48" t="s">
        <v>1823</v>
      </c>
      <c r="G470" s="48" t="s">
        <v>1919</v>
      </c>
      <c r="H470" s="48" t="s">
        <v>1528</v>
      </c>
      <c r="I470" s="48" t="s">
        <v>1833</v>
      </c>
      <c r="J470" s="48" t="s">
        <v>1354</v>
      </c>
      <c r="K470" s="48" t="s">
        <v>1267</v>
      </c>
      <c r="L470" s="48" t="s">
        <v>1267</v>
      </c>
      <c r="M470" s="48" t="s">
        <v>1276</v>
      </c>
      <c r="N470" s="48" t="s">
        <v>1277</v>
      </c>
      <c r="O470" s="122" t="s">
        <v>1267</v>
      </c>
      <c r="P470" s="48" t="s">
        <v>1529</v>
      </c>
      <c r="Q470" s="48" t="s">
        <v>1267</v>
      </c>
      <c r="R470" s="48" t="s">
        <v>1267</v>
      </c>
      <c r="S470" s="48" t="s">
        <v>1826</v>
      </c>
      <c r="T470" s="48" t="s">
        <v>1267</v>
      </c>
      <c r="U470" s="48" t="s">
        <v>1267</v>
      </c>
      <c r="V470" s="48" t="s">
        <v>1920</v>
      </c>
      <c r="W470" s="122" t="s">
        <v>3812</v>
      </c>
      <c r="X470" s="122"/>
      <c r="Y470" s="48" t="s">
        <v>1226</v>
      </c>
      <c r="Z470" s="48" t="s">
        <v>1923</v>
      </c>
    </row>
    <row r="471" spans="2:26" ht="28.95" customHeight="1">
      <c r="B471" s="48" t="s">
        <v>2994</v>
      </c>
      <c r="C471" s="122">
        <f>IF(B471="1.2(1)①",INDEX('1.2(1)①'!$B:$B,MATCH(D471,'1.2(1)①'!$J:$J,0),1),INDEX('1.2(1)②'!$B:$B,MATCH(D471,'1.2(1)②'!$J:$J,0),1))</f>
        <v>39</v>
      </c>
      <c r="D471" s="48" t="s">
        <v>3402</v>
      </c>
      <c r="E471" s="48">
        <f t="shared" si="7"/>
        <v>465</v>
      </c>
      <c r="F471" s="48" t="s">
        <v>1823</v>
      </c>
      <c r="G471" s="48" t="s">
        <v>1925</v>
      </c>
      <c r="H471" s="48" t="s">
        <v>1528</v>
      </c>
      <c r="I471" s="48" t="s">
        <v>1825</v>
      </c>
      <c r="J471" s="48" t="s">
        <v>1354</v>
      </c>
      <c r="K471" s="48" t="s">
        <v>1267</v>
      </c>
      <c r="L471" s="48">
        <v>3.06</v>
      </c>
      <c r="M471" s="48" t="s">
        <v>1276</v>
      </c>
      <c r="N471" s="48" t="s">
        <v>1277</v>
      </c>
      <c r="O471" s="122" t="s">
        <v>1267</v>
      </c>
      <c r="P471" s="48" t="s">
        <v>1529</v>
      </c>
      <c r="Q471" s="48" t="s">
        <v>1267</v>
      </c>
      <c r="R471" s="48" t="s">
        <v>1267</v>
      </c>
      <c r="S471" s="48" t="s">
        <v>1826</v>
      </c>
      <c r="T471" s="48" t="s">
        <v>1267</v>
      </c>
      <c r="U471" s="48" t="s">
        <v>1267</v>
      </c>
      <c r="V471" s="48" t="s">
        <v>1926</v>
      </c>
      <c r="W471" s="122" t="s">
        <v>3812</v>
      </c>
      <c r="X471" s="122"/>
      <c r="Y471" s="48" t="s">
        <v>1226</v>
      </c>
      <c r="Z471" s="48" t="s">
        <v>1924</v>
      </c>
    </row>
    <row r="472" spans="2:26" ht="144" customHeight="1">
      <c r="B472" s="48" t="s">
        <v>2994</v>
      </c>
      <c r="C472" s="122">
        <f>IF(B472="1.2(1)①",INDEX('1.2(1)①'!$B:$B,MATCH(D472,'1.2(1)①'!$J:$J,0),1),INDEX('1.2(1)②'!$B:$B,MATCH(D472,'1.2(1)②'!$J:$J,0),1))</f>
        <v>39</v>
      </c>
      <c r="D472" s="48" t="s">
        <v>3402</v>
      </c>
      <c r="E472" s="48">
        <f t="shared" si="7"/>
        <v>466</v>
      </c>
      <c r="F472" s="48" t="s">
        <v>1823</v>
      </c>
      <c r="G472" s="48" t="s">
        <v>1925</v>
      </c>
      <c r="H472" s="48" t="s">
        <v>1528</v>
      </c>
      <c r="I472" s="48" t="s">
        <v>1829</v>
      </c>
      <c r="J472" s="48" t="s">
        <v>1354</v>
      </c>
      <c r="K472" s="48" t="s">
        <v>1267</v>
      </c>
      <c r="L472" s="48" t="s">
        <v>1267</v>
      </c>
      <c r="M472" s="48" t="s">
        <v>1276</v>
      </c>
      <c r="N472" s="48" t="s">
        <v>1277</v>
      </c>
      <c r="O472" s="122" t="s">
        <v>1267</v>
      </c>
      <c r="P472" s="48" t="s">
        <v>1529</v>
      </c>
      <c r="Q472" s="48" t="s">
        <v>1267</v>
      </c>
      <c r="R472" s="48" t="s">
        <v>1267</v>
      </c>
      <c r="S472" s="48" t="s">
        <v>1826</v>
      </c>
      <c r="T472" s="48" t="s">
        <v>1267</v>
      </c>
      <c r="U472" s="48" t="s">
        <v>1267</v>
      </c>
      <c r="V472" s="48" t="s">
        <v>1926</v>
      </c>
      <c r="W472" s="122" t="s">
        <v>3812</v>
      </c>
      <c r="X472" s="122"/>
      <c r="Y472" s="48" t="s">
        <v>1226</v>
      </c>
      <c r="Z472" s="48" t="s">
        <v>1927</v>
      </c>
    </row>
    <row r="473" spans="2:26" ht="144" customHeight="1">
      <c r="B473" s="48" t="s">
        <v>2994</v>
      </c>
      <c r="C473" s="122">
        <f>IF(B473="1.2(1)①",INDEX('1.2(1)①'!$B:$B,MATCH(D473,'1.2(1)①'!$J:$J,0),1),INDEX('1.2(1)②'!$B:$B,MATCH(D473,'1.2(1)②'!$J:$J,0),1))</f>
        <v>39</v>
      </c>
      <c r="D473" s="48" t="s">
        <v>3402</v>
      </c>
      <c r="E473" s="48">
        <f t="shared" si="7"/>
        <v>467</v>
      </c>
      <c r="F473" s="48" t="s">
        <v>1823</v>
      </c>
      <c r="G473" s="48" t="s">
        <v>1925</v>
      </c>
      <c r="H473" s="48" t="s">
        <v>1528</v>
      </c>
      <c r="I473" s="48" t="s">
        <v>1831</v>
      </c>
      <c r="J473" s="48" t="s">
        <v>1354</v>
      </c>
      <c r="K473" s="48" t="s">
        <v>1267</v>
      </c>
      <c r="L473" s="48" t="s">
        <v>1267</v>
      </c>
      <c r="M473" s="48" t="s">
        <v>1276</v>
      </c>
      <c r="N473" s="48" t="s">
        <v>1277</v>
      </c>
      <c r="O473" s="122" t="s">
        <v>1267</v>
      </c>
      <c r="P473" s="48" t="s">
        <v>1529</v>
      </c>
      <c r="Q473" s="48" t="s">
        <v>1267</v>
      </c>
      <c r="R473" s="48" t="s">
        <v>1267</v>
      </c>
      <c r="S473" s="48" t="s">
        <v>1826</v>
      </c>
      <c r="T473" s="48" t="s">
        <v>1267</v>
      </c>
      <c r="U473" s="48" t="s">
        <v>1267</v>
      </c>
      <c r="V473" s="48" t="s">
        <v>1926</v>
      </c>
      <c r="W473" s="122" t="s">
        <v>3812</v>
      </c>
      <c r="X473" s="122"/>
      <c r="Y473" s="48" t="s">
        <v>1226</v>
      </c>
      <c r="Z473" s="48" t="s">
        <v>1928</v>
      </c>
    </row>
    <row r="474" spans="2:26" ht="144" customHeight="1">
      <c r="B474" s="48" t="s">
        <v>2994</v>
      </c>
      <c r="C474" s="122">
        <f>IF(B474="1.2(1)①",INDEX('1.2(1)①'!$B:$B,MATCH(D474,'1.2(1)①'!$J:$J,0),1),INDEX('1.2(1)②'!$B:$B,MATCH(D474,'1.2(1)②'!$J:$J,0),1))</f>
        <v>39</v>
      </c>
      <c r="D474" s="48" t="s">
        <v>3402</v>
      </c>
      <c r="E474" s="48">
        <f t="shared" si="7"/>
        <v>468</v>
      </c>
      <c r="F474" s="48" t="s">
        <v>1823</v>
      </c>
      <c r="G474" s="48" t="s">
        <v>1925</v>
      </c>
      <c r="H474" s="48" t="s">
        <v>1528</v>
      </c>
      <c r="I474" s="48" t="s">
        <v>1833</v>
      </c>
      <c r="J474" s="48" t="s">
        <v>1354</v>
      </c>
      <c r="K474" s="48" t="s">
        <v>1267</v>
      </c>
      <c r="L474" s="48" t="s">
        <v>1267</v>
      </c>
      <c r="M474" s="48" t="s">
        <v>1276</v>
      </c>
      <c r="N474" s="48" t="s">
        <v>1277</v>
      </c>
      <c r="O474" s="122" t="s">
        <v>1267</v>
      </c>
      <c r="P474" s="48" t="s">
        <v>1529</v>
      </c>
      <c r="Q474" s="48" t="s">
        <v>1267</v>
      </c>
      <c r="R474" s="48" t="s">
        <v>1267</v>
      </c>
      <c r="S474" s="48" t="s">
        <v>1826</v>
      </c>
      <c r="T474" s="48" t="s">
        <v>1267</v>
      </c>
      <c r="U474" s="48" t="s">
        <v>1267</v>
      </c>
      <c r="V474" s="48" t="s">
        <v>1926</v>
      </c>
      <c r="W474" s="122" t="s">
        <v>3812</v>
      </c>
      <c r="X474" s="122"/>
      <c r="Y474" s="48" t="s">
        <v>1226</v>
      </c>
      <c r="Z474" s="48" t="s">
        <v>1929</v>
      </c>
    </row>
    <row r="475" spans="2:26" ht="28.95" customHeight="1">
      <c r="B475" s="48" t="s">
        <v>2994</v>
      </c>
      <c r="C475" s="122">
        <f>IF(B475="1.2(1)①",INDEX('1.2(1)①'!$B:$B,MATCH(D475,'1.2(1)①'!$J:$J,0),1),INDEX('1.2(1)②'!$B:$B,MATCH(D475,'1.2(1)②'!$J:$J,0),1))</f>
        <v>39</v>
      </c>
      <c r="D475" s="48" t="s">
        <v>3402</v>
      </c>
      <c r="E475" s="48">
        <f t="shared" si="7"/>
        <v>469</v>
      </c>
      <c r="F475" s="48" t="s">
        <v>1931</v>
      </c>
      <c r="G475" s="48" t="s">
        <v>1267</v>
      </c>
      <c r="H475" s="48" t="s">
        <v>1267</v>
      </c>
      <c r="I475" s="48" t="s">
        <v>1267</v>
      </c>
      <c r="J475" s="48" t="s">
        <v>1818</v>
      </c>
      <c r="K475" s="48" t="s">
        <v>1267</v>
      </c>
      <c r="L475" s="48">
        <v>4.3</v>
      </c>
      <c r="M475" s="48" t="s">
        <v>1276</v>
      </c>
      <c r="N475" s="48" t="s">
        <v>1277</v>
      </c>
      <c r="O475" s="122" t="s">
        <v>1267</v>
      </c>
      <c r="P475" s="48" t="s">
        <v>1271</v>
      </c>
      <c r="Q475" s="48" t="s">
        <v>1819</v>
      </c>
      <c r="R475" s="48" t="s">
        <v>1820</v>
      </c>
      <c r="S475" s="48" t="s">
        <v>1821</v>
      </c>
      <c r="T475" s="48" t="s">
        <v>1819</v>
      </c>
      <c r="U475" s="48" t="s">
        <v>1820</v>
      </c>
      <c r="V475" s="48" t="s">
        <v>1821</v>
      </c>
      <c r="W475" s="122" t="s">
        <v>3812</v>
      </c>
      <c r="X475" s="122"/>
      <c r="Y475" s="48" t="s">
        <v>1227</v>
      </c>
      <c r="Z475" s="48" t="s">
        <v>1930</v>
      </c>
    </row>
    <row r="476" spans="2:26" ht="28.95" customHeight="1">
      <c r="B476" s="48" t="s">
        <v>2994</v>
      </c>
      <c r="C476" s="122">
        <f>IF(B476="1.2(1)①",INDEX('1.2(1)①'!$B:$B,MATCH(D476,'1.2(1)①'!$J:$J,0),1),INDEX('1.2(1)②'!$B:$B,MATCH(D476,'1.2(1)②'!$J:$J,0),1))</f>
        <v>39</v>
      </c>
      <c r="D476" s="48" t="s">
        <v>3402</v>
      </c>
      <c r="E476" s="48">
        <f t="shared" si="7"/>
        <v>470</v>
      </c>
      <c r="F476" s="48" t="s">
        <v>1931</v>
      </c>
      <c r="G476" s="48" t="s">
        <v>1933</v>
      </c>
      <c r="H476" s="48" t="s">
        <v>1267</v>
      </c>
      <c r="I476" s="48" t="s">
        <v>1267</v>
      </c>
      <c r="J476" s="48" t="s">
        <v>1354</v>
      </c>
      <c r="K476" s="48" t="s">
        <v>1267</v>
      </c>
      <c r="L476" s="48">
        <v>10.199999999999999</v>
      </c>
      <c r="M476" s="48" t="s">
        <v>1276</v>
      </c>
      <c r="N476" s="48" t="s">
        <v>1277</v>
      </c>
      <c r="O476" s="82">
        <v>13016000</v>
      </c>
      <c r="P476" s="48" t="s">
        <v>1529</v>
      </c>
      <c r="Q476" s="48" t="s">
        <v>1267</v>
      </c>
      <c r="R476" s="48" t="s">
        <v>1267</v>
      </c>
      <c r="S476" s="48" t="s">
        <v>1826</v>
      </c>
      <c r="T476" s="48" t="s">
        <v>1267</v>
      </c>
      <c r="U476" s="48" t="s">
        <v>1267</v>
      </c>
      <c r="V476" s="48" t="s">
        <v>1934</v>
      </c>
      <c r="W476" s="122" t="s">
        <v>3812</v>
      </c>
      <c r="X476" s="122" t="s">
        <v>3813</v>
      </c>
      <c r="Y476" s="48" t="s">
        <v>1227</v>
      </c>
      <c r="Z476" s="48" t="s">
        <v>1932</v>
      </c>
    </row>
    <row r="477" spans="2:26" ht="28.95" customHeight="1">
      <c r="B477" s="48" t="s">
        <v>2994</v>
      </c>
      <c r="C477" s="122">
        <f>IF(B477="1.2(1)①",INDEX('1.2(1)①'!$B:$B,MATCH(D477,'1.2(1)①'!$J:$J,0),1),INDEX('1.2(1)②'!$B:$B,MATCH(D477,'1.2(1)②'!$J:$J,0),1))</f>
        <v>39</v>
      </c>
      <c r="D477" s="48" t="s">
        <v>3402</v>
      </c>
      <c r="E477" s="48">
        <f t="shared" si="7"/>
        <v>471</v>
      </c>
      <c r="F477" s="48" t="s">
        <v>1931</v>
      </c>
      <c r="G477" s="48" t="s">
        <v>1936</v>
      </c>
      <c r="H477" s="48" t="s">
        <v>1267</v>
      </c>
      <c r="I477" s="48" t="s">
        <v>1267</v>
      </c>
      <c r="J477" s="48" t="s">
        <v>1354</v>
      </c>
      <c r="K477" s="48" t="s">
        <v>1267</v>
      </c>
      <c r="L477" s="48">
        <v>6.2</v>
      </c>
      <c r="M477" s="48" t="s">
        <v>1276</v>
      </c>
      <c r="N477" s="48" t="s">
        <v>1277</v>
      </c>
      <c r="O477" s="82">
        <v>9706000</v>
      </c>
      <c r="P477" s="48" t="s">
        <v>1529</v>
      </c>
      <c r="Q477" s="48" t="s">
        <v>1267</v>
      </c>
      <c r="R477" s="48" t="s">
        <v>1267</v>
      </c>
      <c r="S477" s="48" t="s">
        <v>1826</v>
      </c>
      <c r="T477" s="48" t="s">
        <v>1267</v>
      </c>
      <c r="U477" s="48" t="s">
        <v>1267</v>
      </c>
      <c r="V477" s="48" t="s">
        <v>1937</v>
      </c>
      <c r="W477" s="122" t="s">
        <v>3812</v>
      </c>
      <c r="X477" s="122" t="s">
        <v>3813</v>
      </c>
      <c r="Y477" s="48" t="s">
        <v>1227</v>
      </c>
      <c r="Z477" s="48" t="s">
        <v>1935</v>
      </c>
    </row>
    <row r="478" spans="2:26" ht="57.6" customHeight="1">
      <c r="B478" s="48" t="s">
        <v>2994</v>
      </c>
      <c r="C478" s="122">
        <f>IF(B478="1.2(1)①",INDEX('1.2(1)①'!$B:$B,MATCH(D478,'1.2(1)①'!$J:$J,0),1),INDEX('1.2(1)②'!$B:$B,MATCH(D478,'1.2(1)②'!$J:$J,0),1))</f>
        <v>39</v>
      </c>
      <c r="D478" s="48" t="s">
        <v>3402</v>
      </c>
      <c r="E478" s="48">
        <f t="shared" si="7"/>
        <v>472</v>
      </c>
      <c r="F478" s="48" t="s">
        <v>1931</v>
      </c>
      <c r="G478" s="48" t="s">
        <v>1939</v>
      </c>
      <c r="H478" s="48" t="s">
        <v>1267</v>
      </c>
      <c r="I478" s="48" t="s">
        <v>1267</v>
      </c>
      <c r="J478" s="48" t="s">
        <v>1354</v>
      </c>
      <c r="K478" s="48" t="s">
        <v>1267</v>
      </c>
      <c r="L478" s="48">
        <v>4.5999999999999996</v>
      </c>
      <c r="M478" s="48" t="s">
        <v>1276</v>
      </c>
      <c r="N478" s="48" t="s">
        <v>1277</v>
      </c>
      <c r="O478" s="122" t="s">
        <v>1267</v>
      </c>
      <c r="P478" s="48" t="s">
        <v>1529</v>
      </c>
      <c r="Q478" s="48" t="s">
        <v>1267</v>
      </c>
      <c r="R478" s="48" t="s">
        <v>1267</v>
      </c>
      <c r="S478" s="48" t="s">
        <v>1826</v>
      </c>
      <c r="T478" s="48" t="s">
        <v>1267</v>
      </c>
      <c r="U478" s="48" t="s">
        <v>1267</v>
      </c>
      <c r="V478" s="48" t="s">
        <v>1940</v>
      </c>
      <c r="W478" s="122" t="s">
        <v>3812</v>
      </c>
      <c r="X478" s="122"/>
      <c r="Y478" s="48" t="s">
        <v>1227</v>
      </c>
      <c r="Z478" s="48" t="s">
        <v>1938</v>
      </c>
    </row>
    <row r="479" spans="2:26" ht="57.6" customHeight="1">
      <c r="B479" s="48" t="s">
        <v>2994</v>
      </c>
      <c r="C479" s="122">
        <f>IF(B479="1.2(1)①",INDEX('1.2(1)①'!$B:$B,MATCH(D479,'1.2(1)①'!$J:$J,0),1),INDEX('1.2(1)②'!$B:$B,MATCH(D479,'1.2(1)②'!$J:$J,0),1))</f>
        <v>39</v>
      </c>
      <c r="D479" s="48" t="s">
        <v>3402</v>
      </c>
      <c r="E479" s="48">
        <f t="shared" si="7"/>
        <v>473</v>
      </c>
      <c r="F479" s="48" t="s">
        <v>1942</v>
      </c>
      <c r="G479" s="48" t="s">
        <v>1943</v>
      </c>
      <c r="H479" s="48" t="s">
        <v>1267</v>
      </c>
      <c r="I479" s="48" t="s">
        <v>1267</v>
      </c>
      <c r="J479" s="48" t="s">
        <v>1354</v>
      </c>
      <c r="K479" s="48" t="s">
        <v>1267</v>
      </c>
      <c r="L479" s="48">
        <v>3.2</v>
      </c>
      <c r="M479" s="48" t="s">
        <v>1276</v>
      </c>
      <c r="N479" s="48" t="s">
        <v>1277</v>
      </c>
      <c r="O479" s="82">
        <v>4404000</v>
      </c>
      <c r="P479" s="48" t="s">
        <v>1529</v>
      </c>
      <c r="Q479" s="48" t="s">
        <v>1267</v>
      </c>
      <c r="R479" s="48" t="s">
        <v>1267</v>
      </c>
      <c r="S479" s="48" t="s">
        <v>1826</v>
      </c>
      <c r="T479" s="48" t="s">
        <v>1267</v>
      </c>
      <c r="U479" s="48" t="s">
        <v>1267</v>
      </c>
      <c r="V479" s="48" t="s">
        <v>1944</v>
      </c>
      <c r="W479" s="122" t="s">
        <v>3812</v>
      </c>
      <c r="X479" s="122" t="s">
        <v>3813</v>
      </c>
      <c r="Y479" s="48" t="s">
        <v>1228</v>
      </c>
      <c r="Z479" s="48" t="s">
        <v>1941</v>
      </c>
    </row>
    <row r="480" spans="2:26" ht="57.6" customHeight="1">
      <c r="B480" s="48" t="s">
        <v>2994</v>
      </c>
      <c r="C480" s="122">
        <f>IF(B480="1.2(1)①",INDEX('1.2(1)①'!$B:$B,MATCH(D480,'1.2(1)①'!$J:$J,0),1),INDEX('1.2(1)②'!$B:$B,MATCH(D480,'1.2(1)②'!$J:$J,0),1))</f>
        <v>39</v>
      </c>
      <c r="D480" s="48" t="s">
        <v>3402</v>
      </c>
      <c r="E480" s="48">
        <f t="shared" si="7"/>
        <v>474</v>
      </c>
      <c r="F480" s="48" t="s">
        <v>1942</v>
      </c>
      <c r="G480" s="48" t="s">
        <v>1946</v>
      </c>
      <c r="H480" s="48" t="s">
        <v>1267</v>
      </c>
      <c r="I480" s="48" t="s">
        <v>1267</v>
      </c>
      <c r="J480" s="48" t="s">
        <v>1354</v>
      </c>
      <c r="K480" s="48" t="s">
        <v>1267</v>
      </c>
      <c r="L480" s="48">
        <v>3.6</v>
      </c>
      <c r="M480" s="48" t="s">
        <v>1276</v>
      </c>
      <c r="N480" s="48" t="s">
        <v>1277</v>
      </c>
      <c r="O480" s="122" t="s">
        <v>1267</v>
      </c>
      <c r="P480" s="48" t="s">
        <v>1529</v>
      </c>
      <c r="Q480" s="48" t="s">
        <v>1267</v>
      </c>
      <c r="R480" s="48" t="s">
        <v>1267</v>
      </c>
      <c r="S480" s="48" t="s">
        <v>1826</v>
      </c>
      <c r="T480" s="48" t="s">
        <v>1267</v>
      </c>
      <c r="U480" s="48" t="s">
        <v>1267</v>
      </c>
      <c r="V480" s="48" t="s">
        <v>1947</v>
      </c>
      <c r="W480" s="122" t="s">
        <v>3812</v>
      </c>
      <c r="X480" s="122"/>
      <c r="Y480" s="48" t="s">
        <v>1228</v>
      </c>
      <c r="Z480" s="48" t="s">
        <v>1945</v>
      </c>
    </row>
    <row r="481" spans="2:26" ht="57.6" customHeight="1">
      <c r="B481" s="48" t="s">
        <v>2994</v>
      </c>
      <c r="C481" s="122">
        <f>IF(B481="1.2(1)①",INDEX('1.2(1)①'!$B:$B,MATCH(D481,'1.2(1)①'!$J:$J,0),1),INDEX('1.2(1)②'!$B:$B,MATCH(D481,'1.2(1)②'!$J:$J,0),1))</f>
        <v>39</v>
      </c>
      <c r="D481" s="48" t="s">
        <v>3402</v>
      </c>
      <c r="E481" s="48">
        <f t="shared" si="7"/>
        <v>475</v>
      </c>
      <c r="F481" s="48" t="s">
        <v>1942</v>
      </c>
      <c r="G481" s="48" t="s">
        <v>1949</v>
      </c>
      <c r="H481" s="48" t="s">
        <v>1267</v>
      </c>
      <c r="I481" s="48" t="s">
        <v>1267</v>
      </c>
      <c r="J481" s="48" t="s">
        <v>1354</v>
      </c>
      <c r="K481" s="48" t="s">
        <v>1267</v>
      </c>
      <c r="L481" s="48">
        <v>3.05</v>
      </c>
      <c r="M481" s="48" t="s">
        <v>1276</v>
      </c>
      <c r="N481" s="48" t="s">
        <v>1277</v>
      </c>
      <c r="O481" s="122" t="s">
        <v>1267</v>
      </c>
      <c r="P481" s="48" t="s">
        <v>1529</v>
      </c>
      <c r="Q481" s="48" t="s">
        <v>1267</v>
      </c>
      <c r="R481" s="48" t="s">
        <v>1267</v>
      </c>
      <c r="S481" s="48" t="s">
        <v>1826</v>
      </c>
      <c r="T481" s="48" t="s">
        <v>1267</v>
      </c>
      <c r="U481" s="48" t="s">
        <v>1267</v>
      </c>
      <c r="V481" s="48" t="s">
        <v>1950</v>
      </c>
      <c r="W481" s="122" t="s">
        <v>3812</v>
      </c>
      <c r="X481" s="122"/>
      <c r="Y481" s="48" t="s">
        <v>1228</v>
      </c>
      <c r="Z481" s="48" t="s">
        <v>1948</v>
      </c>
    </row>
    <row r="482" spans="2:26" ht="57.6" customHeight="1">
      <c r="B482" s="48" t="s">
        <v>2994</v>
      </c>
      <c r="C482" s="122">
        <f>IF(B482="1.2(1)①",INDEX('1.2(1)①'!$B:$B,MATCH(D482,'1.2(1)①'!$J:$J,0),1),INDEX('1.2(1)②'!$B:$B,MATCH(D482,'1.2(1)②'!$J:$J,0),1))</f>
        <v>39</v>
      </c>
      <c r="D482" s="48" t="s">
        <v>3402</v>
      </c>
      <c r="E482" s="48">
        <f t="shared" si="7"/>
        <v>476</v>
      </c>
      <c r="F482" s="48" t="s">
        <v>1952</v>
      </c>
      <c r="G482" s="48" t="s">
        <v>1953</v>
      </c>
      <c r="H482" s="48" t="s">
        <v>1267</v>
      </c>
      <c r="I482" s="48" t="s">
        <v>1267</v>
      </c>
      <c r="J482" s="48" t="s">
        <v>1354</v>
      </c>
      <c r="K482" s="48" t="s">
        <v>1267</v>
      </c>
      <c r="L482" s="48">
        <v>4.2</v>
      </c>
      <c r="M482" s="48" t="s">
        <v>1276</v>
      </c>
      <c r="N482" s="48" t="s">
        <v>1277</v>
      </c>
      <c r="O482" s="82">
        <v>8329000</v>
      </c>
      <c r="P482" s="48" t="s">
        <v>1271</v>
      </c>
      <c r="Q482" s="48" t="s">
        <v>1267</v>
      </c>
      <c r="R482" s="48" t="s">
        <v>1267</v>
      </c>
      <c r="S482" s="48" t="s">
        <v>1826</v>
      </c>
      <c r="T482" s="48" t="s">
        <v>1819</v>
      </c>
      <c r="U482" s="48" t="s">
        <v>1820</v>
      </c>
      <c r="V482" s="48" t="s">
        <v>1821</v>
      </c>
      <c r="W482" s="122" t="s">
        <v>3812</v>
      </c>
      <c r="X482" s="122" t="s">
        <v>3813</v>
      </c>
      <c r="Y482" s="48" t="s">
        <v>1229</v>
      </c>
      <c r="Z482" s="48" t="s">
        <v>1951</v>
      </c>
    </row>
    <row r="483" spans="2:26" ht="57.6" customHeight="1">
      <c r="B483" s="48" t="s">
        <v>2994</v>
      </c>
      <c r="C483" s="122">
        <f>IF(B483="1.2(1)①",INDEX('1.2(1)①'!$B:$B,MATCH(D483,'1.2(1)①'!$J:$J,0),1),INDEX('1.2(1)②'!$B:$B,MATCH(D483,'1.2(1)②'!$J:$J,0),1))</f>
        <v>39</v>
      </c>
      <c r="D483" s="48" t="s">
        <v>3402</v>
      </c>
      <c r="E483" s="48">
        <f t="shared" si="7"/>
        <v>477</v>
      </c>
      <c r="F483" s="48" t="s">
        <v>1952</v>
      </c>
      <c r="G483" s="48" t="s">
        <v>1955</v>
      </c>
      <c r="H483" s="48" t="s">
        <v>1267</v>
      </c>
      <c r="I483" s="48" t="s">
        <v>1267</v>
      </c>
      <c r="J483" s="48" t="s">
        <v>1354</v>
      </c>
      <c r="K483" s="48" t="s">
        <v>1267</v>
      </c>
      <c r="L483" s="48">
        <v>3.9</v>
      </c>
      <c r="M483" s="48" t="s">
        <v>1276</v>
      </c>
      <c r="N483" s="48" t="s">
        <v>1277</v>
      </c>
      <c r="O483" s="122" t="s">
        <v>1267</v>
      </c>
      <c r="P483" s="48" t="s">
        <v>1271</v>
      </c>
      <c r="Q483" s="48" t="s">
        <v>1267</v>
      </c>
      <c r="R483" s="48" t="s">
        <v>1267</v>
      </c>
      <c r="S483" s="48" t="s">
        <v>1826</v>
      </c>
      <c r="T483" s="48" t="s">
        <v>1819</v>
      </c>
      <c r="U483" s="48" t="s">
        <v>1820</v>
      </c>
      <c r="V483" s="48" t="s">
        <v>1821</v>
      </c>
      <c r="W483" s="122" t="s">
        <v>3812</v>
      </c>
      <c r="X483" s="122"/>
      <c r="Y483" s="48" t="s">
        <v>1229</v>
      </c>
      <c r="Z483" s="48" t="s">
        <v>1954</v>
      </c>
    </row>
    <row r="484" spans="2:26" ht="57.6" customHeight="1">
      <c r="B484" s="48" t="s">
        <v>2994</v>
      </c>
      <c r="C484" s="122">
        <f>IF(B484="1.2(1)①",INDEX('1.2(1)①'!$B:$B,MATCH(D484,'1.2(1)①'!$J:$J,0),1),INDEX('1.2(1)②'!$B:$B,MATCH(D484,'1.2(1)②'!$J:$J,0),1))</f>
        <v>41</v>
      </c>
      <c r="D484" s="48" t="s">
        <v>3403</v>
      </c>
      <c r="E484" s="48">
        <f t="shared" si="7"/>
        <v>478</v>
      </c>
      <c r="F484" s="48" t="s">
        <v>1957</v>
      </c>
      <c r="G484" s="48" t="s">
        <v>1267</v>
      </c>
      <c r="H484" s="48" t="s">
        <v>1267</v>
      </c>
      <c r="I484" s="48" t="s">
        <v>1267</v>
      </c>
      <c r="J484" s="48">
        <v>0</v>
      </c>
      <c r="K484" s="48">
        <v>0</v>
      </c>
      <c r="L484" s="48">
        <v>3.5</v>
      </c>
      <c r="M484" s="48" t="s">
        <v>1276</v>
      </c>
      <c r="N484" s="48" t="s">
        <v>1277</v>
      </c>
      <c r="O484" s="122" t="s">
        <v>1267</v>
      </c>
      <c r="P484" s="48" t="s">
        <v>1529</v>
      </c>
      <c r="Q484" s="48" t="s">
        <v>1267</v>
      </c>
      <c r="R484" s="48" t="s">
        <v>1267</v>
      </c>
      <c r="S484" s="48" t="s">
        <v>1826</v>
      </c>
      <c r="T484" s="48" t="s">
        <v>1267</v>
      </c>
      <c r="U484" s="48" t="s">
        <v>1267</v>
      </c>
      <c r="V484" s="48" t="s">
        <v>1958</v>
      </c>
      <c r="W484" s="122" t="s">
        <v>3812</v>
      </c>
      <c r="X484" s="122"/>
      <c r="Y484" s="48" t="s">
        <v>1230</v>
      </c>
      <c r="Z484" s="48" t="s">
        <v>1956</v>
      </c>
    </row>
    <row r="485" spans="2:26" ht="57.6" customHeight="1">
      <c r="B485" s="48" t="s">
        <v>2994</v>
      </c>
      <c r="C485" s="122">
        <f>IF(B485="1.2(1)①",INDEX('1.2(1)①'!$B:$B,MATCH(D485,'1.2(1)①'!$J:$J,0),1),INDEX('1.2(1)②'!$B:$B,MATCH(D485,'1.2(1)②'!$J:$J,0),1))</f>
        <v>41</v>
      </c>
      <c r="D485" s="48" t="s">
        <v>3403</v>
      </c>
      <c r="E485" s="48">
        <f t="shared" si="7"/>
        <v>479</v>
      </c>
      <c r="F485" s="48" t="s">
        <v>1960</v>
      </c>
      <c r="G485" s="48" t="s">
        <v>1961</v>
      </c>
      <c r="H485" s="48" t="s">
        <v>1267</v>
      </c>
      <c r="I485" s="48" t="s">
        <v>1267</v>
      </c>
      <c r="J485" s="48" t="s">
        <v>1354</v>
      </c>
      <c r="K485" s="48" t="s">
        <v>1267</v>
      </c>
      <c r="L485" s="48">
        <v>3.7</v>
      </c>
      <c r="M485" s="48" t="s">
        <v>1276</v>
      </c>
      <c r="N485" s="48" t="s">
        <v>1277</v>
      </c>
      <c r="O485" s="82">
        <v>20167000</v>
      </c>
      <c r="P485" s="48" t="s">
        <v>1529</v>
      </c>
      <c r="Q485" s="48" t="s">
        <v>1267</v>
      </c>
      <c r="R485" s="48" t="s">
        <v>1267</v>
      </c>
      <c r="S485" s="48" t="s">
        <v>1826</v>
      </c>
      <c r="T485" s="48" t="s">
        <v>1267</v>
      </c>
      <c r="U485" s="48" t="s">
        <v>1267</v>
      </c>
      <c r="V485" s="48" t="s">
        <v>1962</v>
      </c>
      <c r="W485" s="122" t="s">
        <v>3812</v>
      </c>
      <c r="X485" s="122" t="s">
        <v>3813</v>
      </c>
      <c r="Y485" s="48" t="s">
        <v>1231</v>
      </c>
      <c r="Z485" s="48" t="s">
        <v>1959</v>
      </c>
    </row>
    <row r="486" spans="2:26" ht="57.6" customHeight="1">
      <c r="B486" s="48" t="s">
        <v>2994</v>
      </c>
      <c r="C486" s="122">
        <f>IF(B486="1.2(1)①",INDEX('1.2(1)①'!$B:$B,MATCH(D486,'1.2(1)①'!$J:$J,0),1),INDEX('1.2(1)②'!$B:$B,MATCH(D486,'1.2(1)②'!$J:$J,0),1))</f>
        <v>41</v>
      </c>
      <c r="D486" s="48" t="s">
        <v>3403</v>
      </c>
      <c r="E486" s="48">
        <f t="shared" si="7"/>
        <v>480</v>
      </c>
      <c r="F486" s="48" t="s">
        <v>1960</v>
      </c>
      <c r="G486" s="48" t="s">
        <v>1964</v>
      </c>
      <c r="H486" s="48" t="s">
        <v>1267</v>
      </c>
      <c r="I486" s="48" t="s">
        <v>1267</v>
      </c>
      <c r="J486" s="48" t="s">
        <v>1354</v>
      </c>
      <c r="K486" s="48" t="s">
        <v>1267</v>
      </c>
      <c r="L486" s="48">
        <v>3.5</v>
      </c>
      <c r="M486" s="48" t="s">
        <v>1276</v>
      </c>
      <c r="N486" s="48" t="s">
        <v>1277</v>
      </c>
      <c r="O486" s="122" t="s">
        <v>1267</v>
      </c>
      <c r="P486" s="48" t="s">
        <v>1529</v>
      </c>
      <c r="Q486" s="48" t="s">
        <v>1267</v>
      </c>
      <c r="R486" s="48" t="s">
        <v>1267</v>
      </c>
      <c r="S486" s="48" t="s">
        <v>1826</v>
      </c>
      <c r="T486" s="48" t="s">
        <v>1267</v>
      </c>
      <c r="U486" s="48" t="s">
        <v>1267</v>
      </c>
      <c r="V486" s="48" t="s">
        <v>1965</v>
      </c>
      <c r="W486" s="122" t="s">
        <v>3812</v>
      </c>
      <c r="X486" s="122"/>
      <c r="Y486" s="48" t="s">
        <v>1231</v>
      </c>
      <c r="Z486" s="48" t="s">
        <v>1963</v>
      </c>
    </row>
    <row r="487" spans="2:26" ht="57.6" customHeight="1">
      <c r="B487" s="48" t="s">
        <v>2994</v>
      </c>
      <c r="C487" s="122">
        <f>IF(B487="1.2(1)①",INDEX('1.2(1)①'!$B:$B,MATCH(D487,'1.2(1)①'!$J:$J,0),1),INDEX('1.2(1)②'!$B:$B,MATCH(D487,'1.2(1)②'!$J:$J,0),1))</f>
        <v>41</v>
      </c>
      <c r="D487" s="48" t="s">
        <v>3403</v>
      </c>
      <c r="E487" s="48">
        <f t="shared" si="7"/>
        <v>481</v>
      </c>
      <c r="F487" s="48" t="s">
        <v>1960</v>
      </c>
      <c r="G487" s="48" t="s">
        <v>1933</v>
      </c>
      <c r="H487" s="48" t="s">
        <v>1267</v>
      </c>
      <c r="I487" s="48" t="s">
        <v>1267</v>
      </c>
      <c r="J487" s="48" t="s">
        <v>1354</v>
      </c>
      <c r="K487" s="48" t="s">
        <v>1267</v>
      </c>
      <c r="L487" s="48" t="s">
        <v>1267</v>
      </c>
      <c r="M487" s="48" t="s">
        <v>1276</v>
      </c>
      <c r="N487" s="48" t="s">
        <v>1277</v>
      </c>
      <c r="O487" s="122" t="s">
        <v>1267</v>
      </c>
      <c r="P487" s="48" t="s">
        <v>1529</v>
      </c>
      <c r="Q487" s="48" t="s">
        <v>1267</v>
      </c>
      <c r="R487" s="48" t="s">
        <v>1267</v>
      </c>
      <c r="S487" s="48" t="s">
        <v>1826</v>
      </c>
      <c r="T487" s="48" t="s">
        <v>1267</v>
      </c>
      <c r="U487" s="48" t="s">
        <v>1267</v>
      </c>
      <c r="V487" s="48" t="s">
        <v>1934</v>
      </c>
      <c r="W487" s="122" t="s">
        <v>3812</v>
      </c>
      <c r="X487" s="122"/>
      <c r="Y487" s="48" t="s">
        <v>1231</v>
      </c>
      <c r="Z487" s="48" t="s">
        <v>1966</v>
      </c>
    </row>
    <row r="488" spans="2:26" ht="57.6" customHeight="1">
      <c r="B488" s="48" t="s">
        <v>2994</v>
      </c>
      <c r="C488" s="122">
        <f>IF(B488="1.2(1)①",INDEX('1.2(1)①'!$B:$B,MATCH(D488,'1.2(1)①'!$J:$J,0),1),INDEX('1.2(1)②'!$B:$B,MATCH(D488,'1.2(1)②'!$J:$J,0),1))</f>
        <v>42</v>
      </c>
      <c r="D488" s="48" t="s">
        <v>3404</v>
      </c>
      <c r="E488" s="48">
        <f t="shared" si="7"/>
        <v>482</v>
      </c>
      <c r="F488" s="48" t="s">
        <v>1968</v>
      </c>
      <c r="G488" s="48" t="s">
        <v>1969</v>
      </c>
      <c r="H488" s="48" t="s">
        <v>1267</v>
      </c>
      <c r="I488" s="48" t="s">
        <v>1267</v>
      </c>
      <c r="J488" s="48" t="s">
        <v>1354</v>
      </c>
      <c r="K488" s="48" t="s">
        <v>1267</v>
      </c>
      <c r="L488" s="48">
        <v>3.53</v>
      </c>
      <c r="M488" s="48" t="s">
        <v>1276</v>
      </c>
      <c r="N488" s="48" t="s">
        <v>1277</v>
      </c>
      <c r="O488" s="122" t="s">
        <v>1267</v>
      </c>
      <c r="P488" s="48" t="s">
        <v>1529</v>
      </c>
      <c r="Q488" s="48" t="s">
        <v>1267</v>
      </c>
      <c r="R488" s="48" t="s">
        <v>1267</v>
      </c>
      <c r="S488" s="48" t="s">
        <v>1826</v>
      </c>
      <c r="T488" s="48" t="s">
        <v>1267</v>
      </c>
      <c r="U488" s="48" t="s">
        <v>1267</v>
      </c>
      <c r="V488" s="48" t="s">
        <v>1970</v>
      </c>
      <c r="W488" s="122" t="s">
        <v>3812</v>
      </c>
      <c r="X488" s="122"/>
      <c r="Y488" s="48" t="s">
        <v>1198</v>
      </c>
      <c r="Z488" s="48" t="s">
        <v>1967</v>
      </c>
    </row>
    <row r="489" spans="2:26" ht="57.6" customHeight="1">
      <c r="B489" s="48" t="s">
        <v>2994</v>
      </c>
      <c r="C489" s="122">
        <f>IF(B489="1.2(1)①",INDEX('1.2(1)①'!$B:$B,MATCH(D489,'1.2(1)①'!$J:$J,0),1),INDEX('1.2(1)②'!$B:$B,MATCH(D489,'1.2(1)②'!$J:$J,0),1))</f>
        <v>42</v>
      </c>
      <c r="D489" s="48" t="s">
        <v>3404</v>
      </c>
      <c r="E489" s="48">
        <f t="shared" si="7"/>
        <v>483</v>
      </c>
      <c r="F489" s="48" t="s">
        <v>1968</v>
      </c>
      <c r="G489" s="48" t="s">
        <v>1972</v>
      </c>
      <c r="H489" s="48" t="s">
        <v>1267</v>
      </c>
      <c r="I489" s="48" t="s">
        <v>1267</v>
      </c>
      <c r="J489" s="48" t="s">
        <v>1354</v>
      </c>
      <c r="K489" s="48" t="s">
        <v>1267</v>
      </c>
      <c r="L489" s="48" t="s">
        <v>1267</v>
      </c>
      <c r="M489" s="48" t="s">
        <v>1276</v>
      </c>
      <c r="N489" s="48" t="s">
        <v>1277</v>
      </c>
      <c r="O489" s="122" t="s">
        <v>1267</v>
      </c>
      <c r="P489" s="48" t="s">
        <v>1529</v>
      </c>
      <c r="Q489" s="48" t="s">
        <v>1267</v>
      </c>
      <c r="R489" s="48" t="s">
        <v>1267</v>
      </c>
      <c r="S489" s="48" t="s">
        <v>1826</v>
      </c>
      <c r="T489" s="48" t="s">
        <v>1267</v>
      </c>
      <c r="U489" s="48" t="s">
        <v>1267</v>
      </c>
      <c r="V489" s="48" t="s">
        <v>1973</v>
      </c>
      <c r="W489" s="122" t="s">
        <v>3812</v>
      </c>
      <c r="X489" s="122"/>
      <c r="Y489" s="48" t="s">
        <v>1198</v>
      </c>
      <c r="Z489" s="48" t="s">
        <v>1971</v>
      </c>
    </row>
    <row r="490" spans="2:26" ht="57.6" customHeight="1">
      <c r="B490" s="48" t="s">
        <v>2994</v>
      </c>
      <c r="C490" s="122">
        <f>IF(B490="1.2(1)①",INDEX('1.2(1)①'!$B:$B,MATCH(D490,'1.2(1)①'!$J:$J,0),1),INDEX('1.2(1)②'!$B:$B,MATCH(D490,'1.2(1)②'!$J:$J,0),1))</f>
        <v>42</v>
      </c>
      <c r="D490" s="48" t="s">
        <v>3404</v>
      </c>
      <c r="E490" s="48">
        <f t="shared" si="7"/>
        <v>484</v>
      </c>
      <c r="F490" s="48" t="s">
        <v>1968</v>
      </c>
      <c r="G490" s="48" t="s">
        <v>1975</v>
      </c>
      <c r="H490" s="48" t="s">
        <v>1267</v>
      </c>
      <c r="I490" s="48" t="s">
        <v>1267</v>
      </c>
      <c r="J490" s="48" t="s">
        <v>1354</v>
      </c>
      <c r="K490" s="48" t="s">
        <v>1267</v>
      </c>
      <c r="L490" s="48">
        <v>2.46</v>
      </c>
      <c r="M490" s="48" t="s">
        <v>1276</v>
      </c>
      <c r="N490" s="48" t="s">
        <v>1277</v>
      </c>
      <c r="O490" s="122" t="s">
        <v>1267</v>
      </c>
      <c r="P490" s="48" t="s">
        <v>1529</v>
      </c>
      <c r="Q490" s="48" t="s">
        <v>1267</v>
      </c>
      <c r="R490" s="48" t="s">
        <v>1267</v>
      </c>
      <c r="S490" s="48" t="s">
        <v>1826</v>
      </c>
      <c r="T490" s="48" t="s">
        <v>1267</v>
      </c>
      <c r="U490" s="48" t="s">
        <v>1267</v>
      </c>
      <c r="V490" s="48" t="s">
        <v>1976</v>
      </c>
      <c r="W490" s="122" t="s">
        <v>3812</v>
      </c>
      <c r="X490" s="122"/>
      <c r="Y490" s="48" t="s">
        <v>1198</v>
      </c>
      <c r="Z490" s="48" t="s">
        <v>1974</v>
      </c>
    </row>
    <row r="491" spans="2:26" ht="57.6" customHeight="1">
      <c r="B491" s="48" t="s">
        <v>2994</v>
      </c>
      <c r="C491" s="122">
        <f>IF(B491="1.2(1)①",INDEX('1.2(1)①'!$B:$B,MATCH(D491,'1.2(1)①'!$J:$J,0),1),INDEX('1.2(1)②'!$B:$B,MATCH(D491,'1.2(1)②'!$J:$J,0),1))</f>
        <v>43</v>
      </c>
      <c r="D491" s="48" t="s">
        <v>101</v>
      </c>
      <c r="E491" s="48">
        <f t="shared" si="7"/>
        <v>485</v>
      </c>
      <c r="F491" s="48" t="s">
        <v>2826</v>
      </c>
      <c r="G491" s="48" t="s">
        <v>2827</v>
      </c>
      <c r="H491" s="48" t="s">
        <v>1267</v>
      </c>
      <c r="I491" s="48" t="s">
        <v>1267</v>
      </c>
      <c r="J491" s="48" t="s">
        <v>1354</v>
      </c>
      <c r="K491" s="48" t="s">
        <v>1267</v>
      </c>
      <c r="L491" s="48">
        <v>20</v>
      </c>
      <c r="M491" s="48" t="s">
        <v>1276</v>
      </c>
      <c r="N491" s="48" t="s">
        <v>1277</v>
      </c>
      <c r="O491" s="122" t="s">
        <v>1267</v>
      </c>
      <c r="P491" s="48" t="s">
        <v>1529</v>
      </c>
      <c r="Q491" s="48" t="s">
        <v>1267</v>
      </c>
      <c r="R491" s="48" t="s">
        <v>1267</v>
      </c>
      <c r="S491" s="48" t="s">
        <v>2828</v>
      </c>
      <c r="T491" s="48" t="s">
        <v>1267</v>
      </c>
      <c r="U491" s="48" t="s">
        <v>1267</v>
      </c>
      <c r="V491" s="48" t="s">
        <v>2829</v>
      </c>
      <c r="W491" s="122" t="s">
        <v>3812</v>
      </c>
      <c r="X491" s="122"/>
      <c r="Y491" s="48" t="s">
        <v>1199</v>
      </c>
      <c r="Z491" s="48" t="s">
        <v>2825</v>
      </c>
    </row>
    <row r="492" spans="2:26" ht="57.6" customHeight="1">
      <c r="B492" s="48" t="s">
        <v>2994</v>
      </c>
      <c r="C492" s="122">
        <f>IF(B492="1.2(1)①",INDEX('1.2(1)①'!$B:$B,MATCH(D492,'1.2(1)①'!$J:$J,0),1),INDEX('1.2(1)②'!$B:$B,MATCH(D492,'1.2(1)②'!$J:$J,0),1))</f>
        <v>43</v>
      </c>
      <c r="D492" s="48" t="s">
        <v>101</v>
      </c>
      <c r="E492" s="48">
        <f t="shared" si="7"/>
        <v>486</v>
      </c>
      <c r="F492" s="48" t="s">
        <v>2826</v>
      </c>
      <c r="G492" s="48" t="s">
        <v>2831</v>
      </c>
      <c r="H492" s="48" t="s">
        <v>1267</v>
      </c>
      <c r="I492" s="48" t="s">
        <v>1267</v>
      </c>
      <c r="J492" s="48" t="s">
        <v>1354</v>
      </c>
      <c r="K492" s="48" t="s">
        <v>1267</v>
      </c>
      <c r="L492" s="48">
        <v>20</v>
      </c>
      <c r="M492" s="48" t="s">
        <v>1276</v>
      </c>
      <c r="N492" s="48" t="s">
        <v>1277</v>
      </c>
      <c r="O492" s="122" t="s">
        <v>1267</v>
      </c>
      <c r="P492" s="48" t="s">
        <v>1529</v>
      </c>
      <c r="Q492" s="48" t="s">
        <v>1267</v>
      </c>
      <c r="R492" s="48" t="s">
        <v>1267</v>
      </c>
      <c r="S492" s="48" t="s">
        <v>2828</v>
      </c>
      <c r="T492" s="48" t="s">
        <v>1267</v>
      </c>
      <c r="U492" s="48" t="s">
        <v>1267</v>
      </c>
      <c r="V492" s="48" t="s">
        <v>2832</v>
      </c>
      <c r="W492" s="122" t="s">
        <v>3812</v>
      </c>
      <c r="X492" s="122"/>
      <c r="Y492" s="48" t="s">
        <v>1199</v>
      </c>
      <c r="Z492" s="48" t="s">
        <v>2830</v>
      </c>
    </row>
    <row r="493" spans="2:26" ht="57.6" customHeight="1">
      <c r="B493" s="48" t="s">
        <v>2994</v>
      </c>
      <c r="C493" s="122">
        <f>IF(B493="1.2(1)①",INDEX('1.2(1)①'!$B:$B,MATCH(D493,'1.2(1)①'!$J:$J,0),1),INDEX('1.2(1)②'!$B:$B,MATCH(D493,'1.2(1)②'!$J:$J,0),1))</f>
        <v>45</v>
      </c>
      <c r="D493" s="48" t="s">
        <v>3405</v>
      </c>
      <c r="E493" s="48">
        <f t="shared" si="7"/>
        <v>487</v>
      </c>
      <c r="F493" s="48" t="s">
        <v>2796</v>
      </c>
      <c r="G493" s="48" t="s">
        <v>2797</v>
      </c>
      <c r="H493" s="48" t="s">
        <v>2798</v>
      </c>
      <c r="I493" s="48" t="s">
        <v>2799</v>
      </c>
      <c r="J493" s="48" t="s">
        <v>1354</v>
      </c>
      <c r="K493" s="48" t="s">
        <v>1267</v>
      </c>
      <c r="L493" s="48">
        <v>1.79</v>
      </c>
      <c r="M493" s="48" t="s">
        <v>1276</v>
      </c>
      <c r="N493" s="48" t="s">
        <v>1277</v>
      </c>
      <c r="O493" s="122" t="s">
        <v>1267</v>
      </c>
      <c r="P493" s="48" t="s">
        <v>2800</v>
      </c>
      <c r="Q493" s="48" t="s">
        <v>1267</v>
      </c>
      <c r="R493" s="48" t="s">
        <v>1267</v>
      </c>
      <c r="S493" s="48" t="s">
        <v>2801</v>
      </c>
      <c r="T493" s="48" t="s">
        <v>1267</v>
      </c>
      <c r="U493" s="48" t="s">
        <v>1267</v>
      </c>
      <c r="V493" s="48" t="s">
        <v>2802</v>
      </c>
      <c r="W493" s="122" t="s">
        <v>3812</v>
      </c>
      <c r="X493" s="122"/>
      <c r="Y493" s="48" t="s">
        <v>1200</v>
      </c>
      <c r="Z493" s="48" t="s">
        <v>2795</v>
      </c>
    </row>
    <row r="494" spans="2:26" ht="57.6" customHeight="1">
      <c r="B494" s="48" t="s">
        <v>2994</v>
      </c>
      <c r="C494" s="122">
        <f>IF(B494="1.2(1)①",INDEX('1.2(1)①'!$B:$B,MATCH(D494,'1.2(1)①'!$J:$J,0),1),INDEX('1.2(1)②'!$B:$B,MATCH(D494,'1.2(1)②'!$J:$J,0),1))</f>
        <v>45</v>
      </c>
      <c r="D494" s="48" t="s">
        <v>3405</v>
      </c>
      <c r="E494" s="48">
        <f t="shared" si="7"/>
        <v>488</v>
      </c>
      <c r="F494" s="48" t="s">
        <v>2796</v>
      </c>
      <c r="G494" s="48" t="s">
        <v>2797</v>
      </c>
      <c r="H494" s="48" t="s">
        <v>2798</v>
      </c>
      <c r="I494" s="48" t="s">
        <v>2804</v>
      </c>
      <c r="J494" s="48" t="s">
        <v>1354</v>
      </c>
      <c r="K494" s="48" t="s">
        <v>1267</v>
      </c>
      <c r="L494" s="48">
        <v>1.5</v>
      </c>
      <c r="M494" s="48" t="s">
        <v>1276</v>
      </c>
      <c r="N494" s="48" t="s">
        <v>1277</v>
      </c>
      <c r="O494" s="122" t="s">
        <v>1267</v>
      </c>
      <c r="P494" s="48" t="s">
        <v>2800</v>
      </c>
      <c r="Q494" s="48" t="s">
        <v>1267</v>
      </c>
      <c r="R494" s="48" t="s">
        <v>1267</v>
      </c>
      <c r="S494" s="48" t="s">
        <v>2801</v>
      </c>
      <c r="T494" s="48" t="s">
        <v>1267</v>
      </c>
      <c r="U494" s="48" t="s">
        <v>1267</v>
      </c>
      <c r="V494" s="48" t="s">
        <v>2802</v>
      </c>
      <c r="W494" s="122" t="s">
        <v>3812</v>
      </c>
      <c r="X494" s="122"/>
      <c r="Y494" s="48" t="s">
        <v>1200</v>
      </c>
      <c r="Z494" s="48" t="s">
        <v>2803</v>
      </c>
    </row>
    <row r="495" spans="2:26" ht="57.6" customHeight="1">
      <c r="B495" s="48" t="s">
        <v>2994</v>
      </c>
      <c r="C495" s="122">
        <f>IF(B495="1.2(1)①",INDEX('1.2(1)①'!$B:$B,MATCH(D495,'1.2(1)①'!$J:$J,0),1),INDEX('1.2(1)②'!$B:$B,MATCH(D495,'1.2(1)②'!$J:$J,0),1))</f>
        <v>45</v>
      </c>
      <c r="D495" s="48" t="s">
        <v>3405</v>
      </c>
      <c r="E495" s="48">
        <f t="shared" si="7"/>
        <v>489</v>
      </c>
      <c r="F495" s="48" t="s">
        <v>2796</v>
      </c>
      <c r="G495" s="48" t="s">
        <v>2797</v>
      </c>
      <c r="H495" s="48" t="s">
        <v>2798</v>
      </c>
      <c r="I495" s="48" t="s">
        <v>2806</v>
      </c>
      <c r="J495" s="48" t="s">
        <v>1354</v>
      </c>
      <c r="K495" s="48" t="s">
        <v>1267</v>
      </c>
      <c r="L495" s="48">
        <v>1.79</v>
      </c>
      <c r="M495" s="48" t="s">
        <v>1276</v>
      </c>
      <c r="N495" s="48" t="s">
        <v>1277</v>
      </c>
      <c r="O495" s="122" t="s">
        <v>1267</v>
      </c>
      <c r="P495" s="48" t="s">
        <v>2800</v>
      </c>
      <c r="Q495" s="48" t="s">
        <v>1267</v>
      </c>
      <c r="R495" s="48" t="s">
        <v>1267</v>
      </c>
      <c r="S495" s="48" t="s">
        <v>2801</v>
      </c>
      <c r="T495" s="48" t="s">
        <v>1267</v>
      </c>
      <c r="U495" s="48" t="s">
        <v>1267</v>
      </c>
      <c r="V495" s="48" t="s">
        <v>2802</v>
      </c>
      <c r="W495" s="122" t="s">
        <v>3812</v>
      </c>
      <c r="X495" s="122"/>
      <c r="Y495" s="48" t="s">
        <v>1200</v>
      </c>
      <c r="Z495" s="48" t="s">
        <v>2805</v>
      </c>
    </row>
    <row r="496" spans="2:26" ht="57.6" customHeight="1">
      <c r="B496" s="48" t="s">
        <v>2994</v>
      </c>
      <c r="C496" s="122">
        <f>IF(B496="1.2(1)①",INDEX('1.2(1)①'!$B:$B,MATCH(D496,'1.2(1)①'!$J:$J,0),1),INDEX('1.2(1)②'!$B:$B,MATCH(D496,'1.2(1)②'!$J:$J,0),1))</f>
        <v>46</v>
      </c>
      <c r="D496" s="48" t="s">
        <v>108</v>
      </c>
      <c r="E496" s="48">
        <f t="shared" si="7"/>
        <v>490</v>
      </c>
      <c r="F496" s="48" t="s">
        <v>1978</v>
      </c>
      <c r="G496" s="48" t="s">
        <v>1979</v>
      </c>
      <c r="H496" s="48" t="s">
        <v>1267</v>
      </c>
      <c r="I496" s="48" t="s">
        <v>1267</v>
      </c>
      <c r="J496" s="48" t="s">
        <v>1980</v>
      </c>
      <c r="K496" s="48" t="s">
        <v>1981</v>
      </c>
      <c r="L496" s="48">
        <v>6.7000000000000004E-2</v>
      </c>
      <c r="M496" s="48" t="s">
        <v>1276</v>
      </c>
      <c r="N496" s="48" t="s">
        <v>1277</v>
      </c>
      <c r="O496" s="122" t="s">
        <v>1267</v>
      </c>
      <c r="P496" s="48" t="s">
        <v>1529</v>
      </c>
      <c r="Q496" s="48" t="s">
        <v>1267</v>
      </c>
      <c r="R496" s="48" t="s">
        <v>1267</v>
      </c>
      <c r="S496" s="48" t="s">
        <v>1982</v>
      </c>
      <c r="T496" s="48" t="s">
        <v>1267</v>
      </c>
      <c r="U496" s="48" t="s">
        <v>1267</v>
      </c>
      <c r="V496" s="48" t="s">
        <v>1983</v>
      </c>
      <c r="W496" s="122" t="s">
        <v>3812</v>
      </c>
      <c r="X496" s="122"/>
      <c r="Y496" s="48" t="s">
        <v>1201</v>
      </c>
      <c r="Z496" s="48" t="s">
        <v>1977</v>
      </c>
    </row>
    <row r="497" spans="2:26" ht="57.6" customHeight="1">
      <c r="B497" s="48" t="s">
        <v>2994</v>
      </c>
      <c r="C497" s="122">
        <f>IF(B497="1.2(1)①",INDEX('1.2(1)①'!$B:$B,MATCH(D497,'1.2(1)①'!$J:$J,0),1),INDEX('1.2(1)②'!$B:$B,MATCH(D497,'1.2(1)②'!$J:$J,0),1))</f>
        <v>46</v>
      </c>
      <c r="D497" s="48" t="s">
        <v>108</v>
      </c>
      <c r="E497" s="48">
        <f t="shared" si="7"/>
        <v>491</v>
      </c>
      <c r="F497" s="48" t="s">
        <v>1978</v>
      </c>
      <c r="G497" s="48" t="s">
        <v>1985</v>
      </c>
      <c r="H497" s="48" t="s">
        <v>1267</v>
      </c>
      <c r="I497" s="48" t="s">
        <v>1267</v>
      </c>
      <c r="J497" s="48" t="s">
        <v>1980</v>
      </c>
      <c r="K497" s="48" t="s">
        <v>1981</v>
      </c>
      <c r="L497" s="48">
        <v>6.4000000000000001E-2</v>
      </c>
      <c r="M497" s="48" t="s">
        <v>1276</v>
      </c>
      <c r="N497" s="48" t="s">
        <v>1277</v>
      </c>
      <c r="O497" s="122" t="s">
        <v>1267</v>
      </c>
      <c r="P497" s="48" t="s">
        <v>1529</v>
      </c>
      <c r="Q497" s="48" t="s">
        <v>1267</v>
      </c>
      <c r="R497" s="48" t="s">
        <v>1267</v>
      </c>
      <c r="S497" s="48" t="s">
        <v>1982</v>
      </c>
      <c r="T497" s="48" t="s">
        <v>1267</v>
      </c>
      <c r="U497" s="48" t="s">
        <v>1267</v>
      </c>
      <c r="V497" s="48" t="s">
        <v>1986</v>
      </c>
      <c r="W497" s="122" t="s">
        <v>3812</v>
      </c>
      <c r="X497" s="122"/>
      <c r="Y497" s="48" t="s">
        <v>1201</v>
      </c>
      <c r="Z497" s="48" t="s">
        <v>1984</v>
      </c>
    </row>
    <row r="498" spans="2:26" ht="57.6" customHeight="1">
      <c r="B498" s="48" t="s">
        <v>2994</v>
      </c>
      <c r="C498" s="122">
        <f>IF(B498="1.2(1)①",INDEX('1.2(1)①'!$B:$B,MATCH(D498,'1.2(1)①'!$J:$J,0),1),INDEX('1.2(1)②'!$B:$B,MATCH(D498,'1.2(1)②'!$J:$J,0),1))</f>
        <v>46</v>
      </c>
      <c r="D498" s="48" t="s">
        <v>108</v>
      </c>
      <c r="E498" s="48">
        <f t="shared" si="7"/>
        <v>492</v>
      </c>
      <c r="F498" s="48" t="s">
        <v>1978</v>
      </c>
      <c r="G498" s="48" t="s">
        <v>1988</v>
      </c>
      <c r="H498" s="48" t="s">
        <v>1267</v>
      </c>
      <c r="I498" s="48" t="s">
        <v>1267</v>
      </c>
      <c r="J498" s="48" t="s">
        <v>1980</v>
      </c>
      <c r="K498" s="48" t="s">
        <v>1981</v>
      </c>
      <c r="L498" s="48">
        <v>8.5000000000000006E-2</v>
      </c>
      <c r="M498" s="48" t="s">
        <v>1276</v>
      </c>
      <c r="N498" s="48" t="s">
        <v>1277</v>
      </c>
      <c r="O498" s="122" t="s">
        <v>1267</v>
      </c>
      <c r="P498" s="48" t="s">
        <v>1529</v>
      </c>
      <c r="Q498" s="48" t="s">
        <v>1267</v>
      </c>
      <c r="R498" s="48" t="s">
        <v>1267</v>
      </c>
      <c r="S498" s="48" t="s">
        <v>1982</v>
      </c>
      <c r="T498" s="48" t="s">
        <v>1267</v>
      </c>
      <c r="U498" s="48" t="s">
        <v>1267</v>
      </c>
      <c r="V498" s="48" t="s">
        <v>1989</v>
      </c>
      <c r="W498" s="122" t="s">
        <v>3812</v>
      </c>
      <c r="X498" s="122"/>
      <c r="Y498" s="48" t="s">
        <v>1201</v>
      </c>
      <c r="Z498" s="48" t="s">
        <v>1987</v>
      </c>
    </row>
    <row r="499" spans="2:26" ht="57.6" customHeight="1">
      <c r="B499" s="48" t="s">
        <v>2994</v>
      </c>
      <c r="C499" s="122">
        <f>IF(B499="1.2(1)①",INDEX('1.2(1)①'!$B:$B,MATCH(D499,'1.2(1)①'!$J:$J,0),1),INDEX('1.2(1)②'!$B:$B,MATCH(D499,'1.2(1)②'!$J:$J,0),1))</f>
        <v>48</v>
      </c>
      <c r="D499" s="48" t="s">
        <v>3406</v>
      </c>
      <c r="E499" s="48">
        <f t="shared" si="7"/>
        <v>493</v>
      </c>
      <c r="F499" s="48" t="s">
        <v>2128</v>
      </c>
      <c r="G499" s="48" t="s">
        <v>2129</v>
      </c>
      <c r="H499" s="48" t="s">
        <v>2130</v>
      </c>
      <c r="I499" s="48" t="s">
        <v>2131</v>
      </c>
      <c r="J499" s="48" t="s">
        <v>2132</v>
      </c>
      <c r="K499" s="48" t="s">
        <v>1993</v>
      </c>
      <c r="L499" s="48">
        <v>85.5</v>
      </c>
      <c r="M499" s="48" t="s">
        <v>1276</v>
      </c>
      <c r="N499" s="48" t="s">
        <v>1277</v>
      </c>
      <c r="O499" s="122" t="s">
        <v>1267</v>
      </c>
      <c r="P499" s="48" t="s">
        <v>1271</v>
      </c>
      <c r="Q499" s="48" t="s">
        <v>2133</v>
      </c>
      <c r="R499" s="48" t="s">
        <v>2134</v>
      </c>
      <c r="S499" s="48" t="s">
        <v>2135</v>
      </c>
      <c r="T499" s="48" t="s">
        <v>2136</v>
      </c>
      <c r="U499" s="48" t="s">
        <v>2137</v>
      </c>
      <c r="V499" s="48" t="s">
        <v>2138</v>
      </c>
      <c r="W499" s="122" t="s">
        <v>3812</v>
      </c>
      <c r="X499" s="122"/>
      <c r="Y499" s="48" t="s">
        <v>1202</v>
      </c>
      <c r="Z499" s="48" t="s">
        <v>2127</v>
      </c>
    </row>
    <row r="500" spans="2:26" ht="57.6" customHeight="1">
      <c r="B500" s="48" t="s">
        <v>2994</v>
      </c>
      <c r="C500" s="122">
        <f>IF(B500="1.2(1)①",INDEX('1.2(1)①'!$B:$B,MATCH(D500,'1.2(1)①'!$J:$J,0),1),INDEX('1.2(1)②'!$B:$B,MATCH(D500,'1.2(1)②'!$J:$J,0),1))</f>
        <v>48</v>
      </c>
      <c r="D500" s="48" t="s">
        <v>3406</v>
      </c>
      <c r="E500" s="48">
        <f t="shared" si="7"/>
        <v>494</v>
      </c>
      <c r="F500" s="48" t="s">
        <v>2128</v>
      </c>
      <c r="G500" s="48" t="s">
        <v>2129</v>
      </c>
      <c r="H500" s="48" t="s">
        <v>2130</v>
      </c>
      <c r="I500" s="48" t="s">
        <v>2140</v>
      </c>
      <c r="J500" s="48" t="s">
        <v>2132</v>
      </c>
      <c r="K500" s="48" t="s">
        <v>1993</v>
      </c>
      <c r="L500" s="48">
        <v>86.5</v>
      </c>
      <c r="M500" s="48" t="s">
        <v>1276</v>
      </c>
      <c r="N500" s="48" t="s">
        <v>1277</v>
      </c>
      <c r="O500" s="122" t="s">
        <v>1267</v>
      </c>
      <c r="P500" s="48" t="s">
        <v>1271</v>
      </c>
      <c r="Q500" s="48" t="s">
        <v>2133</v>
      </c>
      <c r="R500" s="48" t="s">
        <v>2134</v>
      </c>
      <c r="S500" s="48" t="s">
        <v>2135</v>
      </c>
      <c r="T500" s="48" t="s">
        <v>2136</v>
      </c>
      <c r="U500" s="48" t="s">
        <v>2137</v>
      </c>
      <c r="V500" s="48" t="s">
        <v>2138</v>
      </c>
      <c r="W500" s="122" t="s">
        <v>3812</v>
      </c>
      <c r="X500" s="122"/>
      <c r="Y500" s="48" t="s">
        <v>1202</v>
      </c>
      <c r="Z500" s="48" t="s">
        <v>2139</v>
      </c>
    </row>
    <row r="501" spans="2:26" ht="57.6" customHeight="1">
      <c r="B501" s="48" t="s">
        <v>2994</v>
      </c>
      <c r="C501" s="122">
        <f>IF(B501="1.2(1)①",INDEX('1.2(1)①'!$B:$B,MATCH(D501,'1.2(1)①'!$J:$J,0),1),INDEX('1.2(1)②'!$B:$B,MATCH(D501,'1.2(1)②'!$J:$J,0),1))</f>
        <v>48</v>
      </c>
      <c r="D501" s="48" t="s">
        <v>3406</v>
      </c>
      <c r="E501" s="48">
        <f t="shared" si="7"/>
        <v>495</v>
      </c>
      <c r="F501" s="48" t="s">
        <v>2128</v>
      </c>
      <c r="G501" s="48" t="s">
        <v>2129</v>
      </c>
      <c r="H501" s="48" t="s">
        <v>2130</v>
      </c>
      <c r="I501" s="48" t="s">
        <v>2142</v>
      </c>
      <c r="J501" s="48" t="s">
        <v>2132</v>
      </c>
      <c r="K501" s="48" t="s">
        <v>1993</v>
      </c>
      <c r="L501" s="48">
        <v>85.5</v>
      </c>
      <c r="M501" s="48" t="s">
        <v>1276</v>
      </c>
      <c r="N501" s="48" t="s">
        <v>1277</v>
      </c>
      <c r="O501" s="122" t="s">
        <v>1267</v>
      </c>
      <c r="P501" s="48" t="s">
        <v>1271</v>
      </c>
      <c r="Q501" s="48" t="s">
        <v>2133</v>
      </c>
      <c r="R501" s="48" t="s">
        <v>2134</v>
      </c>
      <c r="S501" s="48" t="s">
        <v>2135</v>
      </c>
      <c r="T501" s="48" t="s">
        <v>2136</v>
      </c>
      <c r="U501" s="48" t="s">
        <v>2137</v>
      </c>
      <c r="V501" s="48" t="s">
        <v>2138</v>
      </c>
      <c r="W501" s="122" t="s">
        <v>3812</v>
      </c>
      <c r="X501" s="122"/>
      <c r="Y501" s="48" t="s">
        <v>1202</v>
      </c>
      <c r="Z501" s="48" t="s">
        <v>2141</v>
      </c>
    </row>
    <row r="502" spans="2:26" ht="57.6" customHeight="1">
      <c r="B502" s="48" t="s">
        <v>2994</v>
      </c>
      <c r="C502" s="122">
        <f>IF(B502="1.2(1)①",INDEX('1.2(1)①'!$B:$B,MATCH(D502,'1.2(1)①'!$J:$J,0),1),INDEX('1.2(1)②'!$B:$B,MATCH(D502,'1.2(1)②'!$J:$J,0),1))</f>
        <v>48</v>
      </c>
      <c r="D502" s="48" t="s">
        <v>3406</v>
      </c>
      <c r="E502" s="48">
        <f t="shared" si="7"/>
        <v>496</v>
      </c>
      <c r="F502" s="48" t="s">
        <v>2128</v>
      </c>
      <c r="G502" s="48" t="s">
        <v>2129</v>
      </c>
      <c r="H502" s="48" t="s">
        <v>2130</v>
      </c>
      <c r="I502" s="48" t="s">
        <v>2144</v>
      </c>
      <c r="J502" s="48" t="s">
        <v>2132</v>
      </c>
      <c r="K502" s="48" t="s">
        <v>1993</v>
      </c>
      <c r="L502" s="48">
        <v>88</v>
      </c>
      <c r="M502" s="48" t="s">
        <v>1276</v>
      </c>
      <c r="N502" s="48" t="s">
        <v>1277</v>
      </c>
      <c r="O502" s="122" t="s">
        <v>1267</v>
      </c>
      <c r="P502" s="48" t="s">
        <v>1271</v>
      </c>
      <c r="Q502" s="48" t="s">
        <v>2133</v>
      </c>
      <c r="R502" s="48" t="s">
        <v>2134</v>
      </c>
      <c r="S502" s="48" t="s">
        <v>2135</v>
      </c>
      <c r="T502" s="48" t="s">
        <v>2136</v>
      </c>
      <c r="U502" s="48" t="s">
        <v>2137</v>
      </c>
      <c r="V502" s="48" t="s">
        <v>2138</v>
      </c>
      <c r="W502" s="122" t="s">
        <v>3812</v>
      </c>
      <c r="X502" s="122"/>
      <c r="Y502" s="48" t="s">
        <v>1202</v>
      </c>
      <c r="Z502" s="48" t="s">
        <v>2143</v>
      </c>
    </row>
    <row r="503" spans="2:26" ht="57.6" customHeight="1">
      <c r="B503" s="48" t="s">
        <v>2994</v>
      </c>
      <c r="C503" s="122">
        <f>IF(B503="1.2(1)①",INDEX('1.2(1)①'!$B:$B,MATCH(D503,'1.2(1)①'!$J:$J,0),1),INDEX('1.2(1)②'!$B:$B,MATCH(D503,'1.2(1)②'!$J:$J,0),1))</f>
        <v>48</v>
      </c>
      <c r="D503" s="48" t="s">
        <v>3406</v>
      </c>
      <c r="E503" s="48">
        <f t="shared" si="7"/>
        <v>497</v>
      </c>
      <c r="F503" s="48" t="s">
        <v>2128</v>
      </c>
      <c r="G503" s="48" t="s">
        <v>2129</v>
      </c>
      <c r="H503" s="48" t="s">
        <v>2130</v>
      </c>
      <c r="I503" s="48" t="s">
        <v>2146</v>
      </c>
      <c r="J503" s="48" t="s">
        <v>2132</v>
      </c>
      <c r="K503" s="48" t="s">
        <v>1993</v>
      </c>
      <c r="L503" s="48">
        <v>90.2</v>
      </c>
      <c r="M503" s="48" t="s">
        <v>1276</v>
      </c>
      <c r="N503" s="48" t="s">
        <v>1277</v>
      </c>
      <c r="O503" s="122" t="s">
        <v>1267</v>
      </c>
      <c r="P503" s="48" t="s">
        <v>1271</v>
      </c>
      <c r="Q503" s="48" t="s">
        <v>2133</v>
      </c>
      <c r="R503" s="48" t="s">
        <v>2134</v>
      </c>
      <c r="S503" s="48" t="s">
        <v>2135</v>
      </c>
      <c r="T503" s="48" t="s">
        <v>2136</v>
      </c>
      <c r="U503" s="48" t="s">
        <v>2137</v>
      </c>
      <c r="V503" s="48" t="s">
        <v>2138</v>
      </c>
      <c r="W503" s="122" t="s">
        <v>3812</v>
      </c>
      <c r="X503" s="122"/>
      <c r="Y503" s="48" t="s">
        <v>1202</v>
      </c>
      <c r="Z503" s="48" t="s">
        <v>2145</v>
      </c>
    </row>
    <row r="504" spans="2:26" ht="57.6" customHeight="1">
      <c r="B504" s="48" t="s">
        <v>2994</v>
      </c>
      <c r="C504" s="122">
        <f>IF(B504="1.2(1)①",INDEX('1.2(1)①'!$B:$B,MATCH(D504,'1.2(1)①'!$J:$J,0),1),INDEX('1.2(1)②'!$B:$B,MATCH(D504,'1.2(1)②'!$J:$J,0),1))</f>
        <v>48</v>
      </c>
      <c r="D504" s="48" t="s">
        <v>3406</v>
      </c>
      <c r="E504" s="48">
        <f t="shared" si="7"/>
        <v>498</v>
      </c>
      <c r="F504" s="48" t="s">
        <v>2128</v>
      </c>
      <c r="G504" s="48" t="s">
        <v>2129</v>
      </c>
      <c r="H504" s="48" t="s">
        <v>2130</v>
      </c>
      <c r="I504" s="48" t="s">
        <v>2148</v>
      </c>
      <c r="J504" s="48" t="s">
        <v>2132</v>
      </c>
      <c r="K504" s="48" t="s">
        <v>1993</v>
      </c>
      <c r="L504" s="48">
        <v>83.8</v>
      </c>
      <c r="M504" s="48" t="s">
        <v>1276</v>
      </c>
      <c r="N504" s="48" t="s">
        <v>1277</v>
      </c>
      <c r="O504" s="122" t="s">
        <v>1267</v>
      </c>
      <c r="P504" s="48" t="s">
        <v>1271</v>
      </c>
      <c r="Q504" s="48" t="s">
        <v>2133</v>
      </c>
      <c r="R504" s="48" t="s">
        <v>2134</v>
      </c>
      <c r="S504" s="48" t="s">
        <v>2135</v>
      </c>
      <c r="T504" s="48" t="s">
        <v>2136</v>
      </c>
      <c r="U504" s="48" t="s">
        <v>2137</v>
      </c>
      <c r="V504" s="48" t="s">
        <v>2138</v>
      </c>
      <c r="W504" s="122" t="s">
        <v>3812</v>
      </c>
      <c r="X504" s="122"/>
      <c r="Y504" s="48" t="s">
        <v>1202</v>
      </c>
      <c r="Z504" s="48" t="s">
        <v>2147</v>
      </c>
    </row>
    <row r="505" spans="2:26" ht="57.6" customHeight="1">
      <c r="B505" s="48" t="s">
        <v>2994</v>
      </c>
      <c r="C505" s="122">
        <f>IF(B505="1.2(1)①",INDEX('1.2(1)①'!$B:$B,MATCH(D505,'1.2(1)①'!$J:$J,0),1),INDEX('1.2(1)②'!$B:$B,MATCH(D505,'1.2(1)②'!$J:$J,0),1))</f>
        <v>48</v>
      </c>
      <c r="D505" s="48" t="s">
        <v>3406</v>
      </c>
      <c r="E505" s="48">
        <f t="shared" si="7"/>
        <v>499</v>
      </c>
      <c r="F505" s="48" t="s">
        <v>2128</v>
      </c>
      <c r="G505" s="48" t="s">
        <v>2129</v>
      </c>
      <c r="H505" s="48" t="s">
        <v>2130</v>
      </c>
      <c r="I505" s="48" t="s">
        <v>2150</v>
      </c>
      <c r="J505" s="48" t="s">
        <v>2132</v>
      </c>
      <c r="K505" s="48" t="s">
        <v>1993</v>
      </c>
      <c r="L505" s="48">
        <v>87.8</v>
      </c>
      <c r="M505" s="48" t="s">
        <v>1276</v>
      </c>
      <c r="N505" s="48" t="s">
        <v>1277</v>
      </c>
      <c r="O505" s="122" t="s">
        <v>1267</v>
      </c>
      <c r="P505" s="48" t="s">
        <v>1271</v>
      </c>
      <c r="Q505" s="48" t="s">
        <v>2133</v>
      </c>
      <c r="R505" s="48" t="s">
        <v>2134</v>
      </c>
      <c r="S505" s="48" t="s">
        <v>2135</v>
      </c>
      <c r="T505" s="48" t="s">
        <v>2136</v>
      </c>
      <c r="U505" s="48" t="s">
        <v>2137</v>
      </c>
      <c r="V505" s="48" t="s">
        <v>2138</v>
      </c>
      <c r="W505" s="122" t="s">
        <v>3812</v>
      </c>
      <c r="X505" s="122"/>
      <c r="Y505" s="48" t="s">
        <v>1202</v>
      </c>
      <c r="Z505" s="48" t="s">
        <v>2149</v>
      </c>
    </row>
    <row r="506" spans="2:26" ht="57.6" customHeight="1">
      <c r="B506" s="48" t="s">
        <v>2994</v>
      </c>
      <c r="C506" s="122">
        <f>IF(B506="1.2(1)①",INDEX('1.2(1)①'!$B:$B,MATCH(D506,'1.2(1)①'!$J:$J,0),1),INDEX('1.2(1)②'!$B:$B,MATCH(D506,'1.2(1)②'!$J:$J,0),1))</f>
        <v>48</v>
      </c>
      <c r="D506" s="48" t="s">
        <v>3406</v>
      </c>
      <c r="E506" s="48">
        <f t="shared" si="7"/>
        <v>500</v>
      </c>
      <c r="F506" s="48" t="s">
        <v>2128</v>
      </c>
      <c r="G506" s="48" t="s">
        <v>2129</v>
      </c>
      <c r="H506" s="48" t="s">
        <v>2130</v>
      </c>
      <c r="I506" s="48" t="s">
        <v>2152</v>
      </c>
      <c r="J506" s="48" t="s">
        <v>2132</v>
      </c>
      <c r="K506" s="48" t="s">
        <v>1993</v>
      </c>
      <c r="L506" s="48">
        <v>87.8</v>
      </c>
      <c r="M506" s="48" t="s">
        <v>1276</v>
      </c>
      <c r="N506" s="48" t="s">
        <v>1277</v>
      </c>
      <c r="O506" s="122" t="s">
        <v>1267</v>
      </c>
      <c r="P506" s="48" t="s">
        <v>1271</v>
      </c>
      <c r="Q506" s="48" t="s">
        <v>2133</v>
      </c>
      <c r="R506" s="48" t="s">
        <v>2134</v>
      </c>
      <c r="S506" s="48" t="s">
        <v>2135</v>
      </c>
      <c r="T506" s="48" t="s">
        <v>2136</v>
      </c>
      <c r="U506" s="48" t="s">
        <v>2137</v>
      </c>
      <c r="V506" s="48" t="s">
        <v>2138</v>
      </c>
      <c r="W506" s="122" t="s">
        <v>3812</v>
      </c>
      <c r="X506" s="122"/>
      <c r="Y506" s="48" t="s">
        <v>1202</v>
      </c>
      <c r="Z506" s="48" t="s">
        <v>2151</v>
      </c>
    </row>
    <row r="507" spans="2:26" ht="57.6" customHeight="1">
      <c r="B507" s="48" t="s">
        <v>2994</v>
      </c>
      <c r="C507" s="122">
        <f>IF(B507="1.2(1)①",INDEX('1.2(1)①'!$B:$B,MATCH(D507,'1.2(1)①'!$J:$J,0),1),INDEX('1.2(1)②'!$B:$B,MATCH(D507,'1.2(1)②'!$J:$J,0),1))</f>
        <v>48</v>
      </c>
      <c r="D507" s="48" t="s">
        <v>3406</v>
      </c>
      <c r="E507" s="48">
        <f t="shared" si="7"/>
        <v>501</v>
      </c>
      <c r="F507" s="48" t="s">
        <v>2128</v>
      </c>
      <c r="G507" s="48" t="s">
        <v>2129</v>
      </c>
      <c r="H507" s="48" t="s">
        <v>2130</v>
      </c>
      <c r="I507" s="48" t="s">
        <v>2154</v>
      </c>
      <c r="J507" s="48" t="s">
        <v>2132</v>
      </c>
      <c r="K507" s="48" t="s">
        <v>1993</v>
      </c>
      <c r="L507" s="48">
        <v>87</v>
      </c>
      <c r="M507" s="48" t="s">
        <v>1276</v>
      </c>
      <c r="N507" s="48" t="s">
        <v>1277</v>
      </c>
      <c r="O507" s="122" t="s">
        <v>1267</v>
      </c>
      <c r="P507" s="48" t="s">
        <v>1271</v>
      </c>
      <c r="Q507" s="48" t="s">
        <v>2133</v>
      </c>
      <c r="R507" s="48" t="s">
        <v>2134</v>
      </c>
      <c r="S507" s="48" t="s">
        <v>2135</v>
      </c>
      <c r="T507" s="48" t="s">
        <v>2136</v>
      </c>
      <c r="U507" s="48" t="s">
        <v>2137</v>
      </c>
      <c r="V507" s="48" t="s">
        <v>2138</v>
      </c>
      <c r="W507" s="122" t="s">
        <v>3812</v>
      </c>
      <c r="X507" s="122"/>
      <c r="Y507" s="48" t="s">
        <v>1202</v>
      </c>
      <c r="Z507" s="48" t="s">
        <v>2153</v>
      </c>
    </row>
    <row r="508" spans="2:26" ht="57.6" customHeight="1">
      <c r="B508" s="48" t="s">
        <v>2994</v>
      </c>
      <c r="C508" s="122">
        <f>IF(B508="1.2(1)①",INDEX('1.2(1)①'!$B:$B,MATCH(D508,'1.2(1)①'!$J:$J,0),1),INDEX('1.2(1)②'!$B:$B,MATCH(D508,'1.2(1)②'!$J:$J,0),1))</f>
        <v>48</v>
      </c>
      <c r="D508" s="48" t="s">
        <v>3406</v>
      </c>
      <c r="E508" s="48">
        <f t="shared" si="7"/>
        <v>502</v>
      </c>
      <c r="F508" s="48" t="s">
        <v>2128</v>
      </c>
      <c r="G508" s="48" t="s">
        <v>2129</v>
      </c>
      <c r="H508" s="48" t="s">
        <v>2130</v>
      </c>
      <c r="I508" s="48" t="s">
        <v>2131</v>
      </c>
      <c r="J508" s="48" t="s">
        <v>2156</v>
      </c>
      <c r="K508" s="48" t="s">
        <v>1993</v>
      </c>
      <c r="L508" s="48">
        <v>29</v>
      </c>
      <c r="M508" s="48" t="s">
        <v>1276</v>
      </c>
      <c r="N508" s="48" t="s">
        <v>1277</v>
      </c>
      <c r="O508" s="122" t="s">
        <v>1267</v>
      </c>
      <c r="P508" s="48" t="s">
        <v>1271</v>
      </c>
      <c r="Q508" s="48" t="s">
        <v>2133</v>
      </c>
      <c r="R508" s="48" t="s">
        <v>2134</v>
      </c>
      <c r="S508" s="48" t="s">
        <v>2135</v>
      </c>
      <c r="T508" s="48" t="s">
        <v>2136</v>
      </c>
      <c r="U508" s="48" t="s">
        <v>2137</v>
      </c>
      <c r="V508" s="48" t="s">
        <v>2138</v>
      </c>
      <c r="W508" s="122" t="s">
        <v>3812</v>
      </c>
      <c r="X508" s="122"/>
      <c r="Y508" s="48" t="s">
        <v>1202</v>
      </c>
      <c r="Z508" s="48" t="s">
        <v>2155</v>
      </c>
    </row>
    <row r="509" spans="2:26" ht="57.6" customHeight="1">
      <c r="B509" s="48" t="s">
        <v>2994</v>
      </c>
      <c r="C509" s="122">
        <f>IF(B509="1.2(1)①",INDEX('1.2(1)①'!$B:$B,MATCH(D509,'1.2(1)①'!$J:$J,0),1),INDEX('1.2(1)②'!$B:$B,MATCH(D509,'1.2(1)②'!$J:$J,0),1))</f>
        <v>48</v>
      </c>
      <c r="D509" s="48" t="s">
        <v>3406</v>
      </c>
      <c r="E509" s="48">
        <f t="shared" si="7"/>
        <v>503</v>
      </c>
      <c r="F509" s="48" t="s">
        <v>2128</v>
      </c>
      <c r="G509" s="48" t="s">
        <v>2129</v>
      </c>
      <c r="H509" s="48" t="s">
        <v>2130</v>
      </c>
      <c r="I509" s="48" t="s">
        <v>2140</v>
      </c>
      <c r="J509" s="48" t="s">
        <v>2156</v>
      </c>
      <c r="K509" s="48" t="s">
        <v>1993</v>
      </c>
      <c r="L509" s="48">
        <v>31.5</v>
      </c>
      <c r="M509" s="48" t="s">
        <v>1276</v>
      </c>
      <c r="N509" s="48" t="s">
        <v>1277</v>
      </c>
      <c r="O509" s="122" t="s">
        <v>1267</v>
      </c>
      <c r="P509" s="48" t="s">
        <v>1271</v>
      </c>
      <c r="Q509" s="48" t="s">
        <v>2133</v>
      </c>
      <c r="R509" s="48" t="s">
        <v>2134</v>
      </c>
      <c r="S509" s="48" t="s">
        <v>2135</v>
      </c>
      <c r="T509" s="48" t="s">
        <v>2136</v>
      </c>
      <c r="U509" s="48" t="s">
        <v>2137</v>
      </c>
      <c r="V509" s="48" t="s">
        <v>2138</v>
      </c>
      <c r="W509" s="122" t="s">
        <v>3812</v>
      </c>
      <c r="X509" s="122"/>
      <c r="Y509" s="48" t="s">
        <v>1202</v>
      </c>
      <c r="Z509" s="48" t="s">
        <v>2157</v>
      </c>
    </row>
    <row r="510" spans="2:26" ht="57.6" customHeight="1">
      <c r="B510" s="48" t="s">
        <v>2994</v>
      </c>
      <c r="C510" s="122">
        <f>IF(B510="1.2(1)①",INDEX('1.2(1)①'!$B:$B,MATCH(D510,'1.2(1)①'!$J:$J,0),1),INDEX('1.2(1)②'!$B:$B,MATCH(D510,'1.2(1)②'!$J:$J,0),1))</f>
        <v>48</v>
      </c>
      <c r="D510" s="48" t="s">
        <v>3406</v>
      </c>
      <c r="E510" s="48">
        <f t="shared" si="7"/>
        <v>504</v>
      </c>
      <c r="F510" s="48" t="s">
        <v>2128</v>
      </c>
      <c r="G510" s="48" t="s">
        <v>2129</v>
      </c>
      <c r="H510" s="48" t="s">
        <v>2130</v>
      </c>
      <c r="I510" s="48" t="s">
        <v>2142</v>
      </c>
      <c r="J510" s="48" t="s">
        <v>2156</v>
      </c>
      <c r="K510" s="48" t="s">
        <v>1993</v>
      </c>
      <c r="L510" s="48">
        <v>33.5</v>
      </c>
      <c r="M510" s="48" t="s">
        <v>1276</v>
      </c>
      <c r="N510" s="48" t="s">
        <v>1277</v>
      </c>
      <c r="O510" s="122" t="s">
        <v>1267</v>
      </c>
      <c r="P510" s="48" t="s">
        <v>1271</v>
      </c>
      <c r="Q510" s="48" t="s">
        <v>2133</v>
      </c>
      <c r="R510" s="48" t="s">
        <v>2134</v>
      </c>
      <c r="S510" s="48" t="s">
        <v>2135</v>
      </c>
      <c r="T510" s="48" t="s">
        <v>2136</v>
      </c>
      <c r="U510" s="48" t="s">
        <v>2137</v>
      </c>
      <c r="V510" s="48" t="s">
        <v>2138</v>
      </c>
      <c r="W510" s="122" t="s">
        <v>3812</v>
      </c>
      <c r="X510" s="122"/>
      <c r="Y510" s="48" t="s">
        <v>1202</v>
      </c>
      <c r="Z510" s="48" t="s">
        <v>2158</v>
      </c>
    </row>
    <row r="511" spans="2:26" ht="57.6" customHeight="1">
      <c r="B511" s="48" t="s">
        <v>2994</v>
      </c>
      <c r="C511" s="122">
        <f>IF(B511="1.2(1)①",INDEX('1.2(1)①'!$B:$B,MATCH(D511,'1.2(1)①'!$J:$J,0),1),INDEX('1.2(1)②'!$B:$B,MATCH(D511,'1.2(1)②'!$J:$J,0),1))</f>
        <v>48</v>
      </c>
      <c r="D511" s="48" t="s">
        <v>3406</v>
      </c>
      <c r="E511" s="48">
        <f t="shared" si="7"/>
        <v>505</v>
      </c>
      <c r="F511" s="48" t="s">
        <v>2128</v>
      </c>
      <c r="G511" s="48" t="s">
        <v>2129</v>
      </c>
      <c r="H511" s="48" t="s">
        <v>2130</v>
      </c>
      <c r="I511" s="48" t="s">
        <v>2144</v>
      </c>
      <c r="J511" s="48" t="s">
        <v>2156</v>
      </c>
      <c r="K511" s="48" t="s">
        <v>1993</v>
      </c>
      <c r="L511" s="48">
        <v>33.5</v>
      </c>
      <c r="M511" s="48" t="s">
        <v>1276</v>
      </c>
      <c r="N511" s="48" t="s">
        <v>1277</v>
      </c>
      <c r="O511" s="122" t="s">
        <v>1267</v>
      </c>
      <c r="P511" s="48" t="s">
        <v>1271</v>
      </c>
      <c r="Q511" s="48" t="s">
        <v>2133</v>
      </c>
      <c r="R511" s="48" t="s">
        <v>2134</v>
      </c>
      <c r="S511" s="48" t="s">
        <v>2135</v>
      </c>
      <c r="T511" s="48" t="s">
        <v>2136</v>
      </c>
      <c r="U511" s="48" t="s">
        <v>2137</v>
      </c>
      <c r="V511" s="48" t="s">
        <v>2138</v>
      </c>
      <c r="W511" s="122" t="s">
        <v>3812</v>
      </c>
      <c r="X511" s="122"/>
      <c r="Y511" s="48" t="s">
        <v>1202</v>
      </c>
      <c r="Z511" s="48" t="s">
        <v>2159</v>
      </c>
    </row>
    <row r="512" spans="2:26" ht="57.6" customHeight="1">
      <c r="B512" s="48" t="s">
        <v>2994</v>
      </c>
      <c r="C512" s="122">
        <f>IF(B512="1.2(1)①",INDEX('1.2(1)①'!$B:$B,MATCH(D512,'1.2(1)①'!$J:$J,0),1),INDEX('1.2(1)②'!$B:$B,MATCH(D512,'1.2(1)②'!$J:$J,0),1))</f>
        <v>48</v>
      </c>
      <c r="D512" s="48" t="s">
        <v>3406</v>
      </c>
      <c r="E512" s="48">
        <f t="shared" si="7"/>
        <v>506</v>
      </c>
      <c r="F512" s="48" t="s">
        <v>2128</v>
      </c>
      <c r="G512" s="48" t="s">
        <v>2129</v>
      </c>
      <c r="H512" s="48" t="s">
        <v>2130</v>
      </c>
      <c r="I512" s="48" t="s">
        <v>2146</v>
      </c>
      <c r="J512" s="48" t="s">
        <v>2156</v>
      </c>
      <c r="K512" s="48" t="s">
        <v>1993</v>
      </c>
      <c r="L512" s="48">
        <v>35.5</v>
      </c>
      <c r="M512" s="48" t="s">
        <v>1276</v>
      </c>
      <c r="N512" s="48" t="s">
        <v>1277</v>
      </c>
      <c r="O512" s="122" t="s">
        <v>1267</v>
      </c>
      <c r="P512" s="48" t="s">
        <v>1271</v>
      </c>
      <c r="Q512" s="48" t="s">
        <v>2133</v>
      </c>
      <c r="R512" s="48" t="s">
        <v>2134</v>
      </c>
      <c r="S512" s="48" t="s">
        <v>2135</v>
      </c>
      <c r="T512" s="48" t="s">
        <v>2136</v>
      </c>
      <c r="U512" s="48" t="s">
        <v>2137</v>
      </c>
      <c r="V512" s="48" t="s">
        <v>2138</v>
      </c>
      <c r="W512" s="122" t="s">
        <v>3812</v>
      </c>
      <c r="X512" s="122"/>
      <c r="Y512" s="48" t="s">
        <v>1202</v>
      </c>
      <c r="Z512" s="48" t="s">
        <v>2160</v>
      </c>
    </row>
    <row r="513" spans="2:26" ht="57.6" customHeight="1">
      <c r="B513" s="48" t="s">
        <v>2994</v>
      </c>
      <c r="C513" s="122">
        <f>IF(B513="1.2(1)①",INDEX('1.2(1)①'!$B:$B,MATCH(D513,'1.2(1)①'!$J:$J,0),1),INDEX('1.2(1)②'!$B:$B,MATCH(D513,'1.2(1)②'!$J:$J,0),1))</f>
        <v>48</v>
      </c>
      <c r="D513" s="48" t="s">
        <v>3406</v>
      </c>
      <c r="E513" s="48">
        <f t="shared" ref="E513:E576" si="8">ROW(E513)-6</f>
        <v>507</v>
      </c>
      <c r="F513" s="48" t="s">
        <v>2128</v>
      </c>
      <c r="G513" s="48" t="s">
        <v>2129</v>
      </c>
      <c r="H513" s="48" t="s">
        <v>2130</v>
      </c>
      <c r="I513" s="48" t="s">
        <v>2148</v>
      </c>
      <c r="J513" s="48" t="s">
        <v>2156</v>
      </c>
      <c r="K513" s="48" t="s">
        <v>1993</v>
      </c>
      <c r="L513" s="48">
        <v>41.6</v>
      </c>
      <c r="M513" s="48" t="s">
        <v>1276</v>
      </c>
      <c r="N513" s="48" t="s">
        <v>1277</v>
      </c>
      <c r="O513" s="122" t="s">
        <v>1267</v>
      </c>
      <c r="P513" s="48" t="s">
        <v>1271</v>
      </c>
      <c r="Q513" s="48" t="s">
        <v>2133</v>
      </c>
      <c r="R513" s="48" t="s">
        <v>2134</v>
      </c>
      <c r="S513" s="48" t="s">
        <v>2135</v>
      </c>
      <c r="T513" s="48" t="s">
        <v>2136</v>
      </c>
      <c r="U513" s="48" t="s">
        <v>2137</v>
      </c>
      <c r="V513" s="48" t="s">
        <v>2138</v>
      </c>
      <c r="W513" s="122" t="s">
        <v>3812</v>
      </c>
      <c r="X513" s="122"/>
      <c r="Y513" s="48" t="s">
        <v>1202</v>
      </c>
      <c r="Z513" s="48" t="s">
        <v>2161</v>
      </c>
    </row>
    <row r="514" spans="2:26" ht="57.6" customHeight="1">
      <c r="B514" s="48" t="s">
        <v>2994</v>
      </c>
      <c r="C514" s="122">
        <f>IF(B514="1.2(1)①",INDEX('1.2(1)①'!$B:$B,MATCH(D514,'1.2(1)①'!$J:$J,0),1),INDEX('1.2(1)②'!$B:$B,MATCH(D514,'1.2(1)②'!$J:$J,0),1))</f>
        <v>48</v>
      </c>
      <c r="D514" s="48" t="s">
        <v>3406</v>
      </c>
      <c r="E514" s="48">
        <f t="shared" si="8"/>
        <v>508</v>
      </c>
      <c r="F514" s="48" t="s">
        <v>2128</v>
      </c>
      <c r="G514" s="48" t="s">
        <v>2129</v>
      </c>
      <c r="H514" s="48" t="s">
        <v>2130</v>
      </c>
      <c r="I514" s="48" t="s">
        <v>2150</v>
      </c>
      <c r="J514" s="48" t="s">
        <v>2156</v>
      </c>
      <c r="K514" s="48" t="s">
        <v>1993</v>
      </c>
      <c r="L514" s="48">
        <v>41.8</v>
      </c>
      <c r="M514" s="48" t="s">
        <v>1276</v>
      </c>
      <c r="N514" s="48" t="s">
        <v>1277</v>
      </c>
      <c r="O514" s="122" t="s">
        <v>1267</v>
      </c>
      <c r="P514" s="48" t="s">
        <v>1271</v>
      </c>
      <c r="Q514" s="48" t="s">
        <v>2133</v>
      </c>
      <c r="R514" s="48" t="s">
        <v>2134</v>
      </c>
      <c r="S514" s="48" t="s">
        <v>2135</v>
      </c>
      <c r="T514" s="48" t="s">
        <v>2136</v>
      </c>
      <c r="U514" s="48" t="s">
        <v>2137</v>
      </c>
      <c r="V514" s="48" t="s">
        <v>2138</v>
      </c>
      <c r="W514" s="122" t="s">
        <v>3812</v>
      </c>
      <c r="X514" s="122"/>
      <c r="Y514" s="48" t="s">
        <v>1202</v>
      </c>
      <c r="Z514" s="48" t="s">
        <v>2162</v>
      </c>
    </row>
    <row r="515" spans="2:26" ht="57.6" customHeight="1">
      <c r="B515" s="48" t="s">
        <v>2994</v>
      </c>
      <c r="C515" s="122">
        <f>IF(B515="1.2(1)①",INDEX('1.2(1)①'!$B:$B,MATCH(D515,'1.2(1)①'!$J:$J,0),1),INDEX('1.2(1)②'!$B:$B,MATCH(D515,'1.2(1)②'!$J:$J,0),1))</f>
        <v>48</v>
      </c>
      <c r="D515" s="48" t="s">
        <v>3406</v>
      </c>
      <c r="E515" s="48">
        <f t="shared" si="8"/>
        <v>509</v>
      </c>
      <c r="F515" s="48" t="s">
        <v>2128</v>
      </c>
      <c r="G515" s="48" t="s">
        <v>2129</v>
      </c>
      <c r="H515" s="48" t="s">
        <v>2130</v>
      </c>
      <c r="I515" s="48" t="s">
        <v>2152</v>
      </c>
      <c r="J515" s="48" t="s">
        <v>2156</v>
      </c>
      <c r="K515" s="48" t="s">
        <v>1993</v>
      </c>
      <c r="L515" s="48">
        <v>42.6</v>
      </c>
      <c r="M515" s="48" t="s">
        <v>1276</v>
      </c>
      <c r="N515" s="48" t="s">
        <v>1277</v>
      </c>
      <c r="O515" s="122" t="s">
        <v>1267</v>
      </c>
      <c r="P515" s="48" t="s">
        <v>1271</v>
      </c>
      <c r="Q515" s="48" t="s">
        <v>2133</v>
      </c>
      <c r="R515" s="48" t="s">
        <v>2134</v>
      </c>
      <c r="S515" s="48" t="s">
        <v>2135</v>
      </c>
      <c r="T515" s="48" t="s">
        <v>2136</v>
      </c>
      <c r="U515" s="48" t="s">
        <v>2137</v>
      </c>
      <c r="V515" s="48" t="s">
        <v>2138</v>
      </c>
      <c r="W515" s="122" t="s">
        <v>3812</v>
      </c>
      <c r="X515" s="122"/>
      <c r="Y515" s="48" t="s">
        <v>1202</v>
      </c>
      <c r="Z515" s="48" t="s">
        <v>2163</v>
      </c>
    </row>
    <row r="516" spans="2:26" ht="57.6" customHeight="1">
      <c r="B516" s="48" t="s">
        <v>2994</v>
      </c>
      <c r="C516" s="122">
        <f>IF(B516="1.2(1)①",INDEX('1.2(1)①'!$B:$B,MATCH(D516,'1.2(1)①'!$J:$J,0),1),INDEX('1.2(1)②'!$B:$B,MATCH(D516,'1.2(1)②'!$J:$J,0),1))</f>
        <v>48</v>
      </c>
      <c r="D516" s="48" t="s">
        <v>3406</v>
      </c>
      <c r="E516" s="48">
        <f t="shared" si="8"/>
        <v>510</v>
      </c>
      <c r="F516" s="48" t="s">
        <v>2128</v>
      </c>
      <c r="G516" s="48" t="s">
        <v>2129</v>
      </c>
      <c r="H516" s="48" t="s">
        <v>2130</v>
      </c>
      <c r="I516" s="48" t="s">
        <v>2154</v>
      </c>
      <c r="J516" s="48" t="s">
        <v>2156</v>
      </c>
      <c r="K516" s="48" t="s">
        <v>1993</v>
      </c>
      <c r="L516" s="48">
        <v>49.8</v>
      </c>
      <c r="M516" s="48" t="s">
        <v>1276</v>
      </c>
      <c r="N516" s="48" t="s">
        <v>1277</v>
      </c>
      <c r="O516" s="122" t="s">
        <v>1267</v>
      </c>
      <c r="P516" s="48" t="s">
        <v>1271</v>
      </c>
      <c r="Q516" s="48" t="s">
        <v>2133</v>
      </c>
      <c r="R516" s="48" t="s">
        <v>2134</v>
      </c>
      <c r="S516" s="48" t="s">
        <v>2135</v>
      </c>
      <c r="T516" s="48" t="s">
        <v>2136</v>
      </c>
      <c r="U516" s="48" t="s">
        <v>2137</v>
      </c>
      <c r="V516" s="48" t="s">
        <v>2138</v>
      </c>
      <c r="W516" s="122" t="s">
        <v>3812</v>
      </c>
      <c r="X516" s="122"/>
      <c r="Y516" s="48" t="s">
        <v>1202</v>
      </c>
      <c r="Z516" s="48" t="s">
        <v>2164</v>
      </c>
    </row>
    <row r="517" spans="2:26" ht="57.6" customHeight="1">
      <c r="B517" s="48" t="s">
        <v>2994</v>
      </c>
      <c r="C517" s="122">
        <f>IF(B517="1.2(1)①",INDEX('1.2(1)①'!$B:$B,MATCH(D517,'1.2(1)①'!$J:$J,0),1),INDEX('1.2(1)②'!$B:$B,MATCH(D517,'1.2(1)②'!$J:$J,0),1))</f>
        <v>48</v>
      </c>
      <c r="D517" s="48" t="s">
        <v>3406</v>
      </c>
      <c r="E517" s="48">
        <f t="shared" si="8"/>
        <v>511</v>
      </c>
      <c r="F517" s="48" t="s">
        <v>2128</v>
      </c>
      <c r="G517" s="48" t="s">
        <v>2166</v>
      </c>
      <c r="H517" s="48" t="s">
        <v>2130</v>
      </c>
      <c r="I517" s="48" t="s">
        <v>2167</v>
      </c>
      <c r="J517" s="48" t="s">
        <v>2132</v>
      </c>
      <c r="K517" s="48" t="s">
        <v>1993</v>
      </c>
      <c r="L517" s="48">
        <v>87</v>
      </c>
      <c r="M517" s="48" t="s">
        <v>1276</v>
      </c>
      <c r="N517" s="48" t="s">
        <v>1277</v>
      </c>
      <c r="O517" s="122" t="s">
        <v>1267</v>
      </c>
      <c r="P517" s="48" t="s">
        <v>1271</v>
      </c>
      <c r="Q517" s="48" t="s">
        <v>2133</v>
      </c>
      <c r="R517" s="48" t="s">
        <v>2134</v>
      </c>
      <c r="S517" s="48" t="s">
        <v>2135</v>
      </c>
      <c r="T517" s="48" t="s">
        <v>2136</v>
      </c>
      <c r="U517" s="48" t="s">
        <v>2137</v>
      </c>
      <c r="V517" s="48" t="s">
        <v>2138</v>
      </c>
      <c r="W517" s="122" t="s">
        <v>3812</v>
      </c>
      <c r="X517" s="122"/>
      <c r="Y517" s="48" t="s">
        <v>1202</v>
      </c>
      <c r="Z517" s="48" t="s">
        <v>2165</v>
      </c>
    </row>
    <row r="518" spans="2:26" ht="57.6" customHeight="1">
      <c r="B518" s="48" t="s">
        <v>2994</v>
      </c>
      <c r="C518" s="122">
        <f>IF(B518="1.2(1)①",INDEX('1.2(1)①'!$B:$B,MATCH(D518,'1.2(1)①'!$J:$J,0),1),INDEX('1.2(1)②'!$B:$B,MATCH(D518,'1.2(1)②'!$J:$J,0),1))</f>
        <v>48</v>
      </c>
      <c r="D518" s="48" t="s">
        <v>3406</v>
      </c>
      <c r="E518" s="48">
        <f t="shared" si="8"/>
        <v>512</v>
      </c>
      <c r="F518" s="48" t="s">
        <v>2128</v>
      </c>
      <c r="G518" s="48" t="s">
        <v>2166</v>
      </c>
      <c r="H518" s="48" t="s">
        <v>2130</v>
      </c>
      <c r="I518" s="48" t="s">
        <v>2169</v>
      </c>
      <c r="J518" s="48" t="s">
        <v>2132</v>
      </c>
      <c r="K518" s="48" t="s">
        <v>1993</v>
      </c>
      <c r="L518" s="48">
        <v>77.5</v>
      </c>
      <c r="M518" s="48" t="s">
        <v>1276</v>
      </c>
      <c r="N518" s="48" t="s">
        <v>1277</v>
      </c>
      <c r="O518" s="122" t="s">
        <v>1267</v>
      </c>
      <c r="P518" s="48" t="s">
        <v>1271</v>
      </c>
      <c r="Q518" s="48" t="s">
        <v>2133</v>
      </c>
      <c r="R518" s="48" t="s">
        <v>2134</v>
      </c>
      <c r="S518" s="48" t="s">
        <v>2135</v>
      </c>
      <c r="T518" s="48" t="s">
        <v>2136</v>
      </c>
      <c r="U518" s="48" t="s">
        <v>2137</v>
      </c>
      <c r="V518" s="48" t="s">
        <v>2138</v>
      </c>
      <c r="W518" s="122" t="s">
        <v>3812</v>
      </c>
      <c r="X518" s="122"/>
      <c r="Y518" s="48" t="s">
        <v>1202</v>
      </c>
      <c r="Z518" s="48" t="s">
        <v>2168</v>
      </c>
    </row>
    <row r="519" spans="2:26" ht="57.6" customHeight="1">
      <c r="B519" s="48" t="s">
        <v>2994</v>
      </c>
      <c r="C519" s="122">
        <f>IF(B519="1.2(1)①",INDEX('1.2(1)①'!$B:$B,MATCH(D519,'1.2(1)①'!$J:$J,0),1),INDEX('1.2(1)②'!$B:$B,MATCH(D519,'1.2(1)②'!$J:$J,0),1))</f>
        <v>48</v>
      </c>
      <c r="D519" s="48" t="s">
        <v>3406</v>
      </c>
      <c r="E519" s="48">
        <f t="shared" si="8"/>
        <v>513</v>
      </c>
      <c r="F519" s="48" t="s">
        <v>2128</v>
      </c>
      <c r="G519" s="48" t="s">
        <v>2166</v>
      </c>
      <c r="H519" s="48" t="s">
        <v>2130</v>
      </c>
      <c r="I519" s="48" t="s">
        <v>2167</v>
      </c>
      <c r="J519" s="48" t="s">
        <v>2156</v>
      </c>
      <c r="K519" s="48" t="s">
        <v>1993</v>
      </c>
      <c r="L519" s="48">
        <v>43.1</v>
      </c>
      <c r="M519" s="48" t="s">
        <v>1276</v>
      </c>
      <c r="N519" s="48" t="s">
        <v>1277</v>
      </c>
      <c r="O519" s="122" t="s">
        <v>1267</v>
      </c>
      <c r="P519" s="48" t="s">
        <v>1271</v>
      </c>
      <c r="Q519" s="48" t="s">
        <v>2133</v>
      </c>
      <c r="R519" s="48" t="s">
        <v>2134</v>
      </c>
      <c r="S519" s="48" t="s">
        <v>2135</v>
      </c>
      <c r="T519" s="48" t="s">
        <v>2136</v>
      </c>
      <c r="U519" s="48" t="s">
        <v>2137</v>
      </c>
      <c r="V519" s="48" t="s">
        <v>2138</v>
      </c>
      <c r="W519" s="122" t="s">
        <v>3812</v>
      </c>
      <c r="X519" s="122"/>
      <c r="Y519" s="48" t="s">
        <v>1202</v>
      </c>
      <c r="Z519" s="48" t="s">
        <v>2170</v>
      </c>
    </row>
    <row r="520" spans="2:26" ht="57.6" customHeight="1">
      <c r="B520" s="48" t="s">
        <v>2994</v>
      </c>
      <c r="C520" s="122">
        <f>IF(B520="1.2(1)①",INDEX('1.2(1)①'!$B:$B,MATCH(D520,'1.2(1)①'!$J:$J,0),1),INDEX('1.2(1)②'!$B:$B,MATCH(D520,'1.2(1)②'!$J:$J,0),1))</f>
        <v>48</v>
      </c>
      <c r="D520" s="48" t="s">
        <v>3406</v>
      </c>
      <c r="E520" s="48">
        <f t="shared" si="8"/>
        <v>514</v>
      </c>
      <c r="F520" s="48" t="s">
        <v>2128</v>
      </c>
      <c r="G520" s="48" t="s">
        <v>2166</v>
      </c>
      <c r="H520" s="48" t="s">
        <v>2130</v>
      </c>
      <c r="I520" s="48" t="s">
        <v>2169</v>
      </c>
      <c r="J520" s="48" t="s">
        <v>2156</v>
      </c>
      <c r="K520" s="48" t="s">
        <v>1993</v>
      </c>
      <c r="L520" s="48">
        <v>43.6</v>
      </c>
      <c r="M520" s="48" t="s">
        <v>1276</v>
      </c>
      <c r="N520" s="48" t="s">
        <v>1277</v>
      </c>
      <c r="O520" s="122" t="s">
        <v>1267</v>
      </c>
      <c r="P520" s="48" t="s">
        <v>1271</v>
      </c>
      <c r="Q520" s="48" t="s">
        <v>2133</v>
      </c>
      <c r="R520" s="48" t="s">
        <v>2134</v>
      </c>
      <c r="S520" s="48" t="s">
        <v>2135</v>
      </c>
      <c r="T520" s="48" t="s">
        <v>2136</v>
      </c>
      <c r="U520" s="48" t="s">
        <v>2137</v>
      </c>
      <c r="V520" s="48" t="s">
        <v>2138</v>
      </c>
      <c r="W520" s="122" t="s">
        <v>3812</v>
      </c>
      <c r="X520" s="122"/>
      <c r="Y520" s="48" t="s">
        <v>1202</v>
      </c>
      <c r="Z520" s="48" t="s">
        <v>2171</v>
      </c>
    </row>
    <row r="521" spans="2:26" ht="57.6" customHeight="1">
      <c r="B521" s="48" t="s">
        <v>2994</v>
      </c>
      <c r="C521" s="122">
        <f>IF(B521="1.2(1)①",INDEX('1.2(1)①'!$B:$B,MATCH(D521,'1.2(1)①'!$J:$J,0),1),INDEX('1.2(1)②'!$B:$B,MATCH(D521,'1.2(1)②'!$J:$J,0),1))</f>
        <v>48</v>
      </c>
      <c r="D521" s="48" t="s">
        <v>3406</v>
      </c>
      <c r="E521" s="48">
        <f t="shared" si="8"/>
        <v>515</v>
      </c>
      <c r="F521" s="48" t="s">
        <v>2128</v>
      </c>
      <c r="G521" s="48" t="s">
        <v>2173</v>
      </c>
      <c r="H521" s="48" t="s">
        <v>2130</v>
      </c>
      <c r="I521" s="48" t="s">
        <v>2167</v>
      </c>
      <c r="J521" s="48" t="s">
        <v>2132</v>
      </c>
      <c r="K521" s="48" t="s">
        <v>1993</v>
      </c>
      <c r="L521" s="48">
        <v>74.3</v>
      </c>
      <c r="M521" s="48" t="s">
        <v>1276</v>
      </c>
      <c r="N521" s="48" t="s">
        <v>1277</v>
      </c>
      <c r="O521" s="122" t="s">
        <v>1267</v>
      </c>
      <c r="P521" s="48" t="s">
        <v>1271</v>
      </c>
      <c r="Q521" s="48" t="s">
        <v>2133</v>
      </c>
      <c r="R521" s="48" t="s">
        <v>2134</v>
      </c>
      <c r="S521" s="48" t="s">
        <v>2135</v>
      </c>
      <c r="T521" s="48" t="s">
        <v>2136</v>
      </c>
      <c r="U521" s="48" t="s">
        <v>2137</v>
      </c>
      <c r="V521" s="48" t="s">
        <v>2138</v>
      </c>
      <c r="W521" s="122" t="s">
        <v>3812</v>
      </c>
      <c r="X521" s="122"/>
      <c r="Y521" s="48" t="s">
        <v>1202</v>
      </c>
      <c r="Z521" s="48" t="s">
        <v>2172</v>
      </c>
    </row>
    <row r="522" spans="2:26" ht="57.6" customHeight="1">
      <c r="B522" s="48" t="s">
        <v>2994</v>
      </c>
      <c r="C522" s="122">
        <f>IF(B522="1.2(1)①",INDEX('1.2(1)①'!$B:$B,MATCH(D522,'1.2(1)①'!$J:$J,0),1),INDEX('1.2(1)②'!$B:$B,MATCH(D522,'1.2(1)②'!$J:$J,0),1))</f>
        <v>48</v>
      </c>
      <c r="D522" s="48" t="s">
        <v>3406</v>
      </c>
      <c r="E522" s="48">
        <f t="shared" si="8"/>
        <v>516</v>
      </c>
      <c r="F522" s="48" t="s">
        <v>2128</v>
      </c>
      <c r="G522" s="48" t="s">
        <v>2173</v>
      </c>
      <c r="H522" s="48" t="s">
        <v>2130</v>
      </c>
      <c r="I522" s="48" t="s">
        <v>2169</v>
      </c>
      <c r="J522" s="48" t="s">
        <v>2132</v>
      </c>
      <c r="K522" s="48" t="s">
        <v>1993</v>
      </c>
      <c r="L522" s="48">
        <v>77.900000000000006</v>
      </c>
      <c r="M522" s="48" t="s">
        <v>1276</v>
      </c>
      <c r="N522" s="48" t="s">
        <v>1277</v>
      </c>
      <c r="O522" s="122" t="s">
        <v>1267</v>
      </c>
      <c r="P522" s="48" t="s">
        <v>1271</v>
      </c>
      <c r="Q522" s="48" t="s">
        <v>2133</v>
      </c>
      <c r="R522" s="48" t="s">
        <v>2134</v>
      </c>
      <c r="S522" s="48" t="s">
        <v>2135</v>
      </c>
      <c r="T522" s="48" t="s">
        <v>2136</v>
      </c>
      <c r="U522" s="48" t="s">
        <v>2137</v>
      </c>
      <c r="V522" s="48" t="s">
        <v>2138</v>
      </c>
      <c r="W522" s="122" t="s">
        <v>3812</v>
      </c>
      <c r="X522" s="122"/>
      <c r="Y522" s="48" t="s">
        <v>1202</v>
      </c>
      <c r="Z522" s="48" t="s">
        <v>2174</v>
      </c>
    </row>
    <row r="523" spans="2:26" ht="57.6" customHeight="1">
      <c r="B523" s="48" t="s">
        <v>2994</v>
      </c>
      <c r="C523" s="122">
        <f>IF(B523="1.2(1)①",INDEX('1.2(1)①'!$B:$B,MATCH(D523,'1.2(1)①'!$J:$J,0),1),INDEX('1.2(1)②'!$B:$B,MATCH(D523,'1.2(1)②'!$J:$J,0),1))</f>
        <v>48</v>
      </c>
      <c r="D523" s="48" t="s">
        <v>3406</v>
      </c>
      <c r="E523" s="48">
        <f t="shared" si="8"/>
        <v>517</v>
      </c>
      <c r="F523" s="48" t="s">
        <v>2128</v>
      </c>
      <c r="G523" s="48" t="s">
        <v>2173</v>
      </c>
      <c r="H523" s="48" t="s">
        <v>2130</v>
      </c>
      <c r="I523" s="48" t="s">
        <v>2167</v>
      </c>
      <c r="J523" s="48" t="s">
        <v>2156</v>
      </c>
      <c r="K523" s="48" t="s">
        <v>1993</v>
      </c>
      <c r="L523" s="48">
        <v>45.5</v>
      </c>
      <c r="M523" s="48" t="s">
        <v>1276</v>
      </c>
      <c r="N523" s="48" t="s">
        <v>1277</v>
      </c>
      <c r="O523" s="122" t="s">
        <v>1267</v>
      </c>
      <c r="P523" s="48" t="s">
        <v>1271</v>
      </c>
      <c r="Q523" s="48" t="s">
        <v>2133</v>
      </c>
      <c r="R523" s="48" t="s">
        <v>2134</v>
      </c>
      <c r="S523" s="48" t="s">
        <v>2135</v>
      </c>
      <c r="T523" s="48" t="s">
        <v>2136</v>
      </c>
      <c r="U523" s="48" t="s">
        <v>2137</v>
      </c>
      <c r="V523" s="48" t="s">
        <v>2138</v>
      </c>
      <c r="W523" s="122" t="s">
        <v>3812</v>
      </c>
      <c r="X523" s="122"/>
      <c r="Y523" s="48" t="s">
        <v>1202</v>
      </c>
      <c r="Z523" s="48" t="s">
        <v>2175</v>
      </c>
    </row>
    <row r="524" spans="2:26" ht="57.6" customHeight="1">
      <c r="B524" s="48" t="s">
        <v>2994</v>
      </c>
      <c r="C524" s="122">
        <f>IF(B524="1.2(1)①",INDEX('1.2(1)①'!$B:$B,MATCH(D524,'1.2(1)①'!$J:$J,0),1),INDEX('1.2(1)②'!$B:$B,MATCH(D524,'1.2(1)②'!$J:$J,0),1))</f>
        <v>48</v>
      </c>
      <c r="D524" s="48" t="s">
        <v>3406</v>
      </c>
      <c r="E524" s="48">
        <f t="shared" si="8"/>
        <v>518</v>
      </c>
      <c r="F524" s="48" t="s">
        <v>2128</v>
      </c>
      <c r="G524" s="48" t="s">
        <v>2173</v>
      </c>
      <c r="H524" s="48" t="s">
        <v>2130</v>
      </c>
      <c r="I524" s="48" t="s">
        <v>2169</v>
      </c>
      <c r="J524" s="48" t="s">
        <v>2156</v>
      </c>
      <c r="K524" s="48" t="s">
        <v>1993</v>
      </c>
      <c r="L524" s="48">
        <v>47.8</v>
      </c>
      <c r="M524" s="48" t="s">
        <v>1276</v>
      </c>
      <c r="N524" s="48" t="s">
        <v>1277</v>
      </c>
      <c r="O524" s="122" t="s">
        <v>1267</v>
      </c>
      <c r="P524" s="48" t="s">
        <v>1271</v>
      </c>
      <c r="Q524" s="48" t="s">
        <v>2133</v>
      </c>
      <c r="R524" s="48" t="s">
        <v>2134</v>
      </c>
      <c r="S524" s="48" t="s">
        <v>2135</v>
      </c>
      <c r="T524" s="48" t="s">
        <v>2136</v>
      </c>
      <c r="U524" s="48" t="s">
        <v>2137</v>
      </c>
      <c r="V524" s="48" t="s">
        <v>2138</v>
      </c>
      <c r="W524" s="122" t="s">
        <v>3812</v>
      </c>
      <c r="X524" s="122"/>
      <c r="Y524" s="48" t="s">
        <v>1202</v>
      </c>
      <c r="Z524" s="48" t="s">
        <v>2176</v>
      </c>
    </row>
    <row r="525" spans="2:26" ht="57.6" customHeight="1">
      <c r="B525" s="48" t="s">
        <v>2994</v>
      </c>
      <c r="C525" s="122">
        <f>IF(B525="1.2(1)①",INDEX('1.2(1)①'!$B:$B,MATCH(D525,'1.2(1)①'!$J:$J,0),1),INDEX('1.2(1)②'!$B:$B,MATCH(D525,'1.2(1)②'!$J:$J,0),1))</f>
        <v>48</v>
      </c>
      <c r="D525" s="48" t="s">
        <v>3406</v>
      </c>
      <c r="E525" s="48">
        <f t="shared" si="8"/>
        <v>519</v>
      </c>
      <c r="F525" s="48" t="s">
        <v>2128</v>
      </c>
      <c r="G525" s="48" t="s">
        <v>2178</v>
      </c>
      <c r="H525" s="48" t="s">
        <v>2130</v>
      </c>
      <c r="I525" s="48" t="s">
        <v>2131</v>
      </c>
      <c r="J525" s="48" t="s">
        <v>2132</v>
      </c>
      <c r="K525" s="48" t="s">
        <v>1993</v>
      </c>
      <c r="L525" s="48">
        <v>85.5</v>
      </c>
      <c r="M525" s="48" t="s">
        <v>1276</v>
      </c>
      <c r="N525" s="48" t="s">
        <v>1277</v>
      </c>
      <c r="O525" s="122" t="s">
        <v>1267</v>
      </c>
      <c r="P525" s="48" t="s">
        <v>1271</v>
      </c>
      <c r="Q525" s="48" t="s">
        <v>2133</v>
      </c>
      <c r="R525" s="48" t="s">
        <v>2134</v>
      </c>
      <c r="S525" s="48" t="s">
        <v>2135</v>
      </c>
      <c r="T525" s="48" t="s">
        <v>2136</v>
      </c>
      <c r="U525" s="48" t="s">
        <v>2137</v>
      </c>
      <c r="V525" s="48" t="s">
        <v>2138</v>
      </c>
      <c r="W525" s="122" t="s">
        <v>3812</v>
      </c>
      <c r="X525" s="122"/>
      <c r="Y525" s="48" t="s">
        <v>1202</v>
      </c>
      <c r="Z525" s="48" t="s">
        <v>2177</v>
      </c>
    </row>
    <row r="526" spans="2:26" ht="57.6" customHeight="1">
      <c r="B526" s="48" t="s">
        <v>2994</v>
      </c>
      <c r="C526" s="122">
        <f>IF(B526="1.2(1)①",INDEX('1.2(1)①'!$B:$B,MATCH(D526,'1.2(1)①'!$J:$J,0),1),INDEX('1.2(1)②'!$B:$B,MATCH(D526,'1.2(1)②'!$J:$J,0),1))</f>
        <v>48</v>
      </c>
      <c r="D526" s="48" t="s">
        <v>3406</v>
      </c>
      <c r="E526" s="48">
        <f t="shared" si="8"/>
        <v>520</v>
      </c>
      <c r="F526" s="48" t="s">
        <v>2128</v>
      </c>
      <c r="G526" s="48" t="s">
        <v>2178</v>
      </c>
      <c r="H526" s="48" t="s">
        <v>2130</v>
      </c>
      <c r="I526" s="48" t="s">
        <v>2140</v>
      </c>
      <c r="J526" s="48" t="s">
        <v>2132</v>
      </c>
      <c r="K526" s="48" t="s">
        <v>1993</v>
      </c>
      <c r="L526" s="48">
        <v>86.5</v>
      </c>
      <c r="M526" s="48" t="s">
        <v>1276</v>
      </c>
      <c r="N526" s="48" t="s">
        <v>1277</v>
      </c>
      <c r="O526" s="122" t="s">
        <v>1267</v>
      </c>
      <c r="P526" s="48" t="s">
        <v>1271</v>
      </c>
      <c r="Q526" s="48" t="s">
        <v>2133</v>
      </c>
      <c r="R526" s="48" t="s">
        <v>2134</v>
      </c>
      <c r="S526" s="48" t="s">
        <v>2135</v>
      </c>
      <c r="T526" s="48" t="s">
        <v>2136</v>
      </c>
      <c r="U526" s="48" t="s">
        <v>2137</v>
      </c>
      <c r="V526" s="48" t="s">
        <v>2138</v>
      </c>
      <c r="W526" s="122" t="s">
        <v>3812</v>
      </c>
      <c r="X526" s="122"/>
      <c r="Y526" s="48" t="s">
        <v>1202</v>
      </c>
      <c r="Z526" s="48" t="s">
        <v>2179</v>
      </c>
    </row>
    <row r="527" spans="2:26" ht="57.6" customHeight="1">
      <c r="B527" s="48" t="s">
        <v>2994</v>
      </c>
      <c r="C527" s="122">
        <f>IF(B527="1.2(1)①",INDEX('1.2(1)①'!$B:$B,MATCH(D527,'1.2(1)①'!$J:$J,0),1),INDEX('1.2(1)②'!$B:$B,MATCH(D527,'1.2(1)②'!$J:$J,0),1))</f>
        <v>48</v>
      </c>
      <c r="D527" s="48" t="s">
        <v>3406</v>
      </c>
      <c r="E527" s="48">
        <f t="shared" si="8"/>
        <v>521</v>
      </c>
      <c r="F527" s="48" t="s">
        <v>2128</v>
      </c>
      <c r="G527" s="48" t="s">
        <v>2178</v>
      </c>
      <c r="H527" s="48" t="s">
        <v>2130</v>
      </c>
      <c r="I527" s="48" t="s">
        <v>2142</v>
      </c>
      <c r="J527" s="48" t="s">
        <v>2132</v>
      </c>
      <c r="K527" s="48" t="s">
        <v>1993</v>
      </c>
      <c r="L527" s="48">
        <v>85.5</v>
      </c>
      <c r="M527" s="48" t="s">
        <v>1276</v>
      </c>
      <c r="N527" s="48" t="s">
        <v>1277</v>
      </c>
      <c r="O527" s="122" t="s">
        <v>1267</v>
      </c>
      <c r="P527" s="48" t="s">
        <v>1271</v>
      </c>
      <c r="Q527" s="48" t="s">
        <v>2133</v>
      </c>
      <c r="R527" s="48" t="s">
        <v>2134</v>
      </c>
      <c r="S527" s="48" t="s">
        <v>2135</v>
      </c>
      <c r="T527" s="48" t="s">
        <v>2136</v>
      </c>
      <c r="U527" s="48" t="s">
        <v>2137</v>
      </c>
      <c r="V527" s="48" t="s">
        <v>2138</v>
      </c>
      <c r="W527" s="122" t="s">
        <v>3812</v>
      </c>
      <c r="X527" s="122"/>
      <c r="Y527" s="48" t="s">
        <v>1202</v>
      </c>
      <c r="Z527" s="48" t="s">
        <v>2180</v>
      </c>
    </row>
    <row r="528" spans="2:26" ht="57.6" customHeight="1">
      <c r="B528" s="48" t="s">
        <v>2994</v>
      </c>
      <c r="C528" s="122">
        <f>IF(B528="1.2(1)①",INDEX('1.2(1)①'!$B:$B,MATCH(D528,'1.2(1)①'!$J:$J,0),1),INDEX('1.2(1)②'!$B:$B,MATCH(D528,'1.2(1)②'!$J:$J,0),1))</f>
        <v>48</v>
      </c>
      <c r="D528" s="48" t="s">
        <v>3406</v>
      </c>
      <c r="E528" s="48">
        <f t="shared" si="8"/>
        <v>522</v>
      </c>
      <c r="F528" s="48" t="s">
        <v>2128</v>
      </c>
      <c r="G528" s="48" t="s">
        <v>2178</v>
      </c>
      <c r="H528" s="48" t="s">
        <v>2130</v>
      </c>
      <c r="I528" s="48" t="s">
        <v>2144</v>
      </c>
      <c r="J528" s="48" t="s">
        <v>2132</v>
      </c>
      <c r="K528" s="48" t="s">
        <v>1993</v>
      </c>
      <c r="L528" s="48">
        <v>88</v>
      </c>
      <c r="M528" s="48" t="s">
        <v>1276</v>
      </c>
      <c r="N528" s="48" t="s">
        <v>1277</v>
      </c>
      <c r="O528" s="122" t="s">
        <v>1267</v>
      </c>
      <c r="P528" s="48" t="s">
        <v>1271</v>
      </c>
      <c r="Q528" s="48" t="s">
        <v>2133</v>
      </c>
      <c r="R528" s="48" t="s">
        <v>2134</v>
      </c>
      <c r="S528" s="48" t="s">
        <v>2135</v>
      </c>
      <c r="T528" s="48" t="s">
        <v>2136</v>
      </c>
      <c r="U528" s="48" t="s">
        <v>2137</v>
      </c>
      <c r="V528" s="48" t="s">
        <v>2138</v>
      </c>
      <c r="W528" s="122" t="s">
        <v>3812</v>
      </c>
      <c r="X528" s="122"/>
      <c r="Y528" s="48" t="s">
        <v>1202</v>
      </c>
      <c r="Z528" s="48" t="s">
        <v>2181</v>
      </c>
    </row>
    <row r="529" spans="2:26" ht="57.6" customHeight="1">
      <c r="B529" s="48" t="s">
        <v>2994</v>
      </c>
      <c r="C529" s="122">
        <f>IF(B529="1.2(1)①",INDEX('1.2(1)①'!$B:$B,MATCH(D529,'1.2(1)①'!$J:$J,0),1),INDEX('1.2(1)②'!$B:$B,MATCH(D529,'1.2(1)②'!$J:$J,0),1))</f>
        <v>48</v>
      </c>
      <c r="D529" s="48" t="s">
        <v>3406</v>
      </c>
      <c r="E529" s="48">
        <f t="shared" si="8"/>
        <v>523</v>
      </c>
      <c r="F529" s="48" t="s">
        <v>2128</v>
      </c>
      <c r="G529" s="48" t="s">
        <v>2178</v>
      </c>
      <c r="H529" s="48" t="s">
        <v>2130</v>
      </c>
      <c r="I529" s="48" t="s">
        <v>2146</v>
      </c>
      <c r="J529" s="48" t="s">
        <v>2132</v>
      </c>
      <c r="K529" s="48" t="s">
        <v>1993</v>
      </c>
      <c r="L529" s="48">
        <v>90.7</v>
      </c>
      <c r="M529" s="48" t="s">
        <v>1276</v>
      </c>
      <c r="N529" s="48" t="s">
        <v>1277</v>
      </c>
      <c r="O529" s="122" t="s">
        <v>1267</v>
      </c>
      <c r="P529" s="48" t="s">
        <v>1271</v>
      </c>
      <c r="Q529" s="48" t="s">
        <v>2133</v>
      </c>
      <c r="R529" s="48" t="s">
        <v>2134</v>
      </c>
      <c r="S529" s="48" t="s">
        <v>2135</v>
      </c>
      <c r="T529" s="48" t="s">
        <v>2136</v>
      </c>
      <c r="U529" s="48" t="s">
        <v>2137</v>
      </c>
      <c r="V529" s="48" t="s">
        <v>2138</v>
      </c>
      <c r="W529" s="122" t="s">
        <v>3812</v>
      </c>
      <c r="X529" s="122"/>
      <c r="Y529" s="48" t="s">
        <v>1202</v>
      </c>
      <c r="Z529" s="48" t="s">
        <v>2182</v>
      </c>
    </row>
    <row r="530" spans="2:26" ht="57.6" customHeight="1">
      <c r="B530" s="48" t="s">
        <v>2994</v>
      </c>
      <c r="C530" s="122">
        <f>IF(B530="1.2(1)①",INDEX('1.2(1)①'!$B:$B,MATCH(D530,'1.2(1)①'!$J:$J,0),1),INDEX('1.2(1)②'!$B:$B,MATCH(D530,'1.2(1)②'!$J:$J,0),1))</f>
        <v>48</v>
      </c>
      <c r="D530" s="48" t="s">
        <v>3406</v>
      </c>
      <c r="E530" s="48">
        <f t="shared" si="8"/>
        <v>524</v>
      </c>
      <c r="F530" s="48" t="s">
        <v>2128</v>
      </c>
      <c r="G530" s="48" t="s">
        <v>2178</v>
      </c>
      <c r="H530" s="48" t="s">
        <v>2130</v>
      </c>
      <c r="I530" s="48" t="s">
        <v>2148</v>
      </c>
      <c r="J530" s="48" t="s">
        <v>2132</v>
      </c>
      <c r="K530" s="48" t="s">
        <v>1993</v>
      </c>
      <c r="L530" s="48">
        <v>82.1</v>
      </c>
      <c r="M530" s="48" t="s">
        <v>1276</v>
      </c>
      <c r="N530" s="48" t="s">
        <v>1277</v>
      </c>
      <c r="O530" s="122" t="s">
        <v>1267</v>
      </c>
      <c r="P530" s="48" t="s">
        <v>1271</v>
      </c>
      <c r="Q530" s="48" t="s">
        <v>2133</v>
      </c>
      <c r="R530" s="48" t="s">
        <v>2134</v>
      </c>
      <c r="S530" s="48" t="s">
        <v>2135</v>
      </c>
      <c r="T530" s="48" t="s">
        <v>2136</v>
      </c>
      <c r="U530" s="48" t="s">
        <v>2137</v>
      </c>
      <c r="V530" s="48" t="s">
        <v>2138</v>
      </c>
      <c r="W530" s="122" t="s">
        <v>3812</v>
      </c>
      <c r="X530" s="122"/>
      <c r="Y530" s="48" t="s">
        <v>1202</v>
      </c>
      <c r="Z530" s="48" t="s">
        <v>2183</v>
      </c>
    </row>
    <row r="531" spans="2:26" ht="57.6" customHeight="1">
      <c r="B531" s="48" t="s">
        <v>2994</v>
      </c>
      <c r="C531" s="122">
        <f>IF(B531="1.2(1)①",INDEX('1.2(1)①'!$B:$B,MATCH(D531,'1.2(1)①'!$J:$J,0),1),INDEX('1.2(1)②'!$B:$B,MATCH(D531,'1.2(1)②'!$J:$J,0),1))</f>
        <v>48</v>
      </c>
      <c r="D531" s="48" t="s">
        <v>3406</v>
      </c>
      <c r="E531" s="48">
        <f t="shared" si="8"/>
        <v>525</v>
      </c>
      <c r="F531" s="48" t="s">
        <v>2128</v>
      </c>
      <c r="G531" s="48" t="s">
        <v>2178</v>
      </c>
      <c r="H531" s="48" t="s">
        <v>2130</v>
      </c>
      <c r="I531" s="48" t="s">
        <v>2150</v>
      </c>
      <c r="J531" s="48" t="s">
        <v>2132</v>
      </c>
      <c r="K531" s="48" t="s">
        <v>1993</v>
      </c>
      <c r="L531" s="48">
        <v>87.8</v>
      </c>
      <c r="M531" s="48" t="s">
        <v>1276</v>
      </c>
      <c r="N531" s="48" t="s">
        <v>1277</v>
      </c>
      <c r="O531" s="122" t="s">
        <v>1267</v>
      </c>
      <c r="P531" s="48" t="s">
        <v>1271</v>
      </c>
      <c r="Q531" s="48" t="s">
        <v>2133</v>
      </c>
      <c r="R531" s="48" t="s">
        <v>2134</v>
      </c>
      <c r="S531" s="48" t="s">
        <v>2135</v>
      </c>
      <c r="T531" s="48" t="s">
        <v>2136</v>
      </c>
      <c r="U531" s="48" t="s">
        <v>2137</v>
      </c>
      <c r="V531" s="48" t="s">
        <v>2138</v>
      </c>
      <c r="W531" s="122" t="s">
        <v>3812</v>
      </c>
      <c r="X531" s="122"/>
      <c r="Y531" s="48" t="s">
        <v>1202</v>
      </c>
      <c r="Z531" s="48" t="s">
        <v>2184</v>
      </c>
    </row>
    <row r="532" spans="2:26" ht="57.6" customHeight="1">
      <c r="B532" s="48" t="s">
        <v>2994</v>
      </c>
      <c r="C532" s="122">
        <f>IF(B532="1.2(1)①",INDEX('1.2(1)①'!$B:$B,MATCH(D532,'1.2(1)①'!$J:$J,0),1),INDEX('1.2(1)②'!$B:$B,MATCH(D532,'1.2(1)②'!$J:$J,0),1))</f>
        <v>48</v>
      </c>
      <c r="D532" s="48" t="s">
        <v>3406</v>
      </c>
      <c r="E532" s="48">
        <f t="shared" si="8"/>
        <v>526</v>
      </c>
      <c r="F532" s="48" t="s">
        <v>2128</v>
      </c>
      <c r="G532" s="48" t="s">
        <v>2178</v>
      </c>
      <c r="H532" s="48" t="s">
        <v>2130</v>
      </c>
      <c r="I532" s="48" t="s">
        <v>2152</v>
      </c>
      <c r="J532" s="48" t="s">
        <v>2132</v>
      </c>
      <c r="K532" s="48" t="s">
        <v>1993</v>
      </c>
      <c r="L532" s="48">
        <v>87.8</v>
      </c>
      <c r="M532" s="48" t="s">
        <v>1276</v>
      </c>
      <c r="N532" s="48" t="s">
        <v>1277</v>
      </c>
      <c r="O532" s="122" t="s">
        <v>1267</v>
      </c>
      <c r="P532" s="48" t="s">
        <v>1271</v>
      </c>
      <c r="Q532" s="48" t="s">
        <v>2133</v>
      </c>
      <c r="R532" s="48" t="s">
        <v>2134</v>
      </c>
      <c r="S532" s="48" t="s">
        <v>2135</v>
      </c>
      <c r="T532" s="48" t="s">
        <v>2136</v>
      </c>
      <c r="U532" s="48" t="s">
        <v>2137</v>
      </c>
      <c r="V532" s="48" t="s">
        <v>2138</v>
      </c>
      <c r="W532" s="122" t="s">
        <v>3812</v>
      </c>
      <c r="X532" s="122"/>
      <c r="Y532" s="48" t="s">
        <v>1202</v>
      </c>
      <c r="Z532" s="48" t="s">
        <v>2185</v>
      </c>
    </row>
    <row r="533" spans="2:26" ht="57.6" customHeight="1">
      <c r="B533" s="48" t="s">
        <v>2994</v>
      </c>
      <c r="C533" s="122">
        <f>IF(B533="1.2(1)①",INDEX('1.2(1)①'!$B:$B,MATCH(D533,'1.2(1)①'!$J:$J,0),1),INDEX('1.2(1)②'!$B:$B,MATCH(D533,'1.2(1)②'!$J:$J,0),1))</f>
        <v>48</v>
      </c>
      <c r="D533" s="48" t="s">
        <v>3406</v>
      </c>
      <c r="E533" s="48">
        <f t="shared" si="8"/>
        <v>527</v>
      </c>
      <c r="F533" s="48" t="s">
        <v>2128</v>
      </c>
      <c r="G533" s="48" t="s">
        <v>2178</v>
      </c>
      <c r="H533" s="48" t="s">
        <v>2130</v>
      </c>
      <c r="I533" s="48" t="s">
        <v>2154</v>
      </c>
      <c r="J533" s="48" t="s">
        <v>2132</v>
      </c>
      <c r="K533" s="48" t="s">
        <v>1993</v>
      </c>
      <c r="L533" s="48">
        <v>87</v>
      </c>
      <c r="M533" s="48" t="s">
        <v>1276</v>
      </c>
      <c r="N533" s="48" t="s">
        <v>1277</v>
      </c>
      <c r="O533" s="122" t="s">
        <v>1267</v>
      </c>
      <c r="P533" s="48" t="s">
        <v>1271</v>
      </c>
      <c r="Q533" s="48" t="s">
        <v>2133</v>
      </c>
      <c r="R533" s="48" t="s">
        <v>2134</v>
      </c>
      <c r="S533" s="48" t="s">
        <v>2135</v>
      </c>
      <c r="T533" s="48" t="s">
        <v>2136</v>
      </c>
      <c r="U533" s="48" t="s">
        <v>2137</v>
      </c>
      <c r="V533" s="48" t="s">
        <v>2138</v>
      </c>
      <c r="W533" s="122" t="s">
        <v>3812</v>
      </c>
      <c r="X533" s="122"/>
      <c r="Y533" s="48" t="s">
        <v>1202</v>
      </c>
      <c r="Z533" s="48" t="s">
        <v>2186</v>
      </c>
    </row>
    <row r="534" spans="2:26" ht="57.6" customHeight="1">
      <c r="B534" s="48" t="s">
        <v>2994</v>
      </c>
      <c r="C534" s="122">
        <f>IF(B534="1.2(1)①",INDEX('1.2(1)①'!$B:$B,MATCH(D534,'1.2(1)①'!$J:$J,0),1),INDEX('1.2(1)②'!$B:$B,MATCH(D534,'1.2(1)②'!$J:$J,0),1))</f>
        <v>48</v>
      </c>
      <c r="D534" s="48" t="s">
        <v>3406</v>
      </c>
      <c r="E534" s="48">
        <f t="shared" si="8"/>
        <v>528</v>
      </c>
      <c r="F534" s="48" t="s">
        <v>2128</v>
      </c>
      <c r="G534" s="48" t="s">
        <v>2178</v>
      </c>
      <c r="H534" s="48" t="s">
        <v>2130</v>
      </c>
      <c r="I534" s="48" t="s">
        <v>2131</v>
      </c>
      <c r="J534" s="48" t="s">
        <v>2156</v>
      </c>
      <c r="K534" s="48" t="s">
        <v>1993</v>
      </c>
      <c r="L534" s="48">
        <v>29</v>
      </c>
      <c r="M534" s="48" t="s">
        <v>1276</v>
      </c>
      <c r="N534" s="48" t="s">
        <v>1277</v>
      </c>
      <c r="O534" s="122" t="s">
        <v>1267</v>
      </c>
      <c r="P534" s="48" t="s">
        <v>1271</v>
      </c>
      <c r="Q534" s="48" t="s">
        <v>2133</v>
      </c>
      <c r="R534" s="48" t="s">
        <v>2134</v>
      </c>
      <c r="S534" s="48" t="s">
        <v>2135</v>
      </c>
      <c r="T534" s="48" t="s">
        <v>2136</v>
      </c>
      <c r="U534" s="48" t="s">
        <v>2137</v>
      </c>
      <c r="V534" s="48" t="s">
        <v>2138</v>
      </c>
      <c r="W534" s="122" t="s">
        <v>3812</v>
      </c>
      <c r="X534" s="122"/>
      <c r="Y534" s="48" t="s">
        <v>1202</v>
      </c>
      <c r="Z534" s="48" t="s">
        <v>2187</v>
      </c>
    </row>
    <row r="535" spans="2:26" ht="57.6" customHeight="1">
      <c r="B535" s="48" t="s">
        <v>2994</v>
      </c>
      <c r="C535" s="122">
        <f>IF(B535="1.2(1)①",INDEX('1.2(1)①'!$B:$B,MATCH(D535,'1.2(1)①'!$J:$J,0),1),INDEX('1.2(1)②'!$B:$B,MATCH(D535,'1.2(1)②'!$J:$J,0),1))</f>
        <v>48</v>
      </c>
      <c r="D535" s="48" t="s">
        <v>3406</v>
      </c>
      <c r="E535" s="48">
        <f t="shared" si="8"/>
        <v>529</v>
      </c>
      <c r="F535" s="48" t="s">
        <v>2128</v>
      </c>
      <c r="G535" s="48" t="s">
        <v>2178</v>
      </c>
      <c r="H535" s="48" t="s">
        <v>2130</v>
      </c>
      <c r="I535" s="48" t="s">
        <v>2140</v>
      </c>
      <c r="J535" s="48" t="s">
        <v>2156</v>
      </c>
      <c r="K535" s="48" t="s">
        <v>1993</v>
      </c>
      <c r="L535" s="48">
        <v>31.5</v>
      </c>
      <c r="M535" s="48" t="s">
        <v>1276</v>
      </c>
      <c r="N535" s="48" t="s">
        <v>1277</v>
      </c>
      <c r="O535" s="122" t="s">
        <v>1267</v>
      </c>
      <c r="P535" s="48" t="s">
        <v>1271</v>
      </c>
      <c r="Q535" s="48" t="s">
        <v>2133</v>
      </c>
      <c r="R535" s="48" t="s">
        <v>2134</v>
      </c>
      <c r="S535" s="48" t="s">
        <v>2135</v>
      </c>
      <c r="T535" s="48" t="s">
        <v>2136</v>
      </c>
      <c r="U535" s="48" t="s">
        <v>2137</v>
      </c>
      <c r="V535" s="48" t="s">
        <v>2138</v>
      </c>
      <c r="W535" s="122" t="s">
        <v>3812</v>
      </c>
      <c r="X535" s="122"/>
      <c r="Y535" s="48" t="s">
        <v>1202</v>
      </c>
      <c r="Z535" s="48" t="s">
        <v>2188</v>
      </c>
    </row>
    <row r="536" spans="2:26" ht="57.6" customHeight="1">
      <c r="B536" s="48" t="s">
        <v>2994</v>
      </c>
      <c r="C536" s="122">
        <f>IF(B536="1.2(1)①",INDEX('1.2(1)①'!$B:$B,MATCH(D536,'1.2(1)①'!$J:$J,0),1),INDEX('1.2(1)②'!$B:$B,MATCH(D536,'1.2(1)②'!$J:$J,0),1))</f>
        <v>48</v>
      </c>
      <c r="D536" s="48" t="s">
        <v>3406</v>
      </c>
      <c r="E536" s="48">
        <f t="shared" si="8"/>
        <v>530</v>
      </c>
      <c r="F536" s="48" t="s">
        <v>2128</v>
      </c>
      <c r="G536" s="48" t="s">
        <v>2178</v>
      </c>
      <c r="H536" s="48" t="s">
        <v>2130</v>
      </c>
      <c r="I536" s="48" t="s">
        <v>2142</v>
      </c>
      <c r="J536" s="48" t="s">
        <v>2156</v>
      </c>
      <c r="K536" s="48" t="s">
        <v>1993</v>
      </c>
      <c r="L536" s="48">
        <v>33.5</v>
      </c>
      <c r="M536" s="48" t="s">
        <v>1276</v>
      </c>
      <c r="N536" s="48" t="s">
        <v>1277</v>
      </c>
      <c r="O536" s="122" t="s">
        <v>1267</v>
      </c>
      <c r="P536" s="48" t="s">
        <v>1271</v>
      </c>
      <c r="Q536" s="48" t="s">
        <v>2133</v>
      </c>
      <c r="R536" s="48" t="s">
        <v>2134</v>
      </c>
      <c r="S536" s="48" t="s">
        <v>2135</v>
      </c>
      <c r="T536" s="48" t="s">
        <v>2136</v>
      </c>
      <c r="U536" s="48" t="s">
        <v>2137</v>
      </c>
      <c r="V536" s="48" t="s">
        <v>2138</v>
      </c>
      <c r="W536" s="122" t="s">
        <v>3812</v>
      </c>
      <c r="X536" s="122"/>
      <c r="Y536" s="48" t="s">
        <v>1202</v>
      </c>
      <c r="Z536" s="48" t="s">
        <v>2189</v>
      </c>
    </row>
    <row r="537" spans="2:26" ht="57.6" customHeight="1">
      <c r="B537" s="48" t="s">
        <v>2994</v>
      </c>
      <c r="C537" s="122">
        <f>IF(B537="1.2(1)①",INDEX('1.2(1)①'!$B:$B,MATCH(D537,'1.2(1)①'!$J:$J,0),1),INDEX('1.2(1)②'!$B:$B,MATCH(D537,'1.2(1)②'!$J:$J,0),1))</f>
        <v>48</v>
      </c>
      <c r="D537" s="48" t="s">
        <v>3406</v>
      </c>
      <c r="E537" s="48">
        <f t="shared" si="8"/>
        <v>531</v>
      </c>
      <c r="F537" s="48" t="s">
        <v>2128</v>
      </c>
      <c r="G537" s="48" t="s">
        <v>2178</v>
      </c>
      <c r="H537" s="48" t="s">
        <v>2130</v>
      </c>
      <c r="I537" s="48" t="s">
        <v>2144</v>
      </c>
      <c r="J537" s="48" t="s">
        <v>2156</v>
      </c>
      <c r="K537" s="48" t="s">
        <v>1993</v>
      </c>
      <c r="L537" s="48">
        <v>33.5</v>
      </c>
      <c r="M537" s="48" t="s">
        <v>1276</v>
      </c>
      <c r="N537" s="48" t="s">
        <v>1277</v>
      </c>
      <c r="O537" s="122" t="s">
        <v>1267</v>
      </c>
      <c r="P537" s="48" t="s">
        <v>1271</v>
      </c>
      <c r="Q537" s="48" t="s">
        <v>2133</v>
      </c>
      <c r="R537" s="48" t="s">
        <v>2134</v>
      </c>
      <c r="S537" s="48" t="s">
        <v>2135</v>
      </c>
      <c r="T537" s="48" t="s">
        <v>2136</v>
      </c>
      <c r="U537" s="48" t="s">
        <v>2137</v>
      </c>
      <c r="V537" s="48" t="s">
        <v>2138</v>
      </c>
      <c r="W537" s="122" t="s">
        <v>3812</v>
      </c>
      <c r="X537" s="122"/>
      <c r="Y537" s="48" t="s">
        <v>1202</v>
      </c>
      <c r="Z537" s="48" t="s">
        <v>2190</v>
      </c>
    </row>
    <row r="538" spans="2:26" ht="57.6" customHeight="1">
      <c r="B538" s="48" t="s">
        <v>2994</v>
      </c>
      <c r="C538" s="122">
        <f>IF(B538="1.2(1)①",INDEX('1.2(1)①'!$B:$B,MATCH(D538,'1.2(1)①'!$J:$J,0),1),INDEX('1.2(1)②'!$B:$B,MATCH(D538,'1.2(1)②'!$J:$J,0),1))</f>
        <v>48</v>
      </c>
      <c r="D538" s="48" t="s">
        <v>3406</v>
      </c>
      <c r="E538" s="48">
        <f t="shared" si="8"/>
        <v>532</v>
      </c>
      <c r="F538" s="48" t="s">
        <v>2128</v>
      </c>
      <c r="G538" s="48" t="s">
        <v>2178</v>
      </c>
      <c r="H538" s="48" t="s">
        <v>2130</v>
      </c>
      <c r="I538" s="48" t="s">
        <v>2146</v>
      </c>
      <c r="J538" s="48" t="s">
        <v>2156</v>
      </c>
      <c r="K538" s="48" t="s">
        <v>1993</v>
      </c>
      <c r="L538" s="48">
        <v>37</v>
      </c>
      <c r="M538" s="48" t="s">
        <v>1276</v>
      </c>
      <c r="N538" s="48" t="s">
        <v>1277</v>
      </c>
      <c r="O538" s="122" t="s">
        <v>1267</v>
      </c>
      <c r="P538" s="48" t="s">
        <v>1271</v>
      </c>
      <c r="Q538" s="48" t="s">
        <v>2133</v>
      </c>
      <c r="R538" s="48" t="s">
        <v>2134</v>
      </c>
      <c r="S538" s="48" t="s">
        <v>2135</v>
      </c>
      <c r="T538" s="48" t="s">
        <v>2136</v>
      </c>
      <c r="U538" s="48" t="s">
        <v>2137</v>
      </c>
      <c r="V538" s="48" t="s">
        <v>2138</v>
      </c>
      <c r="W538" s="122" t="s">
        <v>3812</v>
      </c>
      <c r="X538" s="122"/>
      <c r="Y538" s="48" t="s">
        <v>1202</v>
      </c>
      <c r="Z538" s="48" t="s">
        <v>2191</v>
      </c>
    </row>
    <row r="539" spans="2:26" ht="57.6" customHeight="1">
      <c r="B539" s="48" t="s">
        <v>2994</v>
      </c>
      <c r="C539" s="122">
        <f>IF(B539="1.2(1)①",INDEX('1.2(1)①'!$B:$B,MATCH(D539,'1.2(1)①'!$J:$J,0),1),INDEX('1.2(1)②'!$B:$B,MATCH(D539,'1.2(1)②'!$J:$J,0),1))</f>
        <v>48</v>
      </c>
      <c r="D539" s="48" t="s">
        <v>3406</v>
      </c>
      <c r="E539" s="48">
        <f t="shared" si="8"/>
        <v>533</v>
      </c>
      <c r="F539" s="48" t="s">
        <v>2128</v>
      </c>
      <c r="G539" s="48" t="s">
        <v>2178</v>
      </c>
      <c r="H539" s="48" t="s">
        <v>2130</v>
      </c>
      <c r="I539" s="48" t="s">
        <v>2148</v>
      </c>
      <c r="J539" s="48" t="s">
        <v>2156</v>
      </c>
      <c r="K539" s="48" t="s">
        <v>1993</v>
      </c>
      <c r="L539" s="48">
        <v>42</v>
      </c>
      <c r="M539" s="48" t="s">
        <v>1276</v>
      </c>
      <c r="N539" s="48" t="s">
        <v>1277</v>
      </c>
      <c r="O539" s="122" t="s">
        <v>1267</v>
      </c>
      <c r="P539" s="48" t="s">
        <v>1271</v>
      </c>
      <c r="Q539" s="48" t="s">
        <v>2133</v>
      </c>
      <c r="R539" s="48" t="s">
        <v>2134</v>
      </c>
      <c r="S539" s="48" t="s">
        <v>2135</v>
      </c>
      <c r="T539" s="48" t="s">
        <v>2136</v>
      </c>
      <c r="U539" s="48" t="s">
        <v>2137</v>
      </c>
      <c r="V539" s="48" t="s">
        <v>2138</v>
      </c>
      <c r="W539" s="122" t="s">
        <v>3812</v>
      </c>
      <c r="X539" s="122"/>
      <c r="Y539" s="48" t="s">
        <v>1202</v>
      </c>
      <c r="Z539" s="48" t="s">
        <v>2192</v>
      </c>
    </row>
    <row r="540" spans="2:26" ht="57.6" customHeight="1">
      <c r="B540" s="48" t="s">
        <v>2994</v>
      </c>
      <c r="C540" s="122">
        <f>IF(B540="1.2(1)①",INDEX('1.2(1)①'!$B:$B,MATCH(D540,'1.2(1)①'!$J:$J,0),1),INDEX('1.2(1)②'!$B:$B,MATCH(D540,'1.2(1)②'!$J:$J,0),1))</f>
        <v>48</v>
      </c>
      <c r="D540" s="48" t="s">
        <v>3406</v>
      </c>
      <c r="E540" s="48">
        <f t="shared" si="8"/>
        <v>534</v>
      </c>
      <c r="F540" s="48" t="s">
        <v>2128</v>
      </c>
      <c r="G540" s="48" t="s">
        <v>2178</v>
      </c>
      <c r="H540" s="48" t="s">
        <v>2130</v>
      </c>
      <c r="I540" s="48" t="s">
        <v>2150</v>
      </c>
      <c r="J540" s="48" t="s">
        <v>2156</v>
      </c>
      <c r="K540" s="48" t="s">
        <v>1993</v>
      </c>
      <c r="L540" s="48">
        <v>41.3</v>
      </c>
      <c r="M540" s="48" t="s">
        <v>1276</v>
      </c>
      <c r="N540" s="48" t="s">
        <v>1277</v>
      </c>
      <c r="O540" s="122" t="s">
        <v>1267</v>
      </c>
      <c r="P540" s="48" t="s">
        <v>1271</v>
      </c>
      <c r="Q540" s="48" t="s">
        <v>2133</v>
      </c>
      <c r="R540" s="48" t="s">
        <v>2134</v>
      </c>
      <c r="S540" s="48" t="s">
        <v>2135</v>
      </c>
      <c r="T540" s="48" t="s">
        <v>2136</v>
      </c>
      <c r="U540" s="48" t="s">
        <v>2137</v>
      </c>
      <c r="V540" s="48" t="s">
        <v>2138</v>
      </c>
      <c r="W540" s="122" t="s">
        <v>3812</v>
      </c>
      <c r="X540" s="122"/>
      <c r="Y540" s="48" t="s">
        <v>1202</v>
      </c>
      <c r="Z540" s="48" t="s">
        <v>2193</v>
      </c>
    </row>
    <row r="541" spans="2:26" ht="57.6" customHeight="1">
      <c r="B541" s="48" t="s">
        <v>2994</v>
      </c>
      <c r="C541" s="122">
        <f>IF(B541="1.2(1)①",INDEX('1.2(1)①'!$B:$B,MATCH(D541,'1.2(1)①'!$J:$J,0),1),INDEX('1.2(1)②'!$B:$B,MATCH(D541,'1.2(1)②'!$J:$J,0),1))</f>
        <v>48</v>
      </c>
      <c r="D541" s="48" t="s">
        <v>3406</v>
      </c>
      <c r="E541" s="48">
        <f t="shared" si="8"/>
        <v>535</v>
      </c>
      <c r="F541" s="48" t="s">
        <v>2128</v>
      </c>
      <c r="G541" s="48" t="s">
        <v>2178</v>
      </c>
      <c r="H541" s="48" t="s">
        <v>2130</v>
      </c>
      <c r="I541" s="48" t="s">
        <v>2152</v>
      </c>
      <c r="J541" s="48" t="s">
        <v>2156</v>
      </c>
      <c r="K541" s="48" t="s">
        <v>1993</v>
      </c>
      <c r="L541" s="48">
        <v>42.5</v>
      </c>
      <c r="M541" s="48" t="s">
        <v>1276</v>
      </c>
      <c r="N541" s="48" t="s">
        <v>1277</v>
      </c>
      <c r="O541" s="122" t="s">
        <v>1267</v>
      </c>
      <c r="P541" s="48" t="s">
        <v>1271</v>
      </c>
      <c r="Q541" s="48" t="s">
        <v>2133</v>
      </c>
      <c r="R541" s="48" t="s">
        <v>2134</v>
      </c>
      <c r="S541" s="48" t="s">
        <v>2135</v>
      </c>
      <c r="T541" s="48" t="s">
        <v>2136</v>
      </c>
      <c r="U541" s="48" t="s">
        <v>2137</v>
      </c>
      <c r="V541" s="48" t="s">
        <v>2138</v>
      </c>
      <c r="W541" s="122" t="s">
        <v>3812</v>
      </c>
      <c r="X541" s="122"/>
      <c r="Y541" s="48" t="s">
        <v>1202</v>
      </c>
      <c r="Z541" s="48" t="s">
        <v>2194</v>
      </c>
    </row>
    <row r="542" spans="2:26" ht="57.6" customHeight="1">
      <c r="B542" s="48" t="s">
        <v>2994</v>
      </c>
      <c r="C542" s="122">
        <f>IF(B542="1.2(1)①",INDEX('1.2(1)①'!$B:$B,MATCH(D542,'1.2(1)①'!$J:$J,0),1),INDEX('1.2(1)②'!$B:$B,MATCH(D542,'1.2(1)②'!$J:$J,0),1))</f>
        <v>48</v>
      </c>
      <c r="D542" s="48" t="s">
        <v>3406</v>
      </c>
      <c r="E542" s="48">
        <f t="shared" si="8"/>
        <v>536</v>
      </c>
      <c r="F542" s="48" t="s">
        <v>2128</v>
      </c>
      <c r="G542" s="48" t="s">
        <v>2178</v>
      </c>
      <c r="H542" s="48" t="s">
        <v>2130</v>
      </c>
      <c r="I542" s="48" t="s">
        <v>2154</v>
      </c>
      <c r="J542" s="48" t="s">
        <v>2156</v>
      </c>
      <c r="K542" s="48" t="s">
        <v>1993</v>
      </c>
      <c r="L542" s="48">
        <v>49.8</v>
      </c>
      <c r="M542" s="48" t="s">
        <v>1276</v>
      </c>
      <c r="N542" s="48" t="s">
        <v>1277</v>
      </c>
      <c r="O542" s="122" t="s">
        <v>1267</v>
      </c>
      <c r="P542" s="48" t="s">
        <v>1271</v>
      </c>
      <c r="Q542" s="48" t="s">
        <v>2133</v>
      </c>
      <c r="R542" s="48" t="s">
        <v>2134</v>
      </c>
      <c r="S542" s="48" t="s">
        <v>2135</v>
      </c>
      <c r="T542" s="48" t="s">
        <v>2136</v>
      </c>
      <c r="U542" s="48" t="s">
        <v>2137</v>
      </c>
      <c r="V542" s="48" t="s">
        <v>2138</v>
      </c>
      <c r="W542" s="122" t="s">
        <v>3812</v>
      </c>
      <c r="X542" s="122"/>
      <c r="Y542" s="48" t="s">
        <v>1202</v>
      </c>
      <c r="Z542" s="48" t="s">
        <v>2195</v>
      </c>
    </row>
    <row r="543" spans="2:26" ht="57.6" customHeight="1">
      <c r="B543" s="48" t="s">
        <v>2994</v>
      </c>
      <c r="C543" s="122">
        <f>IF(B543="1.2(1)①",INDEX('1.2(1)①'!$B:$B,MATCH(D543,'1.2(1)①'!$J:$J,0),1),INDEX('1.2(1)②'!$B:$B,MATCH(D543,'1.2(1)②'!$J:$J,0),1))</f>
        <v>48</v>
      </c>
      <c r="D543" s="48" t="s">
        <v>3406</v>
      </c>
      <c r="E543" s="48">
        <f t="shared" si="8"/>
        <v>537</v>
      </c>
      <c r="F543" s="48" t="s">
        <v>2128</v>
      </c>
      <c r="G543" s="48" t="s">
        <v>2197</v>
      </c>
      <c r="H543" s="48" t="s">
        <v>2130</v>
      </c>
      <c r="I543" s="48" t="s">
        <v>2167</v>
      </c>
      <c r="J543" s="48" t="s">
        <v>2132</v>
      </c>
      <c r="K543" s="48" t="s">
        <v>1993</v>
      </c>
      <c r="L543" s="48">
        <v>86.5</v>
      </c>
      <c r="M543" s="48" t="s">
        <v>1276</v>
      </c>
      <c r="N543" s="48" t="s">
        <v>1277</v>
      </c>
      <c r="O543" s="122" t="s">
        <v>1267</v>
      </c>
      <c r="P543" s="48" t="s">
        <v>1271</v>
      </c>
      <c r="Q543" s="48" t="s">
        <v>2133</v>
      </c>
      <c r="R543" s="48" t="s">
        <v>2134</v>
      </c>
      <c r="S543" s="48" t="s">
        <v>2135</v>
      </c>
      <c r="T543" s="48" t="s">
        <v>2136</v>
      </c>
      <c r="U543" s="48" t="s">
        <v>2137</v>
      </c>
      <c r="V543" s="48" t="s">
        <v>2138</v>
      </c>
      <c r="W543" s="122" t="s">
        <v>3812</v>
      </c>
      <c r="X543" s="122"/>
      <c r="Y543" s="48" t="s">
        <v>1202</v>
      </c>
      <c r="Z543" s="48" t="s">
        <v>2196</v>
      </c>
    </row>
    <row r="544" spans="2:26" ht="57.6" customHeight="1">
      <c r="B544" s="48" t="s">
        <v>2994</v>
      </c>
      <c r="C544" s="122">
        <f>IF(B544="1.2(1)①",INDEX('1.2(1)①'!$B:$B,MATCH(D544,'1.2(1)①'!$J:$J,0),1),INDEX('1.2(1)②'!$B:$B,MATCH(D544,'1.2(1)②'!$J:$J,0),1))</f>
        <v>48</v>
      </c>
      <c r="D544" s="48" t="s">
        <v>3406</v>
      </c>
      <c r="E544" s="48">
        <f t="shared" si="8"/>
        <v>538</v>
      </c>
      <c r="F544" s="48" t="s">
        <v>2128</v>
      </c>
      <c r="G544" s="48" t="s">
        <v>2197</v>
      </c>
      <c r="H544" s="48" t="s">
        <v>2130</v>
      </c>
      <c r="I544" s="48" t="s">
        <v>2169</v>
      </c>
      <c r="J544" s="48" t="s">
        <v>2132</v>
      </c>
      <c r="K544" s="48" t="s">
        <v>1993</v>
      </c>
      <c r="L544" s="48" t="s">
        <v>1267</v>
      </c>
      <c r="M544" s="48" t="s">
        <v>1276</v>
      </c>
      <c r="N544" s="48" t="s">
        <v>1277</v>
      </c>
      <c r="O544" s="122" t="s">
        <v>1267</v>
      </c>
      <c r="P544" s="48" t="s">
        <v>1271</v>
      </c>
      <c r="Q544" s="48" t="s">
        <v>2133</v>
      </c>
      <c r="R544" s="48" t="s">
        <v>2134</v>
      </c>
      <c r="S544" s="48" t="s">
        <v>2135</v>
      </c>
      <c r="T544" s="48" t="s">
        <v>2136</v>
      </c>
      <c r="U544" s="48" t="s">
        <v>2137</v>
      </c>
      <c r="V544" s="48" t="s">
        <v>2138</v>
      </c>
      <c r="W544" s="122" t="s">
        <v>3812</v>
      </c>
      <c r="X544" s="122"/>
      <c r="Y544" s="48" t="s">
        <v>1202</v>
      </c>
      <c r="Z544" s="48" t="s">
        <v>2198</v>
      </c>
    </row>
    <row r="545" spans="2:26" ht="57.6" customHeight="1">
      <c r="B545" s="48" t="s">
        <v>2994</v>
      </c>
      <c r="C545" s="122">
        <f>IF(B545="1.2(1)①",INDEX('1.2(1)①'!$B:$B,MATCH(D545,'1.2(1)①'!$J:$J,0),1),INDEX('1.2(1)②'!$B:$B,MATCH(D545,'1.2(1)②'!$J:$J,0),1))</f>
        <v>48</v>
      </c>
      <c r="D545" s="48" t="s">
        <v>3406</v>
      </c>
      <c r="E545" s="48">
        <f t="shared" si="8"/>
        <v>539</v>
      </c>
      <c r="F545" s="48" t="s">
        <v>2128</v>
      </c>
      <c r="G545" s="48" t="s">
        <v>2197</v>
      </c>
      <c r="H545" s="48" t="s">
        <v>2130</v>
      </c>
      <c r="I545" s="48" t="s">
        <v>2167</v>
      </c>
      <c r="J545" s="48" t="s">
        <v>2156</v>
      </c>
      <c r="K545" s="48" t="s">
        <v>1993</v>
      </c>
      <c r="L545" s="48">
        <v>43.4</v>
      </c>
      <c r="M545" s="48" t="s">
        <v>1276</v>
      </c>
      <c r="N545" s="48" t="s">
        <v>1277</v>
      </c>
      <c r="O545" s="122" t="s">
        <v>1267</v>
      </c>
      <c r="P545" s="48" t="s">
        <v>1271</v>
      </c>
      <c r="Q545" s="48" t="s">
        <v>2133</v>
      </c>
      <c r="R545" s="48" t="s">
        <v>2134</v>
      </c>
      <c r="S545" s="48" t="s">
        <v>2135</v>
      </c>
      <c r="T545" s="48" t="s">
        <v>2136</v>
      </c>
      <c r="U545" s="48" t="s">
        <v>2137</v>
      </c>
      <c r="V545" s="48" t="s">
        <v>2138</v>
      </c>
      <c r="W545" s="122" t="s">
        <v>3812</v>
      </c>
      <c r="X545" s="122"/>
      <c r="Y545" s="48" t="s">
        <v>1202</v>
      </c>
      <c r="Z545" s="48" t="s">
        <v>2199</v>
      </c>
    </row>
    <row r="546" spans="2:26" ht="57.6" customHeight="1">
      <c r="B546" s="48" t="s">
        <v>2994</v>
      </c>
      <c r="C546" s="122">
        <f>IF(B546="1.2(1)①",INDEX('1.2(1)①'!$B:$B,MATCH(D546,'1.2(1)①'!$J:$J,0),1),INDEX('1.2(1)②'!$B:$B,MATCH(D546,'1.2(1)②'!$J:$J,0),1))</f>
        <v>48</v>
      </c>
      <c r="D546" s="48" t="s">
        <v>3406</v>
      </c>
      <c r="E546" s="48">
        <f t="shared" si="8"/>
        <v>540</v>
      </c>
      <c r="F546" s="48" t="s">
        <v>2128</v>
      </c>
      <c r="G546" s="48" t="s">
        <v>2197</v>
      </c>
      <c r="H546" s="48" t="s">
        <v>2130</v>
      </c>
      <c r="I546" s="48" t="s">
        <v>2169</v>
      </c>
      <c r="J546" s="48" t="s">
        <v>2156</v>
      </c>
      <c r="K546" s="48" t="s">
        <v>1993</v>
      </c>
      <c r="L546" s="48" t="s">
        <v>1267</v>
      </c>
      <c r="M546" s="48" t="s">
        <v>1276</v>
      </c>
      <c r="N546" s="48" t="s">
        <v>1277</v>
      </c>
      <c r="O546" s="122" t="s">
        <v>1267</v>
      </c>
      <c r="P546" s="48" t="s">
        <v>1271</v>
      </c>
      <c r="Q546" s="48" t="s">
        <v>2133</v>
      </c>
      <c r="R546" s="48" t="s">
        <v>2134</v>
      </c>
      <c r="S546" s="48" t="s">
        <v>2135</v>
      </c>
      <c r="T546" s="48" t="s">
        <v>2136</v>
      </c>
      <c r="U546" s="48" t="s">
        <v>2137</v>
      </c>
      <c r="V546" s="48" t="s">
        <v>2138</v>
      </c>
      <c r="W546" s="122" t="s">
        <v>3812</v>
      </c>
      <c r="X546" s="122"/>
      <c r="Y546" s="48" t="s">
        <v>1202</v>
      </c>
      <c r="Z546" s="48" t="s">
        <v>2200</v>
      </c>
    </row>
    <row r="547" spans="2:26" ht="57.6" customHeight="1">
      <c r="B547" s="48" t="s">
        <v>2994</v>
      </c>
      <c r="C547" s="122">
        <f>IF(B547="1.2(1)①",INDEX('1.2(1)①'!$B:$B,MATCH(D547,'1.2(1)①'!$J:$J,0),1),INDEX('1.2(1)②'!$B:$B,MATCH(D547,'1.2(1)②'!$J:$J,0),1))</f>
        <v>48</v>
      </c>
      <c r="D547" s="48" t="s">
        <v>3406</v>
      </c>
      <c r="E547" s="48">
        <f t="shared" si="8"/>
        <v>541</v>
      </c>
      <c r="F547" s="48" t="s">
        <v>2128</v>
      </c>
      <c r="G547" s="48" t="s">
        <v>2202</v>
      </c>
      <c r="H547" s="48" t="s">
        <v>2130</v>
      </c>
      <c r="I547" s="48" t="s">
        <v>2167</v>
      </c>
      <c r="J547" s="48" t="s">
        <v>2132</v>
      </c>
      <c r="K547" s="48" t="s">
        <v>1993</v>
      </c>
      <c r="L547" s="48">
        <v>77</v>
      </c>
      <c r="M547" s="48" t="s">
        <v>1276</v>
      </c>
      <c r="N547" s="48" t="s">
        <v>1277</v>
      </c>
      <c r="O547" s="122" t="s">
        <v>1267</v>
      </c>
      <c r="P547" s="48" t="s">
        <v>1271</v>
      </c>
      <c r="Q547" s="48" t="s">
        <v>2133</v>
      </c>
      <c r="R547" s="48" t="s">
        <v>2134</v>
      </c>
      <c r="S547" s="48" t="s">
        <v>2135</v>
      </c>
      <c r="T547" s="48" t="s">
        <v>2136</v>
      </c>
      <c r="U547" s="48" t="s">
        <v>2137</v>
      </c>
      <c r="V547" s="48" t="s">
        <v>2138</v>
      </c>
      <c r="W547" s="122" t="s">
        <v>3812</v>
      </c>
      <c r="X547" s="122"/>
      <c r="Y547" s="48" t="s">
        <v>1202</v>
      </c>
      <c r="Z547" s="48" t="s">
        <v>2201</v>
      </c>
    </row>
    <row r="548" spans="2:26" ht="57.6" customHeight="1">
      <c r="B548" s="48" t="s">
        <v>2994</v>
      </c>
      <c r="C548" s="122">
        <f>IF(B548="1.2(1)①",INDEX('1.2(1)①'!$B:$B,MATCH(D548,'1.2(1)①'!$J:$J,0),1),INDEX('1.2(1)②'!$B:$B,MATCH(D548,'1.2(1)②'!$J:$J,0),1))</f>
        <v>48</v>
      </c>
      <c r="D548" s="48" t="s">
        <v>3406</v>
      </c>
      <c r="E548" s="48">
        <f t="shared" si="8"/>
        <v>542</v>
      </c>
      <c r="F548" s="48" t="s">
        <v>2128</v>
      </c>
      <c r="G548" s="48" t="s">
        <v>2202</v>
      </c>
      <c r="H548" s="48" t="s">
        <v>2130</v>
      </c>
      <c r="I548" s="48" t="s">
        <v>2169</v>
      </c>
      <c r="J548" s="48" t="s">
        <v>2132</v>
      </c>
      <c r="K548" s="48" t="s">
        <v>1993</v>
      </c>
      <c r="L548" s="48">
        <v>77.900000000000006</v>
      </c>
      <c r="M548" s="48" t="s">
        <v>1276</v>
      </c>
      <c r="N548" s="48" t="s">
        <v>1277</v>
      </c>
      <c r="O548" s="122" t="s">
        <v>1267</v>
      </c>
      <c r="P548" s="48" t="s">
        <v>1271</v>
      </c>
      <c r="Q548" s="48" t="s">
        <v>2133</v>
      </c>
      <c r="R548" s="48" t="s">
        <v>2134</v>
      </c>
      <c r="S548" s="48" t="s">
        <v>2135</v>
      </c>
      <c r="T548" s="48" t="s">
        <v>2136</v>
      </c>
      <c r="U548" s="48" t="s">
        <v>2137</v>
      </c>
      <c r="V548" s="48" t="s">
        <v>2138</v>
      </c>
      <c r="W548" s="122" t="s">
        <v>3812</v>
      </c>
      <c r="X548" s="122"/>
      <c r="Y548" s="48" t="s">
        <v>1202</v>
      </c>
      <c r="Z548" s="48" t="s">
        <v>2203</v>
      </c>
    </row>
    <row r="549" spans="2:26" ht="57.6" customHeight="1">
      <c r="B549" s="48" t="s">
        <v>2994</v>
      </c>
      <c r="C549" s="122">
        <f>IF(B549="1.2(1)①",INDEX('1.2(1)①'!$B:$B,MATCH(D549,'1.2(1)①'!$J:$J,0),1),INDEX('1.2(1)②'!$B:$B,MATCH(D549,'1.2(1)②'!$J:$J,0),1))</f>
        <v>48</v>
      </c>
      <c r="D549" s="48" t="s">
        <v>3406</v>
      </c>
      <c r="E549" s="48">
        <f t="shared" si="8"/>
        <v>543</v>
      </c>
      <c r="F549" s="48" t="s">
        <v>2128</v>
      </c>
      <c r="G549" s="48" t="s">
        <v>2202</v>
      </c>
      <c r="H549" s="48" t="s">
        <v>2130</v>
      </c>
      <c r="I549" s="48" t="s">
        <v>2167</v>
      </c>
      <c r="J549" s="48" t="s">
        <v>2156</v>
      </c>
      <c r="K549" s="48" t="s">
        <v>1993</v>
      </c>
      <c r="L549" s="48">
        <v>45.5</v>
      </c>
      <c r="M549" s="48" t="s">
        <v>1276</v>
      </c>
      <c r="N549" s="48" t="s">
        <v>1277</v>
      </c>
      <c r="O549" s="122" t="s">
        <v>1267</v>
      </c>
      <c r="P549" s="48" t="s">
        <v>1271</v>
      </c>
      <c r="Q549" s="48" t="s">
        <v>2133</v>
      </c>
      <c r="R549" s="48" t="s">
        <v>2134</v>
      </c>
      <c r="S549" s="48" t="s">
        <v>2135</v>
      </c>
      <c r="T549" s="48" t="s">
        <v>2136</v>
      </c>
      <c r="U549" s="48" t="s">
        <v>2137</v>
      </c>
      <c r="V549" s="48" t="s">
        <v>2138</v>
      </c>
      <c r="W549" s="122" t="s">
        <v>3812</v>
      </c>
      <c r="X549" s="122"/>
      <c r="Y549" s="48" t="s">
        <v>1202</v>
      </c>
      <c r="Z549" s="48" t="s">
        <v>2204</v>
      </c>
    </row>
    <row r="550" spans="2:26" ht="57.6" customHeight="1">
      <c r="B550" s="48" t="s">
        <v>2994</v>
      </c>
      <c r="C550" s="122">
        <f>IF(B550="1.2(1)①",INDEX('1.2(1)①'!$B:$B,MATCH(D550,'1.2(1)①'!$J:$J,0),1),INDEX('1.2(1)②'!$B:$B,MATCH(D550,'1.2(1)②'!$J:$J,0),1))</f>
        <v>48</v>
      </c>
      <c r="D550" s="48" t="s">
        <v>3406</v>
      </c>
      <c r="E550" s="48">
        <f t="shared" si="8"/>
        <v>544</v>
      </c>
      <c r="F550" s="48" t="s">
        <v>2128</v>
      </c>
      <c r="G550" s="48" t="s">
        <v>2202</v>
      </c>
      <c r="H550" s="48" t="s">
        <v>2130</v>
      </c>
      <c r="I550" s="48" t="s">
        <v>2169</v>
      </c>
      <c r="J550" s="48" t="s">
        <v>2156</v>
      </c>
      <c r="K550" s="48" t="s">
        <v>1993</v>
      </c>
      <c r="L550" s="48">
        <v>47.8</v>
      </c>
      <c r="M550" s="48" t="s">
        <v>1276</v>
      </c>
      <c r="N550" s="48" t="s">
        <v>1277</v>
      </c>
      <c r="O550" s="122" t="s">
        <v>1267</v>
      </c>
      <c r="P550" s="48" t="s">
        <v>1271</v>
      </c>
      <c r="Q550" s="48" t="s">
        <v>2133</v>
      </c>
      <c r="R550" s="48" t="s">
        <v>2134</v>
      </c>
      <c r="S550" s="48" t="s">
        <v>2135</v>
      </c>
      <c r="T550" s="48" t="s">
        <v>2136</v>
      </c>
      <c r="U550" s="48" t="s">
        <v>2137</v>
      </c>
      <c r="V550" s="48" t="s">
        <v>2138</v>
      </c>
      <c r="W550" s="122" t="s">
        <v>3812</v>
      </c>
      <c r="X550" s="122"/>
      <c r="Y550" s="48" t="s">
        <v>1202</v>
      </c>
      <c r="Z550" s="48" t="s">
        <v>2205</v>
      </c>
    </row>
    <row r="551" spans="2:26" ht="57.6" customHeight="1">
      <c r="B551" s="48" t="s">
        <v>2994</v>
      </c>
      <c r="C551" s="122">
        <f>IF(B551="1.2(1)①",INDEX('1.2(1)①'!$B:$B,MATCH(D551,'1.2(1)①'!$J:$J,0),1),INDEX('1.2(1)②'!$B:$B,MATCH(D551,'1.2(1)②'!$J:$J,0),1))</f>
        <v>49</v>
      </c>
      <c r="D551" s="48" t="s">
        <v>113</v>
      </c>
      <c r="E551" s="48">
        <f t="shared" si="8"/>
        <v>545</v>
      </c>
      <c r="F551" s="48" t="s">
        <v>2207</v>
      </c>
      <c r="G551" s="48" t="s">
        <v>2129</v>
      </c>
      <c r="H551" s="48" t="s">
        <v>2130</v>
      </c>
      <c r="I551" s="48" t="s">
        <v>2208</v>
      </c>
      <c r="J551" s="48" t="s">
        <v>2132</v>
      </c>
      <c r="K551" s="48" t="s">
        <v>1993</v>
      </c>
      <c r="L551" s="48">
        <v>83</v>
      </c>
      <c r="M551" s="48" t="s">
        <v>1276</v>
      </c>
      <c r="N551" s="48" t="s">
        <v>1277</v>
      </c>
      <c r="O551" s="122" t="s">
        <v>1267</v>
      </c>
      <c r="P551" s="48" t="s">
        <v>1271</v>
      </c>
      <c r="Q551" s="48" t="s">
        <v>2133</v>
      </c>
      <c r="R551" s="48" t="s">
        <v>2134</v>
      </c>
      <c r="S551" s="48" t="s">
        <v>2135</v>
      </c>
      <c r="T551" s="48" t="s">
        <v>2136</v>
      </c>
      <c r="U551" s="48" t="s">
        <v>2137</v>
      </c>
      <c r="V551" s="48" t="s">
        <v>2138</v>
      </c>
      <c r="W551" s="122" t="s">
        <v>3812</v>
      </c>
      <c r="X551" s="122"/>
      <c r="Y551" s="48" t="s">
        <v>1203</v>
      </c>
      <c r="Z551" s="48" t="s">
        <v>2206</v>
      </c>
    </row>
    <row r="552" spans="2:26" ht="57.6" customHeight="1">
      <c r="B552" s="48" t="s">
        <v>2994</v>
      </c>
      <c r="C552" s="122">
        <f>IF(B552="1.2(1)①",INDEX('1.2(1)①'!$B:$B,MATCH(D552,'1.2(1)①'!$J:$J,0),1),INDEX('1.2(1)②'!$B:$B,MATCH(D552,'1.2(1)②'!$J:$J,0),1))</f>
        <v>49</v>
      </c>
      <c r="D552" s="48" t="s">
        <v>113</v>
      </c>
      <c r="E552" s="48">
        <f t="shared" si="8"/>
        <v>546</v>
      </c>
      <c r="F552" s="48" t="s">
        <v>2207</v>
      </c>
      <c r="G552" s="48" t="s">
        <v>2129</v>
      </c>
      <c r="H552" s="48" t="s">
        <v>2130</v>
      </c>
      <c r="I552" s="48" t="s">
        <v>2167</v>
      </c>
      <c r="J552" s="48" t="s">
        <v>2132</v>
      </c>
      <c r="K552" s="48" t="s">
        <v>1993</v>
      </c>
      <c r="L552" s="48">
        <v>84</v>
      </c>
      <c r="M552" s="48" t="s">
        <v>1276</v>
      </c>
      <c r="N552" s="48" t="s">
        <v>1277</v>
      </c>
      <c r="O552" s="122" t="s">
        <v>1267</v>
      </c>
      <c r="P552" s="48" t="s">
        <v>1271</v>
      </c>
      <c r="Q552" s="48" t="s">
        <v>2133</v>
      </c>
      <c r="R552" s="48" t="s">
        <v>2134</v>
      </c>
      <c r="S552" s="48" t="s">
        <v>2135</v>
      </c>
      <c r="T552" s="48" t="s">
        <v>2136</v>
      </c>
      <c r="U552" s="48" t="s">
        <v>2137</v>
      </c>
      <c r="V552" s="48" t="s">
        <v>2138</v>
      </c>
      <c r="W552" s="122" t="s">
        <v>3812</v>
      </c>
      <c r="X552" s="122"/>
      <c r="Y552" s="48" t="s">
        <v>1203</v>
      </c>
      <c r="Z552" s="48" t="s">
        <v>2209</v>
      </c>
    </row>
    <row r="553" spans="2:26" ht="57.6" customHeight="1">
      <c r="B553" s="48" t="s">
        <v>2994</v>
      </c>
      <c r="C553" s="122">
        <f>IF(B553="1.2(1)①",INDEX('1.2(1)①'!$B:$B,MATCH(D553,'1.2(1)①'!$J:$J,0),1),INDEX('1.2(1)②'!$B:$B,MATCH(D553,'1.2(1)②'!$J:$J,0),1))</f>
        <v>49</v>
      </c>
      <c r="D553" s="48" t="s">
        <v>113</v>
      </c>
      <c r="E553" s="48">
        <f t="shared" si="8"/>
        <v>547</v>
      </c>
      <c r="F553" s="48" t="s">
        <v>2207</v>
      </c>
      <c r="G553" s="48" t="s">
        <v>2129</v>
      </c>
      <c r="H553" s="48" t="s">
        <v>2130</v>
      </c>
      <c r="I553" s="48" t="s">
        <v>2169</v>
      </c>
      <c r="J553" s="48" t="s">
        <v>2132</v>
      </c>
      <c r="K553" s="48" t="s">
        <v>1993</v>
      </c>
      <c r="L553" s="48">
        <v>81.8</v>
      </c>
      <c r="M553" s="48" t="s">
        <v>1276</v>
      </c>
      <c r="N553" s="48" t="s">
        <v>1277</v>
      </c>
      <c r="O553" s="122" t="s">
        <v>1267</v>
      </c>
      <c r="P553" s="48" t="s">
        <v>1271</v>
      </c>
      <c r="Q553" s="48" t="s">
        <v>2133</v>
      </c>
      <c r="R553" s="48" t="s">
        <v>2134</v>
      </c>
      <c r="S553" s="48" t="s">
        <v>2135</v>
      </c>
      <c r="T553" s="48" t="s">
        <v>2136</v>
      </c>
      <c r="U553" s="48" t="s">
        <v>2137</v>
      </c>
      <c r="V553" s="48" t="s">
        <v>2138</v>
      </c>
      <c r="W553" s="122" t="s">
        <v>3812</v>
      </c>
      <c r="X553" s="122"/>
      <c r="Y553" s="48" t="s">
        <v>1203</v>
      </c>
      <c r="Z553" s="48" t="s">
        <v>2210</v>
      </c>
    </row>
    <row r="554" spans="2:26" ht="57.6" customHeight="1">
      <c r="B554" s="48" t="s">
        <v>2994</v>
      </c>
      <c r="C554" s="122">
        <f>IF(B554="1.2(1)①",INDEX('1.2(1)①'!$B:$B,MATCH(D554,'1.2(1)①'!$J:$J,0),1),INDEX('1.2(1)②'!$B:$B,MATCH(D554,'1.2(1)②'!$J:$J,0),1))</f>
        <v>49</v>
      </c>
      <c r="D554" s="48" t="s">
        <v>113</v>
      </c>
      <c r="E554" s="48">
        <f t="shared" si="8"/>
        <v>548</v>
      </c>
      <c r="F554" s="48" t="s">
        <v>2207</v>
      </c>
      <c r="G554" s="48" t="s">
        <v>2129</v>
      </c>
      <c r="H554" s="48" t="s">
        <v>2130</v>
      </c>
      <c r="I554" s="48" t="s">
        <v>2212</v>
      </c>
      <c r="J554" s="48" t="s">
        <v>2132</v>
      </c>
      <c r="K554" s="48" t="s">
        <v>1993</v>
      </c>
      <c r="L554" s="48" t="s">
        <v>1267</v>
      </c>
      <c r="M554" s="48" t="s">
        <v>1276</v>
      </c>
      <c r="N554" s="48" t="s">
        <v>1277</v>
      </c>
      <c r="O554" s="122" t="s">
        <v>1267</v>
      </c>
      <c r="P554" s="48" t="s">
        <v>1271</v>
      </c>
      <c r="Q554" s="48" t="s">
        <v>2133</v>
      </c>
      <c r="R554" s="48" t="s">
        <v>2134</v>
      </c>
      <c r="S554" s="48" t="s">
        <v>2135</v>
      </c>
      <c r="T554" s="48" t="s">
        <v>2136</v>
      </c>
      <c r="U554" s="48" t="s">
        <v>2137</v>
      </c>
      <c r="V554" s="48" t="s">
        <v>2138</v>
      </c>
      <c r="W554" s="122" t="s">
        <v>3812</v>
      </c>
      <c r="X554" s="122"/>
      <c r="Y554" s="48" t="s">
        <v>1203</v>
      </c>
      <c r="Z554" s="48" t="s">
        <v>2211</v>
      </c>
    </row>
    <row r="555" spans="2:26" ht="57.6" customHeight="1">
      <c r="B555" s="48" t="s">
        <v>2994</v>
      </c>
      <c r="C555" s="122">
        <f>IF(B555="1.2(1)①",INDEX('1.2(1)①'!$B:$B,MATCH(D555,'1.2(1)①'!$J:$J,0),1),INDEX('1.2(1)②'!$B:$B,MATCH(D555,'1.2(1)②'!$J:$J,0),1))</f>
        <v>49</v>
      </c>
      <c r="D555" s="48" t="s">
        <v>113</v>
      </c>
      <c r="E555" s="48">
        <f t="shared" si="8"/>
        <v>549</v>
      </c>
      <c r="F555" s="48" t="s">
        <v>2207</v>
      </c>
      <c r="G555" s="48" t="s">
        <v>2129</v>
      </c>
      <c r="H555" s="48" t="s">
        <v>2130</v>
      </c>
      <c r="I555" s="48" t="s">
        <v>2214</v>
      </c>
      <c r="J555" s="48" t="s">
        <v>2132</v>
      </c>
      <c r="K555" s="48" t="s">
        <v>1993</v>
      </c>
      <c r="L555" s="48" t="s">
        <v>1267</v>
      </c>
      <c r="M555" s="48" t="s">
        <v>1276</v>
      </c>
      <c r="N555" s="48" t="s">
        <v>1277</v>
      </c>
      <c r="O555" s="122" t="s">
        <v>1267</v>
      </c>
      <c r="P555" s="48" t="s">
        <v>1271</v>
      </c>
      <c r="Q555" s="48" t="s">
        <v>2133</v>
      </c>
      <c r="R555" s="48" t="s">
        <v>2134</v>
      </c>
      <c r="S555" s="48" t="s">
        <v>2135</v>
      </c>
      <c r="T555" s="48" t="s">
        <v>2136</v>
      </c>
      <c r="U555" s="48" t="s">
        <v>2137</v>
      </c>
      <c r="V555" s="48" t="s">
        <v>2138</v>
      </c>
      <c r="W555" s="122" t="s">
        <v>3812</v>
      </c>
      <c r="X555" s="122"/>
      <c r="Y555" s="48" t="s">
        <v>1203</v>
      </c>
      <c r="Z555" s="48" t="s">
        <v>2213</v>
      </c>
    </row>
    <row r="556" spans="2:26" ht="57.6" customHeight="1">
      <c r="B556" s="48" t="s">
        <v>2994</v>
      </c>
      <c r="C556" s="122">
        <f>IF(B556="1.2(1)①",INDEX('1.2(1)①'!$B:$B,MATCH(D556,'1.2(1)①'!$J:$J,0),1),INDEX('1.2(1)②'!$B:$B,MATCH(D556,'1.2(1)②'!$J:$J,0),1))</f>
        <v>49</v>
      </c>
      <c r="D556" s="48" t="s">
        <v>113</v>
      </c>
      <c r="E556" s="48">
        <f t="shared" si="8"/>
        <v>550</v>
      </c>
      <c r="F556" s="48" t="s">
        <v>2207</v>
      </c>
      <c r="G556" s="48" t="s">
        <v>2129</v>
      </c>
      <c r="H556" s="48" t="s">
        <v>2130</v>
      </c>
      <c r="I556" s="48" t="s">
        <v>2216</v>
      </c>
      <c r="J556" s="48" t="s">
        <v>2132</v>
      </c>
      <c r="K556" s="48" t="s">
        <v>1993</v>
      </c>
      <c r="L556" s="48">
        <v>85.2</v>
      </c>
      <c r="M556" s="48" t="s">
        <v>1276</v>
      </c>
      <c r="N556" s="48" t="s">
        <v>1277</v>
      </c>
      <c r="O556" s="122" t="s">
        <v>1267</v>
      </c>
      <c r="P556" s="48" t="s">
        <v>1271</v>
      </c>
      <c r="Q556" s="48" t="s">
        <v>2133</v>
      </c>
      <c r="R556" s="48" t="s">
        <v>2134</v>
      </c>
      <c r="S556" s="48" t="s">
        <v>2135</v>
      </c>
      <c r="T556" s="48" t="s">
        <v>2136</v>
      </c>
      <c r="U556" s="48" t="s">
        <v>2137</v>
      </c>
      <c r="V556" s="48" t="s">
        <v>2138</v>
      </c>
      <c r="W556" s="122" t="s">
        <v>3812</v>
      </c>
      <c r="X556" s="122"/>
      <c r="Y556" s="48" t="s">
        <v>1203</v>
      </c>
      <c r="Z556" s="48" t="s">
        <v>2215</v>
      </c>
    </row>
    <row r="557" spans="2:26" ht="57.6" customHeight="1">
      <c r="B557" s="48" t="s">
        <v>2994</v>
      </c>
      <c r="C557" s="122">
        <f>IF(B557="1.2(1)①",INDEX('1.2(1)①'!$B:$B,MATCH(D557,'1.2(1)①'!$J:$J,0),1),INDEX('1.2(1)②'!$B:$B,MATCH(D557,'1.2(1)②'!$J:$J,0),1))</f>
        <v>49</v>
      </c>
      <c r="D557" s="48" t="s">
        <v>113</v>
      </c>
      <c r="E557" s="48">
        <f t="shared" si="8"/>
        <v>551</v>
      </c>
      <c r="F557" s="48" t="s">
        <v>2207</v>
      </c>
      <c r="G557" s="48" t="s">
        <v>2129</v>
      </c>
      <c r="H557" s="48" t="s">
        <v>2130</v>
      </c>
      <c r="I557" s="48" t="s">
        <v>2218</v>
      </c>
      <c r="J557" s="48" t="s">
        <v>2132</v>
      </c>
      <c r="K557" s="48" t="s">
        <v>1993</v>
      </c>
      <c r="L557" s="48">
        <v>85.9</v>
      </c>
      <c r="M557" s="48" t="s">
        <v>1276</v>
      </c>
      <c r="N557" s="48" t="s">
        <v>1277</v>
      </c>
      <c r="O557" s="122" t="s">
        <v>1267</v>
      </c>
      <c r="P557" s="48" t="s">
        <v>1271</v>
      </c>
      <c r="Q557" s="48" t="s">
        <v>2133</v>
      </c>
      <c r="R557" s="48" t="s">
        <v>2134</v>
      </c>
      <c r="S557" s="48" t="s">
        <v>2135</v>
      </c>
      <c r="T557" s="48" t="s">
        <v>2136</v>
      </c>
      <c r="U557" s="48" t="s">
        <v>2137</v>
      </c>
      <c r="V557" s="48" t="s">
        <v>2138</v>
      </c>
      <c r="W557" s="122" t="s">
        <v>3812</v>
      </c>
      <c r="X557" s="122"/>
      <c r="Y557" s="48" t="s">
        <v>1203</v>
      </c>
      <c r="Z557" s="48" t="s">
        <v>2217</v>
      </c>
    </row>
    <row r="558" spans="2:26" ht="57.6" customHeight="1">
      <c r="B558" s="48" t="s">
        <v>2994</v>
      </c>
      <c r="C558" s="122">
        <f>IF(B558="1.2(1)①",INDEX('1.2(1)①'!$B:$B,MATCH(D558,'1.2(1)①'!$J:$J,0),1),INDEX('1.2(1)②'!$B:$B,MATCH(D558,'1.2(1)②'!$J:$J,0),1))</f>
        <v>49</v>
      </c>
      <c r="D558" s="48" t="s">
        <v>113</v>
      </c>
      <c r="E558" s="48">
        <f t="shared" si="8"/>
        <v>552</v>
      </c>
      <c r="F558" s="48" t="s">
        <v>2207</v>
      </c>
      <c r="G558" s="48" t="s">
        <v>2129</v>
      </c>
      <c r="H558" s="48" t="s">
        <v>2130</v>
      </c>
      <c r="I558" s="48" t="s">
        <v>2220</v>
      </c>
      <c r="J558" s="48" t="s">
        <v>2132</v>
      </c>
      <c r="K558" s="48" t="s">
        <v>1993</v>
      </c>
      <c r="L558" s="48">
        <v>84</v>
      </c>
      <c r="M558" s="48" t="s">
        <v>1276</v>
      </c>
      <c r="N558" s="48" t="s">
        <v>1277</v>
      </c>
      <c r="O558" s="122" t="s">
        <v>1267</v>
      </c>
      <c r="P558" s="48" t="s">
        <v>1271</v>
      </c>
      <c r="Q558" s="48" t="s">
        <v>2133</v>
      </c>
      <c r="R558" s="48" t="s">
        <v>2134</v>
      </c>
      <c r="S558" s="48" t="s">
        <v>2135</v>
      </c>
      <c r="T558" s="48" t="s">
        <v>2136</v>
      </c>
      <c r="U558" s="48" t="s">
        <v>2137</v>
      </c>
      <c r="V558" s="48" t="s">
        <v>2138</v>
      </c>
      <c r="W558" s="122" t="s">
        <v>3812</v>
      </c>
      <c r="X558" s="122"/>
      <c r="Y558" s="48" t="s">
        <v>1203</v>
      </c>
      <c r="Z558" s="48" t="s">
        <v>2219</v>
      </c>
    </row>
    <row r="559" spans="2:26" ht="57.6" customHeight="1">
      <c r="B559" s="48" t="s">
        <v>2994</v>
      </c>
      <c r="C559" s="122">
        <f>IF(B559="1.2(1)①",INDEX('1.2(1)①'!$B:$B,MATCH(D559,'1.2(1)①'!$J:$J,0),1),INDEX('1.2(1)②'!$B:$B,MATCH(D559,'1.2(1)②'!$J:$J,0),1))</f>
        <v>49</v>
      </c>
      <c r="D559" s="48" t="s">
        <v>113</v>
      </c>
      <c r="E559" s="48">
        <f t="shared" si="8"/>
        <v>553</v>
      </c>
      <c r="F559" s="48" t="s">
        <v>2207</v>
      </c>
      <c r="G559" s="48" t="s">
        <v>2129</v>
      </c>
      <c r="H559" s="48" t="s">
        <v>2130</v>
      </c>
      <c r="I559" s="48" t="s">
        <v>2208</v>
      </c>
      <c r="J559" s="48" t="s">
        <v>2156</v>
      </c>
      <c r="K559" s="48" t="s">
        <v>1993</v>
      </c>
      <c r="L559" s="48">
        <v>18.600000000000001</v>
      </c>
      <c r="M559" s="48" t="s">
        <v>1276</v>
      </c>
      <c r="N559" s="48" t="s">
        <v>1277</v>
      </c>
      <c r="O559" s="122" t="s">
        <v>1267</v>
      </c>
      <c r="P559" s="48" t="s">
        <v>1271</v>
      </c>
      <c r="Q559" s="48" t="s">
        <v>2133</v>
      </c>
      <c r="R559" s="48" t="s">
        <v>2134</v>
      </c>
      <c r="S559" s="48" t="s">
        <v>2135</v>
      </c>
      <c r="T559" s="48" t="s">
        <v>2136</v>
      </c>
      <c r="U559" s="48" t="s">
        <v>2137</v>
      </c>
      <c r="V559" s="48" t="s">
        <v>2138</v>
      </c>
      <c r="W559" s="122" t="s">
        <v>3812</v>
      </c>
      <c r="X559" s="122"/>
      <c r="Y559" s="48" t="s">
        <v>1203</v>
      </c>
      <c r="Z559" s="48" t="s">
        <v>2221</v>
      </c>
    </row>
    <row r="560" spans="2:26" ht="57.6" customHeight="1">
      <c r="B560" s="48" t="s">
        <v>2994</v>
      </c>
      <c r="C560" s="122">
        <f>IF(B560="1.2(1)①",INDEX('1.2(1)①'!$B:$B,MATCH(D560,'1.2(1)①'!$J:$J,0),1),INDEX('1.2(1)②'!$B:$B,MATCH(D560,'1.2(1)②'!$J:$J,0),1))</f>
        <v>49</v>
      </c>
      <c r="D560" s="48" t="s">
        <v>113</v>
      </c>
      <c r="E560" s="48">
        <f t="shared" si="8"/>
        <v>554</v>
      </c>
      <c r="F560" s="48" t="s">
        <v>2207</v>
      </c>
      <c r="G560" s="48" t="s">
        <v>2129</v>
      </c>
      <c r="H560" s="48" t="s">
        <v>2130</v>
      </c>
      <c r="I560" s="48" t="s">
        <v>2167</v>
      </c>
      <c r="J560" s="48" t="s">
        <v>2156</v>
      </c>
      <c r="K560" s="48" t="s">
        <v>1993</v>
      </c>
      <c r="L560" s="48">
        <v>27.7</v>
      </c>
      <c r="M560" s="48" t="s">
        <v>1276</v>
      </c>
      <c r="N560" s="48" t="s">
        <v>1277</v>
      </c>
      <c r="O560" s="122" t="s">
        <v>1267</v>
      </c>
      <c r="P560" s="48" t="s">
        <v>1271</v>
      </c>
      <c r="Q560" s="48" t="s">
        <v>2133</v>
      </c>
      <c r="R560" s="48" t="s">
        <v>2134</v>
      </c>
      <c r="S560" s="48" t="s">
        <v>2135</v>
      </c>
      <c r="T560" s="48" t="s">
        <v>2136</v>
      </c>
      <c r="U560" s="48" t="s">
        <v>2137</v>
      </c>
      <c r="V560" s="48" t="s">
        <v>2138</v>
      </c>
      <c r="W560" s="122" t="s">
        <v>3812</v>
      </c>
      <c r="X560" s="122"/>
      <c r="Y560" s="48" t="s">
        <v>1203</v>
      </c>
      <c r="Z560" s="48" t="s">
        <v>2222</v>
      </c>
    </row>
    <row r="561" spans="2:26" ht="43.2" customHeight="1">
      <c r="B561" s="48" t="s">
        <v>2994</v>
      </c>
      <c r="C561" s="122">
        <f>IF(B561="1.2(1)①",INDEX('1.2(1)①'!$B:$B,MATCH(D561,'1.2(1)①'!$J:$J,0),1),INDEX('1.2(1)②'!$B:$B,MATCH(D561,'1.2(1)②'!$J:$J,0),1))</f>
        <v>49</v>
      </c>
      <c r="D561" s="48" t="s">
        <v>113</v>
      </c>
      <c r="E561" s="48">
        <f t="shared" si="8"/>
        <v>555</v>
      </c>
      <c r="F561" s="48" t="s">
        <v>2207</v>
      </c>
      <c r="G561" s="48" t="s">
        <v>2129</v>
      </c>
      <c r="H561" s="48" t="s">
        <v>2130</v>
      </c>
      <c r="I561" s="48" t="s">
        <v>2169</v>
      </c>
      <c r="J561" s="48" t="s">
        <v>2156</v>
      </c>
      <c r="K561" s="48" t="s">
        <v>1993</v>
      </c>
      <c r="L561" s="48">
        <v>28.4</v>
      </c>
      <c r="M561" s="48" t="s">
        <v>1276</v>
      </c>
      <c r="N561" s="48" t="s">
        <v>1277</v>
      </c>
      <c r="O561" s="122" t="s">
        <v>1267</v>
      </c>
      <c r="P561" s="48" t="s">
        <v>1271</v>
      </c>
      <c r="Q561" s="48" t="s">
        <v>2133</v>
      </c>
      <c r="R561" s="48" t="s">
        <v>2134</v>
      </c>
      <c r="S561" s="48" t="s">
        <v>2135</v>
      </c>
      <c r="T561" s="48" t="s">
        <v>2136</v>
      </c>
      <c r="U561" s="48" t="s">
        <v>2137</v>
      </c>
      <c r="V561" s="48" t="s">
        <v>2138</v>
      </c>
      <c r="W561" s="122" t="s">
        <v>3812</v>
      </c>
      <c r="X561" s="122"/>
      <c r="Y561" s="48" t="s">
        <v>1203</v>
      </c>
      <c r="Z561" s="48" t="s">
        <v>2223</v>
      </c>
    </row>
    <row r="562" spans="2:26" ht="43.2" customHeight="1">
      <c r="B562" s="48" t="s">
        <v>2994</v>
      </c>
      <c r="C562" s="122">
        <f>IF(B562="1.2(1)①",INDEX('1.2(1)①'!$B:$B,MATCH(D562,'1.2(1)①'!$J:$J,0),1),INDEX('1.2(1)②'!$B:$B,MATCH(D562,'1.2(1)②'!$J:$J,0),1))</f>
        <v>49</v>
      </c>
      <c r="D562" s="48" t="s">
        <v>113</v>
      </c>
      <c r="E562" s="48">
        <f t="shared" si="8"/>
        <v>556</v>
      </c>
      <c r="F562" s="48" t="s">
        <v>2207</v>
      </c>
      <c r="G562" s="48" t="s">
        <v>2129</v>
      </c>
      <c r="H562" s="48" t="s">
        <v>2130</v>
      </c>
      <c r="I562" s="48" t="s">
        <v>2212</v>
      </c>
      <c r="J562" s="48" t="s">
        <v>2156</v>
      </c>
      <c r="K562" s="48" t="s">
        <v>1993</v>
      </c>
      <c r="L562" s="48">
        <v>31.9</v>
      </c>
      <c r="M562" s="48" t="s">
        <v>1276</v>
      </c>
      <c r="N562" s="48" t="s">
        <v>1277</v>
      </c>
      <c r="O562" s="122" t="s">
        <v>1267</v>
      </c>
      <c r="P562" s="48" t="s">
        <v>1271</v>
      </c>
      <c r="Q562" s="48" t="s">
        <v>2133</v>
      </c>
      <c r="R562" s="48" t="s">
        <v>2134</v>
      </c>
      <c r="S562" s="48" t="s">
        <v>2135</v>
      </c>
      <c r="T562" s="48" t="s">
        <v>2136</v>
      </c>
      <c r="U562" s="48" t="s">
        <v>2137</v>
      </c>
      <c r="V562" s="48" t="s">
        <v>2138</v>
      </c>
      <c r="W562" s="122" t="s">
        <v>3812</v>
      </c>
      <c r="X562" s="122"/>
      <c r="Y562" s="48" t="s">
        <v>1203</v>
      </c>
      <c r="Z562" s="48" t="s">
        <v>2224</v>
      </c>
    </row>
    <row r="563" spans="2:26" ht="43.2" customHeight="1">
      <c r="B563" s="48" t="s">
        <v>2994</v>
      </c>
      <c r="C563" s="122">
        <f>IF(B563="1.2(1)①",INDEX('1.2(1)①'!$B:$B,MATCH(D563,'1.2(1)①'!$J:$J,0),1),INDEX('1.2(1)②'!$B:$B,MATCH(D563,'1.2(1)②'!$J:$J,0),1))</f>
        <v>49</v>
      </c>
      <c r="D563" s="48" t="s">
        <v>113</v>
      </c>
      <c r="E563" s="48">
        <f t="shared" si="8"/>
        <v>557</v>
      </c>
      <c r="F563" s="48" t="s">
        <v>2207</v>
      </c>
      <c r="G563" s="48" t="s">
        <v>2129</v>
      </c>
      <c r="H563" s="48" t="s">
        <v>2130</v>
      </c>
      <c r="I563" s="48" t="s">
        <v>2214</v>
      </c>
      <c r="J563" s="48" t="s">
        <v>2156</v>
      </c>
      <c r="K563" s="48" t="s">
        <v>1993</v>
      </c>
      <c r="L563" s="48">
        <v>39.299999999999997</v>
      </c>
      <c r="M563" s="48" t="s">
        <v>1276</v>
      </c>
      <c r="N563" s="48" t="s">
        <v>1277</v>
      </c>
      <c r="O563" s="122" t="s">
        <v>1267</v>
      </c>
      <c r="P563" s="48" t="s">
        <v>1271</v>
      </c>
      <c r="Q563" s="48" t="s">
        <v>2133</v>
      </c>
      <c r="R563" s="48" t="s">
        <v>2134</v>
      </c>
      <c r="S563" s="48" t="s">
        <v>2135</v>
      </c>
      <c r="T563" s="48" t="s">
        <v>2136</v>
      </c>
      <c r="U563" s="48" t="s">
        <v>2137</v>
      </c>
      <c r="V563" s="48" t="s">
        <v>2138</v>
      </c>
      <c r="W563" s="122" t="s">
        <v>3812</v>
      </c>
      <c r="X563" s="122"/>
      <c r="Y563" s="48" t="s">
        <v>1203</v>
      </c>
      <c r="Z563" s="48" t="s">
        <v>2225</v>
      </c>
    </row>
    <row r="564" spans="2:26" ht="43.2" customHeight="1">
      <c r="B564" s="48" t="s">
        <v>2994</v>
      </c>
      <c r="C564" s="122">
        <f>IF(B564="1.2(1)①",INDEX('1.2(1)①'!$B:$B,MATCH(D564,'1.2(1)①'!$J:$J,0),1),INDEX('1.2(1)②'!$B:$B,MATCH(D564,'1.2(1)②'!$J:$J,0),1))</f>
        <v>49</v>
      </c>
      <c r="D564" s="48" t="s">
        <v>113</v>
      </c>
      <c r="E564" s="48">
        <f t="shared" si="8"/>
        <v>558</v>
      </c>
      <c r="F564" s="48" t="s">
        <v>2207</v>
      </c>
      <c r="G564" s="48" t="s">
        <v>2129</v>
      </c>
      <c r="H564" s="48" t="s">
        <v>2130</v>
      </c>
      <c r="I564" s="48" t="s">
        <v>2216</v>
      </c>
      <c r="J564" s="48" t="s">
        <v>2156</v>
      </c>
      <c r="K564" s="48" t="s">
        <v>1993</v>
      </c>
      <c r="L564" s="48">
        <v>34.299999999999997</v>
      </c>
      <c r="M564" s="48" t="s">
        <v>1276</v>
      </c>
      <c r="N564" s="48" t="s">
        <v>1277</v>
      </c>
      <c r="O564" s="122" t="s">
        <v>1267</v>
      </c>
      <c r="P564" s="48" t="s">
        <v>1271</v>
      </c>
      <c r="Q564" s="48" t="s">
        <v>2133</v>
      </c>
      <c r="R564" s="48" t="s">
        <v>2134</v>
      </c>
      <c r="S564" s="48" t="s">
        <v>2135</v>
      </c>
      <c r="T564" s="48" t="s">
        <v>2136</v>
      </c>
      <c r="U564" s="48" t="s">
        <v>2137</v>
      </c>
      <c r="V564" s="48" t="s">
        <v>2138</v>
      </c>
      <c r="W564" s="122" t="s">
        <v>3812</v>
      </c>
      <c r="X564" s="122"/>
      <c r="Y564" s="48" t="s">
        <v>1203</v>
      </c>
      <c r="Z564" s="48" t="s">
        <v>2226</v>
      </c>
    </row>
    <row r="565" spans="2:26" ht="43.2" customHeight="1">
      <c r="B565" s="48" t="s">
        <v>2994</v>
      </c>
      <c r="C565" s="122">
        <f>IF(B565="1.2(1)①",INDEX('1.2(1)①'!$B:$B,MATCH(D565,'1.2(1)①'!$J:$J,0),1),INDEX('1.2(1)②'!$B:$B,MATCH(D565,'1.2(1)②'!$J:$J,0),1))</f>
        <v>49</v>
      </c>
      <c r="D565" s="48" t="s">
        <v>113</v>
      </c>
      <c r="E565" s="48">
        <f t="shared" si="8"/>
        <v>559</v>
      </c>
      <c r="F565" s="48" t="s">
        <v>2207</v>
      </c>
      <c r="G565" s="48" t="s">
        <v>2129</v>
      </c>
      <c r="H565" s="48" t="s">
        <v>2130</v>
      </c>
      <c r="I565" s="48" t="s">
        <v>2218</v>
      </c>
      <c r="J565" s="48" t="s">
        <v>2156</v>
      </c>
      <c r="K565" s="48" t="s">
        <v>1993</v>
      </c>
      <c r="L565" s="48">
        <v>39.1</v>
      </c>
      <c r="M565" s="48" t="s">
        <v>1276</v>
      </c>
      <c r="N565" s="48" t="s">
        <v>1277</v>
      </c>
      <c r="O565" s="122" t="s">
        <v>1267</v>
      </c>
      <c r="P565" s="48" t="s">
        <v>1271</v>
      </c>
      <c r="Q565" s="48" t="s">
        <v>2133</v>
      </c>
      <c r="R565" s="48" t="s">
        <v>2134</v>
      </c>
      <c r="S565" s="48" t="s">
        <v>2135</v>
      </c>
      <c r="T565" s="48" t="s">
        <v>2136</v>
      </c>
      <c r="U565" s="48" t="s">
        <v>2137</v>
      </c>
      <c r="V565" s="48" t="s">
        <v>2138</v>
      </c>
      <c r="W565" s="122" t="s">
        <v>3812</v>
      </c>
      <c r="X565" s="122"/>
      <c r="Y565" s="48" t="s">
        <v>1203</v>
      </c>
      <c r="Z565" s="48" t="s">
        <v>2227</v>
      </c>
    </row>
    <row r="566" spans="2:26" ht="43.2" customHeight="1">
      <c r="B566" s="48" t="s">
        <v>2994</v>
      </c>
      <c r="C566" s="122">
        <f>IF(B566="1.2(1)①",INDEX('1.2(1)①'!$B:$B,MATCH(D566,'1.2(1)①'!$J:$J,0),1),INDEX('1.2(1)②'!$B:$B,MATCH(D566,'1.2(1)②'!$J:$J,0),1))</f>
        <v>49</v>
      </c>
      <c r="D566" s="48" t="s">
        <v>113</v>
      </c>
      <c r="E566" s="48">
        <f t="shared" si="8"/>
        <v>560</v>
      </c>
      <c r="F566" s="48" t="s">
        <v>2207</v>
      </c>
      <c r="G566" s="48" t="s">
        <v>2129</v>
      </c>
      <c r="H566" s="48" t="s">
        <v>2130</v>
      </c>
      <c r="I566" s="48" t="s">
        <v>2220</v>
      </c>
      <c r="J566" s="48" t="s">
        <v>2156</v>
      </c>
      <c r="K566" s="48" t="s">
        <v>1993</v>
      </c>
      <c r="L566" s="48">
        <v>40.9</v>
      </c>
      <c r="M566" s="48" t="s">
        <v>1276</v>
      </c>
      <c r="N566" s="48" t="s">
        <v>1277</v>
      </c>
      <c r="O566" s="122" t="s">
        <v>1267</v>
      </c>
      <c r="P566" s="48" t="s">
        <v>1271</v>
      </c>
      <c r="Q566" s="48" t="s">
        <v>2133</v>
      </c>
      <c r="R566" s="48" t="s">
        <v>2134</v>
      </c>
      <c r="S566" s="48" t="s">
        <v>2135</v>
      </c>
      <c r="T566" s="48" t="s">
        <v>2136</v>
      </c>
      <c r="U566" s="48" t="s">
        <v>2137</v>
      </c>
      <c r="V566" s="48" t="s">
        <v>2138</v>
      </c>
      <c r="W566" s="122" t="s">
        <v>3812</v>
      </c>
      <c r="X566" s="122"/>
      <c r="Y566" s="48" t="s">
        <v>1203</v>
      </c>
      <c r="Z566" s="48" t="s">
        <v>2228</v>
      </c>
    </row>
    <row r="567" spans="2:26" ht="43.2" customHeight="1">
      <c r="B567" s="48" t="s">
        <v>2994</v>
      </c>
      <c r="C567" s="122">
        <f>IF(B567="1.2(1)①",INDEX('1.2(1)①'!$B:$B,MATCH(D567,'1.2(1)①'!$J:$J,0),1),INDEX('1.2(1)②'!$B:$B,MATCH(D567,'1.2(1)②'!$J:$J,0),1))</f>
        <v>49</v>
      </c>
      <c r="D567" s="48" t="s">
        <v>113</v>
      </c>
      <c r="E567" s="48">
        <f t="shared" si="8"/>
        <v>561</v>
      </c>
      <c r="F567" s="48" t="s">
        <v>2207</v>
      </c>
      <c r="G567" s="48" t="s">
        <v>2178</v>
      </c>
      <c r="H567" s="48" t="s">
        <v>2130</v>
      </c>
      <c r="I567" s="48" t="s">
        <v>2208</v>
      </c>
      <c r="J567" s="48" t="s">
        <v>2132</v>
      </c>
      <c r="K567" s="48" t="s">
        <v>1993</v>
      </c>
      <c r="L567" s="48">
        <v>83</v>
      </c>
      <c r="M567" s="48" t="s">
        <v>1276</v>
      </c>
      <c r="N567" s="48" t="s">
        <v>1277</v>
      </c>
      <c r="O567" s="122" t="s">
        <v>1267</v>
      </c>
      <c r="P567" s="48" t="s">
        <v>1271</v>
      </c>
      <c r="Q567" s="48" t="s">
        <v>2133</v>
      </c>
      <c r="R567" s="48" t="s">
        <v>2134</v>
      </c>
      <c r="S567" s="48" t="s">
        <v>2135</v>
      </c>
      <c r="T567" s="48" t="s">
        <v>2136</v>
      </c>
      <c r="U567" s="48" t="s">
        <v>2137</v>
      </c>
      <c r="V567" s="48" t="s">
        <v>2138</v>
      </c>
      <c r="W567" s="122" t="s">
        <v>3812</v>
      </c>
      <c r="X567" s="122"/>
      <c r="Y567" s="48" t="s">
        <v>1203</v>
      </c>
      <c r="Z567" s="48" t="s">
        <v>2229</v>
      </c>
    </row>
    <row r="568" spans="2:26" ht="43.2" customHeight="1">
      <c r="B568" s="48" t="s">
        <v>2994</v>
      </c>
      <c r="C568" s="122">
        <f>IF(B568="1.2(1)①",INDEX('1.2(1)①'!$B:$B,MATCH(D568,'1.2(1)①'!$J:$J,0),1),INDEX('1.2(1)②'!$B:$B,MATCH(D568,'1.2(1)②'!$J:$J,0),1))</f>
        <v>49</v>
      </c>
      <c r="D568" s="48" t="s">
        <v>113</v>
      </c>
      <c r="E568" s="48">
        <f t="shared" si="8"/>
        <v>562</v>
      </c>
      <c r="F568" s="48" t="s">
        <v>2207</v>
      </c>
      <c r="G568" s="48" t="s">
        <v>2178</v>
      </c>
      <c r="H568" s="48" t="s">
        <v>2130</v>
      </c>
      <c r="I568" s="48" t="s">
        <v>2167</v>
      </c>
      <c r="J568" s="48" t="s">
        <v>2132</v>
      </c>
      <c r="K568" s="48" t="s">
        <v>1993</v>
      </c>
      <c r="L568" s="48">
        <v>84</v>
      </c>
      <c r="M568" s="48" t="s">
        <v>1276</v>
      </c>
      <c r="N568" s="48" t="s">
        <v>1277</v>
      </c>
      <c r="O568" s="122" t="s">
        <v>1267</v>
      </c>
      <c r="P568" s="48" t="s">
        <v>1271</v>
      </c>
      <c r="Q568" s="48" t="s">
        <v>2133</v>
      </c>
      <c r="R568" s="48" t="s">
        <v>2134</v>
      </c>
      <c r="S568" s="48" t="s">
        <v>2135</v>
      </c>
      <c r="T568" s="48" t="s">
        <v>2136</v>
      </c>
      <c r="U568" s="48" t="s">
        <v>2137</v>
      </c>
      <c r="V568" s="48" t="s">
        <v>2138</v>
      </c>
      <c r="W568" s="122" t="s">
        <v>3812</v>
      </c>
      <c r="X568" s="122"/>
      <c r="Y568" s="48" t="s">
        <v>1203</v>
      </c>
      <c r="Z568" s="48" t="s">
        <v>2230</v>
      </c>
    </row>
    <row r="569" spans="2:26" ht="43.2" customHeight="1">
      <c r="B569" s="48" t="s">
        <v>2994</v>
      </c>
      <c r="C569" s="122">
        <f>IF(B569="1.2(1)①",INDEX('1.2(1)①'!$B:$B,MATCH(D569,'1.2(1)①'!$J:$J,0),1),INDEX('1.2(1)②'!$B:$B,MATCH(D569,'1.2(1)②'!$J:$J,0),1))</f>
        <v>49</v>
      </c>
      <c r="D569" s="48" t="s">
        <v>113</v>
      </c>
      <c r="E569" s="48">
        <f t="shared" si="8"/>
        <v>563</v>
      </c>
      <c r="F569" s="48" t="s">
        <v>2207</v>
      </c>
      <c r="G569" s="48" t="s">
        <v>2178</v>
      </c>
      <c r="H569" s="48" t="s">
        <v>2130</v>
      </c>
      <c r="I569" s="48" t="s">
        <v>2169</v>
      </c>
      <c r="J569" s="48" t="s">
        <v>2132</v>
      </c>
      <c r="K569" s="48" t="s">
        <v>1993</v>
      </c>
      <c r="L569" s="48">
        <v>81.8</v>
      </c>
      <c r="M569" s="48" t="s">
        <v>1276</v>
      </c>
      <c r="N569" s="48" t="s">
        <v>1277</v>
      </c>
      <c r="O569" s="122" t="s">
        <v>1267</v>
      </c>
      <c r="P569" s="48" t="s">
        <v>1271</v>
      </c>
      <c r="Q569" s="48" t="s">
        <v>2133</v>
      </c>
      <c r="R569" s="48" t="s">
        <v>2134</v>
      </c>
      <c r="S569" s="48" t="s">
        <v>2135</v>
      </c>
      <c r="T569" s="48" t="s">
        <v>2136</v>
      </c>
      <c r="U569" s="48" t="s">
        <v>2137</v>
      </c>
      <c r="V569" s="48" t="s">
        <v>2138</v>
      </c>
      <c r="W569" s="122" t="s">
        <v>3812</v>
      </c>
      <c r="X569" s="122"/>
      <c r="Y569" s="48" t="s">
        <v>1203</v>
      </c>
      <c r="Z569" s="48" t="s">
        <v>2231</v>
      </c>
    </row>
    <row r="570" spans="2:26" ht="43.2" customHeight="1">
      <c r="B570" s="48" t="s">
        <v>2994</v>
      </c>
      <c r="C570" s="122">
        <f>IF(B570="1.2(1)①",INDEX('1.2(1)①'!$B:$B,MATCH(D570,'1.2(1)①'!$J:$J,0),1),INDEX('1.2(1)②'!$B:$B,MATCH(D570,'1.2(1)②'!$J:$J,0),1))</f>
        <v>49</v>
      </c>
      <c r="D570" s="48" t="s">
        <v>113</v>
      </c>
      <c r="E570" s="48">
        <f t="shared" si="8"/>
        <v>564</v>
      </c>
      <c r="F570" s="48" t="s">
        <v>2207</v>
      </c>
      <c r="G570" s="48" t="s">
        <v>2178</v>
      </c>
      <c r="H570" s="48" t="s">
        <v>2130</v>
      </c>
      <c r="I570" s="48" t="s">
        <v>2212</v>
      </c>
      <c r="J570" s="48" t="s">
        <v>2132</v>
      </c>
      <c r="K570" s="48" t="s">
        <v>1993</v>
      </c>
      <c r="L570" s="48" t="s">
        <v>1267</v>
      </c>
      <c r="M570" s="48" t="s">
        <v>1276</v>
      </c>
      <c r="N570" s="48" t="s">
        <v>1277</v>
      </c>
      <c r="O570" s="122" t="s">
        <v>1267</v>
      </c>
      <c r="P570" s="48" t="s">
        <v>1271</v>
      </c>
      <c r="Q570" s="48" t="s">
        <v>2133</v>
      </c>
      <c r="R570" s="48" t="s">
        <v>2134</v>
      </c>
      <c r="S570" s="48" t="s">
        <v>2135</v>
      </c>
      <c r="T570" s="48" t="s">
        <v>2136</v>
      </c>
      <c r="U570" s="48" t="s">
        <v>2137</v>
      </c>
      <c r="V570" s="48" t="s">
        <v>2138</v>
      </c>
      <c r="W570" s="122" t="s">
        <v>3812</v>
      </c>
      <c r="X570" s="122"/>
      <c r="Y570" s="48" t="s">
        <v>1203</v>
      </c>
      <c r="Z570" s="48" t="s">
        <v>2232</v>
      </c>
    </row>
    <row r="571" spans="2:26" ht="43.2" customHeight="1">
      <c r="B571" s="48" t="s">
        <v>2994</v>
      </c>
      <c r="C571" s="122">
        <f>IF(B571="1.2(1)①",INDEX('1.2(1)①'!$B:$B,MATCH(D571,'1.2(1)①'!$J:$J,0),1),INDEX('1.2(1)②'!$B:$B,MATCH(D571,'1.2(1)②'!$J:$J,0),1))</f>
        <v>49</v>
      </c>
      <c r="D571" s="48" t="s">
        <v>113</v>
      </c>
      <c r="E571" s="48">
        <f t="shared" si="8"/>
        <v>565</v>
      </c>
      <c r="F571" s="48" t="s">
        <v>2207</v>
      </c>
      <c r="G571" s="48" t="s">
        <v>2178</v>
      </c>
      <c r="H571" s="48" t="s">
        <v>2130</v>
      </c>
      <c r="I571" s="48" t="s">
        <v>2214</v>
      </c>
      <c r="J571" s="48" t="s">
        <v>2132</v>
      </c>
      <c r="K571" s="48" t="s">
        <v>1993</v>
      </c>
      <c r="L571" s="48" t="s">
        <v>1267</v>
      </c>
      <c r="M571" s="48" t="s">
        <v>1276</v>
      </c>
      <c r="N571" s="48" t="s">
        <v>1277</v>
      </c>
      <c r="O571" s="122" t="s">
        <v>1267</v>
      </c>
      <c r="P571" s="48" t="s">
        <v>1271</v>
      </c>
      <c r="Q571" s="48" t="s">
        <v>2133</v>
      </c>
      <c r="R571" s="48" t="s">
        <v>2134</v>
      </c>
      <c r="S571" s="48" t="s">
        <v>2135</v>
      </c>
      <c r="T571" s="48" t="s">
        <v>2136</v>
      </c>
      <c r="U571" s="48" t="s">
        <v>2137</v>
      </c>
      <c r="V571" s="48" t="s">
        <v>2138</v>
      </c>
      <c r="W571" s="122" t="s">
        <v>3812</v>
      </c>
      <c r="X571" s="122"/>
      <c r="Y571" s="48" t="s">
        <v>1203</v>
      </c>
      <c r="Z571" s="48" t="s">
        <v>2233</v>
      </c>
    </row>
    <row r="572" spans="2:26" ht="43.2" customHeight="1">
      <c r="B572" s="48" t="s">
        <v>2994</v>
      </c>
      <c r="C572" s="122">
        <f>IF(B572="1.2(1)①",INDEX('1.2(1)①'!$B:$B,MATCH(D572,'1.2(1)①'!$J:$J,0),1),INDEX('1.2(1)②'!$B:$B,MATCH(D572,'1.2(1)②'!$J:$J,0),1))</f>
        <v>49</v>
      </c>
      <c r="D572" s="48" t="s">
        <v>113</v>
      </c>
      <c r="E572" s="48">
        <f t="shared" si="8"/>
        <v>566</v>
      </c>
      <c r="F572" s="48" t="s">
        <v>2207</v>
      </c>
      <c r="G572" s="48" t="s">
        <v>2178</v>
      </c>
      <c r="H572" s="48" t="s">
        <v>2130</v>
      </c>
      <c r="I572" s="48" t="s">
        <v>2216</v>
      </c>
      <c r="J572" s="48" t="s">
        <v>2132</v>
      </c>
      <c r="K572" s="48" t="s">
        <v>1993</v>
      </c>
      <c r="L572" s="48">
        <v>85.2</v>
      </c>
      <c r="M572" s="48" t="s">
        <v>1276</v>
      </c>
      <c r="N572" s="48" t="s">
        <v>1277</v>
      </c>
      <c r="O572" s="122" t="s">
        <v>1267</v>
      </c>
      <c r="P572" s="48" t="s">
        <v>1271</v>
      </c>
      <c r="Q572" s="48" t="s">
        <v>2133</v>
      </c>
      <c r="R572" s="48" t="s">
        <v>2134</v>
      </c>
      <c r="S572" s="48" t="s">
        <v>2135</v>
      </c>
      <c r="T572" s="48" t="s">
        <v>2136</v>
      </c>
      <c r="U572" s="48" t="s">
        <v>2137</v>
      </c>
      <c r="V572" s="48" t="s">
        <v>2138</v>
      </c>
      <c r="W572" s="122" t="s">
        <v>3812</v>
      </c>
      <c r="X572" s="122"/>
      <c r="Y572" s="48" t="s">
        <v>1203</v>
      </c>
      <c r="Z572" s="48" t="s">
        <v>2234</v>
      </c>
    </row>
    <row r="573" spans="2:26" ht="43.2" customHeight="1">
      <c r="B573" s="48" t="s">
        <v>2994</v>
      </c>
      <c r="C573" s="122">
        <f>IF(B573="1.2(1)①",INDEX('1.2(1)①'!$B:$B,MATCH(D573,'1.2(1)①'!$J:$J,0),1),INDEX('1.2(1)②'!$B:$B,MATCH(D573,'1.2(1)②'!$J:$J,0),1))</f>
        <v>49</v>
      </c>
      <c r="D573" s="48" t="s">
        <v>113</v>
      </c>
      <c r="E573" s="48">
        <f t="shared" si="8"/>
        <v>567</v>
      </c>
      <c r="F573" s="48" t="s">
        <v>2207</v>
      </c>
      <c r="G573" s="48" t="s">
        <v>2178</v>
      </c>
      <c r="H573" s="48" t="s">
        <v>2130</v>
      </c>
      <c r="I573" s="48" t="s">
        <v>2218</v>
      </c>
      <c r="J573" s="48" t="s">
        <v>2132</v>
      </c>
      <c r="K573" s="48" t="s">
        <v>1993</v>
      </c>
      <c r="L573" s="48">
        <v>86.8</v>
      </c>
      <c r="M573" s="48" t="s">
        <v>1276</v>
      </c>
      <c r="N573" s="48" t="s">
        <v>1277</v>
      </c>
      <c r="O573" s="122" t="s">
        <v>1267</v>
      </c>
      <c r="P573" s="48" t="s">
        <v>1271</v>
      </c>
      <c r="Q573" s="48" t="s">
        <v>2133</v>
      </c>
      <c r="R573" s="48" t="s">
        <v>2134</v>
      </c>
      <c r="S573" s="48" t="s">
        <v>2135</v>
      </c>
      <c r="T573" s="48" t="s">
        <v>2136</v>
      </c>
      <c r="U573" s="48" t="s">
        <v>2137</v>
      </c>
      <c r="V573" s="48" t="s">
        <v>2138</v>
      </c>
      <c r="W573" s="122" t="s">
        <v>3812</v>
      </c>
      <c r="X573" s="122"/>
      <c r="Y573" s="48" t="s">
        <v>1203</v>
      </c>
      <c r="Z573" s="48" t="s">
        <v>2235</v>
      </c>
    </row>
    <row r="574" spans="2:26" ht="43.2" customHeight="1">
      <c r="B574" s="48" t="s">
        <v>2994</v>
      </c>
      <c r="C574" s="122">
        <f>IF(B574="1.2(1)①",INDEX('1.2(1)①'!$B:$B,MATCH(D574,'1.2(1)①'!$J:$J,0),1),INDEX('1.2(1)②'!$B:$B,MATCH(D574,'1.2(1)②'!$J:$J,0),1))</f>
        <v>49</v>
      </c>
      <c r="D574" s="48" t="s">
        <v>113</v>
      </c>
      <c r="E574" s="48">
        <f t="shared" si="8"/>
        <v>568</v>
      </c>
      <c r="F574" s="48" t="s">
        <v>2207</v>
      </c>
      <c r="G574" s="48" t="s">
        <v>2178</v>
      </c>
      <c r="H574" s="48" t="s">
        <v>2130</v>
      </c>
      <c r="I574" s="48" t="s">
        <v>2220</v>
      </c>
      <c r="J574" s="48" t="s">
        <v>2132</v>
      </c>
      <c r="K574" s="48" t="s">
        <v>1993</v>
      </c>
      <c r="L574" s="48">
        <v>84</v>
      </c>
      <c r="M574" s="48" t="s">
        <v>1276</v>
      </c>
      <c r="N574" s="48" t="s">
        <v>1277</v>
      </c>
      <c r="O574" s="122" t="s">
        <v>1267</v>
      </c>
      <c r="P574" s="48" t="s">
        <v>1271</v>
      </c>
      <c r="Q574" s="48" t="s">
        <v>2133</v>
      </c>
      <c r="R574" s="48" t="s">
        <v>2134</v>
      </c>
      <c r="S574" s="48" t="s">
        <v>2135</v>
      </c>
      <c r="T574" s="48" t="s">
        <v>2136</v>
      </c>
      <c r="U574" s="48" t="s">
        <v>2137</v>
      </c>
      <c r="V574" s="48" t="s">
        <v>2138</v>
      </c>
      <c r="W574" s="122" t="s">
        <v>3812</v>
      </c>
      <c r="X574" s="122"/>
      <c r="Y574" s="48" t="s">
        <v>1203</v>
      </c>
      <c r="Z574" s="48" t="s">
        <v>2236</v>
      </c>
    </row>
    <row r="575" spans="2:26" ht="43.2" customHeight="1">
      <c r="B575" s="48" t="s">
        <v>2994</v>
      </c>
      <c r="C575" s="122">
        <f>IF(B575="1.2(1)①",INDEX('1.2(1)①'!$B:$B,MATCH(D575,'1.2(1)①'!$J:$J,0),1),INDEX('1.2(1)②'!$B:$B,MATCH(D575,'1.2(1)②'!$J:$J,0),1))</f>
        <v>49</v>
      </c>
      <c r="D575" s="48" t="s">
        <v>113</v>
      </c>
      <c r="E575" s="48">
        <f t="shared" si="8"/>
        <v>569</v>
      </c>
      <c r="F575" s="48" t="s">
        <v>2207</v>
      </c>
      <c r="G575" s="48" t="s">
        <v>2178</v>
      </c>
      <c r="H575" s="48" t="s">
        <v>2130</v>
      </c>
      <c r="I575" s="48" t="s">
        <v>2208</v>
      </c>
      <c r="J575" s="48" t="s">
        <v>2156</v>
      </c>
      <c r="K575" s="48" t="s">
        <v>1993</v>
      </c>
      <c r="L575" s="48" t="s">
        <v>1267</v>
      </c>
      <c r="M575" s="48" t="s">
        <v>1276</v>
      </c>
      <c r="N575" s="48" t="s">
        <v>1277</v>
      </c>
      <c r="O575" s="122" t="s">
        <v>1267</v>
      </c>
      <c r="P575" s="48" t="s">
        <v>1271</v>
      </c>
      <c r="Q575" s="48" t="s">
        <v>2133</v>
      </c>
      <c r="R575" s="48" t="s">
        <v>2134</v>
      </c>
      <c r="S575" s="48" t="s">
        <v>2135</v>
      </c>
      <c r="T575" s="48" t="s">
        <v>2136</v>
      </c>
      <c r="U575" s="48" t="s">
        <v>2137</v>
      </c>
      <c r="V575" s="48" t="s">
        <v>2138</v>
      </c>
      <c r="W575" s="122" t="s">
        <v>3812</v>
      </c>
      <c r="X575" s="122"/>
      <c r="Y575" s="48" t="s">
        <v>1203</v>
      </c>
      <c r="Z575" s="48" t="s">
        <v>2237</v>
      </c>
    </row>
    <row r="576" spans="2:26" ht="43.2" customHeight="1">
      <c r="B576" s="48" t="s">
        <v>2994</v>
      </c>
      <c r="C576" s="122">
        <f>IF(B576="1.2(1)①",INDEX('1.2(1)①'!$B:$B,MATCH(D576,'1.2(1)①'!$J:$J,0),1),INDEX('1.2(1)②'!$B:$B,MATCH(D576,'1.2(1)②'!$J:$J,0),1))</f>
        <v>49</v>
      </c>
      <c r="D576" s="48" t="s">
        <v>113</v>
      </c>
      <c r="E576" s="48">
        <f t="shared" si="8"/>
        <v>570</v>
      </c>
      <c r="F576" s="48" t="s">
        <v>2207</v>
      </c>
      <c r="G576" s="48" t="s">
        <v>2178</v>
      </c>
      <c r="H576" s="48" t="s">
        <v>2130</v>
      </c>
      <c r="I576" s="48" t="s">
        <v>2167</v>
      </c>
      <c r="J576" s="48" t="s">
        <v>2156</v>
      </c>
      <c r="K576" s="48" t="s">
        <v>1993</v>
      </c>
      <c r="L576" s="48">
        <v>27.7</v>
      </c>
      <c r="M576" s="48" t="s">
        <v>1276</v>
      </c>
      <c r="N576" s="48" t="s">
        <v>1277</v>
      </c>
      <c r="O576" s="122" t="s">
        <v>1267</v>
      </c>
      <c r="P576" s="48" t="s">
        <v>1271</v>
      </c>
      <c r="Q576" s="48" t="s">
        <v>2133</v>
      </c>
      <c r="R576" s="48" t="s">
        <v>2134</v>
      </c>
      <c r="S576" s="48" t="s">
        <v>2135</v>
      </c>
      <c r="T576" s="48" t="s">
        <v>2136</v>
      </c>
      <c r="U576" s="48" t="s">
        <v>2137</v>
      </c>
      <c r="V576" s="48" t="s">
        <v>2138</v>
      </c>
      <c r="W576" s="122" t="s">
        <v>3812</v>
      </c>
      <c r="X576" s="122"/>
      <c r="Y576" s="48" t="s">
        <v>1203</v>
      </c>
      <c r="Z576" s="48" t="s">
        <v>2238</v>
      </c>
    </row>
    <row r="577" spans="2:26" ht="43.2" customHeight="1">
      <c r="B577" s="48" t="s">
        <v>2994</v>
      </c>
      <c r="C577" s="122">
        <f>IF(B577="1.2(1)①",INDEX('1.2(1)①'!$B:$B,MATCH(D577,'1.2(1)①'!$J:$J,0),1),INDEX('1.2(1)②'!$B:$B,MATCH(D577,'1.2(1)②'!$J:$J,0),1))</f>
        <v>49</v>
      </c>
      <c r="D577" s="48" t="s">
        <v>113</v>
      </c>
      <c r="E577" s="48">
        <f t="shared" ref="E577:E640" si="9">ROW(E577)-6</f>
        <v>571</v>
      </c>
      <c r="F577" s="48" t="s">
        <v>2207</v>
      </c>
      <c r="G577" s="48" t="s">
        <v>2178</v>
      </c>
      <c r="H577" s="48" t="s">
        <v>2130</v>
      </c>
      <c r="I577" s="48" t="s">
        <v>2169</v>
      </c>
      <c r="J577" s="48" t="s">
        <v>2156</v>
      </c>
      <c r="K577" s="48" t="s">
        <v>1993</v>
      </c>
      <c r="L577" s="48">
        <v>28.4</v>
      </c>
      <c r="M577" s="48" t="s">
        <v>1276</v>
      </c>
      <c r="N577" s="48" t="s">
        <v>1277</v>
      </c>
      <c r="O577" s="122" t="s">
        <v>1267</v>
      </c>
      <c r="P577" s="48" t="s">
        <v>1271</v>
      </c>
      <c r="Q577" s="48" t="s">
        <v>2133</v>
      </c>
      <c r="R577" s="48" t="s">
        <v>2134</v>
      </c>
      <c r="S577" s="48" t="s">
        <v>2135</v>
      </c>
      <c r="T577" s="48" t="s">
        <v>2136</v>
      </c>
      <c r="U577" s="48" t="s">
        <v>2137</v>
      </c>
      <c r="V577" s="48" t="s">
        <v>2138</v>
      </c>
      <c r="W577" s="122" t="s">
        <v>3812</v>
      </c>
      <c r="X577" s="122"/>
      <c r="Y577" s="48" t="s">
        <v>1203</v>
      </c>
      <c r="Z577" s="48" t="s">
        <v>2239</v>
      </c>
    </row>
    <row r="578" spans="2:26" ht="43.2" customHeight="1">
      <c r="B578" s="48" t="s">
        <v>2994</v>
      </c>
      <c r="C578" s="122">
        <f>IF(B578="1.2(1)①",INDEX('1.2(1)①'!$B:$B,MATCH(D578,'1.2(1)①'!$J:$J,0),1),INDEX('1.2(1)②'!$B:$B,MATCH(D578,'1.2(1)②'!$J:$J,0),1))</f>
        <v>49</v>
      </c>
      <c r="D578" s="48" t="s">
        <v>113</v>
      </c>
      <c r="E578" s="48">
        <f t="shared" si="9"/>
        <v>572</v>
      </c>
      <c r="F578" s="48" t="s">
        <v>2207</v>
      </c>
      <c r="G578" s="48" t="s">
        <v>2178</v>
      </c>
      <c r="H578" s="48" t="s">
        <v>2130</v>
      </c>
      <c r="I578" s="48" t="s">
        <v>2212</v>
      </c>
      <c r="J578" s="48" t="s">
        <v>2156</v>
      </c>
      <c r="K578" s="48" t="s">
        <v>1993</v>
      </c>
      <c r="L578" s="48">
        <v>31.9</v>
      </c>
      <c r="M578" s="48" t="s">
        <v>1276</v>
      </c>
      <c r="N578" s="48" t="s">
        <v>1277</v>
      </c>
      <c r="O578" s="122" t="s">
        <v>1267</v>
      </c>
      <c r="P578" s="48" t="s">
        <v>1271</v>
      </c>
      <c r="Q578" s="48" t="s">
        <v>2133</v>
      </c>
      <c r="R578" s="48" t="s">
        <v>2134</v>
      </c>
      <c r="S578" s="48" t="s">
        <v>2135</v>
      </c>
      <c r="T578" s="48" t="s">
        <v>2136</v>
      </c>
      <c r="U578" s="48" t="s">
        <v>2137</v>
      </c>
      <c r="V578" s="48" t="s">
        <v>2138</v>
      </c>
      <c r="W578" s="122" t="s">
        <v>3812</v>
      </c>
      <c r="X578" s="122"/>
      <c r="Y578" s="48" t="s">
        <v>1203</v>
      </c>
      <c r="Z578" s="48" t="s">
        <v>2240</v>
      </c>
    </row>
    <row r="579" spans="2:26" ht="43.2" customHeight="1">
      <c r="B579" s="48" t="s">
        <v>2994</v>
      </c>
      <c r="C579" s="122">
        <f>IF(B579="1.2(1)①",INDEX('1.2(1)①'!$B:$B,MATCH(D579,'1.2(1)①'!$J:$J,0),1),INDEX('1.2(1)②'!$B:$B,MATCH(D579,'1.2(1)②'!$J:$J,0),1))</f>
        <v>49</v>
      </c>
      <c r="D579" s="48" t="s">
        <v>113</v>
      </c>
      <c r="E579" s="48">
        <f t="shared" si="9"/>
        <v>573</v>
      </c>
      <c r="F579" s="48" t="s">
        <v>2207</v>
      </c>
      <c r="G579" s="48" t="s">
        <v>2178</v>
      </c>
      <c r="H579" s="48" t="s">
        <v>2130</v>
      </c>
      <c r="I579" s="48" t="s">
        <v>2214</v>
      </c>
      <c r="J579" s="48" t="s">
        <v>2156</v>
      </c>
      <c r="K579" s="48" t="s">
        <v>1993</v>
      </c>
      <c r="L579" s="48">
        <v>39.299999999999997</v>
      </c>
      <c r="M579" s="48" t="s">
        <v>1276</v>
      </c>
      <c r="N579" s="48" t="s">
        <v>1277</v>
      </c>
      <c r="O579" s="122" t="s">
        <v>1267</v>
      </c>
      <c r="P579" s="48" t="s">
        <v>1271</v>
      </c>
      <c r="Q579" s="48" t="s">
        <v>2133</v>
      </c>
      <c r="R579" s="48" t="s">
        <v>2134</v>
      </c>
      <c r="S579" s="48" t="s">
        <v>2135</v>
      </c>
      <c r="T579" s="48" t="s">
        <v>2136</v>
      </c>
      <c r="U579" s="48" t="s">
        <v>2137</v>
      </c>
      <c r="V579" s="48" t="s">
        <v>2138</v>
      </c>
      <c r="W579" s="122" t="s">
        <v>3812</v>
      </c>
      <c r="X579" s="122"/>
      <c r="Y579" s="48" t="s">
        <v>1203</v>
      </c>
      <c r="Z579" s="48" t="s">
        <v>2241</v>
      </c>
    </row>
    <row r="580" spans="2:26" ht="43.2" customHeight="1">
      <c r="B580" s="48" t="s">
        <v>2994</v>
      </c>
      <c r="C580" s="122">
        <f>IF(B580="1.2(1)①",INDEX('1.2(1)①'!$B:$B,MATCH(D580,'1.2(1)①'!$J:$J,0),1),INDEX('1.2(1)②'!$B:$B,MATCH(D580,'1.2(1)②'!$J:$J,0),1))</f>
        <v>49</v>
      </c>
      <c r="D580" s="48" t="s">
        <v>113</v>
      </c>
      <c r="E580" s="48">
        <f t="shared" si="9"/>
        <v>574</v>
      </c>
      <c r="F580" s="48" t="s">
        <v>2207</v>
      </c>
      <c r="G580" s="48" t="s">
        <v>2178</v>
      </c>
      <c r="H580" s="48" t="s">
        <v>2130</v>
      </c>
      <c r="I580" s="48" t="s">
        <v>2216</v>
      </c>
      <c r="J580" s="48" t="s">
        <v>2156</v>
      </c>
      <c r="K580" s="48" t="s">
        <v>1993</v>
      </c>
      <c r="L580" s="48">
        <v>34.299999999999997</v>
      </c>
      <c r="M580" s="48" t="s">
        <v>1276</v>
      </c>
      <c r="N580" s="48" t="s">
        <v>1277</v>
      </c>
      <c r="O580" s="122" t="s">
        <v>1267</v>
      </c>
      <c r="P580" s="48" t="s">
        <v>1271</v>
      </c>
      <c r="Q580" s="48" t="s">
        <v>2133</v>
      </c>
      <c r="R580" s="48" t="s">
        <v>2134</v>
      </c>
      <c r="S580" s="48" t="s">
        <v>2135</v>
      </c>
      <c r="T580" s="48" t="s">
        <v>2136</v>
      </c>
      <c r="U580" s="48" t="s">
        <v>2137</v>
      </c>
      <c r="V580" s="48" t="s">
        <v>2138</v>
      </c>
      <c r="W580" s="122" t="s">
        <v>3812</v>
      </c>
      <c r="X580" s="122"/>
      <c r="Y580" s="48" t="s">
        <v>1203</v>
      </c>
      <c r="Z580" s="48" t="s">
        <v>2242</v>
      </c>
    </row>
    <row r="581" spans="2:26" ht="43.2" customHeight="1">
      <c r="B581" s="48" t="s">
        <v>2994</v>
      </c>
      <c r="C581" s="122">
        <f>IF(B581="1.2(1)①",INDEX('1.2(1)①'!$B:$B,MATCH(D581,'1.2(1)①'!$J:$J,0),1),INDEX('1.2(1)②'!$B:$B,MATCH(D581,'1.2(1)②'!$J:$J,0),1))</f>
        <v>49</v>
      </c>
      <c r="D581" s="48" t="s">
        <v>113</v>
      </c>
      <c r="E581" s="48">
        <f t="shared" si="9"/>
        <v>575</v>
      </c>
      <c r="F581" s="48" t="s">
        <v>2207</v>
      </c>
      <c r="G581" s="48" t="s">
        <v>2178</v>
      </c>
      <c r="H581" s="48" t="s">
        <v>2130</v>
      </c>
      <c r="I581" s="48" t="s">
        <v>2218</v>
      </c>
      <c r="J581" s="48" t="s">
        <v>2156</v>
      </c>
      <c r="K581" s="48" t="s">
        <v>1993</v>
      </c>
      <c r="L581" s="48">
        <v>39.1</v>
      </c>
      <c r="M581" s="48" t="s">
        <v>1276</v>
      </c>
      <c r="N581" s="48" t="s">
        <v>1277</v>
      </c>
      <c r="O581" s="122" t="s">
        <v>1267</v>
      </c>
      <c r="P581" s="48" t="s">
        <v>1271</v>
      </c>
      <c r="Q581" s="48" t="s">
        <v>2133</v>
      </c>
      <c r="R581" s="48" t="s">
        <v>2134</v>
      </c>
      <c r="S581" s="48" t="s">
        <v>2135</v>
      </c>
      <c r="T581" s="48" t="s">
        <v>2136</v>
      </c>
      <c r="U581" s="48" t="s">
        <v>2137</v>
      </c>
      <c r="V581" s="48" t="s">
        <v>2138</v>
      </c>
      <c r="W581" s="122" t="s">
        <v>3812</v>
      </c>
      <c r="X581" s="122"/>
      <c r="Y581" s="48" t="s">
        <v>1203</v>
      </c>
      <c r="Z581" s="48" t="s">
        <v>2243</v>
      </c>
    </row>
    <row r="582" spans="2:26" ht="43.2" customHeight="1">
      <c r="B582" s="48" t="s">
        <v>2994</v>
      </c>
      <c r="C582" s="122">
        <f>IF(B582="1.2(1)①",INDEX('1.2(1)①'!$B:$B,MATCH(D582,'1.2(1)①'!$J:$J,0),1),INDEX('1.2(1)②'!$B:$B,MATCH(D582,'1.2(1)②'!$J:$J,0),1))</f>
        <v>49</v>
      </c>
      <c r="D582" s="48" t="s">
        <v>113</v>
      </c>
      <c r="E582" s="48">
        <f t="shared" si="9"/>
        <v>576</v>
      </c>
      <c r="F582" s="48" t="s">
        <v>2207</v>
      </c>
      <c r="G582" s="48" t="s">
        <v>2178</v>
      </c>
      <c r="H582" s="48" t="s">
        <v>2130</v>
      </c>
      <c r="I582" s="48" t="s">
        <v>2220</v>
      </c>
      <c r="J582" s="48" t="s">
        <v>2156</v>
      </c>
      <c r="K582" s="48" t="s">
        <v>1993</v>
      </c>
      <c r="L582" s="48">
        <v>40.9</v>
      </c>
      <c r="M582" s="48" t="s">
        <v>1276</v>
      </c>
      <c r="N582" s="48" t="s">
        <v>1277</v>
      </c>
      <c r="O582" s="122" t="s">
        <v>1267</v>
      </c>
      <c r="P582" s="48" t="s">
        <v>1271</v>
      </c>
      <c r="Q582" s="48" t="s">
        <v>2133</v>
      </c>
      <c r="R582" s="48" t="s">
        <v>2134</v>
      </c>
      <c r="S582" s="48" t="s">
        <v>2135</v>
      </c>
      <c r="T582" s="48" t="s">
        <v>2136</v>
      </c>
      <c r="U582" s="48" t="s">
        <v>2137</v>
      </c>
      <c r="V582" s="48" t="s">
        <v>2138</v>
      </c>
      <c r="W582" s="122" t="s">
        <v>3812</v>
      </c>
      <c r="X582" s="122"/>
      <c r="Y582" s="48" t="s">
        <v>1203</v>
      </c>
      <c r="Z582" s="48" t="s">
        <v>2244</v>
      </c>
    </row>
    <row r="583" spans="2:26" ht="43.2" customHeight="1">
      <c r="B583" s="48" t="s">
        <v>2994</v>
      </c>
      <c r="C583" s="122">
        <f>IF(B583="1.2(1)①",INDEX('1.2(1)①'!$B:$B,MATCH(D583,'1.2(1)①'!$J:$J,0),1),INDEX('1.2(1)②'!$B:$B,MATCH(D583,'1.2(1)②'!$J:$J,0),1))</f>
        <v>50</v>
      </c>
      <c r="D583" s="48" t="s">
        <v>115</v>
      </c>
      <c r="E583" s="48">
        <f t="shared" si="9"/>
        <v>577</v>
      </c>
      <c r="F583" s="48" t="s">
        <v>2246</v>
      </c>
      <c r="G583" s="48" t="s">
        <v>2247</v>
      </c>
      <c r="H583" s="48" t="s">
        <v>2130</v>
      </c>
      <c r="I583" s="48" t="s">
        <v>2248</v>
      </c>
      <c r="J583" s="48" t="s">
        <v>2132</v>
      </c>
      <c r="K583" s="48" t="s">
        <v>1993</v>
      </c>
      <c r="L583" s="48" t="s">
        <v>1267</v>
      </c>
      <c r="M583" s="48" t="s">
        <v>1276</v>
      </c>
      <c r="N583" s="48" t="s">
        <v>1277</v>
      </c>
      <c r="O583" s="122" t="s">
        <v>1267</v>
      </c>
      <c r="P583" s="48" t="s">
        <v>1271</v>
      </c>
      <c r="Q583" s="48" t="s">
        <v>2249</v>
      </c>
      <c r="R583" s="48" t="s">
        <v>2250</v>
      </c>
      <c r="S583" s="48" t="s">
        <v>2251</v>
      </c>
      <c r="T583" s="48" t="s">
        <v>2249</v>
      </c>
      <c r="U583" s="48" t="s">
        <v>2250</v>
      </c>
      <c r="V583" s="48" t="s">
        <v>2252</v>
      </c>
      <c r="W583" s="122" t="s">
        <v>3812</v>
      </c>
      <c r="X583" s="122"/>
      <c r="Y583" s="48" t="s">
        <v>1204</v>
      </c>
      <c r="Z583" s="48" t="s">
        <v>2245</v>
      </c>
    </row>
    <row r="584" spans="2:26" ht="43.2" customHeight="1">
      <c r="B584" s="48" t="s">
        <v>2994</v>
      </c>
      <c r="C584" s="122">
        <f>IF(B584="1.2(1)①",INDEX('1.2(1)①'!$B:$B,MATCH(D584,'1.2(1)①'!$J:$J,0),1),INDEX('1.2(1)②'!$B:$B,MATCH(D584,'1.2(1)②'!$J:$J,0),1))</f>
        <v>50</v>
      </c>
      <c r="D584" s="48" t="s">
        <v>115</v>
      </c>
      <c r="E584" s="48">
        <f t="shared" si="9"/>
        <v>578</v>
      </c>
      <c r="F584" s="48" t="s">
        <v>2246</v>
      </c>
      <c r="G584" s="48" t="s">
        <v>2247</v>
      </c>
      <c r="H584" s="48" t="s">
        <v>2130</v>
      </c>
      <c r="I584" s="48" t="s">
        <v>2254</v>
      </c>
      <c r="J584" s="48" t="s">
        <v>2132</v>
      </c>
      <c r="K584" s="48" t="s">
        <v>1993</v>
      </c>
      <c r="L584" s="48">
        <v>93</v>
      </c>
      <c r="M584" s="48" t="s">
        <v>1276</v>
      </c>
      <c r="N584" s="48" t="s">
        <v>1277</v>
      </c>
      <c r="O584" s="122" t="s">
        <v>1267</v>
      </c>
      <c r="P584" s="48" t="s">
        <v>1271</v>
      </c>
      <c r="Q584" s="48" t="s">
        <v>2249</v>
      </c>
      <c r="R584" s="48" t="s">
        <v>2250</v>
      </c>
      <c r="S584" s="48" t="s">
        <v>2251</v>
      </c>
      <c r="T584" s="48" t="s">
        <v>2249</v>
      </c>
      <c r="U584" s="48" t="s">
        <v>2250</v>
      </c>
      <c r="V584" s="48" t="s">
        <v>2252</v>
      </c>
      <c r="W584" s="122" t="s">
        <v>3812</v>
      </c>
      <c r="X584" s="122"/>
      <c r="Y584" s="48" t="s">
        <v>1204</v>
      </c>
      <c r="Z584" s="48" t="s">
        <v>2253</v>
      </c>
    </row>
    <row r="585" spans="2:26" ht="43.2" customHeight="1">
      <c r="B585" s="48" t="s">
        <v>2994</v>
      </c>
      <c r="C585" s="122">
        <f>IF(B585="1.2(1)①",INDEX('1.2(1)①'!$B:$B,MATCH(D585,'1.2(1)①'!$J:$J,0),1),INDEX('1.2(1)②'!$B:$B,MATCH(D585,'1.2(1)②'!$J:$J,0),1))</f>
        <v>50</v>
      </c>
      <c r="D585" s="48" t="s">
        <v>115</v>
      </c>
      <c r="E585" s="48">
        <f t="shared" si="9"/>
        <v>579</v>
      </c>
      <c r="F585" s="48" t="s">
        <v>2246</v>
      </c>
      <c r="G585" s="48" t="s">
        <v>2247</v>
      </c>
      <c r="H585" s="48" t="s">
        <v>2130</v>
      </c>
      <c r="I585" s="48" t="s">
        <v>2256</v>
      </c>
      <c r="J585" s="48" t="s">
        <v>2132</v>
      </c>
      <c r="K585" s="48" t="s">
        <v>1993</v>
      </c>
      <c r="L585" s="48" t="s">
        <v>1267</v>
      </c>
      <c r="M585" s="48" t="s">
        <v>1276</v>
      </c>
      <c r="N585" s="48" t="s">
        <v>1277</v>
      </c>
      <c r="O585" s="122" t="s">
        <v>1267</v>
      </c>
      <c r="P585" s="48" t="s">
        <v>1271</v>
      </c>
      <c r="Q585" s="48" t="s">
        <v>2249</v>
      </c>
      <c r="R585" s="48" t="s">
        <v>2250</v>
      </c>
      <c r="S585" s="48" t="s">
        <v>2251</v>
      </c>
      <c r="T585" s="48" t="s">
        <v>2249</v>
      </c>
      <c r="U585" s="48" t="s">
        <v>2250</v>
      </c>
      <c r="V585" s="48" t="s">
        <v>2252</v>
      </c>
      <c r="W585" s="122" t="s">
        <v>3812</v>
      </c>
      <c r="X585" s="122"/>
      <c r="Y585" s="48" t="s">
        <v>1204</v>
      </c>
      <c r="Z585" s="48" t="s">
        <v>2255</v>
      </c>
    </row>
    <row r="586" spans="2:26" ht="43.2" customHeight="1">
      <c r="B586" s="48" t="s">
        <v>2994</v>
      </c>
      <c r="C586" s="122">
        <f>IF(B586="1.2(1)①",INDEX('1.2(1)①'!$B:$B,MATCH(D586,'1.2(1)①'!$J:$J,0),1),INDEX('1.2(1)②'!$B:$B,MATCH(D586,'1.2(1)②'!$J:$J,0),1))</f>
        <v>50</v>
      </c>
      <c r="D586" s="48" t="s">
        <v>115</v>
      </c>
      <c r="E586" s="48">
        <f t="shared" si="9"/>
        <v>580</v>
      </c>
      <c r="F586" s="48" t="s">
        <v>2246</v>
      </c>
      <c r="G586" s="48" t="s">
        <v>2247</v>
      </c>
      <c r="H586" s="48" t="s">
        <v>2130</v>
      </c>
      <c r="I586" s="48" t="s">
        <v>2248</v>
      </c>
      <c r="J586" s="48" t="s">
        <v>2156</v>
      </c>
      <c r="K586" s="48" t="s">
        <v>1993</v>
      </c>
      <c r="L586" s="48" t="s">
        <v>1267</v>
      </c>
      <c r="M586" s="48" t="s">
        <v>1276</v>
      </c>
      <c r="N586" s="48" t="s">
        <v>1277</v>
      </c>
      <c r="O586" s="122" t="s">
        <v>1267</v>
      </c>
      <c r="P586" s="48" t="s">
        <v>1271</v>
      </c>
      <c r="Q586" s="48" t="s">
        <v>2249</v>
      </c>
      <c r="R586" s="48" t="s">
        <v>2250</v>
      </c>
      <c r="S586" s="48" t="s">
        <v>2251</v>
      </c>
      <c r="T586" s="48" t="s">
        <v>2249</v>
      </c>
      <c r="U586" s="48" t="s">
        <v>2250</v>
      </c>
      <c r="V586" s="48" t="s">
        <v>2252</v>
      </c>
      <c r="W586" s="122" t="s">
        <v>3812</v>
      </c>
      <c r="X586" s="122"/>
      <c r="Y586" s="48" t="s">
        <v>1204</v>
      </c>
      <c r="Z586" s="48" t="s">
        <v>2257</v>
      </c>
    </row>
    <row r="587" spans="2:26" ht="43.2" customHeight="1">
      <c r="B587" s="48" t="s">
        <v>2994</v>
      </c>
      <c r="C587" s="122">
        <f>IF(B587="1.2(1)①",INDEX('1.2(1)①'!$B:$B,MATCH(D587,'1.2(1)①'!$J:$J,0),1),INDEX('1.2(1)②'!$B:$B,MATCH(D587,'1.2(1)②'!$J:$J,0),1))</f>
        <v>50</v>
      </c>
      <c r="D587" s="48" t="s">
        <v>115</v>
      </c>
      <c r="E587" s="48">
        <f t="shared" si="9"/>
        <v>581</v>
      </c>
      <c r="F587" s="48" t="s">
        <v>2246</v>
      </c>
      <c r="G587" s="48" t="s">
        <v>2247</v>
      </c>
      <c r="H587" s="48" t="s">
        <v>2130</v>
      </c>
      <c r="I587" s="48" t="s">
        <v>2254</v>
      </c>
      <c r="J587" s="48" t="s">
        <v>2156</v>
      </c>
      <c r="K587" s="48" t="s">
        <v>1993</v>
      </c>
      <c r="L587" s="48">
        <v>48</v>
      </c>
      <c r="M587" s="48" t="s">
        <v>1276</v>
      </c>
      <c r="N587" s="48" t="s">
        <v>1277</v>
      </c>
      <c r="O587" s="122" t="s">
        <v>1267</v>
      </c>
      <c r="P587" s="48" t="s">
        <v>1271</v>
      </c>
      <c r="Q587" s="48" t="s">
        <v>2249</v>
      </c>
      <c r="R587" s="48" t="s">
        <v>2250</v>
      </c>
      <c r="S587" s="48" t="s">
        <v>2251</v>
      </c>
      <c r="T587" s="48" t="s">
        <v>2249</v>
      </c>
      <c r="U587" s="48" t="s">
        <v>2250</v>
      </c>
      <c r="V587" s="48" t="s">
        <v>2252</v>
      </c>
      <c r="W587" s="122" t="s">
        <v>3812</v>
      </c>
      <c r="X587" s="122"/>
      <c r="Y587" s="48" t="s">
        <v>1204</v>
      </c>
      <c r="Z587" s="48" t="s">
        <v>2258</v>
      </c>
    </row>
    <row r="588" spans="2:26" ht="43.2" customHeight="1">
      <c r="B588" s="48" t="s">
        <v>2994</v>
      </c>
      <c r="C588" s="122">
        <f>IF(B588="1.2(1)①",INDEX('1.2(1)①'!$B:$B,MATCH(D588,'1.2(1)①'!$J:$J,0),1),INDEX('1.2(1)②'!$B:$B,MATCH(D588,'1.2(1)②'!$J:$J,0),1))</f>
        <v>50</v>
      </c>
      <c r="D588" s="48" t="s">
        <v>115</v>
      </c>
      <c r="E588" s="48">
        <f t="shared" si="9"/>
        <v>582</v>
      </c>
      <c r="F588" s="48" t="s">
        <v>2246</v>
      </c>
      <c r="G588" s="48" t="s">
        <v>2247</v>
      </c>
      <c r="H588" s="48" t="s">
        <v>2130</v>
      </c>
      <c r="I588" s="48" t="s">
        <v>2256</v>
      </c>
      <c r="J588" s="48" t="s">
        <v>2156</v>
      </c>
      <c r="K588" s="48" t="s">
        <v>1993</v>
      </c>
      <c r="L588" s="48" t="s">
        <v>1267</v>
      </c>
      <c r="M588" s="48" t="s">
        <v>1276</v>
      </c>
      <c r="N588" s="48" t="s">
        <v>1277</v>
      </c>
      <c r="O588" s="122" t="s">
        <v>1267</v>
      </c>
      <c r="P588" s="48" t="s">
        <v>1271</v>
      </c>
      <c r="Q588" s="48" t="s">
        <v>2249</v>
      </c>
      <c r="R588" s="48" t="s">
        <v>2250</v>
      </c>
      <c r="S588" s="48" t="s">
        <v>2251</v>
      </c>
      <c r="T588" s="48" t="s">
        <v>2249</v>
      </c>
      <c r="U588" s="48" t="s">
        <v>2250</v>
      </c>
      <c r="V588" s="48" t="s">
        <v>2252</v>
      </c>
      <c r="W588" s="122" t="s">
        <v>3812</v>
      </c>
      <c r="X588" s="122"/>
      <c r="Y588" s="48" t="s">
        <v>1204</v>
      </c>
      <c r="Z588" s="48" t="s">
        <v>2259</v>
      </c>
    </row>
    <row r="589" spans="2:26" ht="43.2" customHeight="1">
      <c r="B589" s="48" t="s">
        <v>2994</v>
      </c>
      <c r="C589" s="122">
        <f>IF(B589="1.2(1)①",INDEX('1.2(1)①'!$B:$B,MATCH(D589,'1.2(1)①'!$J:$J,0),1),INDEX('1.2(1)②'!$B:$B,MATCH(D589,'1.2(1)②'!$J:$J,0),1))</f>
        <v>50</v>
      </c>
      <c r="D589" s="48" t="s">
        <v>115</v>
      </c>
      <c r="E589" s="48">
        <f t="shared" si="9"/>
        <v>583</v>
      </c>
      <c r="F589" s="48" t="s">
        <v>2246</v>
      </c>
      <c r="G589" s="48" t="s">
        <v>2261</v>
      </c>
      <c r="H589" s="48" t="s">
        <v>2130</v>
      </c>
      <c r="I589" s="48" t="s">
        <v>2248</v>
      </c>
      <c r="J589" s="48" t="s">
        <v>2132</v>
      </c>
      <c r="K589" s="48" t="s">
        <v>1993</v>
      </c>
      <c r="L589" s="48" t="s">
        <v>1267</v>
      </c>
      <c r="M589" s="48" t="s">
        <v>1276</v>
      </c>
      <c r="N589" s="48" t="s">
        <v>1277</v>
      </c>
      <c r="O589" s="122" t="s">
        <v>1267</v>
      </c>
      <c r="P589" s="48" t="s">
        <v>1271</v>
      </c>
      <c r="Q589" s="48" t="s">
        <v>2249</v>
      </c>
      <c r="R589" s="48" t="s">
        <v>2250</v>
      </c>
      <c r="S589" s="48" t="s">
        <v>2251</v>
      </c>
      <c r="T589" s="48" t="s">
        <v>2249</v>
      </c>
      <c r="U589" s="48" t="s">
        <v>2250</v>
      </c>
      <c r="V589" s="48" t="s">
        <v>2252</v>
      </c>
      <c r="W589" s="122" t="s">
        <v>3812</v>
      </c>
      <c r="X589" s="122"/>
      <c r="Y589" s="48" t="s">
        <v>1204</v>
      </c>
      <c r="Z589" s="48" t="s">
        <v>2260</v>
      </c>
    </row>
    <row r="590" spans="2:26" ht="43.2" customHeight="1">
      <c r="B590" s="48" t="s">
        <v>2994</v>
      </c>
      <c r="C590" s="122">
        <f>IF(B590="1.2(1)①",INDEX('1.2(1)①'!$B:$B,MATCH(D590,'1.2(1)①'!$J:$J,0),1),INDEX('1.2(1)②'!$B:$B,MATCH(D590,'1.2(1)②'!$J:$J,0),1))</f>
        <v>50</v>
      </c>
      <c r="D590" s="48" t="s">
        <v>115</v>
      </c>
      <c r="E590" s="48">
        <f t="shared" si="9"/>
        <v>584</v>
      </c>
      <c r="F590" s="48" t="s">
        <v>2246</v>
      </c>
      <c r="G590" s="48" t="s">
        <v>2261</v>
      </c>
      <c r="H590" s="48" t="s">
        <v>2130</v>
      </c>
      <c r="I590" s="48" t="s">
        <v>2254</v>
      </c>
      <c r="J590" s="48" t="s">
        <v>2132</v>
      </c>
      <c r="K590" s="48" t="s">
        <v>1993</v>
      </c>
      <c r="L590" s="48">
        <v>91</v>
      </c>
      <c r="M590" s="48" t="s">
        <v>1276</v>
      </c>
      <c r="N590" s="48" t="s">
        <v>1277</v>
      </c>
      <c r="O590" s="122" t="s">
        <v>1267</v>
      </c>
      <c r="P590" s="48" t="s">
        <v>1271</v>
      </c>
      <c r="Q590" s="48" t="s">
        <v>2249</v>
      </c>
      <c r="R590" s="48" t="s">
        <v>2250</v>
      </c>
      <c r="S590" s="48" t="s">
        <v>2251</v>
      </c>
      <c r="T590" s="48" t="s">
        <v>2249</v>
      </c>
      <c r="U590" s="48" t="s">
        <v>2250</v>
      </c>
      <c r="V590" s="48" t="s">
        <v>2252</v>
      </c>
      <c r="W590" s="122" t="s">
        <v>3812</v>
      </c>
      <c r="X590" s="122"/>
      <c r="Y590" s="48" t="s">
        <v>1204</v>
      </c>
      <c r="Z590" s="48" t="s">
        <v>2262</v>
      </c>
    </row>
    <row r="591" spans="2:26" ht="43.2" customHeight="1">
      <c r="B591" s="48" t="s">
        <v>2994</v>
      </c>
      <c r="C591" s="122">
        <f>IF(B591="1.2(1)①",INDEX('1.2(1)①'!$B:$B,MATCH(D591,'1.2(1)①'!$J:$J,0),1),INDEX('1.2(1)②'!$B:$B,MATCH(D591,'1.2(1)②'!$J:$J,0),1))</f>
        <v>50</v>
      </c>
      <c r="D591" s="48" t="s">
        <v>115</v>
      </c>
      <c r="E591" s="48">
        <f t="shared" si="9"/>
        <v>585</v>
      </c>
      <c r="F591" s="48" t="s">
        <v>2246</v>
      </c>
      <c r="G591" s="48" t="s">
        <v>2261</v>
      </c>
      <c r="H591" s="48" t="s">
        <v>2130</v>
      </c>
      <c r="I591" s="48" t="s">
        <v>2256</v>
      </c>
      <c r="J591" s="48" t="s">
        <v>2132</v>
      </c>
      <c r="K591" s="48" t="s">
        <v>1993</v>
      </c>
      <c r="L591" s="48" t="s">
        <v>1267</v>
      </c>
      <c r="M591" s="48" t="s">
        <v>1276</v>
      </c>
      <c r="N591" s="48" t="s">
        <v>1277</v>
      </c>
      <c r="O591" s="122" t="s">
        <v>1267</v>
      </c>
      <c r="P591" s="48" t="s">
        <v>1271</v>
      </c>
      <c r="Q591" s="48" t="s">
        <v>2249</v>
      </c>
      <c r="R591" s="48" t="s">
        <v>2250</v>
      </c>
      <c r="S591" s="48" t="s">
        <v>2251</v>
      </c>
      <c r="T591" s="48" t="s">
        <v>2249</v>
      </c>
      <c r="U591" s="48" t="s">
        <v>2250</v>
      </c>
      <c r="V591" s="48" t="s">
        <v>2252</v>
      </c>
      <c r="W591" s="122" t="s">
        <v>3812</v>
      </c>
      <c r="X591" s="122"/>
      <c r="Y591" s="48" t="s">
        <v>1204</v>
      </c>
      <c r="Z591" s="48" t="s">
        <v>2263</v>
      </c>
    </row>
    <row r="592" spans="2:26" ht="43.2" customHeight="1">
      <c r="B592" s="48" t="s">
        <v>2994</v>
      </c>
      <c r="C592" s="122">
        <f>IF(B592="1.2(1)①",INDEX('1.2(1)①'!$B:$B,MATCH(D592,'1.2(1)①'!$J:$J,0),1),INDEX('1.2(1)②'!$B:$B,MATCH(D592,'1.2(1)②'!$J:$J,0),1))</f>
        <v>50</v>
      </c>
      <c r="D592" s="48" t="s">
        <v>115</v>
      </c>
      <c r="E592" s="48">
        <f t="shared" si="9"/>
        <v>586</v>
      </c>
      <c r="F592" s="48" t="s">
        <v>2246</v>
      </c>
      <c r="G592" s="48" t="s">
        <v>2261</v>
      </c>
      <c r="H592" s="48" t="s">
        <v>2130</v>
      </c>
      <c r="I592" s="48" t="s">
        <v>2248</v>
      </c>
      <c r="J592" s="48" t="s">
        <v>2156</v>
      </c>
      <c r="K592" s="48" t="s">
        <v>1993</v>
      </c>
      <c r="L592" s="48" t="s">
        <v>1267</v>
      </c>
      <c r="M592" s="48" t="s">
        <v>1276</v>
      </c>
      <c r="N592" s="48" t="s">
        <v>1277</v>
      </c>
      <c r="O592" s="122" t="s">
        <v>1267</v>
      </c>
      <c r="P592" s="48" t="s">
        <v>1271</v>
      </c>
      <c r="Q592" s="48" t="s">
        <v>2249</v>
      </c>
      <c r="R592" s="48" t="s">
        <v>2250</v>
      </c>
      <c r="S592" s="48" t="s">
        <v>2251</v>
      </c>
      <c r="T592" s="48" t="s">
        <v>2249</v>
      </c>
      <c r="U592" s="48" t="s">
        <v>2250</v>
      </c>
      <c r="V592" s="48" t="s">
        <v>2252</v>
      </c>
      <c r="W592" s="122" t="s">
        <v>3812</v>
      </c>
      <c r="X592" s="122"/>
      <c r="Y592" s="48" t="s">
        <v>1204</v>
      </c>
      <c r="Z592" s="48" t="s">
        <v>2264</v>
      </c>
    </row>
    <row r="593" spans="2:26" ht="43.2" customHeight="1">
      <c r="B593" s="48" t="s">
        <v>2994</v>
      </c>
      <c r="C593" s="122">
        <f>IF(B593="1.2(1)①",INDEX('1.2(1)①'!$B:$B,MATCH(D593,'1.2(1)①'!$J:$J,0),1),INDEX('1.2(1)②'!$B:$B,MATCH(D593,'1.2(1)②'!$J:$J,0),1))</f>
        <v>50</v>
      </c>
      <c r="D593" s="48" t="s">
        <v>115</v>
      </c>
      <c r="E593" s="48">
        <f t="shared" si="9"/>
        <v>587</v>
      </c>
      <c r="F593" s="48" t="s">
        <v>2246</v>
      </c>
      <c r="G593" s="48" t="s">
        <v>2261</v>
      </c>
      <c r="H593" s="48" t="s">
        <v>2130</v>
      </c>
      <c r="I593" s="48" t="s">
        <v>2254</v>
      </c>
      <c r="J593" s="48" t="s">
        <v>2156</v>
      </c>
      <c r="K593" s="48" t="s">
        <v>1993</v>
      </c>
      <c r="L593" s="48">
        <v>42</v>
      </c>
      <c r="M593" s="48" t="s">
        <v>1276</v>
      </c>
      <c r="N593" s="48" t="s">
        <v>1277</v>
      </c>
      <c r="O593" s="122" t="s">
        <v>1267</v>
      </c>
      <c r="P593" s="48" t="s">
        <v>1271</v>
      </c>
      <c r="Q593" s="48" t="s">
        <v>2249</v>
      </c>
      <c r="R593" s="48" t="s">
        <v>2250</v>
      </c>
      <c r="S593" s="48" t="s">
        <v>2251</v>
      </c>
      <c r="T593" s="48" t="s">
        <v>2249</v>
      </c>
      <c r="U593" s="48" t="s">
        <v>2250</v>
      </c>
      <c r="V593" s="48" t="s">
        <v>2252</v>
      </c>
      <c r="W593" s="122" t="s">
        <v>3812</v>
      </c>
      <c r="X593" s="122"/>
      <c r="Y593" s="48" t="s">
        <v>1204</v>
      </c>
      <c r="Z593" s="48" t="s">
        <v>2265</v>
      </c>
    </row>
    <row r="594" spans="2:26" ht="43.2" customHeight="1">
      <c r="B594" s="48" t="s">
        <v>2994</v>
      </c>
      <c r="C594" s="122">
        <f>IF(B594="1.2(1)①",INDEX('1.2(1)①'!$B:$B,MATCH(D594,'1.2(1)①'!$J:$J,0),1),INDEX('1.2(1)②'!$B:$B,MATCH(D594,'1.2(1)②'!$J:$J,0),1))</f>
        <v>50</v>
      </c>
      <c r="D594" s="48" t="s">
        <v>115</v>
      </c>
      <c r="E594" s="48">
        <f t="shared" si="9"/>
        <v>588</v>
      </c>
      <c r="F594" s="48" t="s">
        <v>2246</v>
      </c>
      <c r="G594" s="48" t="s">
        <v>2261</v>
      </c>
      <c r="H594" s="48" t="s">
        <v>2130</v>
      </c>
      <c r="I594" s="48" t="s">
        <v>2256</v>
      </c>
      <c r="J594" s="48" t="s">
        <v>2156</v>
      </c>
      <c r="K594" s="48" t="s">
        <v>1993</v>
      </c>
      <c r="L594" s="48" t="s">
        <v>1267</v>
      </c>
      <c r="M594" s="48" t="s">
        <v>1276</v>
      </c>
      <c r="N594" s="48" t="s">
        <v>1277</v>
      </c>
      <c r="O594" s="122" t="s">
        <v>1267</v>
      </c>
      <c r="P594" s="48" t="s">
        <v>1271</v>
      </c>
      <c r="Q594" s="48" t="s">
        <v>2249</v>
      </c>
      <c r="R594" s="48" t="s">
        <v>2250</v>
      </c>
      <c r="S594" s="48" t="s">
        <v>2251</v>
      </c>
      <c r="T594" s="48" t="s">
        <v>2249</v>
      </c>
      <c r="U594" s="48" t="s">
        <v>2250</v>
      </c>
      <c r="V594" s="48" t="s">
        <v>2252</v>
      </c>
      <c r="W594" s="122" t="s">
        <v>3812</v>
      </c>
      <c r="X594" s="122"/>
      <c r="Y594" s="48" t="s">
        <v>1204</v>
      </c>
      <c r="Z594" s="48" t="s">
        <v>2266</v>
      </c>
    </row>
    <row r="595" spans="2:26" ht="43.2" customHeight="1">
      <c r="B595" s="48" t="s">
        <v>2994</v>
      </c>
      <c r="C595" s="122">
        <f>IF(B595="1.2(1)①",INDEX('1.2(1)①'!$B:$B,MATCH(D595,'1.2(1)①'!$J:$J,0),1),INDEX('1.2(1)②'!$B:$B,MATCH(D595,'1.2(1)②'!$J:$J,0),1))</f>
        <v>50</v>
      </c>
      <c r="D595" s="48" t="s">
        <v>115</v>
      </c>
      <c r="E595" s="48">
        <f t="shared" si="9"/>
        <v>589</v>
      </c>
      <c r="F595" s="48" t="s">
        <v>2246</v>
      </c>
      <c r="G595" s="48" t="s">
        <v>2268</v>
      </c>
      <c r="H595" s="48" t="s">
        <v>2130</v>
      </c>
      <c r="I595" s="48" t="s">
        <v>2248</v>
      </c>
      <c r="J595" s="48" t="s">
        <v>2132</v>
      </c>
      <c r="K595" s="48" t="s">
        <v>1993</v>
      </c>
      <c r="L595" s="48" t="s">
        <v>1267</v>
      </c>
      <c r="M595" s="48" t="s">
        <v>1276</v>
      </c>
      <c r="N595" s="48" t="s">
        <v>1277</v>
      </c>
      <c r="O595" s="122" t="s">
        <v>1267</v>
      </c>
      <c r="P595" s="48" t="s">
        <v>1271</v>
      </c>
      <c r="Q595" s="48" t="s">
        <v>2249</v>
      </c>
      <c r="R595" s="48" t="s">
        <v>2250</v>
      </c>
      <c r="S595" s="48" t="s">
        <v>2251</v>
      </c>
      <c r="T595" s="48" t="s">
        <v>2249</v>
      </c>
      <c r="U595" s="48" t="s">
        <v>2250</v>
      </c>
      <c r="V595" s="48" t="s">
        <v>2252</v>
      </c>
      <c r="W595" s="122" t="s">
        <v>3812</v>
      </c>
      <c r="X595" s="122"/>
      <c r="Y595" s="48" t="s">
        <v>1204</v>
      </c>
      <c r="Z595" s="48" t="s">
        <v>2267</v>
      </c>
    </row>
    <row r="596" spans="2:26" ht="43.2" customHeight="1">
      <c r="B596" s="48" t="s">
        <v>2994</v>
      </c>
      <c r="C596" s="122">
        <f>IF(B596="1.2(1)①",INDEX('1.2(1)①'!$B:$B,MATCH(D596,'1.2(1)①'!$J:$J,0),1),INDEX('1.2(1)②'!$B:$B,MATCH(D596,'1.2(1)②'!$J:$J,0),1))</f>
        <v>50</v>
      </c>
      <c r="D596" s="48" t="s">
        <v>115</v>
      </c>
      <c r="E596" s="48">
        <f t="shared" si="9"/>
        <v>590</v>
      </c>
      <c r="F596" s="48" t="s">
        <v>2246</v>
      </c>
      <c r="G596" s="48" t="s">
        <v>2268</v>
      </c>
      <c r="H596" s="48" t="s">
        <v>2130</v>
      </c>
      <c r="I596" s="48" t="s">
        <v>2254</v>
      </c>
      <c r="J596" s="48" t="s">
        <v>2132</v>
      </c>
      <c r="K596" s="48" t="s">
        <v>1993</v>
      </c>
      <c r="L596" s="48">
        <v>84</v>
      </c>
      <c r="M596" s="48" t="s">
        <v>1276</v>
      </c>
      <c r="N596" s="48" t="s">
        <v>1277</v>
      </c>
      <c r="O596" s="122" t="s">
        <v>1267</v>
      </c>
      <c r="P596" s="48" t="s">
        <v>1271</v>
      </c>
      <c r="Q596" s="48" t="s">
        <v>2249</v>
      </c>
      <c r="R596" s="48" t="s">
        <v>2250</v>
      </c>
      <c r="S596" s="48" t="s">
        <v>2251</v>
      </c>
      <c r="T596" s="48" t="s">
        <v>2249</v>
      </c>
      <c r="U596" s="48" t="s">
        <v>2250</v>
      </c>
      <c r="V596" s="48" t="s">
        <v>2252</v>
      </c>
      <c r="W596" s="122" t="s">
        <v>3812</v>
      </c>
      <c r="X596" s="122"/>
      <c r="Y596" s="48" t="s">
        <v>1204</v>
      </c>
      <c r="Z596" s="48" t="s">
        <v>2269</v>
      </c>
    </row>
    <row r="597" spans="2:26" ht="72" customHeight="1">
      <c r="B597" s="48" t="s">
        <v>2994</v>
      </c>
      <c r="C597" s="122">
        <f>IF(B597="1.2(1)①",INDEX('1.2(1)①'!$B:$B,MATCH(D597,'1.2(1)①'!$J:$J,0),1),INDEX('1.2(1)②'!$B:$B,MATCH(D597,'1.2(1)②'!$J:$J,0),1))</f>
        <v>50</v>
      </c>
      <c r="D597" s="48" t="s">
        <v>115</v>
      </c>
      <c r="E597" s="48">
        <f t="shared" si="9"/>
        <v>591</v>
      </c>
      <c r="F597" s="48" t="s">
        <v>2246</v>
      </c>
      <c r="G597" s="48" t="s">
        <v>2268</v>
      </c>
      <c r="H597" s="48" t="s">
        <v>2130</v>
      </c>
      <c r="I597" s="48" t="s">
        <v>2256</v>
      </c>
      <c r="J597" s="48" t="s">
        <v>2132</v>
      </c>
      <c r="K597" s="48" t="s">
        <v>1993</v>
      </c>
      <c r="L597" s="48" t="s">
        <v>1267</v>
      </c>
      <c r="M597" s="48" t="s">
        <v>1276</v>
      </c>
      <c r="N597" s="48" t="s">
        <v>1277</v>
      </c>
      <c r="O597" s="122" t="s">
        <v>1267</v>
      </c>
      <c r="P597" s="48" t="s">
        <v>1271</v>
      </c>
      <c r="Q597" s="48" t="s">
        <v>2249</v>
      </c>
      <c r="R597" s="48" t="s">
        <v>2250</v>
      </c>
      <c r="S597" s="48" t="s">
        <v>2251</v>
      </c>
      <c r="T597" s="48" t="s">
        <v>2249</v>
      </c>
      <c r="U597" s="48" t="s">
        <v>2250</v>
      </c>
      <c r="V597" s="48" t="s">
        <v>2252</v>
      </c>
      <c r="W597" s="122" t="s">
        <v>3812</v>
      </c>
      <c r="X597" s="122"/>
      <c r="Y597" s="48" t="s">
        <v>1204</v>
      </c>
      <c r="Z597" s="48" t="s">
        <v>2270</v>
      </c>
    </row>
    <row r="598" spans="2:26" ht="72" customHeight="1">
      <c r="B598" s="48" t="s">
        <v>2994</v>
      </c>
      <c r="C598" s="122">
        <f>IF(B598="1.2(1)①",INDEX('1.2(1)①'!$B:$B,MATCH(D598,'1.2(1)①'!$J:$J,0),1),INDEX('1.2(1)②'!$B:$B,MATCH(D598,'1.2(1)②'!$J:$J,0),1))</f>
        <v>50</v>
      </c>
      <c r="D598" s="48" t="s">
        <v>115</v>
      </c>
      <c r="E598" s="48">
        <f t="shared" si="9"/>
        <v>592</v>
      </c>
      <c r="F598" s="48" t="s">
        <v>2246</v>
      </c>
      <c r="G598" s="48" t="s">
        <v>2268</v>
      </c>
      <c r="H598" s="48" t="s">
        <v>2130</v>
      </c>
      <c r="I598" s="48" t="s">
        <v>2248</v>
      </c>
      <c r="J598" s="48" t="s">
        <v>2156</v>
      </c>
      <c r="K598" s="48" t="s">
        <v>1993</v>
      </c>
      <c r="L598" s="48" t="s">
        <v>1267</v>
      </c>
      <c r="M598" s="48" t="s">
        <v>1276</v>
      </c>
      <c r="N598" s="48" t="s">
        <v>1277</v>
      </c>
      <c r="O598" s="122" t="s">
        <v>1267</v>
      </c>
      <c r="P598" s="48" t="s">
        <v>1271</v>
      </c>
      <c r="Q598" s="48" t="s">
        <v>2249</v>
      </c>
      <c r="R598" s="48" t="s">
        <v>2250</v>
      </c>
      <c r="S598" s="48" t="s">
        <v>2251</v>
      </c>
      <c r="T598" s="48" t="s">
        <v>2249</v>
      </c>
      <c r="U598" s="48" t="s">
        <v>2250</v>
      </c>
      <c r="V598" s="48" t="s">
        <v>2252</v>
      </c>
      <c r="W598" s="122" t="s">
        <v>3812</v>
      </c>
      <c r="X598" s="122"/>
      <c r="Y598" s="48" t="s">
        <v>1204</v>
      </c>
      <c r="Z598" s="48" t="s">
        <v>2271</v>
      </c>
    </row>
    <row r="599" spans="2:26" ht="72" customHeight="1">
      <c r="B599" s="48" t="s">
        <v>2994</v>
      </c>
      <c r="C599" s="122">
        <f>IF(B599="1.2(1)①",INDEX('1.2(1)①'!$B:$B,MATCH(D599,'1.2(1)①'!$J:$J,0),1),INDEX('1.2(1)②'!$B:$B,MATCH(D599,'1.2(1)②'!$J:$J,0),1))</f>
        <v>50</v>
      </c>
      <c r="D599" s="48" t="s">
        <v>115</v>
      </c>
      <c r="E599" s="48">
        <f t="shared" si="9"/>
        <v>593</v>
      </c>
      <c r="F599" s="48" t="s">
        <v>2246</v>
      </c>
      <c r="G599" s="48" t="s">
        <v>2268</v>
      </c>
      <c r="H599" s="48" t="s">
        <v>2130</v>
      </c>
      <c r="I599" s="48" t="s">
        <v>2254</v>
      </c>
      <c r="J599" s="48" t="s">
        <v>2156</v>
      </c>
      <c r="K599" s="48" t="s">
        <v>1993</v>
      </c>
      <c r="L599" s="48">
        <v>40</v>
      </c>
      <c r="M599" s="48" t="s">
        <v>1276</v>
      </c>
      <c r="N599" s="48" t="s">
        <v>1277</v>
      </c>
      <c r="O599" s="122" t="s">
        <v>1267</v>
      </c>
      <c r="P599" s="48" t="s">
        <v>1271</v>
      </c>
      <c r="Q599" s="48" t="s">
        <v>2249</v>
      </c>
      <c r="R599" s="48" t="s">
        <v>2250</v>
      </c>
      <c r="S599" s="48" t="s">
        <v>2251</v>
      </c>
      <c r="T599" s="48" t="s">
        <v>2249</v>
      </c>
      <c r="U599" s="48" t="s">
        <v>2250</v>
      </c>
      <c r="V599" s="48" t="s">
        <v>2252</v>
      </c>
      <c r="W599" s="122" t="s">
        <v>3812</v>
      </c>
      <c r="X599" s="122"/>
      <c r="Y599" s="48" t="s">
        <v>1204</v>
      </c>
      <c r="Z599" s="48" t="s">
        <v>2272</v>
      </c>
    </row>
    <row r="600" spans="2:26" ht="72" customHeight="1">
      <c r="B600" s="48" t="s">
        <v>2994</v>
      </c>
      <c r="C600" s="122">
        <f>IF(B600="1.2(1)①",INDEX('1.2(1)①'!$B:$B,MATCH(D600,'1.2(1)①'!$J:$J,0),1),INDEX('1.2(1)②'!$B:$B,MATCH(D600,'1.2(1)②'!$J:$J,0),1))</f>
        <v>50</v>
      </c>
      <c r="D600" s="48" t="s">
        <v>115</v>
      </c>
      <c r="E600" s="48">
        <f t="shared" si="9"/>
        <v>594</v>
      </c>
      <c r="F600" s="48" t="s">
        <v>2246</v>
      </c>
      <c r="G600" s="48" t="s">
        <v>2268</v>
      </c>
      <c r="H600" s="48" t="s">
        <v>2130</v>
      </c>
      <c r="I600" s="48" t="s">
        <v>2256</v>
      </c>
      <c r="J600" s="48" t="s">
        <v>2156</v>
      </c>
      <c r="K600" s="48" t="s">
        <v>1993</v>
      </c>
      <c r="L600" s="48" t="s">
        <v>1267</v>
      </c>
      <c r="M600" s="48" t="s">
        <v>1276</v>
      </c>
      <c r="N600" s="48" t="s">
        <v>1277</v>
      </c>
      <c r="O600" s="122" t="s">
        <v>1267</v>
      </c>
      <c r="P600" s="48" t="s">
        <v>1271</v>
      </c>
      <c r="Q600" s="48" t="s">
        <v>2249</v>
      </c>
      <c r="R600" s="48" t="s">
        <v>2250</v>
      </c>
      <c r="S600" s="48" t="s">
        <v>2251</v>
      </c>
      <c r="T600" s="48" t="s">
        <v>2249</v>
      </c>
      <c r="U600" s="48" t="s">
        <v>2250</v>
      </c>
      <c r="V600" s="48" t="s">
        <v>2252</v>
      </c>
      <c r="W600" s="122" t="s">
        <v>3812</v>
      </c>
      <c r="X600" s="122"/>
      <c r="Y600" s="48" t="s">
        <v>1204</v>
      </c>
      <c r="Z600" s="48" t="s">
        <v>2273</v>
      </c>
    </row>
    <row r="601" spans="2:26" ht="72" customHeight="1">
      <c r="B601" s="48" t="s">
        <v>2994</v>
      </c>
      <c r="C601" s="122">
        <f>IF(B601="1.2(1)①",INDEX('1.2(1)①'!$B:$B,MATCH(D601,'1.2(1)①'!$J:$J,0),1),INDEX('1.2(1)②'!$B:$B,MATCH(D601,'1.2(1)②'!$J:$J,0),1))</f>
        <v>50</v>
      </c>
      <c r="D601" s="48" t="s">
        <v>115</v>
      </c>
      <c r="E601" s="48">
        <f t="shared" si="9"/>
        <v>595</v>
      </c>
      <c r="F601" s="48" t="s">
        <v>2246</v>
      </c>
      <c r="G601" s="48" t="s">
        <v>2275</v>
      </c>
      <c r="H601" s="48" t="s">
        <v>2130</v>
      </c>
      <c r="I601" s="48" t="s">
        <v>2248</v>
      </c>
      <c r="J601" s="48" t="s">
        <v>2132</v>
      </c>
      <c r="K601" s="48" t="s">
        <v>1993</v>
      </c>
      <c r="L601" s="48" t="s">
        <v>1267</v>
      </c>
      <c r="M601" s="48" t="s">
        <v>1276</v>
      </c>
      <c r="N601" s="48" t="s">
        <v>1277</v>
      </c>
      <c r="O601" s="122" t="s">
        <v>1267</v>
      </c>
      <c r="P601" s="48" t="s">
        <v>1271</v>
      </c>
      <c r="Q601" s="48" t="s">
        <v>2249</v>
      </c>
      <c r="R601" s="48" t="s">
        <v>2250</v>
      </c>
      <c r="S601" s="48" t="s">
        <v>2251</v>
      </c>
      <c r="T601" s="48" t="s">
        <v>2249</v>
      </c>
      <c r="U601" s="48" t="s">
        <v>2250</v>
      </c>
      <c r="V601" s="48" t="s">
        <v>2252</v>
      </c>
      <c r="W601" s="122" t="s">
        <v>3812</v>
      </c>
      <c r="X601" s="122"/>
      <c r="Y601" s="48" t="s">
        <v>1204</v>
      </c>
      <c r="Z601" s="48" t="s">
        <v>2274</v>
      </c>
    </row>
    <row r="602" spans="2:26" ht="72" customHeight="1">
      <c r="B602" s="48" t="s">
        <v>2994</v>
      </c>
      <c r="C602" s="122">
        <f>IF(B602="1.2(1)①",INDEX('1.2(1)①'!$B:$B,MATCH(D602,'1.2(1)①'!$J:$J,0),1),INDEX('1.2(1)②'!$B:$B,MATCH(D602,'1.2(1)②'!$J:$J,0),1))</f>
        <v>50</v>
      </c>
      <c r="D602" s="48" t="s">
        <v>115</v>
      </c>
      <c r="E602" s="48">
        <f t="shared" si="9"/>
        <v>596</v>
      </c>
      <c r="F602" s="48" t="s">
        <v>2246</v>
      </c>
      <c r="G602" s="48" t="s">
        <v>2275</v>
      </c>
      <c r="H602" s="48" t="s">
        <v>2130</v>
      </c>
      <c r="I602" s="48" t="s">
        <v>2254</v>
      </c>
      <c r="J602" s="48" t="s">
        <v>2132</v>
      </c>
      <c r="K602" s="48" t="s">
        <v>1993</v>
      </c>
      <c r="L602" s="48">
        <v>93</v>
      </c>
      <c r="M602" s="48" t="s">
        <v>1276</v>
      </c>
      <c r="N602" s="48" t="s">
        <v>1277</v>
      </c>
      <c r="O602" s="122" t="s">
        <v>1267</v>
      </c>
      <c r="P602" s="48" t="s">
        <v>1271</v>
      </c>
      <c r="Q602" s="48" t="s">
        <v>2249</v>
      </c>
      <c r="R602" s="48" t="s">
        <v>2250</v>
      </c>
      <c r="S602" s="48" t="s">
        <v>2251</v>
      </c>
      <c r="T602" s="48" t="s">
        <v>2249</v>
      </c>
      <c r="U602" s="48" t="s">
        <v>2250</v>
      </c>
      <c r="V602" s="48" t="s">
        <v>2252</v>
      </c>
      <c r="W602" s="122" t="s">
        <v>3812</v>
      </c>
      <c r="X602" s="122"/>
      <c r="Y602" s="48" t="s">
        <v>1204</v>
      </c>
      <c r="Z602" s="48" t="s">
        <v>2276</v>
      </c>
    </row>
    <row r="603" spans="2:26" ht="72" customHeight="1">
      <c r="B603" s="48" t="s">
        <v>2994</v>
      </c>
      <c r="C603" s="122">
        <f>IF(B603="1.2(1)①",INDEX('1.2(1)①'!$B:$B,MATCH(D603,'1.2(1)①'!$J:$J,0),1),INDEX('1.2(1)②'!$B:$B,MATCH(D603,'1.2(1)②'!$J:$J,0),1))</f>
        <v>50</v>
      </c>
      <c r="D603" s="48" t="s">
        <v>115</v>
      </c>
      <c r="E603" s="48">
        <f t="shared" si="9"/>
        <v>597</v>
      </c>
      <c r="F603" s="48" t="s">
        <v>2246</v>
      </c>
      <c r="G603" s="48" t="s">
        <v>2275</v>
      </c>
      <c r="H603" s="48" t="s">
        <v>2130</v>
      </c>
      <c r="I603" s="48" t="s">
        <v>2256</v>
      </c>
      <c r="J603" s="48" t="s">
        <v>2132</v>
      </c>
      <c r="K603" s="48" t="s">
        <v>1993</v>
      </c>
      <c r="L603" s="48" t="s">
        <v>1267</v>
      </c>
      <c r="M603" s="48" t="s">
        <v>1276</v>
      </c>
      <c r="N603" s="48" t="s">
        <v>1277</v>
      </c>
      <c r="O603" s="122" t="s">
        <v>1267</v>
      </c>
      <c r="P603" s="48" t="s">
        <v>1271</v>
      </c>
      <c r="Q603" s="48" t="s">
        <v>2249</v>
      </c>
      <c r="R603" s="48" t="s">
        <v>2250</v>
      </c>
      <c r="S603" s="48" t="s">
        <v>2251</v>
      </c>
      <c r="T603" s="48" t="s">
        <v>2249</v>
      </c>
      <c r="U603" s="48" t="s">
        <v>2250</v>
      </c>
      <c r="V603" s="48" t="s">
        <v>2252</v>
      </c>
      <c r="W603" s="122" t="s">
        <v>3812</v>
      </c>
      <c r="X603" s="122"/>
      <c r="Y603" s="48" t="s">
        <v>1204</v>
      </c>
      <c r="Z603" s="48" t="s">
        <v>2277</v>
      </c>
    </row>
    <row r="604" spans="2:26" ht="72" customHeight="1">
      <c r="B604" s="48" t="s">
        <v>2994</v>
      </c>
      <c r="C604" s="122">
        <f>IF(B604="1.2(1)①",INDEX('1.2(1)①'!$B:$B,MATCH(D604,'1.2(1)①'!$J:$J,0),1),INDEX('1.2(1)②'!$B:$B,MATCH(D604,'1.2(1)②'!$J:$J,0),1))</f>
        <v>50</v>
      </c>
      <c r="D604" s="48" t="s">
        <v>115</v>
      </c>
      <c r="E604" s="48">
        <f t="shared" si="9"/>
        <v>598</v>
      </c>
      <c r="F604" s="48" t="s">
        <v>2246</v>
      </c>
      <c r="G604" s="48" t="s">
        <v>2275</v>
      </c>
      <c r="H604" s="48" t="s">
        <v>2130</v>
      </c>
      <c r="I604" s="48" t="s">
        <v>2248</v>
      </c>
      <c r="J604" s="48" t="s">
        <v>2156</v>
      </c>
      <c r="K604" s="48" t="s">
        <v>1993</v>
      </c>
      <c r="L604" s="48" t="s">
        <v>1267</v>
      </c>
      <c r="M604" s="48" t="s">
        <v>1276</v>
      </c>
      <c r="N604" s="48" t="s">
        <v>1277</v>
      </c>
      <c r="O604" s="122" t="s">
        <v>1267</v>
      </c>
      <c r="P604" s="48" t="s">
        <v>1271</v>
      </c>
      <c r="Q604" s="48" t="s">
        <v>2249</v>
      </c>
      <c r="R604" s="48" t="s">
        <v>2250</v>
      </c>
      <c r="S604" s="48" t="s">
        <v>2251</v>
      </c>
      <c r="T604" s="48" t="s">
        <v>2249</v>
      </c>
      <c r="U604" s="48" t="s">
        <v>2250</v>
      </c>
      <c r="V604" s="48" t="s">
        <v>2252</v>
      </c>
      <c r="W604" s="122" t="s">
        <v>3812</v>
      </c>
      <c r="X604" s="122"/>
      <c r="Y604" s="48" t="s">
        <v>1204</v>
      </c>
      <c r="Z604" s="48" t="s">
        <v>2278</v>
      </c>
    </row>
    <row r="605" spans="2:26" ht="72" customHeight="1">
      <c r="B605" s="48" t="s">
        <v>2994</v>
      </c>
      <c r="C605" s="122">
        <f>IF(B605="1.2(1)①",INDEX('1.2(1)①'!$B:$B,MATCH(D605,'1.2(1)①'!$J:$J,0),1),INDEX('1.2(1)②'!$B:$B,MATCH(D605,'1.2(1)②'!$J:$J,0),1))</f>
        <v>50</v>
      </c>
      <c r="D605" s="48" t="s">
        <v>115</v>
      </c>
      <c r="E605" s="48">
        <f t="shared" si="9"/>
        <v>599</v>
      </c>
      <c r="F605" s="48" t="s">
        <v>2246</v>
      </c>
      <c r="G605" s="48" t="s">
        <v>2275</v>
      </c>
      <c r="H605" s="48" t="s">
        <v>2130</v>
      </c>
      <c r="I605" s="48" t="s">
        <v>2254</v>
      </c>
      <c r="J605" s="48" t="s">
        <v>2156</v>
      </c>
      <c r="K605" s="48" t="s">
        <v>1993</v>
      </c>
      <c r="L605" s="48">
        <v>48</v>
      </c>
      <c r="M605" s="48" t="s">
        <v>1276</v>
      </c>
      <c r="N605" s="48" t="s">
        <v>1277</v>
      </c>
      <c r="O605" s="122" t="s">
        <v>1267</v>
      </c>
      <c r="P605" s="48" t="s">
        <v>1271</v>
      </c>
      <c r="Q605" s="48" t="s">
        <v>2249</v>
      </c>
      <c r="R605" s="48" t="s">
        <v>2250</v>
      </c>
      <c r="S605" s="48" t="s">
        <v>2251</v>
      </c>
      <c r="T605" s="48" t="s">
        <v>2249</v>
      </c>
      <c r="U605" s="48" t="s">
        <v>2250</v>
      </c>
      <c r="V605" s="48" t="s">
        <v>2252</v>
      </c>
      <c r="W605" s="122" t="s">
        <v>3812</v>
      </c>
      <c r="X605" s="122"/>
      <c r="Y605" s="48" t="s">
        <v>1204</v>
      </c>
      <c r="Z605" s="48" t="s">
        <v>2279</v>
      </c>
    </row>
    <row r="606" spans="2:26" ht="72" customHeight="1">
      <c r="B606" s="48" t="s">
        <v>2994</v>
      </c>
      <c r="C606" s="122">
        <f>IF(B606="1.2(1)①",INDEX('1.2(1)①'!$B:$B,MATCH(D606,'1.2(1)①'!$J:$J,0),1),INDEX('1.2(1)②'!$B:$B,MATCH(D606,'1.2(1)②'!$J:$J,0),1))</f>
        <v>50</v>
      </c>
      <c r="D606" s="48" t="s">
        <v>115</v>
      </c>
      <c r="E606" s="48">
        <f t="shared" si="9"/>
        <v>600</v>
      </c>
      <c r="F606" s="48" t="s">
        <v>2246</v>
      </c>
      <c r="G606" s="48" t="s">
        <v>2275</v>
      </c>
      <c r="H606" s="48" t="s">
        <v>2130</v>
      </c>
      <c r="I606" s="48" t="s">
        <v>2256</v>
      </c>
      <c r="J606" s="48" t="s">
        <v>2156</v>
      </c>
      <c r="K606" s="48" t="s">
        <v>1993</v>
      </c>
      <c r="L606" s="48" t="s">
        <v>1267</v>
      </c>
      <c r="M606" s="48" t="s">
        <v>1276</v>
      </c>
      <c r="N606" s="48" t="s">
        <v>1277</v>
      </c>
      <c r="O606" s="122" t="s">
        <v>1267</v>
      </c>
      <c r="P606" s="48" t="s">
        <v>1271</v>
      </c>
      <c r="Q606" s="48" t="s">
        <v>2249</v>
      </c>
      <c r="R606" s="48" t="s">
        <v>2250</v>
      </c>
      <c r="S606" s="48" t="s">
        <v>2251</v>
      </c>
      <c r="T606" s="48" t="s">
        <v>2249</v>
      </c>
      <c r="U606" s="48" t="s">
        <v>2250</v>
      </c>
      <c r="V606" s="48" t="s">
        <v>2252</v>
      </c>
      <c r="W606" s="122" t="s">
        <v>3812</v>
      </c>
      <c r="X606" s="122"/>
      <c r="Y606" s="48" t="s">
        <v>1204</v>
      </c>
      <c r="Z606" s="48" t="s">
        <v>2280</v>
      </c>
    </row>
    <row r="607" spans="2:26" ht="72" customHeight="1">
      <c r="B607" s="48" t="s">
        <v>2994</v>
      </c>
      <c r="C607" s="122">
        <f>IF(B607="1.2(1)①",INDEX('1.2(1)①'!$B:$B,MATCH(D607,'1.2(1)①'!$J:$J,0),1),INDEX('1.2(1)②'!$B:$B,MATCH(D607,'1.2(1)②'!$J:$J,0),1))</f>
        <v>50</v>
      </c>
      <c r="D607" s="48" t="s">
        <v>115</v>
      </c>
      <c r="E607" s="48">
        <f t="shared" si="9"/>
        <v>601</v>
      </c>
      <c r="F607" s="48" t="s">
        <v>2246</v>
      </c>
      <c r="G607" s="48" t="s">
        <v>2282</v>
      </c>
      <c r="H607" s="48" t="s">
        <v>2130</v>
      </c>
      <c r="I607" s="48" t="s">
        <v>2248</v>
      </c>
      <c r="J607" s="48" t="s">
        <v>2132</v>
      </c>
      <c r="K607" s="48" t="s">
        <v>1993</v>
      </c>
      <c r="L607" s="48" t="s">
        <v>1267</v>
      </c>
      <c r="M607" s="48" t="s">
        <v>1276</v>
      </c>
      <c r="N607" s="48" t="s">
        <v>1277</v>
      </c>
      <c r="O607" s="122" t="s">
        <v>1267</v>
      </c>
      <c r="P607" s="48" t="s">
        <v>1271</v>
      </c>
      <c r="Q607" s="48" t="s">
        <v>2249</v>
      </c>
      <c r="R607" s="48" t="s">
        <v>2250</v>
      </c>
      <c r="S607" s="48" t="s">
        <v>2251</v>
      </c>
      <c r="T607" s="48" t="s">
        <v>2249</v>
      </c>
      <c r="U607" s="48" t="s">
        <v>2250</v>
      </c>
      <c r="V607" s="48" t="s">
        <v>2252</v>
      </c>
      <c r="W607" s="122" t="s">
        <v>3812</v>
      </c>
      <c r="X607" s="122"/>
      <c r="Y607" s="48" t="s">
        <v>1204</v>
      </c>
      <c r="Z607" s="48" t="s">
        <v>2281</v>
      </c>
    </row>
    <row r="608" spans="2:26" ht="72" customHeight="1">
      <c r="B608" s="48" t="s">
        <v>2994</v>
      </c>
      <c r="C608" s="122">
        <f>IF(B608="1.2(1)①",INDEX('1.2(1)①'!$B:$B,MATCH(D608,'1.2(1)①'!$J:$J,0),1),INDEX('1.2(1)②'!$B:$B,MATCH(D608,'1.2(1)②'!$J:$J,0),1))</f>
        <v>50</v>
      </c>
      <c r="D608" s="48" t="s">
        <v>115</v>
      </c>
      <c r="E608" s="48">
        <f t="shared" si="9"/>
        <v>602</v>
      </c>
      <c r="F608" s="48" t="s">
        <v>2246</v>
      </c>
      <c r="G608" s="48" t="s">
        <v>2282</v>
      </c>
      <c r="H608" s="48" t="s">
        <v>2130</v>
      </c>
      <c r="I608" s="48" t="s">
        <v>2254</v>
      </c>
      <c r="J608" s="48" t="s">
        <v>2132</v>
      </c>
      <c r="K608" s="48" t="s">
        <v>1993</v>
      </c>
      <c r="L608" s="48">
        <v>91</v>
      </c>
      <c r="M608" s="48" t="s">
        <v>1276</v>
      </c>
      <c r="N608" s="48" t="s">
        <v>1277</v>
      </c>
      <c r="O608" s="122" t="s">
        <v>1267</v>
      </c>
      <c r="P608" s="48" t="s">
        <v>1271</v>
      </c>
      <c r="Q608" s="48" t="s">
        <v>2249</v>
      </c>
      <c r="R608" s="48" t="s">
        <v>2250</v>
      </c>
      <c r="S608" s="48" t="s">
        <v>2251</v>
      </c>
      <c r="T608" s="48" t="s">
        <v>2249</v>
      </c>
      <c r="U608" s="48" t="s">
        <v>2250</v>
      </c>
      <c r="V608" s="48" t="s">
        <v>2252</v>
      </c>
      <c r="W608" s="122" t="s">
        <v>3812</v>
      </c>
      <c r="X608" s="122"/>
      <c r="Y608" s="48" t="s">
        <v>1204</v>
      </c>
      <c r="Z608" s="48" t="s">
        <v>2283</v>
      </c>
    </row>
    <row r="609" spans="2:26" ht="72" customHeight="1">
      <c r="B609" s="48" t="s">
        <v>2994</v>
      </c>
      <c r="C609" s="122">
        <f>IF(B609="1.2(1)①",INDEX('1.2(1)①'!$B:$B,MATCH(D609,'1.2(1)①'!$J:$J,0),1),INDEX('1.2(1)②'!$B:$B,MATCH(D609,'1.2(1)②'!$J:$J,0),1))</f>
        <v>50</v>
      </c>
      <c r="D609" s="48" t="s">
        <v>115</v>
      </c>
      <c r="E609" s="48">
        <f t="shared" si="9"/>
        <v>603</v>
      </c>
      <c r="F609" s="48" t="s">
        <v>2246</v>
      </c>
      <c r="G609" s="48" t="s">
        <v>2282</v>
      </c>
      <c r="H609" s="48" t="s">
        <v>2130</v>
      </c>
      <c r="I609" s="48" t="s">
        <v>2256</v>
      </c>
      <c r="J609" s="48" t="s">
        <v>2132</v>
      </c>
      <c r="K609" s="48" t="s">
        <v>1993</v>
      </c>
      <c r="L609" s="48" t="s">
        <v>1267</v>
      </c>
      <c r="M609" s="48" t="s">
        <v>1276</v>
      </c>
      <c r="N609" s="48" t="s">
        <v>1277</v>
      </c>
      <c r="O609" s="122" t="s">
        <v>1267</v>
      </c>
      <c r="P609" s="48" t="s">
        <v>1271</v>
      </c>
      <c r="Q609" s="48" t="s">
        <v>2249</v>
      </c>
      <c r="R609" s="48" t="s">
        <v>2250</v>
      </c>
      <c r="S609" s="48" t="s">
        <v>2251</v>
      </c>
      <c r="T609" s="48" t="s">
        <v>2249</v>
      </c>
      <c r="U609" s="48" t="s">
        <v>2250</v>
      </c>
      <c r="V609" s="48" t="s">
        <v>2252</v>
      </c>
      <c r="W609" s="122" t="s">
        <v>3812</v>
      </c>
      <c r="X609" s="122"/>
      <c r="Y609" s="48" t="s">
        <v>1204</v>
      </c>
      <c r="Z609" s="48" t="s">
        <v>2284</v>
      </c>
    </row>
    <row r="610" spans="2:26" ht="72" customHeight="1">
      <c r="B610" s="48" t="s">
        <v>2994</v>
      </c>
      <c r="C610" s="122">
        <f>IF(B610="1.2(1)①",INDEX('1.2(1)①'!$B:$B,MATCH(D610,'1.2(1)①'!$J:$J,0),1),INDEX('1.2(1)②'!$B:$B,MATCH(D610,'1.2(1)②'!$J:$J,0),1))</f>
        <v>50</v>
      </c>
      <c r="D610" s="48" t="s">
        <v>115</v>
      </c>
      <c r="E610" s="48">
        <f t="shared" si="9"/>
        <v>604</v>
      </c>
      <c r="F610" s="48" t="s">
        <v>2246</v>
      </c>
      <c r="G610" s="48" t="s">
        <v>2282</v>
      </c>
      <c r="H610" s="48" t="s">
        <v>2130</v>
      </c>
      <c r="I610" s="48" t="s">
        <v>2248</v>
      </c>
      <c r="J610" s="48" t="s">
        <v>2156</v>
      </c>
      <c r="K610" s="48" t="s">
        <v>1993</v>
      </c>
      <c r="L610" s="48" t="s">
        <v>1267</v>
      </c>
      <c r="M610" s="48" t="s">
        <v>1276</v>
      </c>
      <c r="N610" s="48" t="s">
        <v>1277</v>
      </c>
      <c r="O610" s="122" t="s">
        <v>1267</v>
      </c>
      <c r="P610" s="48" t="s">
        <v>1271</v>
      </c>
      <c r="Q610" s="48" t="s">
        <v>2249</v>
      </c>
      <c r="R610" s="48" t="s">
        <v>2250</v>
      </c>
      <c r="S610" s="48" t="s">
        <v>2251</v>
      </c>
      <c r="T610" s="48" t="s">
        <v>2249</v>
      </c>
      <c r="U610" s="48" t="s">
        <v>2250</v>
      </c>
      <c r="V610" s="48" t="s">
        <v>2252</v>
      </c>
      <c r="W610" s="122" t="s">
        <v>3812</v>
      </c>
      <c r="X610" s="122"/>
      <c r="Y610" s="48" t="s">
        <v>1204</v>
      </c>
      <c r="Z610" s="48" t="s">
        <v>2285</v>
      </c>
    </row>
    <row r="611" spans="2:26" ht="72" customHeight="1">
      <c r="B611" s="48" t="s">
        <v>2994</v>
      </c>
      <c r="C611" s="122">
        <f>IF(B611="1.2(1)①",INDEX('1.2(1)①'!$B:$B,MATCH(D611,'1.2(1)①'!$J:$J,0),1),INDEX('1.2(1)②'!$B:$B,MATCH(D611,'1.2(1)②'!$J:$J,0),1))</f>
        <v>50</v>
      </c>
      <c r="D611" s="48" t="s">
        <v>115</v>
      </c>
      <c r="E611" s="48">
        <f t="shared" si="9"/>
        <v>605</v>
      </c>
      <c r="F611" s="48" t="s">
        <v>2246</v>
      </c>
      <c r="G611" s="48" t="s">
        <v>2282</v>
      </c>
      <c r="H611" s="48" t="s">
        <v>2130</v>
      </c>
      <c r="I611" s="48" t="s">
        <v>2254</v>
      </c>
      <c r="J611" s="48" t="s">
        <v>2156</v>
      </c>
      <c r="K611" s="48" t="s">
        <v>1993</v>
      </c>
      <c r="L611" s="48">
        <v>42</v>
      </c>
      <c r="M611" s="48" t="s">
        <v>1276</v>
      </c>
      <c r="N611" s="48" t="s">
        <v>1277</v>
      </c>
      <c r="O611" s="122" t="s">
        <v>1267</v>
      </c>
      <c r="P611" s="48" t="s">
        <v>1271</v>
      </c>
      <c r="Q611" s="48" t="s">
        <v>2249</v>
      </c>
      <c r="R611" s="48" t="s">
        <v>2250</v>
      </c>
      <c r="S611" s="48" t="s">
        <v>2251</v>
      </c>
      <c r="T611" s="48" t="s">
        <v>2249</v>
      </c>
      <c r="U611" s="48" t="s">
        <v>2250</v>
      </c>
      <c r="V611" s="48" t="s">
        <v>2252</v>
      </c>
      <c r="W611" s="122" t="s">
        <v>3812</v>
      </c>
      <c r="X611" s="122"/>
      <c r="Y611" s="48" t="s">
        <v>1204</v>
      </c>
      <c r="Z611" s="48" t="s">
        <v>2286</v>
      </c>
    </row>
    <row r="612" spans="2:26" ht="72" customHeight="1">
      <c r="B612" s="48" t="s">
        <v>2994</v>
      </c>
      <c r="C612" s="122">
        <f>IF(B612="1.2(1)①",INDEX('1.2(1)①'!$B:$B,MATCH(D612,'1.2(1)①'!$J:$J,0),1),INDEX('1.2(1)②'!$B:$B,MATCH(D612,'1.2(1)②'!$J:$J,0),1))</f>
        <v>50</v>
      </c>
      <c r="D612" s="48" t="s">
        <v>115</v>
      </c>
      <c r="E612" s="48">
        <f t="shared" si="9"/>
        <v>606</v>
      </c>
      <c r="F612" s="48" t="s">
        <v>2246</v>
      </c>
      <c r="G612" s="48" t="s">
        <v>2282</v>
      </c>
      <c r="H612" s="48" t="s">
        <v>2130</v>
      </c>
      <c r="I612" s="48" t="s">
        <v>2256</v>
      </c>
      <c r="J612" s="48" t="s">
        <v>2156</v>
      </c>
      <c r="K612" s="48" t="s">
        <v>1993</v>
      </c>
      <c r="L612" s="48" t="s">
        <v>1267</v>
      </c>
      <c r="M612" s="48" t="s">
        <v>1276</v>
      </c>
      <c r="N612" s="48" t="s">
        <v>1277</v>
      </c>
      <c r="O612" s="122" t="s">
        <v>1267</v>
      </c>
      <c r="P612" s="48" t="s">
        <v>1271</v>
      </c>
      <c r="Q612" s="48" t="s">
        <v>2249</v>
      </c>
      <c r="R612" s="48" t="s">
        <v>2250</v>
      </c>
      <c r="S612" s="48" t="s">
        <v>2251</v>
      </c>
      <c r="T612" s="48" t="s">
        <v>2249</v>
      </c>
      <c r="U612" s="48" t="s">
        <v>2250</v>
      </c>
      <c r="V612" s="48" t="s">
        <v>2252</v>
      </c>
      <c r="W612" s="122" t="s">
        <v>3812</v>
      </c>
      <c r="X612" s="122"/>
      <c r="Y612" s="48" t="s">
        <v>1204</v>
      </c>
      <c r="Z612" s="48" t="s">
        <v>2287</v>
      </c>
    </row>
    <row r="613" spans="2:26" ht="72" customHeight="1">
      <c r="B613" s="48" t="s">
        <v>2994</v>
      </c>
      <c r="C613" s="122">
        <f>IF(B613="1.2(1)①",INDEX('1.2(1)①'!$B:$B,MATCH(D613,'1.2(1)①'!$J:$J,0),1),INDEX('1.2(1)②'!$B:$B,MATCH(D613,'1.2(1)②'!$J:$J,0),1))</f>
        <v>50</v>
      </c>
      <c r="D613" s="48" t="s">
        <v>115</v>
      </c>
      <c r="E613" s="48">
        <f t="shared" si="9"/>
        <v>607</v>
      </c>
      <c r="F613" s="48" t="s">
        <v>2246</v>
      </c>
      <c r="G613" s="48" t="s">
        <v>2289</v>
      </c>
      <c r="H613" s="48" t="s">
        <v>2130</v>
      </c>
      <c r="I613" s="48" t="s">
        <v>2248</v>
      </c>
      <c r="J613" s="48" t="s">
        <v>2132</v>
      </c>
      <c r="K613" s="48" t="s">
        <v>1993</v>
      </c>
      <c r="L613" s="48" t="s">
        <v>1267</v>
      </c>
      <c r="M613" s="48" t="s">
        <v>1276</v>
      </c>
      <c r="N613" s="48" t="s">
        <v>1277</v>
      </c>
      <c r="O613" s="122" t="s">
        <v>1267</v>
      </c>
      <c r="P613" s="48" t="s">
        <v>1271</v>
      </c>
      <c r="Q613" s="48" t="s">
        <v>2249</v>
      </c>
      <c r="R613" s="48" t="s">
        <v>2250</v>
      </c>
      <c r="S613" s="48" t="s">
        <v>2251</v>
      </c>
      <c r="T613" s="48" t="s">
        <v>2249</v>
      </c>
      <c r="U613" s="48" t="s">
        <v>2250</v>
      </c>
      <c r="V613" s="48" t="s">
        <v>2252</v>
      </c>
      <c r="W613" s="122" t="s">
        <v>3812</v>
      </c>
      <c r="X613" s="122"/>
      <c r="Y613" s="48" t="s">
        <v>1204</v>
      </c>
      <c r="Z613" s="48" t="s">
        <v>2288</v>
      </c>
    </row>
    <row r="614" spans="2:26" ht="72" customHeight="1">
      <c r="B614" s="48" t="s">
        <v>2994</v>
      </c>
      <c r="C614" s="122">
        <f>IF(B614="1.2(1)①",INDEX('1.2(1)①'!$B:$B,MATCH(D614,'1.2(1)①'!$J:$J,0),1),INDEX('1.2(1)②'!$B:$B,MATCH(D614,'1.2(1)②'!$J:$J,0),1))</f>
        <v>50</v>
      </c>
      <c r="D614" s="48" t="s">
        <v>115</v>
      </c>
      <c r="E614" s="48">
        <f t="shared" si="9"/>
        <v>608</v>
      </c>
      <c r="F614" s="48" t="s">
        <v>2246</v>
      </c>
      <c r="G614" s="48" t="s">
        <v>2289</v>
      </c>
      <c r="H614" s="48" t="s">
        <v>2130</v>
      </c>
      <c r="I614" s="48" t="s">
        <v>2254</v>
      </c>
      <c r="J614" s="48" t="s">
        <v>2132</v>
      </c>
      <c r="K614" s="48" t="s">
        <v>1993</v>
      </c>
      <c r="L614" s="48">
        <v>84</v>
      </c>
      <c r="M614" s="48" t="s">
        <v>1276</v>
      </c>
      <c r="N614" s="48" t="s">
        <v>1277</v>
      </c>
      <c r="O614" s="122" t="s">
        <v>1267</v>
      </c>
      <c r="P614" s="48" t="s">
        <v>1271</v>
      </c>
      <c r="Q614" s="48" t="s">
        <v>2249</v>
      </c>
      <c r="R614" s="48" t="s">
        <v>2250</v>
      </c>
      <c r="S614" s="48" t="s">
        <v>2251</v>
      </c>
      <c r="T614" s="48" t="s">
        <v>2249</v>
      </c>
      <c r="U614" s="48" t="s">
        <v>2250</v>
      </c>
      <c r="V614" s="48" t="s">
        <v>2252</v>
      </c>
      <c r="W614" s="122" t="s">
        <v>3812</v>
      </c>
      <c r="X614" s="122"/>
      <c r="Y614" s="48" t="s">
        <v>1204</v>
      </c>
      <c r="Z614" s="48" t="s">
        <v>2290</v>
      </c>
    </row>
    <row r="615" spans="2:26" ht="72" customHeight="1">
      <c r="B615" s="48" t="s">
        <v>2994</v>
      </c>
      <c r="C615" s="122">
        <f>IF(B615="1.2(1)①",INDEX('1.2(1)①'!$B:$B,MATCH(D615,'1.2(1)①'!$J:$J,0),1),INDEX('1.2(1)②'!$B:$B,MATCH(D615,'1.2(1)②'!$J:$J,0),1))</f>
        <v>50</v>
      </c>
      <c r="D615" s="48" t="s">
        <v>115</v>
      </c>
      <c r="E615" s="48">
        <f t="shared" si="9"/>
        <v>609</v>
      </c>
      <c r="F615" s="48" t="s">
        <v>2246</v>
      </c>
      <c r="G615" s="48" t="s">
        <v>2289</v>
      </c>
      <c r="H615" s="48" t="s">
        <v>2130</v>
      </c>
      <c r="I615" s="48" t="s">
        <v>2256</v>
      </c>
      <c r="J615" s="48" t="s">
        <v>2132</v>
      </c>
      <c r="K615" s="48" t="s">
        <v>1993</v>
      </c>
      <c r="L615" s="48" t="s">
        <v>1267</v>
      </c>
      <c r="M615" s="48" t="s">
        <v>1276</v>
      </c>
      <c r="N615" s="48" t="s">
        <v>1277</v>
      </c>
      <c r="O615" s="122" t="s">
        <v>1267</v>
      </c>
      <c r="P615" s="48" t="s">
        <v>1271</v>
      </c>
      <c r="Q615" s="48" t="s">
        <v>2249</v>
      </c>
      <c r="R615" s="48" t="s">
        <v>2250</v>
      </c>
      <c r="S615" s="48" t="s">
        <v>2251</v>
      </c>
      <c r="T615" s="48" t="s">
        <v>2249</v>
      </c>
      <c r="U615" s="48" t="s">
        <v>2250</v>
      </c>
      <c r="V615" s="48" t="s">
        <v>2252</v>
      </c>
      <c r="W615" s="122" t="s">
        <v>3812</v>
      </c>
      <c r="X615" s="122"/>
      <c r="Y615" s="48" t="s">
        <v>1204</v>
      </c>
      <c r="Z615" s="48" t="s">
        <v>2291</v>
      </c>
    </row>
    <row r="616" spans="2:26" ht="72" customHeight="1">
      <c r="B616" s="48" t="s">
        <v>2994</v>
      </c>
      <c r="C616" s="122">
        <f>IF(B616="1.2(1)①",INDEX('1.2(1)①'!$B:$B,MATCH(D616,'1.2(1)①'!$J:$J,0),1),INDEX('1.2(1)②'!$B:$B,MATCH(D616,'1.2(1)②'!$J:$J,0),1))</f>
        <v>50</v>
      </c>
      <c r="D616" s="48" t="s">
        <v>115</v>
      </c>
      <c r="E616" s="48">
        <f t="shared" si="9"/>
        <v>610</v>
      </c>
      <c r="F616" s="48" t="s">
        <v>2246</v>
      </c>
      <c r="G616" s="48" t="s">
        <v>2289</v>
      </c>
      <c r="H616" s="48" t="s">
        <v>2130</v>
      </c>
      <c r="I616" s="48" t="s">
        <v>2248</v>
      </c>
      <c r="J616" s="48" t="s">
        <v>2156</v>
      </c>
      <c r="K616" s="48" t="s">
        <v>1993</v>
      </c>
      <c r="L616" s="48" t="s">
        <v>1267</v>
      </c>
      <c r="M616" s="48" t="s">
        <v>1276</v>
      </c>
      <c r="N616" s="48" t="s">
        <v>1277</v>
      </c>
      <c r="O616" s="122" t="s">
        <v>1267</v>
      </c>
      <c r="P616" s="48" t="s">
        <v>1271</v>
      </c>
      <c r="Q616" s="48" t="s">
        <v>2249</v>
      </c>
      <c r="R616" s="48" t="s">
        <v>2250</v>
      </c>
      <c r="S616" s="48" t="s">
        <v>2251</v>
      </c>
      <c r="T616" s="48" t="s">
        <v>2249</v>
      </c>
      <c r="U616" s="48" t="s">
        <v>2250</v>
      </c>
      <c r="V616" s="48" t="s">
        <v>2252</v>
      </c>
      <c r="W616" s="122" t="s">
        <v>3812</v>
      </c>
      <c r="X616" s="122"/>
      <c r="Y616" s="48" t="s">
        <v>1204</v>
      </c>
      <c r="Z616" s="48" t="s">
        <v>2292</v>
      </c>
    </row>
    <row r="617" spans="2:26" ht="72" customHeight="1">
      <c r="B617" s="48" t="s">
        <v>2994</v>
      </c>
      <c r="C617" s="122">
        <f>IF(B617="1.2(1)①",INDEX('1.2(1)①'!$B:$B,MATCH(D617,'1.2(1)①'!$J:$J,0),1),INDEX('1.2(1)②'!$B:$B,MATCH(D617,'1.2(1)②'!$J:$J,0),1))</f>
        <v>50</v>
      </c>
      <c r="D617" s="48" t="s">
        <v>115</v>
      </c>
      <c r="E617" s="48">
        <f t="shared" si="9"/>
        <v>611</v>
      </c>
      <c r="F617" s="48" t="s">
        <v>2246</v>
      </c>
      <c r="G617" s="48" t="s">
        <v>2289</v>
      </c>
      <c r="H617" s="48" t="s">
        <v>2130</v>
      </c>
      <c r="I617" s="48" t="s">
        <v>2254</v>
      </c>
      <c r="J617" s="48" t="s">
        <v>2156</v>
      </c>
      <c r="K617" s="48" t="s">
        <v>1993</v>
      </c>
      <c r="L617" s="48">
        <v>40</v>
      </c>
      <c r="M617" s="48" t="s">
        <v>1276</v>
      </c>
      <c r="N617" s="48" t="s">
        <v>1277</v>
      </c>
      <c r="O617" s="122" t="s">
        <v>1267</v>
      </c>
      <c r="P617" s="48" t="s">
        <v>1271</v>
      </c>
      <c r="Q617" s="48" t="s">
        <v>2249</v>
      </c>
      <c r="R617" s="48" t="s">
        <v>2250</v>
      </c>
      <c r="S617" s="48" t="s">
        <v>2251</v>
      </c>
      <c r="T617" s="48" t="s">
        <v>2249</v>
      </c>
      <c r="U617" s="48" t="s">
        <v>2250</v>
      </c>
      <c r="V617" s="48" t="s">
        <v>2252</v>
      </c>
      <c r="W617" s="122" t="s">
        <v>3812</v>
      </c>
      <c r="X617" s="122"/>
      <c r="Y617" s="48" t="s">
        <v>1204</v>
      </c>
      <c r="Z617" s="48" t="s">
        <v>2293</v>
      </c>
    </row>
    <row r="618" spans="2:26" ht="72" customHeight="1">
      <c r="B618" s="48" t="s">
        <v>2994</v>
      </c>
      <c r="C618" s="122">
        <f>IF(B618="1.2(1)①",INDEX('1.2(1)①'!$B:$B,MATCH(D618,'1.2(1)①'!$J:$J,0),1),INDEX('1.2(1)②'!$B:$B,MATCH(D618,'1.2(1)②'!$J:$J,0),1))</f>
        <v>50</v>
      </c>
      <c r="D618" s="48" t="s">
        <v>115</v>
      </c>
      <c r="E618" s="48">
        <f t="shared" si="9"/>
        <v>612</v>
      </c>
      <c r="F618" s="48" t="s">
        <v>2246</v>
      </c>
      <c r="G618" s="48" t="s">
        <v>2289</v>
      </c>
      <c r="H618" s="48" t="s">
        <v>2130</v>
      </c>
      <c r="I618" s="48" t="s">
        <v>2256</v>
      </c>
      <c r="J618" s="48" t="s">
        <v>2156</v>
      </c>
      <c r="K618" s="48" t="s">
        <v>1993</v>
      </c>
      <c r="L618" s="48" t="s">
        <v>1267</v>
      </c>
      <c r="M618" s="48" t="s">
        <v>1276</v>
      </c>
      <c r="N618" s="48" t="s">
        <v>1277</v>
      </c>
      <c r="O618" s="122" t="s">
        <v>1267</v>
      </c>
      <c r="P618" s="48" t="s">
        <v>1271</v>
      </c>
      <c r="Q618" s="48" t="s">
        <v>2249</v>
      </c>
      <c r="R618" s="48" t="s">
        <v>2250</v>
      </c>
      <c r="S618" s="48" t="s">
        <v>2251</v>
      </c>
      <c r="T618" s="48" t="s">
        <v>2249</v>
      </c>
      <c r="U618" s="48" t="s">
        <v>2250</v>
      </c>
      <c r="V618" s="48" t="s">
        <v>2252</v>
      </c>
      <c r="W618" s="122" t="s">
        <v>3812</v>
      </c>
      <c r="X618" s="122"/>
      <c r="Y618" s="48" t="s">
        <v>1204</v>
      </c>
      <c r="Z618" s="48" t="s">
        <v>2294</v>
      </c>
    </row>
    <row r="619" spans="2:26" ht="72" customHeight="1">
      <c r="B619" s="48" t="s">
        <v>2994</v>
      </c>
      <c r="C619" s="122">
        <f>IF(B619="1.2(1)①",INDEX('1.2(1)①'!$B:$B,MATCH(D619,'1.2(1)①'!$J:$J,0),1),INDEX('1.2(1)②'!$B:$B,MATCH(D619,'1.2(1)②'!$J:$J,0),1))</f>
        <v>52</v>
      </c>
      <c r="D619" s="48" t="s">
        <v>3407</v>
      </c>
      <c r="E619" s="48">
        <f t="shared" si="9"/>
        <v>613</v>
      </c>
      <c r="F619" s="48" t="s">
        <v>2584</v>
      </c>
      <c r="G619" s="48" t="s">
        <v>2585</v>
      </c>
      <c r="H619" s="48" t="s">
        <v>2586</v>
      </c>
      <c r="I619" s="48" t="s">
        <v>2587</v>
      </c>
      <c r="J619" s="48" t="s">
        <v>2588</v>
      </c>
      <c r="K619" s="48" t="s">
        <v>2589</v>
      </c>
      <c r="L619" s="48">
        <v>82</v>
      </c>
      <c r="M619" s="48" t="s">
        <v>1276</v>
      </c>
      <c r="N619" s="48" t="s">
        <v>1277</v>
      </c>
      <c r="O619" s="122" t="s">
        <v>1267</v>
      </c>
      <c r="P619" s="48" t="s">
        <v>1271</v>
      </c>
      <c r="Q619" s="48" t="s">
        <v>2590</v>
      </c>
      <c r="R619" s="48" t="s">
        <v>2591</v>
      </c>
      <c r="S619" s="48" t="s">
        <v>2592</v>
      </c>
      <c r="T619" s="48" t="s">
        <v>2590</v>
      </c>
      <c r="U619" s="48" t="s">
        <v>2591</v>
      </c>
      <c r="V619" s="48" t="s">
        <v>2592</v>
      </c>
      <c r="W619" s="122" t="s">
        <v>3812</v>
      </c>
      <c r="X619" s="122"/>
      <c r="Y619" s="48" t="s">
        <v>1248</v>
      </c>
      <c r="Z619" s="48" t="s">
        <v>2583</v>
      </c>
    </row>
    <row r="620" spans="2:26" ht="57.6" customHeight="1">
      <c r="B620" s="48" t="s">
        <v>2994</v>
      </c>
      <c r="C620" s="122">
        <f>IF(B620="1.2(1)①",INDEX('1.2(1)①'!$B:$B,MATCH(D620,'1.2(1)①'!$J:$J,0),1),INDEX('1.2(1)②'!$B:$B,MATCH(D620,'1.2(1)②'!$J:$J,0),1))</f>
        <v>52</v>
      </c>
      <c r="D620" s="48" t="s">
        <v>3407</v>
      </c>
      <c r="E620" s="48">
        <f t="shared" si="9"/>
        <v>614</v>
      </c>
      <c r="F620" s="48" t="s">
        <v>2584</v>
      </c>
      <c r="G620" s="48" t="s">
        <v>2585</v>
      </c>
      <c r="H620" s="48" t="s">
        <v>2586</v>
      </c>
      <c r="I620" s="48" t="s">
        <v>2594</v>
      </c>
      <c r="J620" s="48" t="s">
        <v>2588</v>
      </c>
      <c r="K620" s="48" t="s">
        <v>2589</v>
      </c>
      <c r="L620" s="48">
        <v>123</v>
      </c>
      <c r="M620" s="48" t="s">
        <v>1276</v>
      </c>
      <c r="N620" s="48" t="s">
        <v>1277</v>
      </c>
      <c r="O620" s="122" t="s">
        <v>1267</v>
      </c>
      <c r="P620" s="48" t="s">
        <v>1271</v>
      </c>
      <c r="Q620" s="48" t="s">
        <v>2590</v>
      </c>
      <c r="R620" s="48" t="s">
        <v>2591</v>
      </c>
      <c r="S620" s="48" t="s">
        <v>2592</v>
      </c>
      <c r="T620" s="48" t="s">
        <v>2590</v>
      </c>
      <c r="U620" s="48" t="s">
        <v>2591</v>
      </c>
      <c r="V620" s="48" t="s">
        <v>2592</v>
      </c>
      <c r="W620" s="122" t="s">
        <v>3812</v>
      </c>
      <c r="X620" s="122"/>
      <c r="Y620" s="48" t="s">
        <v>1248</v>
      </c>
      <c r="Z620" s="48" t="s">
        <v>2593</v>
      </c>
    </row>
    <row r="621" spans="2:26" ht="57.6" customHeight="1">
      <c r="B621" s="48" t="s">
        <v>2994</v>
      </c>
      <c r="C621" s="122">
        <f>IF(B621="1.2(1)①",INDEX('1.2(1)①'!$B:$B,MATCH(D621,'1.2(1)①'!$J:$J,0),1),INDEX('1.2(1)②'!$B:$B,MATCH(D621,'1.2(1)②'!$J:$J,0),1))</f>
        <v>52</v>
      </c>
      <c r="D621" s="48" t="s">
        <v>3407</v>
      </c>
      <c r="E621" s="48">
        <f t="shared" si="9"/>
        <v>615</v>
      </c>
      <c r="F621" s="48" t="s">
        <v>2584</v>
      </c>
      <c r="G621" s="48" t="s">
        <v>2585</v>
      </c>
      <c r="H621" s="48" t="s">
        <v>2586</v>
      </c>
      <c r="I621" s="48" t="s">
        <v>2596</v>
      </c>
      <c r="J621" s="48" t="s">
        <v>2588</v>
      </c>
      <c r="K621" s="48" t="s">
        <v>2589</v>
      </c>
      <c r="L621" s="48">
        <v>187</v>
      </c>
      <c r="M621" s="48" t="s">
        <v>1276</v>
      </c>
      <c r="N621" s="48" t="s">
        <v>1277</v>
      </c>
      <c r="O621" s="122" t="s">
        <v>1267</v>
      </c>
      <c r="P621" s="48" t="s">
        <v>1271</v>
      </c>
      <c r="Q621" s="48" t="s">
        <v>2590</v>
      </c>
      <c r="R621" s="48" t="s">
        <v>2591</v>
      </c>
      <c r="S621" s="48" t="s">
        <v>2592</v>
      </c>
      <c r="T621" s="48" t="s">
        <v>2590</v>
      </c>
      <c r="U621" s="48" t="s">
        <v>2591</v>
      </c>
      <c r="V621" s="48" t="s">
        <v>2592</v>
      </c>
      <c r="W621" s="122" t="s">
        <v>3812</v>
      </c>
      <c r="X621" s="122"/>
      <c r="Y621" s="48" t="s">
        <v>1248</v>
      </c>
      <c r="Z621" s="48" t="s">
        <v>2595</v>
      </c>
    </row>
    <row r="622" spans="2:26" ht="57.6" customHeight="1">
      <c r="B622" s="48" t="s">
        <v>2994</v>
      </c>
      <c r="C622" s="122">
        <f>IF(B622="1.2(1)①",INDEX('1.2(1)①'!$B:$B,MATCH(D622,'1.2(1)①'!$J:$J,0),1),INDEX('1.2(1)②'!$B:$B,MATCH(D622,'1.2(1)②'!$J:$J,0),1))</f>
        <v>52</v>
      </c>
      <c r="D622" s="48" t="s">
        <v>3407</v>
      </c>
      <c r="E622" s="48">
        <f t="shared" si="9"/>
        <v>616</v>
      </c>
      <c r="F622" s="48" t="s">
        <v>2584</v>
      </c>
      <c r="G622" s="48" t="s">
        <v>2585</v>
      </c>
      <c r="H622" s="48" t="s">
        <v>2586</v>
      </c>
      <c r="I622" s="48" t="s">
        <v>2598</v>
      </c>
      <c r="J622" s="48" t="s">
        <v>2588</v>
      </c>
      <c r="K622" s="48" t="s">
        <v>2589</v>
      </c>
      <c r="L622" s="48">
        <v>211</v>
      </c>
      <c r="M622" s="48" t="s">
        <v>1276</v>
      </c>
      <c r="N622" s="48" t="s">
        <v>1277</v>
      </c>
      <c r="O622" s="122" t="s">
        <v>1267</v>
      </c>
      <c r="P622" s="48" t="s">
        <v>1271</v>
      </c>
      <c r="Q622" s="48" t="s">
        <v>2590</v>
      </c>
      <c r="R622" s="48" t="s">
        <v>2591</v>
      </c>
      <c r="S622" s="48" t="s">
        <v>2592</v>
      </c>
      <c r="T622" s="48" t="s">
        <v>2590</v>
      </c>
      <c r="U622" s="48" t="s">
        <v>2591</v>
      </c>
      <c r="V622" s="48" t="s">
        <v>2592</v>
      </c>
      <c r="W622" s="122" t="s">
        <v>3812</v>
      </c>
      <c r="X622" s="122"/>
      <c r="Y622" s="48" t="s">
        <v>1248</v>
      </c>
      <c r="Z622" s="48" t="s">
        <v>2597</v>
      </c>
    </row>
    <row r="623" spans="2:26" ht="57.6" customHeight="1">
      <c r="B623" s="48" t="s">
        <v>2994</v>
      </c>
      <c r="C623" s="122">
        <f>IF(B623="1.2(1)①",INDEX('1.2(1)①'!$B:$B,MATCH(D623,'1.2(1)①'!$J:$J,0),1),INDEX('1.2(1)②'!$B:$B,MATCH(D623,'1.2(1)②'!$J:$J,0),1))</f>
        <v>52</v>
      </c>
      <c r="D623" s="48" t="s">
        <v>3407</v>
      </c>
      <c r="E623" s="48">
        <f t="shared" si="9"/>
        <v>617</v>
      </c>
      <c r="F623" s="48" t="s">
        <v>2584</v>
      </c>
      <c r="G623" s="48" t="s">
        <v>2585</v>
      </c>
      <c r="H623" s="48" t="s">
        <v>2586</v>
      </c>
      <c r="I623" s="48" t="s">
        <v>2600</v>
      </c>
      <c r="J623" s="48" t="s">
        <v>2588</v>
      </c>
      <c r="K623" s="48" t="s">
        <v>2589</v>
      </c>
      <c r="L623" s="48">
        <v>261</v>
      </c>
      <c r="M623" s="48" t="s">
        <v>1276</v>
      </c>
      <c r="N623" s="48" t="s">
        <v>1277</v>
      </c>
      <c r="O623" s="122" t="s">
        <v>1267</v>
      </c>
      <c r="P623" s="48" t="s">
        <v>1271</v>
      </c>
      <c r="Q623" s="48" t="s">
        <v>2590</v>
      </c>
      <c r="R623" s="48" t="s">
        <v>2591</v>
      </c>
      <c r="S623" s="48" t="s">
        <v>2592</v>
      </c>
      <c r="T623" s="48" t="s">
        <v>2590</v>
      </c>
      <c r="U623" s="48" t="s">
        <v>2591</v>
      </c>
      <c r="V623" s="48" t="s">
        <v>2592</v>
      </c>
      <c r="W623" s="122" t="s">
        <v>3812</v>
      </c>
      <c r="X623" s="122"/>
      <c r="Y623" s="48" t="s">
        <v>1248</v>
      </c>
      <c r="Z623" s="48" t="s">
        <v>2599</v>
      </c>
    </row>
    <row r="624" spans="2:26" ht="57.6" customHeight="1">
      <c r="B624" s="48" t="s">
        <v>2994</v>
      </c>
      <c r="C624" s="122">
        <f>IF(B624="1.2(1)①",INDEX('1.2(1)①'!$B:$B,MATCH(D624,'1.2(1)①'!$J:$J,0),1),INDEX('1.2(1)②'!$B:$B,MATCH(D624,'1.2(1)②'!$J:$J,0),1))</f>
        <v>52</v>
      </c>
      <c r="D624" s="48" t="s">
        <v>3407</v>
      </c>
      <c r="E624" s="48">
        <f t="shared" si="9"/>
        <v>618</v>
      </c>
      <c r="F624" s="48" t="s">
        <v>2584</v>
      </c>
      <c r="G624" s="48" t="s">
        <v>2585</v>
      </c>
      <c r="H624" s="48" t="s">
        <v>2586</v>
      </c>
      <c r="I624" s="48" t="s">
        <v>2602</v>
      </c>
      <c r="J624" s="48" t="s">
        <v>2588</v>
      </c>
      <c r="K624" s="48" t="s">
        <v>2589</v>
      </c>
      <c r="L624" s="48">
        <v>322</v>
      </c>
      <c r="M624" s="48" t="s">
        <v>1276</v>
      </c>
      <c r="N624" s="48" t="s">
        <v>1277</v>
      </c>
      <c r="O624" s="122" t="s">
        <v>1267</v>
      </c>
      <c r="P624" s="48" t="s">
        <v>1271</v>
      </c>
      <c r="Q624" s="48" t="s">
        <v>2590</v>
      </c>
      <c r="R624" s="48" t="s">
        <v>2591</v>
      </c>
      <c r="S624" s="48" t="s">
        <v>2592</v>
      </c>
      <c r="T624" s="48" t="s">
        <v>2590</v>
      </c>
      <c r="U624" s="48" t="s">
        <v>2591</v>
      </c>
      <c r="V624" s="48" t="s">
        <v>2592</v>
      </c>
      <c r="W624" s="122" t="s">
        <v>3812</v>
      </c>
      <c r="X624" s="122"/>
      <c r="Y624" s="48" t="s">
        <v>1248</v>
      </c>
      <c r="Z624" s="48" t="s">
        <v>2601</v>
      </c>
    </row>
    <row r="625" spans="2:26" ht="57.6" customHeight="1">
      <c r="B625" s="48" t="s">
        <v>2994</v>
      </c>
      <c r="C625" s="122">
        <f>IF(B625="1.2(1)①",INDEX('1.2(1)①'!$B:$B,MATCH(D625,'1.2(1)①'!$J:$J,0),1),INDEX('1.2(1)②'!$B:$B,MATCH(D625,'1.2(1)②'!$J:$J,0),1))</f>
        <v>52</v>
      </c>
      <c r="D625" s="48" t="s">
        <v>3407</v>
      </c>
      <c r="E625" s="48">
        <f t="shared" si="9"/>
        <v>619</v>
      </c>
      <c r="F625" s="48" t="s">
        <v>2584</v>
      </c>
      <c r="G625" s="48" t="s">
        <v>2585</v>
      </c>
      <c r="H625" s="48" t="s">
        <v>2586</v>
      </c>
      <c r="I625" s="48" t="s">
        <v>2604</v>
      </c>
      <c r="J625" s="48" t="s">
        <v>2588</v>
      </c>
      <c r="K625" s="48" t="s">
        <v>2589</v>
      </c>
      <c r="L625" s="48">
        <v>412</v>
      </c>
      <c r="M625" s="48" t="s">
        <v>1276</v>
      </c>
      <c r="N625" s="48" t="s">
        <v>1277</v>
      </c>
      <c r="O625" s="82">
        <v>2700000</v>
      </c>
      <c r="P625" s="48" t="s">
        <v>1271</v>
      </c>
      <c r="Q625" s="48" t="s">
        <v>2590</v>
      </c>
      <c r="R625" s="48" t="s">
        <v>2591</v>
      </c>
      <c r="S625" s="48" t="s">
        <v>2592</v>
      </c>
      <c r="T625" s="48" t="s">
        <v>2590</v>
      </c>
      <c r="U625" s="48" t="s">
        <v>2591</v>
      </c>
      <c r="V625" s="48" t="s">
        <v>2592</v>
      </c>
      <c r="W625" s="122" t="s">
        <v>3812</v>
      </c>
      <c r="X625" s="122" t="s">
        <v>3813</v>
      </c>
      <c r="Y625" s="48" t="s">
        <v>1248</v>
      </c>
      <c r="Z625" s="48" t="s">
        <v>2603</v>
      </c>
    </row>
    <row r="626" spans="2:26" ht="57.6" customHeight="1">
      <c r="B626" s="48" t="s">
        <v>2994</v>
      </c>
      <c r="C626" s="122">
        <f>IF(B626="1.2(1)①",INDEX('1.2(1)①'!$B:$B,MATCH(D626,'1.2(1)①'!$J:$J,0),1),INDEX('1.2(1)②'!$B:$B,MATCH(D626,'1.2(1)②'!$J:$J,0),1))</f>
        <v>52</v>
      </c>
      <c r="D626" s="48" t="s">
        <v>3407</v>
      </c>
      <c r="E626" s="48">
        <f t="shared" si="9"/>
        <v>620</v>
      </c>
      <c r="F626" s="48" t="s">
        <v>2584</v>
      </c>
      <c r="G626" s="48" t="s">
        <v>2585</v>
      </c>
      <c r="H626" s="48" t="s">
        <v>2586</v>
      </c>
      <c r="I626" s="48" t="s">
        <v>2606</v>
      </c>
      <c r="J626" s="48" t="s">
        <v>2588</v>
      </c>
      <c r="K626" s="48" t="s">
        <v>2589</v>
      </c>
      <c r="L626" s="48">
        <v>553</v>
      </c>
      <c r="M626" s="48" t="s">
        <v>1276</v>
      </c>
      <c r="N626" s="48" t="s">
        <v>1277</v>
      </c>
      <c r="O626" s="122" t="s">
        <v>1267</v>
      </c>
      <c r="P626" s="48" t="s">
        <v>1271</v>
      </c>
      <c r="Q626" s="48" t="s">
        <v>2590</v>
      </c>
      <c r="R626" s="48" t="s">
        <v>2591</v>
      </c>
      <c r="S626" s="48" t="s">
        <v>2592</v>
      </c>
      <c r="T626" s="48" t="s">
        <v>2590</v>
      </c>
      <c r="U626" s="48" t="s">
        <v>2591</v>
      </c>
      <c r="V626" s="48" t="s">
        <v>2592</v>
      </c>
      <c r="W626" s="122" t="s">
        <v>3812</v>
      </c>
      <c r="X626" s="122"/>
      <c r="Y626" s="48" t="s">
        <v>1248</v>
      </c>
      <c r="Z626" s="48" t="s">
        <v>2605</v>
      </c>
    </row>
    <row r="627" spans="2:26" ht="57.6" customHeight="1">
      <c r="B627" s="48" t="s">
        <v>2994</v>
      </c>
      <c r="C627" s="122">
        <f>IF(B627="1.2(1)①",INDEX('1.2(1)①'!$B:$B,MATCH(D627,'1.2(1)①'!$J:$J,0),1),INDEX('1.2(1)②'!$B:$B,MATCH(D627,'1.2(1)②'!$J:$J,0),1))</f>
        <v>52</v>
      </c>
      <c r="D627" s="48" t="s">
        <v>3407</v>
      </c>
      <c r="E627" s="48">
        <f t="shared" si="9"/>
        <v>621</v>
      </c>
      <c r="F627" s="48" t="s">
        <v>2584</v>
      </c>
      <c r="G627" s="48" t="s">
        <v>2585</v>
      </c>
      <c r="H627" s="48" t="s">
        <v>2586</v>
      </c>
      <c r="I627" s="48" t="s">
        <v>2608</v>
      </c>
      <c r="J627" s="48" t="s">
        <v>2588</v>
      </c>
      <c r="K627" s="48" t="s">
        <v>2589</v>
      </c>
      <c r="L627" s="48">
        <v>833</v>
      </c>
      <c r="M627" s="48" t="s">
        <v>1276</v>
      </c>
      <c r="N627" s="48" t="s">
        <v>1277</v>
      </c>
      <c r="O627" s="82">
        <v>2160000</v>
      </c>
      <c r="P627" s="48" t="s">
        <v>1271</v>
      </c>
      <c r="Q627" s="48" t="s">
        <v>2590</v>
      </c>
      <c r="R627" s="48" t="s">
        <v>2591</v>
      </c>
      <c r="S627" s="48" t="s">
        <v>2592</v>
      </c>
      <c r="T627" s="48" t="s">
        <v>2590</v>
      </c>
      <c r="U627" s="48" t="s">
        <v>2591</v>
      </c>
      <c r="V627" s="48" t="s">
        <v>2592</v>
      </c>
      <c r="W627" s="122" t="s">
        <v>3812</v>
      </c>
      <c r="X627" s="122" t="s">
        <v>3813</v>
      </c>
      <c r="Y627" s="48" t="s">
        <v>1248</v>
      </c>
      <c r="Z627" s="48" t="s">
        <v>2607</v>
      </c>
    </row>
    <row r="628" spans="2:26" ht="57.6" customHeight="1">
      <c r="B628" s="48" t="s">
        <v>2994</v>
      </c>
      <c r="C628" s="122">
        <f>IF(B628="1.2(1)①",INDEX('1.2(1)①'!$B:$B,MATCH(D628,'1.2(1)①'!$J:$J,0),1),INDEX('1.2(1)②'!$B:$B,MATCH(D628,'1.2(1)②'!$J:$J,0),1))</f>
        <v>52</v>
      </c>
      <c r="D628" s="48" t="s">
        <v>3407</v>
      </c>
      <c r="E628" s="48">
        <f t="shared" si="9"/>
        <v>622</v>
      </c>
      <c r="F628" s="48" t="s">
        <v>2584</v>
      </c>
      <c r="G628" s="48" t="s">
        <v>2585</v>
      </c>
      <c r="H628" s="48" t="s">
        <v>2586</v>
      </c>
      <c r="I628" s="48" t="s">
        <v>2610</v>
      </c>
      <c r="J628" s="48" t="s">
        <v>2588</v>
      </c>
      <c r="K628" s="48" t="s">
        <v>2589</v>
      </c>
      <c r="L628" s="48">
        <v>1453</v>
      </c>
      <c r="M628" s="48" t="s">
        <v>1276</v>
      </c>
      <c r="N628" s="48" t="s">
        <v>1277</v>
      </c>
      <c r="O628" s="122" t="s">
        <v>1267</v>
      </c>
      <c r="P628" s="48" t="s">
        <v>1271</v>
      </c>
      <c r="Q628" s="48" t="s">
        <v>2590</v>
      </c>
      <c r="R628" s="48" t="s">
        <v>2591</v>
      </c>
      <c r="S628" s="48" t="s">
        <v>2592</v>
      </c>
      <c r="T628" s="48" t="s">
        <v>2590</v>
      </c>
      <c r="U628" s="48" t="s">
        <v>2591</v>
      </c>
      <c r="V628" s="48" t="s">
        <v>2592</v>
      </c>
      <c r="W628" s="122" t="s">
        <v>3812</v>
      </c>
      <c r="X628" s="122"/>
      <c r="Y628" s="48" t="s">
        <v>1248</v>
      </c>
      <c r="Z628" s="48" t="s">
        <v>2609</v>
      </c>
    </row>
    <row r="629" spans="2:26" ht="57.6" customHeight="1">
      <c r="B629" s="48" t="s">
        <v>2994</v>
      </c>
      <c r="C629" s="122">
        <f>IF(B629="1.2(1)①",INDEX('1.2(1)①'!$B:$B,MATCH(D629,'1.2(1)①'!$J:$J,0),1),INDEX('1.2(1)②'!$B:$B,MATCH(D629,'1.2(1)②'!$J:$J,0),1))</f>
        <v>52</v>
      </c>
      <c r="D629" s="48" t="s">
        <v>3407</v>
      </c>
      <c r="E629" s="48">
        <f t="shared" si="9"/>
        <v>623</v>
      </c>
      <c r="F629" s="48" t="s">
        <v>2584</v>
      </c>
      <c r="G629" s="48" t="s">
        <v>2585</v>
      </c>
      <c r="H629" s="48" t="s">
        <v>2586</v>
      </c>
      <c r="I629" s="48" t="s">
        <v>2612</v>
      </c>
      <c r="J629" s="48" t="s">
        <v>2588</v>
      </c>
      <c r="K629" s="48" t="s">
        <v>2589</v>
      </c>
      <c r="L629" s="48">
        <v>1883</v>
      </c>
      <c r="M629" s="48" t="s">
        <v>1276</v>
      </c>
      <c r="N629" s="48" t="s">
        <v>1277</v>
      </c>
      <c r="O629" s="122" t="s">
        <v>1267</v>
      </c>
      <c r="P629" s="48" t="s">
        <v>1271</v>
      </c>
      <c r="Q629" s="48" t="s">
        <v>2590</v>
      </c>
      <c r="R629" s="48" t="s">
        <v>2591</v>
      </c>
      <c r="S629" s="48" t="s">
        <v>2592</v>
      </c>
      <c r="T629" s="48" t="s">
        <v>2590</v>
      </c>
      <c r="U629" s="48" t="s">
        <v>2591</v>
      </c>
      <c r="V629" s="48" t="s">
        <v>2592</v>
      </c>
      <c r="W629" s="122" t="s">
        <v>3812</v>
      </c>
      <c r="X629" s="122"/>
      <c r="Y629" s="48" t="s">
        <v>1248</v>
      </c>
      <c r="Z629" s="48" t="s">
        <v>2611</v>
      </c>
    </row>
    <row r="630" spans="2:26" ht="57.6" customHeight="1">
      <c r="B630" s="48" t="s">
        <v>2994</v>
      </c>
      <c r="C630" s="122">
        <f>IF(B630="1.2(1)①",INDEX('1.2(1)①'!$B:$B,MATCH(D630,'1.2(1)①'!$J:$J,0),1),INDEX('1.2(1)②'!$B:$B,MATCH(D630,'1.2(1)②'!$J:$J,0),1))</f>
        <v>52</v>
      </c>
      <c r="D630" s="48" t="s">
        <v>3407</v>
      </c>
      <c r="E630" s="48">
        <f t="shared" si="9"/>
        <v>624</v>
      </c>
      <c r="F630" s="48" t="s">
        <v>2584</v>
      </c>
      <c r="G630" s="48" t="s">
        <v>2585</v>
      </c>
      <c r="H630" s="48" t="s">
        <v>2586</v>
      </c>
      <c r="I630" s="48" t="s">
        <v>2614</v>
      </c>
      <c r="J630" s="48" t="s">
        <v>2588</v>
      </c>
      <c r="K630" s="48" t="s">
        <v>2589</v>
      </c>
      <c r="L630" s="48">
        <v>2688</v>
      </c>
      <c r="M630" s="48" t="s">
        <v>1276</v>
      </c>
      <c r="N630" s="48" t="s">
        <v>1277</v>
      </c>
      <c r="O630" s="122" t="s">
        <v>1267</v>
      </c>
      <c r="P630" s="48" t="s">
        <v>1271</v>
      </c>
      <c r="Q630" s="48" t="s">
        <v>2590</v>
      </c>
      <c r="R630" s="48" t="s">
        <v>2591</v>
      </c>
      <c r="S630" s="48" t="s">
        <v>2592</v>
      </c>
      <c r="T630" s="48" t="s">
        <v>2590</v>
      </c>
      <c r="U630" s="48" t="s">
        <v>2591</v>
      </c>
      <c r="V630" s="48" t="s">
        <v>2592</v>
      </c>
      <c r="W630" s="122" t="s">
        <v>3812</v>
      </c>
      <c r="X630" s="122"/>
      <c r="Y630" s="48" t="s">
        <v>1248</v>
      </c>
      <c r="Z630" s="48" t="s">
        <v>2613</v>
      </c>
    </row>
    <row r="631" spans="2:26" ht="57.6" customHeight="1">
      <c r="B631" s="48" t="s">
        <v>2994</v>
      </c>
      <c r="C631" s="122">
        <f>IF(B631="1.2(1)①",INDEX('1.2(1)①'!$B:$B,MATCH(D631,'1.2(1)①'!$J:$J,0),1),INDEX('1.2(1)②'!$B:$B,MATCH(D631,'1.2(1)②'!$J:$J,0),1))</f>
        <v>52</v>
      </c>
      <c r="D631" s="48" t="s">
        <v>3407</v>
      </c>
      <c r="E631" s="48">
        <f t="shared" si="9"/>
        <v>625</v>
      </c>
      <c r="F631" s="48" t="s">
        <v>2584</v>
      </c>
      <c r="G631" s="48" t="s">
        <v>2585</v>
      </c>
      <c r="H631" s="48" t="s">
        <v>2586</v>
      </c>
      <c r="I631" s="48" t="s">
        <v>2616</v>
      </c>
      <c r="J631" s="48" t="s">
        <v>2588</v>
      </c>
      <c r="K631" s="48" t="s">
        <v>2589</v>
      </c>
      <c r="L631" s="48">
        <v>3458</v>
      </c>
      <c r="M631" s="48" t="s">
        <v>1276</v>
      </c>
      <c r="N631" s="48" t="s">
        <v>1277</v>
      </c>
      <c r="O631" s="122" t="s">
        <v>1267</v>
      </c>
      <c r="P631" s="48" t="s">
        <v>1271</v>
      </c>
      <c r="Q631" s="48" t="s">
        <v>2590</v>
      </c>
      <c r="R631" s="48" t="s">
        <v>2591</v>
      </c>
      <c r="S631" s="48" t="s">
        <v>2592</v>
      </c>
      <c r="T631" s="48" t="s">
        <v>2590</v>
      </c>
      <c r="U631" s="48" t="s">
        <v>2591</v>
      </c>
      <c r="V631" s="48" t="s">
        <v>2592</v>
      </c>
      <c r="W631" s="122" t="s">
        <v>3812</v>
      </c>
      <c r="X631" s="122"/>
      <c r="Y631" s="48" t="s">
        <v>1248</v>
      </c>
      <c r="Z631" s="48" t="s">
        <v>2615</v>
      </c>
    </row>
    <row r="632" spans="2:26" ht="57.6" customHeight="1">
      <c r="B632" s="48" t="s">
        <v>2994</v>
      </c>
      <c r="C632" s="122">
        <f>IF(B632="1.2(1)①",INDEX('1.2(1)①'!$B:$B,MATCH(D632,'1.2(1)①'!$J:$J,0),1),INDEX('1.2(1)②'!$B:$B,MATCH(D632,'1.2(1)②'!$J:$J,0),1))</f>
        <v>52</v>
      </c>
      <c r="D632" s="48" t="s">
        <v>3407</v>
      </c>
      <c r="E632" s="48">
        <f t="shared" si="9"/>
        <v>626</v>
      </c>
      <c r="F632" s="48" t="s">
        <v>2584</v>
      </c>
      <c r="G632" s="48" t="s">
        <v>2618</v>
      </c>
      <c r="H632" s="48" t="s">
        <v>2586</v>
      </c>
      <c r="I632" s="48" t="s">
        <v>2587</v>
      </c>
      <c r="J632" s="48" t="s">
        <v>2588</v>
      </c>
      <c r="K632" s="48" t="s">
        <v>2589</v>
      </c>
      <c r="L632" s="48">
        <v>72</v>
      </c>
      <c r="M632" s="48" t="s">
        <v>1276</v>
      </c>
      <c r="N632" s="48" t="s">
        <v>1277</v>
      </c>
      <c r="O632" s="122" t="s">
        <v>1267</v>
      </c>
      <c r="P632" s="48" t="s">
        <v>1271</v>
      </c>
      <c r="Q632" s="48" t="s">
        <v>2590</v>
      </c>
      <c r="R632" s="48" t="s">
        <v>2591</v>
      </c>
      <c r="S632" s="48" t="s">
        <v>2592</v>
      </c>
      <c r="T632" s="48" t="s">
        <v>2590</v>
      </c>
      <c r="U632" s="48" t="s">
        <v>2591</v>
      </c>
      <c r="V632" s="48" t="s">
        <v>2592</v>
      </c>
      <c r="W632" s="122" t="s">
        <v>3812</v>
      </c>
      <c r="X632" s="122"/>
      <c r="Y632" s="48" t="s">
        <v>1248</v>
      </c>
      <c r="Z632" s="48" t="s">
        <v>2617</v>
      </c>
    </row>
    <row r="633" spans="2:26" ht="28.95" customHeight="1">
      <c r="B633" s="48" t="s">
        <v>2994</v>
      </c>
      <c r="C633" s="122">
        <f>IF(B633="1.2(1)①",INDEX('1.2(1)①'!$B:$B,MATCH(D633,'1.2(1)①'!$J:$J,0),1),INDEX('1.2(1)②'!$B:$B,MATCH(D633,'1.2(1)②'!$J:$J,0),1))</f>
        <v>52</v>
      </c>
      <c r="D633" s="48" t="s">
        <v>3407</v>
      </c>
      <c r="E633" s="48">
        <f t="shared" si="9"/>
        <v>627</v>
      </c>
      <c r="F633" s="48" t="s">
        <v>2584</v>
      </c>
      <c r="G633" s="48" t="s">
        <v>2618</v>
      </c>
      <c r="H633" s="48" t="s">
        <v>2586</v>
      </c>
      <c r="I633" s="48" t="s">
        <v>2594</v>
      </c>
      <c r="J633" s="48" t="s">
        <v>2588</v>
      </c>
      <c r="K633" s="48" t="s">
        <v>2589</v>
      </c>
      <c r="L633" s="48">
        <v>115</v>
      </c>
      <c r="M633" s="48" t="s">
        <v>1276</v>
      </c>
      <c r="N633" s="48" t="s">
        <v>1277</v>
      </c>
      <c r="O633" s="122" t="s">
        <v>1267</v>
      </c>
      <c r="P633" s="48" t="s">
        <v>1271</v>
      </c>
      <c r="Q633" s="48" t="s">
        <v>2590</v>
      </c>
      <c r="R633" s="48" t="s">
        <v>2591</v>
      </c>
      <c r="S633" s="48" t="s">
        <v>2592</v>
      </c>
      <c r="T633" s="48" t="s">
        <v>2590</v>
      </c>
      <c r="U633" s="48" t="s">
        <v>2591</v>
      </c>
      <c r="V633" s="48" t="s">
        <v>2592</v>
      </c>
      <c r="W633" s="122" t="s">
        <v>3812</v>
      </c>
      <c r="X633" s="122"/>
      <c r="Y633" s="48" t="s">
        <v>1248</v>
      </c>
      <c r="Z633" s="48" t="s">
        <v>2619</v>
      </c>
    </row>
    <row r="634" spans="2:26" ht="28.95" customHeight="1">
      <c r="B634" s="48" t="s">
        <v>2994</v>
      </c>
      <c r="C634" s="122">
        <f>IF(B634="1.2(1)①",INDEX('1.2(1)①'!$B:$B,MATCH(D634,'1.2(1)①'!$J:$J,0),1),INDEX('1.2(1)②'!$B:$B,MATCH(D634,'1.2(1)②'!$J:$J,0),1))</f>
        <v>52</v>
      </c>
      <c r="D634" s="48" t="s">
        <v>3407</v>
      </c>
      <c r="E634" s="48">
        <f t="shared" si="9"/>
        <v>628</v>
      </c>
      <c r="F634" s="48" t="s">
        <v>2584</v>
      </c>
      <c r="G634" s="48" t="s">
        <v>2618</v>
      </c>
      <c r="H634" s="48" t="s">
        <v>2586</v>
      </c>
      <c r="I634" s="48" t="s">
        <v>2596</v>
      </c>
      <c r="J634" s="48" t="s">
        <v>2588</v>
      </c>
      <c r="K634" s="48" t="s">
        <v>2589</v>
      </c>
      <c r="L634" s="48">
        <v>182</v>
      </c>
      <c r="M634" s="48" t="s">
        <v>1276</v>
      </c>
      <c r="N634" s="48" t="s">
        <v>1277</v>
      </c>
      <c r="O634" s="122" t="s">
        <v>1267</v>
      </c>
      <c r="P634" s="48" t="s">
        <v>1271</v>
      </c>
      <c r="Q634" s="48" t="s">
        <v>2590</v>
      </c>
      <c r="R634" s="48" t="s">
        <v>2591</v>
      </c>
      <c r="S634" s="48" t="s">
        <v>2592</v>
      </c>
      <c r="T634" s="48" t="s">
        <v>2590</v>
      </c>
      <c r="U634" s="48" t="s">
        <v>2591</v>
      </c>
      <c r="V634" s="48" t="s">
        <v>2592</v>
      </c>
      <c r="W634" s="122" t="s">
        <v>3812</v>
      </c>
      <c r="X634" s="122"/>
      <c r="Y634" s="48" t="s">
        <v>1248</v>
      </c>
      <c r="Z634" s="48" t="s">
        <v>2620</v>
      </c>
    </row>
    <row r="635" spans="2:26" ht="28.95" customHeight="1">
      <c r="B635" s="48" t="s">
        <v>2994</v>
      </c>
      <c r="C635" s="122">
        <f>IF(B635="1.2(1)①",INDEX('1.2(1)①'!$B:$B,MATCH(D635,'1.2(1)①'!$J:$J,0),1),INDEX('1.2(1)②'!$B:$B,MATCH(D635,'1.2(1)②'!$J:$J,0),1))</f>
        <v>52</v>
      </c>
      <c r="D635" s="48" t="s">
        <v>3407</v>
      </c>
      <c r="E635" s="48">
        <f t="shared" si="9"/>
        <v>629</v>
      </c>
      <c r="F635" s="48" t="s">
        <v>2584</v>
      </c>
      <c r="G635" s="48" t="s">
        <v>2618</v>
      </c>
      <c r="H635" s="48" t="s">
        <v>2586</v>
      </c>
      <c r="I635" s="48" t="s">
        <v>2598</v>
      </c>
      <c r="J635" s="48" t="s">
        <v>2588</v>
      </c>
      <c r="K635" s="48" t="s">
        <v>2589</v>
      </c>
      <c r="L635" s="48">
        <v>195</v>
      </c>
      <c r="M635" s="48" t="s">
        <v>1276</v>
      </c>
      <c r="N635" s="48" t="s">
        <v>1277</v>
      </c>
      <c r="O635" s="122" t="s">
        <v>1267</v>
      </c>
      <c r="P635" s="48" t="s">
        <v>1271</v>
      </c>
      <c r="Q635" s="48" t="s">
        <v>2590</v>
      </c>
      <c r="R635" s="48" t="s">
        <v>2591</v>
      </c>
      <c r="S635" s="48" t="s">
        <v>2592</v>
      </c>
      <c r="T635" s="48" t="s">
        <v>2590</v>
      </c>
      <c r="U635" s="48" t="s">
        <v>2591</v>
      </c>
      <c r="V635" s="48" t="s">
        <v>2592</v>
      </c>
      <c r="W635" s="122" t="s">
        <v>3812</v>
      </c>
      <c r="X635" s="122"/>
      <c r="Y635" s="48" t="s">
        <v>1248</v>
      </c>
      <c r="Z635" s="48" t="s">
        <v>2621</v>
      </c>
    </row>
    <row r="636" spans="2:26" ht="28.95" customHeight="1">
      <c r="B636" s="48" t="s">
        <v>2994</v>
      </c>
      <c r="C636" s="122">
        <f>IF(B636="1.2(1)①",INDEX('1.2(1)①'!$B:$B,MATCH(D636,'1.2(1)①'!$J:$J,0),1),INDEX('1.2(1)②'!$B:$B,MATCH(D636,'1.2(1)②'!$J:$J,0),1))</f>
        <v>52</v>
      </c>
      <c r="D636" s="48" t="s">
        <v>3407</v>
      </c>
      <c r="E636" s="48">
        <f t="shared" si="9"/>
        <v>630</v>
      </c>
      <c r="F636" s="48" t="s">
        <v>2584</v>
      </c>
      <c r="G636" s="48" t="s">
        <v>2618</v>
      </c>
      <c r="H636" s="48" t="s">
        <v>2586</v>
      </c>
      <c r="I636" s="48" t="s">
        <v>2600</v>
      </c>
      <c r="J636" s="48" t="s">
        <v>2588</v>
      </c>
      <c r="K636" s="48" t="s">
        <v>2589</v>
      </c>
      <c r="L636" s="48">
        <v>246</v>
      </c>
      <c r="M636" s="48" t="s">
        <v>1276</v>
      </c>
      <c r="N636" s="48" t="s">
        <v>1277</v>
      </c>
      <c r="O636" s="122" t="s">
        <v>1267</v>
      </c>
      <c r="P636" s="48" t="s">
        <v>1271</v>
      </c>
      <c r="Q636" s="48" t="s">
        <v>2590</v>
      </c>
      <c r="R636" s="48" t="s">
        <v>2591</v>
      </c>
      <c r="S636" s="48" t="s">
        <v>2592</v>
      </c>
      <c r="T636" s="48" t="s">
        <v>2590</v>
      </c>
      <c r="U636" s="48" t="s">
        <v>2591</v>
      </c>
      <c r="V636" s="48" t="s">
        <v>2592</v>
      </c>
      <c r="W636" s="122" t="s">
        <v>3812</v>
      </c>
      <c r="X636" s="122"/>
      <c r="Y636" s="48" t="s">
        <v>1248</v>
      </c>
      <c r="Z636" s="48" t="s">
        <v>2622</v>
      </c>
    </row>
    <row r="637" spans="2:26" ht="28.95" customHeight="1">
      <c r="B637" s="48" t="s">
        <v>2994</v>
      </c>
      <c r="C637" s="122">
        <f>IF(B637="1.2(1)①",INDEX('1.2(1)①'!$B:$B,MATCH(D637,'1.2(1)①'!$J:$J,0),1),INDEX('1.2(1)②'!$B:$B,MATCH(D637,'1.2(1)②'!$J:$J,0),1))</f>
        <v>52</v>
      </c>
      <c r="D637" s="48" t="s">
        <v>3407</v>
      </c>
      <c r="E637" s="48">
        <f t="shared" si="9"/>
        <v>631</v>
      </c>
      <c r="F637" s="48" t="s">
        <v>2584</v>
      </c>
      <c r="G637" s="48" t="s">
        <v>2618</v>
      </c>
      <c r="H637" s="48" t="s">
        <v>2586</v>
      </c>
      <c r="I637" s="48" t="s">
        <v>2602</v>
      </c>
      <c r="J637" s="48" t="s">
        <v>2588</v>
      </c>
      <c r="K637" s="48" t="s">
        <v>2589</v>
      </c>
      <c r="L637" s="48">
        <v>303</v>
      </c>
      <c r="M637" s="48" t="s">
        <v>1276</v>
      </c>
      <c r="N637" s="48" t="s">
        <v>1277</v>
      </c>
      <c r="O637" s="122" t="s">
        <v>1267</v>
      </c>
      <c r="P637" s="48" t="s">
        <v>1271</v>
      </c>
      <c r="Q637" s="48" t="s">
        <v>2590</v>
      </c>
      <c r="R637" s="48" t="s">
        <v>2591</v>
      </c>
      <c r="S637" s="48" t="s">
        <v>2592</v>
      </c>
      <c r="T637" s="48" t="s">
        <v>2590</v>
      </c>
      <c r="U637" s="48" t="s">
        <v>2591</v>
      </c>
      <c r="V637" s="48" t="s">
        <v>2592</v>
      </c>
      <c r="W637" s="122" t="s">
        <v>3812</v>
      </c>
      <c r="X637" s="122"/>
      <c r="Y637" s="48" t="s">
        <v>1248</v>
      </c>
      <c r="Z637" s="48" t="s">
        <v>2623</v>
      </c>
    </row>
    <row r="638" spans="2:26" ht="28.95" customHeight="1">
      <c r="B638" s="48" t="s">
        <v>2994</v>
      </c>
      <c r="C638" s="122">
        <f>IF(B638="1.2(1)①",INDEX('1.2(1)①'!$B:$B,MATCH(D638,'1.2(1)①'!$J:$J,0),1),INDEX('1.2(1)②'!$B:$B,MATCH(D638,'1.2(1)②'!$J:$J,0),1))</f>
        <v>52</v>
      </c>
      <c r="D638" s="48" t="s">
        <v>3407</v>
      </c>
      <c r="E638" s="48">
        <f t="shared" si="9"/>
        <v>632</v>
      </c>
      <c r="F638" s="48" t="s">
        <v>2584</v>
      </c>
      <c r="G638" s="48" t="s">
        <v>2618</v>
      </c>
      <c r="H638" s="48" t="s">
        <v>2586</v>
      </c>
      <c r="I638" s="48" t="s">
        <v>2604</v>
      </c>
      <c r="J638" s="48" t="s">
        <v>2588</v>
      </c>
      <c r="K638" s="48" t="s">
        <v>2589</v>
      </c>
      <c r="L638" s="48">
        <v>392</v>
      </c>
      <c r="M638" s="48" t="s">
        <v>1276</v>
      </c>
      <c r="N638" s="48" t="s">
        <v>1277</v>
      </c>
      <c r="O638" s="122" t="s">
        <v>1267</v>
      </c>
      <c r="P638" s="48" t="s">
        <v>1271</v>
      </c>
      <c r="Q638" s="48" t="s">
        <v>2590</v>
      </c>
      <c r="R638" s="48" t="s">
        <v>2591</v>
      </c>
      <c r="S638" s="48" t="s">
        <v>2592</v>
      </c>
      <c r="T638" s="48" t="s">
        <v>2590</v>
      </c>
      <c r="U638" s="48" t="s">
        <v>2591</v>
      </c>
      <c r="V638" s="48" t="s">
        <v>2592</v>
      </c>
      <c r="W638" s="122" t="s">
        <v>3812</v>
      </c>
      <c r="X638" s="122"/>
      <c r="Y638" s="48" t="s">
        <v>1248</v>
      </c>
      <c r="Z638" s="48" t="s">
        <v>2624</v>
      </c>
    </row>
    <row r="639" spans="2:26" ht="28.95" customHeight="1">
      <c r="B639" s="48" t="s">
        <v>2994</v>
      </c>
      <c r="C639" s="122">
        <f>IF(B639="1.2(1)①",INDEX('1.2(1)①'!$B:$B,MATCH(D639,'1.2(1)①'!$J:$J,0),1),INDEX('1.2(1)②'!$B:$B,MATCH(D639,'1.2(1)②'!$J:$J,0),1))</f>
        <v>52</v>
      </c>
      <c r="D639" s="48" t="s">
        <v>3407</v>
      </c>
      <c r="E639" s="48">
        <f t="shared" si="9"/>
        <v>633</v>
      </c>
      <c r="F639" s="48" t="s">
        <v>2584</v>
      </c>
      <c r="G639" s="48" t="s">
        <v>2618</v>
      </c>
      <c r="H639" s="48" t="s">
        <v>2586</v>
      </c>
      <c r="I639" s="48" t="s">
        <v>2606</v>
      </c>
      <c r="J639" s="48" t="s">
        <v>2588</v>
      </c>
      <c r="K639" s="48" t="s">
        <v>2589</v>
      </c>
      <c r="L639" s="48">
        <v>507</v>
      </c>
      <c r="M639" s="48" t="s">
        <v>1276</v>
      </c>
      <c r="N639" s="48" t="s">
        <v>1277</v>
      </c>
      <c r="O639" s="82">
        <v>3353000</v>
      </c>
      <c r="P639" s="48" t="s">
        <v>1271</v>
      </c>
      <c r="Q639" s="48" t="s">
        <v>2590</v>
      </c>
      <c r="R639" s="48" t="s">
        <v>2591</v>
      </c>
      <c r="S639" s="48" t="s">
        <v>2592</v>
      </c>
      <c r="T639" s="48" t="s">
        <v>2590</v>
      </c>
      <c r="U639" s="48" t="s">
        <v>2591</v>
      </c>
      <c r="V639" s="48" t="s">
        <v>2592</v>
      </c>
      <c r="W639" s="122" t="s">
        <v>3812</v>
      </c>
      <c r="X639" s="122" t="s">
        <v>3813</v>
      </c>
      <c r="Y639" s="48" t="s">
        <v>1248</v>
      </c>
      <c r="Z639" s="48" t="s">
        <v>2625</v>
      </c>
    </row>
    <row r="640" spans="2:26" ht="28.95" customHeight="1">
      <c r="B640" s="48" t="s">
        <v>2994</v>
      </c>
      <c r="C640" s="122">
        <f>IF(B640="1.2(1)①",INDEX('1.2(1)①'!$B:$B,MATCH(D640,'1.2(1)①'!$J:$J,0),1),INDEX('1.2(1)②'!$B:$B,MATCH(D640,'1.2(1)②'!$J:$J,0),1))</f>
        <v>52</v>
      </c>
      <c r="D640" s="48" t="s">
        <v>3407</v>
      </c>
      <c r="E640" s="48">
        <f t="shared" si="9"/>
        <v>634</v>
      </c>
      <c r="F640" s="48" t="s">
        <v>2584</v>
      </c>
      <c r="G640" s="48" t="s">
        <v>2618</v>
      </c>
      <c r="H640" s="48" t="s">
        <v>2586</v>
      </c>
      <c r="I640" s="48" t="s">
        <v>2608</v>
      </c>
      <c r="J640" s="48" t="s">
        <v>2588</v>
      </c>
      <c r="K640" s="48" t="s">
        <v>2589</v>
      </c>
      <c r="L640" s="48">
        <v>756</v>
      </c>
      <c r="M640" s="48" t="s">
        <v>1276</v>
      </c>
      <c r="N640" s="48" t="s">
        <v>1277</v>
      </c>
      <c r="O640" s="122" t="s">
        <v>1267</v>
      </c>
      <c r="P640" s="48" t="s">
        <v>1271</v>
      </c>
      <c r="Q640" s="48" t="s">
        <v>2590</v>
      </c>
      <c r="R640" s="48" t="s">
        <v>2591</v>
      </c>
      <c r="S640" s="48" t="s">
        <v>2592</v>
      </c>
      <c r="T640" s="48" t="s">
        <v>2590</v>
      </c>
      <c r="U640" s="48" t="s">
        <v>2591</v>
      </c>
      <c r="V640" s="48" t="s">
        <v>2592</v>
      </c>
      <c r="W640" s="122" t="s">
        <v>3812</v>
      </c>
      <c r="X640" s="122"/>
      <c r="Y640" s="48" t="s">
        <v>1248</v>
      </c>
      <c r="Z640" s="48" t="s">
        <v>2626</v>
      </c>
    </row>
    <row r="641" spans="2:26" ht="28.95" customHeight="1">
      <c r="B641" s="48" t="s">
        <v>2994</v>
      </c>
      <c r="C641" s="122">
        <f>IF(B641="1.2(1)①",INDEX('1.2(1)①'!$B:$B,MATCH(D641,'1.2(1)①'!$J:$J,0),1),INDEX('1.2(1)②'!$B:$B,MATCH(D641,'1.2(1)②'!$J:$J,0),1))</f>
        <v>52</v>
      </c>
      <c r="D641" s="48" t="s">
        <v>3407</v>
      </c>
      <c r="E641" s="48">
        <f t="shared" ref="E641:E704" si="10">ROW(E641)-6</f>
        <v>635</v>
      </c>
      <c r="F641" s="48" t="s">
        <v>2584</v>
      </c>
      <c r="G641" s="48" t="s">
        <v>2618</v>
      </c>
      <c r="H641" s="48" t="s">
        <v>2586</v>
      </c>
      <c r="I641" s="48" t="s">
        <v>2610</v>
      </c>
      <c r="J641" s="48" t="s">
        <v>2588</v>
      </c>
      <c r="K641" s="48" t="s">
        <v>2589</v>
      </c>
      <c r="L641" s="48">
        <v>1385</v>
      </c>
      <c r="M641" s="48" t="s">
        <v>1276</v>
      </c>
      <c r="N641" s="48" t="s">
        <v>1277</v>
      </c>
      <c r="O641" s="82">
        <v>4400000</v>
      </c>
      <c r="P641" s="48" t="s">
        <v>1271</v>
      </c>
      <c r="Q641" s="48" t="s">
        <v>2590</v>
      </c>
      <c r="R641" s="48" t="s">
        <v>2591</v>
      </c>
      <c r="S641" s="48" t="s">
        <v>2592</v>
      </c>
      <c r="T641" s="48" t="s">
        <v>2590</v>
      </c>
      <c r="U641" s="48" t="s">
        <v>2591</v>
      </c>
      <c r="V641" s="48" t="s">
        <v>2592</v>
      </c>
      <c r="W641" s="122" t="s">
        <v>3812</v>
      </c>
      <c r="X641" s="122" t="s">
        <v>3813</v>
      </c>
      <c r="Y641" s="48" t="s">
        <v>1248</v>
      </c>
      <c r="Z641" s="48" t="s">
        <v>2627</v>
      </c>
    </row>
    <row r="642" spans="2:26" ht="28.95" customHeight="1">
      <c r="B642" s="48" t="s">
        <v>2994</v>
      </c>
      <c r="C642" s="122">
        <f>IF(B642="1.2(1)①",INDEX('1.2(1)①'!$B:$B,MATCH(D642,'1.2(1)①'!$J:$J,0),1),INDEX('1.2(1)②'!$B:$B,MATCH(D642,'1.2(1)②'!$J:$J,0),1))</f>
        <v>52</v>
      </c>
      <c r="D642" s="48" t="s">
        <v>3407</v>
      </c>
      <c r="E642" s="48">
        <f t="shared" si="10"/>
        <v>636</v>
      </c>
      <c r="F642" s="48" t="s">
        <v>2584</v>
      </c>
      <c r="G642" s="48" t="s">
        <v>2618</v>
      </c>
      <c r="H642" s="48" t="s">
        <v>2586</v>
      </c>
      <c r="I642" s="48" t="s">
        <v>2612</v>
      </c>
      <c r="J642" s="48" t="s">
        <v>2588</v>
      </c>
      <c r="K642" s="48" t="s">
        <v>2589</v>
      </c>
      <c r="L642" s="48">
        <v>1783</v>
      </c>
      <c r="M642" s="48" t="s">
        <v>1276</v>
      </c>
      <c r="N642" s="48" t="s">
        <v>1277</v>
      </c>
      <c r="O642" s="122" t="s">
        <v>1267</v>
      </c>
      <c r="P642" s="48" t="s">
        <v>1271</v>
      </c>
      <c r="Q642" s="48" t="s">
        <v>2590</v>
      </c>
      <c r="R642" s="48" t="s">
        <v>2591</v>
      </c>
      <c r="S642" s="48" t="s">
        <v>2592</v>
      </c>
      <c r="T642" s="48" t="s">
        <v>2590</v>
      </c>
      <c r="U642" s="48" t="s">
        <v>2591</v>
      </c>
      <c r="V642" s="48" t="s">
        <v>2592</v>
      </c>
      <c r="W642" s="122" t="s">
        <v>3812</v>
      </c>
      <c r="X642" s="122"/>
      <c r="Y642" s="48" t="s">
        <v>1248</v>
      </c>
      <c r="Z642" s="48" t="s">
        <v>2628</v>
      </c>
    </row>
    <row r="643" spans="2:26" ht="28.95" customHeight="1">
      <c r="B643" s="48" t="s">
        <v>2994</v>
      </c>
      <c r="C643" s="122">
        <f>IF(B643="1.2(1)①",INDEX('1.2(1)①'!$B:$B,MATCH(D643,'1.2(1)①'!$J:$J,0),1),INDEX('1.2(1)②'!$B:$B,MATCH(D643,'1.2(1)②'!$J:$J,0),1))</f>
        <v>52</v>
      </c>
      <c r="D643" s="48" t="s">
        <v>3407</v>
      </c>
      <c r="E643" s="48">
        <f t="shared" si="10"/>
        <v>637</v>
      </c>
      <c r="F643" s="48" t="s">
        <v>2584</v>
      </c>
      <c r="G643" s="48" t="s">
        <v>2618</v>
      </c>
      <c r="H643" s="48" t="s">
        <v>2586</v>
      </c>
      <c r="I643" s="48" t="s">
        <v>2614</v>
      </c>
      <c r="J643" s="48" t="s">
        <v>2588</v>
      </c>
      <c r="K643" s="48" t="s">
        <v>2589</v>
      </c>
      <c r="L643" s="48">
        <v>2513</v>
      </c>
      <c r="M643" s="48" t="s">
        <v>1276</v>
      </c>
      <c r="N643" s="48" t="s">
        <v>1277</v>
      </c>
      <c r="O643" s="122" t="s">
        <v>1267</v>
      </c>
      <c r="P643" s="48" t="s">
        <v>1271</v>
      </c>
      <c r="Q643" s="48" t="s">
        <v>2590</v>
      </c>
      <c r="R643" s="48" t="s">
        <v>2591</v>
      </c>
      <c r="S643" s="48" t="s">
        <v>2592</v>
      </c>
      <c r="T643" s="48" t="s">
        <v>2590</v>
      </c>
      <c r="U643" s="48" t="s">
        <v>2591</v>
      </c>
      <c r="V643" s="48" t="s">
        <v>2592</v>
      </c>
      <c r="W643" s="122" t="s">
        <v>3812</v>
      </c>
      <c r="X643" s="122"/>
      <c r="Y643" s="48" t="s">
        <v>1248</v>
      </c>
      <c r="Z643" s="48" t="s">
        <v>2629</v>
      </c>
    </row>
    <row r="644" spans="2:26" ht="28.95" customHeight="1">
      <c r="B644" s="48" t="s">
        <v>2994</v>
      </c>
      <c r="C644" s="122">
        <f>IF(B644="1.2(1)①",INDEX('1.2(1)①'!$B:$B,MATCH(D644,'1.2(1)①'!$J:$J,0),1),INDEX('1.2(1)②'!$B:$B,MATCH(D644,'1.2(1)②'!$J:$J,0),1))</f>
        <v>52</v>
      </c>
      <c r="D644" s="48" t="s">
        <v>3407</v>
      </c>
      <c r="E644" s="48">
        <f t="shared" si="10"/>
        <v>638</v>
      </c>
      <c r="F644" s="48" t="s">
        <v>2584</v>
      </c>
      <c r="G644" s="48" t="s">
        <v>2618</v>
      </c>
      <c r="H644" s="48" t="s">
        <v>2586</v>
      </c>
      <c r="I644" s="48" t="s">
        <v>2616</v>
      </c>
      <c r="J644" s="48" t="s">
        <v>2588</v>
      </c>
      <c r="K644" s="48" t="s">
        <v>2589</v>
      </c>
      <c r="L644" s="48">
        <v>3325</v>
      </c>
      <c r="M644" s="48" t="s">
        <v>1276</v>
      </c>
      <c r="N644" s="48" t="s">
        <v>1277</v>
      </c>
      <c r="O644" s="122" t="s">
        <v>1267</v>
      </c>
      <c r="P644" s="48" t="s">
        <v>1271</v>
      </c>
      <c r="Q644" s="48" t="s">
        <v>2590</v>
      </c>
      <c r="R644" s="48" t="s">
        <v>2591</v>
      </c>
      <c r="S644" s="48" t="s">
        <v>2592</v>
      </c>
      <c r="T644" s="48" t="s">
        <v>2590</v>
      </c>
      <c r="U644" s="48" t="s">
        <v>2591</v>
      </c>
      <c r="V644" s="48" t="s">
        <v>2592</v>
      </c>
      <c r="W644" s="122" t="s">
        <v>3812</v>
      </c>
      <c r="X644" s="122"/>
      <c r="Y644" s="48" t="s">
        <v>1248</v>
      </c>
      <c r="Z644" s="48" t="s">
        <v>2630</v>
      </c>
    </row>
    <row r="645" spans="2:26" ht="28.95" customHeight="1">
      <c r="B645" s="48" t="s">
        <v>2994</v>
      </c>
      <c r="C645" s="122">
        <f>IF(B645="1.2(1)①",INDEX('1.2(1)①'!$B:$B,MATCH(D645,'1.2(1)①'!$J:$J,0),1),INDEX('1.2(1)②'!$B:$B,MATCH(D645,'1.2(1)②'!$J:$J,0),1))</f>
        <v>52</v>
      </c>
      <c r="D645" s="48" t="s">
        <v>3407</v>
      </c>
      <c r="E645" s="48">
        <f t="shared" si="10"/>
        <v>639</v>
      </c>
      <c r="F645" s="48" t="s">
        <v>2584</v>
      </c>
      <c r="G645" s="48" t="s">
        <v>2632</v>
      </c>
      <c r="H645" s="48" t="s">
        <v>2586</v>
      </c>
      <c r="I645" s="48" t="s">
        <v>2633</v>
      </c>
      <c r="J645" s="48" t="s">
        <v>2588</v>
      </c>
      <c r="K645" s="48" t="s">
        <v>2589</v>
      </c>
      <c r="L645" s="48">
        <v>42</v>
      </c>
      <c r="M645" s="48" t="s">
        <v>1276</v>
      </c>
      <c r="N645" s="48" t="s">
        <v>1277</v>
      </c>
      <c r="O645" s="122" t="s">
        <v>1267</v>
      </c>
      <c r="P645" s="48" t="s">
        <v>1271</v>
      </c>
      <c r="Q645" s="48" t="s">
        <v>2590</v>
      </c>
      <c r="R645" s="48" t="s">
        <v>2591</v>
      </c>
      <c r="S645" s="48" t="s">
        <v>2592</v>
      </c>
      <c r="T645" s="48" t="s">
        <v>2590</v>
      </c>
      <c r="U645" s="48" t="s">
        <v>2591</v>
      </c>
      <c r="V645" s="48" t="s">
        <v>2592</v>
      </c>
      <c r="W645" s="122" t="s">
        <v>3812</v>
      </c>
      <c r="X645" s="122"/>
      <c r="Y645" s="48" t="s">
        <v>1248</v>
      </c>
      <c r="Z645" s="48" t="s">
        <v>2631</v>
      </c>
    </row>
    <row r="646" spans="2:26" ht="28.95" customHeight="1">
      <c r="B646" s="48" t="s">
        <v>2994</v>
      </c>
      <c r="C646" s="122">
        <f>IF(B646="1.2(1)①",INDEX('1.2(1)①'!$B:$B,MATCH(D646,'1.2(1)①'!$J:$J,0),1),INDEX('1.2(1)②'!$B:$B,MATCH(D646,'1.2(1)②'!$J:$J,0),1))</f>
        <v>52</v>
      </c>
      <c r="D646" s="48" t="s">
        <v>3407</v>
      </c>
      <c r="E646" s="48">
        <f t="shared" si="10"/>
        <v>640</v>
      </c>
      <c r="F646" s="48" t="s">
        <v>2584</v>
      </c>
      <c r="G646" s="48" t="s">
        <v>2632</v>
      </c>
      <c r="H646" s="48" t="s">
        <v>2586</v>
      </c>
      <c r="I646" s="48" t="s">
        <v>2635</v>
      </c>
      <c r="J646" s="48" t="s">
        <v>2588</v>
      </c>
      <c r="K646" s="48" t="s">
        <v>2589</v>
      </c>
      <c r="L646" s="48">
        <v>74</v>
      </c>
      <c r="M646" s="48" t="s">
        <v>1276</v>
      </c>
      <c r="N646" s="48" t="s">
        <v>1277</v>
      </c>
      <c r="O646" s="122" t="s">
        <v>1267</v>
      </c>
      <c r="P646" s="48" t="s">
        <v>1271</v>
      </c>
      <c r="Q646" s="48" t="s">
        <v>2590</v>
      </c>
      <c r="R646" s="48" t="s">
        <v>2591</v>
      </c>
      <c r="S646" s="48" t="s">
        <v>2592</v>
      </c>
      <c r="T646" s="48" t="s">
        <v>2590</v>
      </c>
      <c r="U646" s="48" t="s">
        <v>2591</v>
      </c>
      <c r="V646" s="48" t="s">
        <v>2592</v>
      </c>
      <c r="W646" s="122" t="s">
        <v>3812</v>
      </c>
      <c r="X646" s="122"/>
      <c r="Y646" s="48" t="s">
        <v>1248</v>
      </c>
      <c r="Z646" s="48" t="s">
        <v>2634</v>
      </c>
    </row>
    <row r="647" spans="2:26" ht="28.95" customHeight="1">
      <c r="B647" s="48" t="s">
        <v>2994</v>
      </c>
      <c r="C647" s="122">
        <f>IF(B647="1.2(1)①",INDEX('1.2(1)①'!$B:$B,MATCH(D647,'1.2(1)①'!$J:$J,0),1),INDEX('1.2(1)②'!$B:$B,MATCH(D647,'1.2(1)②'!$J:$J,0),1))</f>
        <v>52</v>
      </c>
      <c r="D647" s="48" t="s">
        <v>3407</v>
      </c>
      <c r="E647" s="48">
        <f t="shared" si="10"/>
        <v>641</v>
      </c>
      <c r="F647" s="48" t="s">
        <v>2584</v>
      </c>
      <c r="G647" s="48" t="s">
        <v>2632</v>
      </c>
      <c r="H647" s="48" t="s">
        <v>2586</v>
      </c>
      <c r="I647" s="48" t="s">
        <v>2594</v>
      </c>
      <c r="J647" s="48" t="s">
        <v>2588</v>
      </c>
      <c r="K647" s="48" t="s">
        <v>2589</v>
      </c>
      <c r="L647" s="48">
        <v>100</v>
      </c>
      <c r="M647" s="48" t="s">
        <v>1276</v>
      </c>
      <c r="N647" s="48" t="s">
        <v>1277</v>
      </c>
      <c r="O647" s="82">
        <v>1350000</v>
      </c>
      <c r="P647" s="48" t="s">
        <v>1271</v>
      </c>
      <c r="Q647" s="48" t="s">
        <v>2590</v>
      </c>
      <c r="R647" s="48" t="s">
        <v>2591</v>
      </c>
      <c r="S647" s="48" t="s">
        <v>2592</v>
      </c>
      <c r="T647" s="48" t="s">
        <v>2590</v>
      </c>
      <c r="U647" s="48" t="s">
        <v>2591</v>
      </c>
      <c r="V647" s="48" t="s">
        <v>2592</v>
      </c>
      <c r="W647" s="122" t="s">
        <v>3812</v>
      </c>
      <c r="X647" s="122" t="s">
        <v>3813</v>
      </c>
      <c r="Y647" s="48" t="s">
        <v>1248</v>
      </c>
      <c r="Z647" s="48" t="s">
        <v>2636</v>
      </c>
    </row>
    <row r="648" spans="2:26" ht="28.95" customHeight="1">
      <c r="B648" s="48" t="s">
        <v>2994</v>
      </c>
      <c r="C648" s="122">
        <f>IF(B648="1.2(1)①",INDEX('1.2(1)①'!$B:$B,MATCH(D648,'1.2(1)①'!$J:$J,0),1),INDEX('1.2(1)②'!$B:$B,MATCH(D648,'1.2(1)②'!$J:$J,0),1))</f>
        <v>52</v>
      </c>
      <c r="D648" s="48" t="s">
        <v>3407</v>
      </c>
      <c r="E648" s="48">
        <f t="shared" si="10"/>
        <v>642</v>
      </c>
      <c r="F648" s="48" t="s">
        <v>2584</v>
      </c>
      <c r="G648" s="48" t="s">
        <v>2632</v>
      </c>
      <c r="H648" s="48" t="s">
        <v>2586</v>
      </c>
      <c r="I648" s="48" t="s">
        <v>2596</v>
      </c>
      <c r="J648" s="48" t="s">
        <v>2588</v>
      </c>
      <c r="K648" s="48" t="s">
        <v>2589</v>
      </c>
      <c r="L648" s="48">
        <v>144</v>
      </c>
      <c r="M648" s="48" t="s">
        <v>1276</v>
      </c>
      <c r="N648" s="48" t="s">
        <v>1277</v>
      </c>
      <c r="O648" s="122" t="s">
        <v>1267</v>
      </c>
      <c r="P648" s="48" t="s">
        <v>1271</v>
      </c>
      <c r="Q648" s="48" t="s">
        <v>2590</v>
      </c>
      <c r="R648" s="48" t="s">
        <v>2591</v>
      </c>
      <c r="S648" s="48" t="s">
        <v>2592</v>
      </c>
      <c r="T648" s="48" t="s">
        <v>2590</v>
      </c>
      <c r="U648" s="48" t="s">
        <v>2591</v>
      </c>
      <c r="V648" s="48" t="s">
        <v>2592</v>
      </c>
      <c r="W648" s="122" t="s">
        <v>3812</v>
      </c>
      <c r="X648" s="122"/>
      <c r="Y648" s="48" t="s">
        <v>1248</v>
      </c>
      <c r="Z648" s="48" t="s">
        <v>2637</v>
      </c>
    </row>
    <row r="649" spans="2:26" ht="28.95" customHeight="1">
      <c r="B649" s="48" t="s">
        <v>2994</v>
      </c>
      <c r="C649" s="122">
        <f>IF(B649="1.2(1)①",INDEX('1.2(1)①'!$B:$B,MATCH(D649,'1.2(1)①'!$J:$J,0),1),INDEX('1.2(1)②'!$B:$B,MATCH(D649,'1.2(1)②'!$J:$J,0),1))</f>
        <v>52</v>
      </c>
      <c r="D649" s="48" t="s">
        <v>3407</v>
      </c>
      <c r="E649" s="48">
        <f t="shared" si="10"/>
        <v>643</v>
      </c>
      <c r="F649" s="48" t="s">
        <v>2584</v>
      </c>
      <c r="G649" s="48" t="s">
        <v>2632</v>
      </c>
      <c r="H649" s="48" t="s">
        <v>2586</v>
      </c>
      <c r="I649" s="48" t="s">
        <v>2598</v>
      </c>
      <c r="J649" s="48" t="s">
        <v>2588</v>
      </c>
      <c r="K649" s="48" t="s">
        <v>2589</v>
      </c>
      <c r="L649" s="48">
        <v>150</v>
      </c>
      <c r="M649" s="48" t="s">
        <v>1276</v>
      </c>
      <c r="N649" s="48" t="s">
        <v>1277</v>
      </c>
      <c r="O649" s="122" t="s">
        <v>1267</v>
      </c>
      <c r="P649" s="48" t="s">
        <v>1271</v>
      </c>
      <c r="Q649" s="48" t="s">
        <v>2590</v>
      </c>
      <c r="R649" s="48" t="s">
        <v>2591</v>
      </c>
      <c r="S649" s="48" t="s">
        <v>2592</v>
      </c>
      <c r="T649" s="48" t="s">
        <v>2590</v>
      </c>
      <c r="U649" s="48" t="s">
        <v>2591</v>
      </c>
      <c r="V649" s="48" t="s">
        <v>2592</v>
      </c>
      <c r="W649" s="122" t="s">
        <v>3812</v>
      </c>
      <c r="X649" s="122"/>
      <c r="Y649" s="48" t="s">
        <v>1248</v>
      </c>
      <c r="Z649" s="48" t="s">
        <v>2638</v>
      </c>
    </row>
    <row r="650" spans="2:26" ht="28.95" customHeight="1">
      <c r="B650" s="48" t="s">
        <v>2994</v>
      </c>
      <c r="C650" s="122">
        <f>IF(B650="1.2(1)①",INDEX('1.2(1)①'!$B:$B,MATCH(D650,'1.2(1)①'!$J:$J,0),1),INDEX('1.2(1)②'!$B:$B,MATCH(D650,'1.2(1)②'!$J:$J,0),1))</f>
        <v>52</v>
      </c>
      <c r="D650" s="48" t="s">
        <v>3407</v>
      </c>
      <c r="E650" s="48">
        <f t="shared" si="10"/>
        <v>644</v>
      </c>
      <c r="F650" s="48" t="s">
        <v>2584</v>
      </c>
      <c r="G650" s="48" t="s">
        <v>2632</v>
      </c>
      <c r="H650" s="48" t="s">
        <v>2586</v>
      </c>
      <c r="I650" s="48" t="s">
        <v>2600</v>
      </c>
      <c r="J650" s="48" t="s">
        <v>2588</v>
      </c>
      <c r="K650" s="48" t="s">
        <v>2589</v>
      </c>
      <c r="L650" s="48">
        <v>198</v>
      </c>
      <c r="M650" s="48" t="s">
        <v>1276</v>
      </c>
      <c r="N650" s="48" t="s">
        <v>1277</v>
      </c>
      <c r="O650" s="122" t="s">
        <v>1267</v>
      </c>
      <c r="P650" s="48" t="s">
        <v>1271</v>
      </c>
      <c r="Q650" s="48" t="s">
        <v>2590</v>
      </c>
      <c r="R650" s="48" t="s">
        <v>2591</v>
      </c>
      <c r="S650" s="48" t="s">
        <v>2592</v>
      </c>
      <c r="T650" s="48" t="s">
        <v>2590</v>
      </c>
      <c r="U650" s="48" t="s">
        <v>2591</v>
      </c>
      <c r="V650" s="48" t="s">
        <v>2592</v>
      </c>
      <c r="W650" s="122" t="s">
        <v>3812</v>
      </c>
      <c r="X650" s="122"/>
      <c r="Y650" s="48" t="s">
        <v>1248</v>
      </c>
      <c r="Z650" s="48" t="s">
        <v>2639</v>
      </c>
    </row>
    <row r="651" spans="2:26" ht="28.95" customHeight="1">
      <c r="B651" s="48" t="s">
        <v>2994</v>
      </c>
      <c r="C651" s="122">
        <f>IF(B651="1.2(1)①",INDEX('1.2(1)①'!$B:$B,MATCH(D651,'1.2(1)①'!$J:$J,0),1),INDEX('1.2(1)②'!$B:$B,MATCH(D651,'1.2(1)②'!$J:$J,0),1))</f>
        <v>52</v>
      </c>
      <c r="D651" s="48" t="s">
        <v>3407</v>
      </c>
      <c r="E651" s="48">
        <f t="shared" si="10"/>
        <v>645</v>
      </c>
      <c r="F651" s="48" t="s">
        <v>2584</v>
      </c>
      <c r="G651" s="48" t="s">
        <v>2632</v>
      </c>
      <c r="H651" s="48" t="s">
        <v>2586</v>
      </c>
      <c r="I651" s="48" t="s">
        <v>2602</v>
      </c>
      <c r="J651" s="48" t="s">
        <v>2588</v>
      </c>
      <c r="K651" s="48" t="s">
        <v>2589</v>
      </c>
      <c r="L651" s="48">
        <v>264</v>
      </c>
      <c r="M651" s="48" t="s">
        <v>1276</v>
      </c>
      <c r="N651" s="48" t="s">
        <v>1277</v>
      </c>
      <c r="O651" s="122" t="s">
        <v>1267</v>
      </c>
      <c r="P651" s="48" t="s">
        <v>1271</v>
      </c>
      <c r="Q651" s="48" t="s">
        <v>2590</v>
      </c>
      <c r="R651" s="48" t="s">
        <v>2591</v>
      </c>
      <c r="S651" s="48" t="s">
        <v>2592</v>
      </c>
      <c r="T651" s="48" t="s">
        <v>2590</v>
      </c>
      <c r="U651" s="48" t="s">
        <v>2591</v>
      </c>
      <c r="V651" s="48" t="s">
        <v>2592</v>
      </c>
      <c r="W651" s="122" t="s">
        <v>3812</v>
      </c>
      <c r="X651" s="122"/>
      <c r="Y651" s="48" t="s">
        <v>1248</v>
      </c>
      <c r="Z651" s="48" t="s">
        <v>2640</v>
      </c>
    </row>
    <row r="652" spans="2:26" ht="28.95" customHeight="1">
      <c r="B652" s="48" t="s">
        <v>2994</v>
      </c>
      <c r="C652" s="122">
        <f>IF(B652="1.2(1)①",INDEX('1.2(1)①'!$B:$B,MATCH(D652,'1.2(1)①'!$J:$J,0),1),INDEX('1.2(1)②'!$B:$B,MATCH(D652,'1.2(1)②'!$J:$J,0),1))</f>
        <v>52</v>
      </c>
      <c r="D652" s="48" t="s">
        <v>3407</v>
      </c>
      <c r="E652" s="48">
        <f t="shared" si="10"/>
        <v>646</v>
      </c>
      <c r="F652" s="48" t="s">
        <v>2584</v>
      </c>
      <c r="G652" s="48" t="s">
        <v>2632</v>
      </c>
      <c r="H652" s="48" t="s">
        <v>2586</v>
      </c>
      <c r="I652" s="48" t="s">
        <v>2604</v>
      </c>
      <c r="J652" s="48" t="s">
        <v>2588</v>
      </c>
      <c r="K652" s="48" t="s">
        <v>2589</v>
      </c>
      <c r="L652" s="48">
        <v>346</v>
      </c>
      <c r="M652" s="48" t="s">
        <v>1276</v>
      </c>
      <c r="N652" s="48" t="s">
        <v>1277</v>
      </c>
      <c r="O652" s="122" t="s">
        <v>1267</v>
      </c>
      <c r="P652" s="48" t="s">
        <v>1271</v>
      </c>
      <c r="Q652" s="48" t="s">
        <v>2590</v>
      </c>
      <c r="R652" s="48" t="s">
        <v>2591</v>
      </c>
      <c r="S652" s="48" t="s">
        <v>2592</v>
      </c>
      <c r="T652" s="48" t="s">
        <v>2590</v>
      </c>
      <c r="U652" s="48" t="s">
        <v>2591</v>
      </c>
      <c r="V652" s="48" t="s">
        <v>2592</v>
      </c>
      <c r="W652" s="122" t="s">
        <v>3812</v>
      </c>
      <c r="X652" s="122"/>
      <c r="Y652" s="48" t="s">
        <v>1248</v>
      </c>
      <c r="Z652" s="48" t="s">
        <v>2641</v>
      </c>
    </row>
    <row r="653" spans="2:26" ht="28.95" customHeight="1">
      <c r="B653" s="48" t="s">
        <v>2994</v>
      </c>
      <c r="C653" s="122">
        <f>IF(B653="1.2(1)①",INDEX('1.2(1)①'!$B:$B,MATCH(D653,'1.2(1)①'!$J:$J,0),1),INDEX('1.2(1)②'!$B:$B,MATCH(D653,'1.2(1)②'!$J:$J,0),1))</f>
        <v>52</v>
      </c>
      <c r="D653" s="48" t="s">
        <v>3407</v>
      </c>
      <c r="E653" s="48">
        <f t="shared" si="10"/>
        <v>647</v>
      </c>
      <c r="F653" s="48" t="s">
        <v>2584</v>
      </c>
      <c r="G653" s="48" t="s">
        <v>2632</v>
      </c>
      <c r="H653" s="48" t="s">
        <v>2586</v>
      </c>
      <c r="I653" s="48" t="s">
        <v>2606</v>
      </c>
      <c r="J653" s="48" t="s">
        <v>2588</v>
      </c>
      <c r="K653" s="48" t="s">
        <v>2589</v>
      </c>
      <c r="L653" s="48">
        <v>456</v>
      </c>
      <c r="M653" s="48" t="s">
        <v>1276</v>
      </c>
      <c r="N653" s="48" t="s">
        <v>1277</v>
      </c>
      <c r="O653" s="122" t="s">
        <v>1267</v>
      </c>
      <c r="P653" s="48" t="s">
        <v>1271</v>
      </c>
      <c r="Q653" s="48" t="s">
        <v>2590</v>
      </c>
      <c r="R653" s="48" t="s">
        <v>2591</v>
      </c>
      <c r="S653" s="48" t="s">
        <v>2592</v>
      </c>
      <c r="T653" s="48" t="s">
        <v>2590</v>
      </c>
      <c r="U653" s="48" t="s">
        <v>2591</v>
      </c>
      <c r="V653" s="48" t="s">
        <v>2592</v>
      </c>
      <c r="W653" s="122" t="s">
        <v>3812</v>
      </c>
      <c r="X653" s="122"/>
      <c r="Y653" s="48" t="s">
        <v>1248</v>
      </c>
      <c r="Z653" s="48" t="s">
        <v>2642</v>
      </c>
    </row>
    <row r="654" spans="2:26" ht="28.95" customHeight="1">
      <c r="B654" s="48" t="s">
        <v>2994</v>
      </c>
      <c r="C654" s="122">
        <f>IF(B654="1.2(1)①",INDEX('1.2(1)①'!$B:$B,MATCH(D654,'1.2(1)①'!$J:$J,0),1),INDEX('1.2(1)②'!$B:$B,MATCH(D654,'1.2(1)②'!$J:$J,0),1))</f>
        <v>52</v>
      </c>
      <c r="D654" s="48" t="s">
        <v>3407</v>
      </c>
      <c r="E654" s="48">
        <f t="shared" si="10"/>
        <v>648</v>
      </c>
      <c r="F654" s="48" t="s">
        <v>2584</v>
      </c>
      <c r="G654" s="48" t="s">
        <v>2632</v>
      </c>
      <c r="H654" s="48" t="s">
        <v>2586</v>
      </c>
      <c r="I654" s="48" t="s">
        <v>2608</v>
      </c>
      <c r="J654" s="48" t="s">
        <v>2588</v>
      </c>
      <c r="K654" s="48" t="s">
        <v>2589</v>
      </c>
      <c r="L654" s="48">
        <v>745</v>
      </c>
      <c r="M654" s="48" t="s">
        <v>1276</v>
      </c>
      <c r="N654" s="48" t="s">
        <v>1277</v>
      </c>
      <c r="O654" s="122" t="s">
        <v>1267</v>
      </c>
      <c r="P654" s="48" t="s">
        <v>1271</v>
      </c>
      <c r="Q654" s="48" t="s">
        <v>2590</v>
      </c>
      <c r="R654" s="48" t="s">
        <v>2591</v>
      </c>
      <c r="S654" s="48" t="s">
        <v>2592</v>
      </c>
      <c r="T654" s="48" t="s">
        <v>2590</v>
      </c>
      <c r="U654" s="48" t="s">
        <v>2591</v>
      </c>
      <c r="V654" s="48" t="s">
        <v>2592</v>
      </c>
      <c r="W654" s="122" t="s">
        <v>3812</v>
      </c>
      <c r="X654" s="122"/>
      <c r="Y654" s="48" t="s">
        <v>1248</v>
      </c>
      <c r="Z654" s="48" t="s">
        <v>2643</v>
      </c>
    </row>
    <row r="655" spans="2:26" ht="28.95" customHeight="1">
      <c r="B655" s="48" t="s">
        <v>2994</v>
      </c>
      <c r="C655" s="122">
        <f>IF(B655="1.2(1)①",INDEX('1.2(1)①'!$B:$B,MATCH(D655,'1.2(1)①'!$J:$J,0),1),INDEX('1.2(1)②'!$B:$B,MATCH(D655,'1.2(1)②'!$J:$J,0),1))</f>
        <v>52</v>
      </c>
      <c r="D655" s="48" t="s">
        <v>3407</v>
      </c>
      <c r="E655" s="48">
        <f t="shared" si="10"/>
        <v>649</v>
      </c>
      <c r="F655" s="48" t="s">
        <v>2584</v>
      </c>
      <c r="G655" s="48" t="s">
        <v>2645</v>
      </c>
      <c r="H655" s="48" t="s">
        <v>2586</v>
      </c>
      <c r="I655" s="48" t="s">
        <v>2633</v>
      </c>
      <c r="J655" s="48" t="s">
        <v>2588</v>
      </c>
      <c r="K655" s="48" t="s">
        <v>2589</v>
      </c>
      <c r="L655" s="48">
        <v>37</v>
      </c>
      <c r="M655" s="48" t="s">
        <v>1276</v>
      </c>
      <c r="N655" s="48" t="s">
        <v>1277</v>
      </c>
      <c r="O655" s="122" t="s">
        <v>1267</v>
      </c>
      <c r="P655" s="48" t="s">
        <v>1271</v>
      </c>
      <c r="Q655" s="48" t="s">
        <v>2590</v>
      </c>
      <c r="R655" s="48" t="s">
        <v>2591</v>
      </c>
      <c r="S655" s="48" t="s">
        <v>2592</v>
      </c>
      <c r="T655" s="48" t="s">
        <v>2590</v>
      </c>
      <c r="U655" s="48" t="s">
        <v>2591</v>
      </c>
      <c r="V655" s="48" t="s">
        <v>2592</v>
      </c>
      <c r="W655" s="122" t="s">
        <v>3812</v>
      </c>
      <c r="X655" s="122"/>
      <c r="Y655" s="48" t="s">
        <v>1248</v>
      </c>
      <c r="Z655" s="48" t="s">
        <v>2644</v>
      </c>
    </row>
    <row r="656" spans="2:26" ht="28.95" customHeight="1">
      <c r="B656" s="48" t="s">
        <v>2994</v>
      </c>
      <c r="C656" s="122">
        <f>IF(B656="1.2(1)①",INDEX('1.2(1)①'!$B:$B,MATCH(D656,'1.2(1)①'!$J:$J,0),1),INDEX('1.2(1)②'!$B:$B,MATCH(D656,'1.2(1)②'!$J:$J,0),1))</f>
        <v>52</v>
      </c>
      <c r="D656" s="48" t="s">
        <v>3407</v>
      </c>
      <c r="E656" s="48">
        <f t="shared" si="10"/>
        <v>650</v>
      </c>
      <c r="F656" s="48" t="s">
        <v>2584</v>
      </c>
      <c r="G656" s="48" t="s">
        <v>2645</v>
      </c>
      <c r="H656" s="48" t="s">
        <v>2586</v>
      </c>
      <c r="I656" s="48" t="s">
        <v>2635</v>
      </c>
      <c r="J656" s="48" t="s">
        <v>2588</v>
      </c>
      <c r="K656" s="48" t="s">
        <v>2589</v>
      </c>
      <c r="L656" s="48">
        <v>68</v>
      </c>
      <c r="M656" s="48" t="s">
        <v>1276</v>
      </c>
      <c r="N656" s="48" t="s">
        <v>1277</v>
      </c>
      <c r="O656" s="122" t="s">
        <v>1267</v>
      </c>
      <c r="P656" s="48" t="s">
        <v>1271</v>
      </c>
      <c r="Q656" s="48" t="s">
        <v>2590</v>
      </c>
      <c r="R656" s="48" t="s">
        <v>2591</v>
      </c>
      <c r="S656" s="48" t="s">
        <v>2592</v>
      </c>
      <c r="T656" s="48" t="s">
        <v>2590</v>
      </c>
      <c r="U656" s="48" t="s">
        <v>2591</v>
      </c>
      <c r="V656" s="48" t="s">
        <v>2592</v>
      </c>
      <c r="W656" s="122" t="s">
        <v>3812</v>
      </c>
      <c r="X656" s="122"/>
      <c r="Y656" s="48" t="s">
        <v>1248</v>
      </c>
      <c r="Z656" s="48" t="s">
        <v>2646</v>
      </c>
    </row>
    <row r="657" spans="2:26" ht="28.95" customHeight="1">
      <c r="B657" s="48" t="s">
        <v>2994</v>
      </c>
      <c r="C657" s="122">
        <f>IF(B657="1.2(1)①",INDEX('1.2(1)①'!$B:$B,MATCH(D657,'1.2(1)①'!$J:$J,0),1),INDEX('1.2(1)②'!$B:$B,MATCH(D657,'1.2(1)②'!$J:$J,0),1))</f>
        <v>52</v>
      </c>
      <c r="D657" s="48" t="s">
        <v>3407</v>
      </c>
      <c r="E657" s="48">
        <f t="shared" si="10"/>
        <v>651</v>
      </c>
      <c r="F657" s="48" t="s">
        <v>2584</v>
      </c>
      <c r="G657" s="48" t="s">
        <v>2645</v>
      </c>
      <c r="H657" s="48" t="s">
        <v>2586</v>
      </c>
      <c r="I657" s="48" t="s">
        <v>2594</v>
      </c>
      <c r="J657" s="48" t="s">
        <v>2588</v>
      </c>
      <c r="K657" s="48" t="s">
        <v>2589</v>
      </c>
      <c r="L657" s="48">
        <v>95</v>
      </c>
      <c r="M657" s="48" t="s">
        <v>1276</v>
      </c>
      <c r="N657" s="48" t="s">
        <v>1277</v>
      </c>
      <c r="O657" s="122" t="s">
        <v>1267</v>
      </c>
      <c r="P657" s="48" t="s">
        <v>1271</v>
      </c>
      <c r="Q657" s="48" t="s">
        <v>2590</v>
      </c>
      <c r="R657" s="48" t="s">
        <v>2591</v>
      </c>
      <c r="S657" s="48" t="s">
        <v>2592</v>
      </c>
      <c r="T657" s="48" t="s">
        <v>2590</v>
      </c>
      <c r="U657" s="48" t="s">
        <v>2591</v>
      </c>
      <c r="V657" s="48" t="s">
        <v>2592</v>
      </c>
      <c r="W657" s="122" t="s">
        <v>3812</v>
      </c>
      <c r="X657" s="122"/>
      <c r="Y657" s="48" t="s">
        <v>1248</v>
      </c>
      <c r="Z657" s="48" t="s">
        <v>2647</v>
      </c>
    </row>
    <row r="658" spans="2:26" ht="28.95" customHeight="1">
      <c r="B658" s="48" t="s">
        <v>2994</v>
      </c>
      <c r="C658" s="122">
        <f>IF(B658="1.2(1)①",INDEX('1.2(1)①'!$B:$B,MATCH(D658,'1.2(1)①'!$J:$J,0),1),INDEX('1.2(1)②'!$B:$B,MATCH(D658,'1.2(1)②'!$J:$J,0),1))</f>
        <v>52</v>
      </c>
      <c r="D658" s="48" t="s">
        <v>3407</v>
      </c>
      <c r="E658" s="48">
        <f t="shared" si="10"/>
        <v>652</v>
      </c>
      <c r="F658" s="48" t="s">
        <v>2584</v>
      </c>
      <c r="G658" s="48" t="s">
        <v>2645</v>
      </c>
      <c r="H658" s="48" t="s">
        <v>2586</v>
      </c>
      <c r="I658" s="48" t="s">
        <v>2596</v>
      </c>
      <c r="J658" s="48" t="s">
        <v>2588</v>
      </c>
      <c r="K658" s="48" t="s">
        <v>2589</v>
      </c>
      <c r="L658" s="48">
        <v>139</v>
      </c>
      <c r="M658" s="48" t="s">
        <v>1276</v>
      </c>
      <c r="N658" s="48" t="s">
        <v>1277</v>
      </c>
      <c r="O658" s="122" t="s">
        <v>1267</v>
      </c>
      <c r="P658" s="48" t="s">
        <v>1271</v>
      </c>
      <c r="Q658" s="48" t="s">
        <v>2590</v>
      </c>
      <c r="R658" s="48" t="s">
        <v>2591</v>
      </c>
      <c r="S658" s="48" t="s">
        <v>2592</v>
      </c>
      <c r="T658" s="48" t="s">
        <v>2590</v>
      </c>
      <c r="U658" s="48" t="s">
        <v>2591</v>
      </c>
      <c r="V658" s="48" t="s">
        <v>2592</v>
      </c>
      <c r="W658" s="122" t="s">
        <v>3812</v>
      </c>
      <c r="X658" s="122"/>
      <c r="Y658" s="48" t="s">
        <v>1248</v>
      </c>
      <c r="Z658" s="48" t="s">
        <v>2648</v>
      </c>
    </row>
    <row r="659" spans="2:26" ht="115.2" customHeight="1">
      <c r="B659" s="48" t="s">
        <v>2994</v>
      </c>
      <c r="C659" s="122">
        <f>IF(B659="1.2(1)①",INDEX('1.2(1)①'!$B:$B,MATCH(D659,'1.2(1)①'!$J:$J,0),1),INDEX('1.2(1)②'!$B:$B,MATCH(D659,'1.2(1)②'!$J:$J,0),1))</f>
        <v>52</v>
      </c>
      <c r="D659" s="48" t="s">
        <v>3407</v>
      </c>
      <c r="E659" s="48">
        <f t="shared" si="10"/>
        <v>653</v>
      </c>
      <c r="F659" s="48" t="s">
        <v>2584</v>
      </c>
      <c r="G659" s="48" t="s">
        <v>2645</v>
      </c>
      <c r="H659" s="48" t="s">
        <v>2586</v>
      </c>
      <c r="I659" s="48" t="s">
        <v>2598</v>
      </c>
      <c r="J659" s="48" t="s">
        <v>2588</v>
      </c>
      <c r="K659" s="48" t="s">
        <v>2589</v>
      </c>
      <c r="L659" s="48">
        <v>151</v>
      </c>
      <c r="M659" s="48" t="s">
        <v>1276</v>
      </c>
      <c r="N659" s="48" t="s">
        <v>1277</v>
      </c>
      <c r="O659" s="122" t="s">
        <v>1267</v>
      </c>
      <c r="P659" s="48" t="s">
        <v>1271</v>
      </c>
      <c r="Q659" s="48" t="s">
        <v>2590</v>
      </c>
      <c r="R659" s="48" t="s">
        <v>2591</v>
      </c>
      <c r="S659" s="48" t="s">
        <v>2592</v>
      </c>
      <c r="T659" s="48" t="s">
        <v>2590</v>
      </c>
      <c r="U659" s="48" t="s">
        <v>2591</v>
      </c>
      <c r="V659" s="48" t="s">
        <v>2592</v>
      </c>
      <c r="W659" s="122" t="s">
        <v>3812</v>
      </c>
      <c r="X659" s="122"/>
      <c r="Y659" s="48" t="s">
        <v>1248</v>
      </c>
      <c r="Z659" s="48" t="s">
        <v>2649</v>
      </c>
    </row>
    <row r="660" spans="2:26" ht="115.2" customHeight="1">
      <c r="B660" s="48" t="s">
        <v>2994</v>
      </c>
      <c r="C660" s="122">
        <f>IF(B660="1.2(1)①",INDEX('1.2(1)①'!$B:$B,MATCH(D660,'1.2(1)①'!$J:$J,0),1),INDEX('1.2(1)②'!$B:$B,MATCH(D660,'1.2(1)②'!$J:$J,0),1))</f>
        <v>52</v>
      </c>
      <c r="D660" s="48" t="s">
        <v>3407</v>
      </c>
      <c r="E660" s="48">
        <f t="shared" si="10"/>
        <v>654</v>
      </c>
      <c r="F660" s="48" t="s">
        <v>2584</v>
      </c>
      <c r="G660" s="48" t="s">
        <v>2645</v>
      </c>
      <c r="H660" s="48" t="s">
        <v>2586</v>
      </c>
      <c r="I660" s="48" t="s">
        <v>2600</v>
      </c>
      <c r="J660" s="48" t="s">
        <v>2588</v>
      </c>
      <c r="K660" s="48" t="s">
        <v>2589</v>
      </c>
      <c r="L660" s="48">
        <v>198</v>
      </c>
      <c r="M660" s="48" t="s">
        <v>1276</v>
      </c>
      <c r="N660" s="48" t="s">
        <v>1277</v>
      </c>
      <c r="O660" s="122" t="s">
        <v>1267</v>
      </c>
      <c r="P660" s="48" t="s">
        <v>1271</v>
      </c>
      <c r="Q660" s="48" t="s">
        <v>2590</v>
      </c>
      <c r="R660" s="48" t="s">
        <v>2591</v>
      </c>
      <c r="S660" s="48" t="s">
        <v>2592</v>
      </c>
      <c r="T660" s="48" t="s">
        <v>2590</v>
      </c>
      <c r="U660" s="48" t="s">
        <v>2591</v>
      </c>
      <c r="V660" s="48" t="s">
        <v>2592</v>
      </c>
      <c r="W660" s="122" t="s">
        <v>3812</v>
      </c>
      <c r="X660" s="122"/>
      <c r="Y660" s="48" t="s">
        <v>1248</v>
      </c>
      <c r="Z660" s="48" t="s">
        <v>2650</v>
      </c>
    </row>
    <row r="661" spans="2:26" ht="115.2" customHeight="1">
      <c r="B661" s="48" t="s">
        <v>2994</v>
      </c>
      <c r="C661" s="122">
        <f>IF(B661="1.2(1)①",INDEX('1.2(1)①'!$B:$B,MATCH(D661,'1.2(1)①'!$J:$J,0),1),INDEX('1.2(1)②'!$B:$B,MATCH(D661,'1.2(1)②'!$J:$J,0),1))</f>
        <v>52</v>
      </c>
      <c r="D661" s="48" t="s">
        <v>3407</v>
      </c>
      <c r="E661" s="48">
        <f t="shared" si="10"/>
        <v>655</v>
      </c>
      <c r="F661" s="48" t="s">
        <v>2584</v>
      </c>
      <c r="G661" s="48" t="s">
        <v>2645</v>
      </c>
      <c r="H661" s="48" t="s">
        <v>2586</v>
      </c>
      <c r="I661" s="48" t="s">
        <v>2602</v>
      </c>
      <c r="J661" s="48" t="s">
        <v>2588</v>
      </c>
      <c r="K661" s="48" t="s">
        <v>2589</v>
      </c>
      <c r="L661" s="48">
        <v>262</v>
      </c>
      <c r="M661" s="48" t="s">
        <v>1276</v>
      </c>
      <c r="N661" s="48" t="s">
        <v>1277</v>
      </c>
      <c r="O661" s="122" t="s">
        <v>1267</v>
      </c>
      <c r="P661" s="48" t="s">
        <v>1271</v>
      </c>
      <c r="Q661" s="48" t="s">
        <v>2590</v>
      </c>
      <c r="R661" s="48" t="s">
        <v>2591</v>
      </c>
      <c r="S661" s="48" t="s">
        <v>2592</v>
      </c>
      <c r="T661" s="48" t="s">
        <v>2590</v>
      </c>
      <c r="U661" s="48" t="s">
        <v>2591</v>
      </c>
      <c r="V661" s="48" t="s">
        <v>2592</v>
      </c>
      <c r="W661" s="122" t="s">
        <v>3812</v>
      </c>
      <c r="X661" s="122"/>
      <c r="Y661" s="48" t="s">
        <v>1248</v>
      </c>
      <c r="Z661" s="48" t="s">
        <v>2651</v>
      </c>
    </row>
    <row r="662" spans="2:26" ht="115.2" customHeight="1">
      <c r="B662" s="48" t="s">
        <v>2994</v>
      </c>
      <c r="C662" s="122">
        <f>IF(B662="1.2(1)①",INDEX('1.2(1)①'!$B:$B,MATCH(D662,'1.2(1)①'!$J:$J,0),1),INDEX('1.2(1)②'!$B:$B,MATCH(D662,'1.2(1)②'!$J:$J,0),1))</f>
        <v>52</v>
      </c>
      <c r="D662" s="48" t="s">
        <v>3407</v>
      </c>
      <c r="E662" s="48">
        <f t="shared" si="10"/>
        <v>656</v>
      </c>
      <c r="F662" s="48" t="s">
        <v>2584</v>
      </c>
      <c r="G662" s="48" t="s">
        <v>2645</v>
      </c>
      <c r="H662" s="48" t="s">
        <v>2586</v>
      </c>
      <c r="I662" s="48" t="s">
        <v>2604</v>
      </c>
      <c r="J662" s="48" t="s">
        <v>2588</v>
      </c>
      <c r="K662" s="48" t="s">
        <v>2589</v>
      </c>
      <c r="L662" s="48">
        <v>328</v>
      </c>
      <c r="M662" s="48" t="s">
        <v>1276</v>
      </c>
      <c r="N662" s="48" t="s">
        <v>1277</v>
      </c>
      <c r="O662" s="82">
        <v>1875000</v>
      </c>
      <c r="P662" s="48" t="s">
        <v>1271</v>
      </c>
      <c r="Q662" s="48" t="s">
        <v>2590</v>
      </c>
      <c r="R662" s="48" t="s">
        <v>2591</v>
      </c>
      <c r="S662" s="48" t="s">
        <v>2592</v>
      </c>
      <c r="T662" s="48" t="s">
        <v>2590</v>
      </c>
      <c r="U662" s="48" t="s">
        <v>2591</v>
      </c>
      <c r="V662" s="48" t="s">
        <v>2592</v>
      </c>
      <c r="W662" s="122" t="s">
        <v>3812</v>
      </c>
      <c r="X662" s="122" t="s">
        <v>3813</v>
      </c>
      <c r="Y662" s="48" t="s">
        <v>1248</v>
      </c>
      <c r="Z662" s="48" t="s">
        <v>2652</v>
      </c>
    </row>
    <row r="663" spans="2:26" ht="115.2" customHeight="1">
      <c r="B663" s="48" t="s">
        <v>2994</v>
      </c>
      <c r="C663" s="122">
        <f>IF(B663="1.2(1)①",INDEX('1.2(1)①'!$B:$B,MATCH(D663,'1.2(1)①'!$J:$J,0),1),INDEX('1.2(1)②'!$B:$B,MATCH(D663,'1.2(1)②'!$J:$J,0),1))</f>
        <v>52</v>
      </c>
      <c r="D663" s="48" t="s">
        <v>3407</v>
      </c>
      <c r="E663" s="48">
        <f t="shared" si="10"/>
        <v>657</v>
      </c>
      <c r="F663" s="48" t="s">
        <v>2584</v>
      </c>
      <c r="G663" s="48" t="s">
        <v>2645</v>
      </c>
      <c r="H663" s="48" t="s">
        <v>2586</v>
      </c>
      <c r="I663" s="48" t="s">
        <v>2606</v>
      </c>
      <c r="J663" s="48" t="s">
        <v>2588</v>
      </c>
      <c r="K663" s="48" t="s">
        <v>2589</v>
      </c>
      <c r="L663" s="48">
        <v>431</v>
      </c>
      <c r="M663" s="48" t="s">
        <v>1276</v>
      </c>
      <c r="N663" s="48" t="s">
        <v>1277</v>
      </c>
      <c r="O663" s="122" t="s">
        <v>1267</v>
      </c>
      <c r="P663" s="48" t="s">
        <v>1271</v>
      </c>
      <c r="Q663" s="48" t="s">
        <v>2590</v>
      </c>
      <c r="R663" s="48" t="s">
        <v>2591</v>
      </c>
      <c r="S663" s="48" t="s">
        <v>2592</v>
      </c>
      <c r="T663" s="48" t="s">
        <v>2590</v>
      </c>
      <c r="U663" s="48" t="s">
        <v>2591</v>
      </c>
      <c r="V663" s="48" t="s">
        <v>2592</v>
      </c>
      <c r="W663" s="122" t="s">
        <v>3812</v>
      </c>
      <c r="X663" s="122"/>
      <c r="Y663" s="48" t="s">
        <v>1248</v>
      </c>
      <c r="Z663" s="48" t="s">
        <v>2653</v>
      </c>
    </row>
    <row r="664" spans="2:26" ht="115.2" customHeight="1">
      <c r="B664" s="48" t="s">
        <v>2994</v>
      </c>
      <c r="C664" s="122">
        <f>IF(B664="1.2(1)①",INDEX('1.2(1)①'!$B:$B,MATCH(D664,'1.2(1)①'!$J:$J,0),1),INDEX('1.2(1)②'!$B:$B,MATCH(D664,'1.2(1)②'!$J:$J,0),1))</f>
        <v>52</v>
      </c>
      <c r="D664" s="48" t="s">
        <v>3407</v>
      </c>
      <c r="E664" s="48">
        <f t="shared" si="10"/>
        <v>658</v>
      </c>
      <c r="F664" s="48" t="s">
        <v>2584</v>
      </c>
      <c r="G664" s="48" t="s">
        <v>2645</v>
      </c>
      <c r="H664" s="48" t="s">
        <v>2586</v>
      </c>
      <c r="I664" s="48" t="s">
        <v>2608</v>
      </c>
      <c r="J664" s="48" t="s">
        <v>2588</v>
      </c>
      <c r="K664" s="48" t="s">
        <v>2589</v>
      </c>
      <c r="L664" s="48">
        <v>755</v>
      </c>
      <c r="M664" s="48" t="s">
        <v>1276</v>
      </c>
      <c r="N664" s="48" t="s">
        <v>1277</v>
      </c>
      <c r="O664" s="122" t="s">
        <v>1267</v>
      </c>
      <c r="P664" s="48" t="s">
        <v>1271</v>
      </c>
      <c r="Q664" s="48" t="s">
        <v>2590</v>
      </c>
      <c r="R664" s="48" t="s">
        <v>2591</v>
      </c>
      <c r="S664" s="48" t="s">
        <v>2592</v>
      </c>
      <c r="T664" s="48" t="s">
        <v>2590</v>
      </c>
      <c r="U664" s="48" t="s">
        <v>2591</v>
      </c>
      <c r="V664" s="48" t="s">
        <v>2592</v>
      </c>
      <c r="W664" s="122" t="s">
        <v>3812</v>
      </c>
      <c r="X664" s="122"/>
      <c r="Y664" s="48" t="s">
        <v>1248</v>
      </c>
      <c r="Z664" s="48" t="s">
        <v>2654</v>
      </c>
    </row>
    <row r="665" spans="2:26" ht="115.2" customHeight="1">
      <c r="B665" s="48" t="s">
        <v>2994</v>
      </c>
      <c r="C665" s="122">
        <f>IF(B665="1.2(1)①",INDEX('1.2(1)①'!$B:$B,MATCH(D665,'1.2(1)①'!$J:$J,0),1),INDEX('1.2(1)②'!$B:$B,MATCH(D665,'1.2(1)②'!$J:$J,0),1))</f>
        <v>52</v>
      </c>
      <c r="D665" s="48" t="s">
        <v>3407</v>
      </c>
      <c r="E665" s="48">
        <f t="shared" si="10"/>
        <v>659</v>
      </c>
      <c r="F665" s="48" t="s">
        <v>2656</v>
      </c>
      <c r="G665" s="48" t="s">
        <v>2657</v>
      </c>
      <c r="H665" s="48" t="s">
        <v>2586</v>
      </c>
      <c r="I665" s="48" t="s">
        <v>2587</v>
      </c>
      <c r="J665" s="48" t="s">
        <v>2588</v>
      </c>
      <c r="K665" s="48" t="s">
        <v>2589</v>
      </c>
      <c r="L665" s="48">
        <v>163</v>
      </c>
      <c r="M665" s="48" t="s">
        <v>1276</v>
      </c>
      <c r="N665" s="48" t="s">
        <v>1277</v>
      </c>
      <c r="O665" s="122" t="s">
        <v>1267</v>
      </c>
      <c r="P665" s="48" t="s">
        <v>1271</v>
      </c>
      <c r="Q665" s="48" t="s">
        <v>2658</v>
      </c>
      <c r="R665" s="48" t="s">
        <v>2659</v>
      </c>
      <c r="S665" s="48" t="s">
        <v>2660</v>
      </c>
      <c r="T665" s="48" t="s">
        <v>2658</v>
      </c>
      <c r="U665" s="48" t="s">
        <v>2659</v>
      </c>
      <c r="V665" s="48" t="s">
        <v>2660</v>
      </c>
      <c r="W665" s="122" t="s">
        <v>3812</v>
      </c>
      <c r="X665" s="122"/>
      <c r="Y665" s="48" t="s">
        <v>1249</v>
      </c>
      <c r="Z665" s="48" t="s">
        <v>2655</v>
      </c>
    </row>
    <row r="666" spans="2:26" ht="115.2" customHeight="1">
      <c r="B666" s="48" t="s">
        <v>2994</v>
      </c>
      <c r="C666" s="122">
        <f>IF(B666="1.2(1)①",INDEX('1.2(1)①'!$B:$B,MATCH(D666,'1.2(1)①'!$J:$J,0),1),INDEX('1.2(1)②'!$B:$B,MATCH(D666,'1.2(1)②'!$J:$J,0),1))</f>
        <v>52</v>
      </c>
      <c r="D666" s="48" t="s">
        <v>3407</v>
      </c>
      <c r="E666" s="48">
        <f t="shared" si="10"/>
        <v>660</v>
      </c>
      <c r="F666" s="48" t="s">
        <v>2656</v>
      </c>
      <c r="G666" s="48" t="s">
        <v>2657</v>
      </c>
      <c r="H666" s="48" t="s">
        <v>2586</v>
      </c>
      <c r="I666" s="48" t="s">
        <v>2594</v>
      </c>
      <c r="J666" s="48" t="s">
        <v>2588</v>
      </c>
      <c r="K666" s="48" t="s">
        <v>2589</v>
      </c>
      <c r="L666" s="48">
        <v>197</v>
      </c>
      <c r="M666" s="48" t="s">
        <v>1276</v>
      </c>
      <c r="N666" s="48" t="s">
        <v>1277</v>
      </c>
      <c r="O666" s="122" t="s">
        <v>1267</v>
      </c>
      <c r="P666" s="48" t="s">
        <v>1271</v>
      </c>
      <c r="Q666" s="48" t="s">
        <v>2658</v>
      </c>
      <c r="R666" s="48" t="s">
        <v>2659</v>
      </c>
      <c r="S666" s="48" t="s">
        <v>2660</v>
      </c>
      <c r="T666" s="48" t="s">
        <v>2658</v>
      </c>
      <c r="U666" s="48" t="s">
        <v>2659</v>
      </c>
      <c r="V666" s="48" t="s">
        <v>2660</v>
      </c>
      <c r="W666" s="122" t="s">
        <v>3812</v>
      </c>
      <c r="X666" s="122"/>
      <c r="Y666" s="48" t="s">
        <v>1249</v>
      </c>
      <c r="Z666" s="48" t="s">
        <v>2661</v>
      </c>
    </row>
    <row r="667" spans="2:26" ht="115.2" customHeight="1">
      <c r="B667" s="48" t="s">
        <v>2994</v>
      </c>
      <c r="C667" s="122">
        <f>IF(B667="1.2(1)①",INDEX('1.2(1)①'!$B:$B,MATCH(D667,'1.2(1)①'!$J:$J,0),1),INDEX('1.2(1)②'!$B:$B,MATCH(D667,'1.2(1)②'!$J:$J,0),1))</f>
        <v>52</v>
      </c>
      <c r="D667" s="48" t="s">
        <v>3407</v>
      </c>
      <c r="E667" s="48">
        <f t="shared" si="10"/>
        <v>661</v>
      </c>
      <c r="F667" s="48" t="s">
        <v>2656</v>
      </c>
      <c r="G667" s="48" t="s">
        <v>2657</v>
      </c>
      <c r="H667" s="48" t="s">
        <v>2586</v>
      </c>
      <c r="I667" s="48" t="s">
        <v>2596</v>
      </c>
      <c r="J667" s="48" t="s">
        <v>2588</v>
      </c>
      <c r="K667" s="48" t="s">
        <v>2589</v>
      </c>
      <c r="L667" s="48">
        <v>309</v>
      </c>
      <c r="M667" s="48" t="s">
        <v>1276</v>
      </c>
      <c r="N667" s="48" t="s">
        <v>1277</v>
      </c>
      <c r="O667" s="122" t="s">
        <v>1267</v>
      </c>
      <c r="P667" s="48" t="s">
        <v>1271</v>
      </c>
      <c r="Q667" s="48" t="s">
        <v>2658</v>
      </c>
      <c r="R667" s="48" t="s">
        <v>2659</v>
      </c>
      <c r="S667" s="48" t="s">
        <v>2660</v>
      </c>
      <c r="T667" s="48" t="s">
        <v>2658</v>
      </c>
      <c r="U667" s="48" t="s">
        <v>2659</v>
      </c>
      <c r="V667" s="48" t="s">
        <v>2660</v>
      </c>
      <c r="W667" s="122" t="s">
        <v>3812</v>
      </c>
      <c r="X667" s="122"/>
      <c r="Y667" s="48" t="s">
        <v>1249</v>
      </c>
      <c r="Z667" s="48" t="s">
        <v>2662</v>
      </c>
    </row>
    <row r="668" spans="2:26" ht="115.2" customHeight="1">
      <c r="B668" s="48" t="s">
        <v>2994</v>
      </c>
      <c r="C668" s="122">
        <f>IF(B668="1.2(1)①",INDEX('1.2(1)①'!$B:$B,MATCH(D668,'1.2(1)①'!$J:$J,0),1),INDEX('1.2(1)②'!$B:$B,MATCH(D668,'1.2(1)②'!$J:$J,0),1))</f>
        <v>52</v>
      </c>
      <c r="D668" s="48" t="s">
        <v>3407</v>
      </c>
      <c r="E668" s="48">
        <f t="shared" si="10"/>
        <v>662</v>
      </c>
      <c r="F668" s="48" t="s">
        <v>2656</v>
      </c>
      <c r="G668" s="48" t="s">
        <v>2657</v>
      </c>
      <c r="H668" s="48" t="s">
        <v>2586</v>
      </c>
      <c r="I668" s="48" t="s">
        <v>2598</v>
      </c>
      <c r="J668" s="48" t="s">
        <v>2588</v>
      </c>
      <c r="K668" s="48" t="s">
        <v>2589</v>
      </c>
      <c r="L668" s="48">
        <v>244</v>
      </c>
      <c r="M668" s="48" t="s">
        <v>1276</v>
      </c>
      <c r="N668" s="48" t="s">
        <v>1277</v>
      </c>
      <c r="O668" s="122" t="s">
        <v>1267</v>
      </c>
      <c r="P668" s="48" t="s">
        <v>1271</v>
      </c>
      <c r="Q668" s="48" t="s">
        <v>2658</v>
      </c>
      <c r="R668" s="48" t="s">
        <v>2659</v>
      </c>
      <c r="S668" s="48" t="s">
        <v>2660</v>
      </c>
      <c r="T668" s="48" t="s">
        <v>2658</v>
      </c>
      <c r="U668" s="48" t="s">
        <v>2659</v>
      </c>
      <c r="V668" s="48" t="s">
        <v>2660</v>
      </c>
      <c r="W668" s="122" t="s">
        <v>3812</v>
      </c>
      <c r="X668" s="122"/>
      <c r="Y668" s="48" t="s">
        <v>1249</v>
      </c>
      <c r="Z668" s="48" t="s">
        <v>2663</v>
      </c>
    </row>
    <row r="669" spans="2:26" ht="115.2" customHeight="1">
      <c r="B669" s="48" t="s">
        <v>2994</v>
      </c>
      <c r="C669" s="122">
        <f>IF(B669="1.2(1)①",INDEX('1.2(1)①'!$B:$B,MATCH(D669,'1.2(1)①'!$J:$J,0),1),INDEX('1.2(1)②'!$B:$B,MATCH(D669,'1.2(1)②'!$J:$J,0),1))</f>
        <v>52</v>
      </c>
      <c r="D669" s="48" t="s">
        <v>3407</v>
      </c>
      <c r="E669" s="48">
        <f t="shared" si="10"/>
        <v>663</v>
      </c>
      <c r="F669" s="48" t="s">
        <v>2656</v>
      </c>
      <c r="G669" s="48" t="s">
        <v>2657</v>
      </c>
      <c r="H669" s="48" t="s">
        <v>2586</v>
      </c>
      <c r="I669" s="48" t="s">
        <v>2600</v>
      </c>
      <c r="J669" s="48" t="s">
        <v>2588</v>
      </c>
      <c r="K669" s="48" t="s">
        <v>2589</v>
      </c>
      <c r="L669" s="48">
        <v>309</v>
      </c>
      <c r="M669" s="48" t="s">
        <v>1276</v>
      </c>
      <c r="N669" s="48" t="s">
        <v>1277</v>
      </c>
      <c r="O669" s="122" t="s">
        <v>1267</v>
      </c>
      <c r="P669" s="48" t="s">
        <v>1271</v>
      </c>
      <c r="Q669" s="48" t="s">
        <v>2658</v>
      </c>
      <c r="R669" s="48" t="s">
        <v>2659</v>
      </c>
      <c r="S669" s="48" t="s">
        <v>2660</v>
      </c>
      <c r="T669" s="48" t="s">
        <v>2658</v>
      </c>
      <c r="U669" s="48" t="s">
        <v>2659</v>
      </c>
      <c r="V669" s="48" t="s">
        <v>2660</v>
      </c>
      <c r="W669" s="122" t="s">
        <v>3812</v>
      </c>
      <c r="X669" s="122"/>
      <c r="Y669" s="48" t="s">
        <v>1249</v>
      </c>
      <c r="Z669" s="48" t="s">
        <v>2664</v>
      </c>
    </row>
    <row r="670" spans="2:26" ht="115.2" customHeight="1">
      <c r="B670" s="48" t="s">
        <v>2994</v>
      </c>
      <c r="C670" s="122">
        <f>IF(B670="1.2(1)①",INDEX('1.2(1)①'!$B:$B,MATCH(D670,'1.2(1)①'!$J:$J,0),1),INDEX('1.2(1)②'!$B:$B,MATCH(D670,'1.2(1)②'!$J:$J,0),1))</f>
        <v>52</v>
      </c>
      <c r="D670" s="48" t="s">
        <v>3407</v>
      </c>
      <c r="E670" s="48">
        <f t="shared" si="10"/>
        <v>664</v>
      </c>
      <c r="F670" s="48" t="s">
        <v>2656</v>
      </c>
      <c r="G670" s="48" t="s">
        <v>2657</v>
      </c>
      <c r="H670" s="48" t="s">
        <v>2586</v>
      </c>
      <c r="I670" s="48" t="s">
        <v>2602</v>
      </c>
      <c r="J670" s="48" t="s">
        <v>2588</v>
      </c>
      <c r="K670" s="48" t="s">
        <v>2589</v>
      </c>
      <c r="L670" s="48">
        <v>411</v>
      </c>
      <c r="M670" s="48" t="s">
        <v>1276</v>
      </c>
      <c r="N670" s="48" t="s">
        <v>1277</v>
      </c>
      <c r="O670" s="122" t="s">
        <v>1267</v>
      </c>
      <c r="P670" s="48" t="s">
        <v>1271</v>
      </c>
      <c r="Q670" s="48" t="s">
        <v>2658</v>
      </c>
      <c r="R670" s="48" t="s">
        <v>2659</v>
      </c>
      <c r="S670" s="48" t="s">
        <v>2660</v>
      </c>
      <c r="T670" s="48" t="s">
        <v>2658</v>
      </c>
      <c r="U670" s="48" t="s">
        <v>2659</v>
      </c>
      <c r="V670" s="48" t="s">
        <v>2660</v>
      </c>
      <c r="W670" s="122" t="s">
        <v>3812</v>
      </c>
      <c r="X670" s="122"/>
      <c r="Y670" s="48" t="s">
        <v>1249</v>
      </c>
      <c r="Z670" s="48" t="s">
        <v>2665</v>
      </c>
    </row>
    <row r="671" spans="2:26" ht="115.2" customHeight="1">
      <c r="B671" s="48" t="s">
        <v>2994</v>
      </c>
      <c r="C671" s="122">
        <f>IF(B671="1.2(1)①",INDEX('1.2(1)①'!$B:$B,MATCH(D671,'1.2(1)①'!$J:$J,0),1),INDEX('1.2(1)②'!$B:$B,MATCH(D671,'1.2(1)②'!$J:$J,0),1))</f>
        <v>52</v>
      </c>
      <c r="D671" s="48" t="s">
        <v>3407</v>
      </c>
      <c r="E671" s="48">
        <f t="shared" si="10"/>
        <v>665</v>
      </c>
      <c r="F671" s="48" t="s">
        <v>2656</v>
      </c>
      <c r="G671" s="48" t="s">
        <v>2657</v>
      </c>
      <c r="H671" s="48" t="s">
        <v>2586</v>
      </c>
      <c r="I671" s="48" t="s">
        <v>2604</v>
      </c>
      <c r="J671" s="48" t="s">
        <v>2588</v>
      </c>
      <c r="K671" s="48" t="s">
        <v>2589</v>
      </c>
      <c r="L671" s="48">
        <v>460</v>
      </c>
      <c r="M671" s="48" t="s">
        <v>1276</v>
      </c>
      <c r="N671" s="48" t="s">
        <v>1277</v>
      </c>
      <c r="O671" s="122" t="s">
        <v>1267</v>
      </c>
      <c r="P671" s="48" t="s">
        <v>1271</v>
      </c>
      <c r="Q671" s="48" t="s">
        <v>2658</v>
      </c>
      <c r="R671" s="48" t="s">
        <v>2659</v>
      </c>
      <c r="S671" s="48" t="s">
        <v>2660</v>
      </c>
      <c r="T671" s="48" t="s">
        <v>2658</v>
      </c>
      <c r="U671" s="48" t="s">
        <v>2659</v>
      </c>
      <c r="V671" s="48" t="s">
        <v>2660</v>
      </c>
      <c r="W671" s="122" t="s">
        <v>3812</v>
      </c>
      <c r="X671" s="122"/>
      <c r="Y671" s="48" t="s">
        <v>1249</v>
      </c>
      <c r="Z671" s="48" t="s">
        <v>2666</v>
      </c>
    </row>
    <row r="672" spans="2:26" ht="115.2" customHeight="1">
      <c r="B672" s="48" t="s">
        <v>2994</v>
      </c>
      <c r="C672" s="122">
        <f>IF(B672="1.2(1)①",INDEX('1.2(1)①'!$B:$B,MATCH(D672,'1.2(1)①'!$J:$J,0),1),INDEX('1.2(1)②'!$B:$B,MATCH(D672,'1.2(1)②'!$J:$J,0),1))</f>
        <v>52</v>
      </c>
      <c r="D672" s="48" t="s">
        <v>3407</v>
      </c>
      <c r="E672" s="48">
        <f t="shared" si="10"/>
        <v>666</v>
      </c>
      <c r="F672" s="48" t="s">
        <v>2656</v>
      </c>
      <c r="G672" s="48" t="s">
        <v>2657</v>
      </c>
      <c r="H672" s="48" t="s">
        <v>2586</v>
      </c>
      <c r="I672" s="48" t="s">
        <v>2606</v>
      </c>
      <c r="J672" s="48" t="s">
        <v>2588</v>
      </c>
      <c r="K672" s="48" t="s">
        <v>2589</v>
      </c>
      <c r="L672" s="48">
        <v>581</v>
      </c>
      <c r="M672" s="48" t="s">
        <v>1276</v>
      </c>
      <c r="N672" s="48" t="s">
        <v>1277</v>
      </c>
      <c r="O672" s="122" t="s">
        <v>1267</v>
      </c>
      <c r="P672" s="48" t="s">
        <v>1271</v>
      </c>
      <c r="Q672" s="48" t="s">
        <v>2658</v>
      </c>
      <c r="R672" s="48" t="s">
        <v>2659</v>
      </c>
      <c r="S672" s="48" t="s">
        <v>2660</v>
      </c>
      <c r="T672" s="48" t="s">
        <v>2658</v>
      </c>
      <c r="U672" s="48" t="s">
        <v>2659</v>
      </c>
      <c r="V672" s="48" t="s">
        <v>2660</v>
      </c>
      <c r="W672" s="122" t="s">
        <v>3812</v>
      </c>
      <c r="X672" s="122"/>
      <c r="Y672" s="48" t="s">
        <v>1249</v>
      </c>
      <c r="Z672" s="48" t="s">
        <v>2667</v>
      </c>
    </row>
    <row r="673" spans="2:26" ht="115.2" customHeight="1">
      <c r="B673" s="48" t="s">
        <v>2994</v>
      </c>
      <c r="C673" s="122">
        <f>IF(B673="1.2(1)①",INDEX('1.2(1)①'!$B:$B,MATCH(D673,'1.2(1)①'!$J:$J,0),1),INDEX('1.2(1)②'!$B:$B,MATCH(D673,'1.2(1)②'!$J:$J,0),1))</f>
        <v>52</v>
      </c>
      <c r="D673" s="48" t="s">
        <v>3407</v>
      </c>
      <c r="E673" s="48">
        <f t="shared" si="10"/>
        <v>667</v>
      </c>
      <c r="F673" s="48" t="s">
        <v>2656</v>
      </c>
      <c r="G673" s="48" t="s">
        <v>2657</v>
      </c>
      <c r="H673" s="48" t="s">
        <v>2586</v>
      </c>
      <c r="I673" s="48" t="s">
        <v>2608</v>
      </c>
      <c r="J673" s="48" t="s">
        <v>2588</v>
      </c>
      <c r="K673" s="48" t="s">
        <v>2589</v>
      </c>
      <c r="L673" s="48">
        <v>899</v>
      </c>
      <c r="M673" s="48" t="s">
        <v>1276</v>
      </c>
      <c r="N673" s="48" t="s">
        <v>1277</v>
      </c>
      <c r="O673" s="122" t="s">
        <v>1267</v>
      </c>
      <c r="P673" s="48" t="s">
        <v>1271</v>
      </c>
      <c r="Q673" s="48" t="s">
        <v>2658</v>
      </c>
      <c r="R673" s="48" t="s">
        <v>2659</v>
      </c>
      <c r="S673" s="48" t="s">
        <v>2660</v>
      </c>
      <c r="T673" s="48" t="s">
        <v>2658</v>
      </c>
      <c r="U673" s="48" t="s">
        <v>2659</v>
      </c>
      <c r="V673" s="48" t="s">
        <v>2660</v>
      </c>
      <c r="W673" s="122" t="s">
        <v>3812</v>
      </c>
      <c r="X673" s="122"/>
      <c r="Y673" s="48" t="s">
        <v>1249</v>
      </c>
      <c r="Z673" s="48" t="s">
        <v>2668</v>
      </c>
    </row>
    <row r="674" spans="2:26" ht="43.2" customHeight="1">
      <c r="B674" s="48" t="s">
        <v>2994</v>
      </c>
      <c r="C674" s="122">
        <f>IF(B674="1.2(1)①",INDEX('1.2(1)①'!$B:$B,MATCH(D674,'1.2(1)①'!$J:$J,0),1),INDEX('1.2(1)②'!$B:$B,MATCH(D674,'1.2(1)②'!$J:$J,0),1))</f>
        <v>52</v>
      </c>
      <c r="D674" s="48" t="s">
        <v>3407</v>
      </c>
      <c r="E674" s="48">
        <f t="shared" si="10"/>
        <v>668</v>
      </c>
      <c r="F674" s="48" t="s">
        <v>2656</v>
      </c>
      <c r="G674" s="48" t="s">
        <v>2657</v>
      </c>
      <c r="H674" s="48" t="s">
        <v>2586</v>
      </c>
      <c r="I674" s="48" t="s">
        <v>2610</v>
      </c>
      <c r="J674" s="48" t="s">
        <v>2588</v>
      </c>
      <c r="K674" s="48" t="s">
        <v>2589</v>
      </c>
      <c r="L674" s="48">
        <v>1675</v>
      </c>
      <c r="M674" s="48" t="s">
        <v>1276</v>
      </c>
      <c r="N674" s="48" t="s">
        <v>1277</v>
      </c>
      <c r="O674" s="122" t="s">
        <v>1267</v>
      </c>
      <c r="P674" s="48" t="s">
        <v>1271</v>
      </c>
      <c r="Q674" s="48" t="s">
        <v>2658</v>
      </c>
      <c r="R674" s="48" t="s">
        <v>2659</v>
      </c>
      <c r="S674" s="48" t="s">
        <v>2660</v>
      </c>
      <c r="T674" s="48" t="s">
        <v>2658</v>
      </c>
      <c r="U674" s="48" t="s">
        <v>2659</v>
      </c>
      <c r="V674" s="48" t="s">
        <v>2660</v>
      </c>
      <c r="W674" s="122" t="s">
        <v>3812</v>
      </c>
      <c r="X674" s="122"/>
      <c r="Y674" s="48" t="s">
        <v>1249</v>
      </c>
      <c r="Z674" s="48" t="s">
        <v>2669</v>
      </c>
    </row>
    <row r="675" spans="2:26" ht="43.2" customHeight="1">
      <c r="B675" s="48" t="s">
        <v>2994</v>
      </c>
      <c r="C675" s="122">
        <f>IF(B675="1.2(1)①",INDEX('1.2(1)①'!$B:$B,MATCH(D675,'1.2(1)①'!$J:$J,0),1),INDEX('1.2(1)②'!$B:$B,MATCH(D675,'1.2(1)②'!$J:$J,0),1))</f>
        <v>52</v>
      </c>
      <c r="D675" s="48" t="s">
        <v>3407</v>
      </c>
      <c r="E675" s="48">
        <f t="shared" si="10"/>
        <v>669</v>
      </c>
      <c r="F675" s="48" t="s">
        <v>2656</v>
      </c>
      <c r="G675" s="48" t="s">
        <v>2657</v>
      </c>
      <c r="H675" s="48" t="s">
        <v>2586</v>
      </c>
      <c r="I675" s="48" t="s">
        <v>2612</v>
      </c>
      <c r="J675" s="48" t="s">
        <v>2588</v>
      </c>
      <c r="K675" s="48" t="s">
        <v>2589</v>
      </c>
      <c r="L675" s="48">
        <v>2094</v>
      </c>
      <c r="M675" s="48" t="s">
        <v>1276</v>
      </c>
      <c r="N675" s="48" t="s">
        <v>1277</v>
      </c>
      <c r="O675" s="122" t="s">
        <v>1267</v>
      </c>
      <c r="P675" s="48" t="s">
        <v>1271</v>
      </c>
      <c r="Q675" s="48" t="s">
        <v>2658</v>
      </c>
      <c r="R675" s="48" t="s">
        <v>2659</v>
      </c>
      <c r="S675" s="48" t="s">
        <v>2660</v>
      </c>
      <c r="T675" s="48" t="s">
        <v>2658</v>
      </c>
      <c r="U675" s="48" t="s">
        <v>2659</v>
      </c>
      <c r="V675" s="48" t="s">
        <v>2660</v>
      </c>
      <c r="W675" s="122" t="s">
        <v>3812</v>
      </c>
      <c r="X675" s="122"/>
      <c r="Y675" s="48" t="s">
        <v>1249</v>
      </c>
      <c r="Z675" s="48" t="s">
        <v>2670</v>
      </c>
    </row>
    <row r="676" spans="2:26" ht="43.2" customHeight="1">
      <c r="B676" s="48" t="s">
        <v>2994</v>
      </c>
      <c r="C676" s="122">
        <f>IF(B676="1.2(1)①",INDEX('1.2(1)①'!$B:$B,MATCH(D676,'1.2(1)①'!$J:$J,0),1),INDEX('1.2(1)②'!$B:$B,MATCH(D676,'1.2(1)②'!$J:$J,0),1))</f>
        <v>52</v>
      </c>
      <c r="D676" s="48" t="s">
        <v>3407</v>
      </c>
      <c r="E676" s="48">
        <f t="shared" si="10"/>
        <v>670</v>
      </c>
      <c r="F676" s="48" t="s">
        <v>2656</v>
      </c>
      <c r="G676" s="48" t="s">
        <v>2657</v>
      </c>
      <c r="H676" s="48" t="s">
        <v>2586</v>
      </c>
      <c r="I676" s="48" t="s">
        <v>2614</v>
      </c>
      <c r="J676" s="48" t="s">
        <v>2588</v>
      </c>
      <c r="K676" s="48" t="s">
        <v>2589</v>
      </c>
      <c r="L676" s="48">
        <v>3300</v>
      </c>
      <c r="M676" s="48" t="s">
        <v>1276</v>
      </c>
      <c r="N676" s="48" t="s">
        <v>1277</v>
      </c>
      <c r="O676" s="122" t="s">
        <v>1267</v>
      </c>
      <c r="P676" s="48" t="s">
        <v>1271</v>
      </c>
      <c r="Q676" s="48" t="s">
        <v>2658</v>
      </c>
      <c r="R676" s="48" t="s">
        <v>2659</v>
      </c>
      <c r="S676" s="48" t="s">
        <v>2660</v>
      </c>
      <c r="T676" s="48" t="s">
        <v>2658</v>
      </c>
      <c r="U676" s="48" t="s">
        <v>2659</v>
      </c>
      <c r="V676" s="48" t="s">
        <v>2660</v>
      </c>
      <c r="W676" s="122" t="s">
        <v>3812</v>
      </c>
      <c r="X676" s="122"/>
      <c r="Y676" s="48" t="s">
        <v>1249</v>
      </c>
      <c r="Z676" s="48" t="s">
        <v>2671</v>
      </c>
    </row>
    <row r="677" spans="2:26" ht="43.2" customHeight="1">
      <c r="B677" s="48" t="s">
        <v>2994</v>
      </c>
      <c r="C677" s="122">
        <f>IF(B677="1.2(1)①",INDEX('1.2(1)①'!$B:$B,MATCH(D677,'1.2(1)①'!$J:$J,0),1),INDEX('1.2(1)②'!$B:$B,MATCH(D677,'1.2(1)②'!$J:$J,0),1))</f>
        <v>52</v>
      </c>
      <c r="D677" s="48" t="s">
        <v>3407</v>
      </c>
      <c r="E677" s="48">
        <f t="shared" si="10"/>
        <v>671</v>
      </c>
      <c r="F677" s="48" t="s">
        <v>2656</v>
      </c>
      <c r="G677" s="48" t="s">
        <v>2657</v>
      </c>
      <c r="H677" s="48" t="s">
        <v>2586</v>
      </c>
      <c r="I677" s="48" t="s">
        <v>2616</v>
      </c>
      <c r="J677" s="48" t="s">
        <v>2588</v>
      </c>
      <c r="K677" s="48" t="s">
        <v>2589</v>
      </c>
      <c r="L677" s="48">
        <v>4088</v>
      </c>
      <c r="M677" s="48" t="s">
        <v>1276</v>
      </c>
      <c r="N677" s="48" t="s">
        <v>1277</v>
      </c>
      <c r="O677" s="122" t="s">
        <v>1267</v>
      </c>
      <c r="P677" s="48" t="s">
        <v>1271</v>
      </c>
      <c r="Q677" s="48" t="s">
        <v>2658</v>
      </c>
      <c r="R677" s="48" t="s">
        <v>2659</v>
      </c>
      <c r="S677" s="48" t="s">
        <v>2660</v>
      </c>
      <c r="T677" s="48" t="s">
        <v>2658</v>
      </c>
      <c r="U677" s="48" t="s">
        <v>2659</v>
      </c>
      <c r="V677" s="48" t="s">
        <v>2660</v>
      </c>
      <c r="W677" s="122" t="s">
        <v>3812</v>
      </c>
      <c r="X677" s="122"/>
      <c r="Y677" s="48" t="s">
        <v>1249</v>
      </c>
      <c r="Z677" s="48" t="s">
        <v>2672</v>
      </c>
    </row>
    <row r="678" spans="2:26" ht="187.2" customHeight="1">
      <c r="B678" s="48" t="s">
        <v>2994</v>
      </c>
      <c r="C678" s="122">
        <f>IF(B678="1.2(1)①",INDEX('1.2(1)①'!$B:$B,MATCH(D678,'1.2(1)①'!$J:$J,0),1),INDEX('1.2(1)②'!$B:$B,MATCH(D678,'1.2(1)②'!$J:$J,0),1))</f>
        <v>52</v>
      </c>
      <c r="D678" s="48" t="s">
        <v>3407</v>
      </c>
      <c r="E678" s="48">
        <f t="shared" si="10"/>
        <v>672</v>
      </c>
      <c r="F678" s="48" t="s">
        <v>2656</v>
      </c>
      <c r="G678" s="48" t="s">
        <v>2674</v>
      </c>
      <c r="H678" s="48" t="s">
        <v>2586</v>
      </c>
      <c r="I678" s="48" t="s">
        <v>2587</v>
      </c>
      <c r="J678" s="48" t="s">
        <v>2588</v>
      </c>
      <c r="K678" s="48" t="s">
        <v>2589</v>
      </c>
      <c r="L678" s="48">
        <v>157</v>
      </c>
      <c r="M678" s="48" t="s">
        <v>1276</v>
      </c>
      <c r="N678" s="48" t="s">
        <v>1277</v>
      </c>
      <c r="O678" s="122" t="s">
        <v>1267</v>
      </c>
      <c r="P678" s="48" t="s">
        <v>1271</v>
      </c>
      <c r="Q678" s="48" t="s">
        <v>2658</v>
      </c>
      <c r="R678" s="48" t="s">
        <v>2659</v>
      </c>
      <c r="S678" s="48" t="s">
        <v>2660</v>
      </c>
      <c r="T678" s="48" t="s">
        <v>2658</v>
      </c>
      <c r="U678" s="48" t="s">
        <v>2659</v>
      </c>
      <c r="V678" s="48" t="s">
        <v>2660</v>
      </c>
      <c r="W678" s="122" t="s">
        <v>3812</v>
      </c>
      <c r="X678" s="122"/>
      <c r="Y678" s="48" t="s">
        <v>1249</v>
      </c>
      <c r="Z678" s="48" t="s">
        <v>2673</v>
      </c>
    </row>
    <row r="679" spans="2:26" ht="187.2" customHeight="1">
      <c r="B679" s="48" t="s">
        <v>2994</v>
      </c>
      <c r="C679" s="122">
        <f>IF(B679="1.2(1)①",INDEX('1.2(1)①'!$B:$B,MATCH(D679,'1.2(1)①'!$J:$J,0),1),INDEX('1.2(1)②'!$B:$B,MATCH(D679,'1.2(1)②'!$J:$J,0),1))</f>
        <v>52</v>
      </c>
      <c r="D679" s="48" t="s">
        <v>3407</v>
      </c>
      <c r="E679" s="48">
        <f t="shared" si="10"/>
        <v>673</v>
      </c>
      <c r="F679" s="48" t="s">
        <v>2656</v>
      </c>
      <c r="G679" s="48" t="s">
        <v>2674</v>
      </c>
      <c r="H679" s="48" t="s">
        <v>2586</v>
      </c>
      <c r="I679" s="48" t="s">
        <v>2594</v>
      </c>
      <c r="J679" s="48" t="s">
        <v>2588</v>
      </c>
      <c r="K679" s="48" t="s">
        <v>2589</v>
      </c>
      <c r="L679" s="48">
        <v>191</v>
      </c>
      <c r="M679" s="48" t="s">
        <v>1276</v>
      </c>
      <c r="N679" s="48" t="s">
        <v>1277</v>
      </c>
      <c r="O679" s="122" t="s">
        <v>1267</v>
      </c>
      <c r="P679" s="48" t="s">
        <v>1271</v>
      </c>
      <c r="Q679" s="48" t="s">
        <v>2658</v>
      </c>
      <c r="R679" s="48" t="s">
        <v>2659</v>
      </c>
      <c r="S679" s="48" t="s">
        <v>2660</v>
      </c>
      <c r="T679" s="48" t="s">
        <v>2658</v>
      </c>
      <c r="U679" s="48" t="s">
        <v>2659</v>
      </c>
      <c r="V679" s="48" t="s">
        <v>2660</v>
      </c>
      <c r="W679" s="122" t="s">
        <v>3812</v>
      </c>
      <c r="X679" s="122"/>
      <c r="Y679" s="48" t="s">
        <v>1249</v>
      </c>
      <c r="Z679" s="48" t="s">
        <v>2675</v>
      </c>
    </row>
    <row r="680" spans="2:26" ht="187.2" customHeight="1">
      <c r="B680" s="48" t="s">
        <v>2994</v>
      </c>
      <c r="C680" s="122">
        <f>IF(B680="1.2(1)①",INDEX('1.2(1)①'!$B:$B,MATCH(D680,'1.2(1)①'!$J:$J,0),1),INDEX('1.2(1)②'!$B:$B,MATCH(D680,'1.2(1)②'!$J:$J,0),1))</f>
        <v>52</v>
      </c>
      <c r="D680" s="48" t="s">
        <v>3407</v>
      </c>
      <c r="E680" s="48">
        <f t="shared" si="10"/>
        <v>674</v>
      </c>
      <c r="F680" s="48" t="s">
        <v>2656</v>
      </c>
      <c r="G680" s="48" t="s">
        <v>2674</v>
      </c>
      <c r="H680" s="48" t="s">
        <v>2586</v>
      </c>
      <c r="I680" s="48" t="s">
        <v>2596</v>
      </c>
      <c r="J680" s="48" t="s">
        <v>2588</v>
      </c>
      <c r="K680" s="48" t="s">
        <v>2589</v>
      </c>
      <c r="L680" s="48">
        <v>301</v>
      </c>
      <c r="M680" s="48" t="s">
        <v>1276</v>
      </c>
      <c r="N680" s="48" t="s">
        <v>1277</v>
      </c>
      <c r="O680" s="122" t="s">
        <v>1267</v>
      </c>
      <c r="P680" s="48" t="s">
        <v>1271</v>
      </c>
      <c r="Q680" s="48" t="s">
        <v>2658</v>
      </c>
      <c r="R680" s="48" t="s">
        <v>2659</v>
      </c>
      <c r="S680" s="48" t="s">
        <v>2660</v>
      </c>
      <c r="T680" s="48" t="s">
        <v>2658</v>
      </c>
      <c r="U680" s="48" t="s">
        <v>2659</v>
      </c>
      <c r="V680" s="48" t="s">
        <v>2660</v>
      </c>
      <c r="W680" s="122" t="s">
        <v>3812</v>
      </c>
      <c r="X680" s="122"/>
      <c r="Y680" s="48" t="s">
        <v>1249</v>
      </c>
      <c r="Z680" s="48" t="s">
        <v>2676</v>
      </c>
    </row>
    <row r="681" spans="2:26" ht="187.2" customHeight="1">
      <c r="B681" s="48" t="s">
        <v>2994</v>
      </c>
      <c r="C681" s="122">
        <f>IF(B681="1.2(1)①",INDEX('1.2(1)①'!$B:$B,MATCH(D681,'1.2(1)①'!$J:$J,0),1),INDEX('1.2(1)②'!$B:$B,MATCH(D681,'1.2(1)②'!$J:$J,0),1))</f>
        <v>52</v>
      </c>
      <c r="D681" s="48" t="s">
        <v>3407</v>
      </c>
      <c r="E681" s="48">
        <f t="shared" si="10"/>
        <v>675</v>
      </c>
      <c r="F681" s="48" t="s">
        <v>2656</v>
      </c>
      <c r="G681" s="48" t="s">
        <v>2674</v>
      </c>
      <c r="H681" s="48" t="s">
        <v>2586</v>
      </c>
      <c r="I681" s="48" t="s">
        <v>2598</v>
      </c>
      <c r="J681" s="48" t="s">
        <v>2588</v>
      </c>
      <c r="K681" s="48" t="s">
        <v>2589</v>
      </c>
      <c r="L681" s="48">
        <v>244</v>
      </c>
      <c r="M681" s="48" t="s">
        <v>1276</v>
      </c>
      <c r="N681" s="48" t="s">
        <v>1277</v>
      </c>
      <c r="O681" s="122" t="s">
        <v>1267</v>
      </c>
      <c r="P681" s="48" t="s">
        <v>1271</v>
      </c>
      <c r="Q681" s="48" t="s">
        <v>2658</v>
      </c>
      <c r="R681" s="48" t="s">
        <v>2659</v>
      </c>
      <c r="S681" s="48" t="s">
        <v>2660</v>
      </c>
      <c r="T681" s="48" t="s">
        <v>2658</v>
      </c>
      <c r="U681" s="48" t="s">
        <v>2659</v>
      </c>
      <c r="V681" s="48" t="s">
        <v>2660</v>
      </c>
      <c r="W681" s="122" t="s">
        <v>3812</v>
      </c>
      <c r="X681" s="122"/>
      <c r="Y681" s="48" t="s">
        <v>1249</v>
      </c>
      <c r="Z681" s="48" t="s">
        <v>2677</v>
      </c>
    </row>
    <row r="682" spans="2:26" ht="187.2" customHeight="1">
      <c r="B682" s="48" t="s">
        <v>2994</v>
      </c>
      <c r="C682" s="122">
        <f>IF(B682="1.2(1)①",INDEX('1.2(1)①'!$B:$B,MATCH(D682,'1.2(1)①'!$J:$J,0),1),INDEX('1.2(1)②'!$B:$B,MATCH(D682,'1.2(1)②'!$J:$J,0),1))</f>
        <v>52</v>
      </c>
      <c r="D682" s="48" t="s">
        <v>3407</v>
      </c>
      <c r="E682" s="48">
        <f t="shared" si="10"/>
        <v>676</v>
      </c>
      <c r="F682" s="48" t="s">
        <v>2656</v>
      </c>
      <c r="G682" s="48" t="s">
        <v>2674</v>
      </c>
      <c r="H682" s="48" t="s">
        <v>2586</v>
      </c>
      <c r="I682" s="48" t="s">
        <v>2600</v>
      </c>
      <c r="J682" s="48" t="s">
        <v>2588</v>
      </c>
      <c r="K682" s="48" t="s">
        <v>2589</v>
      </c>
      <c r="L682" s="48">
        <v>293</v>
      </c>
      <c r="M682" s="48" t="s">
        <v>1276</v>
      </c>
      <c r="N682" s="48" t="s">
        <v>1277</v>
      </c>
      <c r="O682" s="122" t="s">
        <v>1267</v>
      </c>
      <c r="P682" s="48" t="s">
        <v>1271</v>
      </c>
      <c r="Q682" s="48" t="s">
        <v>2658</v>
      </c>
      <c r="R682" s="48" t="s">
        <v>2659</v>
      </c>
      <c r="S682" s="48" t="s">
        <v>2660</v>
      </c>
      <c r="T682" s="48" t="s">
        <v>2658</v>
      </c>
      <c r="U682" s="48" t="s">
        <v>2659</v>
      </c>
      <c r="V682" s="48" t="s">
        <v>2660</v>
      </c>
      <c r="W682" s="122" t="s">
        <v>3812</v>
      </c>
      <c r="X682" s="122"/>
      <c r="Y682" s="48" t="s">
        <v>1249</v>
      </c>
      <c r="Z682" s="48" t="s">
        <v>2678</v>
      </c>
    </row>
    <row r="683" spans="2:26" ht="187.2" customHeight="1">
      <c r="B683" s="48" t="s">
        <v>2994</v>
      </c>
      <c r="C683" s="122">
        <f>IF(B683="1.2(1)①",INDEX('1.2(1)①'!$B:$B,MATCH(D683,'1.2(1)①'!$J:$J,0),1),INDEX('1.2(1)②'!$B:$B,MATCH(D683,'1.2(1)②'!$J:$J,0),1))</f>
        <v>52</v>
      </c>
      <c r="D683" s="48" t="s">
        <v>3407</v>
      </c>
      <c r="E683" s="48">
        <f t="shared" si="10"/>
        <v>677</v>
      </c>
      <c r="F683" s="48" t="s">
        <v>2656</v>
      </c>
      <c r="G683" s="48" t="s">
        <v>2674</v>
      </c>
      <c r="H683" s="48" t="s">
        <v>2586</v>
      </c>
      <c r="I683" s="48" t="s">
        <v>2602</v>
      </c>
      <c r="J683" s="48" t="s">
        <v>2588</v>
      </c>
      <c r="K683" s="48" t="s">
        <v>2589</v>
      </c>
      <c r="L683" s="48">
        <v>401</v>
      </c>
      <c r="M683" s="48" t="s">
        <v>1276</v>
      </c>
      <c r="N683" s="48" t="s">
        <v>1277</v>
      </c>
      <c r="O683" s="122" t="s">
        <v>1267</v>
      </c>
      <c r="P683" s="48" t="s">
        <v>1271</v>
      </c>
      <c r="Q683" s="48" t="s">
        <v>2658</v>
      </c>
      <c r="R683" s="48" t="s">
        <v>2659</v>
      </c>
      <c r="S683" s="48" t="s">
        <v>2660</v>
      </c>
      <c r="T683" s="48" t="s">
        <v>2658</v>
      </c>
      <c r="U683" s="48" t="s">
        <v>2659</v>
      </c>
      <c r="V683" s="48" t="s">
        <v>2660</v>
      </c>
      <c r="W683" s="122" t="s">
        <v>3812</v>
      </c>
      <c r="X683" s="122"/>
      <c r="Y683" s="48" t="s">
        <v>1249</v>
      </c>
      <c r="Z683" s="48" t="s">
        <v>2679</v>
      </c>
    </row>
    <row r="684" spans="2:26" ht="187.2" customHeight="1">
      <c r="B684" s="48" t="s">
        <v>2994</v>
      </c>
      <c r="C684" s="122">
        <f>IF(B684="1.2(1)①",INDEX('1.2(1)①'!$B:$B,MATCH(D684,'1.2(1)①'!$J:$J,0),1),INDEX('1.2(1)②'!$B:$B,MATCH(D684,'1.2(1)②'!$J:$J,0),1))</f>
        <v>52</v>
      </c>
      <c r="D684" s="48" t="s">
        <v>3407</v>
      </c>
      <c r="E684" s="48">
        <f t="shared" si="10"/>
        <v>678</v>
      </c>
      <c r="F684" s="48" t="s">
        <v>2656</v>
      </c>
      <c r="G684" s="48" t="s">
        <v>2674</v>
      </c>
      <c r="H684" s="48" t="s">
        <v>2586</v>
      </c>
      <c r="I684" s="48" t="s">
        <v>2604</v>
      </c>
      <c r="J684" s="48" t="s">
        <v>2588</v>
      </c>
      <c r="K684" s="48" t="s">
        <v>2589</v>
      </c>
      <c r="L684" s="48">
        <v>460</v>
      </c>
      <c r="M684" s="48" t="s">
        <v>1276</v>
      </c>
      <c r="N684" s="48" t="s">
        <v>1277</v>
      </c>
      <c r="O684" s="122" t="s">
        <v>1267</v>
      </c>
      <c r="P684" s="48" t="s">
        <v>1271</v>
      </c>
      <c r="Q684" s="48" t="s">
        <v>2658</v>
      </c>
      <c r="R684" s="48" t="s">
        <v>2659</v>
      </c>
      <c r="S684" s="48" t="s">
        <v>2660</v>
      </c>
      <c r="T684" s="48" t="s">
        <v>2658</v>
      </c>
      <c r="U684" s="48" t="s">
        <v>2659</v>
      </c>
      <c r="V684" s="48" t="s">
        <v>2660</v>
      </c>
      <c r="W684" s="122" t="s">
        <v>3812</v>
      </c>
      <c r="X684" s="122"/>
      <c r="Y684" s="48" t="s">
        <v>1249</v>
      </c>
      <c r="Z684" s="48" t="s">
        <v>2680</v>
      </c>
    </row>
    <row r="685" spans="2:26" ht="187.2" customHeight="1">
      <c r="B685" s="48" t="s">
        <v>2994</v>
      </c>
      <c r="C685" s="122">
        <f>IF(B685="1.2(1)①",INDEX('1.2(1)①'!$B:$B,MATCH(D685,'1.2(1)①'!$J:$J,0),1),INDEX('1.2(1)②'!$B:$B,MATCH(D685,'1.2(1)②'!$J:$J,0),1))</f>
        <v>52</v>
      </c>
      <c r="D685" s="48" t="s">
        <v>3407</v>
      </c>
      <c r="E685" s="48">
        <f t="shared" si="10"/>
        <v>679</v>
      </c>
      <c r="F685" s="48" t="s">
        <v>2656</v>
      </c>
      <c r="G685" s="48" t="s">
        <v>2674</v>
      </c>
      <c r="H685" s="48" t="s">
        <v>2586</v>
      </c>
      <c r="I685" s="48" t="s">
        <v>2606</v>
      </c>
      <c r="J685" s="48" t="s">
        <v>2588</v>
      </c>
      <c r="K685" s="48" t="s">
        <v>2589</v>
      </c>
      <c r="L685" s="48">
        <v>592</v>
      </c>
      <c r="M685" s="48" t="s">
        <v>1276</v>
      </c>
      <c r="N685" s="48" t="s">
        <v>1277</v>
      </c>
      <c r="O685" s="122" t="s">
        <v>1267</v>
      </c>
      <c r="P685" s="48" t="s">
        <v>1271</v>
      </c>
      <c r="Q685" s="48" t="s">
        <v>2658</v>
      </c>
      <c r="R685" s="48" t="s">
        <v>2659</v>
      </c>
      <c r="S685" s="48" t="s">
        <v>2660</v>
      </c>
      <c r="T685" s="48" t="s">
        <v>2658</v>
      </c>
      <c r="U685" s="48" t="s">
        <v>2659</v>
      </c>
      <c r="V685" s="48" t="s">
        <v>2660</v>
      </c>
      <c r="W685" s="122" t="s">
        <v>3812</v>
      </c>
      <c r="X685" s="122"/>
      <c r="Y685" s="48" t="s">
        <v>1249</v>
      </c>
      <c r="Z685" s="48" t="s">
        <v>2681</v>
      </c>
    </row>
    <row r="686" spans="2:26" ht="187.2" customHeight="1">
      <c r="B686" s="48" t="s">
        <v>2994</v>
      </c>
      <c r="C686" s="122">
        <f>IF(B686="1.2(1)①",INDEX('1.2(1)①'!$B:$B,MATCH(D686,'1.2(1)①'!$J:$J,0),1),INDEX('1.2(1)②'!$B:$B,MATCH(D686,'1.2(1)②'!$J:$J,0),1))</f>
        <v>52</v>
      </c>
      <c r="D686" s="48" t="s">
        <v>3407</v>
      </c>
      <c r="E686" s="48">
        <f t="shared" si="10"/>
        <v>680</v>
      </c>
      <c r="F686" s="48" t="s">
        <v>2656</v>
      </c>
      <c r="G686" s="48" t="s">
        <v>2674</v>
      </c>
      <c r="H686" s="48" t="s">
        <v>2586</v>
      </c>
      <c r="I686" s="48" t="s">
        <v>2608</v>
      </c>
      <c r="J686" s="48" t="s">
        <v>2588</v>
      </c>
      <c r="K686" s="48" t="s">
        <v>2589</v>
      </c>
      <c r="L686" s="48">
        <v>852</v>
      </c>
      <c r="M686" s="48" t="s">
        <v>1276</v>
      </c>
      <c r="N686" s="48" t="s">
        <v>1277</v>
      </c>
      <c r="O686" s="122" t="s">
        <v>1267</v>
      </c>
      <c r="P686" s="48" t="s">
        <v>1271</v>
      </c>
      <c r="Q686" s="48" t="s">
        <v>2658</v>
      </c>
      <c r="R686" s="48" t="s">
        <v>2659</v>
      </c>
      <c r="S686" s="48" t="s">
        <v>2660</v>
      </c>
      <c r="T686" s="48" t="s">
        <v>2658</v>
      </c>
      <c r="U686" s="48" t="s">
        <v>2659</v>
      </c>
      <c r="V686" s="48" t="s">
        <v>2660</v>
      </c>
      <c r="W686" s="122" t="s">
        <v>3812</v>
      </c>
      <c r="X686" s="122"/>
      <c r="Y686" s="48" t="s">
        <v>1249</v>
      </c>
      <c r="Z686" s="48" t="s">
        <v>2682</v>
      </c>
    </row>
    <row r="687" spans="2:26" ht="187.2" customHeight="1">
      <c r="B687" s="48" t="s">
        <v>2994</v>
      </c>
      <c r="C687" s="122">
        <f>IF(B687="1.2(1)①",INDEX('1.2(1)①'!$B:$B,MATCH(D687,'1.2(1)①'!$J:$J,0),1),INDEX('1.2(1)②'!$B:$B,MATCH(D687,'1.2(1)②'!$J:$J,0),1))</f>
        <v>52</v>
      </c>
      <c r="D687" s="48" t="s">
        <v>3407</v>
      </c>
      <c r="E687" s="48">
        <f t="shared" si="10"/>
        <v>681</v>
      </c>
      <c r="F687" s="48" t="s">
        <v>2656</v>
      </c>
      <c r="G687" s="48" t="s">
        <v>2674</v>
      </c>
      <c r="H687" s="48" t="s">
        <v>2586</v>
      </c>
      <c r="I687" s="48" t="s">
        <v>2610</v>
      </c>
      <c r="J687" s="48" t="s">
        <v>2588</v>
      </c>
      <c r="K687" s="48" t="s">
        <v>2589</v>
      </c>
      <c r="L687" s="48">
        <v>1715</v>
      </c>
      <c r="M687" s="48" t="s">
        <v>1276</v>
      </c>
      <c r="N687" s="48" t="s">
        <v>1277</v>
      </c>
      <c r="O687" s="122" t="s">
        <v>1267</v>
      </c>
      <c r="P687" s="48" t="s">
        <v>1271</v>
      </c>
      <c r="Q687" s="48" t="s">
        <v>2658</v>
      </c>
      <c r="R687" s="48" t="s">
        <v>2659</v>
      </c>
      <c r="S687" s="48" t="s">
        <v>2660</v>
      </c>
      <c r="T687" s="48" t="s">
        <v>2658</v>
      </c>
      <c r="U687" s="48" t="s">
        <v>2659</v>
      </c>
      <c r="V687" s="48" t="s">
        <v>2660</v>
      </c>
      <c r="W687" s="122" t="s">
        <v>3812</v>
      </c>
      <c r="X687" s="122"/>
      <c r="Y687" s="48" t="s">
        <v>1249</v>
      </c>
      <c r="Z687" s="48" t="s">
        <v>2683</v>
      </c>
    </row>
    <row r="688" spans="2:26" ht="187.2" customHeight="1">
      <c r="B688" s="48" t="s">
        <v>2994</v>
      </c>
      <c r="C688" s="122">
        <f>IF(B688="1.2(1)①",INDEX('1.2(1)①'!$B:$B,MATCH(D688,'1.2(1)①'!$J:$J,0),1),INDEX('1.2(1)②'!$B:$B,MATCH(D688,'1.2(1)②'!$J:$J,0),1))</f>
        <v>52</v>
      </c>
      <c r="D688" s="48" t="s">
        <v>3407</v>
      </c>
      <c r="E688" s="48">
        <f t="shared" si="10"/>
        <v>682</v>
      </c>
      <c r="F688" s="48" t="s">
        <v>2656</v>
      </c>
      <c r="G688" s="48" t="s">
        <v>2674</v>
      </c>
      <c r="H688" s="48" t="s">
        <v>2586</v>
      </c>
      <c r="I688" s="48" t="s">
        <v>2612</v>
      </c>
      <c r="J688" s="48" t="s">
        <v>2588</v>
      </c>
      <c r="K688" s="48" t="s">
        <v>2589</v>
      </c>
      <c r="L688" s="48">
        <v>2028</v>
      </c>
      <c r="M688" s="48" t="s">
        <v>1276</v>
      </c>
      <c r="N688" s="48" t="s">
        <v>1277</v>
      </c>
      <c r="O688" s="122" t="s">
        <v>1267</v>
      </c>
      <c r="P688" s="48" t="s">
        <v>1271</v>
      </c>
      <c r="Q688" s="48" t="s">
        <v>2658</v>
      </c>
      <c r="R688" s="48" t="s">
        <v>2659</v>
      </c>
      <c r="S688" s="48" t="s">
        <v>2660</v>
      </c>
      <c r="T688" s="48" t="s">
        <v>2658</v>
      </c>
      <c r="U688" s="48" t="s">
        <v>2659</v>
      </c>
      <c r="V688" s="48" t="s">
        <v>2660</v>
      </c>
      <c r="W688" s="122" t="s">
        <v>3812</v>
      </c>
      <c r="X688" s="122"/>
      <c r="Y688" s="48" t="s">
        <v>1249</v>
      </c>
      <c r="Z688" s="48" t="s">
        <v>2684</v>
      </c>
    </row>
    <row r="689" spans="2:26" ht="187.2" customHeight="1">
      <c r="B689" s="48" t="s">
        <v>2994</v>
      </c>
      <c r="C689" s="122">
        <f>IF(B689="1.2(1)①",INDEX('1.2(1)①'!$B:$B,MATCH(D689,'1.2(1)①'!$J:$J,0),1),INDEX('1.2(1)②'!$B:$B,MATCH(D689,'1.2(1)②'!$J:$J,0),1))</f>
        <v>52</v>
      </c>
      <c r="D689" s="48" t="s">
        <v>3407</v>
      </c>
      <c r="E689" s="48">
        <f t="shared" si="10"/>
        <v>683</v>
      </c>
      <c r="F689" s="48" t="s">
        <v>2656</v>
      </c>
      <c r="G689" s="48" t="s">
        <v>2674</v>
      </c>
      <c r="H689" s="48" t="s">
        <v>2586</v>
      </c>
      <c r="I689" s="48" t="s">
        <v>2614</v>
      </c>
      <c r="J689" s="48" t="s">
        <v>2588</v>
      </c>
      <c r="K689" s="48" t="s">
        <v>2589</v>
      </c>
      <c r="L689" s="48">
        <v>3200</v>
      </c>
      <c r="M689" s="48" t="s">
        <v>1276</v>
      </c>
      <c r="N689" s="48" t="s">
        <v>1277</v>
      </c>
      <c r="O689" s="122" t="s">
        <v>1267</v>
      </c>
      <c r="P689" s="48" t="s">
        <v>1271</v>
      </c>
      <c r="Q689" s="48" t="s">
        <v>2658</v>
      </c>
      <c r="R689" s="48" t="s">
        <v>2659</v>
      </c>
      <c r="S689" s="48" t="s">
        <v>2660</v>
      </c>
      <c r="T689" s="48" t="s">
        <v>2658</v>
      </c>
      <c r="U689" s="48" t="s">
        <v>2659</v>
      </c>
      <c r="V689" s="48" t="s">
        <v>2660</v>
      </c>
      <c r="W689" s="122" t="s">
        <v>3812</v>
      </c>
      <c r="X689" s="122"/>
      <c r="Y689" s="48" t="s">
        <v>1249</v>
      </c>
      <c r="Z689" s="48" t="s">
        <v>2685</v>
      </c>
    </row>
    <row r="690" spans="2:26" ht="187.2" customHeight="1">
      <c r="B690" s="48" t="s">
        <v>2994</v>
      </c>
      <c r="C690" s="122">
        <f>IF(B690="1.2(1)①",INDEX('1.2(1)①'!$B:$B,MATCH(D690,'1.2(1)①'!$J:$J,0),1),INDEX('1.2(1)②'!$B:$B,MATCH(D690,'1.2(1)②'!$J:$J,0),1))</f>
        <v>52</v>
      </c>
      <c r="D690" s="48" t="s">
        <v>3407</v>
      </c>
      <c r="E690" s="48">
        <f t="shared" si="10"/>
        <v>684</v>
      </c>
      <c r="F690" s="48" t="s">
        <v>2656</v>
      </c>
      <c r="G690" s="48" t="s">
        <v>2674</v>
      </c>
      <c r="H690" s="48" t="s">
        <v>2586</v>
      </c>
      <c r="I690" s="48" t="s">
        <v>2616</v>
      </c>
      <c r="J690" s="48" t="s">
        <v>2588</v>
      </c>
      <c r="K690" s="48" t="s">
        <v>2589</v>
      </c>
      <c r="L690" s="48">
        <v>4125</v>
      </c>
      <c r="M690" s="48" t="s">
        <v>1276</v>
      </c>
      <c r="N690" s="48" t="s">
        <v>1277</v>
      </c>
      <c r="O690" s="122" t="s">
        <v>1267</v>
      </c>
      <c r="P690" s="48" t="s">
        <v>1271</v>
      </c>
      <c r="Q690" s="48" t="s">
        <v>2658</v>
      </c>
      <c r="R690" s="48" t="s">
        <v>2659</v>
      </c>
      <c r="S690" s="48" t="s">
        <v>2660</v>
      </c>
      <c r="T690" s="48" t="s">
        <v>2658</v>
      </c>
      <c r="U690" s="48" t="s">
        <v>2659</v>
      </c>
      <c r="V690" s="48" t="s">
        <v>2660</v>
      </c>
      <c r="W690" s="122" t="s">
        <v>3812</v>
      </c>
      <c r="X690" s="122"/>
      <c r="Y690" s="48" t="s">
        <v>1249</v>
      </c>
      <c r="Z690" s="48" t="s">
        <v>2686</v>
      </c>
    </row>
    <row r="691" spans="2:26" ht="187.2" customHeight="1">
      <c r="B691" s="48" t="s">
        <v>2994</v>
      </c>
      <c r="C691" s="122">
        <f>IF(B691="1.2(1)①",INDEX('1.2(1)①'!$B:$B,MATCH(D691,'1.2(1)①'!$J:$J,0),1),INDEX('1.2(1)②'!$B:$B,MATCH(D691,'1.2(1)②'!$J:$J,0),1))</f>
        <v>52</v>
      </c>
      <c r="D691" s="48" t="s">
        <v>3407</v>
      </c>
      <c r="E691" s="48">
        <f t="shared" si="10"/>
        <v>685</v>
      </c>
      <c r="F691" s="48" t="s">
        <v>2656</v>
      </c>
      <c r="G691" s="48" t="s">
        <v>2688</v>
      </c>
      <c r="H691" s="48" t="s">
        <v>2586</v>
      </c>
      <c r="I691" s="48" t="s">
        <v>2633</v>
      </c>
      <c r="J691" s="48" t="s">
        <v>2588</v>
      </c>
      <c r="K691" s="48" t="s">
        <v>2589</v>
      </c>
      <c r="L691" s="48">
        <v>78</v>
      </c>
      <c r="M691" s="48" t="s">
        <v>1276</v>
      </c>
      <c r="N691" s="48" t="s">
        <v>1277</v>
      </c>
      <c r="O691" s="122" t="s">
        <v>1267</v>
      </c>
      <c r="P691" s="48" t="s">
        <v>1271</v>
      </c>
      <c r="Q691" s="48" t="s">
        <v>2658</v>
      </c>
      <c r="R691" s="48" t="s">
        <v>2659</v>
      </c>
      <c r="S691" s="48" t="s">
        <v>2660</v>
      </c>
      <c r="T691" s="48" t="s">
        <v>2658</v>
      </c>
      <c r="U691" s="48" t="s">
        <v>2659</v>
      </c>
      <c r="V691" s="48" t="s">
        <v>2660</v>
      </c>
      <c r="W691" s="122" t="s">
        <v>3812</v>
      </c>
      <c r="X691" s="122"/>
      <c r="Y691" s="48" t="s">
        <v>1249</v>
      </c>
      <c r="Z691" s="48" t="s">
        <v>2687</v>
      </c>
    </row>
    <row r="692" spans="2:26" ht="187.2" customHeight="1">
      <c r="B692" s="48" t="s">
        <v>2994</v>
      </c>
      <c r="C692" s="122">
        <f>IF(B692="1.2(1)①",INDEX('1.2(1)①'!$B:$B,MATCH(D692,'1.2(1)①'!$J:$J,0),1),INDEX('1.2(1)②'!$B:$B,MATCH(D692,'1.2(1)②'!$J:$J,0),1))</f>
        <v>52</v>
      </c>
      <c r="D692" s="48" t="s">
        <v>3407</v>
      </c>
      <c r="E692" s="48">
        <f t="shared" si="10"/>
        <v>686</v>
      </c>
      <c r="F692" s="48" t="s">
        <v>2656</v>
      </c>
      <c r="G692" s="48" t="s">
        <v>2688</v>
      </c>
      <c r="H692" s="48" t="s">
        <v>2586</v>
      </c>
      <c r="I692" s="48" t="s">
        <v>2635</v>
      </c>
      <c r="J692" s="48" t="s">
        <v>2588</v>
      </c>
      <c r="K692" s="48" t="s">
        <v>2589</v>
      </c>
      <c r="L692" s="48">
        <v>115</v>
      </c>
      <c r="M692" s="48" t="s">
        <v>1276</v>
      </c>
      <c r="N692" s="48" t="s">
        <v>1277</v>
      </c>
      <c r="O692" s="122" t="s">
        <v>1267</v>
      </c>
      <c r="P692" s="48" t="s">
        <v>1271</v>
      </c>
      <c r="Q692" s="48" t="s">
        <v>2658</v>
      </c>
      <c r="R692" s="48" t="s">
        <v>2659</v>
      </c>
      <c r="S692" s="48" t="s">
        <v>2660</v>
      </c>
      <c r="T692" s="48" t="s">
        <v>2658</v>
      </c>
      <c r="U692" s="48" t="s">
        <v>2659</v>
      </c>
      <c r="V692" s="48" t="s">
        <v>2660</v>
      </c>
      <c r="W692" s="122" t="s">
        <v>3812</v>
      </c>
      <c r="X692" s="122"/>
      <c r="Y692" s="48" t="s">
        <v>1249</v>
      </c>
      <c r="Z692" s="48" t="s">
        <v>2689</v>
      </c>
    </row>
    <row r="693" spans="2:26" ht="187.2" customHeight="1">
      <c r="B693" s="48" t="s">
        <v>2994</v>
      </c>
      <c r="C693" s="122">
        <f>IF(B693="1.2(1)①",INDEX('1.2(1)①'!$B:$B,MATCH(D693,'1.2(1)①'!$J:$J,0),1),INDEX('1.2(1)②'!$B:$B,MATCH(D693,'1.2(1)②'!$J:$J,0),1))</f>
        <v>52</v>
      </c>
      <c r="D693" s="48" t="s">
        <v>3407</v>
      </c>
      <c r="E693" s="48">
        <f t="shared" si="10"/>
        <v>687</v>
      </c>
      <c r="F693" s="48" t="s">
        <v>2656</v>
      </c>
      <c r="G693" s="48" t="s">
        <v>2688</v>
      </c>
      <c r="H693" s="48" t="s">
        <v>2586</v>
      </c>
      <c r="I693" s="48" t="s">
        <v>2594</v>
      </c>
      <c r="J693" s="48" t="s">
        <v>2588</v>
      </c>
      <c r="K693" s="48" t="s">
        <v>2589</v>
      </c>
      <c r="L693" s="48">
        <v>160</v>
      </c>
      <c r="M693" s="48" t="s">
        <v>1276</v>
      </c>
      <c r="N693" s="48" t="s">
        <v>1277</v>
      </c>
      <c r="O693" s="122" t="s">
        <v>1267</v>
      </c>
      <c r="P693" s="48" t="s">
        <v>1271</v>
      </c>
      <c r="Q693" s="48" t="s">
        <v>2658</v>
      </c>
      <c r="R693" s="48" t="s">
        <v>2659</v>
      </c>
      <c r="S693" s="48" t="s">
        <v>2660</v>
      </c>
      <c r="T693" s="48" t="s">
        <v>2658</v>
      </c>
      <c r="U693" s="48" t="s">
        <v>2659</v>
      </c>
      <c r="V693" s="48" t="s">
        <v>2660</v>
      </c>
      <c r="W693" s="122" t="s">
        <v>3812</v>
      </c>
      <c r="X693" s="122"/>
      <c r="Y693" s="48" t="s">
        <v>1249</v>
      </c>
      <c r="Z693" s="48" t="s">
        <v>2690</v>
      </c>
    </row>
    <row r="694" spans="2:26" ht="187.2" customHeight="1">
      <c r="B694" s="48" t="s">
        <v>2994</v>
      </c>
      <c r="C694" s="122">
        <f>IF(B694="1.2(1)①",INDEX('1.2(1)①'!$B:$B,MATCH(D694,'1.2(1)①'!$J:$J,0),1),INDEX('1.2(1)②'!$B:$B,MATCH(D694,'1.2(1)②'!$J:$J,0),1))</f>
        <v>52</v>
      </c>
      <c r="D694" s="48" t="s">
        <v>3407</v>
      </c>
      <c r="E694" s="48">
        <f t="shared" si="10"/>
        <v>688</v>
      </c>
      <c r="F694" s="48" t="s">
        <v>2656</v>
      </c>
      <c r="G694" s="48" t="s">
        <v>2688</v>
      </c>
      <c r="H694" s="48" t="s">
        <v>2586</v>
      </c>
      <c r="I694" s="48" t="s">
        <v>2596</v>
      </c>
      <c r="J694" s="48" t="s">
        <v>2588</v>
      </c>
      <c r="K694" s="48" t="s">
        <v>2589</v>
      </c>
      <c r="L694" s="48">
        <v>155</v>
      </c>
      <c r="M694" s="48" t="s">
        <v>1276</v>
      </c>
      <c r="N694" s="48" t="s">
        <v>1277</v>
      </c>
      <c r="O694" s="122" t="s">
        <v>1267</v>
      </c>
      <c r="P694" s="48" t="s">
        <v>1271</v>
      </c>
      <c r="Q694" s="48" t="s">
        <v>2658</v>
      </c>
      <c r="R694" s="48" t="s">
        <v>2659</v>
      </c>
      <c r="S694" s="48" t="s">
        <v>2660</v>
      </c>
      <c r="T694" s="48" t="s">
        <v>2658</v>
      </c>
      <c r="U694" s="48" t="s">
        <v>2659</v>
      </c>
      <c r="V694" s="48" t="s">
        <v>2660</v>
      </c>
      <c r="W694" s="122" t="s">
        <v>3812</v>
      </c>
      <c r="X694" s="122"/>
      <c r="Y694" s="48" t="s">
        <v>1249</v>
      </c>
      <c r="Z694" s="48" t="s">
        <v>2691</v>
      </c>
    </row>
    <row r="695" spans="2:26" ht="187.2" customHeight="1">
      <c r="B695" s="48" t="s">
        <v>2994</v>
      </c>
      <c r="C695" s="122">
        <f>IF(B695="1.2(1)①",INDEX('1.2(1)①'!$B:$B,MATCH(D695,'1.2(1)①'!$J:$J,0),1),INDEX('1.2(1)②'!$B:$B,MATCH(D695,'1.2(1)②'!$J:$J,0),1))</f>
        <v>52</v>
      </c>
      <c r="D695" s="48" t="s">
        <v>3407</v>
      </c>
      <c r="E695" s="48">
        <f t="shared" si="10"/>
        <v>689</v>
      </c>
      <c r="F695" s="48" t="s">
        <v>2656</v>
      </c>
      <c r="G695" s="48" t="s">
        <v>2688</v>
      </c>
      <c r="H695" s="48" t="s">
        <v>2586</v>
      </c>
      <c r="I695" s="48" t="s">
        <v>2598</v>
      </c>
      <c r="J695" s="48" t="s">
        <v>2588</v>
      </c>
      <c r="K695" s="48" t="s">
        <v>2589</v>
      </c>
      <c r="L695" s="48">
        <v>181</v>
      </c>
      <c r="M695" s="48" t="s">
        <v>1276</v>
      </c>
      <c r="N695" s="48" t="s">
        <v>1277</v>
      </c>
      <c r="O695" s="122" t="s">
        <v>1267</v>
      </c>
      <c r="P695" s="48" t="s">
        <v>1271</v>
      </c>
      <c r="Q695" s="48" t="s">
        <v>2658</v>
      </c>
      <c r="R695" s="48" t="s">
        <v>2659</v>
      </c>
      <c r="S695" s="48" t="s">
        <v>2660</v>
      </c>
      <c r="T695" s="48" t="s">
        <v>2658</v>
      </c>
      <c r="U695" s="48" t="s">
        <v>2659</v>
      </c>
      <c r="V695" s="48" t="s">
        <v>2660</v>
      </c>
      <c r="W695" s="122" t="s">
        <v>3812</v>
      </c>
      <c r="X695" s="122"/>
      <c r="Y695" s="48" t="s">
        <v>1249</v>
      </c>
      <c r="Z695" s="48" t="s">
        <v>2692</v>
      </c>
    </row>
    <row r="696" spans="2:26" ht="187.2" customHeight="1">
      <c r="B696" s="48" t="s">
        <v>2994</v>
      </c>
      <c r="C696" s="122">
        <f>IF(B696="1.2(1)①",INDEX('1.2(1)①'!$B:$B,MATCH(D696,'1.2(1)①'!$J:$J,0),1),INDEX('1.2(1)②'!$B:$B,MATCH(D696,'1.2(1)②'!$J:$J,0),1))</f>
        <v>52</v>
      </c>
      <c r="D696" s="48" t="s">
        <v>3407</v>
      </c>
      <c r="E696" s="48">
        <f t="shared" si="10"/>
        <v>690</v>
      </c>
      <c r="F696" s="48" t="s">
        <v>2656</v>
      </c>
      <c r="G696" s="48" t="s">
        <v>2688</v>
      </c>
      <c r="H696" s="48" t="s">
        <v>2586</v>
      </c>
      <c r="I696" s="48" t="s">
        <v>2600</v>
      </c>
      <c r="J696" s="48" t="s">
        <v>2588</v>
      </c>
      <c r="K696" s="48" t="s">
        <v>2589</v>
      </c>
      <c r="L696" s="48">
        <v>223</v>
      </c>
      <c r="M696" s="48" t="s">
        <v>1276</v>
      </c>
      <c r="N696" s="48" t="s">
        <v>1277</v>
      </c>
      <c r="O696" s="122" t="s">
        <v>1267</v>
      </c>
      <c r="P696" s="48" t="s">
        <v>1271</v>
      </c>
      <c r="Q696" s="48" t="s">
        <v>2658</v>
      </c>
      <c r="R696" s="48" t="s">
        <v>2659</v>
      </c>
      <c r="S696" s="48" t="s">
        <v>2660</v>
      </c>
      <c r="T696" s="48" t="s">
        <v>2658</v>
      </c>
      <c r="U696" s="48" t="s">
        <v>2659</v>
      </c>
      <c r="V696" s="48" t="s">
        <v>2660</v>
      </c>
      <c r="W696" s="122" t="s">
        <v>3812</v>
      </c>
      <c r="X696" s="122"/>
      <c r="Y696" s="48" t="s">
        <v>1249</v>
      </c>
      <c r="Z696" s="48" t="s">
        <v>2693</v>
      </c>
    </row>
    <row r="697" spans="2:26" ht="187.2" customHeight="1">
      <c r="B697" s="48" t="s">
        <v>2994</v>
      </c>
      <c r="C697" s="122">
        <f>IF(B697="1.2(1)①",INDEX('1.2(1)①'!$B:$B,MATCH(D697,'1.2(1)①'!$J:$J,0),1),INDEX('1.2(1)②'!$B:$B,MATCH(D697,'1.2(1)②'!$J:$J,0),1))</f>
        <v>52</v>
      </c>
      <c r="D697" s="48" t="s">
        <v>3407</v>
      </c>
      <c r="E697" s="48">
        <f t="shared" si="10"/>
        <v>691</v>
      </c>
      <c r="F697" s="48" t="s">
        <v>2656</v>
      </c>
      <c r="G697" s="48" t="s">
        <v>2688</v>
      </c>
      <c r="H697" s="48" t="s">
        <v>2586</v>
      </c>
      <c r="I697" s="48" t="s">
        <v>2602</v>
      </c>
      <c r="J697" s="48" t="s">
        <v>2588</v>
      </c>
      <c r="K697" s="48" t="s">
        <v>2589</v>
      </c>
      <c r="L697" s="48">
        <v>289</v>
      </c>
      <c r="M697" s="48" t="s">
        <v>1276</v>
      </c>
      <c r="N697" s="48" t="s">
        <v>1277</v>
      </c>
      <c r="O697" s="122" t="s">
        <v>1267</v>
      </c>
      <c r="P697" s="48" t="s">
        <v>1271</v>
      </c>
      <c r="Q697" s="48" t="s">
        <v>2658</v>
      </c>
      <c r="R697" s="48" t="s">
        <v>2659</v>
      </c>
      <c r="S697" s="48" t="s">
        <v>2660</v>
      </c>
      <c r="T697" s="48" t="s">
        <v>2658</v>
      </c>
      <c r="U697" s="48" t="s">
        <v>2659</v>
      </c>
      <c r="V697" s="48" t="s">
        <v>2660</v>
      </c>
      <c r="W697" s="122" t="s">
        <v>3812</v>
      </c>
      <c r="X697" s="122"/>
      <c r="Y697" s="48" t="s">
        <v>1249</v>
      </c>
      <c r="Z697" s="48" t="s">
        <v>2694</v>
      </c>
    </row>
    <row r="698" spans="2:26" ht="187.2" customHeight="1">
      <c r="B698" s="48" t="s">
        <v>2994</v>
      </c>
      <c r="C698" s="122">
        <f>IF(B698="1.2(1)①",INDEX('1.2(1)①'!$B:$B,MATCH(D698,'1.2(1)①'!$J:$J,0),1),INDEX('1.2(1)②'!$B:$B,MATCH(D698,'1.2(1)②'!$J:$J,0),1))</f>
        <v>52</v>
      </c>
      <c r="D698" s="48" t="s">
        <v>3407</v>
      </c>
      <c r="E698" s="48">
        <f t="shared" si="10"/>
        <v>692</v>
      </c>
      <c r="F698" s="48" t="s">
        <v>2656</v>
      </c>
      <c r="G698" s="48" t="s">
        <v>2688</v>
      </c>
      <c r="H698" s="48" t="s">
        <v>2586</v>
      </c>
      <c r="I698" s="48" t="s">
        <v>2604</v>
      </c>
      <c r="J698" s="48" t="s">
        <v>2588</v>
      </c>
      <c r="K698" s="48" t="s">
        <v>2589</v>
      </c>
      <c r="L698" s="48">
        <v>369</v>
      </c>
      <c r="M698" s="48" t="s">
        <v>1276</v>
      </c>
      <c r="N698" s="48" t="s">
        <v>1277</v>
      </c>
      <c r="O698" s="122" t="s">
        <v>1267</v>
      </c>
      <c r="P698" s="48" t="s">
        <v>1271</v>
      </c>
      <c r="Q698" s="48" t="s">
        <v>2658</v>
      </c>
      <c r="R698" s="48" t="s">
        <v>2659</v>
      </c>
      <c r="S698" s="48" t="s">
        <v>2660</v>
      </c>
      <c r="T698" s="48" t="s">
        <v>2658</v>
      </c>
      <c r="U698" s="48" t="s">
        <v>2659</v>
      </c>
      <c r="V698" s="48" t="s">
        <v>2660</v>
      </c>
      <c r="W698" s="122" t="s">
        <v>3812</v>
      </c>
      <c r="X698" s="122"/>
      <c r="Y698" s="48" t="s">
        <v>1249</v>
      </c>
      <c r="Z698" s="48" t="s">
        <v>2695</v>
      </c>
    </row>
    <row r="699" spans="2:26" ht="187.2" customHeight="1">
      <c r="B699" s="48" t="s">
        <v>2994</v>
      </c>
      <c r="C699" s="122">
        <f>IF(B699="1.2(1)①",INDEX('1.2(1)①'!$B:$B,MATCH(D699,'1.2(1)①'!$J:$J,0),1),INDEX('1.2(1)②'!$B:$B,MATCH(D699,'1.2(1)②'!$J:$J,0),1))</f>
        <v>52</v>
      </c>
      <c r="D699" s="48" t="s">
        <v>3407</v>
      </c>
      <c r="E699" s="48">
        <f t="shared" si="10"/>
        <v>693</v>
      </c>
      <c r="F699" s="48" t="s">
        <v>2656</v>
      </c>
      <c r="G699" s="48" t="s">
        <v>2688</v>
      </c>
      <c r="H699" s="48" t="s">
        <v>2586</v>
      </c>
      <c r="I699" s="48" t="s">
        <v>2606</v>
      </c>
      <c r="J699" s="48" t="s">
        <v>2588</v>
      </c>
      <c r="K699" s="48" t="s">
        <v>2589</v>
      </c>
      <c r="L699" s="48">
        <v>496</v>
      </c>
      <c r="M699" s="48" t="s">
        <v>1276</v>
      </c>
      <c r="N699" s="48" t="s">
        <v>1277</v>
      </c>
      <c r="O699" s="122" t="s">
        <v>1267</v>
      </c>
      <c r="P699" s="48" t="s">
        <v>1271</v>
      </c>
      <c r="Q699" s="48" t="s">
        <v>2658</v>
      </c>
      <c r="R699" s="48" t="s">
        <v>2659</v>
      </c>
      <c r="S699" s="48" t="s">
        <v>2660</v>
      </c>
      <c r="T699" s="48" t="s">
        <v>2658</v>
      </c>
      <c r="U699" s="48" t="s">
        <v>2659</v>
      </c>
      <c r="V699" s="48" t="s">
        <v>2660</v>
      </c>
      <c r="W699" s="122" t="s">
        <v>3812</v>
      </c>
      <c r="X699" s="122"/>
      <c r="Y699" s="48" t="s">
        <v>1249</v>
      </c>
      <c r="Z699" s="48" t="s">
        <v>2696</v>
      </c>
    </row>
    <row r="700" spans="2:26" ht="187.2" customHeight="1">
      <c r="B700" s="48" t="s">
        <v>2994</v>
      </c>
      <c r="C700" s="122">
        <f>IF(B700="1.2(1)①",INDEX('1.2(1)①'!$B:$B,MATCH(D700,'1.2(1)①'!$J:$J,0),1),INDEX('1.2(1)②'!$B:$B,MATCH(D700,'1.2(1)②'!$J:$J,0),1))</f>
        <v>52</v>
      </c>
      <c r="D700" s="48" t="s">
        <v>3407</v>
      </c>
      <c r="E700" s="48">
        <f t="shared" si="10"/>
        <v>694</v>
      </c>
      <c r="F700" s="48" t="s">
        <v>2656</v>
      </c>
      <c r="G700" s="48" t="s">
        <v>2688</v>
      </c>
      <c r="H700" s="48" t="s">
        <v>2586</v>
      </c>
      <c r="I700" s="48" t="s">
        <v>2608</v>
      </c>
      <c r="J700" s="48" t="s">
        <v>2588</v>
      </c>
      <c r="K700" s="48" t="s">
        <v>2589</v>
      </c>
      <c r="L700" s="48">
        <v>774</v>
      </c>
      <c r="M700" s="48" t="s">
        <v>1276</v>
      </c>
      <c r="N700" s="48" t="s">
        <v>1277</v>
      </c>
      <c r="O700" s="122" t="s">
        <v>1267</v>
      </c>
      <c r="P700" s="48" t="s">
        <v>1271</v>
      </c>
      <c r="Q700" s="48" t="s">
        <v>2658</v>
      </c>
      <c r="R700" s="48" t="s">
        <v>2659</v>
      </c>
      <c r="S700" s="48" t="s">
        <v>2660</v>
      </c>
      <c r="T700" s="48" t="s">
        <v>2658</v>
      </c>
      <c r="U700" s="48" t="s">
        <v>2659</v>
      </c>
      <c r="V700" s="48" t="s">
        <v>2660</v>
      </c>
      <c r="W700" s="122" t="s">
        <v>3812</v>
      </c>
      <c r="X700" s="122"/>
      <c r="Y700" s="48" t="s">
        <v>1249</v>
      </c>
      <c r="Z700" s="48" t="s">
        <v>2697</v>
      </c>
    </row>
    <row r="701" spans="2:26" ht="187.2" customHeight="1">
      <c r="B701" s="48" t="s">
        <v>2994</v>
      </c>
      <c r="C701" s="122">
        <f>IF(B701="1.2(1)①",INDEX('1.2(1)①'!$B:$B,MATCH(D701,'1.2(1)①'!$J:$J,0),1),INDEX('1.2(1)②'!$B:$B,MATCH(D701,'1.2(1)②'!$J:$J,0),1))</f>
        <v>52</v>
      </c>
      <c r="D701" s="48" t="s">
        <v>3407</v>
      </c>
      <c r="E701" s="48">
        <f t="shared" si="10"/>
        <v>695</v>
      </c>
      <c r="F701" s="48" t="s">
        <v>2656</v>
      </c>
      <c r="G701" s="48" t="s">
        <v>2699</v>
      </c>
      <c r="H701" s="48" t="s">
        <v>2586</v>
      </c>
      <c r="I701" s="48" t="s">
        <v>2633</v>
      </c>
      <c r="J701" s="48" t="s">
        <v>2588</v>
      </c>
      <c r="K701" s="48" t="s">
        <v>2589</v>
      </c>
      <c r="L701" s="48">
        <v>73</v>
      </c>
      <c r="M701" s="48" t="s">
        <v>1276</v>
      </c>
      <c r="N701" s="48" t="s">
        <v>1277</v>
      </c>
      <c r="O701" s="122" t="s">
        <v>1267</v>
      </c>
      <c r="P701" s="48" t="s">
        <v>1271</v>
      </c>
      <c r="Q701" s="48" t="s">
        <v>2658</v>
      </c>
      <c r="R701" s="48" t="s">
        <v>2659</v>
      </c>
      <c r="S701" s="48" t="s">
        <v>2660</v>
      </c>
      <c r="T701" s="48" t="s">
        <v>2658</v>
      </c>
      <c r="U701" s="48" t="s">
        <v>2659</v>
      </c>
      <c r="V701" s="48" t="s">
        <v>2660</v>
      </c>
      <c r="W701" s="122" t="s">
        <v>3812</v>
      </c>
      <c r="X701" s="122"/>
      <c r="Y701" s="48" t="s">
        <v>1249</v>
      </c>
      <c r="Z701" s="48" t="s">
        <v>2698</v>
      </c>
    </row>
    <row r="702" spans="2:26" ht="187.2" customHeight="1">
      <c r="B702" s="48" t="s">
        <v>2994</v>
      </c>
      <c r="C702" s="122">
        <f>IF(B702="1.2(1)①",INDEX('1.2(1)①'!$B:$B,MATCH(D702,'1.2(1)①'!$J:$J,0),1),INDEX('1.2(1)②'!$B:$B,MATCH(D702,'1.2(1)②'!$J:$J,0),1))</f>
        <v>52</v>
      </c>
      <c r="D702" s="48" t="s">
        <v>3407</v>
      </c>
      <c r="E702" s="48">
        <f t="shared" si="10"/>
        <v>696</v>
      </c>
      <c r="F702" s="48" t="s">
        <v>2656</v>
      </c>
      <c r="G702" s="48" t="s">
        <v>2699</v>
      </c>
      <c r="H702" s="48" t="s">
        <v>2586</v>
      </c>
      <c r="I702" s="48" t="s">
        <v>2635</v>
      </c>
      <c r="J702" s="48" t="s">
        <v>2588</v>
      </c>
      <c r="K702" s="48" t="s">
        <v>2589</v>
      </c>
      <c r="L702" s="48">
        <v>110</v>
      </c>
      <c r="M702" s="48" t="s">
        <v>1276</v>
      </c>
      <c r="N702" s="48" t="s">
        <v>1277</v>
      </c>
      <c r="O702" s="122" t="s">
        <v>1267</v>
      </c>
      <c r="P702" s="48" t="s">
        <v>1271</v>
      </c>
      <c r="Q702" s="48" t="s">
        <v>2658</v>
      </c>
      <c r="R702" s="48" t="s">
        <v>2659</v>
      </c>
      <c r="S702" s="48" t="s">
        <v>2660</v>
      </c>
      <c r="T702" s="48" t="s">
        <v>2658</v>
      </c>
      <c r="U702" s="48" t="s">
        <v>2659</v>
      </c>
      <c r="V702" s="48" t="s">
        <v>2660</v>
      </c>
      <c r="W702" s="122" t="s">
        <v>3812</v>
      </c>
      <c r="X702" s="122"/>
      <c r="Y702" s="48" t="s">
        <v>1249</v>
      </c>
      <c r="Z702" s="48" t="s">
        <v>2700</v>
      </c>
    </row>
    <row r="703" spans="2:26" ht="187.2" customHeight="1">
      <c r="B703" s="48" t="s">
        <v>2994</v>
      </c>
      <c r="C703" s="122">
        <f>IF(B703="1.2(1)①",INDEX('1.2(1)①'!$B:$B,MATCH(D703,'1.2(1)①'!$J:$J,0),1),INDEX('1.2(1)②'!$B:$B,MATCH(D703,'1.2(1)②'!$J:$J,0),1))</f>
        <v>52</v>
      </c>
      <c r="D703" s="48" t="s">
        <v>3407</v>
      </c>
      <c r="E703" s="48">
        <f t="shared" si="10"/>
        <v>697</v>
      </c>
      <c r="F703" s="48" t="s">
        <v>2656</v>
      </c>
      <c r="G703" s="48" t="s">
        <v>2699</v>
      </c>
      <c r="H703" s="48" t="s">
        <v>2586</v>
      </c>
      <c r="I703" s="48" t="s">
        <v>2594</v>
      </c>
      <c r="J703" s="48" t="s">
        <v>2588</v>
      </c>
      <c r="K703" s="48" t="s">
        <v>2589</v>
      </c>
      <c r="L703" s="48">
        <v>150</v>
      </c>
      <c r="M703" s="48" t="s">
        <v>1276</v>
      </c>
      <c r="N703" s="48" t="s">
        <v>1277</v>
      </c>
      <c r="O703" s="122" t="s">
        <v>1267</v>
      </c>
      <c r="P703" s="48" t="s">
        <v>1271</v>
      </c>
      <c r="Q703" s="48" t="s">
        <v>2658</v>
      </c>
      <c r="R703" s="48" t="s">
        <v>2659</v>
      </c>
      <c r="S703" s="48" t="s">
        <v>2660</v>
      </c>
      <c r="T703" s="48" t="s">
        <v>2658</v>
      </c>
      <c r="U703" s="48" t="s">
        <v>2659</v>
      </c>
      <c r="V703" s="48" t="s">
        <v>2660</v>
      </c>
      <c r="W703" s="122" t="s">
        <v>3812</v>
      </c>
      <c r="X703" s="122"/>
      <c r="Y703" s="48" t="s">
        <v>1249</v>
      </c>
      <c r="Z703" s="48" t="s">
        <v>2701</v>
      </c>
    </row>
    <row r="704" spans="2:26" ht="187.2" customHeight="1">
      <c r="B704" s="48" t="s">
        <v>2994</v>
      </c>
      <c r="C704" s="122">
        <f>IF(B704="1.2(1)①",INDEX('1.2(1)①'!$B:$B,MATCH(D704,'1.2(1)①'!$J:$J,0),1),INDEX('1.2(1)②'!$B:$B,MATCH(D704,'1.2(1)②'!$J:$J,0),1))</f>
        <v>52</v>
      </c>
      <c r="D704" s="48" t="s">
        <v>3407</v>
      </c>
      <c r="E704" s="48">
        <f t="shared" si="10"/>
        <v>698</v>
      </c>
      <c r="F704" s="48" t="s">
        <v>2656</v>
      </c>
      <c r="G704" s="48" t="s">
        <v>2699</v>
      </c>
      <c r="H704" s="48" t="s">
        <v>2586</v>
      </c>
      <c r="I704" s="48" t="s">
        <v>2596</v>
      </c>
      <c r="J704" s="48" t="s">
        <v>2588</v>
      </c>
      <c r="K704" s="48" t="s">
        <v>2589</v>
      </c>
      <c r="L704" s="48">
        <v>149</v>
      </c>
      <c r="M704" s="48" t="s">
        <v>1276</v>
      </c>
      <c r="N704" s="48" t="s">
        <v>1277</v>
      </c>
      <c r="O704" s="122" t="s">
        <v>1267</v>
      </c>
      <c r="P704" s="48" t="s">
        <v>1271</v>
      </c>
      <c r="Q704" s="48" t="s">
        <v>2658</v>
      </c>
      <c r="R704" s="48" t="s">
        <v>2659</v>
      </c>
      <c r="S704" s="48" t="s">
        <v>2660</v>
      </c>
      <c r="T704" s="48" t="s">
        <v>2658</v>
      </c>
      <c r="U704" s="48" t="s">
        <v>2659</v>
      </c>
      <c r="V704" s="48" t="s">
        <v>2660</v>
      </c>
      <c r="W704" s="122" t="s">
        <v>3812</v>
      </c>
      <c r="X704" s="122"/>
      <c r="Y704" s="48" t="s">
        <v>1249</v>
      </c>
      <c r="Z704" s="48" t="s">
        <v>2702</v>
      </c>
    </row>
    <row r="705" spans="2:26" ht="187.2" customHeight="1">
      <c r="B705" s="48" t="s">
        <v>2994</v>
      </c>
      <c r="C705" s="122">
        <f>IF(B705="1.2(1)①",INDEX('1.2(1)①'!$B:$B,MATCH(D705,'1.2(1)①'!$J:$J,0),1),INDEX('1.2(1)②'!$B:$B,MATCH(D705,'1.2(1)②'!$J:$J,0),1))</f>
        <v>52</v>
      </c>
      <c r="D705" s="48" t="s">
        <v>3407</v>
      </c>
      <c r="E705" s="48">
        <f t="shared" ref="E705:E768" si="11">ROW(E705)-6</f>
        <v>699</v>
      </c>
      <c r="F705" s="48" t="s">
        <v>2656</v>
      </c>
      <c r="G705" s="48" t="s">
        <v>2699</v>
      </c>
      <c r="H705" s="48" t="s">
        <v>2586</v>
      </c>
      <c r="I705" s="48" t="s">
        <v>2598</v>
      </c>
      <c r="J705" s="48" t="s">
        <v>2588</v>
      </c>
      <c r="K705" s="48" t="s">
        <v>2589</v>
      </c>
      <c r="L705" s="48">
        <v>183</v>
      </c>
      <c r="M705" s="48" t="s">
        <v>1276</v>
      </c>
      <c r="N705" s="48" t="s">
        <v>1277</v>
      </c>
      <c r="O705" s="122" t="s">
        <v>1267</v>
      </c>
      <c r="P705" s="48" t="s">
        <v>1271</v>
      </c>
      <c r="Q705" s="48" t="s">
        <v>2658</v>
      </c>
      <c r="R705" s="48" t="s">
        <v>2659</v>
      </c>
      <c r="S705" s="48" t="s">
        <v>2660</v>
      </c>
      <c r="T705" s="48" t="s">
        <v>2658</v>
      </c>
      <c r="U705" s="48" t="s">
        <v>2659</v>
      </c>
      <c r="V705" s="48" t="s">
        <v>2660</v>
      </c>
      <c r="W705" s="122" t="s">
        <v>3812</v>
      </c>
      <c r="X705" s="122"/>
      <c r="Y705" s="48" t="s">
        <v>1249</v>
      </c>
      <c r="Z705" s="48" t="s">
        <v>2703</v>
      </c>
    </row>
    <row r="706" spans="2:26" ht="187.2" customHeight="1">
      <c r="B706" s="48" t="s">
        <v>2994</v>
      </c>
      <c r="C706" s="122">
        <f>IF(B706="1.2(1)①",INDEX('1.2(1)①'!$B:$B,MATCH(D706,'1.2(1)①'!$J:$J,0),1),INDEX('1.2(1)②'!$B:$B,MATCH(D706,'1.2(1)②'!$J:$J,0),1))</f>
        <v>52</v>
      </c>
      <c r="D706" s="48" t="s">
        <v>3407</v>
      </c>
      <c r="E706" s="48">
        <f t="shared" si="11"/>
        <v>700</v>
      </c>
      <c r="F706" s="48" t="s">
        <v>2656</v>
      </c>
      <c r="G706" s="48" t="s">
        <v>2699</v>
      </c>
      <c r="H706" s="48" t="s">
        <v>2586</v>
      </c>
      <c r="I706" s="48" t="s">
        <v>2600</v>
      </c>
      <c r="J706" s="48" t="s">
        <v>2588</v>
      </c>
      <c r="K706" s="48" t="s">
        <v>2589</v>
      </c>
      <c r="L706" s="48">
        <v>228</v>
      </c>
      <c r="M706" s="48" t="s">
        <v>1276</v>
      </c>
      <c r="N706" s="48" t="s">
        <v>1277</v>
      </c>
      <c r="O706" s="122" t="s">
        <v>1267</v>
      </c>
      <c r="P706" s="48" t="s">
        <v>1271</v>
      </c>
      <c r="Q706" s="48" t="s">
        <v>2658</v>
      </c>
      <c r="R706" s="48" t="s">
        <v>2659</v>
      </c>
      <c r="S706" s="48" t="s">
        <v>2660</v>
      </c>
      <c r="T706" s="48" t="s">
        <v>2658</v>
      </c>
      <c r="U706" s="48" t="s">
        <v>2659</v>
      </c>
      <c r="V706" s="48" t="s">
        <v>2660</v>
      </c>
      <c r="W706" s="122" t="s">
        <v>3812</v>
      </c>
      <c r="X706" s="122"/>
      <c r="Y706" s="48" t="s">
        <v>1249</v>
      </c>
      <c r="Z706" s="48" t="s">
        <v>2704</v>
      </c>
    </row>
    <row r="707" spans="2:26" ht="187.2" customHeight="1">
      <c r="B707" s="48" t="s">
        <v>2994</v>
      </c>
      <c r="C707" s="122">
        <f>IF(B707="1.2(1)①",INDEX('1.2(1)①'!$B:$B,MATCH(D707,'1.2(1)①'!$J:$J,0),1),INDEX('1.2(1)②'!$B:$B,MATCH(D707,'1.2(1)②'!$J:$J,0),1))</f>
        <v>52</v>
      </c>
      <c r="D707" s="48" t="s">
        <v>3407</v>
      </c>
      <c r="E707" s="48">
        <f t="shared" si="11"/>
        <v>701</v>
      </c>
      <c r="F707" s="48" t="s">
        <v>2656</v>
      </c>
      <c r="G707" s="48" t="s">
        <v>2699</v>
      </c>
      <c r="H707" s="48" t="s">
        <v>2586</v>
      </c>
      <c r="I707" s="48" t="s">
        <v>2602</v>
      </c>
      <c r="J707" s="48" t="s">
        <v>2588</v>
      </c>
      <c r="K707" s="48" t="s">
        <v>2589</v>
      </c>
      <c r="L707" s="48">
        <v>285</v>
      </c>
      <c r="M707" s="48" t="s">
        <v>1276</v>
      </c>
      <c r="N707" s="48" t="s">
        <v>1277</v>
      </c>
      <c r="O707" s="122" t="s">
        <v>1267</v>
      </c>
      <c r="P707" s="48" t="s">
        <v>1271</v>
      </c>
      <c r="Q707" s="48" t="s">
        <v>2658</v>
      </c>
      <c r="R707" s="48" t="s">
        <v>2659</v>
      </c>
      <c r="S707" s="48" t="s">
        <v>2660</v>
      </c>
      <c r="T707" s="48" t="s">
        <v>2658</v>
      </c>
      <c r="U707" s="48" t="s">
        <v>2659</v>
      </c>
      <c r="V707" s="48" t="s">
        <v>2660</v>
      </c>
      <c r="W707" s="122" t="s">
        <v>3812</v>
      </c>
      <c r="X707" s="122"/>
      <c r="Y707" s="48" t="s">
        <v>1249</v>
      </c>
      <c r="Z707" s="48" t="s">
        <v>2705</v>
      </c>
    </row>
    <row r="708" spans="2:26" ht="187.2" customHeight="1">
      <c r="B708" s="48" t="s">
        <v>2994</v>
      </c>
      <c r="C708" s="122">
        <f>IF(B708="1.2(1)①",INDEX('1.2(1)①'!$B:$B,MATCH(D708,'1.2(1)①'!$J:$J,0),1),INDEX('1.2(1)②'!$B:$B,MATCH(D708,'1.2(1)②'!$J:$J,0),1))</f>
        <v>52</v>
      </c>
      <c r="D708" s="48" t="s">
        <v>3407</v>
      </c>
      <c r="E708" s="48">
        <f t="shared" si="11"/>
        <v>702</v>
      </c>
      <c r="F708" s="48" t="s">
        <v>2656</v>
      </c>
      <c r="G708" s="48" t="s">
        <v>2699</v>
      </c>
      <c r="H708" s="48" t="s">
        <v>2586</v>
      </c>
      <c r="I708" s="48" t="s">
        <v>2604</v>
      </c>
      <c r="J708" s="48" t="s">
        <v>2588</v>
      </c>
      <c r="K708" s="48" t="s">
        <v>2589</v>
      </c>
      <c r="L708" s="48">
        <v>368</v>
      </c>
      <c r="M708" s="48" t="s">
        <v>1276</v>
      </c>
      <c r="N708" s="48" t="s">
        <v>1277</v>
      </c>
      <c r="O708" s="122" t="s">
        <v>1267</v>
      </c>
      <c r="P708" s="48" t="s">
        <v>1271</v>
      </c>
      <c r="Q708" s="48" t="s">
        <v>2658</v>
      </c>
      <c r="R708" s="48" t="s">
        <v>2659</v>
      </c>
      <c r="S708" s="48" t="s">
        <v>2660</v>
      </c>
      <c r="T708" s="48" t="s">
        <v>2658</v>
      </c>
      <c r="U708" s="48" t="s">
        <v>2659</v>
      </c>
      <c r="V708" s="48" t="s">
        <v>2660</v>
      </c>
      <c r="W708" s="122" t="s">
        <v>3812</v>
      </c>
      <c r="X708" s="122"/>
      <c r="Y708" s="48" t="s">
        <v>1249</v>
      </c>
      <c r="Z708" s="48" t="s">
        <v>2706</v>
      </c>
    </row>
    <row r="709" spans="2:26" ht="187.2" customHeight="1">
      <c r="B709" s="48" t="s">
        <v>2994</v>
      </c>
      <c r="C709" s="122">
        <f>IF(B709="1.2(1)①",INDEX('1.2(1)①'!$B:$B,MATCH(D709,'1.2(1)①'!$J:$J,0),1),INDEX('1.2(1)②'!$B:$B,MATCH(D709,'1.2(1)②'!$J:$J,0),1))</f>
        <v>52</v>
      </c>
      <c r="D709" s="48" t="s">
        <v>3407</v>
      </c>
      <c r="E709" s="48">
        <f t="shared" si="11"/>
        <v>703</v>
      </c>
      <c r="F709" s="48" t="s">
        <v>2656</v>
      </c>
      <c r="G709" s="48" t="s">
        <v>2699</v>
      </c>
      <c r="H709" s="48" t="s">
        <v>2586</v>
      </c>
      <c r="I709" s="48" t="s">
        <v>2606</v>
      </c>
      <c r="J709" s="48" t="s">
        <v>2588</v>
      </c>
      <c r="K709" s="48" t="s">
        <v>2589</v>
      </c>
      <c r="L709" s="48">
        <v>491</v>
      </c>
      <c r="M709" s="48" t="s">
        <v>1276</v>
      </c>
      <c r="N709" s="48" t="s">
        <v>1277</v>
      </c>
      <c r="O709" s="122" t="s">
        <v>1267</v>
      </c>
      <c r="P709" s="48" t="s">
        <v>1271</v>
      </c>
      <c r="Q709" s="48" t="s">
        <v>2658</v>
      </c>
      <c r="R709" s="48" t="s">
        <v>2659</v>
      </c>
      <c r="S709" s="48" t="s">
        <v>2660</v>
      </c>
      <c r="T709" s="48" t="s">
        <v>2658</v>
      </c>
      <c r="U709" s="48" t="s">
        <v>2659</v>
      </c>
      <c r="V709" s="48" t="s">
        <v>2660</v>
      </c>
      <c r="W709" s="122" t="s">
        <v>3812</v>
      </c>
      <c r="X709" s="122"/>
      <c r="Y709" s="48" t="s">
        <v>1249</v>
      </c>
      <c r="Z709" s="48" t="s">
        <v>2707</v>
      </c>
    </row>
    <row r="710" spans="2:26" ht="187.2" customHeight="1">
      <c r="B710" s="48" t="s">
        <v>2994</v>
      </c>
      <c r="C710" s="122">
        <f>IF(B710="1.2(1)①",INDEX('1.2(1)①'!$B:$B,MATCH(D710,'1.2(1)①'!$J:$J,0),1),INDEX('1.2(1)②'!$B:$B,MATCH(D710,'1.2(1)②'!$J:$J,0),1))</f>
        <v>52</v>
      </c>
      <c r="D710" s="48" t="s">
        <v>3407</v>
      </c>
      <c r="E710" s="48">
        <f t="shared" si="11"/>
        <v>704</v>
      </c>
      <c r="F710" s="48" t="s">
        <v>2656</v>
      </c>
      <c r="G710" s="48" t="s">
        <v>2699</v>
      </c>
      <c r="H710" s="48" t="s">
        <v>2586</v>
      </c>
      <c r="I710" s="48" t="s">
        <v>2608</v>
      </c>
      <c r="J710" s="48" t="s">
        <v>2588</v>
      </c>
      <c r="K710" s="48" t="s">
        <v>2589</v>
      </c>
      <c r="L710" s="48">
        <v>785</v>
      </c>
      <c r="M710" s="48" t="s">
        <v>1276</v>
      </c>
      <c r="N710" s="48" t="s">
        <v>1277</v>
      </c>
      <c r="O710" s="122" t="s">
        <v>1267</v>
      </c>
      <c r="P710" s="48" t="s">
        <v>1271</v>
      </c>
      <c r="Q710" s="48" t="s">
        <v>2658</v>
      </c>
      <c r="R710" s="48" t="s">
        <v>2659</v>
      </c>
      <c r="S710" s="48" t="s">
        <v>2660</v>
      </c>
      <c r="T710" s="48" t="s">
        <v>2658</v>
      </c>
      <c r="U710" s="48" t="s">
        <v>2659</v>
      </c>
      <c r="V710" s="48" t="s">
        <v>2660</v>
      </c>
      <c r="W710" s="122" t="s">
        <v>3812</v>
      </c>
      <c r="X710" s="122"/>
      <c r="Y710" s="48" t="s">
        <v>1249</v>
      </c>
      <c r="Z710" s="48" t="s">
        <v>2708</v>
      </c>
    </row>
    <row r="711" spans="2:26" ht="187.2" customHeight="1">
      <c r="B711" s="48" t="s">
        <v>2994</v>
      </c>
      <c r="C711" s="122">
        <f>IF(B711="1.2(1)①",INDEX('1.2(1)①'!$B:$B,MATCH(D711,'1.2(1)①'!$J:$J,0),1),INDEX('1.2(1)②'!$B:$B,MATCH(D711,'1.2(1)②'!$J:$J,0),1))</f>
        <v>53</v>
      </c>
      <c r="D711" s="48" t="s">
        <v>122</v>
      </c>
      <c r="E711" s="48">
        <f t="shared" si="11"/>
        <v>705</v>
      </c>
      <c r="F711" s="48" t="s">
        <v>2419</v>
      </c>
      <c r="G711" s="48" t="s">
        <v>2420</v>
      </c>
      <c r="H711" s="48" t="s">
        <v>2295</v>
      </c>
      <c r="I711" s="48" t="s">
        <v>2421</v>
      </c>
      <c r="J711" s="48" t="s">
        <v>2422</v>
      </c>
      <c r="K711" s="48" t="s">
        <v>1993</v>
      </c>
      <c r="L711" s="48">
        <v>85</v>
      </c>
      <c r="M711" s="48" t="s">
        <v>1276</v>
      </c>
      <c r="N711" s="48" t="s">
        <v>1277</v>
      </c>
      <c r="O711" s="122" t="s">
        <v>1267</v>
      </c>
      <c r="P711" s="48" t="s">
        <v>1271</v>
      </c>
      <c r="Q711" s="48" t="s">
        <v>2423</v>
      </c>
      <c r="R711" s="48" t="s">
        <v>2424</v>
      </c>
      <c r="S711" s="48" t="s">
        <v>2425</v>
      </c>
      <c r="T711" s="48" t="s">
        <v>2423</v>
      </c>
      <c r="U711" s="48" t="s">
        <v>2424</v>
      </c>
      <c r="V711" s="48" t="s">
        <v>2426</v>
      </c>
      <c r="W711" s="122" t="s">
        <v>3812</v>
      </c>
      <c r="X711" s="122"/>
      <c r="Y711" s="48" t="s">
        <v>1205</v>
      </c>
      <c r="Z711" s="48" t="s">
        <v>2418</v>
      </c>
    </row>
    <row r="712" spans="2:26" ht="187.2" customHeight="1">
      <c r="B712" s="48" t="s">
        <v>2994</v>
      </c>
      <c r="C712" s="122">
        <f>IF(B712="1.2(1)①",INDEX('1.2(1)①'!$B:$B,MATCH(D712,'1.2(1)①'!$J:$J,0),1),INDEX('1.2(1)②'!$B:$B,MATCH(D712,'1.2(1)②'!$J:$J,0),1))</f>
        <v>53</v>
      </c>
      <c r="D712" s="48" t="s">
        <v>122</v>
      </c>
      <c r="E712" s="48">
        <f t="shared" si="11"/>
        <v>706</v>
      </c>
      <c r="F712" s="48" t="s">
        <v>2419</v>
      </c>
      <c r="G712" s="48" t="s">
        <v>2420</v>
      </c>
      <c r="H712" s="48" t="s">
        <v>2295</v>
      </c>
      <c r="I712" s="48" t="s">
        <v>2428</v>
      </c>
      <c r="J712" s="48" t="s">
        <v>2422</v>
      </c>
      <c r="K712" s="48" t="s">
        <v>1993</v>
      </c>
      <c r="L712" s="48">
        <v>85.5</v>
      </c>
      <c r="M712" s="48" t="s">
        <v>1276</v>
      </c>
      <c r="N712" s="48" t="s">
        <v>1277</v>
      </c>
      <c r="O712" s="122" t="s">
        <v>1267</v>
      </c>
      <c r="P712" s="48" t="s">
        <v>1271</v>
      </c>
      <c r="Q712" s="48" t="s">
        <v>2423</v>
      </c>
      <c r="R712" s="48" t="s">
        <v>2424</v>
      </c>
      <c r="S712" s="48" t="s">
        <v>2425</v>
      </c>
      <c r="T712" s="48" t="s">
        <v>2423</v>
      </c>
      <c r="U712" s="48" t="s">
        <v>2424</v>
      </c>
      <c r="V712" s="48" t="s">
        <v>2426</v>
      </c>
      <c r="W712" s="122" t="s">
        <v>3812</v>
      </c>
      <c r="X712" s="122"/>
      <c r="Y712" s="48" t="s">
        <v>1205</v>
      </c>
      <c r="Z712" s="48" t="s">
        <v>2427</v>
      </c>
    </row>
    <row r="713" spans="2:26" ht="187.2" customHeight="1">
      <c r="B713" s="48" t="s">
        <v>2994</v>
      </c>
      <c r="C713" s="122">
        <f>IF(B713="1.2(1)①",INDEX('1.2(1)①'!$B:$B,MATCH(D713,'1.2(1)①'!$J:$J,0),1),INDEX('1.2(1)②'!$B:$B,MATCH(D713,'1.2(1)②'!$J:$J,0),1))</f>
        <v>53</v>
      </c>
      <c r="D713" s="48" t="s">
        <v>122</v>
      </c>
      <c r="E713" s="48">
        <f t="shared" si="11"/>
        <v>707</v>
      </c>
      <c r="F713" s="48" t="s">
        <v>2419</v>
      </c>
      <c r="G713" s="48" t="s">
        <v>2420</v>
      </c>
      <c r="H713" s="48" t="s">
        <v>2295</v>
      </c>
      <c r="I713" s="48" t="s">
        <v>2430</v>
      </c>
      <c r="J713" s="48" t="s">
        <v>2422</v>
      </c>
      <c r="K713" s="48" t="s">
        <v>1993</v>
      </c>
      <c r="L713" s="48">
        <v>89.4</v>
      </c>
      <c r="M713" s="48" t="s">
        <v>1276</v>
      </c>
      <c r="N713" s="48" t="s">
        <v>1277</v>
      </c>
      <c r="O713" s="122" t="s">
        <v>1267</v>
      </c>
      <c r="P713" s="48" t="s">
        <v>1271</v>
      </c>
      <c r="Q713" s="48" t="s">
        <v>2423</v>
      </c>
      <c r="R713" s="48" t="s">
        <v>2424</v>
      </c>
      <c r="S713" s="48" t="s">
        <v>2425</v>
      </c>
      <c r="T713" s="48" t="s">
        <v>2423</v>
      </c>
      <c r="U713" s="48" t="s">
        <v>2424</v>
      </c>
      <c r="V713" s="48" t="s">
        <v>2426</v>
      </c>
      <c r="W713" s="122" t="s">
        <v>3812</v>
      </c>
      <c r="X713" s="122"/>
      <c r="Y713" s="48" t="s">
        <v>1205</v>
      </c>
      <c r="Z713" s="48" t="s">
        <v>2429</v>
      </c>
    </row>
    <row r="714" spans="2:26" ht="187.2" customHeight="1">
      <c r="B714" s="48" t="s">
        <v>2994</v>
      </c>
      <c r="C714" s="122">
        <f>IF(B714="1.2(1)①",INDEX('1.2(1)①'!$B:$B,MATCH(D714,'1.2(1)①'!$J:$J,0),1),INDEX('1.2(1)②'!$B:$B,MATCH(D714,'1.2(1)②'!$J:$J,0),1))</f>
        <v>53</v>
      </c>
      <c r="D714" s="48" t="s">
        <v>122</v>
      </c>
      <c r="E714" s="48">
        <f t="shared" si="11"/>
        <v>708</v>
      </c>
      <c r="F714" s="48" t="s">
        <v>2419</v>
      </c>
      <c r="G714" s="48" t="s">
        <v>2420</v>
      </c>
      <c r="H714" s="48" t="s">
        <v>2295</v>
      </c>
      <c r="I714" s="48" t="s">
        <v>2432</v>
      </c>
      <c r="J714" s="48" t="s">
        <v>2422</v>
      </c>
      <c r="K714" s="48" t="s">
        <v>1993</v>
      </c>
      <c r="L714" s="48">
        <v>89.5</v>
      </c>
      <c r="M714" s="48" t="s">
        <v>1276</v>
      </c>
      <c r="N714" s="48" t="s">
        <v>1277</v>
      </c>
      <c r="O714" s="122" t="s">
        <v>1267</v>
      </c>
      <c r="P714" s="48" t="s">
        <v>1271</v>
      </c>
      <c r="Q714" s="48" t="s">
        <v>2423</v>
      </c>
      <c r="R714" s="48" t="s">
        <v>2424</v>
      </c>
      <c r="S714" s="48" t="s">
        <v>2425</v>
      </c>
      <c r="T714" s="48" t="s">
        <v>2423</v>
      </c>
      <c r="U714" s="48" t="s">
        <v>2424</v>
      </c>
      <c r="V714" s="48" t="s">
        <v>2426</v>
      </c>
      <c r="W714" s="122" t="s">
        <v>3812</v>
      </c>
      <c r="X714" s="122"/>
      <c r="Y714" s="48" t="s">
        <v>1205</v>
      </c>
      <c r="Z714" s="48" t="s">
        <v>2431</v>
      </c>
    </row>
    <row r="715" spans="2:26" ht="187.2" customHeight="1">
      <c r="B715" s="48" t="s">
        <v>2994</v>
      </c>
      <c r="C715" s="122">
        <f>IF(B715="1.2(1)①",INDEX('1.2(1)①'!$B:$B,MATCH(D715,'1.2(1)①'!$J:$J,0),1),INDEX('1.2(1)②'!$B:$B,MATCH(D715,'1.2(1)②'!$J:$J,0),1))</f>
        <v>53</v>
      </c>
      <c r="D715" s="48" t="s">
        <v>122</v>
      </c>
      <c r="E715" s="48">
        <f t="shared" si="11"/>
        <v>709</v>
      </c>
      <c r="F715" s="48" t="s">
        <v>2419</v>
      </c>
      <c r="G715" s="48" t="s">
        <v>2420</v>
      </c>
      <c r="H715" s="48" t="s">
        <v>2295</v>
      </c>
      <c r="I715" s="48" t="s">
        <v>2434</v>
      </c>
      <c r="J715" s="48" t="s">
        <v>2422</v>
      </c>
      <c r="K715" s="48" t="s">
        <v>1993</v>
      </c>
      <c r="L715" s="48" t="s">
        <v>1267</v>
      </c>
      <c r="M715" s="48" t="s">
        <v>1276</v>
      </c>
      <c r="N715" s="48" t="s">
        <v>1277</v>
      </c>
      <c r="O715" s="122" t="s">
        <v>1267</v>
      </c>
      <c r="P715" s="48" t="s">
        <v>1271</v>
      </c>
      <c r="Q715" s="48" t="s">
        <v>2423</v>
      </c>
      <c r="R715" s="48" t="s">
        <v>2424</v>
      </c>
      <c r="S715" s="48" t="s">
        <v>2425</v>
      </c>
      <c r="T715" s="48" t="s">
        <v>2423</v>
      </c>
      <c r="U715" s="48" t="s">
        <v>2424</v>
      </c>
      <c r="V715" s="48" t="s">
        <v>2426</v>
      </c>
      <c r="W715" s="122" t="s">
        <v>3812</v>
      </c>
      <c r="X715" s="122"/>
      <c r="Y715" s="48" t="s">
        <v>1205</v>
      </c>
      <c r="Z715" s="48" t="s">
        <v>2433</v>
      </c>
    </row>
    <row r="716" spans="2:26" ht="187.2" customHeight="1">
      <c r="B716" s="48" t="s">
        <v>2994</v>
      </c>
      <c r="C716" s="122">
        <f>IF(B716="1.2(1)①",INDEX('1.2(1)①'!$B:$B,MATCH(D716,'1.2(1)①'!$J:$J,0),1),INDEX('1.2(1)②'!$B:$B,MATCH(D716,'1.2(1)②'!$J:$J,0),1))</f>
        <v>53</v>
      </c>
      <c r="D716" s="48" t="s">
        <v>122</v>
      </c>
      <c r="E716" s="48">
        <f t="shared" si="11"/>
        <v>710</v>
      </c>
      <c r="F716" s="48" t="s">
        <v>2419</v>
      </c>
      <c r="G716" s="48" t="s">
        <v>2420</v>
      </c>
      <c r="H716" s="48" t="s">
        <v>2295</v>
      </c>
      <c r="I716" s="48" t="s">
        <v>2436</v>
      </c>
      <c r="J716" s="48" t="s">
        <v>2422</v>
      </c>
      <c r="K716" s="48" t="s">
        <v>1993</v>
      </c>
      <c r="L716" s="48">
        <v>89.9</v>
      </c>
      <c r="M716" s="48" t="s">
        <v>1276</v>
      </c>
      <c r="N716" s="48" t="s">
        <v>1277</v>
      </c>
      <c r="O716" s="122" t="s">
        <v>1267</v>
      </c>
      <c r="P716" s="48" t="s">
        <v>1271</v>
      </c>
      <c r="Q716" s="48" t="s">
        <v>2423</v>
      </c>
      <c r="R716" s="48" t="s">
        <v>2424</v>
      </c>
      <c r="S716" s="48" t="s">
        <v>2425</v>
      </c>
      <c r="T716" s="48" t="s">
        <v>2423</v>
      </c>
      <c r="U716" s="48" t="s">
        <v>2424</v>
      </c>
      <c r="V716" s="48" t="s">
        <v>2426</v>
      </c>
      <c r="W716" s="122" t="s">
        <v>3812</v>
      </c>
      <c r="X716" s="122"/>
      <c r="Y716" s="48" t="s">
        <v>1205</v>
      </c>
      <c r="Z716" s="48" t="s">
        <v>2435</v>
      </c>
    </row>
    <row r="717" spans="2:26" ht="187.2" customHeight="1">
      <c r="B717" s="48" t="s">
        <v>2994</v>
      </c>
      <c r="C717" s="122">
        <f>IF(B717="1.2(1)①",INDEX('1.2(1)①'!$B:$B,MATCH(D717,'1.2(1)①'!$J:$J,0),1),INDEX('1.2(1)②'!$B:$B,MATCH(D717,'1.2(1)②'!$J:$J,0),1))</f>
        <v>53</v>
      </c>
      <c r="D717" s="48" t="s">
        <v>122</v>
      </c>
      <c r="E717" s="48">
        <f t="shared" si="11"/>
        <v>711</v>
      </c>
      <c r="F717" s="48" t="s">
        <v>2419</v>
      </c>
      <c r="G717" s="48" t="s">
        <v>2420</v>
      </c>
      <c r="H717" s="48" t="s">
        <v>2295</v>
      </c>
      <c r="I717" s="48" t="s">
        <v>2438</v>
      </c>
      <c r="J717" s="48" t="s">
        <v>2422</v>
      </c>
      <c r="K717" s="48" t="s">
        <v>1993</v>
      </c>
      <c r="L717" s="48" t="s">
        <v>1267</v>
      </c>
      <c r="M717" s="48" t="s">
        <v>1276</v>
      </c>
      <c r="N717" s="48" t="s">
        <v>1277</v>
      </c>
      <c r="O717" s="122" t="s">
        <v>1267</v>
      </c>
      <c r="P717" s="48" t="s">
        <v>1271</v>
      </c>
      <c r="Q717" s="48" t="s">
        <v>2423</v>
      </c>
      <c r="R717" s="48" t="s">
        <v>2424</v>
      </c>
      <c r="S717" s="48" t="s">
        <v>2425</v>
      </c>
      <c r="T717" s="48" t="s">
        <v>2423</v>
      </c>
      <c r="U717" s="48" t="s">
        <v>2424</v>
      </c>
      <c r="V717" s="48" t="s">
        <v>2426</v>
      </c>
      <c r="W717" s="122" t="s">
        <v>3812</v>
      </c>
      <c r="X717" s="122"/>
      <c r="Y717" s="48" t="s">
        <v>1205</v>
      </c>
      <c r="Z717" s="48" t="s">
        <v>2437</v>
      </c>
    </row>
    <row r="718" spans="2:26" ht="187.2" customHeight="1">
      <c r="B718" s="48" t="s">
        <v>2994</v>
      </c>
      <c r="C718" s="122">
        <f>IF(B718="1.2(1)①",INDEX('1.2(1)①'!$B:$B,MATCH(D718,'1.2(1)①'!$J:$J,0),1),INDEX('1.2(1)②'!$B:$B,MATCH(D718,'1.2(1)②'!$J:$J,0),1))</f>
        <v>53</v>
      </c>
      <c r="D718" s="48" t="s">
        <v>122</v>
      </c>
      <c r="E718" s="48">
        <f t="shared" si="11"/>
        <v>712</v>
      </c>
      <c r="F718" s="48" t="s">
        <v>2419</v>
      </c>
      <c r="G718" s="48" t="s">
        <v>2420</v>
      </c>
      <c r="H718" s="48" t="s">
        <v>2295</v>
      </c>
      <c r="I718" s="48" t="s">
        <v>2440</v>
      </c>
      <c r="J718" s="48" t="s">
        <v>2422</v>
      </c>
      <c r="K718" s="48" t="s">
        <v>1993</v>
      </c>
      <c r="L718" s="48">
        <v>91.2</v>
      </c>
      <c r="M718" s="48" t="s">
        <v>1276</v>
      </c>
      <c r="N718" s="48" t="s">
        <v>1277</v>
      </c>
      <c r="O718" s="122" t="s">
        <v>1267</v>
      </c>
      <c r="P718" s="48" t="s">
        <v>1271</v>
      </c>
      <c r="Q718" s="48" t="s">
        <v>2423</v>
      </c>
      <c r="R718" s="48" t="s">
        <v>2424</v>
      </c>
      <c r="S718" s="48" t="s">
        <v>2425</v>
      </c>
      <c r="T718" s="48" t="s">
        <v>2423</v>
      </c>
      <c r="U718" s="48" t="s">
        <v>2424</v>
      </c>
      <c r="V718" s="48" t="s">
        <v>2426</v>
      </c>
      <c r="W718" s="122" t="s">
        <v>3812</v>
      </c>
      <c r="X718" s="122"/>
      <c r="Y718" s="48" t="s">
        <v>1205</v>
      </c>
      <c r="Z718" s="48" t="s">
        <v>2439</v>
      </c>
    </row>
    <row r="719" spans="2:26" ht="187.2" customHeight="1">
      <c r="B719" s="48" t="s">
        <v>2994</v>
      </c>
      <c r="C719" s="122">
        <f>IF(B719="1.2(1)①",INDEX('1.2(1)①'!$B:$B,MATCH(D719,'1.2(1)①'!$J:$J,0),1),INDEX('1.2(1)②'!$B:$B,MATCH(D719,'1.2(1)②'!$J:$J,0),1))</f>
        <v>53</v>
      </c>
      <c r="D719" s="48" t="s">
        <v>122</v>
      </c>
      <c r="E719" s="48">
        <f t="shared" si="11"/>
        <v>713</v>
      </c>
      <c r="F719" s="48" t="s">
        <v>2419</v>
      </c>
      <c r="G719" s="48" t="s">
        <v>2420</v>
      </c>
      <c r="H719" s="48" t="s">
        <v>2295</v>
      </c>
      <c r="I719" s="48" t="s">
        <v>2442</v>
      </c>
      <c r="J719" s="48" t="s">
        <v>2422</v>
      </c>
      <c r="K719" s="48" t="s">
        <v>1993</v>
      </c>
      <c r="L719" s="48">
        <v>91.5</v>
      </c>
      <c r="M719" s="48" t="s">
        <v>1276</v>
      </c>
      <c r="N719" s="48" t="s">
        <v>1277</v>
      </c>
      <c r="O719" s="122" t="s">
        <v>1267</v>
      </c>
      <c r="P719" s="48" t="s">
        <v>1271</v>
      </c>
      <c r="Q719" s="48" t="s">
        <v>2423</v>
      </c>
      <c r="R719" s="48" t="s">
        <v>2424</v>
      </c>
      <c r="S719" s="48" t="s">
        <v>2425</v>
      </c>
      <c r="T719" s="48" t="s">
        <v>2423</v>
      </c>
      <c r="U719" s="48" t="s">
        <v>2424</v>
      </c>
      <c r="V719" s="48" t="s">
        <v>2426</v>
      </c>
      <c r="W719" s="122" t="s">
        <v>3812</v>
      </c>
      <c r="X719" s="122"/>
      <c r="Y719" s="48" t="s">
        <v>1205</v>
      </c>
      <c r="Z719" s="48" t="s">
        <v>2441</v>
      </c>
    </row>
    <row r="720" spans="2:26" ht="187.2" customHeight="1">
      <c r="B720" s="48" t="s">
        <v>2994</v>
      </c>
      <c r="C720" s="122">
        <f>IF(B720="1.2(1)①",INDEX('1.2(1)①'!$B:$B,MATCH(D720,'1.2(1)①'!$J:$J,0),1),INDEX('1.2(1)②'!$B:$B,MATCH(D720,'1.2(1)②'!$J:$J,0),1))</f>
        <v>53</v>
      </c>
      <c r="D720" s="48" t="s">
        <v>122</v>
      </c>
      <c r="E720" s="48">
        <f t="shared" si="11"/>
        <v>714</v>
      </c>
      <c r="F720" s="48" t="s">
        <v>2419</v>
      </c>
      <c r="G720" s="48" t="s">
        <v>2420</v>
      </c>
      <c r="H720" s="48" t="s">
        <v>2295</v>
      </c>
      <c r="I720" s="48" t="s">
        <v>2444</v>
      </c>
      <c r="J720" s="48" t="s">
        <v>2422</v>
      </c>
      <c r="K720" s="48" t="s">
        <v>1993</v>
      </c>
      <c r="L720" s="48">
        <v>91.9</v>
      </c>
      <c r="M720" s="48" t="s">
        <v>1276</v>
      </c>
      <c r="N720" s="48" t="s">
        <v>1277</v>
      </c>
      <c r="O720" s="122" t="s">
        <v>1267</v>
      </c>
      <c r="P720" s="48" t="s">
        <v>1271</v>
      </c>
      <c r="Q720" s="48" t="s">
        <v>2423</v>
      </c>
      <c r="R720" s="48" t="s">
        <v>2424</v>
      </c>
      <c r="S720" s="48" t="s">
        <v>2425</v>
      </c>
      <c r="T720" s="48" t="s">
        <v>2423</v>
      </c>
      <c r="U720" s="48" t="s">
        <v>2424</v>
      </c>
      <c r="V720" s="48" t="s">
        <v>2426</v>
      </c>
      <c r="W720" s="122" t="s">
        <v>3812</v>
      </c>
      <c r="X720" s="122"/>
      <c r="Y720" s="48" t="s">
        <v>1205</v>
      </c>
      <c r="Z720" s="48" t="s">
        <v>2443</v>
      </c>
    </row>
    <row r="721" spans="2:26" ht="187.2" customHeight="1">
      <c r="B721" s="48" t="s">
        <v>2994</v>
      </c>
      <c r="C721" s="122">
        <f>IF(B721="1.2(1)①",INDEX('1.2(1)①'!$B:$B,MATCH(D721,'1.2(1)①'!$J:$J,0),1),INDEX('1.2(1)②'!$B:$B,MATCH(D721,'1.2(1)②'!$J:$J,0),1))</f>
        <v>53</v>
      </c>
      <c r="D721" s="48" t="s">
        <v>122</v>
      </c>
      <c r="E721" s="48">
        <f t="shared" si="11"/>
        <v>715</v>
      </c>
      <c r="F721" s="48" t="s">
        <v>2419</v>
      </c>
      <c r="G721" s="48" t="s">
        <v>2420</v>
      </c>
      <c r="H721" s="48" t="s">
        <v>2295</v>
      </c>
      <c r="I721" s="48" t="s">
        <v>2446</v>
      </c>
      <c r="J721" s="48" t="s">
        <v>2422</v>
      </c>
      <c r="K721" s="48" t="s">
        <v>1993</v>
      </c>
      <c r="L721" s="48">
        <v>92.2</v>
      </c>
      <c r="M721" s="48" t="s">
        <v>1276</v>
      </c>
      <c r="N721" s="48" t="s">
        <v>1277</v>
      </c>
      <c r="O721" s="122" t="s">
        <v>1267</v>
      </c>
      <c r="P721" s="48" t="s">
        <v>1271</v>
      </c>
      <c r="Q721" s="48" t="s">
        <v>2423</v>
      </c>
      <c r="R721" s="48" t="s">
        <v>2424</v>
      </c>
      <c r="S721" s="48" t="s">
        <v>2425</v>
      </c>
      <c r="T721" s="48" t="s">
        <v>2423</v>
      </c>
      <c r="U721" s="48" t="s">
        <v>2424</v>
      </c>
      <c r="V721" s="48" t="s">
        <v>2426</v>
      </c>
      <c r="W721" s="122" t="s">
        <v>3812</v>
      </c>
      <c r="X721" s="122"/>
      <c r="Y721" s="48" t="s">
        <v>1205</v>
      </c>
      <c r="Z721" s="48" t="s">
        <v>2445</v>
      </c>
    </row>
    <row r="722" spans="2:26" ht="187.2" customHeight="1">
      <c r="B722" s="48" t="s">
        <v>2994</v>
      </c>
      <c r="C722" s="122">
        <f>IF(B722="1.2(1)①",INDEX('1.2(1)①'!$B:$B,MATCH(D722,'1.2(1)①'!$J:$J,0),1),INDEX('1.2(1)②'!$B:$B,MATCH(D722,'1.2(1)②'!$J:$J,0),1))</f>
        <v>53</v>
      </c>
      <c r="D722" s="48" t="s">
        <v>122</v>
      </c>
      <c r="E722" s="48">
        <f t="shared" si="11"/>
        <v>716</v>
      </c>
      <c r="F722" s="48" t="s">
        <v>2419</v>
      </c>
      <c r="G722" s="48" t="s">
        <v>2420</v>
      </c>
      <c r="H722" s="48" t="s">
        <v>2295</v>
      </c>
      <c r="I722" s="48" t="s">
        <v>2448</v>
      </c>
      <c r="J722" s="48" t="s">
        <v>2422</v>
      </c>
      <c r="K722" s="48" t="s">
        <v>1993</v>
      </c>
      <c r="L722" s="48">
        <v>93.1</v>
      </c>
      <c r="M722" s="48" t="s">
        <v>1276</v>
      </c>
      <c r="N722" s="48" t="s">
        <v>1277</v>
      </c>
      <c r="O722" s="122" t="s">
        <v>1267</v>
      </c>
      <c r="P722" s="48" t="s">
        <v>1271</v>
      </c>
      <c r="Q722" s="48" t="s">
        <v>2423</v>
      </c>
      <c r="R722" s="48" t="s">
        <v>2424</v>
      </c>
      <c r="S722" s="48" t="s">
        <v>2425</v>
      </c>
      <c r="T722" s="48" t="s">
        <v>2423</v>
      </c>
      <c r="U722" s="48" t="s">
        <v>2424</v>
      </c>
      <c r="V722" s="48" t="s">
        <v>2426</v>
      </c>
      <c r="W722" s="122" t="s">
        <v>3812</v>
      </c>
      <c r="X722" s="122"/>
      <c r="Y722" s="48" t="s">
        <v>1205</v>
      </c>
      <c r="Z722" s="48" t="s">
        <v>2447</v>
      </c>
    </row>
    <row r="723" spans="2:26" ht="187.2" customHeight="1">
      <c r="B723" s="48" t="s">
        <v>2994</v>
      </c>
      <c r="C723" s="122">
        <f>IF(B723="1.2(1)①",INDEX('1.2(1)①'!$B:$B,MATCH(D723,'1.2(1)①'!$J:$J,0),1),INDEX('1.2(1)②'!$B:$B,MATCH(D723,'1.2(1)②'!$J:$J,0),1))</f>
        <v>53</v>
      </c>
      <c r="D723" s="48" t="s">
        <v>122</v>
      </c>
      <c r="E723" s="48">
        <f t="shared" si="11"/>
        <v>717</v>
      </c>
      <c r="F723" s="48" t="s">
        <v>2419</v>
      </c>
      <c r="G723" s="48" t="s">
        <v>2420</v>
      </c>
      <c r="H723" s="48" t="s">
        <v>2295</v>
      </c>
      <c r="I723" s="48" t="s">
        <v>2450</v>
      </c>
      <c r="J723" s="48" t="s">
        <v>2422</v>
      </c>
      <c r="K723" s="48" t="s">
        <v>1993</v>
      </c>
      <c r="L723" s="48">
        <v>93.8</v>
      </c>
      <c r="M723" s="48" t="s">
        <v>1276</v>
      </c>
      <c r="N723" s="48" t="s">
        <v>1277</v>
      </c>
      <c r="O723" s="122" t="s">
        <v>1267</v>
      </c>
      <c r="P723" s="48" t="s">
        <v>1271</v>
      </c>
      <c r="Q723" s="48" t="s">
        <v>2423</v>
      </c>
      <c r="R723" s="48" t="s">
        <v>2424</v>
      </c>
      <c r="S723" s="48" t="s">
        <v>2425</v>
      </c>
      <c r="T723" s="48" t="s">
        <v>2423</v>
      </c>
      <c r="U723" s="48" t="s">
        <v>2424</v>
      </c>
      <c r="V723" s="48" t="s">
        <v>2426</v>
      </c>
      <c r="W723" s="122" t="s">
        <v>3812</v>
      </c>
      <c r="X723" s="122"/>
      <c r="Y723" s="48" t="s">
        <v>1205</v>
      </c>
      <c r="Z723" s="48" t="s">
        <v>2449</v>
      </c>
    </row>
    <row r="724" spans="2:26" ht="187.2" customHeight="1">
      <c r="B724" s="48" t="s">
        <v>2994</v>
      </c>
      <c r="C724" s="122">
        <f>IF(B724="1.2(1)①",INDEX('1.2(1)①'!$B:$B,MATCH(D724,'1.2(1)①'!$J:$J,0),1),INDEX('1.2(1)②'!$B:$B,MATCH(D724,'1.2(1)②'!$J:$J,0),1))</f>
        <v>53</v>
      </c>
      <c r="D724" s="48" t="s">
        <v>122</v>
      </c>
      <c r="E724" s="48">
        <f t="shared" si="11"/>
        <v>718</v>
      </c>
      <c r="F724" s="48" t="s">
        <v>2419</v>
      </c>
      <c r="G724" s="48" t="s">
        <v>2420</v>
      </c>
      <c r="H724" s="48" t="s">
        <v>2295</v>
      </c>
      <c r="I724" s="48" t="s">
        <v>2452</v>
      </c>
      <c r="J724" s="48" t="s">
        <v>2422</v>
      </c>
      <c r="K724" s="48" t="s">
        <v>1993</v>
      </c>
      <c r="L724" s="48">
        <v>94</v>
      </c>
      <c r="M724" s="48" t="s">
        <v>1276</v>
      </c>
      <c r="N724" s="48" t="s">
        <v>1277</v>
      </c>
      <c r="O724" s="122" t="s">
        <v>1267</v>
      </c>
      <c r="P724" s="48" t="s">
        <v>1271</v>
      </c>
      <c r="Q724" s="48" t="s">
        <v>2423</v>
      </c>
      <c r="R724" s="48" t="s">
        <v>2424</v>
      </c>
      <c r="S724" s="48" t="s">
        <v>2425</v>
      </c>
      <c r="T724" s="48" t="s">
        <v>2423</v>
      </c>
      <c r="U724" s="48" t="s">
        <v>2424</v>
      </c>
      <c r="V724" s="48" t="s">
        <v>2426</v>
      </c>
      <c r="W724" s="122" t="s">
        <v>3812</v>
      </c>
      <c r="X724" s="122"/>
      <c r="Y724" s="48" t="s">
        <v>1205</v>
      </c>
      <c r="Z724" s="48" t="s">
        <v>2451</v>
      </c>
    </row>
    <row r="725" spans="2:26" ht="187.2" customHeight="1">
      <c r="B725" s="48" t="s">
        <v>2994</v>
      </c>
      <c r="C725" s="122">
        <f>IF(B725="1.2(1)①",INDEX('1.2(1)①'!$B:$B,MATCH(D725,'1.2(1)①'!$J:$J,0),1),INDEX('1.2(1)②'!$B:$B,MATCH(D725,'1.2(1)②'!$J:$J,0),1))</f>
        <v>53</v>
      </c>
      <c r="D725" s="48" t="s">
        <v>122</v>
      </c>
      <c r="E725" s="48">
        <f t="shared" si="11"/>
        <v>719</v>
      </c>
      <c r="F725" s="48" t="s">
        <v>2419</v>
      </c>
      <c r="G725" s="48" t="s">
        <v>2420</v>
      </c>
      <c r="H725" s="48" t="s">
        <v>2295</v>
      </c>
      <c r="I725" s="48" t="s">
        <v>2454</v>
      </c>
      <c r="J725" s="48" t="s">
        <v>2422</v>
      </c>
      <c r="K725" s="48" t="s">
        <v>1993</v>
      </c>
      <c r="L725" s="48">
        <v>94.3</v>
      </c>
      <c r="M725" s="48" t="s">
        <v>1276</v>
      </c>
      <c r="N725" s="48" t="s">
        <v>1277</v>
      </c>
      <c r="O725" s="122" t="s">
        <v>1267</v>
      </c>
      <c r="P725" s="48" t="s">
        <v>1271</v>
      </c>
      <c r="Q725" s="48" t="s">
        <v>2423</v>
      </c>
      <c r="R725" s="48" t="s">
        <v>2424</v>
      </c>
      <c r="S725" s="48" t="s">
        <v>2425</v>
      </c>
      <c r="T725" s="48" t="s">
        <v>2423</v>
      </c>
      <c r="U725" s="48" t="s">
        <v>2424</v>
      </c>
      <c r="V725" s="48" t="s">
        <v>2426</v>
      </c>
      <c r="W725" s="122" t="s">
        <v>3812</v>
      </c>
      <c r="X725" s="122"/>
      <c r="Y725" s="48" t="s">
        <v>1205</v>
      </c>
      <c r="Z725" s="48" t="s">
        <v>2453</v>
      </c>
    </row>
    <row r="726" spans="2:26" ht="187.2" customHeight="1">
      <c r="B726" s="48" t="s">
        <v>2994</v>
      </c>
      <c r="C726" s="122">
        <f>IF(B726="1.2(1)①",INDEX('1.2(1)①'!$B:$B,MATCH(D726,'1.2(1)①'!$J:$J,0),1),INDEX('1.2(1)②'!$B:$B,MATCH(D726,'1.2(1)②'!$J:$J,0),1))</f>
        <v>53</v>
      </c>
      <c r="D726" s="48" t="s">
        <v>122</v>
      </c>
      <c r="E726" s="48">
        <f t="shared" si="11"/>
        <v>720</v>
      </c>
      <c r="F726" s="48" t="s">
        <v>2419</v>
      </c>
      <c r="G726" s="48" t="s">
        <v>2420</v>
      </c>
      <c r="H726" s="48" t="s">
        <v>2295</v>
      </c>
      <c r="I726" s="48" t="s">
        <v>2456</v>
      </c>
      <c r="J726" s="48" t="s">
        <v>2422</v>
      </c>
      <c r="K726" s="48" t="s">
        <v>1993</v>
      </c>
      <c r="L726" s="48">
        <v>96.2</v>
      </c>
      <c r="M726" s="48" t="s">
        <v>1276</v>
      </c>
      <c r="N726" s="48" t="s">
        <v>1277</v>
      </c>
      <c r="O726" s="122" t="s">
        <v>1267</v>
      </c>
      <c r="P726" s="48" t="s">
        <v>1271</v>
      </c>
      <c r="Q726" s="48" t="s">
        <v>2423</v>
      </c>
      <c r="R726" s="48" t="s">
        <v>2424</v>
      </c>
      <c r="S726" s="48" t="s">
        <v>2425</v>
      </c>
      <c r="T726" s="48" t="s">
        <v>2423</v>
      </c>
      <c r="U726" s="48" t="s">
        <v>2424</v>
      </c>
      <c r="V726" s="48" t="s">
        <v>2426</v>
      </c>
      <c r="W726" s="122" t="s">
        <v>3812</v>
      </c>
      <c r="X726" s="122"/>
      <c r="Y726" s="48" t="s">
        <v>1205</v>
      </c>
      <c r="Z726" s="48" t="s">
        <v>2455</v>
      </c>
    </row>
    <row r="727" spans="2:26" ht="187.2" customHeight="1">
      <c r="B727" s="48" t="s">
        <v>2994</v>
      </c>
      <c r="C727" s="122">
        <f>IF(B727="1.2(1)①",INDEX('1.2(1)①'!$B:$B,MATCH(D727,'1.2(1)①'!$J:$J,0),1),INDEX('1.2(1)②'!$B:$B,MATCH(D727,'1.2(1)②'!$J:$J,0),1))</f>
        <v>53</v>
      </c>
      <c r="D727" s="48" t="s">
        <v>122</v>
      </c>
      <c r="E727" s="48">
        <f t="shared" si="11"/>
        <v>721</v>
      </c>
      <c r="F727" s="48" t="s">
        <v>2419</v>
      </c>
      <c r="G727" s="48" t="s">
        <v>2458</v>
      </c>
      <c r="H727" s="48" t="s">
        <v>2295</v>
      </c>
      <c r="I727" s="48" t="s">
        <v>2421</v>
      </c>
      <c r="J727" s="48" t="s">
        <v>2422</v>
      </c>
      <c r="K727" s="48" t="s">
        <v>1993</v>
      </c>
      <c r="L727" s="48">
        <v>84.8</v>
      </c>
      <c r="M727" s="48" t="s">
        <v>1276</v>
      </c>
      <c r="N727" s="48" t="s">
        <v>1277</v>
      </c>
      <c r="O727" s="122" t="s">
        <v>1267</v>
      </c>
      <c r="P727" s="48" t="s">
        <v>1271</v>
      </c>
      <c r="Q727" s="48" t="s">
        <v>2423</v>
      </c>
      <c r="R727" s="48" t="s">
        <v>2424</v>
      </c>
      <c r="S727" s="48" t="s">
        <v>2425</v>
      </c>
      <c r="T727" s="48" t="s">
        <v>2423</v>
      </c>
      <c r="U727" s="48" t="s">
        <v>2424</v>
      </c>
      <c r="V727" s="48" t="s">
        <v>2426</v>
      </c>
      <c r="W727" s="122" t="s">
        <v>3812</v>
      </c>
      <c r="X727" s="122"/>
      <c r="Y727" s="48" t="s">
        <v>1205</v>
      </c>
      <c r="Z727" s="48" t="s">
        <v>2457</v>
      </c>
    </row>
    <row r="728" spans="2:26" ht="187.2" customHeight="1">
      <c r="B728" s="48" t="s">
        <v>2994</v>
      </c>
      <c r="C728" s="122">
        <f>IF(B728="1.2(1)①",INDEX('1.2(1)①'!$B:$B,MATCH(D728,'1.2(1)①'!$J:$J,0),1),INDEX('1.2(1)②'!$B:$B,MATCH(D728,'1.2(1)②'!$J:$J,0),1))</f>
        <v>53</v>
      </c>
      <c r="D728" s="48" t="s">
        <v>122</v>
      </c>
      <c r="E728" s="48">
        <f t="shared" si="11"/>
        <v>722</v>
      </c>
      <c r="F728" s="48" t="s">
        <v>2419</v>
      </c>
      <c r="G728" s="48" t="s">
        <v>2458</v>
      </c>
      <c r="H728" s="48" t="s">
        <v>2295</v>
      </c>
      <c r="I728" s="48" t="s">
        <v>2428</v>
      </c>
      <c r="J728" s="48" t="s">
        <v>2422</v>
      </c>
      <c r="K728" s="48" t="s">
        <v>1993</v>
      </c>
      <c r="L728" s="48" t="s">
        <v>1267</v>
      </c>
      <c r="M728" s="48" t="s">
        <v>1276</v>
      </c>
      <c r="N728" s="48" t="s">
        <v>1277</v>
      </c>
      <c r="O728" s="122" t="s">
        <v>1267</v>
      </c>
      <c r="P728" s="48" t="s">
        <v>1271</v>
      </c>
      <c r="Q728" s="48" t="s">
        <v>2423</v>
      </c>
      <c r="R728" s="48" t="s">
        <v>2424</v>
      </c>
      <c r="S728" s="48" t="s">
        <v>2425</v>
      </c>
      <c r="T728" s="48" t="s">
        <v>2423</v>
      </c>
      <c r="U728" s="48" t="s">
        <v>2424</v>
      </c>
      <c r="V728" s="48" t="s">
        <v>2426</v>
      </c>
      <c r="W728" s="122" t="s">
        <v>3812</v>
      </c>
      <c r="X728" s="122"/>
      <c r="Y728" s="48" t="s">
        <v>1205</v>
      </c>
      <c r="Z728" s="48" t="s">
        <v>2459</v>
      </c>
    </row>
    <row r="729" spans="2:26" ht="187.2" customHeight="1">
      <c r="B729" s="48" t="s">
        <v>2994</v>
      </c>
      <c r="C729" s="122">
        <f>IF(B729="1.2(1)①",INDEX('1.2(1)①'!$B:$B,MATCH(D729,'1.2(1)①'!$J:$J,0),1),INDEX('1.2(1)②'!$B:$B,MATCH(D729,'1.2(1)②'!$J:$J,0),1))</f>
        <v>53</v>
      </c>
      <c r="D729" s="48" t="s">
        <v>122</v>
      </c>
      <c r="E729" s="48">
        <f t="shared" si="11"/>
        <v>723</v>
      </c>
      <c r="F729" s="48" t="s">
        <v>2419</v>
      </c>
      <c r="G729" s="48" t="s">
        <v>2458</v>
      </c>
      <c r="H729" s="48" t="s">
        <v>2295</v>
      </c>
      <c r="I729" s="48" t="s">
        <v>2430</v>
      </c>
      <c r="J729" s="48" t="s">
        <v>2422</v>
      </c>
      <c r="K729" s="48" t="s">
        <v>1993</v>
      </c>
      <c r="L729" s="48">
        <v>86.9</v>
      </c>
      <c r="M729" s="48" t="s">
        <v>1276</v>
      </c>
      <c r="N729" s="48" t="s">
        <v>1277</v>
      </c>
      <c r="O729" s="122" t="s">
        <v>1267</v>
      </c>
      <c r="P729" s="48" t="s">
        <v>1271</v>
      </c>
      <c r="Q729" s="48" t="s">
        <v>2423</v>
      </c>
      <c r="R729" s="48" t="s">
        <v>2424</v>
      </c>
      <c r="S729" s="48" t="s">
        <v>2425</v>
      </c>
      <c r="T729" s="48" t="s">
        <v>2423</v>
      </c>
      <c r="U729" s="48" t="s">
        <v>2424</v>
      </c>
      <c r="V729" s="48" t="s">
        <v>2426</v>
      </c>
      <c r="W729" s="122" t="s">
        <v>3812</v>
      </c>
      <c r="X729" s="122"/>
      <c r="Y729" s="48" t="s">
        <v>1205</v>
      </c>
      <c r="Z729" s="48" t="s">
        <v>2460</v>
      </c>
    </row>
    <row r="730" spans="2:26" ht="187.2" customHeight="1">
      <c r="B730" s="48" t="s">
        <v>2994</v>
      </c>
      <c r="C730" s="122">
        <f>IF(B730="1.2(1)①",INDEX('1.2(1)①'!$B:$B,MATCH(D730,'1.2(1)①'!$J:$J,0),1),INDEX('1.2(1)②'!$B:$B,MATCH(D730,'1.2(1)②'!$J:$J,0),1))</f>
        <v>53</v>
      </c>
      <c r="D730" s="48" t="s">
        <v>122</v>
      </c>
      <c r="E730" s="48">
        <f t="shared" si="11"/>
        <v>724</v>
      </c>
      <c r="F730" s="48" t="s">
        <v>2419</v>
      </c>
      <c r="G730" s="48" t="s">
        <v>2458</v>
      </c>
      <c r="H730" s="48" t="s">
        <v>2295</v>
      </c>
      <c r="I730" s="48" t="s">
        <v>2432</v>
      </c>
      <c r="J730" s="48" t="s">
        <v>2422</v>
      </c>
      <c r="K730" s="48" t="s">
        <v>1993</v>
      </c>
      <c r="L730" s="48">
        <v>88.6</v>
      </c>
      <c r="M730" s="48" t="s">
        <v>1276</v>
      </c>
      <c r="N730" s="48" t="s">
        <v>1277</v>
      </c>
      <c r="O730" s="122" t="s">
        <v>1267</v>
      </c>
      <c r="P730" s="48" t="s">
        <v>1271</v>
      </c>
      <c r="Q730" s="48" t="s">
        <v>2423</v>
      </c>
      <c r="R730" s="48" t="s">
        <v>2424</v>
      </c>
      <c r="S730" s="48" t="s">
        <v>2425</v>
      </c>
      <c r="T730" s="48" t="s">
        <v>2423</v>
      </c>
      <c r="U730" s="48" t="s">
        <v>2424</v>
      </c>
      <c r="V730" s="48" t="s">
        <v>2426</v>
      </c>
      <c r="W730" s="122" t="s">
        <v>3812</v>
      </c>
      <c r="X730" s="122"/>
      <c r="Y730" s="48" t="s">
        <v>1205</v>
      </c>
      <c r="Z730" s="48" t="s">
        <v>2461</v>
      </c>
    </row>
    <row r="731" spans="2:26" ht="187.2" customHeight="1">
      <c r="B731" s="48" t="s">
        <v>2994</v>
      </c>
      <c r="C731" s="122">
        <f>IF(B731="1.2(1)①",INDEX('1.2(1)①'!$B:$B,MATCH(D731,'1.2(1)①'!$J:$J,0),1),INDEX('1.2(1)②'!$B:$B,MATCH(D731,'1.2(1)②'!$J:$J,0),1))</f>
        <v>53</v>
      </c>
      <c r="D731" s="48" t="s">
        <v>122</v>
      </c>
      <c r="E731" s="48">
        <f t="shared" si="11"/>
        <v>725</v>
      </c>
      <c r="F731" s="48" t="s">
        <v>2419</v>
      </c>
      <c r="G731" s="48" t="s">
        <v>2458</v>
      </c>
      <c r="H731" s="48" t="s">
        <v>2295</v>
      </c>
      <c r="I731" s="48" t="s">
        <v>2434</v>
      </c>
      <c r="J731" s="48" t="s">
        <v>2422</v>
      </c>
      <c r="K731" s="48" t="s">
        <v>1993</v>
      </c>
      <c r="L731" s="48" t="s">
        <v>1267</v>
      </c>
      <c r="M731" s="48" t="s">
        <v>1276</v>
      </c>
      <c r="N731" s="48" t="s">
        <v>1277</v>
      </c>
      <c r="O731" s="122" t="s">
        <v>1267</v>
      </c>
      <c r="P731" s="48" t="s">
        <v>1271</v>
      </c>
      <c r="Q731" s="48" t="s">
        <v>2423</v>
      </c>
      <c r="R731" s="48" t="s">
        <v>2424</v>
      </c>
      <c r="S731" s="48" t="s">
        <v>2425</v>
      </c>
      <c r="T731" s="48" t="s">
        <v>2423</v>
      </c>
      <c r="U731" s="48" t="s">
        <v>2424</v>
      </c>
      <c r="V731" s="48" t="s">
        <v>2426</v>
      </c>
      <c r="W731" s="122" t="s">
        <v>3812</v>
      </c>
      <c r="X731" s="122"/>
      <c r="Y731" s="48" t="s">
        <v>1205</v>
      </c>
      <c r="Z731" s="48" t="s">
        <v>2462</v>
      </c>
    </row>
    <row r="732" spans="2:26" ht="187.2" customHeight="1">
      <c r="B732" s="48" t="s">
        <v>2994</v>
      </c>
      <c r="C732" s="122">
        <f>IF(B732="1.2(1)①",INDEX('1.2(1)①'!$B:$B,MATCH(D732,'1.2(1)①'!$J:$J,0),1),INDEX('1.2(1)②'!$B:$B,MATCH(D732,'1.2(1)②'!$J:$J,0),1))</f>
        <v>53</v>
      </c>
      <c r="D732" s="48" t="s">
        <v>122</v>
      </c>
      <c r="E732" s="48">
        <f t="shared" si="11"/>
        <v>726</v>
      </c>
      <c r="F732" s="48" t="s">
        <v>2419</v>
      </c>
      <c r="G732" s="48" t="s">
        <v>2458</v>
      </c>
      <c r="H732" s="48" t="s">
        <v>2295</v>
      </c>
      <c r="I732" s="48" t="s">
        <v>2436</v>
      </c>
      <c r="J732" s="48" t="s">
        <v>2422</v>
      </c>
      <c r="K732" s="48" t="s">
        <v>1993</v>
      </c>
      <c r="L732" s="48">
        <v>89.4</v>
      </c>
      <c r="M732" s="48" t="s">
        <v>1276</v>
      </c>
      <c r="N732" s="48" t="s">
        <v>1277</v>
      </c>
      <c r="O732" s="122" t="s">
        <v>1267</v>
      </c>
      <c r="P732" s="48" t="s">
        <v>1271</v>
      </c>
      <c r="Q732" s="48" t="s">
        <v>2423</v>
      </c>
      <c r="R732" s="48" t="s">
        <v>2424</v>
      </c>
      <c r="S732" s="48" t="s">
        <v>2425</v>
      </c>
      <c r="T732" s="48" t="s">
        <v>2423</v>
      </c>
      <c r="U732" s="48" t="s">
        <v>2424</v>
      </c>
      <c r="V732" s="48" t="s">
        <v>2426</v>
      </c>
      <c r="W732" s="122" t="s">
        <v>3812</v>
      </c>
      <c r="X732" s="122"/>
      <c r="Y732" s="48" t="s">
        <v>1205</v>
      </c>
      <c r="Z732" s="48" t="s">
        <v>2463</v>
      </c>
    </row>
    <row r="733" spans="2:26" ht="187.2" customHeight="1">
      <c r="B733" s="48" t="s">
        <v>2994</v>
      </c>
      <c r="C733" s="122">
        <f>IF(B733="1.2(1)①",INDEX('1.2(1)①'!$B:$B,MATCH(D733,'1.2(1)①'!$J:$J,0),1),INDEX('1.2(1)②'!$B:$B,MATCH(D733,'1.2(1)②'!$J:$J,0),1))</f>
        <v>53</v>
      </c>
      <c r="D733" s="48" t="s">
        <v>122</v>
      </c>
      <c r="E733" s="48">
        <f t="shared" si="11"/>
        <v>727</v>
      </c>
      <c r="F733" s="48" t="s">
        <v>2419</v>
      </c>
      <c r="G733" s="48" t="s">
        <v>2458</v>
      </c>
      <c r="H733" s="48" t="s">
        <v>2295</v>
      </c>
      <c r="I733" s="48" t="s">
        <v>2438</v>
      </c>
      <c r="J733" s="48" t="s">
        <v>2422</v>
      </c>
      <c r="K733" s="48" t="s">
        <v>1993</v>
      </c>
      <c r="L733" s="48" t="s">
        <v>1267</v>
      </c>
      <c r="M733" s="48" t="s">
        <v>1276</v>
      </c>
      <c r="N733" s="48" t="s">
        <v>1277</v>
      </c>
      <c r="O733" s="122" t="s">
        <v>1267</v>
      </c>
      <c r="P733" s="48" t="s">
        <v>1271</v>
      </c>
      <c r="Q733" s="48" t="s">
        <v>2423</v>
      </c>
      <c r="R733" s="48" t="s">
        <v>2424</v>
      </c>
      <c r="S733" s="48" t="s">
        <v>2425</v>
      </c>
      <c r="T733" s="48" t="s">
        <v>2423</v>
      </c>
      <c r="U733" s="48" t="s">
        <v>2424</v>
      </c>
      <c r="V733" s="48" t="s">
        <v>2426</v>
      </c>
      <c r="W733" s="122" t="s">
        <v>3812</v>
      </c>
      <c r="X733" s="122"/>
      <c r="Y733" s="48" t="s">
        <v>1205</v>
      </c>
      <c r="Z733" s="48" t="s">
        <v>2464</v>
      </c>
    </row>
    <row r="734" spans="2:26" ht="187.2" customHeight="1">
      <c r="B734" s="48" t="s">
        <v>2994</v>
      </c>
      <c r="C734" s="122">
        <f>IF(B734="1.2(1)①",INDEX('1.2(1)①'!$B:$B,MATCH(D734,'1.2(1)①'!$J:$J,0),1),INDEX('1.2(1)②'!$B:$B,MATCH(D734,'1.2(1)②'!$J:$J,0),1))</f>
        <v>53</v>
      </c>
      <c r="D734" s="48" t="s">
        <v>122</v>
      </c>
      <c r="E734" s="48">
        <f t="shared" si="11"/>
        <v>728</v>
      </c>
      <c r="F734" s="48" t="s">
        <v>2419</v>
      </c>
      <c r="G734" s="48" t="s">
        <v>2458</v>
      </c>
      <c r="H734" s="48" t="s">
        <v>2295</v>
      </c>
      <c r="I734" s="48" t="s">
        <v>2440</v>
      </c>
      <c r="J734" s="48" t="s">
        <v>2422</v>
      </c>
      <c r="K734" s="48" t="s">
        <v>1993</v>
      </c>
      <c r="L734" s="48">
        <v>91.9</v>
      </c>
      <c r="M734" s="48" t="s">
        <v>1276</v>
      </c>
      <c r="N734" s="48" t="s">
        <v>1277</v>
      </c>
      <c r="O734" s="122" t="s">
        <v>1267</v>
      </c>
      <c r="P734" s="48" t="s">
        <v>1271</v>
      </c>
      <c r="Q734" s="48" t="s">
        <v>2423</v>
      </c>
      <c r="R734" s="48" t="s">
        <v>2424</v>
      </c>
      <c r="S734" s="48" t="s">
        <v>2425</v>
      </c>
      <c r="T734" s="48" t="s">
        <v>2423</v>
      </c>
      <c r="U734" s="48" t="s">
        <v>2424</v>
      </c>
      <c r="V734" s="48" t="s">
        <v>2426</v>
      </c>
      <c r="W734" s="122" t="s">
        <v>3812</v>
      </c>
      <c r="X734" s="122"/>
      <c r="Y734" s="48" t="s">
        <v>1205</v>
      </c>
      <c r="Z734" s="48" t="s">
        <v>2465</v>
      </c>
    </row>
    <row r="735" spans="2:26" ht="187.2" customHeight="1">
      <c r="B735" s="48" t="s">
        <v>2994</v>
      </c>
      <c r="C735" s="122">
        <f>IF(B735="1.2(1)①",INDEX('1.2(1)①'!$B:$B,MATCH(D735,'1.2(1)①'!$J:$J,0),1),INDEX('1.2(1)②'!$B:$B,MATCH(D735,'1.2(1)②'!$J:$J,0),1))</f>
        <v>53</v>
      </c>
      <c r="D735" s="48" t="s">
        <v>122</v>
      </c>
      <c r="E735" s="48">
        <f t="shared" si="11"/>
        <v>729</v>
      </c>
      <c r="F735" s="48" t="s">
        <v>2419</v>
      </c>
      <c r="G735" s="48" t="s">
        <v>2458</v>
      </c>
      <c r="H735" s="48" t="s">
        <v>2295</v>
      </c>
      <c r="I735" s="48" t="s">
        <v>2442</v>
      </c>
      <c r="J735" s="48" t="s">
        <v>2422</v>
      </c>
      <c r="K735" s="48" t="s">
        <v>1993</v>
      </c>
      <c r="L735" s="48">
        <v>91.7</v>
      </c>
      <c r="M735" s="48" t="s">
        <v>1276</v>
      </c>
      <c r="N735" s="48" t="s">
        <v>1277</v>
      </c>
      <c r="O735" s="122" t="s">
        <v>1267</v>
      </c>
      <c r="P735" s="48" t="s">
        <v>1271</v>
      </c>
      <c r="Q735" s="48" t="s">
        <v>2423</v>
      </c>
      <c r="R735" s="48" t="s">
        <v>2424</v>
      </c>
      <c r="S735" s="48" t="s">
        <v>2425</v>
      </c>
      <c r="T735" s="48" t="s">
        <v>2423</v>
      </c>
      <c r="U735" s="48" t="s">
        <v>2424</v>
      </c>
      <c r="V735" s="48" t="s">
        <v>2426</v>
      </c>
      <c r="W735" s="122" t="s">
        <v>3812</v>
      </c>
      <c r="X735" s="122"/>
      <c r="Y735" s="48" t="s">
        <v>1205</v>
      </c>
      <c r="Z735" s="48" t="s">
        <v>2466</v>
      </c>
    </row>
    <row r="736" spans="2:26" ht="187.2" customHeight="1">
      <c r="B736" s="48" t="s">
        <v>2994</v>
      </c>
      <c r="C736" s="122">
        <f>IF(B736="1.2(1)①",INDEX('1.2(1)①'!$B:$B,MATCH(D736,'1.2(1)①'!$J:$J,0),1),INDEX('1.2(1)②'!$B:$B,MATCH(D736,'1.2(1)②'!$J:$J,0),1))</f>
        <v>53</v>
      </c>
      <c r="D736" s="48" t="s">
        <v>122</v>
      </c>
      <c r="E736" s="48">
        <f t="shared" si="11"/>
        <v>730</v>
      </c>
      <c r="F736" s="48" t="s">
        <v>2419</v>
      </c>
      <c r="G736" s="48" t="s">
        <v>2458</v>
      </c>
      <c r="H736" s="48" t="s">
        <v>2295</v>
      </c>
      <c r="I736" s="48" t="s">
        <v>2444</v>
      </c>
      <c r="J736" s="48" t="s">
        <v>2422</v>
      </c>
      <c r="K736" s="48" t="s">
        <v>1993</v>
      </c>
      <c r="L736" s="48">
        <v>92.5</v>
      </c>
      <c r="M736" s="48" t="s">
        <v>1276</v>
      </c>
      <c r="N736" s="48" t="s">
        <v>1277</v>
      </c>
      <c r="O736" s="122" t="s">
        <v>1267</v>
      </c>
      <c r="P736" s="48" t="s">
        <v>1271</v>
      </c>
      <c r="Q736" s="48" t="s">
        <v>2423</v>
      </c>
      <c r="R736" s="48" t="s">
        <v>2424</v>
      </c>
      <c r="S736" s="48" t="s">
        <v>2425</v>
      </c>
      <c r="T736" s="48" t="s">
        <v>2423</v>
      </c>
      <c r="U736" s="48" t="s">
        <v>2424</v>
      </c>
      <c r="V736" s="48" t="s">
        <v>2426</v>
      </c>
      <c r="W736" s="122" t="s">
        <v>3812</v>
      </c>
      <c r="X736" s="122"/>
      <c r="Y736" s="48" t="s">
        <v>1205</v>
      </c>
      <c r="Z736" s="48" t="s">
        <v>2467</v>
      </c>
    </row>
    <row r="737" spans="2:26" ht="187.2" customHeight="1">
      <c r="B737" s="48" t="s">
        <v>2994</v>
      </c>
      <c r="C737" s="122">
        <f>IF(B737="1.2(1)①",INDEX('1.2(1)①'!$B:$B,MATCH(D737,'1.2(1)①'!$J:$J,0),1),INDEX('1.2(1)②'!$B:$B,MATCH(D737,'1.2(1)②'!$J:$J,0),1))</f>
        <v>53</v>
      </c>
      <c r="D737" s="48" t="s">
        <v>122</v>
      </c>
      <c r="E737" s="48">
        <f t="shared" si="11"/>
        <v>731</v>
      </c>
      <c r="F737" s="48" t="s">
        <v>2419</v>
      </c>
      <c r="G737" s="48" t="s">
        <v>2458</v>
      </c>
      <c r="H737" s="48" t="s">
        <v>2295</v>
      </c>
      <c r="I737" s="48" t="s">
        <v>2446</v>
      </c>
      <c r="J737" s="48" t="s">
        <v>2422</v>
      </c>
      <c r="K737" s="48" t="s">
        <v>1993</v>
      </c>
      <c r="L737" s="48">
        <v>93.1</v>
      </c>
      <c r="M737" s="48" t="s">
        <v>1276</v>
      </c>
      <c r="N737" s="48" t="s">
        <v>1277</v>
      </c>
      <c r="O737" s="122" t="s">
        <v>1267</v>
      </c>
      <c r="P737" s="48" t="s">
        <v>1271</v>
      </c>
      <c r="Q737" s="48" t="s">
        <v>2423</v>
      </c>
      <c r="R737" s="48" t="s">
        <v>2424</v>
      </c>
      <c r="S737" s="48" t="s">
        <v>2425</v>
      </c>
      <c r="T737" s="48" t="s">
        <v>2423</v>
      </c>
      <c r="U737" s="48" t="s">
        <v>2424</v>
      </c>
      <c r="V737" s="48" t="s">
        <v>2426</v>
      </c>
      <c r="W737" s="122" t="s">
        <v>3812</v>
      </c>
      <c r="X737" s="122"/>
      <c r="Y737" s="48" t="s">
        <v>1205</v>
      </c>
      <c r="Z737" s="48" t="s">
        <v>2468</v>
      </c>
    </row>
    <row r="738" spans="2:26" ht="187.2" customHeight="1">
      <c r="B738" s="48" t="s">
        <v>2994</v>
      </c>
      <c r="C738" s="122">
        <f>IF(B738="1.2(1)①",INDEX('1.2(1)①'!$B:$B,MATCH(D738,'1.2(1)①'!$J:$J,0),1),INDEX('1.2(1)②'!$B:$B,MATCH(D738,'1.2(1)②'!$J:$J,0),1))</f>
        <v>53</v>
      </c>
      <c r="D738" s="48" t="s">
        <v>122</v>
      </c>
      <c r="E738" s="48">
        <f t="shared" si="11"/>
        <v>732</v>
      </c>
      <c r="F738" s="48" t="s">
        <v>2419</v>
      </c>
      <c r="G738" s="48" t="s">
        <v>2458</v>
      </c>
      <c r="H738" s="48" t="s">
        <v>2295</v>
      </c>
      <c r="I738" s="48" t="s">
        <v>2448</v>
      </c>
      <c r="J738" s="48" t="s">
        <v>2422</v>
      </c>
      <c r="K738" s="48" t="s">
        <v>1993</v>
      </c>
      <c r="L738" s="48">
        <v>94.1</v>
      </c>
      <c r="M738" s="48" t="s">
        <v>1276</v>
      </c>
      <c r="N738" s="48" t="s">
        <v>1277</v>
      </c>
      <c r="O738" s="122" t="s">
        <v>1267</v>
      </c>
      <c r="P738" s="48" t="s">
        <v>1271</v>
      </c>
      <c r="Q738" s="48" t="s">
        <v>2423</v>
      </c>
      <c r="R738" s="48" t="s">
        <v>2424</v>
      </c>
      <c r="S738" s="48" t="s">
        <v>2425</v>
      </c>
      <c r="T738" s="48" t="s">
        <v>2423</v>
      </c>
      <c r="U738" s="48" t="s">
        <v>2424</v>
      </c>
      <c r="V738" s="48" t="s">
        <v>2426</v>
      </c>
      <c r="W738" s="122" t="s">
        <v>3812</v>
      </c>
      <c r="X738" s="122"/>
      <c r="Y738" s="48" t="s">
        <v>1205</v>
      </c>
      <c r="Z738" s="48" t="s">
        <v>2469</v>
      </c>
    </row>
    <row r="739" spans="2:26" ht="187.2" customHeight="1">
      <c r="B739" s="48" t="s">
        <v>2994</v>
      </c>
      <c r="C739" s="122">
        <f>IF(B739="1.2(1)①",INDEX('1.2(1)①'!$B:$B,MATCH(D739,'1.2(1)①'!$J:$J,0),1),INDEX('1.2(1)②'!$B:$B,MATCH(D739,'1.2(1)②'!$J:$J,0),1))</f>
        <v>53</v>
      </c>
      <c r="D739" s="48" t="s">
        <v>122</v>
      </c>
      <c r="E739" s="48">
        <f t="shared" si="11"/>
        <v>733</v>
      </c>
      <c r="F739" s="48" t="s">
        <v>2419</v>
      </c>
      <c r="G739" s="48" t="s">
        <v>2458</v>
      </c>
      <c r="H739" s="48" t="s">
        <v>2295</v>
      </c>
      <c r="I739" s="48" t="s">
        <v>2450</v>
      </c>
      <c r="J739" s="48" t="s">
        <v>2422</v>
      </c>
      <c r="K739" s="48" t="s">
        <v>1993</v>
      </c>
      <c r="L739" s="48">
        <v>93.9</v>
      </c>
      <c r="M739" s="48" t="s">
        <v>1276</v>
      </c>
      <c r="N739" s="48" t="s">
        <v>1277</v>
      </c>
      <c r="O739" s="122" t="s">
        <v>1267</v>
      </c>
      <c r="P739" s="48" t="s">
        <v>1271</v>
      </c>
      <c r="Q739" s="48" t="s">
        <v>2423</v>
      </c>
      <c r="R739" s="48" t="s">
        <v>2424</v>
      </c>
      <c r="S739" s="48" t="s">
        <v>2425</v>
      </c>
      <c r="T739" s="48" t="s">
        <v>2423</v>
      </c>
      <c r="U739" s="48" t="s">
        <v>2424</v>
      </c>
      <c r="V739" s="48" t="s">
        <v>2426</v>
      </c>
      <c r="W739" s="122" t="s">
        <v>3812</v>
      </c>
      <c r="X739" s="122"/>
      <c r="Y739" s="48" t="s">
        <v>1205</v>
      </c>
      <c r="Z739" s="48" t="s">
        <v>2470</v>
      </c>
    </row>
    <row r="740" spans="2:26" ht="187.2" customHeight="1">
      <c r="B740" s="48" t="s">
        <v>2994</v>
      </c>
      <c r="C740" s="122">
        <f>IF(B740="1.2(1)①",INDEX('1.2(1)①'!$B:$B,MATCH(D740,'1.2(1)①'!$J:$J,0),1),INDEX('1.2(1)②'!$B:$B,MATCH(D740,'1.2(1)②'!$J:$J,0),1))</f>
        <v>53</v>
      </c>
      <c r="D740" s="48" t="s">
        <v>122</v>
      </c>
      <c r="E740" s="48">
        <f t="shared" si="11"/>
        <v>734</v>
      </c>
      <c r="F740" s="48" t="s">
        <v>2419</v>
      </c>
      <c r="G740" s="48" t="s">
        <v>2458</v>
      </c>
      <c r="H740" s="48" t="s">
        <v>2295</v>
      </c>
      <c r="I740" s="48" t="s">
        <v>2452</v>
      </c>
      <c r="J740" s="48" t="s">
        <v>2422</v>
      </c>
      <c r="K740" s="48" t="s">
        <v>1993</v>
      </c>
      <c r="L740" s="48">
        <v>94.5</v>
      </c>
      <c r="M740" s="48" t="s">
        <v>1276</v>
      </c>
      <c r="N740" s="48" t="s">
        <v>1277</v>
      </c>
      <c r="O740" s="122" t="s">
        <v>1267</v>
      </c>
      <c r="P740" s="48" t="s">
        <v>1271</v>
      </c>
      <c r="Q740" s="48" t="s">
        <v>2423</v>
      </c>
      <c r="R740" s="48" t="s">
        <v>2424</v>
      </c>
      <c r="S740" s="48" t="s">
        <v>2425</v>
      </c>
      <c r="T740" s="48" t="s">
        <v>2423</v>
      </c>
      <c r="U740" s="48" t="s">
        <v>2424</v>
      </c>
      <c r="V740" s="48" t="s">
        <v>2426</v>
      </c>
      <c r="W740" s="122" t="s">
        <v>3812</v>
      </c>
      <c r="X740" s="122"/>
      <c r="Y740" s="48" t="s">
        <v>1205</v>
      </c>
      <c r="Z740" s="48" t="s">
        <v>2471</v>
      </c>
    </row>
    <row r="741" spans="2:26" ht="187.2" customHeight="1">
      <c r="B741" s="48" t="s">
        <v>2994</v>
      </c>
      <c r="C741" s="122">
        <f>IF(B741="1.2(1)①",INDEX('1.2(1)①'!$B:$B,MATCH(D741,'1.2(1)①'!$J:$J,0),1),INDEX('1.2(1)②'!$B:$B,MATCH(D741,'1.2(1)②'!$J:$J,0),1))</f>
        <v>53</v>
      </c>
      <c r="D741" s="48" t="s">
        <v>122</v>
      </c>
      <c r="E741" s="48">
        <f t="shared" si="11"/>
        <v>735</v>
      </c>
      <c r="F741" s="48" t="s">
        <v>2419</v>
      </c>
      <c r="G741" s="48" t="s">
        <v>2458</v>
      </c>
      <c r="H741" s="48" t="s">
        <v>2295</v>
      </c>
      <c r="I741" s="48" t="s">
        <v>2454</v>
      </c>
      <c r="J741" s="48" t="s">
        <v>2422</v>
      </c>
      <c r="K741" s="48" t="s">
        <v>1993</v>
      </c>
      <c r="L741" s="48">
        <v>95.1</v>
      </c>
      <c r="M741" s="48" t="s">
        <v>1276</v>
      </c>
      <c r="N741" s="48" t="s">
        <v>1277</v>
      </c>
      <c r="O741" s="82">
        <v>2750000</v>
      </c>
      <c r="P741" s="48" t="s">
        <v>1271</v>
      </c>
      <c r="Q741" s="48" t="s">
        <v>2423</v>
      </c>
      <c r="R741" s="48" t="s">
        <v>2424</v>
      </c>
      <c r="S741" s="48" t="s">
        <v>2425</v>
      </c>
      <c r="T741" s="48" t="s">
        <v>2423</v>
      </c>
      <c r="U741" s="48" t="s">
        <v>2424</v>
      </c>
      <c r="V741" s="48" t="s">
        <v>2426</v>
      </c>
      <c r="W741" s="122" t="s">
        <v>3812</v>
      </c>
      <c r="X741" s="122" t="s">
        <v>3813</v>
      </c>
      <c r="Y741" s="48" t="s">
        <v>1205</v>
      </c>
      <c r="Z741" s="48" t="s">
        <v>2472</v>
      </c>
    </row>
    <row r="742" spans="2:26" ht="187.2" customHeight="1">
      <c r="B742" s="48" t="s">
        <v>2994</v>
      </c>
      <c r="C742" s="122">
        <f>IF(B742="1.2(1)①",INDEX('1.2(1)①'!$B:$B,MATCH(D742,'1.2(1)①'!$J:$J,0),1),INDEX('1.2(1)②'!$B:$B,MATCH(D742,'1.2(1)②'!$J:$J,0),1))</f>
        <v>53</v>
      </c>
      <c r="D742" s="48" t="s">
        <v>122</v>
      </c>
      <c r="E742" s="48">
        <f t="shared" si="11"/>
        <v>736</v>
      </c>
      <c r="F742" s="48" t="s">
        <v>2419</v>
      </c>
      <c r="G742" s="48" t="s">
        <v>2458</v>
      </c>
      <c r="H742" s="48" t="s">
        <v>2295</v>
      </c>
      <c r="I742" s="48" t="s">
        <v>2456</v>
      </c>
      <c r="J742" s="48" t="s">
        <v>2422</v>
      </c>
      <c r="K742" s="48" t="s">
        <v>1993</v>
      </c>
      <c r="L742" s="48">
        <v>96</v>
      </c>
      <c r="M742" s="48" t="s">
        <v>1276</v>
      </c>
      <c r="N742" s="48" t="s">
        <v>1277</v>
      </c>
      <c r="O742" s="122" t="s">
        <v>1267</v>
      </c>
      <c r="P742" s="48" t="s">
        <v>1271</v>
      </c>
      <c r="Q742" s="48" t="s">
        <v>2423</v>
      </c>
      <c r="R742" s="48" t="s">
        <v>2424</v>
      </c>
      <c r="S742" s="48" t="s">
        <v>2425</v>
      </c>
      <c r="T742" s="48" t="s">
        <v>2423</v>
      </c>
      <c r="U742" s="48" t="s">
        <v>2424</v>
      </c>
      <c r="V742" s="48" t="s">
        <v>2426</v>
      </c>
      <c r="W742" s="122" t="s">
        <v>3812</v>
      </c>
      <c r="X742" s="122"/>
      <c r="Y742" s="48" t="s">
        <v>1205</v>
      </c>
      <c r="Z742" s="48" t="s">
        <v>2473</v>
      </c>
    </row>
    <row r="743" spans="2:26" ht="187.2" customHeight="1">
      <c r="B743" s="48" t="s">
        <v>2994</v>
      </c>
      <c r="C743" s="122">
        <f>IF(B743="1.2(1)①",INDEX('1.2(1)①'!$B:$B,MATCH(D743,'1.2(1)①'!$J:$J,0),1),INDEX('1.2(1)②'!$B:$B,MATCH(D743,'1.2(1)②'!$J:$J,0),1))</f>
        <v>53</v>
      </c>
      <c r="D743" s="48" t="s">
        <v>122</v>
      </c>
      <c r="E743" s="48">
        <f t="shared" si="11"/>
        <v>737</v>
      </c>
      <c r="F743" s="48" t="s">
        <v>2419</v>
      </c>
      <c r="G743" s="48" t="s">
        <v>2475</v>
      </c>
      <c r="H743" s="48" t="s">
        <v>2295</v>
      </c>
      <c r="I743" s="48" t="s">
        <v>2421</v>
      </c>
      <c r="J743" s="48" t="s">
        <v>2422</v>
      </c>
      <c r="K743" s="48" t="s">
        <v>1993</v>
      </c>
      <c r="L743" s="48">
        <v>83.8</v>
      </c>
      <c r="M743" s="48" t="s">
        <v>1276</v>
      </c>
      <c r="N743" s="48" t="s">
        <v>1277</v>
      </c>
      <c r="O743" s="122" t="s">
        <v>1267</v>
      </c>
      <c r="P743" s="48" t="s">
        <v>1271</v>
      </c>
      <c r="Q743" s="48" t="s">
        <v>2423</v>
      </c>
      <c r="R743" s="48" t="s">
        <v>2424</v>
      </c>
      <c r="S743" s="48" t="s">
        <v>2425</v>
      </c>
      <c r="T743" s="48" t="s">
        <v>2423</v>
      </c>
      <c r="U743" s="48" t="s">
        <v>2424</v>
      </c>
      <c r="V743" s="48" t="s">
        <v>2426</v>
      </c>
      <c r="W743" s="122" t="s">
        <v>3812</v>
      </c>
      <c r="X743" s="122"/>
      <c r="Y743" s="48" t="s">
        <v>1205</v>
      </c>
      <c r="Z743" s="48" t="s">
        <v>2474</v>
      </c>
    </row>
    <row r="744" spans="2:26" ht="187.2" customHeight="1">
      <c r="B744" s="48" t="s">
        <v>2994</v>
      </c>
      <c r="C744" s="122">
        <f>IF(B744="1.2(1)①",INDEX('1.2(1)①'!$B:$B,MATCH(D744,'1.2(1)①'!$J:$J,0),1),INDEX('1.2(1)②'!$B:$B,MATCH(D744,'1.2(1)②'!$J:$J,0),1))</f>
        <v>53</v>
      </c>
      <c r="D744" s="48" t="s">
        <v>122</v>
      </c>
      <c r="E744" s="48">
        <f t="shared" si="11"/>
        <v>738</v>
      </c>
      <c r="F744" s="48" t="s">
        <v>2419</v>
      </c>
      <c r="G744" s="48" t="s">
        <v>2475</v>
      </c>
      <c r="H744" s="48" t="s">
        <v>2295</v>
      </c>
      <c r="I744" s="48" t="s">
        <v>2428</v>
      </c>
      <c r="J744" s="48" t="s">
        <v>2422</v>
      </c>
      <c r="K744" s="48" t="s">
        <v>1993</v>
      </c>
      <c r="L744" s="48" t="s">
        <v>1267</v>
      </c>
      <c r="M744" s="48" t="s">
        <v>1276</v>
      </c>
      <c r="N744" s="48" t="s">
        <v>1277</v>
      </c>
      <c r="O744" s="122" t="s">
        <v>1267</v>
      </c>
      <c r="P744" s="48" t="s">
        <v>1271</v>
      </c>
      <c r="Q744" s="48" t="s">
        <v>2423</v>
      </c>
      <c r="R744" s="48" t="s">
        <v>2424</v>
      </c>
      <c r="S744" s="48" t="s">
        <v>2425</v>
      </c>
      <c r="T744" s="48" t="s">
        <v>2423</v>
      </c>
      <c r="U744" s="48" t="s">
        <v>2424</v>
      </c>
      <c r="V744" s="48" t="s">
        <v>2426</v>
      </c>
      <c r="W744" s="122" t="s">
        <v>3812</v>
      </c>
      <c r="X744" s="122"/>
      <c r="Y744" s="48" t="s">
        <v>1205</v>
      </c>
      <c r="Z744" s="48" t="s">
        <v>2476</v>
      </c>
    </row>
    <row r="745" spans="2:26" ht="187.2" customHeight="1">
      <c r="B745" s="48" t="s">
        <v>2994</v>
      </c>
      <c r="C745" s="122">
        <f>IF(B745="1.2(1)①",INDEX('1.2(1)①'!$B:$B,MATCH(D745,'1.2(1)①'!$J:$J,0),1),INDEX('1.2(1)②'!$B:$B,MATCH(D745,'1.2(1)②'!$J:$J,0),1))</f>
        <v>53</v>
      </c>
      <c r="D745" s="48" t="s">
        <v>122</v>
      </c>
      <c r="E745" s="48">
        <f t="shared" si="11"/>
        <v>739</v>
      </c>
      <c r="F745" s="48" t="s">
        <v>2419</v>
      </c>
      <c r="G745" s="48" t="s">
        <v>2475</v>
      </c>
      <c r="H745" s="48" t="s">
        <v>2295</v>
      </c>
      <c r="I745" s="48" t="s">
        <v>2430</v>
      </c>
      <c r="J745" s="48" t="s">
        <v>2422</v>
      </c>
      <c r="K745" s="48" t="s">
        <v>1993</v>
      </c>
      <c r="L745" s="48">
        <v>87.2</v>
      </c>
      <c r="M745" s="48" t="s">
        <v>1276</v>
      </c>
      <c r="N745" s="48" t="s">
        <v>1277</v>
      </c>
      <c r="O745" s="122" t="s">
        <v>1267</v>
      </c>
      <c r="P745" s="48" t="s">
        <v>1271</v>
      </c>
      <c r="Q745" s="48" t="s">
        <v>2423</v>
      </c>
      <c r="R745" s="48" t="s">
        <v>2424</v>
      </c>
      <c r="S745" s="48" t="s">
        <v>2425</v>
      </c>
      <c r="T745" s="48" t="s">
        <v>2423</v>
      </c>
      <c r="U745" s="48" t="s">
        <v>2424</v>
      </c>
      <c r="V745" s="48" t="s">
        <v>2426</v>
      </c>
      <c r="W745" s="122" t="s">
        <v>3812</v>
      </c>
      <c r="X745" s="122"/>
      <c r="Y745" s="48" t="s">
        <v>1205</v>
      </c>
      <c r="Z745" s="48" t="s">
        <v>2477</v>
      </c>
    </row>
    <row r="746" spans="2:26" ht="187.2" customHeight="1">
      <c r="B746" s="48" t="s">
        <v>2994</v>
      </c>
      <c r="C746" s="122">
        <f>IF(B746="1.2(1)①",INDEX('1.2(1)①'!$B:$B,MATCH(D746,'1.2(1)①'!$J:$J,0),1),INDEX('1.2(1)②'!$B:$B,MATCH(D746,'1.2(1)②'!$J:$J,0),1))</f>
        <v>53</v>
      </c>
      <c r="D746" s="48" t="s">
        <v>122</v>
      </c>
      <c r="E746" s="48">
        <f t="shared" si="11"/>
        <v>740</v>
      </c>
      <c r="F746" s="48" t="s">
        <v>2419</v>
      </c>
      <c r="G746" s="48" t="s">
        <v>2475</v>
      </c>
      <c r="H746" s="48" t="s">
        <v>2295</v>
      </c>
      <c r="I746" s="48" t="s">
        <v>2432</v>
      </c>
      <c r="J746" s="48" t="s">
        <v>2422</v>
      </c>
      <c r="K746" s="48" t="s">
        <v>1993</v>
      </c>
      <c r="L746" s="48">
        <v>89.3</v>
      </c>
      <c r="M746" s="48" t="s">
        <v>1276</v>
      </c>
      <c r="N746" s="48" t="s">
        <v>1277</v>
      </c>
      <c r="O746" s="122" t="s">
        <v>1267</v>
      </c>
      <c r="P746" s="48" t="s">
        <v>1271</v>
      </c>
      <c r="Q746" s="48" t="s">
        <v>2423</v>
      </c>
      <c r="R746" s="48" t="s">
        <v>2424</v>
      </c>
      <c r="S746" s="48" t="s">
        <v>2425</v>
      </c>
      <c r="T746" s="48" t="s">
        <v>2423</v>
      </c>
      <c r="U746" s="48" t="s">
        <v>2424</v>
      </c>
      <c r="V746" s="48" t="s">
        <v>2426</v>
      </c>
      <c r="W746" s="122" t="s">
        <v>3812</v>
      </c>
      <c r="X746" s="122"/>
      <c r="Y746" s="48" t="s">
        <v>1205</v>
      </c>
      <c r="Z746" s="48" t="s">
        <v>2478</v>
      </c>
    </row>
    <row r="747" spans="2:26" ht="187.2" customHeight="1">
      <c r="B747" s="48" t="s">
        <v>2994</v>
      </c>
      <c r="C747" s="122">
        <f>IF(B747="1.2(1)①",INDEX('1.2(1)①'!$B:$B,MATCH(D747,'1.2(1)①'!$J:$J,0),1),INDEX('1.2(1)②'!$B:$B,MATCH(D747,'1.2(1)②'!$J:$J,0),1))</f>
        <v>53</v>
      </c>
      <c r="D747" s="48" t="s">
        <v>122</v>
      </c>
      <c r="E747" s="48">
        <f t="shared" si="11"/>
        <v>741</v>
      </c>
      <c r="F747" s="48" t="s">
        <v>2419</v>
      </c>
      <c r="G747" s="48" t="s">
        <v>2475</v>
      </c>
      <c r="H747" s="48" t="s">
        <v>2295</v>
      </c>
      <c r="I747" s="48" t="s">
        <v>2434</v>
      </c>
      <c r="J747" s="48" t="s">
        <v>2422</v>
      </c>
      <c r="K747" s="48" t="s">
        <v>1993</v>
      </c>
      <c r="L747" s="48" t="s">
        <v>1267</v>
      </c>
      <c r="M747" s="48" t="s">
        <v>1276</v>
      </c>
      <c r="N747" s="48" t="s">
        <v>1277</v>
      </c>
      <c r="O747" s="122" t="s">
        <v>1267</v>
      </c>
      <c r="P747" s="48" t="s">
        <v>1271</v>
      </c>
      <c r="Q747" s="48" t="s">
        <v>2423</v>
      </c>
      <c r="R747" s="48" t="s">
        <v>2424</v>
      </c>
      <c r="S747" s="48" t="s">
        <v>2425</v>
      </c>
      <c r="T747" s="48" t="s">
        <v>2423</v>
      </c>
      <c r="U747" s="48" t="s">
        <v>2424</v>
      </c>
      <c r="V747" s="48" t="s">
        <v>2426</v>
      </c>
      <c r="W747" s="122" t="s">
        <v>3812</v>
      </c>
      <c r="X747" s="122"/>
      <c r="Y747" s="48" t="s">
        <v>1205</v>
      </c>
      <c r="Z747" s="48" t="s">
        <v>2479</v>
      </c>
    </row>
    <row r="748" spans="2:26" ht="187.2" customHeight="1">
      <c r="B748" s="48" t="s">
        <v>2994</v>
      </c>
      <c r="C748" s="122">
        <f>IF(B748="1.2(1)①",INDEX('1.2(1)①'!$B:$B,MATCH(D748,'1.2(1)①'!$J:$J,0),1),INDEX('1.2(1)②'!$B:$B,MATCH(D748,'1.2(1)②'!$J:$J,0),1))</f>
        <v>53</v>
      </c>
      <c r="D748" s="48" t="s">
        <v>122</v>
      </c>
      <c r="E748" s="48">
        <f t="shared" si="11"/>
        <v>742</v>
      </c>
      <c r="F748" s="48" t="s">
        <v>2419</v>
      </c>
      <c r="G748" s="48" t="s">
        <v>2475</v>
      </c>
      <c r="H748" s="48" t="s">
        <v>2295</v>
      </c>
      <c r="I748" s="48" t="s">
        <v>2436</v>
      </c>
      <c r="J748" s="48" t="s">
        <v>2422</v>
      </c>
      <c r="K748" s="48" t="s">
        <v>1993</v>
      </c>
      <c r="L748" s="48">
        <v>89.3</v>
      </c>
      <c r="M748" s="48" t="s">
        <v>1276</v>
      </c>
      <c r="N748" s="48" t="s">
        <v>1277</v>
      </c>
      <c r="O748" s="122" t="s">
        <v>1267</v>
      </c>
      <c r="P748" s="48" t="s">
        <v>1271</v>
      </c>
      <c r="Q748" s="48" t="s">
        <v>2423</v>
      </c>
      <c r="R748" s="48" t="s">
        <v>2424</v>
      </c>
      <c r="S748" s="48" t="s">
        <v>2425</v>
      </c>
      <c r="T748" s="48" t="s">
        <v>2423</v>
      </c>
      <c r="U748" s="48" t="s">
        <v>2424</v>
      </c>
      <c r="V748" s="48" t="s">
        <v>2426</v>
      </c>
      <c r="W748" s="122" t="s">
        <v>3812</v>
      </c>
      <c r="X748" s="122"/>
      <c r="Y748" s="48" t="s">
        <v>1205</v>
      </c>
      <c r="Z748" s="48" t="s">
        <v>2480</v>
      </c>
    </row>
    <row r="749" spans="2:26" ht="187.2" customHeight="1">
      <c r="B749" s="48" t="s">
        <v>2994</v>
      </c>
      <c r="C749" s="122">
        <f>IF(B749="1.2(1)①",INDEX('1.2(1)①'!$B:$B,MATCH(D749,'1.2(1)①'!$J:$J,0),1),INDEX('1.2(1)②'!$B:$B,MATCH(D749,'1.2(1)②'!$J:$J,0),1))</f>
        <v>53</v>
      </c>
      <c r="D749" s="48" t="s">
        <v>122</v>
      </c>
      <c r="E749" s="48">
        <f t="shared" si="11"/>
        <v>743</v>
      </c>
      <c r="F749" s="48" t="s">
        <v>2419</v>
      </c>
      <c r="G749" s="48" t="s">
        <v>2475</v>
      </c>
      <c r="H749" s="48" t="s">
        <v>2295</v>
      </c>
      <c r="I749" s="48" t="s">
        <v>2438</v>
      </c>
      <c r="J749" s="48" t="s">
        <v>2422</v>
      </c>
      <c r="K749" s="48" t="s">
        <v>1993</v>
      </c>
      <c r="L749" s="48" t="s">
        <v>1267</v>
      </c>
      <c r="M749" s="48" t="s">
        <v>1276</v>
      </c>
      <c r="N749" s="48" t="s">
        <v>1277</v>
      </c>
      <c r="O749" s="122" t="s">
        <v>1267</v>
      </c>
      <c r="P749" s="48" t="s">
        <v>1271</v>
      </c>
      <c r="Q749" s="48" t="s">
        <v>2423</v>
      </c>
      <c r="R749" s="48" t="s">
        <v>2424</v>
      </c>
      <c r="S749" s="48" t="s">
        <v>2425</v>
      </c>
      <c r="T749" s="48" t="s">
        <v>2423</v>
      </c>
      <c r="U749" s="48" t="s">
        <v>2424</v>
      </c>
      <c r="V749" s="48" t="s">
        <v>2426</v>
      </c>
      <c r="W749" s="122" t="s">
        <v>3812</v>
      </c>
      <c r="X749" s="122"/>
      <c r="Y749" s="48" t="s">
        <v>1205</v>
      </c>
      <c r="Z749" s="48" t="s">
        <v>2481</v>
      </c>
    </row>
    <row r="750" spans="2:26" ht="187.2" customHeight="1">
      <c r="B750" s="48" t="s">
        <v>2994</v>
      </c>
      <c r="C750" s="122">
        <f>IF(B750="1.2(1)①",INDEX('1.2(1)①'!$B:$B,MATCH(D750,'1.2(1)①'!$J:$J,0),1),INDEX('1.2(1)②'!$B:$B,MATCH(D750,'1.2(1)②'!$J:$J,0),1))</f>
        <v>53</v>
      </c>
      <c r="D750" s="48" t="s">
        <v>122</v>
      </c>
      <c r="E750" s="48">
        <f t="shared" si="11"/>
        <v>744</v>
      </c>
      <c r="F750" s="48" t="s">
        <v>2419</v>
      </c>
      <c r="G750" s="48" t="s">
        <v>2475</v>
      </c>
      <c r="H750" s="48" t="s">
        <v>2295</v>
      </c>
      <c r="I750" s="48" t="s">
        <v>2440</v>
      </c>
      <c r="J750" s="48" t="s">
        <v>2422</v>
      </c>
      <c r="K750" s="48" t="s">
        <v>1993</v>
      </c>
      <c r="L750" s="48">
        <v>91.1</v>
      </c>
      <c r="M750" s="48" t="s">
        <v>1276</v>
      </c>
      <c r="N750" s="48" t="s">
        <v>1277</v>
      </c>
      <c r="O750" s="122" t="s">
        <v>1267</v>
      </c>
      <c r="P750" s="48" t="s">
        <v>1271</v>
      </c>
      <c r="Q750" s="48" t="s">
        <v>2423</v>
      </c>
      <c r="R750" s="48" t="s">
        <v>2424</v>
      </c>
      <c r="S750" s="48" t="s">
        <v>2425</v>
      </c>
      <c r="T750" s="48" t="s">
        <v>2423</v>
      </c>
      <c r="U750" s="48" t="s">
        <v>2424</v>
      </c>
      <c r="V750" s="48" t="s">
        <v>2426</v>
      </c>
      <c r="W750" s="122" t="s">
        <v>3812</v>
      </c>
      <c r="X750" s="122"/>
      <c r="Y750" s="48" t="s">
        <v>1205</v>
      </c>
      <c r="Z750" s="48" t="s">
        <v>2482</v>
      </c>
    </row>
    <row r="751" spans="2:26" ht="187.2" customHeight="1">
      <c r="B751" s="48" t="s">
        <v>2994</v>
      </c>
      <c r="C751" s="122">
        <f>IF(B751="1.2(1)①",INDEX('1.2(1)①'!$B:$B,MATCH(D751,'1.2(1)①'!$J:$J,0),1),INDEX('1.2(1)②'!$B:$B,MATCH(D751,'1.2(1)②'!$J:$J,0),1))</f>
        <v>53</v>
      </c>
      <c r="D751" s="48" t="s">
        <v>122</v>
      </c>
      <c r="E751" s="48">
        <f t="shared" si="11"/>
        <v>745</v>
      </c>
      <c r="F751" s="48" t="s">
        <v>2419</v>
      </c>
      <c r="G751" s="48" t="s">
        <v>2475</v>
      </c>
      <c r="H751" s="48" t="s">
        <v>2295</v>
      </c>
      <c r="I751" s="48" t="s">
        <v>2442</v>
      </c>
      <c r="J751" s="48" t="s">
        <v>2422</v>
      </c>
      <c r="K751" s="48" t="s">
        <v>1993</v>
      </c>
      <c r="L751" s="48">
        <v>91.1</v>
      </c>
      <c r="M751" s="48" t="s">
        <v>1276</v>
      </c>
      <c r="N751" s="48" t="s">
        <v>1277</v>
      </c>
      <c r="O751" s="122" t="s">
        <v>1267</v>
      </c>
      <c r="P751" s="48" t="s">
        <v>1271</v>
      </c>
      <c r="Q751" s="48" t="s">
        <v>2423</v>
      </c>
      <c r="R751" s="48" t="s">
        <v>2424</v>
      </c>
      <c r="S751" s="48" t="s">
        <v>2425</v>
      </c>
      <c r="T751" s="48" t="s">
        <v>2423</v>
      </c>
      <c r="U751" s="48" t="s">
        <v>2424</v>
      </c>
      <c r="V751" s="48" t="s">
        <v>2426</v>
      </c>
      <c r="W751" s="122" t="s">
        <v>3812</v>
      </c>
      <c r="X751" s="122"/>
      <c r="Y751" s="48" t="s">
        <v>1205</v>
      </c>
      <c r="Z751" s="48" t="s">
        <v>2483</v>
      </c>
    </row>
    <row r="752" spans="2:26" ht="187.2" customHeight="1">
      <c r="B752" s="48" t="s">
        <v>2994</v>
      </c>
      <c r="C752" s="122">
        <f>IF(B752="1.2(1)①",INDEX('1.2(1)①'!$B:$B,MATCH(D752,'1.2(1)①'!$J:$J,0),1),INDEX('1.2(1)②'!$B:$B,MATCH(D752,'1.2(1)②'!$J:$J,0),1))</f>
        <v>53</v>
      </c>
      <c r="D752" s="48" t="s">
        <v>122</v>
      </c>
      <c r="E752" s="48">
        <f t="shared" si="11"/>
        <v>746</v>
      </c>
      <c r="F752" s="48" t="s">
        <v>2419</v>
      </c>
      <c r="G752" s="48" t="s">
        <v>2475</v>
      </c>
      <c r="H752" s="48" t="s">
        <v>2295</v>
      </c>
      <c r="I752" s="48" t="s">
        <v>2444</v>
      </c>
      <c r="J752" s="48" t="s">
        <v>2422</v>
      </c>
      <c r="K752" s="48" t="s">
        <v>1993</v>
      </c>
      <c r="L752" s="48">
        <v>91.7</v>
      </c>
      <c r="M752" s="48" t="s">
        <v>1276</v>
      </c>
      <c r="N752" s="48" t="s">
        <v>1277</v>
      </c>
      <c r="O752" s="122" t="s">
        <v>1267</v>
      </c>
      <c r="P752" s="48" t="s">
        <v>1271</v>
      </c>
      <c r="Q752" s="48" t="s">
        <v>2423</v>
      </c>
      <c r="R752" s="48" t="s">
        <v>2424</v>
      </c>
      <c r="S752" s="48" t="s">
        <v>2425</v>
      </c>
      <c r="T752" s="48" t="s">
        <v>2423</v>
      </c>
      <c r="U752" s="48" t="s">
        <v>2424</v>
      </c>
      <c r="V752" s="48" t="s">
        <v>2426</v>
      </c>
      <c r="W752" s="122" t="s">
        <v>3812</v>
      </c>
      <c r="X752" s="122"/>
      <c r="Y752" s="48" t="s">
        <v>1205</v>
      </c>
      <c r="Z752" s="48" t="s">
        <v>2484</v>
      </c>
    </row>
    <row r="753" spans="2:26" ht="187.2" customHeight="1">
      <c r="B753" s="48" t="s">
        <v>2994</v>
      </c>
      <c r="C753" s="122">
        <f>IF(B753="1.2(1)①",INDEX('1.2(1)①'!$B:$B,MATCH(D753,'1.2(1)①'!$J:$J,0),1),INDEX('1.2(1)②'!$B:$B,MATCH(D753,'1.2(1)②'!$J:$J,0),1))</f>
        <v>53</v>
      </c>
      <c r="D753" s="48" t="s">
        <v>122</v>
      </c>
      <c r="E753" s="48">
        <f t="shared" si="11"/>
        <v>747</v>
      </c>
      <c r="F753" s="48" t="s">
        <v>2419</v>
      </c>
      <c r="G753" s="48" t="s">
        <v>2475</v>
      </c>
      <c r="H753" s="48" t="s">
        <v>2295</v>
      </c>
      <c r="I753" s="48" t="s">
        <v>2446</v>
      </c>
      <c r="J753" s="48" t="s">
        <v>2422</v>
      </c>
      <c r="K753" s="48" t="s">
        <v>1993</v>
      </c>
      <c r="L753" s="48">
        <v>92.5</v>
      </c>
      <c r="M753" s="48" t="s">
        <v>1276</v>
      </c>
      <c r="N753" s="48" t="s">
        <v>1277</v>
      </c>
      <c r="O753" s="122" t="s">
        <v>1267</v>
      </c>
      <c r="P753" s="48" t="s">
        <v>1271</v>
      </c>
      <c r="Q753" s="48" t="s">
        <v>2423</v>
      </c>
      <c r="R753" s="48" t="s">
        <v>2424</v>
      </c>
      <c r="S753" s="48" t="s">
        <v>2425</v>
      </c>
      <c r="T753" s="48" t="s">
        <v>2423</v>
      </c>
      <c r="U753" s="48" t="s">
        <v>2424</v>
      </c>
      <c r="V753" s="48" t="s">
        <v>2426</v>
      </c>
      <c r="W753" s="122" t="s">
        <v>3812</v>
      </c>
      <c r="X753" s="122"/>
      <c r="Y753" s="48" t="s">
        <v>1205</v>
      </c>
      <c r="Z753" s="48" t="s">
        <v>2485</v>
      </c>
    </row>
    <row r="754" spans="2:26" ht="187.2" customHeight="1">
      <c r="B754" s="48" t="s">
        <v>2994</v>
      </c>
      <c r="C754" s="122">
        <f>IF(B754="1.2(1)①",INDEX('1.2(1)①'!$B:$B,MATCH(D754,'1.2(1)①'!$J:$J,0),1),INDEX('1.2(1)②'!$B:$B,MATCH(D754,'1.2(1)②'!$J:$J,0),1))</f>
        <v>53</v>
      </c>
      <c r="D754" s="48" t="s">
        <v>122</v>
      </c>
      <c r="E754" s="48">
        <f t="shared" si="11"/>
        <v>748</v>
      </c>
      <c r="F754" s="48" t="s">
        <v>2419</v>
      </c>
      <c r="G754" s="48" t="s">
        <v>2475</v>
      </c>
      <c r="H754" s="48" t="s">
        <v>2295</v>
      </c>
      <c r="I754" s="48" t="s">
        <v>2448</v>
      </c>
      <c r="J754" s="48" t="s">
        <v>2422</v>
      </c>
      <c r="K754" s="48" t="s">
        <v>1993</v>
      </c>
      <c r="L754" s="48">
        <v>92.7</v>
      </c>
      <c r="M754" s="48" t="s">
        <v>1276</v>
      </c>
      <c r="N754" s="48" t="s">
        <v>1277</v>
      </c>
      <c r="O754" s="122" t="s">
        <v>1267</v>
      </c>
      <c r="P754" s="48" t="s">
        <v>1271</v>
      </c>
      <c r="Q754" s="48" t="s">
        <v>2423</v>
      </c>
      <c r="R754" s="48" t="s">
        <v>2424</v>
      </c>
      <c r="S754" s="48" t="s">
        <v>2425</v>
      </c>
      <c r="T754" s="48" t="s">
        <v>2423</v>
      </c>
      <c r="U754" s="48" t="s">
        <v>2424</v>
      </c>
      <c r="V754" s="48" t="s">
        <v>2426</v>
      </c>
      <c r="W754" s="122" t="s">
        <v>3812</v>
      </c>
      <c r="X754" s="122"/>
      <c r="Y754" s="48" t="s">
        <v>1205</v>
      </c>
      <c r="Z754" s="48" t="s">
        <v>2486</v>
      </c>
    </row>
    <row r="755" spans="2:26" ht="187.2" customHeight="1">
      <c r="B755" s="48" t="s">
        <v>2994</v>
      </c>
      <c r="C755" s="122">
        <f>IF(B755="1.2(1)①",INDEX('1.2(1)①'!$B:$B,MATCH(D755,'1.2(1)①'!$J:$J,0),1),INDEX('1.2(1)②'!$B:$B,MATCH(D755,'1.2(1)②'!$J:$J,0),1))</f>
        <v>53</v>
      </c>
      <c r="D755" s="48" t="s">
        <v>122</v>
      </c>
      <c r="E755" s="48">
        <f t="shared" si="11"/>
        <v>749</v>
      </c>
      <c r="F755" s="48" t="s">
        <v>2419</v>
      </c>
      <c r="G755" s="48" t="s">
        <v>2475</v>
      </c>
      <c r="H755" s="48" t="s">
        <v>2295</v>
      </c>
      <c r="I755" s="48" t="s">
        <v>2450</v>
      </c>
      <c r="J755" s="48" t="s">
        <v>2422</v>
      </c>
      <c r="K755" s="48" t="s">
        <v>1993</v>
      </c>
      <c r="L755" s="48">
        <v>93.2</v>
      </c>
      <c r="M755" s="48" t="s">
        <v>1276</v>
      </c>
      <c r="N755" s="48" t="s">
        <v>1277</v>
      </c>
      <c r="O755" s="122" t="s">
        <v>1267</v>
      </c>
      <c r="P755" s="48" t="s">
        <v>1271</v>
      </c>
      <c r="Q755" s="48" t="s">
        <v>2423</v>
      </c>
      <c r="R755" s="48" t="s">
        <v>2424</v>
      </c>
      <c r="S755" s="48" t="s">
        <v>2425</v>
      </c>
      <c r="T755" s="48" t="s">
        <v>2423</v>
      </c>
      <c r="U755" s="48" t="s">
        <v>2424</v>
      </c>
      <c r="V755" s="48" t="s">
        <v>2426</v>
      </c>
      <c r="W755" s="122" t="s">
        <v>3812</v>
      </c>
      <c r="X755" s="122"/>
      <c r="Y755" s="48" t="s">
        <v>1205</v>
      </c>
      <c r="Z755" s="48" t="s">
        <v>2487</v>
      </c>
    </row>
    <row r="756" spans="2:26" ht="187.2" customHeight="1">
      <c r="B756" s="48" t="s">
        <v>2994</v>
      </c>
      <c r="C756" s="122">
        <f>IF(B756="1.2(1)①",INDEX('1.2(1)①'!$B:$B,MATCH(D756,'1.2(1)①'!$J:$J,0),1),INDEX('1.2(1)②'!$B:$B,MATCH(D756,'1.2(1)②'!$J:$J,0),1))</f>
        <v>53</v>
      </c>
      <c r="D756" s="48" t="s">
        <v>122</v>
      </c>
      <c r="E756" s="48">
        <f t="shared" si="11"/>
        <v>750</v>
      </c>
      <c r="F756" s="48" t="s">
        <v>2419</v>
      </c>
      <c r="G756" s="48" t="s">
        <v>2475</v>
      </c>
      <c r="H756" s="48" t="s">
        <v>2295</v>
      </c>
      <c r="I756" s="48" t="s">
        <v>2452</v>
      </c>
      <c r="J756" s="48" t="s">
        <v>2422</v>
      </c>
      <c r="K756" s="48" t="s">
        <v>1993</v>
      </c>
      <c r="L756" s="48">
        <v>94.2</v>
      </c>
      <c r="M756" s="48" t="s">
        <v>1276</v>
      </c>
      <c r="N756" s="48" t="s">
        <v>1277</v>
      </c>
      <c r="O756" s="122" t="s">
        <v>1267</v>
      </c>
      <c r="P756" s="48" t="s">
        <v>1271</v>
      </c>
      <c r="Q756" s="48" t="s">
        <v>2423</v>
      </c>
      <c r="R756" s="48" t="s">
        <v>2424</v>
      </c>
      <c r="S756" s="48" t="s">
        <v>2425</v>
      </c>
      <c r="T756" s="48" t="s">
        <v>2423</v>
      </c>
      <c r="U756" s="48" t="s">
        <v>2424</v>
      </c>
      <c r="V756" s="48" t="s">
        <v>2426</v>
      </c>
      <c r="W756" s="122" t="s">
        <v>3812</v>
      </c>
      <c r="X756" s="122"/>
      <c r="Y756" s="48" t="s">
        <v>1205</v>
      </c>
      <c r="Z756" s="48" t="s">
        <v>2488</v>
      </c>
    </row>
    <row r="757" spans="2:26" ht="187.2" customHeight="1">
      <c r="B757" s="48" t="s">
        <v>2994</v>
      </c>
      <c r="C757" s="122">
        <f>IF(B757="1.2(1)①",INDEX('1.2(1)①'!$B:$B,MATCH(D757,'1.2(1)①'!$J:$J,0),1),INDEX('1.2(1)②'!$B:$B,MATCH(D757,'1.2(1)②'!$J:$J,0),1))</f>
        <v>53</v>
      </c>
      <c r="D757" s="48" t="s">
        <v>122</v>
      </c>
      <c r="E757" s="48">
        <f t="shared" si="11"/>
        <v>751</v>
      </c>
      <c r="F757" s="48" t="s">
        <v>2419</v>
      </c>
      <c r="G757" s="48" t="s">
        <v>2475</v>
      </c>
      <c r="H757" s="48" t="s">
        <v>2295</v>
      </c>
      <c r="I757" s="48" t="s">
        <v>2454</v>
      </c>
      <c r="J757" s="48" t="s">
        <v>2422</v>
      </c>
      <c r="K757" s="48" t="s">
        <v>1993</v>
      </c>
      <c r="L757" s="48">
        <v>93.9</v>
      </c>
      <c r="M757" s="48" t="s">
        <v>1276</v>
      </c>
      <c r="N757" s="48" t="s">
        <v>1277</v>
      </c>
      <c r="O757" s="122" t="s">
        <v>1267</v>
      </c>
      <c r="P757" s="48" t="s">
        <v>1271</v>
      </c>
      <c r="Q757" s="48" t="s">
        <v>2423</v>
      </c>
      <c r="R757" s="48" t="s">
        <v>2424</v>
      </c>
      <c r="S757" s="48" t="s">
        <v>2425</v>
      </c>
      <c r="T757" s="48" t="s">
        <v>2423</v>
      </c>
      <c r="U757" s="48" t="s">
        <v>2424</v>
      </c>
      <c r="V757" s="48" t="s">
        <v>2426</v>
      </c>
      <c r="W757" s="122" t="s">
        <v>3812</v>
      </c>
      <c r="X757" s="122"/>
      <c r="Y757" s="48" t="s">
        <v>1205</v>
      </c>
      <c r="Z757" s="48" t="s">
        <v>2489</v>
      </c>
    </row>
    <row r="758" spans="2:26" ht="187.2" customHeight="1">
      <c r="B758" s="48" t="s">
        <v>2994</v>
      </c>
      <c r="C758" s="122">
        <f>IF(B758="1.2(1)①",INDEX('1.2(1)①'!$B:$B,MATCH(D758,'1.2(1)①'!$J:$J,0),1),INDEX('1.2(1)②'!$B:$B,MATCH(D758,'1.2(1)②'!$J:$J,0),1))</f>
        <v>53</v>
      </c>
      <c r="D758" s="48" t="s">
        <v>122</v>
      </c>
      <c r="E758" s="48">
        <f t="shared" si="11"/>
        <v>752</v>
      </c>
      <c r="F758" s="48" t="s">
        <v>2419</v>
      </c>
      <c r="G758" s="48" t="s">
        <v>2475</v>
      </c>
      <c r="H758" s="48" t="s">
        <v>2295</v>
      </c>
      <c r="I758" s="48" t="s">
        <v>2456</v>
      </c>
      <c r="J758" s="48" t="s">
        <v>2422</v>
      </c>
      <c r="K758" s="48" t="s">
        <v>1993</v>
      </c>
      <c r="L758" s="48">
        <v>94.7</v>
      </c>
      <c r="M758" s="48" t="s">
        <v>1276</v>
      </c>
      <c r="N758" s="48" t="s">
        <v>1277</v>
      </c>
      <c r="O758" s="122" t="s">
        <v>1267</v>
      </c>
      <c r="P758" s="48" t="s">
        <v>1271</v>
      </c>
      <c r="Q758" s="48" t="s">
        <v>2423</v>
      </c>
      <c r="R758" s="48" t="s">
        <v>2424</v>
      </c>
      <c r="S758" s="48" t="s">
        <v>2425</v>
      </c>
      <c r="T758" s="48" t="s">
        <v>2423</v>
      </c>
      <c r="U758" s="48" t="s">
        <v>2424</v>
      </c>
      <c r="V758" s="48" t="s">
        <v>2426</v>
      </c>
      <c r="W758" s="122" t="s">
        <v>3812</v>
      </c>
      <c r="X758" s="122"/>
      <c r="Y758" s="48" t="s">
        <v>1205</v>
      </c>
      <c r="Z758" s="48" t="s">
        <v>2490</v>
      </c>
    </row>
    <row r="759" spans="2:26" ht="187.2" customHeight="1">
      <c r="B759" s="48" t="s">
        <v>2994</v>
      </c>
      <c r="C759" s="122">
        <f>IF(B759="1.2(1)①",INDEX('1.2(1)①'!$B:$B,MATCH(D759,'1.2(1)①'!$J:$J,0),1),INDEX('1.2(1)②'!$B:$B,MATCH(D759,'1.2(1)②'!$J:$J,0),1))</f>
        <v>53</v>
      </c>
      <c r="D759" s="48" t="s">
        <v>122</v>
      </c>
      <c r="E759" s="48">
        <f t="shared" si="11"/>
        <v>753</v>
      </c>
      <c r="F759" s="48" t="s">
        <v>2419</v>
      </c>
      <c r="G759" s="48" t="s">
        <v>2492</v>
      </c>
      <c r="H759" s="48" t="s">
        <v>2295</v>
      </c>
      <c r="I759" s="48" t="s">
        <v>2421</v>
      </c>
      <c r="J759" s="48" t="s">
        <v>2422</v>
      </c>
      <c r="K759" s="48" t="s">
        <v>1993</v>
      </c>
      <c r="L759" s="48">
        <v>86.2</v>
      </c>
      <c r="M759" s="48" t="s">
        <v>1276</v>
      </c>
      <c r="N759" s="48" t="s">
        <v>1277</v>
      </c>
      <c r="O759" s="122" t="s">
        <v>1267</v>
      </c>
      <c r="P759" s="48" t="s">
        <v>1271</v>
      </c>
      <c r="Q759" s="48" t="s">
        <v>2423</v>
      </c>
      <c r="R759" s="48" t="s">
        <v>2424</v>
      </c>
      <c r="S759" s="48" t="s">
        <v>2425</v>
      </c>
      <c r="T759" s="48" t="s">
        <v>2423</v>
      </c>
      <c r="U759" s="48" t="s">
        <v>2424</v>
      </c>
      <c r="V759" s="48" t="s">
        <v>2426</v>
      </c>
      <c r="W759" s="122" t="s">
        <v>3812</v>
      </c>
      <c r="X759" s="122"/>
      <c r="Y759" s="48" t="s">
        <v>1205</v>
      </c>
      <c r="Z759" s="48" t="s">
        <v>2491</v>
      </c>
    </row>
    <row r="760" spans="2:26" ht="187.2" customHeight="1">
      <c r="B760" s="48" t="s">
        <v>2994</v>
      </c>
      <c r="C760" s="122">
        <f>IF(B760="1.2(1)①",INDEX('1.2(1)①'!$B:$B,MATCH(D760,'1.2(1)①'!$J:$J,0),1),INDEX('1.2(1)②'!$B:$B,MATCH(D760,'1.2(1)②'!$J:$J,0),1))</f>
        <v>53</v>
      </c>
      <c r="D760" s="48" t="s">
        <v>122</v>
      </c>
      <c r="E760" s="48">
        <f t="shared" si="11"/>
        <v>754</v>
      </c>
      <c r="F760" s="48" t="s">
        <v>2419</v>
      </c>
      <c r="G760" s="48" t="s">
        <v>2492</v>
      </c>
      <c r="H760" s="48" t="s">
        <v>2295</v>
      </c>
      <c r="I760" s="48" t="s">
        <v>2428</v>
      </c>
      <c r="J760" s="48" t="s">
        <v>2422</v>
      </c>
      <c r="K760" s="48" t="s">
        <v>1993</v>
      </c>
      <c r="L760" s="48">
        <v>86.3</v>
      </c>
      <c r="M760" s="48" t="s">
        <v>1276</v>
      </c>
      <c r="N760" s="48" t="s">
        <v>1277</v>
      </c>
      <c r="O760" s="122" t="s">
        <v>1267</v>
      </c>
      <c r="P760" s="48" t="s">
        <v>1271</v>
      </c>
      <c r="Q760" s="48" t="s">
        <v>2423</v>
      </c>
      <c r="R760" s="48" t="s">
        <v>2424</v>
      </c>
      <c r="S760" s="48" t="s">
        <v>2425</v>
      </c>
      <c r="T760" s="48" t="s">
        <v>2423</v>
      </c>
      <c r="U760" s="48" t="s">
        <v>2424</v>
      </c>
      <c r="V760" s="48" t="s">
        <v>2426</v>
      </c>
      <c r="W760" s="122" t="s">
        <v>3812</v>
      </c>
      <c r="X760" s="122"/>
      <c r="Y760" s="48" t="s">
        <v>1205</v>
      </c>
      <c r="Z760" s="48" t="s">
        <v>2493</v>
      </c>
    </row>
    <row r="761" spans="2:26" ht="187.2" customHeight="1">
      <c r="B761" s="48" t="s">
        <v>2994</v>
      </c>
      <c r="C761" s="122">
        <f>IF(B761="1.2(1)①",INDEX('1.2(1)①'!$B:$B,MATCH(D761,'1.2(1)①'!$J:$J,0),1),INDEX('1.2(1)②'!$B:$B,MATCH(D761,'1.2(1)②'!$J:$J,0),1))</f>
        <v>53</v>
      </c>
      <c r="D761" s="48" t="s">
        <v>122</v>
      </c>
      <c r="E761" s="48">
        <f t="shared" si="11"/>
        <v>755</v>
      </c>
      <c r="F761" s="48" t="s">
        <v>2419</v>
      </c>
      <c r="G761" s="48" t="s">
        <v>2492</v>
      </c>
      <c r="H761" s="48" t="s">
        <v>2295</v>
      </c>
      <c r="I761" s="48" t="s">
        <v>2430</v>
      </c>
      <c r="J761" s="48" t="s">
        <v>2422</v>
      </c>
      <c r="K761" s="48" t="s">
        <v>1993</v>
      </c>
      <c r="L761" s="48">
        <v>90.2</v>
      </c>
      <c r="M761" s="48" t="s">
        <v>1276</v>
      </c>
      <c r="N761" s="48" t="s">
        <v>1277</v>
      </c>
      <c r="O761" s="122" t="s">
        <v>1267</v>
      </c>
      <c r="P761" s="48" t="s">
        <v>1271</v>
      </c>
      <c r="Q761" s="48" t="s">
        <v>2423</v>
      </c>
      <c r="R761" s="48" t="s">
        <v>2424</v>
      </c>
      <c r="S761" s="48" t="s">
        <v>2425</v>
      </c>
      <c r="T761" s="48" t="s">
        <v>2423</v>
      </c>
      <c r="U761" s="48" t="s">
        <v>2424</v>
      </c>
      <c r="V761" s="48" t="s">
        <v>2426</v>
      </c>
      <c r="W761" s="122" t="s">
        <v>3812</v>
      </c>
      <c r="X761" s="122"/>
      <c r="Y761" s="48" t="s">
        <v>1205</v>
      </c>
      <c r="Z761" s="48" t="s">
        <v>2494</v>
      </c>
    </row>
    <row r="762" spans="2:26" ht="187.2" customHeight="1">
      <c r="B762" s="48" t="s">
        <v>2994</v>
      </c>
      <c r="C762" s="122">
        <f>IF(B762="1.2(1)①",INDEX('1.2(1)①'!$B:$B,MATCH(D762,'1.2(1)①'!$J:$J,0),1),INDEX('1.2(1)②'!$B:$B,MATCH(D762,'1.2(1)②'!$J:$J,0),1))</f>
        <v>53</v>
      </c>
      <c r="D762" s="48" t="s">
        <v>122</v>
      </c>
      <c r="E762" s="48">
        <f t="shared" si="11"/>
        <v>756</v>
      </c>
      <c r="F762" s="48" t="s">
        <v>2419</v>
      </c>
      <c r="G762" s="48" t="s">
        <v>2492</v>
      </c>
      <c r="H762" s="48" t="s">
        <v>2295</v>
      </c>
      <c r="I762" s="48" t="s">
        <v>2432</v>
      </c>
      <c r="J762" s="48" t="s">
        <v>2422</v>
      </c>
      <c r="K762" s="48" t="s">
        <v>1993</v>
      </c>
      <c r="L762" s="48">
        <v>90.8</v>
      </c>
      <c r="M762" s="48" t="s">
        <v>1276</v>
      </c>
      <c r="N762" s="48" t="s">
        <v>1277</v>
      </c>
      <c r="O762" s="122" t="s">
        <v>1267</v>
      </c>
      <c r="P762" s="48" t="s">
        <v>1271</v>
      </c>
      <c r="Q762" s="48" t="s">
        <v>2423</v>
      </c>
      <c r="R762" s="48" t="s">
        <v>2424</v>
      </c>
      <c r="S762" s="48" t="s">
        <v>2425</v>
      </c>
      <c r="T762" s="48" t="s">
        <v>2423</v>
      </c>
      <c r="U762" s="48" t="s">
        <v>2424</v>
      </c>
      <c r="V762" s="48" t="s">
        <v>2426</v>
      </c>
      <c r="W762" s="122" t="s">
        <v>3812</v>
      </c>
      <c r="X762" s="122"/>
      <c r="Y762" s="48" t="s">
        <v>1205</v>
      </c>
      <c r="Z762" s="48" t="s">
        <v>2495</v>
      </c>
    </row>
    <row r="763" spans="2:26" ht="187.2" customHeight="1">
      <c r="B763" s="48" t="s">
        <v>2994</v>
      </c>
      <c r="C763" s="122">
        <f>IF(B763="1.2(1)①",INDEX('1.2(1)①'!$B:$B,MATCH(D763,'1.2(1)①'!$J:$J,0),1),INDEX('1.2(1)②'!$B:$B,MATCH(D763,'1.2(1)②'!$J:$J,0),1))</f>
        <v>53</v>
      </c>
      <c r="D763" s="48" t="s">
        <v>122</v>
      </c>
      <c r="E763" s="48">
        <f t="shared" si="11"/>
        <v>757</v>
      </c>
      <c r="F763" s="48" t="s">
        <v>2419</v>
      </c>
      <c r="G763" s="48" t="s">
        <v>2492</v>
      </c>
      <c r="H763" s="48" t="s">
        <v>2295</v>
      </c>
      <c r="I763" s="48" t="s">
        <v>2434</v>
      </c>
      <c r="J763" s="48" t="s">
        <v>2422</v>
      </c>
      <c r="K763" s="48" t="s">
        <v>1993</v>
      </c>
      <c r="L763" s="48" t="s">
        <v>1267</v>
      </c>
      <c r="M763" s="48" t="s">
        <v>1276</v>
      </c>
      <c r="N763" s="48" t="s">
        <v>1277</v>
      </c>
      <c r="O763" s="122" t="s">
        <v>1267</v>
      </c>
      <c r="P763" s="48" t="s">
        <v>1271</v>
      </c>
      <c r="Q763" s="48" t="s">
        <v>2423</v>
      </c>
      <c r="R763" s="48" t="s">
        <v>2424</v>
      </c>
      <c r="S763" s="48" t="s">
        <v>2425</v>
      </c>
      <c r="T763" s="48" t="s">
        <v>2423</v>
      </c>
      <c r="U763" s="48" t="s">
        <v>2424</v>
      </c>
      <c r="V763" s="48" t="s">
        <v>2426</v>
      </c>
      <c r="W763" s="122" t="s">
        <v>3812</v>
      </c>
      <c r="X763" s="122"/>
      <c r="Y763" s="48" t="s">
        <v>1205</v>
      </c>
      <c r="Z763" s="48" t="s">
        <v>2496</v>
      </c>
    </row>
    <row r="764" spans="2:26" ht="187.2" customHeight="1">
      <c r="B764" s="48" t="s">
        <v>2994</v>
      </c>
      <c r="C764" s="122">
        <f>IF(B764="1.2(1)①",INDEX('1.2(1)①'!$B:$B,MATCH(D764,'1.2(1)①'!$J:$J,0),1),INDEX('1.2(1)②'!$B:$B,MATCH(D764,'1.2(1)②'!$J:$J,0),1))</f>
        <v>53</v>
      </c>
      <c r="D764" s="48" t="s">
        <v>122</v>
      </c>
      <c r="E764" s="48">
        <f t="shared" si="11"/>
        <v>758</v>
      </c>
      <c r="F764" s="48" t="s">
        <v>2419</v>
      </c>
      <c r="G764" s="48" t="s">
        <v>2492</v>
      </c>
      <c r="H764" s="48" t="s">
        <v>2295</v>
      </c>
      <c r="I764" s="48" t="s">
        <v>2436</v>
      </c>
      <c r="J764" s="48" t="s">
        <v>2422</v>
      </c>
      <c r="K764" s="48" t="s">
        <v>1993</v>
      </c>
      <c r="L764" s="48">
        <v>90.9</v>
      </c>
      <c r="M764" s="48" t="s">
        <v>1276</v>
      </c>
      <c r="N764" s="48" t="s">
        <v>1277</v>
      </c>
      <c r="O764" s="122" t="s">
        <v>1267</v>
      </c>
      <c r="P764" s="48" t="s">
        <v>1271</v>
      </c>
      <c r="Q764" s="48" t="s">
        <v>2423</v>
      </c>
      <c r="R764" s="48" t="s">
        <v>2424</v>
      </c>
      <c r="S764" s="48" t="s">
        <v>2425</v>
      </c>
      <c r="T764" s="48" t="s">
        <v>2423</v>
      </c>
      <c r="U764" s="48" t="s">
        <v>2424</v>
      </c>
      <c r="V764" s="48" t="s">
        <v>2498</v>
      </c>
      <c r="W764" s="122" t="s">
        <v>3812</v>
      </c>
      <c r="X764" s="122"/>
      <c r="Y764" s="48" t="s">
        <v>1205</v>
      </c>
      <c r="Z764" s="48" t="s">
        <v>2497</v>
      </c>
    </row>
    <row r="765" spans="2:26" ht="187.2" customHeight="1">
      <c r="B765" s="48" t="s">
        <v>2994</v>
      </c>
      <c r="C765" s="122">
        <f>IF(B765="1.2(1)①",INDEX('1.2(1)①'!$B:$B,MATCH(D765,'1.2(1)①'!$J:$J,0),1),INDEX('1.2(1)②'!$B:$B,MATCH(D765,'1.2(1)②'!$J:$J,0),1))</f>
        <v>53</v>
      </c>
      <c r="D765" s="48" t="s">
        <v>122</v>
      </c>
      <c r="E765" s="48">
        <f t="shared" si="11"/>
        <v>759</v>
      </c>
      <c r="F765" s="48" t="s">
        <v>2419</v>
      </c>
      <c r="G765" s="48" t="s">
        <v>2492</v>
      </c>
      <c r="H765" s="48" t="s">
        <v>2295</v>
      </c>
      <c r="I765" s="48" t="s">
        <v>2438</v>
      </c>
      <c r="J765" s="48" t="s">
        <v>2422</v>
      </c>
      <c r="K765" s="48" t="s">
        <v>1993</v>
      </c>
      <c r="L765" s="48" t="s">
        <v>1267</v>
      </c>
      <c r="M765" s="48" t="s">
        <v>1276</v>
      </c>
      <c r="N765" s="48" t="s">
        <v>1277</v>
      </c>
      <c r="O765" s="122" t="s">
        <v>1267</v>
      </c>
      <c r="P765" s="48" t="s">
        <v>1271</v>
      </c>
      <c r="Q765" s="48" t="s">
        <v>2423</v>
      </c>
      <c r="R765" s="48" t="s">
        <v>2424</v>
      </c>
      <c r="S765" s="48" t="s">
        <v>2425</v>
      </c>
      <c r="T765" s="48" t="s">
        <v>2423</v>
      </c>
      <c r="U765" s="48" t="s">
        <v>2424</v>
      </c>
      <c r="V765" s="48" t="s">
        <v>2426</v>
      </c>
      <c r="W765" s="122" t="s">
        <v>3812</v>
      </c>
      <c r="X765" s="122"/>
      <c r="Y765" s="48" t="s">
        <v>1205</v>
      </c>
      <c r="Z765" s="48" t="s">
        <v>2499</v>
      </c>
    </row>
    <row r="766" spans="2:26" ht="187.2" customHeight="1">
      <c r="B766" s="48" t="s">
        <v>2994</v>
      </c>
      <c r="C766" s="122">
        <f>IF(B766="1.2(1)①",INDEX('1.2(1)①'!$B:$B,MATCH(D766,'1.2(1)①'!$J:$J,0),1),INDEX('1.2(1)②'!$B:$B,MATCH(D766,'1.2(1)②'!$J:$J,0),1))</f>
        <v>53</v>
      </c>
      <c r="D766" s="48" t="s">
        <v>122</v>
      </c>
      <c r="E766" s="48">
        <f t="shared" si="11"/>
        <v>760</v>
      </c>
      <c r="F766" s="48" t="s">
        <v>2419</v>
      </c>
      <c r="G766" s="48" t="s">
        <v>2492</v>
      </c>
      <c r="H766" s="48" t="s">
        <v>2295</v>
      </c>
      <c r="I766" s="48" t="s">
        <v>2440</v>
      </c>
      <c r="J766" s="48" t="s">
        <v>2422</v>
      </c>
      <c r="K766" s="48" t="s">
        <v>1993</v>
      </c>
      <c r="L766" s="48">
        <v>91.5</v>
      </c>
      <c r="M766" s="48" t="s">
        <v>1276</v>
      </c>
      <c r="N766" s="48" t="s">
        <v>1277</v>
      </c>
      <c r="O766" s="122" t="s">
        <v>1267</v>
      </c>
      <c r="P766" s="48" t="s">
        <v>1271</v>
      </c>
      <c r="Q766" s="48" t="s">
        <v>2423</v>
      </c>
      <c r="R766" s="48" t="s">
        <v>2424</v>
      </c>
      <c r="S766" s="48" t="s">
        <v>2425</v>
      </c>
      <c r="T766" s="48" t="s">
        <v>2423</v>
      </c>
      <c r="U766" s="48" t="s">
        <v>2424</v>
      </c>
      <c r="V766" s="48" t="s">
        <v>2426</v>
      </c>
      <c r="W766" s="122" t="s">
        <v>3812</v>
      </c>
      <c r="X766" s="122"/>
      <c r="Y766" s="48" t="s">
        <v>1205</v>
      </c>
      <c r="Z766" s="48" t="s">
        <v>2500</v>
      </c>
    </row>
    <row r="767" spans="2:26" ht="187.2" customHeight="1">
      <c r="B767" s="48" t="s">
        <v>2994</v>
      </c>
      <c r="C767" s="122">
        <f>IF(B767="1.2(1)①",INDEX('1.2(1)①'!$B:$B,MATCH(D767,'1.2(1)①'!$J:$J,0),1),INDEX('1.2(1)②'!$B:$B,MATCH(D767,'1.2(1)②'!$J:$J,0),1))</f>
        <v>53</v>
      </c>
      <c r="D767" s="48" t="s">
        <v>122</v>
      </c>
      <c r="E767" s="48">
        <f t="shared" si="11"/>
        <v>761</v>
      </c>
      <c r="F767" s="48" t="s">
        <v>2419</v>
      </c>
      <c r="G767" s="48" t="s">
        <v>2492</v>
      </c>
      <c r="H767" s="48" t="s">
        <v>2295</v>
      </c>
      <c r="I767" s="48" t="s">
        <v>2442</v>
      </c>
      <c r="J767" s="48" t="s">
        <v>2422</v>
      </c>
      <c r="K767" s="48" t="s">
        <v>1993</v>
      </c>
      <c r="L767" s="48">
        <v>92.4</v>
      </c>
      <c r="M767" s="48" t="s">
        <v>1276</v>
      </c>
      <c r="N767" s="48" t="s">
        <v>1277</v>
      </c>
      <c r="O767" s="122" t="s">
        <v>1267</v>
      </c>
      <c r="P767" s="48" t="s">
        <v>1271</v>
      </c>
      <c r="Q767" s="48" t="s">
        <v>2423</v>
      </c>
      <c r="R767" s="48" t="s">
        <v>2424</v>
      </c>
      <c r="S767" s="48" t="s">
        <v>2425</v>
      </c>
      <c r="T767" s="48" t="s">
        <v>2423</v>
      </c>
      <c r="U767" s="48" t="s">
        <v>2424</v>
      </c>
      <c r="V767" s="48" t="s">
        <v>2426</v>
      </c>
      <c r="W767" s="122" t="s">
        <v>3812</v>
      </c>
      <c r="X767" s="122"/>
      <c r="Y767" s="48" t="s">
        <v>1205</v>
      </c>
      <c r="Z767" s="48" t="s">
        <v>2501</v>
      </c>
    </row>
    <row r="768" spans="2:26" ht="187.2" customHeight="1">
      <c r="B768" s="48" t="s">
        <v>2994</v>
      </c>
      <c r="C768" s="122">
        <f>IF(B768="1.2(1)①",INDEX('1.2(1)①'!$B:$B,MATCH(D768,'1.2(1)①'!$J:$J,0),1),INDEX('1.2(1)②'!$B:$B,MATCH(D768,'1.2(1)②'!$J:$J,0),1))</f>
        <v>53</v>
      </c>
      <c r="D768" s="48" t="s">
        <v>122</v>
      </c>
      <c r="E768" s="48">
        <f t="shared" si="11"/>
        <v>762</v>
      </c>
      <c r="F768" s="48" t="s">
        <v>2419</v>
      </c>
      <c r="G768" s="48" t="s">
        <v>2492</v>
      </c>
      <c r="H768" s="48" t="s">
        <v>2295</v>
      </c>
      <c r="I768" s="48" t="s">
        <v>2444</v>
      </c>
      <c r="J768" s="48" t="s">
        <v>2422</v>
      </c>
      <c r="K768" s="48" t="s">
        <v>1993</v>
      </c>
      <c r="L768" s="48">
        <v>92.4</v>
      </c>
      <c r="M768" s="48" t="s">
        <v>1276</v>
      </c>
      <c r="N768" s="48" t="s">
        <v>1277</v>
      </c>
      <c r="O768" s="122" t="s">
        <v>1267</v>
      </c>
      <c r="P768" s="48" t="s">
        <v>1271</v>
      </c>
      <c r="Q768" s="48" t="s">
        <v>2423</v>
      </c>
      <c r="R768" s="48" t="s">
        <v>2424</v>
      </c>
      <c r="S768" s="48" t="s">
        <v>2425</v>
      </c>
      <c r="T768" s="48" t="s">
        <v>2423</v>
      </c>
      <c r="U768" s="48" t="s">
        <v>2424</v>
      </c>
      <c r="V768" s="48" t="s">
        <v>2426</v>
      </c>
      <c r="W768" s="122" t="s">
        <v>3812</v>
      </c>
      <c r="X768" s="122"/>
      <c r="Y768" s="48" t="s">
        <v>1205</v>
      </c>
      <c r="Z768" s="48" t="s">
        <v>2502</v>
      </c>
    </row>
    <row r="769" spans="2:26" ht="187.2" customHeight="1">
      <c r="B769" s="48" t="s">
        <v>2994</v>
      </c>
      <c r="C769" s="122">
        <f>IF(B769="1.2(1)①",INDEX('1.2(1)①'!$B:$B,MATCH(D769,'1.2(1)①'!$J:$J,0),1),INDEX('1.2(1)②'!$B:$B,MATCH(D769,'1.2(1)②'!$J:$J,0),1))</f>
        <v>53</v>
      </c>
      <c r="D769" s="48" t="s">
        <v>122</v>
      </c>
      <c r="E769" s="48">
        <f t="shared" ref="E769:E828" si="12">ROW(E769)-6</f>
        <v>763</v>
      </c>
      <c r="F769" s="48" t="s">
        <v>2419</v>
      </c>
      <c r="G769" s="48" t="s">
        <v>2492</v>
      </c>
      <c r="H769" s="48" t="s">
        <v>2295</v>
      </c>
      <c r="I769" s="48" t="s">
        <v>2446</v>
      </c>
      <c r="J769" s="48" t="s">
        <v>2422</v>
      </c>
      <c r="K769" s="48" t="s">
        <v>1993</v>
      </c>
      <c r="L769" s="48">
        <v>93.1</v>
      </c>
      <c r="M769" s="48" t="s">
        <v>1276</v>
      </c>
      <c r="N769" s="48" t="s">
        <v>1277</v>
      </c>
      <c r="O769" s="122" t="s">
        <v>1267</v>
      </c>
      <c r="P769" s="48" t="s">
        <v>1271</v>
      </c>
      <c r="Q769" s="48" t="s">
        <v>2423</v>
      </c>
      <c r="R769" s="48" t="s">
        <v>2424</v>
      </c>
      <c r="S769" s="48" t="s">
        <v>2425</v>
      </c>
      <c r="T769" s="48" t="s">
        <v>2423</v>
      </c>
      <c r="U769" s="48" t="s">
        <v>2424</v>
      </c>
      <c r="V769" s="48" t="s">
        <v>2426</v>
      </c>
      <c r="W769" s="122" t="s">
        <v>3812</v>
      </c>
      <c r="X769" s="122"/>
      <c r="Y769" s="48" t="s">
        <v>1205</v>
      </c>
      <c r="Z769" s="48" t="s">
        <v>2503</v>
      </c>
    </row>
    <row r="770" spans="2:26" ht="187.2" customHeight="1">
      <c r="B770" s="48" t="s">
        <v>2994</v>
      </c>
      <c r="C770" s="122">
        <f>IF(B770="1.2(1)①",INDEX('1.2(1)①'!$B:$B,MATCH(D770,'1.2(1)①'!$J:$J,0),1),INDEX('1.2(1)②'!$B:$B,MATCH(D770,'1.2(1)②'!$J:$J,0),1))</f>
        <v>53</v>
      </c>
      <c r="D770" s="48" t="s">
        <v>122</v>
      </c>
      <c r="E770" s="48">
        <f t="shared" si="12"/>
        <v>764</v>
      </c>
      <c r="F770" s="48" t="s">
        <v>2419</v>
      </c>
      <c r="G770" s="48" t="s">
        <v>2492</v>
      </c>
      <c r="H770" s="48" t="s">
        <v>2295</v>
      </c>
      <c r="I770" s="48" t="s">
        <v>2448</v>
      </c>
      <c r="J770" s="48" t="s">
        <v>2422</v>
      </c>
      <c r="K770" s="48" t="s">
        <v>1993</v>
      </c>
      <c r="L770" s="48">
        <v>93.7</v>
      </c>
      <c r="M770" s="48" t="s">
        <v>1276</v>
      </c>
      <c r="N770" s="48" t="s">
        <v>1277</v>
      </c>
      <c r="O770" s="122" t="s">
        <v>1267</v>
      </c>
      <c r="P770" s="48" t="s">
        <v>1271</v>
      </c>
      <c r="Q770" s="48" t="s">
        <v>2423</v>
      </c>
      <c r="R770" s="48" t="s">
        <v>2424</v>
      </c>
      <c r="S770" s="48" t="s">
        <v>2425</v>
      </c>
      <c r="T770" s="48" t="s">
        <v>2423</v>
      </c>
      <c r="U770" s="48" t="s">
        <v>2424</v>
      </c>
      <c r="V770" s="48" t="s">
        <v>2426</v>
      </c>
      <c r="W770" s="122" t="s">
        <v>3812</v>
      </c>
      <c r="X770" s="122"/>
      <c r="Y770" s="48" t="s">
        <v>1205</v>
      </c>
      <c r="Z770" s="48" t="s">
        <v>2504</v>
      </c>
    </row>
    <row r="771" spans="2:26" ht="187.2" customHeight="1">
      <c r="B771" s="48" t="s">
        <v>2994</v>
      </c>
      <c r="C771" s="122">
        <f>IF(B771="1.2(1)①",INDEX('1.2(1)①'!$B:$B,MATCH(D771,'1.2(1)①'!$J:$J,0),1),INDEX('1.2(1)②'!$B:$B,MATCH(D771,'1.2(1)②'!$J:$J,0),1))</f>
        <v>53</v>
      </c>
      <c r="D771" s="48" t="s">
        <v>122</v>
      </c>
      <c r="E771" s="48">
        <f t="shared" si="12"/>
        <v>765</v>
      </c>
      <c r="F771" s="48" t="s">
        <v>2419</v>
      </c>
      <c r="G771" s="48" t="s">
        <v>2492</v>
      </c>
      <c r="H771" s="48" t="s">
        <v>2295</v>
      </c>
      <c r="I771" s="48" t="s">
        <v>2450</v>
      </c>
      <c r="J771" s="48" t="s">
        <v>2422</v>
      </c>
      <c r="K771" s="48" t="s">
        <v>1993</v>
      </c>
      <c r="L771" s="48">
        <v>94</v>
      </c>
      <c r="M771" s="48" t="s">
        <v>1276</v>
      </c>
      <c r="N771" s="48" t="s">
        <v>1277</v>
      </c>
      <c r="O771" s="122" t="s">
        <v>1267</v>
      </c>
      <c r="P771" s="48" t="s">
        <v>1271</v>
      </c>
      <c r="Q771" s="48" t="s">
        <v>2423</v>
      </c>
      <c r="R771" s="48" t="s">
        <v>2424</v>
      </c>
      <c r="S771" s="48" t="s">
        <v>2425</v>
      </c>
      <c r="T771" s="48" t="s">
        <v>2423</v>
      </c>
      <c r="U771" s="48" t="s">
        <v>2424</v>
      </c>
      <c r="V771" s="48" t="s">
        <v>2426</v>
      </c>
      <c r="W771" s="122" t="s">
        <v>3812</v>
      </c>
      <c r="X771" s="122"/>
      <c r="Y771" s="48" t="s">
        <v>1205</v>
      </c>
      <c r="Z771" s="48" t="s">
        <v>2505</v>
      </c>
    </row>
    <row r="772" spans="2:26" ht="187.2" customHeight="1">
      <c r="B772" s="48" t="s">
        <v>2994</v>
      </c>
      <c r="C772" s="122">
        <f>IF(B772="1.2(1)①",INDEX('1.2(1)①'!$B:$B,MATCH(D772,'1.2(1)①'!$J:$J,0),1),INDEX('1.2(1)②'!$B:$B,MATCH(D772,'1.2(1)②'!$J:$J,0),1))</f>
        <v>53</v>
      </c>
      <c r="D772" s="48" t="s">
        <v>122</v>
      </c>
      <c r="E772" s="48">
        <f t="shared" si="12"/>
        <v>766</v>
      </c>
      <c r="F772" s="48" t="s">
        <v>2419</v>
      </c>
      <c r="G772" s="48" t="s">
        <v>2492</v>
      </c>
      <c r="H772" s="48" t="s">
        <v>2295</v>
      </c>
      <c r="I772" s="48" t="s">
        <v>2452</v>
      </c>
      <c r="J772" s="48" t="s">
        <v>2422</v>
      </c>
      <c r="K772" s="48" t="s">
        <v>1993</v>
      </c>
      <c r="L772" s="48">
        <v>94.1</v>
      </c>
      <c r="M772" s="48" t="s">
        <v>1276</v>
      </c>
      <c r="N772" s="48" t="s">
        <v>1277</v>
      </c>
      <c r="O772" s="122" t="s">
        <v>1267</v>
      </c>
      <c r="P772" s="48" t="s">
        <v>1271</v>
      </c>
      <c r="Q772" s="48" t="s">
        <v>2423</v>
      </c>
      <c r="R772" s="48" t="s">
        <v>2424</v>
      </c>
      <c r="S772" s="48" t="s">
        <v>2425</v>
      </c>
      <c r="T772" s="48" t="s">
        <v>2423</v>
      </c>
      <c r="U772" s="48" t="s">
        <v>2424</v>
      </c>
      <c r="V772" s="48" t="s">
        <v>2426</v>
      </c>
      <c r="W772" s="122" t="s">
        <v>3812</v>
      </c>
      <c r="X772" s="122"/>
      <c r="Y772" s="48" t="s">
        <v>1205</v>
      </c>
      <c r="Z772" s="48" t="s">
        <v>2506</v>
      </c>
    </row>
    <row r="773" spans="2:26" ht="187.2" customHeight="1">
      <c r="B773" s="48" t="s">
        <v>2994</v>
      </c>
      <c r="C773" s="122">
        <f>IF(B773="1.2(1)①",INDEX('1.2(1)①'!$B:$B,MATCH(D773,'1.2(1)①'!$J:$J,0),1),INDEX('1.2(1)②'!$B:$B,MATCH(D773,'1.2(1)②'!$J:$J,0),1))</f>
        <v>53</v>
      </c>
      <c r="D773" s="48" t="s">
        <v>122</v>
      </c>
      <c r="E773" s="48">
        <f t="shared" si="12"/>
        <v>767</v>
      </c>
      <c r="F773" s="48" t="s">
        <v>2419</v>
      </c>
      <c r="G773" s="48" t="s">
        <v>2492</v>
      </c>
      <c r="H773" s="48" t="s">
        <v>2295</v>
      </c>
      <c r="I773" s="48" t="s">
        <v>2454</v>
      </c>
      <c r="J773" s="48" t="s">
        <v>2422</v>
      </c>
      <c r="K773" s="48" t="s">
        <v>1993</v>
      </c>
      <c r="L773" s="48">
        <v>94</v>
      </c>
      <c r="M773" s="48" t="s">
        <v>1276</v>
      </c>
      <c r="N773" s="48" t="s">
        <v>1277</v>
      </c>
      <c r="O773" s="122" t="s">
        <v>1267</v>
      </c>
      <c r="P773" s="48" t="s">
        <v>1271</v>
      </c>
      <c r="Q773" s="48" t="s">
        <v>2423</v>
      </c>
      <c r="R773" s="48" t="s">
        <v>2424</v>
      </c>
      <c r="S773" s="48" t="s">
        <v>2425</v>
      </c>
      <c r="T773" s="48" t="s">
        <v>2423</v>
      </c>
      <c r="U773" s="48" t="s">
        <v>2424</v>
      </c>
      <c r="V773" s="48" t="s">
        <v>2426</v>
      </c>
      <c r="W773" s="122" t="s">
        <v>3812</v>
      </c>
      <c r="X773" s="122"/>
      <c r="Y773" s="48" t="s">
        <v>1205</v>
      </c>
      <c r="Z773" s="48" t="s">
        <v>2507</v>
      </c>
    </row>
    <row r="774" spans="2:26" ht="115.2" customHeight="1">
      <c r="B774" s="48" t="s">
        <v>2994</v>
      </c>
      <c r="C774" s="122">
        <f>IF(B774="1.2(1)①",INDEX('1.2(1)①'!$B:$B,MATCH(D774,'1.2(1)①'!$J:$J,0),1),INDEX('1.2(1)②'!$B:$B,MATCH(D774,'1.2(1)②'!$J:$J,0),1))</f>
        <v>53</v>
      </c>
      <c r="D774" s="48" t="s">
        <v>122</v>
      </c>
      <c r="E774" s="48">
        <f t="shared" si="12"/>
        <v>768</v>
      </c>
      <c r="F774" s="48" t="s">
        <v>2419</v>
      </c>
      <c r="G774" s="48" t="s">
        <v>2492</v>
      </c>
      <c r="H774" s="48" t="s">
        <v>2295</v>
      </c>
      <c r="I774" s="48" t="s">
        <v>2456</v>
      </c>
      <c r="J774" s="48" t="s">
        <v>2422</v>
      </c>
      <c r="K774" s="48" t="s">
        <v>1993</v>
      </c>
      <c r="L774" s="48">
        <v>94.8</v>
      </c>
      <c r="M774" s="48" t="s">
        <v>1276</v>
      </c>
      <c r="N774" s="48" t="s">
        <v>1277</v>
      </c>
      <c r="O774" s="122" t="s">
        <v>1267</v>
      </c>
      <c r="P774" s="48" t="s">
        <v>1271</v>
      </c>
      <c r="Q774" s="48" t="s">
        <v>2423</v>
      </c>
      <c r="R774" s="48" t="s">
        <v>2424</v>
      </c>
      <c r="S774" s="48" t="s">
        <v>2425</v>
      </c>
      <c r="T774" s="48" t="s">
        <v>2423</v>
      </c>
      <c r="U774" s="48" t="s">
        <v>2424</v>
      </c>
      <c r="V774" s="48" t="s">
        <v>2426</v>
      </c>
      <c r="W774" s="122" t="s">
        <v>3812</v>
      </c>
      <c r="X774" s="122"/>
      <c r="Y774" s="48" t="s">
        <v>1205</v>
      </c>
      <c r="Z774" s="48" t="s">
        <v>2508</v>
      </c>
    </row>
    <row r="775" spans="2:26" ht="115.2" customHeight="1">
      <c r="B775" s="48" t="s">
        <v>2994</v>
      </c>
      <c r="C775" s="122">
        <f>IF(B775="1.2(1)①",INDEX('1.2(1)①'!$B:$B,MATCH(D775,'1.2(1)①'!$J:$J,0),1),INDEX('1.2(1)②'!$B:$B,MATCH(D775,'1.2(1)②'!$J:$J,0),1))</f>
        <v>53</v>
      </c>
      <c r="D775" s="48" t="s">
        <v>122</v>
      </c>
      <c r="E775" s="48">
        <f t="shared" si="12"/>
        <v>769</v>
      </c>
      <c r="F775" s="48" t="s">
        <v>2419</v>
      </c>
      <c r="G775" s="48" t="s">
        <v>2510</v>
      </c>
      <c r="H775" s="48" t="s">
        <v>2295</v>
      </c>
      <c r="I775" s="48" t="s">
        <v>2421</v>
      </c>
      <c r="J775" s="48" t="s">
        <v>2422</v>
      </c>
      <c r="K775" s="48" t="s">
        <v>1993</v>
      </c>
      <c r="L775" s="48">
        <v>87.3</v>
      </c>
      <c r="M775" s="48" t="s">
        <v>1276</v>
      </c>
      <c r="N775" s="48" t="s">
        <v>1277</v>
      </c>
      <c r="O775" s="122" t="s">
        <v>1267</v>
      </c>
      <c r="P775" s="48" t="s">
        <v>1271</v>
      </c>
      <c r="Q775" s="48" t="s">
        <v>2423</v>
      </c>
      <c r="R775" s="48" t="s">
        <v>2424</v>
      </c>
      <c r="S775" s="48" t="s">
        <v>2425</v>
      </c>
      <c r="T775" s="48" t="s">
        <v>2423</v>
      </c>
      <c r="U775" s="48" t="s">
        <v>2424</v>
      </c>
      <c r="V775" s="48" t="s">
        <v>2426</v>
      </c>
      <c r="W775" s="122" t="s">
        <v>3812</v>
      </c>
      <c r="X775" s="122"/>
      <c r="Y775" s="48" t="s">
        <v>1205</v>
      </c>
      <c r="Z775" s="48" t="s">
        <v>2509</v>
      </c>
    </row>
    <row r="776" spans="2:26" ht="115.2" customHeight="1">
      <c r="B776" s="48" t="s">
        <v>2994</v>
      </c>
      <c r="C776" s="122">
        <f>IF(B776="1.2(1)①",INDEX('1.2(1)①'!$B:$B,MATCH(D776,'1.2(1)①'!$J:$J,0),1),INDEX('1.2(1)②'!$B:$B,MATCH(D776,'1.2(1)②'!$J:$J,0),1))</f>
        <v>53</v>
      </c>
      <c r="D776" s="48" t="s">
        <v>122</v>
      </c>
      <c r="E776" s="48">
        <f t="shared" si="12"/>
        <v>770</v>
      </c>
      <c r="F776" s="48" t="s">
        <v>2419</v>
      </c>
      <c r="G776" s="48" t="s">
        <v>2510</v>
      </c>
      <c r="H776" s="48" t="s">
        <v>2295</v>
      </c>
      <c r="I776" s="48" t="s">
        <v>2428</v>
      </c>
      <c r="J776" s="48" t="s">
        <v>2422</v>
      </c>
      <c r="K776" s="48" t="s">
        <v>1993</v>
      </c>
      <c r="L776" s="48" t="s">
        <v>1267</v>
      </c>
      <c r="M776" s="48" t="s">
        <v>1276</v>
      </c>
      <c r="N776" s="48" t="s">
        <v>1277</v>
      </c>
      <c r="O776" s="122" t="s">
        <v>1267</v>
      </c>
      <c r="P776" s="48" t="s">
        <v>1271</v>
      </c>
      <c r="Q776" s="48" t="s">
        <v>2423</v>
      </c>
      <c r="R776" s="48" t="s">
        <v>2424</v>
      </c>
      <c r="S776" s="48" t="s">
        <v>2425</v>
      </c>
      <c r="T776" s="48" t="s">
        <v>2423</v>
      </c>
      <c r="U776" s="48" t="s">
        <v>2424</v>
      </c>
      <c r="V776" s="48" t="s">
        <v>2426</v>
      </c>
      <c r="W776" s="122" t="s">
        <v>3812</v>
      </c>
      <c r="X776" s="122"/>
      <c r="Y776" s="48" t="s">
        <v>1205</v>
      </c>
      <c r="Z776" s="48" t="s">
        <v>2511</v>
      </c>
    </row>
    <row r="777" spans="2:26" ht="115.2" customHeight="1">
      <c r="B777" s="48" t="s">
        <v>2994</v>
      </c>
      <c r="C777" s="122">
        <f>IF(B777="1.2(1)①",INDEX('1.2(1)①'!$B:$B,MATCH(D777,'1.2(1)①'!$J:$J,0),1),INDEX('1.2(1)②'!$B:$B,MATCH(D777,'1.2(1)②'!$J:$J,0),1))</f>
        <v>53</v>
      </c>
      <c r="D777" s="48" t="s">
        <v>122</v>
      </c>
      <c r="E777" s="48">
        <f t="shared" si="12"/>
        <v>771</v>
      </c>
      <c r="F777" s="48" t="s">
        <v>2419</v>
      </c>
      <c r="G777" s="48" t="s">
        <v>2510</v>
      </c>
      <c r="H777" s="48" t="s">
        <v>2295</v>
      </c>
      <c r="I777" s="48" t="s">
        <v>2430</v>
      </c>
      <c r="J777" s="48" t="s">
        <v>2422</v>
      </c>
      <c r="K777" s="48" t="s">
        <v>1993</v>
      </c>
      <c r="L777" s="48">
        <v>89.1</v>
      </c>
      <c r="M777" s="48" t="s">
        <v>1276</v>
      </c>
      <c r="N777" s="48" t="s">
        <v>1277</v>
      </c>
      <c r="O777" s="122" t="s">
        <v>1267</v>
      </c>
      <c r="P777" s="48" t="s">
        <v>1271</v>
      </c>
      <c r="Q777" s="48" t="s">
        <v>2423</v>
      </c>
      <c r="R777" s="48" t="s">
        <v>2424</v>
      </c>
      <c r="S777" s="48" t="s">
        <v>2425</v>
      </c>
      <c r="T777" s="48" t="s">
        <v>2423</v>
      </c>
      <c r="U777" s="48" t="s">
        <v>2424</v>
      </c>
      <c r="V777" s="48" t="s">
        <v>2426</v>
      </c>
      <c r="W777" s="122" t="s">
        <v>3812</v>
      </c>
      <c r="X777" s="122"/>
      <c r="Y777" s="48" t="s">
        <v>1205</v>
      </c>
      <c r="Z777" s="48" t="s">
        <v>2512</v>
      </c>
    </row>
    <row r="778" spans="2:26" ht="115.2" customHeight="1">
      <c r="B778" s="48" t="s">
        <v>2994</v>
      </c>
      <c r="C778" s="122">
        <f>IF(B778="1.2(1)①",INDEX('1.2(1)①'!$B:$B,MATCH(D778,'1.2(1)①'!$J:$J,0),1),INDEX('1.2(1)②'!$B:$B,MATCH(D778,'1.2(1)②'!$J:$J,0),1))</f>
        <v>53</v>
      </c>
      <c r="D778" s="48" t="s">
        <v>122</v>
      </c>
      <c r="E778" s="48">
        <f t="shared" si="12"/>
        <v>772</v>
      </c>
      <c r="F778" s="48" t="s">
        <v>2419</v>
      </c>
      <c r="G778" s="48" t="s">
        <v>2510</v>
      </c>
      <c r="H778" s="48" t="s">
        <v>2295</v>
      </c>
      <c r="I778" s="48" t="s">
        <v>2432</v>
      </c>
      <c r="J778" s="48" t="s">
        <v>2422</v>
      </c>
      <c r="K778" s="48" t="s">
        <v>1993</v>
      </c>
      <c r="L778" s="48">
        <v>90.2</v>
      </c>
      <c r="M778" s="48" t="s">
        <v>1276</v>
      </c>
      <c r="N778" s="48" t="s">
        <v>1277</v>
      </c>
      <c r="O778" s="122" t="s">
        <v>1267</v>
      </c>
      <c r="P778" s="48" t="s">
        <v>1271</v>
      </c>
      <c r="Q778" s="48" t="s">
        <v>2423</v>
      </c>
      <c r="R778" s="48" t="s">
        <v>2424</v>
      </c>
      <c r="S778" s="48" t="s">
        <v>2425</v>
      </c>
      <c r="T778" s="48" t="s">
        <v>2423</v>
      </c>
      <c r="U778" s="48" t="s">
        <v>2424</v>
      </c>
      <c r="V778" s="48" t="s">
        <v>2426</v>
      </c>
      <c r="W778" s="122" t="s">
        <v>3812</v>
      </c>
      <c r="X778" s="122"/>
      <c r="Y778" s="48" t="s">
        <v>1205</v>
      </c>
      <c r="Z778" s="48" t="s">
        <v>2513</v>
      </c>
    </row>
    <row r="779" spans="2:26" ht="115.2" customHeight="1">
      <c r="B779" s="48" t="s">
        <v>2994</v>
      </c>
      <c r="C779" s="122">
        <f>IF(B779="1.2(1)①",INDEX('1.2(1)①'!$B:$B,MATCH(D779,'1.2(1)①'!$J:$J,0),1),INDEX('1.2(1)②'!$B:$B,MATCH(D779,'1.2(1)②'!$J:$J,0),1))</f>
        <v>53</v>
      </c>
      <c r="D779" s="48" t="s">
        <v>122</v>
      </c>
      <c r="E779" s="48">
        <f t="shared" si="12"/>
        <v>773</v>
      </c>
      <c r="F779" s="48" t="s">
        <v>2419</v>
      </c>
      <c r="G779" s="48" t="s">
        <v>2510</v>
      </c>
      <c r="H779" s="48" t="s">
        <v>2295</v>
      </c>
      <c r="I779" s="48" t="s">
        <v>2434</v>
      </c>
      <c r="J779" s="48" t="s">
        <v>2422</v>
      </c>
      <c r="K779" s="48" t="s">
        <v>1993</v>
      </c>
      <c r="L779" s="48" t="s">
        <v>1267</v>
      </c>
      <c r="M779" s="48" t="s">
        <v>1276</v>
      </c>
      <c r="N779" s="48" t="s">
        <v>1277</v>
      </c>
      <c r="O779" s="122" t="s">
        <v>1267</v>
      </c>
      <c r="P779" s="48" t="s">
        <v>1271</v>
      </c>
      <c r="Q779" s="48" t="s">
        <v>2423</v>
      </c>
      <c r="R779" s="48" t="s">
        <v>2424</v>
      </c>
      <c r="S779" s="48" t="s">
        <v>2425</v>
      </c>
      <c r="T779" s="48" t="s">
        <v>2423</v>
      </c>
      <c r="U779" s="48" t="s">
        <v>2424</v>
      </c>
      <c r="V779" s="48" t="s">
        <v>2426</v>
      </c>
      <c r="W779" s="122" t="s">
        <v>3812</v>
      </c>
      <c r="X779" s="122"/>
      <c r="Y779" s="48" t="s">
        <v>1205</v>
      </c>
      <c r="Z779" s="48" t="s">
        <v>2514</v>
      </c>
    </row>
    <row r="780" spans="2:26" ht="115.2" customHeight="1">
      <c r="B780" s="48" t="s">
        <v>2994</v>
      </c>
      <c r="C780" s="122">
        <f>IF(B780="1.2(1)①",INDEX('1.2(1)①'!$B:$B,MATCH(D780,'1.2(1)①'!$J:$J,0),1),INDEX('1.2(1)②'!$B:$B,MATCH(D780,'1.2(1)②'!$J:$J,0),1))</f>
        <v>53</v>
      </c>
      <c r="D780" s="48" t="s">
        <v>122</v>
      </c>
      <c r="E780" s="48">
        <f t="shared" si="12"/>
        <v>774</v>
      </c>
      <c r="F780" s="48" t="s">
        <v>2419</v>
      </c>
      <c r="G780" s="48" t="s">
        <v>2510</v>
      </c>
      <c r="H780" s="48" t="s">
        <v>2295</v>
      </c>
      <c r="I780" s="48" t="s">
        <v>2436</v>
      </c>
      <c r="J780" s="48" t="s">
        <v>2422</v>
      </c>
      <c r="K780" s="48" t="s">
        <v>1993</v>
      </c>
      <c r="L780" s="48">
        <v>90.7</v>
      </c>
      <c r="M780" s="48" t="s">
        <v>1276</v>
      </c>
      <c r="N780" s="48" t="s">
        <v>1277</v>
      </c>
      <c r="O780" s="122" t="s">
        <v>1267</v>
      </c>
      <c r="P780" s="48" t="s">
        <v>1271</v>
      </c>
      <c r="Q780" s="48" t="s">
        <v>2423</v>
      </c>
      <c r="R780" s="48" t="s">
        <v>2424</v>
      </c>
      <c r="S780" s="48" t="s">
        <v>2425</v>
      </c>
      <c r="T780" s="48" t="s">
        <v>2423</v>
      </c>
      <c r="U780" s="48" t="s">
        <v>2424</v>
      </c>
      <c r="V780" s="48" t="s">
        <v>2426</v>
      </c>
      <c r="W780" s="122" t="s">
        <v>3812</v>
      </c>
      <c r="X780" s="122"/>
      <c r="Y780" s="48" t="s">
        <v>1205</v>
      </c>
      <c r="Z780" s="48" t="s">
        <v>2515</v>
      </c>
    </row>
    <row r="781" spans="2:26" ht="115.2" customHeight="1">
      <c r="B781" s="48" t="s">
        <v>2994</v>
      </c>
      <c r="C781" s="122">
        <f>IF(B781="1.2(1)①",INDEX('1.2(1)①'!$B:$B,MATCH(D781,'1.2(1)①'!$J:$J,0),1),INDEX('1.2(1)②'!$B:$B,MATCH(D781,'1.2(1)②'!$J:$J,0),1))</f>
        <v>53</v>
      </c>
      <c r="D781" s="48" t="s">
        <v>122</v>
      </c>
      <c r="E781" s="48">
        <f t="shared" si="12"/>
        <v>775</v>
      </c>
      <c r="F781" s="48" t="s">
        <v>2419</v>
      </c>
      <c r="G781" s="48" t="s">
        <v>2510</v>
      </c>
      <c r="H781" s="48" t="s">
        <v>2295</v>
      </c>
      <c r="I781" s="48" t="s">
        <v>2438</v>
      </c>
      <c r="J781" s="48" t="s">
        <v>2422</v>
      </c>
      <c r="K781" s="48" t="s">
        <v>1993</v>
      </c>
      <c r="L781" s="48" t="s">
        <v>1267</v>
      </c>
      <c r="M781" s="48" t="s">
        <v>1276</v>
      </c>
      <c r="N781" s="48" t="s">
        <v>1277</v>
      </c>
      <c r="O781" s="122" t="s">
        <v>1267</v>
      </c>
      <c r="P781" s="48" t="s">
        <v>1271</v>
      </c>
      <c r="Q781" s="48" t="s">
        <v>2423</v>
      </c>
      <c r="R781" s="48" t="s">
        <v>2424</v>
      </c>
      <c r="S781" s="48" t="s">
        <v>2425</v>
      </c>
      <c r="T781" s="48" t="s">
        <v>2423</v>
      </c>
      <c r="U781" s="48" t="s">
        <v>2424</v>
      </c>
      <c r="V781" s="48" t="s">
        <v>2426</v>
      </c>
      <c r="W781" s="122" t="s">
        <v>3812</v>
      </c>
      <c r="X781" s="122"/>
      <c r="Y781" s="48" t="s">
        <v>1205</v>
      </c>
      <c r="Z781" s="48" t="s">
        <v>2516</v>
      </c>
    </row>
    <row r="782" spans="2:26" ht="115.2" customHeight="1">
      <c r="B782" s="48" t="s">
        <v>2994</v>
      </c>
      <c r="C782" s="122">
        <f>IF(B782="1.2(1)①",INDEX('1.2(1)①'!$B:$B,MATCH(D782,'1.2(1)①'!$J:$J,0),1),INDEX('1.2(1)②'!$B:$B,MATCH(D782,'1.2(1)②'!$J:$J,0),1))</f>
        <v>53</v>
      </c>
      <c r="D782" s="48" t="s">
        <v>122</v>
      </c>
      <c r="E782" s="48">
        <f t="shared" si="12"/>
        <v>776</v>
      </c>
      <c r="F782" s="48" t="s">
        <v>2419</v>
      </c>
      <c r="G782" s="48" t="s">
        <v>2510</v>
      </c>
      <c r="H782" s="48" t="s">
        <v>2295</v>
      </c>
      <c r="I782" s="48" t="s">
        <v>2440</v>
      </c>
      <c r="J782" s="48" t="s">
        <v>2422</v>
      </c>
      <c r="K782" s="48" t="s">
        <v>1993</v>
      </c>
      <c r="L782" s="48">
        <v>92.8</v>
      </c>
      <c r="M782" s="48" t="s">
        <v>1276</v>
      </c>
      <c r="N782" s="48" t="s">
        <v>1277</v>
      </c>
      <c r="O782" s="122" t="s">
        <v>1267</v>
      </c>
      <c r="P782" s="48" t="s">
        <v>1271</v>
      </c>
      <c r="Q782" s="48" t="s">
        <v>2423</v>
      </c>
      <c r="R782" s="48" t="s">
        <v>2424</v>
      </c>
      <c r="S782" s="48" t="s">
        <v>2425</v>
      </c>
      <c r="T782" s="48" t="s">
        <v>2423</v>
      </c>
      <c r="U782" s="48" t="s">
        <v>2424</v>
      </c>
      <c r="V782" s="48" t="s">
        <v>2426</v>
      </c>
      <c r="W782" s="122" t="s">
        <v>3812</v>
      </c>
      <c r="X782" s="122"/>
      <c r="Y782" s="48" t="s">
        <v>1205</v>
      </c>
      <c r="Z782" s="48" t="s">
        <v>2517</v>
      </c>
    </row>
    <row r="783" spans="2:26" ht="115.2" customHeight="1">
      <c r="B783" s="48" t="s">
        <v>2994</v>
      </c>
      <c r="C783" s="122">
        <f>IF(B783="1.2(1)①",INDEX('1.2(1)①'!$B:$B,MATCH(D783,'1.2(1)①'!$J:$J,0),1),INDEX('1.2(1)②'!$B:$B,MATCH(D783,'1.2(1)②'!$J:$J,0),1))</f>
        <v>53</v>
      </c>
      <c r="D783" s="48" t="s">
        <v>122</v>
      </c>
      <c r="E783" s="48">
        <f t="shared" si="12"/>
        <v>777</v>
      </c>
      <c r="F783" s="48" t="s">
        <v>2419</v>
      </c>
      <c r="G783" s="48" t="s">
        <v>2510</v>
      </c>
      <c r="H783" s="48" t="s">
        <v>2295</v>
      </c>
      <c r="I783" s="48" t="s">
        <v>2442</v>
      </c>
      <c r="J783" s="48" t="s">
        <v>2422</v>
      </c>
      <c r="K783" s="48" t="s">
        <v>1993</v>
      </c>
      <c r="L783" s="48">
        <v>92.9</v>
      </c>
      <c r="M783" s="48" t="s">
        <v>1276</v>
      </c>
      <c r="N783" s="48" t="s">
        <v>1277</v>
      </c>
      <c r="O783" s="122" t="s">
        <v>1267</v>
      </c>
      <c r="P783" s="48" t="s">
        <v>1271</v>
      </c>
      <c r="Q783" s="48" t="s">
        <v>2423</v>
      </c>
      <c r="R783" s="48" t="s">
        <v>2424</v>
      </c>
      <c r="S783" s="48" t="s">
        <v>2425</v>
      </c>
      <c r="T783" s="48" t="s">
        <v>2423</v>
      </c>
      <c r="U783" s="48" t="s">
        <v>2424</v>
      </c>
      <c r="V783" s="48" t="s">
        <v>2426</v>
      </c>
      <c r="W783" s="122" t="s">
        <v>3812</v>
      </c>
      <c r="X783" s="122"/>
      <c r="Y783" s="48" t="s">
        <v>1205</v>
      </c>
      <c r="Z783" s="48" t="s">
        <v>2518</v>
      </c>
    </row>
    <row r="784" spans="2:26" ht="115.2" customHeight="1">
      <c r="B784" s="48" t="s">
        <v>2994</v>
      </c>
      <c r="C784" s="122">
        <f>IF(B784="1.2(1)①",INDEX('1.2(1)①'!$B:$B,MATCH(D784,'1.2(1)①'!$J:$J,0),1),INDEX('1.2(1)②'!$B:$B,MATCH(D784,'1.2(1)②'!$J:$J,0),1))</f>
        <v>53</v>
      </c>
      <c r="D784" s="48" t="s">
        <v>122</v>
      </c>
      <c r="E784" s="48">
        <f t="shared" si="12"/>
        <v>778</v>
      </c>
      <c r="F784" s="48" t="s">
        <v>2419</v>
      </c>
      <c r="G784" s="48" t="s">
        <v>2510</v>
      </c>
      <c r="H784" s="48" t="s">
        <v>2295</v>
      </c>
      <c r="I784" s="48" t="s">
        <v>2444</v>
      </c>
      <c r="J784" s="48" t="s">
        <v>2422</v>
      </c>
      <c r="K784" s="48" t="s">
        <v>1993</v>
      </c>
      <c r="L784" s="48">
        <v>93.3</v>
      </c>
      <c r="M784" s="48" t="s">
        <v>1276</v>
      </c>
      <c r="N784" s="48" t="s">
        <v>1277</v>
      </c>
      <c r="O784" s="82">
        <v>1700000</v>
      </c>
      <c r="P784" s="48" t="s">
        <v>1271</v>
      </c>
      <c r="Q784" s="48" t="s">
        <v>2423</v>
      </c>
      <c r="R784" s="48" t="s">
        <v>2424</v>
      </c>
      <c r="S784" s="48" t="s">
        <v>2425</v>
      </c>
      <c r="T784" s="48" t="s">
        <v>2423</v>
      </c>
      <c r="U784" s="48" t="s">
        <v>2424</v>
      </c>
      <c r="V784" s="48" t="s">
        <v>2426</v>
      </c>
      <c r="W784" s="122" t="s">
        <v>3812</v>
      </c>
      <c r="X784" s="122" t="s">
        <v>3813</v>
      </c>
      <c r="Y784" s="48" t="s">
        <v>1205</v>
      </c>
      <c r="Z784" s="48" t="s">
        <v>2519</v>
      </c>
    </row>
    <row r="785" spans="2:26" ht="115.2" customHeight="1">
      <c r="B785" s="48" t="s">
        <v>2994</v>
      </c>
      <c r="C785" s="122">
        <f>IF(B785="1.2(1)①",INDEX('1.2(1)①'!$B:$B,MATCH(D785,'1.2(1)①'!$J:$J,0),1),INDEX('1.2(1)②'!$B:$B,MATCH(D785,'1.2(1)②'!$J:$J,0),1))</f>
        <v>53</v>
      </c>
      <c r="D785" s="48" t="s">
        <v>122</v>
      </c>
      <c r="E785" s="48">
        <f t="shared" si="12"/>
        <v>779</v>
      </c>
      <c r="F785" s="48" t="s">
        <v>2419</v>
      </c>
      <c r="G785" s="48" t="s">
        <v>2510</v>
      </c>
      <c r="H785" s="48" t="s">
        <v>2295</v>
      </c>
      <c r="I785" s="48" t="s">
        <v>2446</v>
      </c>
      <c r="J785" s="48" t="s">
        <v>2422</v>
      </c>
      <c r="K785" s="48" t="s">
        <v>1993</v>
      </c>
      <c r="L785" s="48">
        <v>93.6</v>
      </c>
      <c r="M785" s="48" t="s">
        <v>1276</v>
      </c>
      <c r="N785" s="48" t="s">
        <v>1277</v>
      </c>
      <c r="O785" s="122" t="s">
        <v>1267</v>
      </c>
      <c r="P785" s="48" t="s">
        <v>1271</v>
      </c>
      <c r="Q785" s="48" t="s">
        <v>2423</v>
      </c>
      <c r="R785" s="48" t="s">
        <v>2424</v>
      </c>
      <c r="S785" s="48" t="s">
        <v>2425</v>
      </c>
      <c r="T785" s="48" t="s">
        <v>2423</v>
      </c>
      <c r="U785" s="48" t="s">
        <v>2424</v>
      </c>
      <c r="V785" s="48" t="s">
        <v>2426</v>
      </c>
      <c r="W785" s="122" t="s">
        <v>3812</v>
      </c>
      <c r="X785" s="122"/>
      <c r="Y785" s="48" t="s">
        <v>1205</v>
      </c>
      <c r="Z785" s="48" t="s">
        <v>2520</v>
      </c>
    </row>
    <row r="786" spans="2:26" ht="115.2" customHeight="1">
      <c r="B786" s="48" t="s">
        <v>2994</v>
      </c>
      <c r="C786" s="122">
        <f>IF(B786="1.2(1)①",INDEX('1.2(1)①'!$B:$B,MATCH(D786,'1.2(1)①'!$J:$J,0),1),INDEX('1.2(1)②'!$B:$B,MATCH(D786,'1.2(1)②'!$J:$J,0),1))</f>
        <v>53</v>
      </c>
      <c r="D786" s="48" t="s">
        <v>122</v>
      </c>
      <c r="E786" s="48">
        <f t="shared" si="12"/>
        <v>780</v>
      </c>
      <c r="F786" s="48" t="s">
        <v>2419</v>
      </c>
      <c r="G786" s="48" t="s">
        <v>2510</v>
      </c>
      <c r="H786" s="48" t="s">
        <v>2295</v>
      </c>
      <c r="I786" s="48" t="s">
        <v>2448</v>
      </c>
      <c r="J786" s="48" t="s">
        <v>2422</v>
      </c>
      <c r="K786" s="48" t="s">
        <v>1993</v>
      </c>
      <c r="L786" s="48">
        <v>94.7</v>
      </c>
      <c r="M786" s="48" t="s">
        <v>1276</v>
      </c>
      <c r="N786" s="48" t="s">
        <v>1277</v>
      </c>
      <c r="O786" s="122" t="s">
        <v>1267</v>
      </c>
      <c r="P786" s="48" t="s">
        <v>1271</v>
      </c>
      <c r="Q786" s="48" t="s">
        <v>2423</v>
      </c>
      <c r="R786" s="48" t="s">
        <v>2424</v>
      </c>
      <c r="S786" s="48" t="s">
        <v>2425</v>
      </c>
      <c r="T786" s="48" t="s">
        <v>2423</v>
      </c>
      <c r="U786" s="48" t="s">
        <v>2424</v>
      </c>
      <c r="V786" s="48" t="s">
        <v>2426</v>
      </c>
      <c r="W786" s="122" t="s">
        <v>3812</v>
      </c>
      <c r="X786" s="122"/>
      <c r="Y786" s="48" t="s">
        <v>1205</v>
      </c>
      <c r="Z786" s="48" t="s">
        <v>2521</v>
      </c>
    </row>
    <row r="787" spans="2:26" ht="115.2" customHeight="1">
      <c r="B787" s="48" t="s">
        <v>2994</v>
      </c>
      <c r="C787" s="122">
        <f>IF(B787="1.2(1)①",INDEX('1.2(1)①'!$B:$B,MATCH(D787,'1.2(1)①'!$J:$J,0),1),INDEX('1.2(1)②'!$B:$B,MATCH(D787,'1.2(1)②'!$J:$J,0),1))</f>
        <v>53</v>
      </c>
      <c r="D787" s="48" t="s">
        <v>122</v>
      </c>
      <c r="E787" s="48">
        <f t="shared" si="12"/>
        <v>781</v>
      </c>
      <c r="F787" s="48" t="s">
        <v>2419</v>
      </c>
      <c r="G787" s="48" t="s">
        <v>2510</v>
      </c>
      <c r="H787" s="48" t="s">
        <v>2295</v>
      </c>
      <c r="I787" s="48" t="s">
        <v>2450</v>
      </c>
      <c r="J787" s="48" t="s">
        <v>2422</v>
      </c>
      <c r="K787" s="48" t="s">
        <v>1993</v>
      </c>
      <c r="L787" s="48">
        <v>94.7</v>
      </c>
      <c r="M787" s="48" t="s">
        <v>1276</v>
      </c>
      <c r="N787" s="48" t="s">
        <v>1277</v>
      </c>
      <c r="O787" s="122" t="s">
        <v>1267</v>
      </c>
      <c r="P787" s="48" t="s">
        <v>1271</v>
      </c>
      <c r="Q787" s="48" t="s">
        <v>2423</v>
      </c>
      <c r="R787" s="48" t="s">
        <v>2424</v>
      </c>
      <c r="S787" s="48" t="s">
        <v>2425</v>
      </c>
      <c r="T787" s="48" t="s">
        <v>2423</v>
      </c>
      <c r="U787" s="48" t="s">
        <v>2424</v>
      </c>
      <c r="V787" s="48" t="s">
        <v>2426</v>
      </c>
      <c r="W787" s="122" t="s">
        <v>3812</v>
      </c>
      <c r="X787" s="122"/>
      <c r="Y787" s="48" t="s">
        <v>1205</v>
      </c>
      <c r="Z787" s="48" t="s">
        <v>2522</v>
      </c>
    </row>
    <row r="788" spans="2:26" ht="115.2" customHeight="1">
      <c r="B788" s="48" t="s">
        <v>2994</v>
      </c>
      <c r="C788" s="122">
        <f>IF(B788="1.2(1)①",INDEX('1.2(1)①'!$B:$B,MATCH(D788,'1.2(1)①'!$J:$J,0),1),INDEX('1.2(1)②'!$B:$B,MATCH(D788,'1.2(1)②'!$J:$J,0),1))</f>
        <v>53</v>
      </c>
      <c r="D788" s="48" t="s">
        <v>122</v>
      </c>
      <c r="E788" s="48">
        <f t="shared" si="12"/>
        <v>782</v>
      </c>
      <c r="F788" s="48" t="s">
        <v>2419</v>
      </c>
      <c r="G788" s="48" t="s">
        <v>2510</v>
      </c>
      <c r="H788" s="48" t="s">
        <v>2295</v>
      </c>
      <c r="I788" s="48" t="s">
        <v>2452</v>
      </c>
      <c r="J788" s="48" t="s">
        <v>2422</v>
      </c>
      <c r="K788" s="48" t="s">
        <v>1993</v>
      </c>
      <c r="L788" s="48">
        <v>94.9</v>
      </c>
      <c r="M788" s="48" t="s">
        <v>1276</v>
      </c>
      <c r="N788" s="48" t="s">
        <v>1277</v>
      </c>
      <c r="O788" s="122" t="s">
        <v>1267</v>
      </c>
      <c r="P788" s="48" t="s">
        <v>1271</v>
      </c>
      <c r="Q788" s="48" t="s">
        <v>2423</v>
      </c>
      <c r="R788" s="48" t="s">
        <v>2424</v>
      </c>
      <c r="S788" s="48" t="s">
        <v>2425</v>
      </c>
      <c r="T788" s="48" t="s">
        <v>2423</v>
      </c>
      <c r="U788" s="48" t="s">
        <v>2424</v>
      </c>
      <c r="V788" s="48" t="s">
        <v>2426</v>
      </c>
      <c r="W788" s="122" t="s">
        <v>3812</v>
      </c>
      <c r="X788" s="122"/>
      <c r="Y788" s="48" t="s">
        <v>1205</v>
      </c>
      <c r="Z788" s="48" t="s">
        <v>2523</v>
      </c>
    </row>
    <row r="789" spans="2:26" ht="115.2" customHeight="1">
      <c r="B789" s="48" t="s">
        <v>2994</v>
      </c>
      <c r="C789" s="122">
        <f>IF(B789="1.2(1)①",INDEX('1.2(1)①'!$B:$B,MATCH(D789,'1.2(1)①'!$J:$J,0),1),INDEX('1.2(1)②'!$B:$B,MATCH(D789,'1.2(1)②'!$J:$J,0),1))</f>
        <v>53</v>
      </c>
      <c r="D789" s="48" t="s">
        <v>122</v>
      </c>
      <c r="E789" s="48">
        <f t="shared" si="12"/>
        <v>783</v>
      </c>
      <c r="F789" s="48" t="s">
        <v>2419</v>
      </c>
      <c r="G789" s="48" t="s">
        <v>2510</v>
      </c>
      <c r="H789" s="48" t="s">
        <v>2295</v>
      </c>
      <c r="I789" s="48" t="s">
        <v>2454</v>
      </c>
      <c r="J789" s="48" t="s">
        <v>2422</v>
      </c>
      <c r="K789" s="48" t="s">
        <v>1993</v>
      </c>
      <c r="L789" s="48">
        <v>95.7</v>
      </c>
      <c r="M789" s="48" t="s">
        <v>1276</v>
      </c>
      <c r="N789" s="48" t="s">
        <v>1277</v>
      </c>
      <c r="O789" s="122" t="s">
        <v>1267</v>
      </c>
      <c r="P789" s="48" t="s">
        <v>1271</v>
      </c>
      <c r="Q789" s="48" t="s">
        <v>2423</v>
      </c>
      <c r="R789" s="48" t="s">
        <v>2424</v>
      </c>
      <c r="S789" s="48" t="s">
        <v>2425</v>
      </c>
      <c r="T789" s="48" t="s">
        <v>2423</v>
      </c>
      <c r="U789" s="48" t="s">
        <v>2424</v>
      </c>
      <c r="V789" s="48" t="s">
        <v>2426</v>
      </c>
      <c r="W789" s="122" t="s">
        <v>3812</v>
      </c>
      <c r="X789" s="122"/>
      <c r="Y789" s="48" t="s">
        <v>1205</v>
      </c>
      <c r="Z789" s="48" t="s">
        <v>2524</v>
      </c>
    </row>
    <row r="790" spans="2:26" ht="115.2" customHeight="1">
      <c r="B790" s="48" t="s">
        <v>2994</v>
      </c>
      <c r="C790" s="122">
        <f>IF(B790="1.2(1)①",INDEX('1.2(1)①'!$B:$B,MATCH(D790,'1.2(1)①'!$J:$J,0),1),INDEX('1.2(1)②'!$B:$B,MATCH(D790,'1.2(1)②'!$J:$J,0),1))</f>
        <v>53</v>
      </c>
      <c r="D790" s="48" t="s">
        <v>122</v>
      </c>
      <c r="E790" s="48">
        <f t="shared" si="12"/>
        <v>784</v>
      </c>
      <c r="F790" s="48" t="s">
        <v>2419</v>
      </c>
      <c r="G790" s="48" t="s">
        <v>2510</v>
      </c>
      <c r="H790" s="48" t="s">
        <v>2295</v>
      </c>
      <c r="I790" s="48" t="s">
        <v>2456</v>
      </c>
      <c r="J790" s="48" t="s">
        <v>2422</v>
      </c>
      <c r="K790" s="48" t="s">
        <v>1993</v>
      </c>
      <c r="L790" s="48">
        <v>96.3</v>
      </c>
      <c r="M790" s="48" t="s">
        <v>1276</v>
      </c>
      <c r="N790" s="48" t="s">
        <v>1277</v>
      </c>
      <c r="O790" s="122" t="s">
        <v>1267</v>
      </c>
      <c r="P790" s="48" t="s">
        <v>1271</v>
      </c>
      <c r="Q790" s="48" t="s">
        <v>2423</v>
      </c>
      <c r="R790" s="48" t="s">
        <v>2424</v>
      </c>
      <c r="S790" s="48" t="s">
        <v>2425</v>
      </c>
      <c r="T790" s="48" t="s">
        <v>2423</v>
      </c>
      <c r="U790" s="48" t="s">
        <v>2424</v>
      </c>
      <c r="V790" s="48" t="s">
        <v>2426</v>
      </c>
      <c r="W790" s="122" t="s">
        <v>3812</v>
      </c>
      <c r="X790" s="122"/>
      <c r="Y790" s="48" t="s">
        <v>1205</v>
      </c>
      <c r="Z790" s="48" t="s">
        <v>2525</v>
      </c>
    </row>
    <row r="791" spans="2:26" ht="115.2" customHeight="1">
      <c r="B791" s="48" t="s">
        <v>2994</v>
      </c>
      <c r="C791" s="122">
        <f>IF(B791="1.2(1)①",INDEX('1.2(1)①'!$B:$B,MATCH(D791,'1.2(1)①'!$J:$J,0),1),INDEX('1.2(1)②'!$B:$B,MATCH(D791,'1.2(1)②'!$J:$J,0),1))</f>
        <v>53</v>
      </c>
      <c r="D791" s="48" t="s">
        <v>122</v>
      </c>
      <c r="E791" s="48">
        <f t="shared" si="12"/>
        <v>785</v>
      </c>
      <c r="F791" s="48" t="s">
        <v>2419</v>
      </c>
      <c r="G791" s="48" t="s">
        <v>2527</v>
      </c>
      <c r="H791" s="48" t="s">
        <v>2295</v>
      </c>
      <c r="I791" s="48" t="s">
        <v>2421</v>
      </c>
      <c r="J791" s="48" t="s">
        <v>2422</v>
      </c>
      <c r="K791" s="48" t="s">
        <v>1993</v>
      </c>
      <c r="L791" s="48">
        <v>85.3</v>
      </c>
      <c r="M791" s="48" t="s">
        <v>1276</v>
      </c>
      <c r="N791" s="48" t="s">
        <v>1277</v>
      </c>
      <c r="O791" s="122" t="s">
        <v>1267</v>
      </c>
      <c r="P791" s="48" t="s">
        <v>1271</v>
      </c>
      <c r="Q791" s="48" t="s">
        <v>2423</v>
      </c>
      <c r="R791" s="48" t="s">
        <v>2424</v>
      </c>
      <c r="S791" s="48" t="s">
        <v>2425</v>
      </c>
      <c r="T791" s="48" t="s">
        <v>2423</v>
      </c>
      <c r="U791" s="48" t="s">
        <v>2424</v>
      </c>
      <c r="V791" s="48" t="s">
        <v>2426</v>
      </c>
      <c r="W791" s="122" t="s">
        <v>3812</v>
      </c>
      <c r="X791" s="122"/>
      <c r="Y791" s="48" t="s">
        <v>1205</v>
      </c>
      <c r="Z791" s="48" t="s">
        <v>2526</v>
      </c>
    </row>
    <row r="792" spans="2:26" ht="115.2" customHeight="1">
      <c r="B792" s="48" t="s">
        <v>2994</v>
      </c>
      <c r="C792" s="122">
        <f>IF(B792="1.2(1)①",INDEX('1.2(1)①'!$B:$B,MATCH(D792,'1.2(1)①'!$J:$J,0),1),INDEX('1.2(1)②'!$B:$B,MATCH(D792,'1.2(1)②'!$J:$J,0),1))</f>
        <v>53</v>
      </c>
      <c r="D792" s="48" t="s">
        <v>122</v>
      </c>
      <c r="E792" s="48">
        <f t="shared" si="12"/>
        <v>786</v>
      </c>
      <c r="F792" s="48" t="s">
        <v>2419</v>
      </c>
      <c r="G792" s="48" t="s">
        <v>2527</v>
      </c>
      <c r="H792" s="48" t="s">
        <v>2295</v>
      </c>
      <c r="I792" s="48" t="s">
        <v>2428</v>
      </c>
      <c r="J792" s="48" t="s">
        <v>2422</v>
      </c>
      <c r="K792" s="48" t="s">
        <v>1993</v>
      </c>
      <c r="L792" s="48" t="s">
        <v>1267</v>
      </c>
      <c r="M792" s="48" t="s">
        <v>1276</v>
      </c>
      <c r="N792" s="48" t="s">
        <v>1277</v>
      </c>
      <c r="O792" s="122" t="s">
        <v>1267</v>
      </c>
      <c r="P792" s="48" t="s">
        <v>1271</v>
      </c>
      <c r="Q792" s="48" t="s">
        <v>2423</v>
      </c>
      <c r="R792" s="48" t="s">
        <v>2424</v>
      </c>
      <c r="S792" s="48" t="s">
        <v>2425</v>
      </c>
      <c r="T792" s="48" t="s">
        <v>2423</v>
      </c>
      <c r="U792" s="48" t="s">
        <v>2424</v>
      </c>
      <c r="V792" s="48" t="s">
        <v>2426</v>
      </c>
      <c r="W792" s="122" t="s">
        <v>3812</v>
      </c>
      <c r="X792" s="122"/>
      <c r="Y792" s="48" t="s">
        <v>1205</v>
      </c>
      <c r="Z792" s="48" t="s">
        <v>2528</v>
      </c>
    </row>
    <row r="793" spans="2:26" ht="115.2" customHeight="1">
      <c r="B793" s="48" t="s">
        <v>2994</v>
      </c>
      <c r="C793" s="122">
        <f>IF(B793="1.2(1)①",INDEX('1.2(1)①'!$B:$B,MATCH(D793,'1.2(1)①'!$J:$J,0),1),INDEX('1.2(1)②'!$B:$B,MATCH(D793,'1.2(1)②'!$J:$J,0),1))</f>
        <v>53</v>
      </c>
      <c r="D793" s="48" t="s">
        <v>122</v>
      </c>
      <c r="E793" s="48">
        <f t="shared" si="12"/>
        <v>787</v>
      </c>
      <c r="F793" s="48" t="s">
        <v>2419</v>
      </c>
      <c r="G793" s="48" t="s">
        <v>2527</v>
      </c>
      <c r="H793" s="48" t="s">
        <v>2295</v>
      </c>
      <c r="I793" s="48" t="s">
        <v>2430</v>
      </c>
      <c r="J793" s="48" t="s">
        <v>2422</v>
      </c>
      <c r="K793" s="48" t="s">
        <v>1993</v>
      </c>
      <c r="L793" s="48" t="s">
        <v>1267</v>
      </c>
      <c r="M793" s="48" t="s">
        <v>1276</v>
      </c>
      <c r="N793" s="48" t="s">
        <v>1277</v>
      </c>
      <c r="O793" s="122" t="s">
        <v>1267</v>
      </c>
      <c r="P793" s="48" t="s">
        <v>1271</v>
      </c>
      <c r="Q793" s="48" t="s">
        <v>2423</v>
      </c>
      <c r="R793" s="48" t="s">
        <v>2424</v>
      </c>
      <c r="S793" s="48" t="s">
        <v>2425</v>
      </c>
      <c r="T793" s="48" t="s">
        <v>2423</v>
      </c>
      <c r="U793" s="48" t="s">
        <v>2424</v>
      </c>
      <c r="V793" s="48" t="s">
        <v>2426</v>
      </c>
      <c r="W793" s="122" t="s">
        <v>3812</v>
      </c>
      <c r="X793" s="122"/>
      <c r="Y793" s="48" t="s">
        <v>1205</v>
      </c>
      <c r="Z793" s="48" t="s">
        <v>2529</v>
      </c>
    </row>
    <row r="794" spans="2:26" ht="43.2" customHeight="1">
      <c r="B794" s="48" t="s">
        <v>2994</v>
      </c>
      <c r="C794" s="122">
        <f>IF(B794="1.2(1)①",INDEX('1.2(1)①'!$B:$B,MATCH(D794,'1.2(1)①'!$J:$J,0),1),INDEX('1.2(1)②'!$B:$B,MATCH(D794,'1.2(1)②'!$J:$J,0),1))</f>
        <v>53</v>
      </c>
      <c r="D794" s="48" t="s">
        <v>122</v>
      </c>
      <c r="E794" s="48">
        <f t="shared" si="12"/>
        <v>788</v>
      </c>
      <c r="F794" s="48" t="s">
        <v>2419</v>
      </c>
      <c r="G794" s="48" t="s">
        <v>2527</v>
      </c>
      <c r="H794" s="48" t="s">
        <v>2295</v>
      </c>
      <c r="I794" s="48" t="s">
        <v>2432</v>
      </c>
      <c r="J794" s="48" t="s">
        <v>2422</v>
      </c>
      <c r="K794" s="48" t="s">
        <v>1993</v>
      </c>
      <c r="L794" s="48">
        <v>90.4</v>
      </c>
      <c r="M794" s="48" t="s">
        <v>1276</v>
      </c>
      <c r="N794" s="48" t="s">
        <v>1277</v>
      </c>
      <c r="O794" s="122" t="s">
        <v>1267</v>
      </c>
      <c r="P794" s="48" t="s">
        <v>1271</v>
      </c>
      <c r="Q794" s="48" t="s">
        <v>2423</v>
      </c>
      <c r="R794" s="48" t="s">
        <v>2424</v>
      </c>
      <c r="S794" s="48" t="s">
        <v>2425</v>
      </c>
      <c r="T794" s="48" t="s">
        <v>2423</v>
      </c>
      <c r="U794" s="48" t="s">
        <v>2424</v>
      </c>
      <c r="V794" s="48" t="s">
        <v>2426</v>
      </c>
      <c r="W794" s="122" t="s">
        <v>3812</v>
      </c>
      <c r="X794" s="122"/>
      <c r="Y794" s="48" t="s">
        <v>1205</v>
      </c>
      <c r="Z794" s="48" t="s">
        <v>2530</v>
      </c>
    </row>
    <row r="795" spans="2:26" ht="43.2" customHeight="1">
      <c r="B795" s="48" t="s">
        <v>2994</v>
      </c>
      <c r="C795" s="122">
        <f>IF(B795="1.2(1)①",INDEX('1.2(1)①'!$B:$B,MATCH(D795,'1.2(1)①'!$J:$J,0),1),INDEX('1.2(1)②'!$B:$B,MATCH(D795,'1.2(1)②'!$J:$J,0),1))</f>
        <v>53</v>
      </c>
      <c r="D795" s="48" t="s">
        <v>122</v>
      </c>
      <c r="E795" s="48">
        <f t="shared" si="12"/>
        <v>789</v>
      </c>
      <c r="F795" s="48" t="s">
        <v>2419</v>
      </c>
      <c r="G795" s="48" t="s">
        <v>2527</v>
      </c>
      <c r="H795" s="48" t="s">
        <v>2295</v>
      </c>
      <c r="I795" s="48" t="s">
        <v>2434</v>
      </c>
      <c r="J795" s="48" t="s">
        <v>2422</v>
      </c>
      <c r="K795" s="48" t="s">
        <v>1993</v>
      </c>
      <c r="L795" s="48" t="s">
        <v>1267</v>
      </c>
      <c r="M795" s="48" t="s">
        <v>1276</v>
      </c>
      <c r="N795" s="48" t="s">
        <v>1277</v>
      </c>
      <c r="O795" s="122" t="s">
        <v>1267</v>
      </c>
      <c r="P795" s="48" t="s">
        <v>1271</v>
      </c>
      <c r="Q795" s="48" t="s">
        <v>2423</v>
      </c>
      <c r="R795" s="48" t="s">
        <v>2424</v>
      </c>
      <c r="S795" s="48" t="s">
        <v>2425</v>
      </c>
      <c r="T795" s="48" t="s">
        <v>2423</v>
      </c>
      <c r="U795" s="48" t="s">
        <v>2424</v>
      </c>
      <c r="V795" s="48" t="s">
        <v>2426</v>
      </c>
      <c r="W795" s="122" t="s">
        <v>3812</v>
      </c>
      <c r="X795" s="122"/>
      <c r="Y795" s="48" t="s">
        <v>1205</v>
      </c>
      <c r="Z795" s="48" t="s">
        <v>2531</v>
      </c>
    </row>
    <row r="796" spans="2:26" ht="43.2" customHeight="1">
      <c r="B796" s="48" t="s">
        <v>2994</v>
      </c>
      <c r="C796" s="122">
        <f>IF(B796="1.2(1)①",INDEX('1.2(1)①'!$B:$B,MATCH(D796,'1.2(1)①'!$J:$J,0),1),INDEX('1.2(1)②'!$B:$B,MATCH(D796,'1.2(1)②'!$J:$J,0),1))</f>
        <v>53</v>
      </c>
      <c r="D796" s="48" t="s">
        <v>122</v>
      </c>
      <c r="E796" s="48">
        <f t="shared" si="12"/>
        <v>790</v>
      </c>
      <c r="F796" s="48" t="s">
        <v>2419</v>
      </c>
      <c r="G796" s="48" t="s">
        <v>2527</v>
      </c>
      <c r="H796" s="48" t="s">
        <v>2295</v>
      </c>
      <c r="I796" s="48" t="s">
        <v>2436</v>
      </c>
      <c r="J796" s="48" t="s">
        <v>2422</v>
      </c>
      <c r="K796" s="48" t="s">
        <v>1993</v>
      </c>
      <c r="L796" s="48">
        <v>90.6</v>
      </c>
      <c r="M796" s="48" t="s">
        <v>1276</v>
      </c>
      <c r="N796" s="48" t="s">
        <v>1277</v>
      </c>
      <c r="O796" s="122" t="s">
        <v>1267</v>
      </c>
      <c r="P796" s="48" t="s">
        <v>1271</v>
      </c>
      <c r="Q796" s="48" t="s">
        <v>2423</v>
      </c>
      <c r="R796" s="48" t="s">
        <v>2424</v>
      </c>
      <c r="S796" s="48" t="s">
        <v>2425</v>
      </c>
      <c r="T796" s="48" t="s">
        <v>2423</v>
      </c>
      <c r="U796" s="48" t="s">
        <v>2424</v>
      </c>
      <c r="V796" s="48" t="s">
        <v>2426</v>
      </c>
      <c r="W796" s="122" t="s">
        <v>3812</v>
      </c>
      <c r="X796" s="122"/>
      <c r="Y796" s="48" t="s">
        <v>1205</v>
      </c>
      <c r="Z796" s="48" t="s">
        <v>2532</v>
      </c>
    </row>
    <row r="797" spans="2:26" ht="43.2" customHeight="1">
      <c r="B797" s="48" t="s">
        <v>2994</v>
      </c>
      <c r="C797" s="122">
        <f>IF(B797="1.2(1)①",INDEX('1.2(1)①'!$B:$B,MATCH(D797,'1.2(1)①'!$J:$J,0),1),INDEX('1.2(1)②'!$B:$B,MATCH(D797,'1.2(1)②'!$J:$J,0),1))</f>
        <v>53</v>
      </c>
      <c r="D797" s="48" t="s">
        <v>122</v>
      </c>
      <c r="E797" s="48">
        <f t="shared" si="12"/>
        <v>791</v>
      </c>
      <c r="F797" s="48" t="s">
        <v>2419</v>
      </c>
      <c r="G797" s="48" t="s">
        <v>2527</v>
      </c>
      <c r="H797" s="48" t="s">
        <v>2295</v>
      </c>
      <c r="I797" s="48" t="s">
        <v>2438</v>
      </c>
      <c r="J797" s="48" t="s">
        <v>2422</v>
      </c>
      <c r="K797" s="48" t="s">
        <v>1993</v>
      </c>
      <c r="L797" s="48" t="s">
        <v>1267</v>
      </c>
      <c r="M797" s="48" t="s">
        <v>1276</v>
      </c>
      <c r="N797" s="48" t="s">
        <v>1277</v>
      </c>
      <c r="O797" s="122" t="s">
        <v>1267</v>
      </c>
      <c r="P797" s="48" t="s">
        <v>1271</v>
      </c>
      <c r="Q797" s="48" t="s">
        <v>2423</v>
      </c>
      <c r="R797" s="48" t="s">
        <v>2424</v>
      </c>
      <c r="S797" s="48" t="s">
        <v>2425</v>
      </c>
      <c r="T797" s="48" t="s">
        <v>2423</v>
      </c>
      <c r="U797" s="48" t="s">
        <v>2424</v>
      </c>
      <c r="V797" s="48" t="s">
        <v>2426</v>
      </c>
      <c r="W797" s="122" t="s">
        <v>3812</v>
      </c>
      <c r="X797" s="122"/>
      <c r="Y797" s="48" t="s">
        <v>1205</v>
      </c>
      <c r="Z797" s="48" t="s">
        <v>2533</v>
      </c>
    </row>
    <row r="798" spans="2:26" ht="43.2" customHeight="1">
      <c r="B798" s="48" t="s">
        <v>2994</v>
      </c>
      <c r="C798" s="122">
        <f>IF(B798="1.2(1)①",INDEX('1.2(1)①'!$B:$B,MATCH(D798,'1.2(1)①'!$J:$J,0),1),INDEX('1.2(1)②'!$B:$B,MATCH(D798,'1.2(1)②'!$J:$J,0),1))</f>
        <v>53</v>
      </c>
      <c r="D798" s="48" t="s">
        <v>122</v>
      </c>
      <c r="E798" s="48">
        <f t="shared" si="12"/>
        <v>792</v>
      </c>
      <c r="F798" s="48" t="s">
        <v>2419</v>
      </c>
      <c r="G798" s="48" t="s">
        <v>2527</v>
      </c>
      <c r="H798" s="48" t="s">
        <v>2295</v>
      </c>
      <c r="I798" s="48" t="s">
        <v>2440</v>
      </c>
      <c r="J798" s="48" t="s">
        <v>2422</v>
      </c>
      <c r="K798" s="48" t="s">
        <v>1993</v>
      </c>
      <c r="L798" s="48">
        <v>92.2</v>
      </c>
      <c r="M798" s="48" t="s">
        <v>1276</v>
      </c>
      <c r="N798" s="48" t="s">
        <v>1277</v>
      </c>
      <c r="O798" s="122" t="s">
        <v>1267</v>
      </c>
      <c r="P798" s="48" t="s">
        <v>1271</v>
      </c>
      <c r="Q798" s="48" t="s">
        <v>2423</v>
      </c>
      <c r="R798" s="48" t="s">
        <v>2424</v>
      </c>
      <c r="S798" s="48" t="s">
        <v>2425</v>
      </c>
      <c r="T798" s="48" t="s">
        <v>2423</v>
      </c>
      <c r="U798" s="48" t="s">
        <v>2424</v>
      </c>
      <c r="V798" s="48" t="s">
        <v>2426</v>
      </c>
      <c r="W798" s="122" t="s">
        <v>3812</v>
      </c>
      <c r="X798" s="122"/>
      <c r="Y798" s="48" t="s">
        <v>1205</v>
      </c>
      <c r="Z798" s="48" t="s">
        <v>2534</v>
      </c>
    </row>
    <row r="799" spans="2:26" ht="43.2" customHeight="1">
      <c r="B799" s="48" t="s">
        <v>2994</v>
      </c>
      <c r="C799" s="122">
        <f>IF(B799="1.2(1)①",INDEX('1.2(1)①'!$B:$B,MATCH(D799,'1.2(1)①'!$J:$J,0),1),INDEX('1.2(1)②'!$B:$B,MATCH(D799,'1.2(1)②'!$J:$J,0),1))</f>
        <v>53</v>
      </c>
      <c r="D799" s="48" t="s">
        <v>122</v>
      </c>
      <c r="E799" s="48">
        <f t="shared" si="12"/>
        <v>793</v>
      </c>
      <c r="F799" s="48" t="s">
        <v>2419</v>
      </c>
      <c r="G799" s="48" t="s">
        <v>2527</v>
      </c>
      <c r="H799" s="48" t="s">
        <v>2295</v>
      </c>
      <c r="I799" s="48" t="s">
        <v>2442</v>
      </c>
      <c r="J799" s="48" t="s">
        <v>2422</v>
      </c>
      <c r="K799" s="48" t="s">
        <v>1993</v>
      </c>
      <c r="L799" s="48">
        <v>92.4</v>
      </c>
      <c r="M799" s="48" t="s">
        <v>1276</v>
      </c>
      <c r="N799" s="48" t="s">
        <v>1277</v>
      </c>
      <c r="O799" s="122" t="s">
        <v>1267</v>
      </c>
      <c r="P799" s="48" t="s">
        <v>1271</v>
      </c>
      <c r="Q799" s="48" t="s">
        <v>2423</v>
      </c>
      <c r="R799" s="48" t="s">
        <v>2424</v>
      </c>
      <c r="S799" s="48" t="s">
        <v>2425</v>
      </c>
      <c r="T799" s="48" t="s">
        <v>2423</v>
      </c>
      <c r="U799" s="48" t="s">
        <v>2424</v>
      </c>
      <c r="V799" s="48" t="s">
        <v>2426</v>
      </c>
      <c r="W799" s="122" t="s">
        <v>3812</v>
      </c>
      <c r="X799" s="122"/>
      <c r="Y799" s="48" t="s">
        <v>1205</v>
      </c>
      <c r="Z799" s="48" t="s">
        <v>2535</v>
      </c>
    </row>
    <row r="800" spans="2:26" ht="43.2" customHeight="1">
      <c r="B800" s="48" t="s">
        <v>2994</v>
      </c>
      <c r="C800" s="122">
        <f>IF(B800="1.2(1)①",INDEX('1.2(1)①'!$B:$B,MATCH(D800,'1.2(1)①'!$J:$J,0),1),INDEX('1.2(1)②'!$B:$B,MATCH(D800,'1.2(1)②'!$J:$J,0),1))</f>
        <v>53</v>
      </c>
      <c r="D800" s="48" t="s">
        <v>122</v>
      </c>
      <c r="E800" s="48">
        <f t="shared" si="12"/>
        <v>794</v>
      </c>
      <c r="F800" s="48" t="s">
        <v>2419</v>
      </c>
      <c r="G800" s="48" t="s">
        <v>2527</v>
      </c>
      <c r="H800" s="48" t="s">
        <v>2295</v>
      </c>
      <c r="I800" s="48" t="s">
        <v>2444</v>
      </c>
      <c r="J800" s="48" t="s">
        <v>2422</v>
      </c>
      <c r="K800" s="48" t="s">
        <v>1993</v>
      </c>
      <c r="L800" s="48">
        <v>93.2</v>
      </c>
      <c r="M800" s="48" t="s">
        <v>1276</v>
      </c>
      <c r="N800" s="48" t="s">
        <v>1277</v>
      </c>
      <c r="O800" s="122" t="s">
        <v>1267</v>
      </c>
      <c r="P800" s="48" t="s">
        <v>1271</v>
      </c>
      <c r="Q800" s="48" t="s">
        <v>2423</v>
      </c>
      <c r="R800" s="48" t="s">
        <v>2424</v>
      </c>
      <c r="S800" s="48" t="s">
        <v>2425</v>
      </c>
      <c r="T800" s="48" t="s">
        <v>2423</v>
      </c>
      <c r="U800" s="48" t="s">
        <v>2424</v>
      </c>
      <c r="V800" s="48" t="s">
        <v>2426</v>
      </c>
      <c r="W800" s="122" t="s">
        <v>3812</v>
      </c>
      <c r="X800" s="122"/>
      <c r="Y800" s="48" t="s">
        <v>1205</v>
      </c>
      <c r="Z800" s="48" t="s">
        <v>2536</v>
      </c>
    </row>
    <row r="801" spans="2:26" ht="43.2" customHeight="1">
      <c r="B801" s="48" t="s">
        <v>2994</v>
      </c>
      <c r="C801" s="122">
        <f>IF(B801="1.2(1)①",INDEX('1.2(1)①'!$B:$B,MATCH(D801,'1.2(1)①'!$J:$J,0),1),INDEX('1.2(1)②'!$B:$B,MATCH(D801,'1.2(1)②'!$J:$J,0),1))</f>
        <v>53</v>
      </c>
      <c r="D801" s="48" t="s">
        <v>122</v>
      </c>
      <c r="E801" s="48">
        <f t="shared" si="12"/>
        <v>795</v>
      </c>
      <c r="F801" s="48" t="s">
        <v>2419</v>
      </c>
      <c r="G801" s="48" t="s">
        <v>2527</v>
      </c>
      <c r="H801" s="48" t="s">
        <v>2295</v>
      </c>
      <c r="I801" s="48" t="s">
        <v>2446</v>
      </c>
      <c r="J801" s="48" t="s">
        <v>2422</v>
      </c>
      <c r="K801" s="48" t="s">
        <v>1993</v>
      </c>
      <c r="L801" s="48">
        <v>93.4</v>
      </c>
      <c r="M801" s="48" t="s">
        <v>1276</v>
      </c>
      <c r="N801" s="48" t="s">
        <v>1277</v>
      </c>
      <c r="O801" s="122" t="s">
        <v>1267</v>
      </c>
      <c r="P801" s="48" t="s">
        <v>1271</v>
      </c>
      <c r="Q801" s="48" t="s">
        <v>2423</v>
      </c>
      <c r="R801" s="48" t="s">
        <v>2424</v>
      </c>
      <c r="S801" s="48" t="s">
        <v>2425</v>
      </c>
      <c r="T801" s="48" t="s">
        <v>2423</v>
      </c>
      <c r="U801" s="48" t="s">
        <v>2424</v>
      </c>
      <c r="V801" s="48" t="s">
        <v>2426</v>
      </c>
      <c r="W801" s="122" t="s">
        <v>3812</v>
      </c>
      <c r="X801" s="122"/>
      <c r="Y801" s="48" t="s">
        <v>1205</v>
      </c>
      <c r="Z801" s="48" t="s">
        <v>2537</v>
      </c>
    </row>
    <row r="802" spans="2:26" ht="43.2" customHeight="1">
      <c r="B802" s="48" t="s">
        <v>2994</v>
      </c>
      <c r="C802" s="122">
        <f>IF(B802="1.2(1)①",INDEX('1.2(1)①'!$B:$B,MATCH(D802,'1.2(1)①'!$J:$J,0),1),INDEX('1.2(1)②'!$B:$B,MATCH(D802,'1.2(1)②'!$J:$J,0),1))</f>
        <v>53</v>
      </c>
      <c r="D802" s="48" t="s">
        <v>122</v>
      </c>
      <c r="E802" s="48">
        <f t="shared" si="12"/>
        <v>796</v>
      </c>
      <c r="F802" s="48" t="s">
        <v>2419</v>
      </c>
      <c r="G802" s="48" t="s">
        <v>2527</v>
      </c>
      <c r="H802" s="48" t="s">
        <v>2295</v>
      </c>
      <c r="I802" s="48" t="s">
        <v>2448</v>
      </c>
      <c r="J802" s="48" t="s">
        <v>2422</v>
      </c>
      <c r="K802" s="48" t="s">
        <v>1993</v>
      </c>
      <c r="L802" s="48">
        <v>93.7</v>
      </c>
      <c r="M802" s="48" t="s">
        <v>1276</v>
      </c>
      <c r="N802" s="48" t="s">
        <v>1277</v>
      </c>
      <c r="O802" s="122" t="s">
        <v>1267</v>
      </c>
      <c r="P802" s="48" t="s">
        <v>1271</v>
      </c>
      <c r="Q802" s="48" t="s">
        <v>2423</v>
      </c>
      <c r="R802" s="48" t="s">
        <v>2424</v>
      </c>
      <c r="S802" s="48" t="s">
        <v>2425</v>
      </c>
      <c r="T802" s="48" t="s">
        <v>2423</v>
      </c>
      <c r="U802" s="48" t="s">
        <v>2424</v>
      </c>
      <c r="V802" s="48" t="s">
        <v>2426</v>
      </c>
      <c r="W802" s="122" t="s">
        <v>3812</v>
      </c>
      <c r="X802" s="122"/>
      <c r="Y802" s="48" t="s">
        <v>1205</v>
      </c>
      <c r="Z802" s="48" t="s">
        <v>2538</v>
      </c>
    </row>
    <row r="803" spans="2:26" ht="43.2" customHeight="1">
      <c r="B803" s="48" t="s">
        <v>2994</v>
      </c>
      <c r="C803" s="122">
        <f>IF(B803="1.2(1)①",INDEX('1.2(1)①'!$B:$B,MATCH(D803,'1.2(1)①'!$J:$J,0),1),INDEX('1.2(1)②'!$B:$B,MATCH(D803,'1.2(1)②'!$J:$J,0),1))</f>
        <v>53</v>
      </c>
      <c r="D803" s="48" t="s">
        <v>122</v>
      </c>
      <c r="E803" s="48">
        <f t="shared" si="12"/>
        <v>797</v>
      </c>
      <c r="F803" s="48" t="s">
        <v>2419</v>
      </c>
      <c r="G803" s="48" t="s">
        <v>2527</v>
      </c>
      <c r="H803" s="48" t="s">
        <v>2295</v>
      </c>
      <c r="I803" s="48" t="s">
        <v>2450</v>
      </c>
      <c r="J803" s="48" t="s">
        <v>2422</v>
      </c>
      <c r="K803" s="48" t="s">
        <v>1993</v>
      </c>
      <c r="L803" s="48">
        <v>94.3</v>
      </c>
      <c r="M803" s="48" t="s">
        <v>1276</v>
      </c>
      <c r="N803" s="48" t="s">
        <v>1277</v>
      </c>
      <c r="O803" s="122" t="s">
        <v>1267</v>
      </c>
      <c r="P803" s="48" t="s">
        <v>1271</v>
      </c>
      <c r="Q803" s="48" t="s">
        <v>2423</v>
      </c>
      <c r="R803" s="48" t="s">
        <v>2424</v>
      </c>
      <c r="S803" s="48" t="s">
        <v>2425</v>
      </c>
      <c r="T803" s="48" t="s">
        <v>2423</v>
      </c>
      <c r="U803" s="48" t="s">
        <v>2424</v>
      </c>
      <c r="V803" s="48" t="s">
        <v>2426</v>
      </c>
      <c r="W803" s="122" t="s">
        <v>3812</v>
      </c>
      <c r="X803" s="122"/>
      <c r="Y803" s="48" t="s">
        <v>1205</v>
      </c>
      <c r="Z803" s="48" t="s">
        <v>2539</v>
      </c>
    </row>
    <row r="804" spans="2:26" ht="43.2" customHeight="1">
      <c r="B804" s="48" t="s">
        <v>2994</v>
      </c>
      <c r="C804" s="122">
        <f>IF(B804="1.2(1)①",INDEX('1.2(1)①'!$B:$B,MATCH(D804,'1.2(1)①'!$J:$J,0),1),INDEX('1.2(1)②'!$B:$B,MATCH(D804,'1.2(1)②'!$J:$J,0),1))</f>
        <v>53</v>
      </c>
      <c r="D804" s="48" t="s">
        <v>122</v>
      </c>
      <c r="E804" s="48">
        <f t="shared" si="12"/>
        <v>798</v>
      </c>
      <c r="F804" s="48" t="s">
        <v>2419</v>
      </c>
      <c r="G804" s="48" t="s">
        <v>2527</v>
      </c>
      <c r="H804" s="48" t="s">
        <v>2295</v>
      </c>
      <c r="I804" s="48" t="s">
        <v>2452</v>
      </c>
      <c r="J804" s="48" t="s">
        <v>2422</v>
      </c>
      <c r="K804" s="48" t="s">
        <v>1993</v>
      </c>
      <c r="L804" s="48">
        <v>94.8</v>
      </c>
      <c r="M804" s="48" t="s">
        <v>1276</v>
      </c>
      <c r="N804" s="48" t="s">
        <v>1277</v>
      </c>
      <c r="O804" s="122" t="s">
        <v>1267</v>
      </c>
      <c r="P804" s="48" t="s">
        <v>1271</v>
      </c>
      <c r="Q804" s="48" t="s">
        <v>2423</v>
      </c>
      <c r="R804" s="48" t="s">
        <v>2424</v>
      </c>
      <c r="S804" s="48" t="s">
        <v>2425</v>
      </c>
      <c r="T804" s="48" t="s">
        <v>2423</v>
      </c>
      <c r="U804" s="48" t="s">
        <v>2424</v>
      </c>
      <c r="V804" s="48" t="s">
        <v>2426</v>
      </c>
      <c r="W804" s="122" t="s">
        <v>3812</v>
      </c>
      <c r="X804" s="122"/>
      <c r="Y804" s="48" t="s">
        <v>1205</v>
      </c>
      <c r="Z804" s="48" t="s">
        <v>2540</v>
      </c>
    </row>
    <row r="805" spans="2:26" ht="43.2" customHeight="1">
      <c r="B805" s="48" t="s">
        <v>2994</v>
      </c>
      <c r="C805" s="122">
        <f>IF(B805="1.2(1)①",INDEX('1.2(1)①'!$B:$B,MATCH(D805,'1.2(1)①'!$J:$J,0),1),INDEX('1.2(1)②'!$B:$B,MATCH(D805,'1.2(1)②'!$J:$J,0),1))</f>
        <v>53</v>
      </c>
      <c r="D805" s="48" t="s">
        <v>122</v>
      </c>
      <c r="E805" s="48">
        <f t="shared" si="12"/>
        <v>799</v>
      </c>
      <c r="F805" s="48" t="s">
        <v>2419</v>
      </c>
      <c r="G805" s="48" t="s">
        <v>2527</v>
      </c>
      <c r="H805" s="48" t="s">
        <v>2295</v>
      </c>
      <c r="I805" s="48" t="s">
        <v>2454</v>
      </c>
      <c r="J805" s="48" t="s">
        <v>2422</v>
      </c>
      <c r="K805" s="48" t="s">
        <v>1993</v>
      </c>
      <c r="L805" s="48">
        <v>94.9</v>
      </c>
      <c r="M805" s="48" t="s">
        <v>1276</v>
      </c>
      <c r="N805" s="48" t="s">
        <v>1277</v>
      </c>
      <c r="O805" s="122" t="s">
        <v>1267</v>
      </c>
      <c r="P805" s="48" t="s">
        <v>1271</v>
      </c>
      <c r="Q805" s="48" t="s">
        <v>2423</v>
      </c>
      <c r="R805" s="48" t="s">
        <v>2424</v>
      </c>
      <c r="S805" s="48" t="s">
        <v>2425</v>
      </c>
      <c r="T805" s="48" t="s">
        <v>2423</v>
      </c>
      <c r="U805" s="48" t="s">
        <v>2424</v>
      </c>
      <c r="V805" s="48" t="s">
        <v>2426</v>
      </c>
      <c r="W805" s="122" t="s">
        <v>3812</v>
      </c>
      <c r="X805" s="122"/>
      <c r="Y805" s="48" t="s">
        <v>1205</v>
      </c>
      <c r="Z805" s="48" t="s">
        <v>2541</v>
      </c>
    </row>
    <row r="806" spans="2:26" ht="43.2" customHeight="1">
      <c r="B806" s="48" t="s">
        <v>2994</v>
      </c>
      <c r="C806" s="122">
        <f>IF(B806="1.2(1)①",INDEX('1.2(1)①'!$B:$B,MATCH(D806,'1.2(1)①'!$J:$J,0),1),INDEX('1.2(1)②'!$B:$B,MATCH(D806,'1.2(1)②'!$J:$J,0),1))</f>
        <v>53</v>
      </c>
      <c r="D806" s="48" t="s">
        <v>122</v>
      </c>
      <c r="E806" s="48">
        <f t="shared" si="12"/>
        <v>800</v>
      </c>
      <c r="F806" s="48" t="s">
        <v>2419</v>
      </c>
      <c r="G806" s="48" t="s">
        <v>2527</v>
      </c>
      <c r="H806" s="48" t="s">
        <v>2295</v>
      </c>
      <c r="I806" s="48" t="s">
        <v>2456</v>
      </c>
      <c r="J806" s="48" t="s">
        <v>2422</v>
      </c>
      <c r="K806" s="48" t="s">
        <v>1993</v>
      </c>
      <c r="L806" s="48">
        <v>95.3</v>
      </c>
      <c r="M806" s="48" t="s">
        <v>1276</v>
      </c>
      <c r="N806" s="48" t="s">
        <v>1277</v>
      </c>
      <c r="O806" s="122" t="s">
        <v>1267</v>
      </c>
      <c r="P806" s="48" t="s">
        <v>1271</v>
      </c>
      <c r="Q806" s="48" t="s">
        <v>2423</v>
      </c>
      <c r="R806" s="48" t="s">
        <v>2424</v>
      </c>
      <c r="S806" s="48" t="s">
        <v>2425</v>
      </c>
      <c r="T806" s="48" t="s">
        <v>2423</v>
      </c>
      <c r="U806" s="48" t="s">
        <v>2424</v>
      </c>
      <c r="V806" s="48" t="s">
        <v>2426</v>
      </c>
      <c r="W806" s="122" t="s">
        <v>3812</v>
      </c>
      <c r="X806" s="122"/>
      <c r="Y806" s="48" t="s">
        <v>1205</v>
      </c>
      <c r="Z806" s="48" t="s">
        <v>2542</v>
      </c>
    </row>
    <row r="807" spans="2:26" ht="43.2" customHeight="1">
      <c r="B807" s="48" t="s">
        <v>2994</v>
      </c>
      <c r="C807" s="122">
        <f>IF(B807="1.2(1)①",INDEX('1.2(1)①'!$B:$B,MATCH(D807,'1.2(1)①'!$J:$J,0),1),INDEX('1.2(1)②'!$B:$B,MATCH(D807,'1.2(1)②'!$J:$J,0),1))</f>
        <v>54</v>
      </c>
      <c r="D807" s="48" t="s">
        <v>124</v>
      </c>
      <c r="E807" s="48">
        <f t="shared" si="12"/>
        <v>801</v>
      </c>
      <c r="F807" s="48" t="s">
        <v>126</v>
      </c>
      <c r="G807" s="48" t="s">
        <v>1267</v>
      </c>
      <c r="H807" s="48" t="s">
        <v>2295</v>
      </c>
      <c r="I807" s="48" t="s">
        <v>2421</v>
      </c>
      <c r="J807" s="48" t="s">
        <v>2422</v>
      </c>
      <c r="K807" s="48" t="s">
        <v>1993</v>
      </c>
      <c r="L807" s="48">
        <v>92.3</v>
      </c>
      <c r="M807" s="48" t="s">
        <v>1276</v>
      </c>
      <c r="N807" s="48" t="s">
        <v>1277</v>
      </c>
      <c r="O807" s="122" t="s">
        <v>1267</v>
      </c>
      <c r="P807" s="48" t="s">
        <v>1271</v>
      </c>
      <c r="Q807" s="48" t="s">
        <v>2544</v>
      </c>
      <c r="R807" s="48" t="s">
        <v>2545</v>
      </c>
      <c r="S807" s="48" t="s">
        <v>2546</v>
      </c>
      <c r="T807" s="48" t="s">
        <v>2544</v>
      </c>
      <c r="U807" s="48" t="s">
        <v>2545</v>
      </c>
      <c r="V807" s="48" t="s">
        <v>2546</v>
      </c>
      <c r="W807" s="122" t="s">
        <v>3812</v>
      </c>
      <c r="X807" s="122"/>
      <c r="Y807" s="48" t="s">
        <v>1206</v>
      </c>
      <c r="Z807" s="48" t="s">
        <v>2543</v>
      </c>
    </row>
    <row r="808" spans="2:26" ht="43.2" customHeight="1">
      <c r="B808" s="48" t="s">
        <v>2994</v>
      </c>
      <c r="C808" s="122">
        <f>IF(B808="1.2(1)①",INDEX('1.2(1)①'!$B:$B,MATCH(D808,'1.2(1)①'!$J:$J,0),1),INDEX('1.2(1)②'!$B:$B,MATCH(D808,'1.2(1)②'!$J:$J,0),1))</f>
        <v>54</v>
      </c>
      <c r="D808" s="48" t="s">
        <v>124</v>
      </c>
      <c r="E808" s="48">
        <f t="shared" si="12"/>
        <v>802</v>
      </c>
      <c r="F808" s="48" t="s">
        <v>126</v>
      </c>
      <c r="G808" s="48" t="s">
        <v>1267</v>
      </c>
      <c r="H808" s="48" t="s">
        <v>2295</v>
      </c>
      <c r="I808" s="48" t="s">
        <v>2548</v>
      </c>
      <c r="J808" s="48" t="s">
        <v>2422</v>
      </c>
      <c r="K808" s="48" t="s">
        <v>1993</v>
      </c>
      <c r="L808" s="48">
        <v>90.4</v>
      </c>
      <c r="M808" s="48" t="s">
        <v>1276</v>
      </c>
      <c r="N808" s="48" t="s">
        <v>1277</v>
      </c>
      <c r="O808" s="122" t="s">
        <v>1267</v>
      </c>
      <c r="P808" s="48" t="s">
        <v>1271</v>
      </c>
      <c r="Q808" s="48" t="s">
        <v>2544</v>
      </c>
      <c r="R808" s="48" t="s">
        <v>2545</v>
      </c>
      <c r="S808" s="48" t="s">
        <v>2546</v>
      </c>
      <c r="T808" s="48" t="s">
        <v>2544</v>
      </c>
      <c r="U808" s="48" t="s">
        <v>2545</v>
      </c>
      <c r="V808" s="48" t="s">
        <v>2546</v>
      </c>
      <c r="W808" s="122" t="s">
        <v>3812</v>
      </c>
      <c r="X808" s="122"/>
      <c r="Y808" s="48" t="s">
        <v>1206</v>
      </c>
      <c r="Z808" s="48" t="s">
        <v>2547</v>
      </c>
    </row>
    <row r="809" spans="2:26" ht="43.2" customHeight="1">
      <c r="B809" s="48" t="s">
        <v>2994</v>
      </c>
      <c r="C809" s="122">
        <f>IF(B809="1.2(1)①",INDEX('1.2(1)①'!$B:$B,MATCH(D809,'1.2(1)①'!$J:$J,0),1),INDEX('1.2(1)②'!$B:$B,MATCH(D809,'1.2(1)②'!$J:$J,0),1))</f>
        <v>54</v>
      </c>
      <c r="D809" s="48" t="s">
        <v>124</v>
      </c>
      <c r="E809" s="48">
        <f t="shared" si="12"/>
        <v>803</v>
      </c>
      <c r="F809" s="48" t="s">
        <v>126</v>
      </c>
      <c r="G809" s="48" t="s">
        <v>1267</v>
      </c>
      <c r="H809" s="48" t="s">
        <v>2295</v>
      </c>
      <c r="I809" s="48" t="s">
        <v>2432</v>
      </c>
      <c r="J809" s="48" t="s">
        <v>2422</v>
      </c>
      <c r="K809" s="48" t="s">
        <v>1993</v>
      </c>
      <c r="L809" s="48">
        <v>92.5</v>
      </c>
      <c r="M809" s="48" t="s">
        <v>1276</v>
      </c>
      <c r="N809" s="48" t="s">
        <v>1277</v>
      </c>
      <c r="O809" s="122" t="s">
        <v>1267</v>
      </c>
      <c r="P809" s="48" t="s">
        <v>1271</v>
      </c>
      <c r="Q809" s="48" t="s">
        <v>2544</v>
      </c>
      <c r="R809" s="48" t="s">
        <v>2545</v>
      </c>
      <c r="S809" s="48" t="s">
        <v>2546</v>
      </c>
      <c r="T809" s="48" t="s">
        <v>2544</v>
      </c>
      <c r="U809" s="48" t="s">
        <v>2545</v>
      </c>
      <c r="V809" s="48" t="s">
        <v>2546</v>
      </c>
      <c r="W809" s="122" t="s">
        <v>3812</v>
      </c>
      <c r="X809" s="122"/>
      <c r="Y809" s="48" t="s">
        <v>1206</v>
      </c>
      <c r="Z809" s="48" t="s">
        <v>2549</v>
      </c>
    </row>
    <row r="810" spans="2:26" ht="43.2" customHeight="1">
      <c r="B810" s="48" t="s">
        <v>2994</v>
      </c>
      <c r="C810" s="122">
        <f>IF(B810="1.2(1)①",INDEX('1.2(1)①'!$B:$B,MATCH(D810,'1.2(1)①'!$J:$J,0),1),INDEX('1.2(1)②'!$B:$B,MATCH(D810,'1.2(1)②'!$J:$J,0),1))</f>
        <v>54</v>
      </c>
      <c r="D810" s="48" t="s">
        <v>124</v>
      </c>
      <c r="E810" s="48">
        <f t="shared" si="12"/>
        <v>804</v>
      </c>
      <c r="F810" s="48" t="s">
        <v>126</v>
      </c>
      <c r="G810" s="48" t="s">
        <v>1267</v>
      </c>
      <c r="H810" s="48" t="s">
        <v>2295</v>
      </c>
      <c r="I810" s="48" t="s">
        <v>2551</v>
      </c>
      <c r="J810" s="48" t="s">
        <v>2422</v>
      </c>
      <c r="K810" s="48" t="s">
        <v>1993</v>
      </c>
      <c r="L810" s="48">
        <v>94.8</v>
      </c>
      <c r="M810" s="48" t="s">
        <v>1276</v>
      </c>
      <c r="N810" s="48" t="s">
        <v>1277</v>
      </c>
      <c r="O810" s="122" t="s">
        <v>1267</v>
      </c>
      <c r="P810" s="48" t="s">
        <v>1271</v>
      </c>
      <c r="Q810" s="48" t="s">
        <v>2544</v>
      </c>
      <c r="R810" s="48" t="s">
        <v>2545</v>
      </c>
      <c r="S810" s="48" t="s">
        <v>2546</v>
      </c>
      <c r="T810" s="48" t="s">
        <v>2544</v>
      </c>
      <c r="U810" s="48" t="s">
        <v>2545</v>
      </c>
      <c r="V810" s="48" t="s">
        <v>2546</v>
      </c>
      <c r="W810" s="122" t="s">
        <v>3812</v>
      </c>
      <c r="X810" s="122"/>
      <c r="Y810" s="48" t="s">
        <v>1206</v>
      </c>
      <c r="Z810" s="48" t="s">
        <v>2550</v>
      </c>
    </row>
    <row r="811" spans="2:26" ht="43.2" customHeight="1">
      <c r="B811" s="48" t="s">
        <v>2994</v>
      </c>
      <c r="C811" s="122">
        <f>IF(B811="1.2(1)①",INDEX('1.2(1)①'!$B:$B,MATCH(D811,'1.2(1)①'!$J:$J,0),1),INDEX('1.2(1)②'!$B:$B,MATCH(D811,'1.2(1)②'!$J:$J,0),1))</f>
        <v>54</v>
      </c>
      <c r="D811" s="48" t="s">
        <v>124</v>
      </c>
      <c r="E811" s="48">
        <f t="shared" si="12"/>
        <v>805</v>
      </c>
      <c r="F811" s="48" t="s">
        <v>126</v>
      </c>
      <c r="G811" s="48" t="s">
        <v>1267</v>
      </c>
      <c r="H811" s="48" t="s">
        <v>2295</v>
      </c>
      <c r="I811" s="48" t="s">
        <v>2553</v>
      </c>
      <c r="J811" s="48" t="s">
        <v>2422</v>
      </c>
      <c r="K811" s="48" t="s">
        <v>1993</v>
      </c>
      <c r="L811" s="48">
        <v>94.3</v>
      </c>
      <c r="M811" s="48" t="s">
        <v>1276</v>
      </c>
      <c r="N811" s="48" t="s">
        <v>1277</v>
      </c>
      <c r="O811" s="122" t="s">
        <v>1267</v>
      </c>
      <c r="P811" s="48" t="s">
        <v>1271</v>
      </c>
      <c r="Q811" s="48" t="s">
        <v>2544</v>
      </c>
      <c r="R811" s="48" t="s">
        <v>2545</v>
      </c>
      <c r="S811" s="48" t="s">
        <v>2546</v>
      </c>
      <c r="T811" s="48" t="s">
        <v>2544</v>
      </c>
      <c r="U811" s="48" t="s">
        <v>2545</v>
      </c>
      <c r="V811" s="48" t="s">
        <v>2546</v>
      </c>
      <c r="W811" s="122" t="s">
        <v>3812</v>
      </c>
      <c r="X811" s="122"/>
      <c r="Y811" s="48" t="s">
        <v>1206</v>
      </c>
      <c r="Z811" s="48" t="s">
        <v>2552</v>
      </c>
    </row>
    <row r="812" spans="2:26" ht="43.2" customHeight="1">
      <c r="B812" s="48" t="s">
        <v>2994</v>
      </c>
      <c r="C812" s="122">
        <f>IF(B812="1.2(1)①",INDEX('1.2(1)①'!$B:$B,MATCH(D812,'1.2(1)①'!$J:$J,0),1),INDEX('1.2(1)②'!$B:$B,MATCH(D812,'1.2(1)②'!$J:$J,0),1))</f>
        <v>54</v>
      </c>
      <c r="D812" s="48" t="s">
        <v>124</v>
      </c>
      <c r="E812" s="48">
        <f t="shared" si="12"/>
        <v>806</v>
      </c>
      <c r="F812" s="48" t="s">
        <v>126</v>
      </c>
      <c r="G812" s="48" t="s">
        <v>1267</v>
      </c>
      <c r="H812" s="48" t="s">
        <v>2295</v>
      </c>
      <c r="I812" s="48" t="s">
        <v>2442</v>
      </c>
      <c r="J812" s="48" t="s">
        <v>2422</v>
      </c>
      <c r="K812" s="48" t="s">
        <v>1993</v>
      </c>
      <c r="L812" s="48">
        <v>94.8</v>
      </c>
      <c r="M812" s="48" t="s">
        <v>1276</v>
      </c>
      <c r="N812" s="48" t="s">
        <v>1277</v>
      </c>
      <c r="O812" s="122" t="s">
        <v>1267</v>
      </c>
      <c r="P812" s="48" t="s">
        <v>1271</v>
      </c>
      <c r="Q812" s="48" t="s">
        <v>2544</v>
      </c>
      <c r="R812" s="48" t="s">
        <v>2545</v>
      </c>
      <c r="S812" s="48" t="s">
        <v>2546</v>
      </c>
      <c r="T812" s="48" t="s">
        <v>2544</v>
      </c>
      <c r="U812" s="48" t="s">
        <v>2545</v>
      </c>
      <c r="V812" s="48" t="s">
        <v>2546</v>
      </c>
      <c r="W812" s="122" t="s">
        <v>3812</v>
      </c>
      <c r="X812" s="122"/>
      <c r="Y812" s="48" t="s">
        <v>1206</v>
      </c>
      <c r="Z812" s="48" t="s">
        <v>2554</v>
      </c>
    </row>
    <row r="813" spans="2:26" ht="43.2" customHeight="1">
      <c r="B813" s="48" t="s">
        <v>2994</v>
      </c>
      <c r="C813" s="122">
        <f>IF(B813="1.2(1)①",INDEX('1.2(1)①'!$B:$B,MATCH(D813,'1.2(1)①'!$J:$J,0),1),INDEX('1.2(1)②'!$B:$B,MATCH(D813,'1.2(1)②'!$J:$J,0),1))</f>
        <v>54</v>
      </c>
      <c r="D813" s="48" t="s">
        <v>124</v>
      </c>
      <c r="E813" s="48">
        <f t="shared" si="12"/>
        <v>807</v>
      </c>
      <c r="F813" s="48" t="s">
        <v>126</v>
      </c>
      <c r="G813" s="48" t="s">
        <v>1267</v>
      </c>
      <c r="H813" s="48" t="s">
        <v>2295</v>
      </c>
      <c r="I813" s="48" t="s">
        <v>2556</v>
      </c>
      <c r="J813" s="48" t="s">
        <v>2422</v>
      </c>
      <c r="K813" s="48" t="s">
        <v>1993</v>
      </c>
      <c r="L813" s="48">
        <v>94.3</v>
      </c>
      <c r="M813" s="48" t="s">
        <v>1276</v>
      </c>
      <c r="N813" s="48" t="s">
        <v>1277</v>
      </c>
      <c r="O813" s="122" t="s">
        <v>1267</v>
      </c>
      <c r="P813" s="48" t="s">
        <v>1271</v>
      </c>
      <c r="Q813" s="48" t="s">
        <v>2544</v>
      </c>
      <c r="R813" s="48" t="s">
        <v>2545</v>
      </c>
      <c r="S813" s="48" t="s">
        <v>2546</v>
      </c>
      <c r="T813" s="48" t="s">
        <v>2544</v>
      </c>
      <c r="U813" s="48" t="s">
        <v>2545</v>
      </c>
      <c r="V813" s="48" t="s">
        <v>2546</v>
      </c>
      <c r="W813" s="122" t="s">
        <v>3812</v>
      </c>
      <c r="X813" s="122"/>
      <c r="Y813" s="48" t="s">
        <v>1206</v>
      </c>
      <c r="Z813" s="48" t="s">
        <v>2555</v>
      </c>
    </row>
    <row r="814" spans="2:26" ht="43.2" customHeight="1">
      <c r="B814" s="48" t="s">
        <v>2994</v>
      </c>
      <c r="C814" s="122">
        <f>IF(B814="1.2(1)①",INDEX('1.2(1)①'!$B:$B,MATCH(D814,'1.2(1)①'!$J:$J,0),1),INDEX('1.2(1)②'!$B:$B,MATCH(D814,'1.2(1)②'!$J:$J,0),1))</f>
        <v>54</v>
      </c>
      <c r="D814" s="48" t="s">
        <v>124</v>
      </c>
      <c r="E814" s="48">
        <f t="shared" si="12"/>
        <v>808</v>
      </c>
      <c r="F814" s="48" t="s">
        <v>126</v>
      </c>
      <c r="G814" s="48" t="s">
        <v>1267</v>
      </c>
      <c r="H814" s="48" t="s">
        <v>2295</v>
      </c>
      <c r="I814" s="48" t="s">
        <v>2558</v>
      </c>
      <c r="J814" s="48" t="s">
        <v>2422</v>
      </c>
      <c r="K814" s="48" t="s">
        <v>1993</v>
      </c>
      <c r="L814" s="48">
        <v>95</v>
      </c>
      <c r="M814" s="48" t="s">
        <v>1276</v>
      </c>
      <c r="N814" s="48" t="s">
        <v>1277</v>
      </c>
      <c r="O814" s="122" t="s">
        <v>1267</v>
      </c>
      <c r="P814" s="48" t="s">
        <v>1271</v>
      </c>
      <c r="Q814" s="48" t="s">
        <v>2544</v>
      </c>
      <c r="R814" s="48" t="s">
        <v>2545</v>
      </c>
      <c r="S814" s="48" t="s">
        <v>2546</v>
      </c>
      <c r="T814" s="48" t="s">
        <v>2544</v>
      </c>
      <c r="U814" s="48" t="s">
        <v>2545</v>
      </c>
      <c r="V814" s="48" t="s">
        <v>2546</v>
      </c>
      <c r="W814" s="122" t="s">
        <v>3812</v>
      </c>
      <c r="X814" s="122"/>
      <c r="Y814" s="48" t="s">
        <v>1206</v>
      </c>
      <c r="Z814" s="48" t="s">
        <v>2557</v>
      </c>
    </row>
    <row r="815" spans="2:26" ht="43.2" customHeight="1">
      <c r="B815" s="48" t="s">
        <v>2994</v>
      </c>
      <c r="C815" s="122">
        <f>IF(B815="1.2(1)①",INDEX('1.2(1)①'!$B:$B,MATCH(D815,'1.2(1)①'!$J:$J,0),1),INDEX('1.2(1)②'!$B:$B,MATCH(D815,'1.2(1)②'!$J:$J,0),1))</f>
        <v>54</v>
      </c>
      <c r="D815" s="48" t="s">
        <v>124</v>
      </c>
      <c r="E815" s="48">
        <f t="shared" si="12"/>
        <v>809</v>
      </c>
      <c r="F815" s="48" t="s">
        <v>126</v>
      </c>
      <c r="G815" s="48" t="s">
        <v>1267</v>
      </c>
      <c r="H815" s="48" t="s">
        <v>2295</v>
      </c>
      <c r="I815" s="48" t="s">
        <v>2560</v>
      </c>
      <c r="J815" s="48" t="s">
        <v>2422</v>
      </c>
      <c r="K815" s="48" t="s">
        <v>1993</v>
      </c>
      <c r="L815" s="48">
        <v>94.9</v>
      </c>
      <c r="M815" s="48" t="s">
        <v>1276</v>
      </c>
      <c r="N815" s="48" t="s">
        <v>1277</v>
      </c>
      <c r="O815" s="122" t="s">
        <v>1267</v>
      </c>
      <c r="P815" s="48" t="s">
        <v>1271</v>
      </c>
      <c r="Q815" s="48" t="s">
        <v>2544</v>
      </c>
      <c r="R815" s="48" t="s">
        <v>2545</v>
      </c>
      <c r="S815" s="48" t="s">
        <v>2546</v>
      </c>
      <c r="T815" s="48" t="s">
        <v>2544</v>
      </c>
      <c r="U815" s="48" t="s">
        <v>2545</v>
      </c>
      <c r="V815" s="48" t="s">
        <v>2546</v>
      </c>
      <c r="W815" s="122" t="s">
        <v>3812</v>
      </c>
      <c r="X815" s="122"/>
      <c r="Y815" s="48" t="s">
        <v>1206</v>
      </c>
      <c r="Z815" s="48" t="s">
        <v>2559</v>
      </c>
    </row>
    <row r="816" spans="2:26" ht="43.2" customHeight="1">
      <c r="B816" s="48" t="s">
        <v>2994</v>
      </c>
      <c r="C816" s="122">
        <f>IF(B816="1.2(1)①",INDEX('1.2(1)①'!$B:$B,MATCH(D816,'1.2(1)①'!$J:$J,0),1),INDEX('1.2(1)②'!$B:$B,MATCH(D816,'1.2(1)②'!$J:$J,0),1))</f>
        <v>54</v>
      </c>
      <c r="D816" s="48" t="s">
        <v>124</v>
      </c>
      <c r="E816" s="48">
        <f t="shared" si="12"/>
        <v>810</v>
      </c>
      <c r="F816" s="48" t="s">
        <v>126</v>
      </c>
      <c r="G816" s="48" t="s">
        <v>1267</v>
      </c>
      <c r="H816" s="48" t="s">
        <v>2295</v>
      </c>
      <c r="I816" s="48" t="s">
        <v>2562</v>
      </c>
      <c r="J816" s="48" t="s">
        <v>2422</v>
      </c>
      <c r="K816" s="48" t="s">
        <v>1993</v>
      </c>
      <c r="L816" s="48">
        <v>96.2</v>
      </c>
      <c r="M816" s="48" t="s">
        <v>1276</v>
      </c>
      <c r="N816" s="48" t="s">
        <v>1277</v>
      </c>
      <c r="O816" s="122" t="s">
        <v>1267</v>
      </c>
      <c r="P816" s="48" t="s">
        <v>1271</v>
      </c>
      <c r="Q816" s="48" t="s">
        <v>2544</v>
      </c>
      <c r="R816" s="48" t="s">
        <v>2545</v>
      </c>
      <c r="S816" s="48" t="s">
        <v>2546</v>
      </c>
      <c r="T816" s="48" t="s">
        <v>2544</v>
      </c>
      <c r="U816" s="48" t="s">
        <v>2545</v>
      </c>
      <c r="V816" s="48" t="s">
        <v>2546</v>
      </c>
      <c r="W816" s="122" t="s">
        <v>3812</v>
      </c>
      <c r="X816" s="122"/>
      <c r="Y816" s="48" t="s">
        <v>1206</v>
      </c>
      <c r="Z816" s="48" t="s">
        <v>2561</v>
      </c>
    </row>
    <row r="817" spans="2:26" ht="43.2" customHeight="1">
      <c r="B817" s="48" t="s">
        <v>2994</v>
      </c>
      <c r="C817" s="122">
        <f>IF(B817="1.2(1)①",INDEX('1.2(1)①'!$B:$B,MATCH(D817,'1.2(1)①'!$J:$J,0),1),INDEX('1.2(1)②'!$B:$B,MATCH(D817,'1.2(1)②'!$J:$J,0),1))</f>
        <v>54</v>
      </c>
      <c r="D817" s="48" t="s">
        <v>124</v>
      </c>
      <c r="E817" s="48">
        <f t="shared" si="12"/>
        <v>811</v>
      </c>
      <c r="F817" s="48" t="s">
        <v>126</v>
      </c>
      <c r="G817" s="48" t="s">
        <v>1267</v>
      </c>
      <c r="H817" s="48" t="s">
        <v>2295</v>
      </c>
      <c r="I817" s="48" t="s">
        <v>2564</v>
      </c>
      <c r="J817" s="48" t="s">
        <v>2422</v>
      </c>
      <c r="K817" s="48" t="s">
        <v>1993</v>
      </c>
      <c r="L817" s="48">
        <v>96.3</v>
      </c>
      <c r="M817" s="48" t="s">
        <v>1276</v>
      </c>
      <c r="N817" s="48" t="s">
        <v>1277</v>
      </c>
      <c r="O817" s="122" t="s">
        <v>1267</v>
      </c>
      <c r="P817" s="48" t="s">
        <v>1271</v>
      </c>
      <c r="Q817" s="48" t="s">
        <v>2544</v>
      </c>
      <c r="R817" s="48" t="s">
        <v>2545</v>
      </c>
      <c r="S817" s="48" t="s">
        <v>2546</v>
      </c>
      <c r="T817" s="48" t="s">
        <v>2544</v>
      </c>
      <c r="U817" s="48" t="s">
        <v>2545</v>
      </c>
      <c r="V817" s="48" t="s">
        <v>2546</v>
      </c>
      <c r="W817" s="122" t="s">
        <v>3812</v>
      </c>
      <c r="X817" s="122"/>
      <c r="Y817" s="48" t="s">
        <v>1206</v>
      </c>
      <c r="Z817" s="48" t="s">
        <v>2563</v>
      </c>
    </row>
    <row r="818" spans="2:26" ht="43.2" customHeight="1">
      <c r="B818" s="48" t="s">
        <v>2994</v>
      </c>
      <c r="C818" s="122">
        <f>IF(B818="1.2(1)①",INDEX('1.2(1)①'!$B:$B,MATCH(D818,'1.2(1)①'!$J:$J,0),1),INDEX('1.2(1)②'!$B:$B,MATCH(D818,'1.2(1)②'!$J:$J,0),1))</f>
        <v>54</v>
      </c>
      <c r="D818" s="48" t="s">
        <v>124</v>
      </c>
      <c r="E818" s="48">
        <f t="shared" si="12"/>
        <v>812</v>
      </c>
      <c r="F818" s="48" t="s">
        <v>126</v>
      </c>
      <c r="G818" s="48" t="s">
        <v>1267</v>
      </c>
      <c r="H818" s="48" t="s">
        <v>2295</v>
      </c>
      <c r="I818" s="48" t="s">
        <v>2566</v>
      </c>
      <c r="J818" s="48" t="s">
        <v>2422</v>
      </c>
      <c r="K818" s="48" t="s">
        <v>1993</v>
      </c>
      <c r="L818" s="48">
        <v>95.6</v>
      </c>
      <c r="M818" s="48" t="s">
        <v>1276</v>
      </c>
      <c r="N818" s="48" t="s">
        <v>1277</v>
      </c>
      <c r="O818" s="122" t="s">
        <v>1267</v>
      </c>
      <c r="P818" s="48" t="s">
        <v>1271</v>
      </c>
      <c r="Q818" s="48" t="s">
        <v>2544</v>
      </c>
      <c r="R818" s="48" t="s">
        <v>2545</v>
      </c>
      <c r="S818" s="48" t="s">
        <v>2546</v>
      </c>
      <c r="T818" s="48" t="s">
        <v>2544</v>
      </c>
      <c r="U818" s="48" t="s">
        <v>2545</v>
      </c>
      <c r="V818" s="48" t="s">
        <v>2546</v>
      </c>
      <c r="W818" s="122" t="s">
        <v>3812</v>
      </c>
      <c r="X818" s="122"/>
      <c r="Y818" s="48" t="s">
        <v>1206</v>
      </c>
      <c r="Z818" s="48" t="s">
        <v>2565</v>
      </c>
    </row>
    <row r="819" spans="2:26" ht="43.2" customHeight="1">
      <c r="B819" s="48" t="s">
        <v>2994</v>
      </c>
      <c r="C819" s="122">
        <f>IF(B819="1.2(1)①",INDEX('1.2(1)①'!$B:$B,MATCH(D819,'1.2(1)①'!$J:$J,0),1),INDEX('1.2(1)②'!$B:$B,MATCH(D819,'1.2(1)②'!$J:$J,0),1))</f>
        <v>54</v>
      </c>
      <c r="D819" s="48" t="s">
        <v>124</v>
      </c>
      <c r="E819" s="48">
        <f t="shared" si="12"/>
        <v>813</v>
      </c>
      <c r="F819" s="48" t="s">
        <v>126</v>
      </c>
      <c r="G819" s="48" t="s">
        <v>1267</v>
      </c>
      <c r="H819" s="48" t="s">
        <v>2295</v>
      </c>
      <c r="I819" s="48" t="s">
        <v>2568</v>
      </c>
      <c r="J819" s="48" t="s">
        <v>2422</v>
      </c>
      <c r="K819" s="48" t="s">
        <v>1993</v>
      </c>
      <c r="L819" s="48">
        <v>95.9</v>
      </c>
      <c r="M819" s="48" t="s">
        <v>1276</v>
      </c>
      <c r="N819" s="48" t="s">
        <v>1277</v>
      </c>
      <c r="O819" s="122" t="s">
        <v>1267</v>
      </c>
      <c r="P819" s="48" t="s">
        <v>1271</v>
      </c>
      <c r="Q819" s="48" t="s">
        <v>2544</v>
      </c>
      <c r="R819" s="48" t="s">
        <v>2545</v>
      </c>
      <c r="S819" s="48" t="s">
        <v>2546</v>
      </c>
      <c r="T819" s="48" t="s">
        <v>2544</v>
      </c>
      <c r="U819" s="48" t="s">
        <v>2545</v>
      </c>
      <c r="V819" s="48" t="s">
        <v>2546</v>
      </c>
      <c r="W819" s="122" t="s">
        <v>3812</v>
      </c>
      <c r="X819" s="122"/>
      <c r="Y819" s="48" t="s">
        <v>1206</v>
      </c>
      <c r="Z819" s="48" t="s">
        <v>2567</v>
      </c>
    </row>
    <row r="820" spans="2:26" ht="43.2" customHeight="1">
      <c r="B820" s="48" t="s">
        <v>2994</v>
      </c>
      <c r="C820" s="122">
        <f>IF(B820="1.2(1)①",INDEX('1.2(1)①'!$B:$B,MATCH(D820,'1.2(1)①'!$J:$J,0),1),INDEX('1.2(1)②'!$B:$B,MATCH(D820,'1.2(1)②'!$J:$J,0),1))</f>
        <v>54</v>
      </c>
      <c r="D820" s="48" t="s">
        <v>124</v>
      </c>
      <c r="E820" s="48">
        <f t="shared" si="12"/>
        <v>814</v>
      </c>
      <c r="F820" s="48" t="s">
        <v>126</v>
      </c>
      <c r="G820" s="48" t="s">
        <v>1267</v>
      </c>
      <c r="H820" s="48" t="s">
        <v>2295</v>
      </c>
      <c r="I820" s="48" t="s">
        <v>2570</v>
      </c>
      <c r="J820" s="48" t="s">
        <v>2422</v>
      </c>
      <c r="K820" s="48" t="s">
        <v>1993</v>
      </c>
      <c r="L820" s="48">
        <v>96.1</v>
      </c>
      <c r="M820" s="48" t="s">
        <v>1276</v>
      </c>
      <c r="N820" s="48" t="s">
        <v>1277</v>
      </c>
      <c r="O820" s="122" t="s">
        <v>1267</v>
      </c>
      <c r="P820" s="48" t="s">
        <v>1271</v>
      </c>
      <c r="Q820" s="48" t="s">
        <v>2544</v>
      </c>
      <c r="R820" s="48" t="s">
        <v>2545</v>
      </c>
      <c r="S820" s="48" t="s">
        <v>2546</v>
      </c>
      <c r="T820" s="48" t="s">
        <v>2544</v>
      </c>
      <c r="U820" s="48" t="s">
        <v>2545</v>
      </c>
      <c r="V820" s="48" t="s">
        <v>2546</v>
      </c>
      <c r="W820" s="122" t="s">
        <v>3812</v>
      </c>
      <c r="X820" s="122"/>
      <c r="Y820" s="48" t="s">
        <v>1206</v>
      </c>
      <c r="Z820" s="48" t="s">
        <v>2569</v>
      </c>
    </row>
    <row r="821" spans="2:26" ht="43.2" customHeight="1">
      <c r="B821" s="48" t="s">
        <v>2994</v>
      </c>
      <c r="C821" s="122">
        <f>IF(B821="1.2(1)①",INDEX('1.2(1)①'!$B:$B,MATCH(D821,'1.2(1)①'!$J:$J,0),1),INDEX('1.2(1)②'!$B:$B,MATCH(D821,'1.2(1)②'!$J:$J,0),1))</f>
        <v>54</v>
      </c>
      <c r="D821" s="48" t="s">
        <v>124</v>
      </c>
      <c r="E821" s="48">
        <f t="shared" si="12"/>
        <v>815</v>
      </c>
      <c r="F821" s="48" t="s">
        <v>126</v>
      </c>
      <c r="G821" s="48" t="s">
        <v>1267</v>
      </c>
      <c r="H821" s="48" t="s">
        <v>2295</v>
      </c>
      <c r="I821" s="48" t="s">
        <v>2572</v>
      </c>
      <c r="J821" s="48" t="s">
        <v>2422</v>
      </c>
      <c r="K821" s="48" t="s">
        <v>1993</v>
      </c>
      <c r="L821" s="48">
        <v>97.4</v>
      </c>
      <c r="M821" s="48" t="s">
        <v>1276</v>
      </c>
      <c r="N821" s="48" t="s">
        <v>1277</v>
      </c>
      <c r="O821" s="122" t="s">
        <v>1267</v>
      </c>
      <c r="P821" s="48" t="s">
        <v>1271</v>
      </c>
      <c r="Q821" s="48" t="s">
        <v>2544</v>
      </c>
      <c r="R821" s="48" t="s">
        <v>2545</v>
      </c>
      <c r="S821" s="48" t="s">
        <v>2546</v>
      </c>
      <c r="T821" s="48" t="s">
        <v>2544</v>
      </c>
      <c r="U821" s="48" t="s">
        <v>2545</v>
      </c>
      <c r="V821" s="48" t="s">
        <v>2546</v>
      </c>
      <c r="W821" s="122" t="s">
        <v>3812</v>
      </c>
      <c r="X821" s="122"/>
      <c r="Y821" s="48" t="s">
        <v>1206</v>
      </c>
      <c r="Z821" s="48" t="s">
        <v>2571</v>
      </c>
    </row>
    <row r="822" spans="2:26" ht="43.2" customHeight="1">
      <c r="B822" s="48" t="s">
        <v>2994</v>
      </c>
      <c r="C822" s="122">
        <f>IF(B822="1.2(1)①",INDEX('1.2(1)①'!$B:$B,MATCH(D822,'1.2(1)①'!$J:$J,0),1),INDEX('1.2(1)②'!$B:$B,MATCH(D822,'1.2(1)②'!$J:$J,0),1))</f>
        <v>54</v>
      </c>
      <c r="D822" s="48" t="s">
        <v>124</v>
      </c>
      <c r="E822" s="48">
        <f t="shared" si="12"/>
        <v>816</v>
      </c>
      <c r="F822" s="48" t="s">
        <v>126</v>
      </c>
      <c r="G822" s="48" t="s">
        <v>1267</v>
      </c>
      <c r="H822" s="48" t="s">
        <v>2295</v>
      </c>
      <c r="I822" s="48" t="s">
        <v>2574</v>
      </c>
      <c r="J822" s="48" t="s">
        <v>2422</v>
      </c>
      <c r="K822" s="48" t="s">
        <v>1993</v>
      </c>
      <c r="L822" s="48">
        <v>96.2</v>
      </c>
      <c r="M822" s="48" t="s">
        <v>1276</v>
      </c>
      <c r="N822" s="48" t="s">
        <v>1277</v>
      </c>
      <c r="O822" s="122" t="s">
        <v>1267</v>
      </c>
      <c r="P822" s="48" t="s">
        <v>1271</v>
      </c>
      <c r="Q822" s="48" t="s">
        <v>2544</v>
      </c>
      <c r="R822" s="48" t="s">
        <v>2545</v>
      </c>
      <c r="S822" s="48" t="s">
        <v>2546</v>
      </c>
      <c r="T822" s="48" t="s">
        <v>2544</v>
      </c>
      <c r="U822" s="48" t="s">
        <v>2545</v>
      </c>
      <c r="V822" s="48" t="s">
        <v>2546</v>
      </c>
      <c r="W822" s="122" t="s">
        <v>3812</v>
      </c>
      <c r="X822" s="122"/>
      <c r="Y822" s="48" t="s">
        <v>1206</v>
      </c>
      <c r="Z822" s="48" t="s">
        <v>2573</v>
      </c>
    </row>
    <row r="823" spans="2:26" ht="43.2" customHeight="1">
      <c r="B823" s="48" t="s">
        <v>2994</v>
      </c>
      <c r="C823" s="122">
        <f>IF(B823="1.2(1)①",INDEX('1.2(1)①'!$B:$B,MATCH(D823,'1.2(1)①'!$J:$J,0),1),INDEX('1.2(1)②'!$B:$B,MATCH(D823,'1.2(1)②'!$J:$J,0),1))</f>
        <v>54</v>
      </c>
      <c r="D823" s="48" t="s">
        <v>124</v>
      </c>
      <c r="E823" s="48">
        <f t="shared" si="12"/>
        <v>817</v>
      </c>
      <c r="F823" s="48" t="s">
        <v>126</v>
      </c>
      <c r="G823" s="48" t="s">
        <v>1267</v>
      </c>
      <c r="H823" s="48" t="s">
        <v>2295</v>
      </c>
      <c r="I823" s="48" t="s">
        <v>2576</v>
      </c>
      <c r="J823" s="48" t="s">
        <v>2422</v>
      </c>
      <c r="K823" s="48" t="s">
        <v>1993</v>
      </c>
      <c r="L823" s="48">
        <v>96.6</v>
      </c>
      <c r="M823" s="48" t="s">
        <v>1276</v>
      </c>
      <c r="N823" s="48" t="s">
        <v>1277</v>
      </c>
      <c r="O823" s="122" t="s">
        <v>1267</v>
      </c>
      <c r="P823" s="48" t="s">
        <v>1271</v>
      </c>
      <c r="Q823" s="48" t="s">
        <v>2544</v>
      </c>
      <c r="R823" s="48" t="s">
        <v>2545</v>
      </c>
      <c r="S823" s="48" t="s">
        <v>2546</v>
      </c>
      <c r="T823" s="48" t="s">
        <v>2544</v>
      </c>
      <c r="U823" s="48" t="s">
        <v>2545</v>
      </c>
      <c r="V823" s="48" t="s">
        <v>2546</v>
      </c>
      <c r="W823" s="122" t="s">
        <v>3812</v>
      </c>
      <c r="X823" s="122"/>
      <c r="Y823" s="48" t="s">
        <v>1206</v>
      </c>
      <c r="Z823" s="48" t="s">
        <v>2575</v>
      </c>
    </row>
    <row r="824" spans="2:26" ht="43.2" customHeight="1">
      <c r="B824" s="48" t="s">
        <v>2994</v>
      </c>
      <c r="C824" s="122">
        <f>IF(B824="1.2(1)①",INDEX('1.2(1)①'!$B:$B,MATCH(D824,'1.2(1)①'!$J:$J,0),1),INDEX('1.2(1)②'!$B:$B,MATCH(D824,'1.2(1)②'!$J:$J,0),1))</f>
        <v>54</v>
      </c>
      <c r="D824" s="48" t="s">
        <v>124</v>
      </c>
      <c r="E824" s="48">
        <f t="shared" si="12"/>
        <v>818</v>
      </c>
      <c r="F824" s="48" t="s">
        <v>126</v>
      </c>
      <c r="G824" s="48" t="s">
        <v>1267</v>
      </c>
      <c r="H824" s="48" t="s">
        <v>2295</v>
      </c>
      <c r="I824" s="48" t="s">
        <v>2578</v>
      </c>
      <c r="J824" s="48" t="s">
        <v>2422</v>
      </c>
      <c r="K824" s="48" t="s">
        <v>1993</v>
      </c>
      <c r="L824" s="48">
        <v>97</v>
      </c>
      <c r="M824" s="48" t="s">
        <v>1276</v>
      </c>
      <c r="N824" s="48" t="s">
        <v>1277</v>
      </c>
      <c r="O824" s="122" t="s">
        <v>1267</v>
      </c>
      <c r="P824" s="48" t="s">
        <v>1271</v>
      </c>
      <c r="Q824" s="48" t="s">
        <v>2544</v>
      </c>
      <c r="R824" s="48" t="s">
        <v>2545</v>
      </c>
      <c r="S824" s="48" t="s">
        <v>2546</v>
      </c>
      <c r="T824" s="48" t="s">
        <v>2544</v>
      </c>
      <c r="U824" s="48" t="s">
        <v>2545</v>
      </c>
      <c r="V824" s="48" t="s">
        <v>2546</v>
      </c>
      <c r="W824" s="122" t="s">
        <v>3812</v>
      </c>
      <c r="X824" s="122"/>
      <c r="Y824" s="48" t="s">
        <v>1206</v>
      </c>
      <c r="Z824" s="48" t="s">
        <v>2577</v>
      </c>
    </row>
    <row r="825" spans="2:26" ht="43.2" customHeight="1">
      <c r="B825" s="48" t="s">
        <v>2994</v>
      </c>
      <c r="C825" s="122">
        <f>IF(B825="1.2(1)①",INDEX('1.2(1)①'!$B:$B,MATCH(D825,'1.2(1)①'!$J:$J,0),1),INDEX('1.2(1)②'!$B:$B,MATCH(D825,'1.2(1)②'!$J:$J,0),1))</f>
        <v>54</v>
      </c>
      <c r="D825" s="48" t="s">
        <v>124</v>
      </c>
      <c r="E825" s="48">
        <f t="shared" si="12"/>
        <v>819</v>
      </c>
      <c r="F825" s="48" t="s">
        <v>126</v>
      </c>
      <c r="G825" s="48" t="s">
        <v>1267</v>
      </c>
      <c r="H825" s="48" t="s">
        <v>2295</v>
      </c>
      <c r="I825" s="48" t="s">
        <v>2580</v>
      </c>
      <c r="J825" s="48" t="s">
        <v>2422</v>
      </c>
      <c r="K825" s="48" t="s">
        <v>1993</v>
      </c>
      <c r="L825" s="48">
        <v>97.2</v>
      </c>
      <c r="M825" s="48" t="s">
        <v>1276</v>
      </c>
      <c r="N825" s="48" t="s">
        <v>1277</v>
      </c>
      <c r="O825" s="122" t="s">
        <v>1267</v>
      </c>
      <c r="P825" s="48" t="s">
        <v>1271</v>
      </c>
      <c r="Q825" s="48" t="s">
        <v>2544</v>
      </c>
      <c r="R825" s="48" t="s">
        <v>2545</v>
      </c>
      <c r="S825" s="48" t="s">
        <v>2546</v>
      </c>
      <c r="T825" s="48" t="s">
        <v>2544</v>
      </c>
      <c r="U825" s="48" t="s">
        <v>2545</v>
      </c>
      <c r="V825" s="48" t="s">
        <v>2546</v>
      </c>
      <c r="W825" s="122" t="s">
        <v>3812</v>
      </c>
      <c r="X825" s="122"/>
      <c r="Y825" s="48" t="s">
        <v>1206</v>
      </c>
      <c r="Z825" s="48" t="s">
        <v>2579</v>
      </c>
    </row>
    <row r="826" spans="2:26" ht="43.2" customHeight="1">
      <c r="B826" s="48" t="s">
        <v>2994</v>
      </c>
      <c r="C826" s="122">
        <f>IF(B826="1.2(1)①",INDEX('1.2(1)①'!$B:$B,MATCH(D826,'1.2(1)①'!$J:$J,0),1),INDEX('1.2(1)②'!$B:$B,MATCH(D826,'1.2(1)②'!$J:$J,0),1))</f>
        <v>54</v>
      </c>
      <c r="D826" s="48" t="s">
        <v>124</v>
      </c>
      <c r="E826" s="48">
        <f t="shared" si="12"/>
        <v>820</v>
      </c>
      <c r="F826" s="48" t="s">
        <v>126</v>
      </c>
      <c r="G826" s="48" t="s">
        <v>1267</v>
      </c>
      <c r="H826" s="48" t="s">
        <v>2295</v>
      </c>
      <c r="I826" s="48" t="s">
        <v>2582</v>
      </c>
      <c r="J826" s="48" t="s">
        <v>2422</v>
      </c>
      <c r="K826" s="48" t="s">
        <v>1993</v>
      </c>
      <c r="L826" s="48" t="s">
        <v>1267</v>
      </c>
      <c r="M826" s="48" t="s">
        <v>1276</v>
      </c>
      <c r="N826" s="48" t="s">
        <v>1277</v>
      </c>
      <c r="O826" s="122" t="s">
        <v>1267</v>
      </c>
      <c r="P826" s="48" t="s">
        <v>1271</v>
      </c>
      <c r="Q826" s="48" t="s">
        <v>2544</v>
      </c>
      <c r="R826" s="48" t="s">
        <v>2545</v>
      </c>
      <c r="S826" s="48" t="s">
        <v>2546</v>
      </c>
      <c r="T826" s="48" t="s">
        <v>2544</v>
      </c>
      <c r="U826" s="48" t="s">
        <v>2545</v>
      </c>
      <c r="V826" s="48" t="s">
        <v>2546</v>
      </c>
      <c r="W826" s="122" t="s">
        <v>3812</v>
      </c>
      <c r="X826" s="122"/>
      <c r="Y826" s="48" t="s">
        <v>1206</v>
      </c>
      <c r="Z826" s="48" t="s">
        <v>2581</v>
      </c>
    </row>
    <row r="827" spans="2:26" ht="43.2" customHeight="1">
      <c r="B827" s="48" t="s">
        <v>2994</v>
      </c>
      <c r="C827" s="57">
        <f>IF(B827="1.2(1)①",INDEX('1.2(1)①'!$B:$B,MATCH(D827,'1.2(1)①'!$J:$J,0),1),INDEX('1.2(1)②'!$B:$B,MATCH(D827,'1.2(1)②'!$J:$J,0),1))</f>
        <v>56</v>
      </c>
      <c r="D827" s="57" t="s">
        <v>3409</v>
      </c>
      <c r="E827" s="48">
        <f t="shared" si="12"/>
        <v>821</v>
      </c>
      <c r="F827" s="48" t="s">
        <v>3819</v>
      </c>
      <c r="G827" s="48" t="s">
        <v>2726</v>
      </c>
      <c r="H827" s="48" t="s">
        <v>2727</v>
      </c>
      <c r="I827" s="48" t="s">
        <v>2728</v>
      </c>
      <c r="J827" s="48" t="s">
        <v>2729</v>
      </c>
      <c r="K827" s="48" t="s">
        <v>1993</v>
      </c>
      <c r="L827" s="48">
        <v>0.41</v>
      </c>
      <c r="M827" s="48" t="s">
        <v>1276</v>
      </c>
      <c r="N827" s="48" t="s">
        <v>1277</v>
      </c>
      <c r="O827" s="82">
        <v>8573000</v>
      </c>
      <c r="P827" s="48" t="s">
        <v>1529</v>
      </c>
      <c r="Q827" s="48" t="s">
        <v>2715</v>
      </c>
      <c r="R827" s="48" t="s">
        <v>2716</v>
      </c>
      <c r="S827" s="48" t="s">
        <v>2730</v>
      </c>
      <c r="T827" s="48" t="s">
        <v>2715</v>
      </c>
      <c r="U827" s="48" t="s">
        <v>2716</v>
      </c>
      <c r="V827" s="48" t="s">
        <v>2731</v>
      </c>
      <c r="W827" s="122" t="s">
        <v>3812</v>
      </c>
      <c r="X827" s="122" t="s">
        <v>3813</v>
      </c>
      <c r="Y827" s="48" t="s">
        <v>1208</v>
      </c>
      <c r="Z827" s="48" t="s">
        <v>2725</v>
      </c>
    </row>
    <row r="828" spans="2:26" ht="43.2" customHeight="1">
      <c r="B828" s="48" t="s">
        <v>2994</v>
      </c>
      <c r="C828" s="57">
        <f>IF(B828="1.2(1)①",INDEX('1.2(1)①'!$B:$B,MATCH(D828,'1.2(1)①'!$J:$J,0),1),INDEX('1.2(1)②'!$B:$B,MATCH(D828,'1.2(1)②'!$J:$J,0),1))</f>
        <v>56</v>
      </c>
      <c r="D828" s="57" t="s">
        <v>3409</v>
      </c>
      <c r="E828" s="48">
        <f t="shared" si="12"/>
        <v>822</v>
      </c>
      <c r="F828" s="48" t="s">
        <v>129</v>
      </c>
      <c r="G828" s="48" t="s">
        <v>2726</v>
      </c>
      <c r="H828" s="48" t="s">
        <v>2727</v>
      </c>
      <c r="I828" s="48" t="s">
        <v>2733</v>
      </c>
      <c r="J828" s="48" t="s">
        <v>2729</v>
      </c>
      <c r="K828" s="48" t="s">
        <v>1993</v>
      </c>
      <c r="L828" s="48">
        <v>0.88</v>
      </c>
      <c r="M828" s="48" t="s">
        <v>1276</v>
      </c>
      <c r="N828" s="48" t="s">
        <v>1277</v>
      </c>
      <c r="O828" s="122" t="s">
        <v>1267</v>
      </c>
      <c r="P828" s="48" t="s">
        <v>1529</v>
      </c>
      <c r="Q828" s="48" t="s">
        <v>2715</v>
      </c>
      <c r="R828" s="48" t="s">
        <v>2716</v>
      </c>
      <c r="S828" s="48" t="s">
        <v>2730</v>
      </c>
      <c r="T828" s="48" t="s">
        <v>2715</v>
      </c>
      <c r="U828" s="48" t="s">
        <v>2716</v>
      </c>
      <c r="V828" s="48" t="s">
        <v>2731</v>
      </c>
      <c r="W828" s="122" t="s">
        <v>3812</v>
      </c>
      <c r="X828" s="122"/>
      <c r="Y828" s="48" t="s">
        <v>1208</v>
      </c>
      <c r="Z828" s="48" t="s">
        <v>2732</v>
      </c>
    </row>
    <row r="829" spans="2:26" ht="43.2" customHeight="1">
      <c r="B829" s="48" t="s">
        <v>2994</v>
      </c>
      <c r="C829" s="57">
        <f>IF(B829="1.2(1)①",INDEX('1.2(1)①'!$B:$B,MATCH(D829,'1.2(1)①'!$J:$J,0),1),INDEX('1.2(1)②'!$B:$B,MATCH(D829,'1.2(1)②'!$J:$J,0),1))</f>
        <v>56</v>
      </c>
      <c r="D829" s="57" t="s">
        <v>3409</v>
      </c>
      <c r="E829" s="48">
        <f t="shared" ref="E829:E869" si="13">ROW(E829)-6</f>
        <v>823</v>
      </c>
      <c r="F829" s="48" t="s">
        <v>129</v>
      </c>
      <c r="G829" s="48" t="s">
        <v>2735</v>
      </c>
      <c r="H829" s="48" t="s">
        <v>2727</v>
      </c>
      <c r="I829" s="48" t="s">
        <v>2728</v>
      </c>
      <c r="J829" s="48" t="s">
        <v>2729</v>
      </c>
      <c r="K829" s="48" t="s">
        <v>1993</v>
      </c>
      <c r="L829" s="48">
        <v>0.41</v>
      </c>
      <c r="M829" s="48" t="s">
        <v>1276</v>
      </c>
      <c r="N829" s="48" t="s">
        <v>1277</v>
      </c>
      <c r="O829" s="82">
        <v>9765000</v>
      </c>
      <c r="P829" s="48" t="s">
        <v>1529</v>
      </c>
      <c r="Q829" s="48" t="s">
        <v>2715</v>
      </c>
      <c r="R829" s="48" t="s">
        <v>2716</v>
      </c>
      <c r="S829" s="48" t="s">
        <v>2730</v>
      </c>
      <c r="T829" s="48" t="s">
        <v>2715</v>
      </c>
      <c r="U829" s="48" t="s">
        <v>2716</v>
      </c>
      <c r="V829" s="48" t="s">
        <v>2731</v>
      </c>
      <c r="W829" s="122" t="s">
        <v>3812</v>
      </c>
      <c r="X829" s="122" t="s">
        <v>3813</v>
      </c>
      <c r="Y829" s="48" t="s">
        <v>1208</v>
      </c>
      <c r="Z829" s="48" t="s">
        <v>2734</v>
      </c>
    </row>
    <row r="830" spans="2:26" ht="43.2" customHeight="1">
      <c r="B830" s="48" t="s">
        <v>2994</v>
      </c>
      <c r="C830" s="57">
        <f>IF(B830="1.2(1)①",INDEX('1.2(1)①'!$B:$B,MATCH(D830,'1.2(1)①'!$J:$J,0),1),INDEX('1.2(1)②'!$B:$B,MATCH(D830,'1.2(1)②'!$J:$J,0),1))</f>
        <v>56</v>
      </c>
      <c r="D830" s="57" t="s">
        <v>3409</v>
      </c>
      <c r="E830" s="48">
        <f t="shared" si="13"/>
        <v>824</v>
      </c>
      <c r="F830" s="48" t="s">
        <v>129</v>
      </c>
      <c r="G830" s="48" t="s">
        <v>2735</v>
      </c>
      <c r="H830" s="48" t="s">
        <v>2727</v>
      </c>
      <c r="I830" s="48" t="s">
        <v>2733</v>
      </c>
      <c r="J830" s="48" t="s">
        <v>2729</v>
      </c>
      <c r="K830" s="48" t="s">
        <v>1993</v>
      </c>
      <c r="L830" s="48">
        <v>0.87</v>
      </c>
      <c r="M830" s="48" t="s">
        <v>1276</v>
      </c>
      <c r="N830" s="48" t="s">
        <v>1277</v>
      </c>
      <c r="O830" s="122" t="s">
        <v>1267</v>
      </c>
      <c r="P830" s="48" t="s">
        <v>1529</v>
      </c>
      <c r="Q830" s="48" t="s">
        <v>2715</v>
      </c>
      <c r="R830" s="48" t="s">
        <v>2716</v>
      </c>
      <c r="S830" s="48" t="s">
        <v>2730</v>
      </c>
      <c r="T830" s="48" t="s">
        <v>2715</v>
      </c>
      <c r="U830" s="48" t="s">
        <v>2716</v>
      </c>
      <c r="V830" s="48" t="s">
        <v>2731</v>
      </c>
      <c r="W830" s="122" t="s">
        <v>3812</v>
      </c>
      <c r="X830" s="122"/>
      <c r="Y830" s="48" t="s">
        <v>1208</v>
      </c>
      <c r="Z830" s="48" t="s">
        <v>2736</v>
      </c>
    </row>
    <row r="831" spans="2:26" ht="43.2" customHeight="1">
      <c r="B831" s="48" t="s">
        <v>2994</v>
      </c>
      <c r="C831" s="122">
        <f>IF(B831="1.2(1)①",INDEX('1.2(1)①'!$B:$B,MATCH(D831,'1.2(1)①'!$J:$J,0),1),INDEX('1.2(1)②'!$B:$B,MATCH(D831,'1.2(1)②'!$J:$J,0),1))</f>
        <v>66</v>
      </c>
      <c r="D831" s="48" t="s">
        <v>3410</v>
      </c>
      <c r="E831" s="48">
        <f t="shared" si="13"/>
        <v>825</v>
      </c>
      <c r="F831" s="48" t="s">
        <v>153</v>
      </c>
      <c r="G831" s="48" t="s">
        <v>2297</v>
      </c>
      <c r="H831" s="48" t="s">
        <v>1267</v>
      </c>
      <c r="I831" s="48" t="s">
        <v>1267</v>
      </c>
      <c r="J831" s="48" t="s">
        <v>1354</v>
      </c>
      <c r="K831" s="48" t="s">
        <v>1267</v>
      </c>
      <c r="L831" s="48">
        <v>0.42</v>
      </c>
      <c r="M831" s="48" t="s">
        <v>1276</v>
      </c>
      <c r="N831" s="48" t="s">
        <v>1277</v>
      </c>
      <c r="O831" s="122" t="s">
        <v>1267</v>
      </c>
      <c r="P831" s="48" t="s">
        <v>1529</v>
      </c>
      <c r="Q831" s="48" t="s">
        <v>1267</v>
      </c>
      <c r="R831" s="48" t="s">
        <v>1267</v>
      </c>
      <c r="S831" s="48" t="s">
        <v>1773</v>
      </c>
      <c r="T831" s="48" t="s">
        <v>1267</v>
      </c>
      <c r="U831" s="48" t="s">
        <v>1267</v>
      </c>
      <c r="V831" s="48" t="s">
        <v>2298</v>
      </c>
      <c r="W831" s="122" t="s">
        <v>3812</v>
      </c>
      <c r="X831" s="122"/>
      <c r="Y831" s="48" t="s">
        <v>152</v>
      </c>
      <c r="Z831" s="48" t="s">
        <v>2296</v>
      </c>
    </row>
    <row r="832" spans="2:26" ht="43.2" customHeight="1">
      <c r="B832" s="48" t="s">
        <v>2994</v>
      </c>
      <c r="C832" s="122">
        <f>IF(B832="1.2(1)①",INDEX('1.2(1)①'!$B:$B,MATCH(D832,'1.2(1)①'!$J:$J,0),1),INDEX('1.2(1)②'!$B:$B,MATCH(D832,'1.2(1)②'!$J:$J,0),1))</f>
        <v>66</v>
      </c>
      <c r="D832" s="48" t="s">
        <v>3410</v>
      </c>
      <c r="E832" s="48">
        <f t="shared" si="13"/>
        <v>826</v>
      </c>
      <c r="F832" s="48" t="s">
        <v>153</v>
      </c>
      <c r="G832" s="48" t="s">
        <v>2300</v>
      </c>
      <c r="H832" s="48" t="s">
        <v>1267</v>
      </c>
      <c r="I832" s="48" t="s">
        <v>1267</v>
      </c>
      <c r="J832" s="48" t="s">
        <v>1354</v>
      </c>
      <c r="K832" s="48" t="s">
        <v>1267</v>
      </c>
      <c r="L832" s="48">
        <v>0.4</v>
      </c>
      <c r="M832" s="48" t="s">
        <v>1276</v>
      </c>
      <c r="N832" s="48" t="s">
        <v>1277</v>
      </c>
      <c r="O832" s="122" t="s">
        <v>1267</v>
      </c>
      <c r="P832" s="48" t="s">
        <v>1529</v>
      </c>
      <c r="Q832" s="48" t="s">
        <v>1267</v>
      </c>
      <c r="R832" s="48" t="s">
        <v>1267</v>
      </c>
      <c r="S832" s="48" t="s">
        <v>1773</v>
      </c>
      <c r="T832" s="48" t="s">
        <v>1267</v>
      </c>
      <c r="U832" s="48" t="s">
        <v>1267</v>
      </c>
      <c r="V832" s="48" t="s">
        <v>2298</v>
      </c>
      <c r="W832" s="122" t="s">
        <v>3812</v>
      </c>
      <c r="X832" s="122"/>
      <c r="Y832" s="48" t="s">
        <v>152</v>
      </c>
      <c r="Z832" s="48" t="s">
        <v>2299</v>
      </c>
    </row>
    <row r="833" spans="2:26" ht="43.2" customHeight="1">
      <c r="B833" s="48" t="s">
        <v>2994</v>
      </c>
      <c r="C833" s="122">
        <f>IF(B833="1.2(1)①",INDEX('1.2(1)①'!$B:$B,MATCH(D833,'1.2(1)①'!$J:$J,0),1),INDEX('1.2(1)②'!$B:$B,MATCH(D833,'1.2(1)②'!$J:$J,0),1))</f>
        <v>67</v>
      </c>
      <c r="D833" s="48" t="s">
        <v>3411</v>
      </c>
      <c r="E833" s="48">
        <f t="shared" si="13"/>
        <v>827</v>
      </c>
      <c r="F833" s="48" t="s">
        <v>158</v>
      </c>
      <c r="G833" s="48" t="s">
        <v>2302</v>
      </c>
      <c r="H833" s="48" t="s">
        <v>2303</v>
      </c>
      <c r="I833" s="48" t="s">
        <v>2304</v>
      </c>
      <c r="J833" s="48" t="s">
        <v>1354</v>
      </c>
      <c r="K833" s="48" t="s">
        <v>1267</v>
      </c>
      <c r="L833" s="48" t="s">
        <v>1267</v>
      </c>
      <c r="M833" s="48" t="s">
        <v>1276</v>
      </c>
      <c r="N833" s="48" t="s">
        <v>1277</v>
      </c>
      <c r="O833" s="122" t="s">
        <v>1267</v>
      </c>
      <c r="P833" s="48" t="s">
        <v>1529</v>
      </c>
      <c r="Q833" s="48" t="s">
        <v>1267</v>
      </c>
      <c r="R833" s="48" t="s">
        <v>1267</v>
      </c>
      <c r="S833" s="48" t="s">
        <v>2305</v>
      </c>
      <c r="T833" s="48" t="s">
        <v>1267</v>
      </c>
      <c r="U833" s="48" t="s">
        <v>1267</v>
      </c>
      <c r="V833" s="48" t="s">
        <v>2306</v>
      </c>
      <c r="W833" s="122" t="s">
        <v>3812</v>
      </c>
      <c r="X833" s="122"/>
      <c r="Y833" s="48" t="s">
        <v>157</v>
      </c>
      <c r="Z833" s="48" t="s">
        <v>2301</v>
      </c>
    </row>
    <row r="834" spans="2:26" ht="43.2" customHeight="1">
      <c r="B834" s="48" t="s">
        <v>2994</v>
      </c>
      <c r="C834" s="122">
        <f>IF(B834="1.2(1)①",INDEX('1.2(1)①'!$B:$B,MATCH(D834,'1.2(1)①'!$J:$J,0),1),INDEX('1.2(1)②'!$B:$B,MATCH(D834,'1.2(1)②'!$J:$J,0),1))</f>
        <v>67</v>
      </c>
      <c r="D834" s="48" t="s">
        <v>3411</v>
      </c>
      <c r="E834" s="48">
        <f t="shared" si="13"/>
        <v>828</v>
      </c>
      <c r="F834" s="48" t="s">
        <v>158</v>
      </c>
      <c r="G834" s="48" t="s">
        <v>2302</v>
      </c>
      <c r="H834" s="48" t="s">
        <v>2303</v>
      </c>
      <c r="I834" s="48" t="s">
        <v>2308</v>
      </c>
      <c r="J834" s="48" t="s">
        <v>1354</v>
      </c>
      <c r="K834" s="48" t="s">
        <v>1267</v>
      </c>
      <c r="L834" s="48">
        <v>3.15</v>
      </c>
      <c r="M834" s="48" t="s">
        <v>1276</v>
      </c>
      <c r="N834" s="48" t="s">
        <v>1277</v>
      </c>
      <c r="O834" s="122" t="s">
        <v>1267</v>
      </c>
      <c r="P834" s="48" t="s">
        <v>1529</v>
      </c>
      <c r="Q834" s="48" t="s">
        <v>1267</v>
      </c>
      <c r="R834" s="48" t="s">
        <v>1267</v>
      </c>
      <c r="S834" s="48" t="s">
        <v>2305</v>
      </c>
      <c r="T834" s="48" t="s">
        <v>1267</v>
      </c>
      <c r="U834" s="48" t="s">
        <v>1267</v>
      </c>
      <c r="V834" s="48" t="s">
        <v>2306</v>
      </c>
      <c r="W834" s="122" t="s">
        <v>3812</v>
      </c>
      <c r="X834" s="122"/>
      <c r="Y834" s="48" t="s">
        <v>157</v>
      </c>
      <c r="Z834" s="48" t="s">
        <v>2307</v>
      </c>
    </row>
    <row r="835" spans="2:26" ht="43.2" customHeight="1">
      <c r="B835" s="48" t="s">
        <v>2994</v>
      </c>
      <c r="C835" s="122">
        <f>IF(B835="1.2(1)①",INDEX('1.2(1)①'!$B:$B,MATCH(D835,'1.2(1)①'!$J:$J,0),1),INDEX('1.2(1)②'!$B:$B,MATCH(D835,'1.2(1)②'!$J:$J,0),1))</f>
        <v>67</v>
      </c>
      <c r="D835" s="48" t="s">
        <v>3411</v>
      </c>
      <c r="E835" s="48">
        <f t="shared" si="13"/>
        <v>829</v>
      </c>
      <c r="F835" s="48" t="s">
        <v>158</v>
      </c>
      <c r="G835" s="48" t="s">
        <v>2302</v>
      </c>
      <c r="H835" s="48" t="s">
        <v>2303</v>
      </c>
      <c r="I835" s="48" t="s">
        <v>2310</v>
      </c>
      <c r="J835" s="48" t="s">
        <v>1354</v>
      </c>
      <c r="K835" s="48" t="s">
        <v>1267</v>
      </c>
      <c r="L835" s="48">
        <v>3.41</v>
      </c>
      <c r="M835" s="48" t="s">
        <v>1276</v>
      </c>
      <c r="N835" s="48" t="s">
        <v>1277</v>
      </c>
      <c r="O835" s="122" t="s">
        <v>1267</v>
      </c>
      <c r="P835" s="48" t="s">
        <v>1529</v>
      </c>
      <c r="Q835" s="48" t="s">
        <v>1267</v>
      </c>
      <c r="R835" s="48" t="s">
        <v>1267</v>
      </c>
      <c r="S835" s="48" t="s">
        <v>2305</v>
      </c>
      <c r="T835" s="48" t="s">
        <v>1267</v>
      </c>
      <c r="U835" s="48" t="s">
        <v>1267</v>
      </c>
      <c r="V835" s="48" t="s">
        <v>2306</v>
      </c>
      <c r="W835" s="122" t="s">
        <v>3812</v>
      </c>
      <c r="X835" s="122"/>
      <c r="Y835" s="48" t="s">
        <v>157</v>
      </c>
      <c r="Z835" s="48" t="s">
        <v>2309</v>
      </c>
    </row>
    <row r="836" spans="2:26" ht="43.2" customHeight="1">
      <c r="B836" s="48" t="s">
        <v>2994</v>
      </c>
      <c r="C836" s="122">
        <f>IF(B836="1.2(1)①",INDEX('1.2(1)①'!$B:$B,MATCH(D836,'1.2(1)①'!$J:$J,0),1),INDEX('1.2(1)②'!$B:$B,MATCH(D836,'1.2(1)②'!$J:$J,0),1))</f>
        <v>67</v>
      </c>
      <c r="D836" s="48" t="s">
        <v>3411</v>
      </c>
      <c r="E836" s="48">
        <f t="shared" si="13"/>
        <v>830</v>
      </c>
      <c r="F836" s="48" t="s">
        <v>158</v>
      </c>
      <c r="G836" s="48" t="s">
        <v>2312</v>
      </c>
      <c r="H836" s="48" t="s">
        <v>2303</v>
      </c>
      <c r="I836" s="48" t="s">
        <v>2313</v>
      </c>
      <c r="J836" s="48" t="s">
        <v>1354</v>
      </c>
      <c r="K836" s="48" t="s">
        <v>1267</v>
      </c>
      <c r="L836" s="48">
        <v>2.7</v>
      </c>
      <c r="M836" s="48" t="s">
        <v>1276</v>
      </c>
      <c r="N836" s="48" t="s">
        <v>1277</v>
      </c>
      <c r="O836" s="122" t="s">
        <v>1267</v>
      </c>
      <c r="P836" s="48" t="s">
        <v>1529</v>
      </c>
      <c r="Q836" s="48" t="s">
        <v>1267</v>
      </c>
      <c r="R836" s="48" t="s">
        <v>1267</v>
      </c>
      <c r="S836" s="48" t="s">
        <v>2305</v>
      </c>
      <c r="T836" s="48" t="s">
        <v>1267</v>
      </c>
      <c r="U836" s="48" t="s">
        <v>1267</v>
      </c>
      <c r="V836" s="48" t="s">
        <v>2314</v>
      </c>
      <c r="W836" s="122" t="s">
        <v>3812</v>
      </c>
      <c r="X836" s="122"/>
      <c r="Y836" s="48" t="s">
        <v>157</v>
      </c>
      <c r="Z836" s="48" t="s">
        <v>2311</v>
      </c>
    </row>
    <row r="837" spans="2:26" ht="43.2" customHeight="1">
      <c r="B837" s="48" t="s">
        <v>2994</v>
      </c>
      <c r="C837" s="122">
        <f>IF(B837="1.2(1)①",INDEX('1.2(1)①'!$B:$B,MATCH(D837,'1.2(1)①'!$J:$J,0),1),INDEX('1.2(1)②'!$B:$B,MATCH(D837,'1.2(1)②'!$J:$J,0),1))</f>
        <v>67</v>
      </c>
      <c r="D837" s="48" t="s">
        <v>3411</v>
      </c>
      <c r="E837" s="48">
        <f t="shared" si="13"/>
        <v>831</v>
      </c>
      <c r="F837" s="48" t="s">
        <v>158</v>
      </c>
      <c r="G837" s="48" t="s">
        <v>2312</v>
      </c>
      <c r="H837" s="48" t="s">
        <v>2303</v>
      </c>
      <c r="I837" s="48" t="s">
        <v>2010</v>
      </c>
      <c r="J837" s="48" t="s">
        <v>1354</v>
      </c>
      <c r="K837" s="48" t="s">
        <v>1267</v>
      </c>
      <c r="L837" s="48" t="s">
        <v>1267</v>
      </c>
      <c r="M837" s="48" t="s">
        <v>1276</v>
      </c>
      <c r="N837" s="48" t="s">
        <v>1277</v>
      </c>
      <c r="O837" s="122" t="s">
        <v>1267</v>
      </c>
      <c r="P837" s="48" t="s">
        <v>1529</v>
      </c>
      <c r="Q837" s="48" t="s">
        <v>1267</v>
      </c>
      <c r="R837" s="48" t="s">
        <v>1267</v>
      </c>
      <c r="S837" s="48" t="s">
        <v>2305</v>
      </c>
      <c r="T837" s="48" t="s">
        <v>1267</v>
      </c>
      <c r="U837" s="48" t="s">
        <v>1267</v>
      </c>
      <c r="V837" s="48" t="s">
        <v>2314</v>
      </c>
      <c r="W837" s="122" t="s">
        <v>3812</v>
      </c>
      <c r="X837" s="122"/>
      <c r="Y837" s="48" t="s">
        <v>157</v>
      </c>
      <c r="Z837" s="48" t="s">
        <v>2315</v>
      </c>
    </row>
    <row r="838" spans="2:26" ht="43.2" customHeight="1">
      <c r="B838" s="48" t="s">
        <v>2994</v>
      </c>
      <c r="C838" s="122">
        <f>IF(B838="1.2(1)①",INDEX('1.2(1)①'!$B:$B,MATCH(D838,'1.2(1)①'!$J:$J,0),1),INDEX('1.2(1)②'!$B:$B,MATCH(D838,'1.2(1)②'!$J:$J,0),1))</f>
        <v>67</v>
      </c>
      <c r="D838" s="48" t="s">
        <v>3411</v>
      </c>
      <c r="E838" s="48">
        <f t="shared" si="13"/>
        <v>832</v>
      </c>
      <c r="F838" s="48" t="s">
        <v>158</v>
      </c>
      <c r="G838" s="48" t="s">
        <v>2317</v>
      </c>
      <c r="H838" s="48" t="s">
        <v>2303</v>
      </c>
      <c r="I838" s="48" t="s">
        <v>2313</v>
      </c>
      <c r="J838" s="48" t="s">
        <v>1354</v>
      </c>
      <c r="K838" s="48" t="s">
        <v>1267</v>
      </c>
      <c r="L838" s="48">
        <v>1.8</v>
      </c>
      <c r="M838" s="48" t="s">
        <v>1276</v>
      </c>
      <c r="N838" s="48" t="s">
        <v>1277</v>
      </c>
      <c r="O838" s="122" t="s">
        <v>1267</v>
      </c>
      <c r="P838" s="48" t="s">
        <v>1529</v>
      </c>
      <c r="Q838" s="48" t="s">
        <v>1267</v>
      </c>
      <c r="R838" s="48" t="s">
        <v>1267</v>
      </c>
      <c r="S838" s="48" t="s">
        <v>2305</v>
      </c>
      <c r="T838" s="48" t="s">
        <v>1267</v>
      </c>
      <c r="U838" s="48" t="s">
        <v>1267</v>
      </c>
      <c r="V838" s="48" t="s">
        <v>2318</v>
      </c>
      <c r="W838" s="122" t="s">
        <v>3812</v>
      </c>
      <c r="X838" s="122"/>
      <c r="Y838" s="48" t="s">
        <v>157</v>
      </c>
      <c r="Z838" s="48" t="s">
        <v>2316</v>
      </c>
    </row>
    <row r="839" spans="2:26" ht="43.2" customHeight="1">
      <c r="B839" s="48" t="s">
        <v>2994</v>
      </c>
      <c r="C839" s="122">
        <f>IF(B839="1.2(1)①",INDEX('1.2(1)①'!$B:$B,MATCH(D839,'1.2(1)①'!$J:$J,0),1),INDEX('1.2(1)②'!$B:$B,MATCH(D839,'1.2(1)②'!$J:$J,0),1))</f>
        <v>67</v>
      </c>
      <c r="D839" s="48" t="s">
        <v>3411</v>
      </c>
      <c r="E839" s="48">
        <f t="shared" si="13"/>
        <v>833</v>
      </c>
      <c r="F839" s="48" t="s">
        <v>158</v>
      </c>
      <c r="G839" s="48" t="s">
        <v>2317</v>
      </c>
      <c r="H839" s="48" t="s">
        <v>2303</v>
      </c>
      <c r="I839" s="48" t="s">
        <v>2010</v>
      </c>
      <c r="J839" s="48" t="s">
        <v>1354</v>
      </c>
      <c r="K839" s="48" t="s">
        <v>1267</v>
      </c>
      <c r="L839" s="48" t="s">
        <v>1267</v>
      </c>
      <c r="M839" s="48" t="s">
        <v>1276</v>
      </c>
      <c r="N839" s="48" t="s">
        <v>1277</v>
      </c>
      <c r="O839" s="122" t="s">
        <v>1267</v>
      </c>
      <c r="P839" s="48" t="s">
        <v>1529</v>
      </c>
      <c r="Q839" s="48" t="s">
        <v>1267</v>
      </c>
      <c r="R839" s="48" t="s">
        <v>1267</v>
      </c>
      <c r="S839" s="48" t="s">
        <v>2305</v>
      </c>
      <c r="T839" s="48" t="s">
        <v>1267</v>
      </c>
      <c r="U839" s="48" t="s">
        <v>1267</v>
      </c>
      <c r="V839" s="48" t="s">
        <v>2318</v>
      </c>
      <c r="W839" s="122" t="s">
        <v>3812</v>
      </c>
      <c r="X839" s="122"/>
      <c r="Y839" s="48" t="s">
        <v>157</v>
      </c>
      <c r="Z839" s="48" t="s">
        <v>2319</v>
      </c>
    </row>
    <row r="840" spans="2:26" ht="43.2" customHeight="1">
      <c r="B840" s="48" t="s">
        <v>2994</v>
      </c>
      <c r="C840" s="122">
        <f>IF(B840="1.2(1)①",INDEX('1.2(1)①'!$B:$B,MATCH(D840,'1.2(1)①'!$J:$J,0),1),INDEX('1.2(1)②'!$B:$B,MATCH(D840,'1.2(1)②'!$J:$J,0),1))</f>
        <v>67</v>
      </c>
      <c r="D840" s="48" t="s">
        <v>3411</v>
      </c>
      <c r="E840" s="48">
        <f t="shared" si="13"/>
        <v>834</v>
      </c>
      <c r="F840" s="48" t="s">
        <v>158</v>
      </c>
      <c r="G840" s="48" t="s">
        <v>2321</v>
      </c>
      <c r="H840" s="48" t="s">
        <v>2303</v>
      </c>
      <c r="I840" s="48" t="s">
        <v>2313</v>
      </c>
      <c r="J840" s="48" t="s">
        <v>1354</v>
      </c>
      <c r="K840" s="48" t="s">
        <v>1267</v>
      </c>
      <c r="L840" s="48">
        <v>2.04</v>
      </c>
      <c r="M840" s="48" t="s">
        <v>1276</v>
      </c>
      <c r="N840" s="48" t="s">
        <v>1277</v>
      </c>
      <c r="O840" s="122" t="s">
        <v>1267</v>
      </c>
      <c r="P840" s="48" t="s">
        <v>1529</v>
      </c>
      <c r="Q840" s="48" t="s">
        <v>1267</v>
      </c>
      <c r="R840" s="48" t="s">
        <v>1267</v>
      </c>
      <c r="S840" s="48" t="s">
        <v>1773</v>
      </c>
      <c r="T840" s="48" t="s">
        <v>1267</v>
      </c>
      <c r="U840" s="48" t="s">
        <v>1267</v>
      </c>
      <c r="V840" s="48" t="s">
        <v>2322</v>
      </c>
      <c r="W840" s="122" t="s">
        <v>3812</v>
      </c>
      <c r="X840" s="122"/>
      <c r="Y840" s="48" t="s">
        <v>157</v>
      </c>
      <c r="Z840" s="48" t="s">
        <v>2320</v>
      </c>
    </row>
    <row r="841" spans="2:26" ht="43.2" customHeight="1">
      <c r="B841" s="48" t="s">
        <v>2994</v>
      </c>
      <c r="C841" s="122">
        <f>IF(B841="1.2(1)①",INDEX('1.2(1)①'!$B:$B,MATCH(D841,'1.2(1)①'!$J:$J,0),1),INDEX('1.2(1)②'!$B:$B,MATCH(D841,'1.2(1)②'!$J:$J,0),1))</f>
        <v>67</v>
      </c>
      <c r="D841" s="48" t="s">
        <v>3411</v>
      </c>
      <c r="E841" s="48">
        <f t="shared" si="13"/>
        <v>835</v>
      </c>
      <c r="F841" s="48" t="s">
        <v>158</v>
      </c>
      <c r="G841" s="48" t="s">
        <v>2321</v>
      </c>
      <c r="H841" s="48" t="s">
        <v>2303</v>
      </c>
      <c r="I841" s="48" t="s">
        <v>2324</v>
      </c>
      <c r="J841" s="48" t="s">
        <v>1354</v>
      </c>
      <c r="K841" s="48" t="s">
        <v>1267</v>
      </c>
      <c r="L841" s="48">
        <v>2.3199999999999998</v>
      </c>
      <c r="M841" s="48" t="s">
        <v>1276</v>
      </c>
      <c r="N841" s="48" t="s">
        <v>1277</v>
      </c>
      <c r="O841" s="122" t="s">
        <v>1267</v>
      </c>
      <c r="P841" s="48" t="s">
        <v>1529</v>
      </c>
      <c r="Q841" s="48" t="s">
        <v>1267</v>
      </c>
      <c r="R841" s="48" t="s">
        <v>1267</v>
      </c>
      <c r="S841" s="48" t="s">
        <v>1773</v>
      </c>
      <c r="T841" s="48" t="s">
        <v>1267</v>
      </c>
      <c r="U841" s="48" t="s">
        <v>1267</v>
      </c>
      <c r="V841" s="48" t="s">
        <v>2322</v>
      </c>
      <c r="W841" s="122" t="s">
        <v>3812</v>
      </c>
      <c r="X841" s="122"/>
      <c r="Y841" s="48" t="s">
        <v>157</v>
      </c>
      <c r="Z841" s="48" t="s">
        <v>2323</v>
      </c>
    </row>
    <row r="842" spans="2:26" ht="43.2" customHeight="1">
      <c r="B842" s="48" t="s">
        <v>2994</v>
      </c>
      <c r="C842" s="122">
        <f>IF(B842="1.2(1)①",INDEX('1.2(1)①'!$B:$B,MATCH(D842,'1.2(1)①'!$J:$J,0),1),INDEX('1.2(1)②'!$B:$B,MATCH(D842,'1.2(1)②'!$J:$J,0),1))</f>
        <v>67</v>
      </c>
      <c r="D842" s="48" t="s">
        <v>3411</v>
      </c>
      <c r="E842" s="48">
        <f t="shared" si="13"/>
        <v>836</v>
      </c>
      <c r="F842" s="48" t="s">
        <v>158</v>
      </c>
      <c r="G842" s="48" t="s">
        <v>2321</v>
      </c>
      <c r="H842" s="48" t="s">
        <v>2303</v>
      </c>
      <c r="I842" s="48" t="s">
        <v>2326</v>
      </c>
      <c r="J842" s="48" t="s">
        <v>1354</v>
      </c>
      <c r="K842" s="48" t="s">
        <v>1267</v>
      </c>
      <c r="L842" s="48">
        <v>2.3199999999999998</v>
      </c>
      <c r="M842" s="48" t="s">
        <v>1276</v>
      </c>
      <c r="N842" s="48" t="s">
        <v>1277</v>
      </c>
      <c r="O842" s="122" t="s">
        <v>1267</v>
      </c>
      <c r="P842" s="48" t="s">
        <v>1529</v>
      </c>
      <c r="Q842" s="48" t="s">
        <v>1267</v>
      </c>
      <c r="R842" s="48" t="s">
        <v>1267</v>
      </c>
      <c r="S842" s="48" t="s">
        <v>1773</v>
      </c>
      <c r="T842" s="48" t="s">
        <v>1267</v>
      </c>
      <c r="U842" s="48" t="s">
        <v>1267</v>
      </c>
      <c r="V842" s="48" t="s">
        <v>2322</v>
      </c>
      <c r="W842" s="122" t="s">
        <v>3812</v>
      </c>
      <c r="X842" s="122"/>
      <c r="Y842" s="48" t="s">
        <v>157</v>
      </c>
      <c r="Z842" s="48" t="s">
        <v>2325</v>
      </c>
    </row>
    <row r="843" spans="2:26" ht="43.2" customHeight="1">
      <c r="B843" s="48" t="s">
        <v>2994</v>
      </c>
      <c r="C843" s="122">
        <f>IF(B843="1.2(1)①",INDEX('1.2(1)①'!$B:$B,MATCH(D843,'1.2(1)①'!$J:$J,0),1),INDEX('1.2(1)②'!$B:$B,MATCH(D843,'1.2(1)②'!$J:$J,0),1))</f>
        <v>67</v>
      </c>
      <c r="D843" s="48" t="s">
        <v>3411</v>
      </c>
      <c r="E843" s="48">
        <f t="shared" si="13"/>
        <v>837</v>
      </c>
      <c r="F843" s="48" t="s">
        <v>158</v>
      </c>
      <c r="G843" s="48" t="s">
        <v>2321</v>
      </c>
      <c r="H843" s="48" t="s">
        <v>2303</v>
      </c>
      <c r="I843" s="48" t="s">
        <v>2328</v>
      </c>
      <c r="J843" s="48" t="s">
        <v>1354</v>
      </c>
      <c r="K843" s="48" t="s">
        <v>1267</v>
      </c>
      <c r="L843" s="48">
        <v>2.31</v>
      </c>
      <c r="M843" s="48" t="s">
        <v>1276</v>
      </c>
      <c r="N843" s="48" t="s">
        <v>1277</v>
      </c>
      <c r="O843" s="122" t="s">
        <v>1267</v>
      </c>
      <c r="P843" s="48" t="s">
        <v>1529</v>
      </c>
      <c r="Q843" s="48" t="s">
        <v>1267</v>
      </c>
      <c r="R843" s="48" t="s">
        <v>1267</v>
      </c>
      <c r="S843" s="48" t="s">
        <v>1773</v>
      </c>
      <c r="T843" s="48" t="s">
        <v>1267</v>
      </c>
      <c r="U843" s="48" t="s">
        <v>1267</v>
      </c>
      <c r="V843" s="48" t="s">
        <v>2322</v>
      </c>
      <c r="W843" s="122" t="s">
        <v>3812</v>
      </c>
      <c r="X843" s="122"/>
      <c r="Y843" s="48" t="s">
        <v>157</v>
      </c>
      <c r="Z843" s="48" t="s">
        <v>2327</v>
      </c>
    </row>
    <row r="844" spans="2:26" ht="43.2" customHeight="1">
      <c r="B844" s="48" t="s">
        <v>2994</v>
      </c>
      <c r="C844" s="122">
        <f>IF(B844="1.2(1)①",INDEX('1.2(1)①'!$B:$B,MATCH(D844,'1.2(1)①'!$J:$J,0),1),INDEX('1.2(1)②'!$B:$B,MATCH(D844,'1.2(1)②'!$J:$J,0),1))</f>
        <v>68</v>
      </c>
      <c r="D844" s="48" t="s">
        <v>3412</v>
      </c>
      <c r="E844" s="48">
        <f t="shared" si="13"/>
        <v>838</v>
      </c>
      <c r="F844" s="48" t="s">
        <v>161</v>
      </c>
      <c r="G844" s="48" t="s">
        <v>2820</v>
      </c>
      <c r="H844" s="48" t="s">
        <v>2303</v>
      </c>
      <c r="I844" s="48" t="s">
        <v>2304</v>
      </c>
      <c r="J844" s="48" t="s">
        <v>1354</v>
      </c>
      <c r="K844" s="48" t="s">
        <v>1267</v>
      </c>
      <c r="L844" s="48">
        <v>1.62</v>
      </c>
      <c r="M844" s="48" t="s">
        <v>1276</v>
      </c>
      <c r="N844" s="48" t="s">
        <v>1277</v>
      </c>
      <c r="O844" s="122" t="s">
        <v>1267</v>
      </c>
      <c r="P844" s="48" t="s">
        <v>1529</v>
      </c>
      <c r="Q844" s="48" t="s">
        <v>1267</v>
      </c>
      <c r="R844" s="48" t="s">
        <v>1267</v>
      </c>
      <c r="S844" s="48" t="s">
        <v>1826</v>
      </c>
      <c r="T844" s="48" t="s">
        <v>1267</v>
      </c>
      <c r="U844" s="48" t="s">
        <v>1267</v>
      </c>
      <c r="V844" s="48" t="s">
        <v>2821</v>
      </c>
      <c r="W844" s="122" t="s">
        <v>3812</v>
      </c>
      <c r="X844" s="122"/>
      <c r="Y844" s="48" t="s">
        <v>1209</v>
      </c>
      <c r="Z844" s="48" t="s">
        <v>2819</v>
      </c>
    </row>
    <row r="845" spans="2:26" ht="43.2" customHeight="1">
      <c r="B845" s="48" t="s">
        <v>2994</v>
      </c>
      <c r="C845" s="122">
        <f>IF(B845="1.2(1)①",INDEX('1.2(1)①'!$B:$B,MATCH(D845,'1.2(1)①'!$J:$J,0),1),INDEX('1.2(1)②'!$B:$B,MATCH(D845,'1.2(1)②'!$J:$J,0),1))</f>
        <v>68</v>
      </c>
      <c r="D845" s="48" t="s">
        <v>3412</v>
      </c>
      <c r="E845" s="48">
        <f t="shared" si="13"/>
        <v>839</v>
      </c>
      <c r="F845" s="48" t="s">
        <v>161</v>
      </c>
      <c r="G845" s="48" t="s">
        <v>2820</v>
      </c>
      <c r="H845" s="48" t="s">
        <v>2303</v>
      </c>
      <c r="I845" s="48" t="s">
        <v>2823</v>
      </c>
      <c r="J845" s="48" t="s">
        <v>1354</v>
      </c>
      <c r="K845" s="48" t="s">
        <v>1267</v>
      </c>
      <c r="L845" s="48">
        <v>1.62</v>
      </c>
      <c r="M845" s="48" t="s">
        <v>1276</v>
      </c>
      <c r="N845" s="48" t="s">
        <v>1277</v>
      </c>
      <c r="O845" s="122" t="s">
        <v>1267</v>
      </c>
      <c r="P845" s="48" t="s">
        <v>1529</v>
      </c>
      <c r="Q845" s="48" t="s">
        <v>1267</v>
      </c>
      <c r="R845" s="48" t="s">
        <v>1267</v>
      </c>
      <c r="S845" s="48" t="s">
        <v>1826</v>
      </c>
      <c r="T845" s="48" t="s">
        <v>1267</v>
      </c>
      <c r="U845" s="48" t="s">
        <v>1267</v>
      </c>
      <c r="V845" s="48" t="s">
        <v>2821</v>
      </c>
      <c r="W845" s="122" t="s">
        <v>3812</v>
      </c>
      <c r="X845" s="122"/>
      <c r="Y845" s="48" t="s">
        <v>1209</v>
      </c>
      <c r="Z845" s="48" t="s">
        <v>2822</v>
      </c>
    </row>
    <row r="846" spans="2:26" ht="43.2" customHeight="1">
      <c r="B846" s="48" t="s">
        <v>2994</v>
      </c>
      <c r="C846" s="122">
        <f>IF(B846="1.2(1)①",INDEX('1.2(1)①'!$B:$B,MATCH(D846,'1.2(1)①'!$J:$J,0),1),INDEX('1.2(1)②'!$B:$B,MATCH(D846,'1.2(1)②'!$J:$J,0),1))</f>
        <v>68</v>
      </c>
      <c r="D846" s="48" t="s">
        <v>3412</v>
      </c>
      <c r="E846" s="48">
        <f t="shared" si="13"/>
        <v>840</v>
      </c>
      <c r="F846" s="48" t="s">
        <v>161</v>
      </c>
      <c r="G846" s="48" t="s">
        <v>2820</v>
      </c>
      <c r="H846" s="48" t="s">
        <v>2303</v>
      </c>
      <c r="I846" s="48" t="s">
        <v>2256</v>
      </c>
      <c r="J846" s="48" t="s">
        <v>1354</v>
      </c>
      <c r="K846" s="48" t="s">
        <v>1267</v>
      </c>
      <c r="L846" s="48">
        <v>1.7</v>
      </c>
      <c r="M846" s="48" t="s">
        <v>1276</v>
      </c>
      <c r="N846" s="48" t="s">
        <v>1277</v>
      </c>
      <c r="O846" s="122" t="s">
        <v>1267</v>
      </c>
      <c r="P846" s="48" t="s">
        <v>1529</v>
      </c>
      <c r="Q846" s="48" t="s">
        <v>1267</v>
      </c>
      <c r="R846" s="48" t="s">
        <v>1267</v>
      </c>
      <c r="S846" s="48" t="s">
        <v>1826</v>
      </c>
      <c r="T846" s="48" t="s">
        <v>1267</v>
      </c>
      <c r="U846" s="48" t="s">
        <v>1267</v>
      </c>
      <c r="V846" s="48" t="s">
        <v>2821</v>
      </c>
      <c r="W846" s="122" t="s">
        <v>3812</v>
      </c>
      <c r="X846" s="122"/>
      <c r="Y846" s="48" t="s">
        <v>1209</v>
      </c>
      <c r="Z846" s="48" t="s">
        <v>2824</v>
      </c>
    </row>
    <row r="847" spans="2:26" ht="43.2" customHeight="1">
      <c r="B847" s="48" t="s">
        <v>2994</v>
      </c>
      <c r="C847" s="122">
        <f>IF(B847="1.2(1)①",INDEX('1.2(1)①'!$B:$B,MATCH(D847,'1.2(1)①'!$J:$J,0),1),INDEX('1.2(1)②'!$B:$B,MATCH(D847,'1.2(1)②'!$J:$J,0),1))</f>
        <v>69</v>
      </c>
      <c r="D847" s="48" t="s">
        <v>3413</v>
      </c>
      <c r="E847" s="48">
        <f t="shared" si="13"/>
        <v>841</v>
      </c>
      <c r="F847" s="48" t="s">
        <v>2330</v>
      </c>
      <c r="G847" s="48" t="s">
        <v>2331</v>
      </c>
      <c r="H847" s="48" t="s">
        <v>2303</v>
      </c>
      <c r="I847" s="48" t="s">
        <v>2332</v>
      </c>
      <c r="J847" s="48" t="s">
        <v>1354</v>
      </c>
      <c r="K847" s="48" t="s">
        <v>1267</v>
      </c>
      <c r="L847" s="48">
        <v>2.02</v>
      </c>
      <c r="M847" s="48" t="s">
        <v>1276</v>
      </c>
      <c r="N847" s="48" t="s">
        <v>1277</v>
      </c>
      <c r="O847" s="122" t="s">
        <v>1267</v>
      </c>
      <c r="P847" s="48" t="s">
        <v>1271</v>
      </c>
      <c r="Q847" s="48" t="s">
        <v>2333</v>
      </c>
      <c r="R847" s="48" t="s">
        <v>2334</v>
      </c>
      <c r="S847" s="48" t="s">
        <v>2335</v>
      </c>
      <c r="T847" s="48" t="s">
        <v>2333</v>
      </c>
      <c r="U847" s="48" t="s">
        <v>2334</v>
      </c>
      <c r="V847" s="48" t="s">
        <v>2336</v>
      </c>
      <c r="W847" s="122" t="s">
        <v>3812</v>
      </c>
      <c r="X847" s="122"/>
      <c r="Y847" s="48" t="s">
        <v>1210</v>
      </c>
      <c r="Z847" s="48" t="s">
        <v>2329</v>
      </c>
    </row>
    <row r="848" spans="2:26" ht="43.2" customHeight="1">
      <c r="B848" s="48" t="s">
        <v>2994</v>
      </c>
      <c r="C848" s="122">
        <f>IF(B848="1.2(1)①",INDEX('1.2(1)①'!$B:$B,MATCH(D848,'1.2(1)①'!$J:$J,0),1),INDEX('1.2(1)②'!$B:$B,MATCH(D848,'1.2(1)②'!$J:$J,0),1))</f>
        <v>69</v>
      </c>
      <c r="D848" s="48" t="s">
        <v>3413</v>
      </c>
      <c r="E848" s="48">
        <f t="shared" si="13"/>
        <v>842</v>
      </c>
      <c r="F848" s="48" t="s">
        <v>2330</v>
      </c>
      <c r="G848" s="48" t="s">
        <v>2331</v>
      </c>
      <c r="H848" s="48" t="s">
        <v>2303</v>
      </c>
      <c r="I848" s="48" t="s">
        <v>2338</v>
      </c>
      <c r="J848" s="48" t="s">
        <v>1354</v>
      </c>
      <c r="K848" s="48" t="s">
        <v>1267</v>
      </c>
      <c r="L848" s="48" t="s">
        <v>1267</v>
      </c>
      <c r="M848" s="48" t="s">
        <v>1276</v>
      </c>
      <c r="N848" s="48" t="s">
        <v>1277</v>
      </c>
      <c r="O848" s="122" t="s">
        <v>1267</v>
      </c>
      <c r="P848" s="48" t="s">
        <v>1271</v>
      </c>
      <c r="Q848" s="48" t="s">
        <v>2333</v>
      </c>
      <c r="R848" s="48" t="s">
        <v>2334</v>
      </c>
      <c r="S848" s="48" t="s">
        <v>2335</v>
      </c>
      <c r="T848" s="48" t="s">
        <v>2333</v>
      </c>
      <c r="U848" s="48" t="s">
        <v>2334</v>
      </c>
      <c r="V848" s="48" t="s">
        <v>2336</v>
      </c>
      <c r="W848" s="122" t="s">
        <v>3812</v>
      </c>
      <c r="X848" s="122"/>
      <c r="Y848" s="48" t="s">
        <v>1210</v>
      </c>
      <c r="Z848" s="48" t="s">
        <v>2337</v>
      </c>
    </row>
    <row r="849" spans="2:26" ht="43.2" customHeight="1">
      <c r="B849" s="48" t="s">
        <v>2994</v>
      </c>
      <c r="C849" s="122">
        <f>IF(B849="1.2(1)①",INDEX('1.2(1)①'!$B:$B,MATCH(D849,'1.2(1)①'!$J:$J,0),1),INDEX('1.2(1)②'!$B:$B,MATCH(D849,'1.2(1)②'!$J:$J,0),1))</f>
        <v>69</v>
      </c>
      <c r="D849" s="48" t="s">
        <v>3413</v>
      </c>
      <c r="E849" s="48">
        <f t="shared" si="13"/>
        <v>843</v>
      </c>
      <c r="F849" s="48" t="s">
        <v>2330</v>
      </c>
      <c r="G849" s="48" t="s">
        <v>2331</v>
      </c>
      <c r="H849" s="48" t="s">
        <v>2303</v>
      </c>
      <c r="I849" s="48" t="s">
        <v>2340</v>
      </c>
      <c r="J849" s="48" t="s">
        <v>1354</v>
      </c>
      <c r="K849" s="48" t="s">
        <v>1267</v>
      </c>
      <c r="L849" s="48">
        <v>1.84</v>
      </c>
      <c r="M849" s="48" t="s">
        <v>1276</v>
      </c>
      <c r="N849" s="48" t="s">
        <v>1277</v>
      </c>
      <c r="O849" s="122" t="s">
        <v>1267</v>
      </c>
      <c r="P849" s="48" t="s">
        <v>1271</v>
      </c>
      <c r="Q849" s="48" t="s">
        <v>2333</v>
      </c>
      <c r="R849" s="48" t="s">
        <v>2334</v>
      </c>
      <c r="S849" s="48" t="s">
        <v>2335</v>
      </c>
      <c r="T849" s="48" t="s">
        <v>2333</v>
      </c>
      <c r="U849" s="48" t="s">
        <v>2334</v>
      </c>
      <c r="V849" s="48" t="s">
        <v>2336</v>
      </c>
      <c r="W849" s="122" t="s">
        <v>3812</v>
      </c>
      <c r="X849" s="122"/>
      <c r="Y849" s="48" t="s">
        <v>1210</v>
      </c>
      <c r="Z849" s="48" t="s">
        <v>2339</v>
      </c>
    </row>
    <row r="850" spans="2:26" ht="43.2" customHeight="1">
      <c r="B850" s="48" t="s">
        <v>2994</v>
      </c>
      <c r="C850" s="122">
        <f>IF(B850="1.2(1)①",INDEX('1.2(1)①'!$B:$B,MATCH(D850,'1.2(1)①'!$J:$J,0),1),INDEX('1.2(1)②'!$B:$B,MATCH(D850,'1.2(1)②'!$J:$J,0),1))</f>
        <v>69</v>
      </c>
      <c r="D850" s="48" t="s">
        <v>3413</v>
      </c>
      <c r="E850" s="48">
        <f t="shared" si="13"/>
        <v>844</v>
      </c>
      <c r="F850" s="48" t="s">
        <v>2330</v>
      </c>
      <c r="G850" s="48" t="s">
        <v>2331</v>
      </c>
      <c r="H850" s="48" t="s">
        <v>2303</v>
      </c>
      <c r="I850" s="48" t="s">
        <v>2342</v>
      </c>
      <c r="J850" s="48" t="s">
        <v>1354</v>
      </c>
      <c r="K850" s="48" t="s">
        <v>1267</v>
      </c>
      <c r="L850" s="48" t="s">
        <v>1267</v>
      </c>
      <c r="M850" s="48" t="s">
        <v>1276</v>
      </c>
      <c r="N850" s="48" t="s">
        <v>1277</v>
      </c>
      <c r="O850" s="122" t="s">
        <v>1267</v>
      </c>
      <c r="P850" s="48" t="s">
        <v>1271</v>
      </c>
      <c r="Q850" s="48" t="s">
        <v>2333</v>
      </c>
      <c r="R850" s="48" t="s">
        <v>2334</v>
      </c>
      <c r="S850" s="48" t="s">
        <v>2335</v>
      </c>
      <c r="T850" s="48" t="s">
        <v>2333</v>
      </c>
      <c r="U850" s="48" t="s">
        <v>2334</v>
      </c>
      <c r="V850" s="48" t="s">
        <v>2336</v>
      </c>
      <c r="W850" s="122" t="s">
        <v>3812</v>
      </c>
      <c r="X850" s="122"/>
      <c r="Y850" s="48" t="s">
        <v>1210</v>
      </c>
      <c r="Z850" s="48" t="s">
        <v>2341</v>
      </c>
    </row>
    <row r="851" spans="2:26" ht="43.2" customHeight="1">
      <c r="B851" s="48" t="s">
        <v>2994</v>
      </c>
      <c r="C851" s="122">
        <f>IF(B851="1.2(1)①",INDEX('1.2(1)①'!$B:$B,MATCH(D851,'1.2(1)①'!$J:$J,0),1),INDEX('1.2(1)②'!$B:$B,MATCH(D851,'1.2(1)②'!$J:$J,0),1))</f>
        <v>69</v>
      </c>
      <c r="D851" s="48" t="s">
        <v>3413</v>
      </c>
      <c r="E851" s="48">
        <f t="shared" si="13"/>
        <v>845</v>
      </c>
      <c r="F851" s="48" t="s">
        <v>2330</v>
      </c>
      <c r="G851" s="48" t="s">
        <v>2344</v>
      </c>
      <c r="H851" s="48" t="s">
        <v>2303</v>
      </c>
      <c r="I851" s="48" t="s">
        <v>2345</v>
      </c>
      <c r="J851" s="48" t="s">
        <v>1354</v>
      </c>
      <c r="K851" s="48" t="s">
        <v>1267</v>
      </c>
      <c r="L851" s="48">
        <v>1.01</v>
      </c>
      <c r="M851" s="48" t="s">
        <v>1276</v>
      </c>
      <c r="N851" s="48" t="s">
        <v>1277</v>
      </c>
      <c r="O851" s="122" t="s">
        <v>1267</v>
      </c>
      <c r="P851" s="48" t="s">
        <v>1271</v>
      </c>
      <c r="Q851" s="48" t="s">
        <v>2333</v>
      </c>
      <c r="R851" s="48" t="s">
        <v>2334</v>
      </c>
      <c r="S851" s="48" t="s">
        <v>2335</v>
      </c>
      <c r="T851" s="48" t="s">
        <v>2333</v>
      </c>
      <c r="U851" s="48" t="s">
        <v>2334</v>
      </c>
      <c r="V851" s="48" t="s">
        <v>2336</v>
      </c>
      <c r="W851" s="122" t="s">
        <v>3812</v>
      </c>
      <c r="X851" s="122"/>
      <c r="Y851" s="48" t="s">
        <v>1210</v>
      </c>
      <c r="Z851" s="48" t="s">
        <v>2343</v>
      </c>
    </row>
    <row r="852" spans="2:26" ht="43.2" customHeight="1">
      <c r="B852" s="48" t="s">
        <v>2994</v>
      </c>
      <c r="C852" s="122">
        <f>IF(B852="1.2(1)①",INDEX('1.2(1)①'!$B:$B,MATCH(D852,'1.2(1)①'!$J:$J,0),1),INDEX('1.2(1)②'!$B:$B,MATCH(D852,'1.2(1)②'!$J:$J,0),1))</f>
        <v>69</v>
      </c>
      <c r="D852" s="48" t="s">
        <v>3413</v>
      </c>
      <c r="E852" s="48">
        <f t="shared" si="13"/>
        <v>846</v>
      </c>
      <c r="F852" s="48" t="s">
        <v>2330</v>
      </c>
      <c r="G852" s="48" t="s">
        <v>2344</v>
      </c>
      <c r="H852" s="48" t="s">
        <v>2303</v>
      </c>
      <c r="I852" s="48" t="s">
        <v>2347</v>
      </c>
      <c r="J852" s="48" t="s">
        <v>1354</v>
      </c>
      <c r="K852" s="48" t="s">
        <v>1267</v>
      </c>
      <c r="L852" s="48" t="s">
        <v>1267</v>
      </c>
      <c r="M852" s="48" t="s">
        <v>1276</v>
      </c>
      <c r="N852" s="48" t="s">
        <v>1277</v>
      </c>
      <c r="O852" s="122" t="s">
        <v>1267</v>
      </c>
      <c r="P852" s="48" t="s">
        <v>1271</v>
      </c>
      <c r="Q852" s="48" t="s">
        <v>2333</v>
      </c>
      <c r="R852" s="48" t="s">
        <v>2334</v>
      </c>
      <c r="S852" s="48" t="s">
        <v>2335</v>
      </c>
      <c r="T852" s="48" t="s">
        <v>2333</v>
      </c>
      <c r="U852" s="48" t="s">
        <v>2334</v>
      </c>
      <c r="V852" s="48" t="s">
        <v>2336</v>
      </c>
      <c r="W852" s="122" t="s">
        <v>3812</v>
      </c>
      <c r="X852" s="122"/>
      <c r="Y852" s="48" t="s">
        <v>1210</v>
      </c>
      <c r="Z852" s="48" t="s">
        <v>2346</v>
      </c>
    </row>
    <row r="853" spans="2:26" ht="43.2" customHeight="1">
      <c r="B853" s="48" t="s">
        <v>2994</v>
      </c>
      <c r="C853" s="122">
        <f>IF(B853="1.2(1)①",INDEX('1.2(1)①'!$B:$B,MATCH(D853,'1.2(1)①'!$J:$J,0),1),INDEX('1.2(1)②'!$B:$B,MATCH(D853,'1.2(1)②'!$J:$J,0),1))</f>
        <v>69</v>
      </c>
      <c r="D853" s="48" t="s">
        <v>3413</v>
      </c>
      <c r="E853" s="48">
        <f t="shared" si="13"/>
        <v>847</v>
      </c>
      <c r="F853" s="48" t="s">
        <v>2330</v>
      </c>
      <c r="G853" s="48" t="s">
        <v>2344</v>
      </c>
      <c r="H853" s="48" t="s">
        <v>2303</v>
      </c>
      <c r="I853" s="48" t="s">
        <v>2349</v>
      </c>
      <c r="J853" s="48" t="s">
        <v>1354</v>
      </c>
      <c r="K853" s="48" t="s">
        <v>1267</v>
      </c>
      <c r="L853" s="48">
        <v>0.95</v>
      </c>
      <c r="M853" s="48" t="s">
        <v>1276</v>
      </c>
      <c r="N853" s="48" t="s">
        <v>1277</v>
      </c>
      <c r="O853" s="122" t="s">
        <v>1267</v>
      </c>
      <c r="P853" s="48" t="s">
        <v>1271</v>
      </c>
      <c r="Q853" s="48" t="s">
        <v>2333</v>
      </c>
      <c r="R853" s="48" t="s">
        <v>2334</v>
      </c>
      <c r="S853" s="48" t="s">
        <v>2335</v>
      </c>
      <c r="T853" s="48" t="s">
        <v>2333</v>
      </c>
      <c r="U853" s="48" t="s">
        <v>2334</v>
      </c>
      <c r="V853" s="48" t="s">
        <v>2336</v>
      </c>
      <c r="W853" s="122" t="s">
        <v>3812</v>
      </c>
      <c r="X853" s="122"/>
      <c r="Y853" s="48" t="s">
        <v>1210</v>
      </c>
      <c r="Z853" s="48" t="s">
        <v>2348</v>
      </c>
    </row>
    <row r="854" spans="2:26" ht="43.2" customHeight="1">
      <c r="B854" s="48" t="s">
        <v>2994</v>
      </c>
      <c r="C854" s="122">
        <f>IF(B854="1.2(1)①",INDEX('1.2(1)①'!$B:$B,MATCH(D854,'1.2(1)①'!$J:$J,0),1),INDEX('1.2(1)②'!$B:$B,MATCH(D854,'1.2(1)②'!$J:$J,0),1))</f>
        <v>69</v>
      </c>
      <c r="D854" s="48" t="s">
        <v>3413</v>
      </c>
      <c r="E854" s="48">
        <f t="shared" si="13"/>
        <v>848</v>
      </c>
      <c r="F854" s="48" t="s">
        <v>2330</v>
      </c>
      <c r="G854" s="48" t="s">
        <v>2344</v>
      </c>
      <c r="H854" s="48" t="s">
        <v>2303</v>
      </c>
      <c r="I854" s="48" t="s">
        <v>2351</v>
      </c>
      <c r="J854" s="48" t="s">
        <v>1354</v>
      </c>
      <c r="K854" s="48" t="s">
        <v>1267</v>
      </c>
      <c r="L854" s="48" t="s">
        <v>1267</v>
      </c>
      <c r="M854" s="48" t="s">
        <v>1276</v>
      </c>
      <c r="N854" s="48" t="s">
        <v>1277</v>
      </c>
      <c r="O854" s="122" t="s">
        <v>1267</v>
      </c>
      <c r="P854" s="48" t="s">
        <v>1271</v>
      </c>
      <c r="Q854" s="48" t="s">
        <v>2333</v>
      </c>
      <c r="R854" s="48" t="s">
        <v>2334</v>
      </c>
      <c r="S854" s="48" t="s">
        <v>2335</v>
      </c>
      <c r="T854" s="48" t="s">
        <v>2333</v>
      </c>
      <c r="U854" s="48" t="s">
        <v>2334</v>
      </c>
      <c r="V854" s="48" t="s">
        <v>2336</v>
      </c>
      <c r="W854" s="122" t="s">
        <v>3812</v>
      </c>
      <c r="X854" s="122"/>
      <c r="Y854" s="48" t="s">
        <v>1210</v>
      </c>
      <c r="Z854" s="48" t="s">
        <v>2350</v>
      </c>
    </row>
    <row r="855" spans="2:26" ht="43.2" customHeight="1">
      <c r="B855" s="48" t="s">
        <v>2994</v>
      </c>
      <c r="C855" s="122">
        <f>IF(B855="1.2(1)①",INDEX('1.2(1)①'!$B:$B,MATCH(D855,'1.2(1)①'!$J:$J,0),1),INDEX('1.2(1)②'!$B:$B,MATCH(D855,'1.2(1)②'!$J:$J,0),1))</f>
        <v>69</v>
      </c>
      <c r="D855" s="48" t="s">
        <v>3413</v>
      </c>
      <c r="E855" s="48">
        <f t="shared" si="13"/>
        <v>849</v>
      </c>
      <c r="F855" s="48" t="s">
        <v>2330</v>
      </c>
      <c r="G855" s="48" t="s">
        <v>2353</v>
      </c>
      <c r="H855" s="48" t="s">
        <v>2303</v>
      </c>
      <c r="I855" s="48" t="s">
        <v>2345</v>
      </c>
      <c r="J855" s="48" t="s">
        <v>1354</v>
      </c>
      <c r="K855" s="48" t="s">
        <v>1267</v>
      </c>
      <c r="L855" s="48">
        <v>2.1</v>
      </c>
      <c r="M855" s="48" t="s">
        <v>1276</v>
      </c>
      <c r="N855" s="48" t="s">
        <v>1277</v>
      </c>
      <c r="O855" s="122" t="s">
        <v>1267</v>
      </c>
      <c r="P855" s="48" t="s">
        <v>1271</v>
      </c>
      <c r="Q855" s="48" t="s">
        <v>2354</v>
      </c>
      <c r="R855" s="48" t="s">
        <v>2334</v>
      </c>
      <c r="S855" s="48" t="s">
        <v>2335</v>
      </c>
      <c r="T855" s="48" t="s">
        <v>2333</v>
      </c>
      <c r="U855" s="48" t="s">
        <v>2334</v>
      </c>
      <c r="V855" s="48" t="s">
        <v>2336</v>
      </c>
      <c r="W855" s="122" t="s">
        <v>3812</v>
      </c>
      <c r="X855" s="122"/>
      <c r="Y855" s="48" t="s">
        <v>1210</v>
      </c>
      <c r="Z855" s="48" t="s">
        <v>2352</v>
      </c>
    </row>
    <row r="856" spans="2:26" ht="43.2" customHeight="1">
      <c r="B856" s="48" t="s">
        <v>2994</v>
      </c>
      <c r="C856" s="122">
        <f>IF(B856="1.2(1)①",INDEX('1.2(1)①'!$B:$B,MATCH(D856,'1.2(1)①'!$J:$J,0),1),INDEX('1.2(1)②'!$B:$B,MATCH(D856,'1.2(1)②'!$J:$J,0),1))</f>
        <v>69</v>
      </c>
      <c r="D856" s="48" t="s">
        <v>3413</v>
      </c>
      <c r="E856" s="48">
        <f t="shared" si="13"/>
        <v>850</v>
      </c>
      <c r="F856" s="48" t="s">
        <v>2330</v>
      </c>
      <c r="G856" s="48" t="s">
        <v>2353</v>
      </c>
      <c r="H856" s="48" t="s">
        <v>2303</v>
      </c>
      <c r="I856" s="48" t="s">
        <v>2356</v>
      </c>
      <c r="J856" s="48" t="s">
        <v>1354</v>
      </c>
      <c r="K856" s="48" t="s">
        <v>1267</v>
      </c>
      <c r="L856" s="48">
        <v>1.77</v>
      </c>
      <c r="M856" s="48" t="s">
        <v>1276</v>
      </c>
      <c r="N856" s="48" t="s">
        <v>1277</v>
      </c>
      <c r="O856" s="122" t="s">
        <v>1267</v>
      </c>
      <c r="P856" s="48" t="s">
        <v>1271</v>
      </c>
      <c r="Q856" s="48" t="s">
        <v>2354</v>
      </c>
      <c r="R856" s="48" t="s">
        <v>2334</v>
      </c>
      <c r="S856" s="48" t="s">
        <v>2335</v>
      </c>
      <c r="T856" s="48" t="s">
        <v>2333</v>
      </c>
      <c r="U856" s="48" t="s">
        <v>2334</v>
      </c>
      <c r="V856" s="48" t="s">
        <v>2336</v>
      </c>
      <c r="W856" s="122" t="s">
        <v>3812</v>
      </c>
      <c r="X856" s="122"/>
      <c r="Y856" s="48" t="s">
        <v>1210</v>
      </c>
      <c r="Z856" s="48" t="s">
        <v>2355</v>
      </c>
    </row>
    <row r="857" spans="2:26" ht="43.2" customHeight="1">
      <c r="B857" s="48" t="s">
        <v>2994</v>
      </c>
      <c r="C857" s="122">
        <f>IF(B857="1.2(1)①",INDEX('1.2(1)①'!$B:$B,MATCH(D857,'1.2(1)①'!$J:$J,0),1),INDEX('1.2(1)②'!$B:$B,MATCH(D857,'1.2(1)②'!$J:$J,0),1))</f>
        <v>69</v>
      </c>
      <c r="D857" s="48" t="s">
        <v>3413</v>
      </c>
      <c r="E857" s="48">
        <f t="shared" si="13"/>
        <v>851</v>
      </c>
      <c r="F857" s="48" t="s">
        <v>2330</v>
      </c>
      <c r="G857" s="48" t="s">
        <v>2353</v>
      </c>
      <c r="H857" s="48" t="s">
        <v>2303</v>
      </c>
      <c r="I857" s="48" t="s">
        <v>2338</v>
      </c>
      <c r="J857" s="48" t="s">
        <v>1354</v>
      </c>
      <c r="K857" s="48" t="s">
        <v>1267</v>
      </c>
      <c r="L857" s="48">
        <v>1.68</v>
      </c>
      <c r="M857" s="48" t="s">
        <v>1276</v>
      </c>
      <c r="N857" s="48" t="s">
        <v>1277</v>
      </c>
      <c r="O857" s="122" t="s">
        <v>1267</v>
      </c>
      <c r="P857" s="48" t="s">
        <v>1271</v>
      </c>
      <c r="Q857" s="48" t="s">
        <v>2354</v>
      </c>
      <c r="R857" s="48" t="s">
        <v>2334</v>
      </c>
      <c r="S857" s="48" t="s">
        <v>2335</v>
      </c>
      <c r="T857" s="48" t="s">
        <v>2333</v>
      </c>
      <c r="U857" s="48" t="s">
        <v>2334</v>
      </c>
      <c r="V857" s="48" t="s">
        <v>2336</v>
      </c>
      <c r="W857" s="122" t="s">
        <v>3812</v>
      </c>
      <c r="X857" s="122"/>
      <c r="Y857" s="48" t="s">
        <v>1210</v>
      </c>
      <c r="Z857" s="48" t="s">
        <v>2357</v>
      </c>
    </row>
    <row r="858" spans="2:26" ht="43.2" customHeight="1">
      <c r="B858" s="48" t="s">
        <v>2994</v>
      </c>
      <c r="C858" s="122">
        <f>IF(B858="1.2(1)①",INDEX('1.2(1)①'!$B:$B,MATCH(D858,'1.2(1)①'!$J:$J,0),1),INDEX('1.2(1)②'!$B:$B,MATCH(D858,'1.2(1)②'!$J:$J,0),1))</f>
        <v>69</v>
      </c>
      <c r="D858" s="48" t="s">
        <v>3413</v>
      </c>
      <c r="E858" s="48">
        <f t="shared" si="13"/>
        <v>852</v>
      </c>
      <c r="F858" s="48" t="s">
        <v>2330</v>
      </c>
      <c r="G858" s="48" t="s">
        <v>2353</v>
      </c>
      <c r="H858" s="48" t="s">
        <v>2303</v>
      </c>
      <c r="I858" s="48" t="s">
        <v>2340</v>
      </c>
      <c r="J858" s="48" t="s">
        <v>1354</v>
      </c>
      <c r="K858" s="48" t="s">
        <v>1267</v>
      </c>
      <c r="L858" s="48">
        <v>1.77</v>
      </c>
      <c r="M858" s="48" t="s">
        <v>1276</v>
      </c>
      <c r="N858" s="48" t="s">
        <v>1277</v>
      </c>
      <c r="O858" s="122" t="s">
        <v>1267</v>
      </c>
      <c r="P858" s="48" t="s">
        <v>1271</v>
      </c>
      <c r="Q858" s="48" t="s">
        <v>2354</v>
      </c>
      <c r="R858" s="48" t="s">
        <v>2334</v>
      </c>
      <c r="S858" s="48" t="s">
        <v>2335</v>
      </c>
      <c r="T858" s="48" t="s">
        <v>2333</v>
      </c>
      <c r="U858" s="48" t="s">
        <v>2334</v>
      </c>
      <c r="V858" s="48" t="s">
        <v>2336</v>
      </c>
      <c r="W858" s="122" t="s">
        <v>3812</v>
      </c>
      <c r="X858" s="122"/>
      <c r="Y858" s="48" t="s">
        <v>1210</v>
      </c>
      <c r="Z858" s="48" t="s">
        <v>2358</v>
      </c>
    </row>
    <row r="859" spans="2:26" ht="72" customHeight="1">
      <c r="B859" s="48" t="s">
        <v>2994</v>
      </c>
      <c r="C859" s="122">
        <f>IF(B859="1.2(1)①",INDEX('1.2(1)①'!$B:$B,MATCH(D859,'1.2(1)①'!$J:$J,0),1),INDEX('1.2(1)②'!$B:$B,MATCH(D859,'1.2(1)②'!$J:$J,0),1))</f>
        <v>69</v>
      </c>
      <c r="D859" s="48" t="s">
        <v>3413</v>
      </c>
      <c r="E859" s="48">
        <f t="shared" si="13"/>
        <v>853</v>
      </c>
      <c r="F859" s="48" t="s">
        <v>2330</v>
      </c>
      <c r="G859" s="48" t="s">
        <v>2353</v>
      </c>
      <c r="H859" s="48" t="s">
        <v>2303</v>
      </c>
      <c r="I859" s="48" t="s">
        <v>2342</v>
      </c>
      <c r="J859" s="48" t="s">
        <v>1354</v>
      </c>
      <c r="K859" s="48" t="s">
        <v>1267</v>
      </c>
      <c r="L859" s="48" t="s">
        <v>1267</v>
      </c>
      <c r="M859" s="48" t="s">
        <v>1276</v>
      </c>
      <c r="N859" s="48" t="s">
        <v>1277</v>
      </c>
      <c r="O859" s="122" t="s">
        <v>1267</v>
      </c>
      <c r="P859" s="48" t="s">
        <v>1271</v>
      </c>
      <c r="Q859" s="48" t="s">
        <v>2354</v>
      </c>
      <c r="R859" s="48" t="s">
        <v>2334</v>
      </c>
      <c r="S859" s="48" t="s">
        <v>2335</v>
      </c>
      <c r="T859" s="48" t="s">
        <v>2333</v>
      </c>
      <c r="U859" s="48" t="s">
        <v>2334</v>
      </c>
      <c r="V859" s="48" t="s">
        <v>2336</v>
      </c>
      <c r="W859" s="122" t="s">
        <v>3812</v>
      </c>
      <c r="X859" s="122"/>
      <c r="Y859" s="48" t="s">
        <v>1210</v>
      </c>
      <c r="Z859" s="48" t="s">
        <v>2359</v>
      </c>
    </row>
    <row r="860" spans="2:26" ht="72" customHeight="1">
      <c r="B860" s="48" t="s">
        <v>2994</v>
      </c>
      <c r="C860" s="122">
        <f>IF(B860="1.2(1)①",INDEX('1.2(1)①'!$B:$B,MATCH(D860,'1.2(1)①'!$J:$J,0),1),INDEX('1.2(1)②'!$B:$B,MATCH(D860,'1.2(1)②'!$J:$J,0),1))</f>
        <v>69</v>
      </c>
      <c r="D860" s="48" t="s">
        <v>3413</v>
      </c>
      <c r="E860" s="48">
        <f t="shared" si="13"/>
        <v>854</v>
      </c>
      <c r="F860" s="48" t="s">
        <v>2330</v>
      </c>
      <c r="G860" s="48" t="s">
        <v>2361</v>
      </c>
      <c r="H860" s="48" t="s">
        <v>2303</v>
      </c>
      <c r="I860" s="48" t="s">
        <v>1321</v>
      </c>
      <c r="J860" s="48" t="s">
        <v>1354</v>
      </c>
      <c r="K860" s="48" t="s">
        <v>1267</v>
      </c>
      <c r="L860" s="48">
        <v>0.94</v>
      </c>
      <c r="M860" s="48" t="s">
        <v>1276</v>
      </c>
      <c r="N860" s="48" t="s">
        <v>1277</v>
      </c>
      <c r="O860" s="122" t="s">
        <v>1267</v>
      </c>
      <c r="P860" s="48" t="s">
        <v>1271</v>
      </c>
      <c r="Q860" s="48" t="s">
        <v>2354</v>
      </c>
      <c r="R860" s="48" t="s">
        <v>2334</v>
      </c>
      <c r="S860" s="48" t="s">
        <v>2335</v>
      </c>
      <c r="T860" s="48" t="s">
        <v>2333</v>
      </c>
      <c r="U860" s="48" t="s">
        <v>2334</v>
      </c>
      <c r="V860" s="48" t="s">
        <v>2336</v>
      </c>
      <c r="W860" s="122" t="s">
        <v>3812</v>
      </c>
      <c r="X860" s="122"/>
      <c r="Y860" s="48" t="s">
        <v>1210</v>
      </c>
      <c r="Z860" s="48" t="s">
        <v>2360</v>
      </c>
    </row>
    <row r="861" spans="2:26" ht="72" customHeight="1">
      <c r="B861" s="48" t="s">
        <v>2994</v>
      </c>
      <c r="C861" s="122">
        <f>IF(B861="1.2(1)①",INDEX('1.2(1)①'!$B:$B,MATCH(D861,'1.2(1)①'!$J:$J,0),1),INDEX('1.2(1)②'!$B:$B,MATCH(D861,'1.2(1)②'!$J:$J,0),1))</f>
        <v>69</v>
      </c>
      <c r="D861" s="48" t="s">
        <v>3413</v>
      </c>
      <c r="E861" s="48">
        <f t="shared" si="13"/>
        <v>855</v>
      </c>
      <c r="F861" s="48" t="s">
        <v>2330</v>
      </c>
      <c r="G861" s="48" t="s">
        <v>2361</v>
      </c>
      <c r="H861" s="48" t="s">
        <v>2303</v>
      </c>
      <c r="I861" s="48" t="s">
        <v>2363</v>
      </c>
      <c r="J861" s="48" t="s">
        <v>1354</v>
      </c>
      <c r="K861" s="48" t="s">
        <v>1267</v>
      </c>
      <c r="L861" s="48">
        <v>0.91</v>
      </c>
      <c r="M861" s="48" t="s">
        <v>1276</v>
      </c>
      <c r="N861" s="48" t="s">
        <v>1277</v>
      </c>
      <c r="O861" s="122" t="s">
        <v>1267</v>
      </c>
      <c r="P861" s="48" t="s">
        <v>1271</v>
      </c>
      <c r="Q861" s="48" t="s">
        <v>2354</v>
      </c>
      <c r="R861" s="48" t="s">
        <v>2334</v>
      </c>
      <c r="S861" s="48" t="s">
        <v>2335</v>
      </c>
      <c r="T861" s="48" t="s">
        <v>2333</v>
      </c>
      <c r="U861" s="48" t="s">
        <v>2334</v>
      </c>
      <c r="V861" s="48" t="s">
        <v>2336</v>
      </c>
      <c r="W861" s="122" t="s">
        <v>3812</v>
      </c>
      <c r="X861" s="122"/>
      <c r="Y861" s="48" t="s">
        <v>1210</v>
      </c>
      <c r="Z861" s="48" t="s">
        <v>2362</v>
      </c>
    </row>
    <row r="862" spans="2:26" ht="72" customHeight="1">
      <c r="B862" s="48" t="s">
        <v>2994</v>
      </c>
      <c r="C862" s="122">
        <f>IF(B862="1.2(1)①",INDEX('1.2(1)①'!$B:$B,MATCH(D862,'1.2(1)①'!$J:$J,0),1),INDEX('1.2(1)②'!$B:$B,MATCH(D862,'1.2(1)②'!$J:$J,0),1))</f>
        <v>69</v>
      </c>
      <c r="D862" s="48" t="s">
        <v>3413</v>
      </c>
      <c r="E862" s="48">
        <f t="shared" si="13"/>
        <v>856</v>
      </c>
      <c r="F862" s="48" t="s">
        <v>2330</v>
      </c>
      <c r="G862" s="48" t="s">
        <v>2361</v>
      </c>
      <c r="H862" s="48" t="s">
        <v>2303</v>
      </c>
      <c r="I862" s="48" t="s">
        <v>2347</v>
      </c>
      <c r="J862" s="48" t="s">
        <v>1354</v>
      </c>
      <c r="K862" s="48" t="s">
        <v>1267</v>
      </c>
      <c r="L862" s="48">
        <v>0.85</v>
      </c>
      <c r="M862" s="48" t="s">
        <v>1276</v>
      </c>
      <c r="N862" s="48" t="s">
        <v>1277</v>
      </c>
      <c r="O862" s="122" t="s">
        <v>1267</v>
      </c>
      <c r="P862" s="48" t="s">
        <v>1271</v>
      </c>
      <c r="Q862" s="48" t="s">
        <v>2354</v>
      </c>
      <c r="R862" s="48" t="s">
        <v>2334</v>
      </c>
      <c r="S862" s="48" t="s">
        <v>2335</v>
      </c>
      <c r="T862" s="48" t="s">
        <v>2333</v>
      </c>
      <c r="U862" s="48" t="s">
        <v>2334</v>
      </c>
      <c r="V862" s="48" t="s">
        <v>2336</v>
      </c>
      <c r="W862" s="122" t="s">
        <v>3812</v>
      </c>
      <c r="X862" s="122"/>
      <c r="Y862" s="48" t="s">
        <v>1210</v>
      </c>
      <c r="Z862" s="48" t="s">
        <v>2364</v>
      </c>
    </row>
    <row r="863" spans="2:26" ht="57.6" customHeight="1">
      <c r="B863" s="48" t="s">
        <v>2994</v>
      </c>
      <c r="C863" s="122">
        <f>IF(B863="1.2(1)①",INDEX('1.2(1)①'!$B:$B,MATCH(D863,'1.2(1)①'!$J:$J,0),1),INDEX('1.2(1)②'!$B:$B,MATCH(D863,'1.2(1)②'!$J:$J,0),1))</f>
        <v>69</v>
      </c>
      <c r="D863" s="48" t="s">
        <v>3413</v>
      </c>
      <c r="E863" s="48">
        <f t="shared" si="13"/>
        <v>857</v>
      </c>
      <c r="F863" s="48" t="s">
        <v>2330</v>
      </c>
      <c r="G863" s="48" t="s">
        <v>2361</v>
      </c>
      <c r="H863" s="48" t="s">
        <v>2303</v>
      </c>
      <c r="I863" s="48" t="s">
        <v>2349</v>
      </c>
      <c r="J863" s="48" t="s">
        <v>1354</v>
      </c>
      <c r="K863" s="48" t="s">
        <v>1267</v>
      </c>
      <c r="L863" s="48">
        <v>0.91</v>
      </c>
      <c r="M863" s="48" t="s">
        <v>1276</v>
      </c>
      <c r="N863" s="48" t="s">
        <v>1277</v>
      </c>
      <c r="O863" s="122" t="s">
        <v>1267</v>
      </c>
      <c r="P863" s="48" t="s">
        <v>1271</v>
      </c>
      <c r="Q863" s="48" t="s">
        <v>2354</v>
      </c>
      <c r="R863" s="48" t="s">
        <v>2334</v>
      </c>
      <c r="S863" s="48" t="s">
        <v>2335</v>
      </c>
      <c r="T863" s="48" t="s">
        <v>2333</v>
      </c>
      <c r="U863" s="48" t="s">
        <v>2334</v>
      </c>
      <c r="V863" s="48" t="s">
        <v>2336</v>
      </c>
      <c r="W863" s="122" t="s">
        <v>3812</v>
      </c>
      <c r="X863" s="122"/>
      <c r="Y863" s="48" t="s">
        <v>1210</v>
      </c>
      <c r="Z863" s="48" t="s">
        <v>2365</v>
      </c>
    </row>
    <row r="864" spans="2:26" ht="57.6" customHeight="1">
      <c r="B864" s="48" t="s">
        <v>2994</v>
      </c>
      <c r="C864" s="122">
        <f>IF(B864="1.2(1)①",INDEX('1.2(1)①'!$B:$B,MATCH(D864,'1.2(1)①'!$J:$J,0),1),INDEX('1.2(1)②'!$B:$B,MATCH(D864,'1.2(1)②'!$J:$J,0),1))</f>
        <v>69</v>
      </c>
      <c r="D864" s="48" t="s">
        <v>3413</v>
      </c>
      <c r="E864" s="48">
        <f t="shared" si="13"/>
        <v>858</v>
      </c>
      <c r="F864" s="48" t="s">
        <v>2330</v>
      </c>
      <c r="G864" s="48" t="s">
        <v>2361</v>
      </c>
      <c r="H864" s="48" t="s">
        <v>2303</v>
      </c>
      <c r="I864" s="48" t="s">
        <v>2351</v>
      </c>
      <c r="J864" s="48" t="s">
        <v>1354</v>
      </c>
      <c r="K864" s="48" t="s">
        <v>1267</v>
      </c>
      <c r="L864" s="48" t="s">
        <v>1267</v>
      </c>
      <c r="M864" s="48" t="s">
        <v>1276</v>
      </c>
      <c r="N864" s="48" t="s">
        <v>1277</v>
      </c>
      <c r="O864" s="122" t="s">
        <v>1267</v>
      </c>
      <c r="P864" s="48" t="s">
        <v>1271</v>
      </c>
      <c r="Q864" s="48" t="s">
        <v>2354</v>
      </c>
      <c r="R864" s="48" t="s">
        <v>2334</v>
      </c>
      <c r="S864" s="48" t="s">
        <v>2335</v>
      </c>
      <c r="T864" s="48" t="s">
        <v>2333</v>
      </c>
      <c r="U864" s="48" t="s">
        <v>2334</v>
      </c>
      <c r="V864" s="48" t="s">
        <v>2336</v>
      </c>
      <c r="W864" s="122" t="s">
        <v>3812</v>
      </c>
      <c r="X864" s="122"/>
      <c r="Y864" s="48" t="s">
        <v>1210</v>
      </c>
      <c r="Z864" s="48" t="s">
        <v>2366</v>
      </c>
    </row>
    <row r="865" spans="2:26" ht="57.6" customHeight="1">
      <c r="B865" s="48" t="s">
        <v>2994</v>
      </c>
      <c r="C865" s="122">
        <f>IF(B865="1.2(1)①",INDEX('1.2(1)①'!$B:$B,MATCH(D865,'1.2(1)①'!$J:$J,0),1),INDEX('1.2(1)②'!$B:$B,MATCH(D865,'1.2(1)②'!$J:$J,0),1))</f>
        <v>69</v>
      </c>
      <c r="D865" s="48" t="s">
        <v>3413</v>
      </c>
      <c r="E865" s="48">
        <f t="shared" si="13"/>
        <v>859</v>
      </c>
      <c r="F865" s="48" t="s">
        <v>2330</v>
      </c>
      <c r="G865" s="48" t="s">
        <v>2368</v>
      </c>
      <c r="H865" s="48" t="s">
        <v>2303</v>
      </c>
      <c r="I865" s="48" t="s">
        <v>2332</v>
      </c>
      <c r="J865" s="48" t="s">
        <v>1354</v>
      </c>
      <c r="K865" s="48" t="s">
        <v>1267</v>
      </c>
      <c r="L865" s="48" t="s">
        <v>1267</v>
      </c>
      <c r="M865" s="48" t="s">
        <v>1276</v>
      </c>
      <c r="N865" s="48" t="s">
        <v>1277</v>
      </c>
      <c r="O865" s="122" t="s">
        <v>1267</v>
      </c>
      <c r="P865" s="48" t="s">
        <v>1271</v>
      </c>
      <c r="Q865" s="48" t="s">
        <v>2369</v>
      </c>
      <c r="R865" s="48" t="s">
        <v>2334</v>
      </c>
      <c r="S865" s="48" t="s">
        <v>2335</v>
      </c>
      <c r="T865" s="48" t="s">
        <v>2369</v>
      </c>
      <c r="U865" s="48" t="s">
        <v>2334</v>
      </c>
      <c r="V865" s="48" t="s">
        <v>2336</v>
      </c>
      <c r="W865" s="122" t="s">
        <v>3812</v>
      </c>
      <c r="X865" s="122"/>
      <c r="Y865" s="48" t="s">
        <v>1210</v>
      </c>
      <c r="Z865" s="48" t="s">
        <v>2367</v>
      </c>
    </row>
    <row r="866" spans="2:26" ht="57.6" customHeight="1">
      <c r="B866" s="48" t="s">
        <v>2994</v>
      </c>
      <c r="C866" s="122">
        <f>IF(B866="1.2(1)①",INDEX('1.2(1)①'!$B:$B,MATCH(D866,'1.2(1)①'!$J:$J,0),1),INDEX('1.2(1)②'!$B:$B,MATCH(D866,'1.2(1)②'!$J:$J,0),1))</f>
        <v>69</v>
      </c>
      <c r="D866" s="48" t="s">
        <v>3413</v>
      </c>
      <c r="E866" s="48">
        <f t="shared" si="13"/>
        <v>860</v>
      </c>
      <c r="F866" s="48" t="s">
        <v>2330</v>
      </c>
      <c r="G866" s="48" t="s">
        <v>2368</v>
      </c>
      <c r="H866" s="48" t="s">
        <v>2303</v>
      </c>
      <c r="I866" s="48" t="s">
        <v>2338</v>
      </c>
      <c r="J866" s="48" t="s">
        <v>1354</v>
      </c>
      <c r="K866" s="48" t="s">
        <v>1267</v>
      </c>
      <c r="L866" s="48" t="s">
        <v>1267</v>
      </c>
      <c r="M866" s="48" t="s">
        <v>1276</v>
      </c>
      <c r="N866" s="48" t="s">
        <v>1277</v>
      </c>
      <c r="O866" s="122" t="s">
        <v>1267</v>
      </c>
      <c r="P866" s="48" t="s">
        <v>1271</v>
      </c>
      <c r="Q866" s="48" t="s">
        <v>2369</v>
      </c>
      <c r="R866" s="48" t="s">
        <v>2334</v>
      </c>
      <c r="S866" s="48" t="s">
        <v>2335</v>
      </c>
      <c r="T866" s="48" t="s">
        <v>2369</v>
      </c>
      <c r="U866" s="48" t="s">
        <v>2334</v>
      </c>
      <c r="V866" s="48" t="s">
        <v>2336</v>
      </c>
      <c r="W866" s="122" t="s">
        <v>3812</v>
      </c>
      <c r="X866" s="122"/>
      <c r="Y866" s="48" t="s">
        <v>1210</v>
      </c>
      <c r="Z866" s="48" t="s">
        <v>2370</v>
      </c>
    </row>
    <row r="867" spans="2:26" ht="86.4" customHeight="1">
      <c r="B867" s="48" t="s">
        <v>2994</v>
      </c>
      <c r="C867" s="122">
        <f>IF(B867="1.2(1)①",INDEX('1.2(1)①'!$B:$B,MATCH(D867,'1.2(1)①'!$J:$J,0),1),INDEX('1.2(1)②'!$B:$B,MATCH(D867,'1.2(1)②'!$J:$J,0),1))</f>
        <v>69</v>
      </c>
      <c r="D867" s="48" t="s">
        <v>3413</v>
      </c>
      <c r="E867" s="48">
        <f t="shared" si="13"/>
        <v>861</v>
      </c>
      <c r="F867" s="48" t="s">
        <v>2330</v>
      </c>
      <c r="G867" s="48" t="s">
        <v>2368</v>
      </c>
      <c r="H867" s="48" t="s">
        <v>2303</v>
      </c>
      <c r="I867" s="48" t="s">
        <v>2340</v>
      </c>
      <c r="J867" s="48" t="s">
        <v>1354</v>
      </c>
      <c r="K867" s="48" t="s">
        <v>1267</v>
      </c>
      <c r="L867" s="48">
        <v>2</v>
      </c>
      <c r="M867" s="48" t="s">
        <v>1276</v>
      </c>
      <c r="N867" s="48" t="s">
        <v>1277</v>
      </c>
      <c r="O867" s="122" t="s">
        <v>1267</v>
      </c>
      <c r="P867" s="48" t="s">
        <v>1271</v>
      </c>
      <c r="Q867" s="48" t="s">
        <v>2333</v>
      </c>
      <c r="R867" s="48" t="s">
        <v>2334</v>
      </c>
      <c r="S867" s="48" t="s">
        <v>2335</v>
      </c>
      <c r="T867" s="48" t="s">
        <v>2333</v>
      </c>
      <c r="U867" s="48" t="s">
        <v>2334</v>
      </c>
      <c r="V867" s="48" t="s">
        <v>2336</v>
      </c>
      <c r="W867" s="122" t="s">
        <v>3812</v>
      </c>
      <c r="X867" s="122"/>
      <c r="Y867" s="48" t="s">
        <v>1210</v>
      </c>
      <c r="Z867" s="48" t="s">
        <v>2371</v>
      </c>
    </row>
    <row r="868" spans="2:26" ht="86.4" customHeight="1">
      <c r="B868" s="48" t="s">
        <v>2994</v>
      </c>
      <c r="C868" s="122">
        <f>IF(B868="1.2(1)①",INDEX('1.2(1)①'!$B:$B,MATCH(D868,'1.2(1)①'!$J:$J,0),1),INDEX('1.2(1)②'!$B:$B,MATCH(D868,'1.2(1)②'!$J:$J,0),1))</f>
        <v>69</v>
      </c>
      <c r="D868" s="48" t="s">
        <v>3413</v>
      </c>
      <c r="E868" s="48">
        <f t="shared" si="13"/>
        <v>862</v>
      </c>
      <c r="F868" s="48" t="s">
        <v>2330</v>
      </c>
      <c r="G868" s="48" t="s">
        <v>2368</v>
      </c>
      <c r="H868" s="48" t="s">
        <v>2303</v>
      </c>
      <c r="I868" s="48" t="s">
        <v>2342</v>
      </c>
      <c r="J868" s="48" t="s">
        <v>1354</v>
      </c>
      <c r="K868" s="48" t="s">
        <v>1267</v>
      </c>
      <c r="L868" s="48" t="s">
        <v>1267</v>
      </c>
      <c r="M868" s="48" t="s">
        <v>1276</v>
      </c>
      <c r="N868" s="48" t="s">
        <v>1277</v>
      </c>
      <c r="O868" s="122" t="s">
        <v>1267</v>
      </c>
      <c r="P868" s="48" t="s">
        <v>1271</v>
      </c>
      <c r="Q868" s="48" t="s">
        <v>2369</v>
      </c>
      <c r="R868" s="48" t="s">
        <v>2334</v>
      </c>
      <c r="S868" s="48" t="s">
        <v>2335</v>
      </c>
      <c r="T868" s="48" t="s">
        <v>2369</v>
      </c>
      <c r="U868" s="48" t="s">
        <v>2334</v>
      </c>
      <c r="V868" s="48" t="s">
        <v>2336</v>
      </c>
      <c r="W868" s="122" t="s">
        <v>3812</v>
      </c>
      <c r="X868" s="122"/>
      <c r="Y868" s="48" t="s">
        <v>1210</v>
      </c>
      <c r="Z868" s="48" t="s">
        <v>2372</v>
      </c>
    </row>
    <row r="869" spans="2:26" ht="273.60000000000002" customHeight="1">
      <c r="B869" s="48" t="s">
        <v>2994</v>
      </c>
      <c r="C869" s="122">
        <f>IF(B869="1.2(1)①",INDEX('1.2(1)①'!$B:$B,MATCH(D869,'1.2(1)①'!$J:$J,0),1),INDEX('1.2(1)②'!$B:$B,MATCH(D869,'1.2(1)②'!$J:$J,0),1))</f>
        <v>69</v>
      </c>
      <c r="D869" s="48" t="s">
        <v>3413</v>
      </c>
      <c r="E869" s="48">
        <f t="shared" si="13"/>
        <v>863</v>
      </c>
      <c r="F869" s="48" t="s">
        <v>2330</v>
      </c>
      <c r="G869" s="48" t="s">
        <v>2374</v>
      </c>
      <c r="H869" s="48" t="s">
        <v>2303</v>
      </c>
      <c r="I869" s="48" t="s">
        <v>2345</v>
      </c>
      <c r="J869" s="48" t="s">
        <v>1354</v>
      </c>
      <c r="K869" s="48" t="s">
        <v>1267</v>
      </c>
      <c r="L869" s="48" t="s">
        <v>1267</v>
      </c>
      <c r="M869" s="48" t="s">
        <v>1276</v>
      </c>
      <c r="N869" s="48" t="s">
        <v>1277</v>
      </c>
      <c r="O869" s="122" t="s">
        <v>1267</v>
      </c>
      <c r="P869" s="48" t="s">
        <v>1271</v>
      </c>
      <c r="Q869" s="48" t="s">
        <v>2369</v>
      </c>
      <c r="R869" s="48" t="s">
        <v>2334</v>
      </c>
      <c r="S869" s="48" t="s">
        <v>2335</v>
      </c>
      <c r="T869" s="48" t="s">
        <v>2369</v>
      </c>
      <c r="U869" s="48" t="s">
        <v>2334</v>
      </c>
      <c r="V869" s="48" t="s">
        <v>2336</v>
      </c>
      <c r="W869" s="122" t="s">
        <v>3812</v>
      </c>
      <c r="X869" s="122"/>
      <c r="Y869" s="48" t="s">
        <v>1210</v>
      </c>
      <c r="Z869" s="48" t="s">
        <v>2373</v>
      </c>
    </row>
    <row r="870" spans="2:26" ht="86.4" customHeight="1">
      <c r="B870" s="48" t="s">
        <v>2994</v>
      </c>
      <c r="C870" s="122">
        <f>IF(B870="1.2(1)①",INDEX('1.2(1)①'!$B:$B,MATCH(D870,'1.2(1)①'!$J:$J,0),1),INDEX('1.2(1)②'!$B:$B,MATCH(D870,'1.2(1)②'!$J:$J,0),1))</f>
        <v>69</v>
      </c>
      <c r="D870" s="48" t="s">
        <v>3413</v>
      </c>
      <c r="E870" s="48">
        <f t="shared" ref="E870:E883" si="14">ROW(E870)-6</f>
        <v>864</v>
      </c>
      <c r="F870" s="48" t="s">
        <v>2330</v>
      </c>
      <c r="G870" s="48" t="s">
        <v>2374</v>
      </c>
      <c r="H870" s="48" t="s">
        <v>2303</v>
      </c>
      <c r="I870" s="48" t="s">
        <v>2347</v>
      </c>
      <c r="J870" s="48" t="s">
        <v>1354</v>
      </c>
      <c r="K870" s="48" t="s">
        <v>1267</v>
      </c>
      <c r="L870" s="48" t="s">
        <v>1267</v>
      </c>
      <c r="M870" s="48" t="s">
        <v>1276</v>
      </c>
      <c r="N870" s="48" t="s">
        <v>1277</v>
      </c>
      <c r="O870" s="122" t="s">
        <v>1267</v>
      </c>
      <c r="P870" s="48" t="s">
        <v>1271</v>
      </c>
      <c r="Q870" s="48" t="s">
        <v>2369</v>
      </c>
      <c r="R870" s="48" t="s">
        <v>2334</v>
      </c>
      <c r="S870" s="48" t="s">
        <v>2335</v>
      </c>
      <c r="T870" s="48" t="s">
        <v>2369</v>
      </c>
      <c r="U870" s="48" t="s">
        <v>2334</v>
      </c>
      <c r="V870" s="48" t="s">
        <v>2336</v>
      </c>
      <c r="W870" s="122" t="s">
        <v>3812</v>
      </c>
      <c r="X870" s="122"/>
      <c r="Y870" s="48" t="s">
        <v>1210</v>
      </c>
      <c r="Z870" s="48" t="s">
        <v>2375</v>
      </c>
    </row>
    <row r="871" spans="2:26" ht="273.60000000000002" customHeight="1">
      <c r="B871" s="48" t="s">
        <v>2994</v>
      </c>
      <c r="C871" s="122">
        <f>IF(B871="1.2(1)①",INDEX('1.2(1)①'!$B:$B,MATCH(D871,'1.2(1)①'!$J:$J,0),1),INDEX('1.2(1)②'!$B:$B,MATCH(D871,'1.2(1)②'!$J:$J,0),1))</f>
        <v>69</v>
      </c>
      <c r="D871" s="48" t="s">
        <v>3413</v>
      </c>
      <c r="E871" s="48">
        <f t="shared" si="14"/>
        <v>865</v>
      </c>
      <c r="F871" s="48" t="s">
        <v>2330</v>
      </c>
      <c r="G871" s="48" t="s">
        <v>2374</v>
      </c>
      <c r="H871" s="48" t="s">
        <v>2303</v>
      </c>
      <c r="I871" s="48" t="s">
        <v>2349</v>
      </c>
      <c r="J871" s="48" t="s">
        <v>1354</v>
      </c>
      <c r="K871" s="48" t="s">
        <v>1267</v>
      </c>
      <c r="L871" s="48">
        <v>0.94</v>
      </c>
      <c r="M871" s="48" t="s">
        <v>1276</v>
      </c>
      <c r="N871" s="48" t="s">
        <v>1277</v>
      </c>
      <c r="O871" s="122" t="s">
        <v>1267</v>
      </c>
      <c r="P871" s="48" t="s">
        <v>1271</v>
      </c>
      <c r="Q871" s="48" t="s">
        <v>2369</v>
      </c>
      <c r="R871" s="48" t="s">
        <v>2334</v>
      </c>
      <c r="S871" s="48" t="s">
        <v>2335</v>
      </c>
      <c r="T871" s="48" t="s">
        <v>2369</v>
      </c>
      <c r="U871" s="48" t="s">
        <v>2334</v>
      </c>
      <c r="V871" s="48" t="s">
        <v>2336</v>
      </c>
      <c r="W871" s="122" t="s">
        <v>3812</v>
      </c>
      <c r="X871" s="122"/>
      <c r="Y871" s="48" t="s">
        <v>1210</v>
      </c>
      <c r="Z871" s="48" t="s">
        <v>2376</v>
      </c>
    </row>
    <row r="872" spans="2:26" ht="86.4" customHeight="1">
      <c r="B872" s="48" t="s">
        <v>2994</v>
      </c>
      <c r="C872" s="122">
        <f>IF(B872="1.2(1)①",INDEX('1.2(1)①'!$B:$B,MATCH(D872,'1.2(1)①'!$J:$J,0),1),INDEX('1.2(1)②'!$B:$B,MATCH(D872,'1.2(1)②'!$J:$J,0),1))</f>
        <v>69</v>
      </c>
      <c r="D872" s="48" t="s">
        <v>3413</v>
      </c>
      <c r="E872" s="48">
        <f t="shared" si="14"/>
        <v>866</v>
      </c>
      <c r="F872" s="48" t="s">
        <v>2330</v>
      </c>
      <c r="G872" s="48" t="s">
        <v>2374</v>
      </c>
      <c r="H872" s="48" t="s">
        <v>2303</v>
      </c>
      <c r="I872" s="48" t="s">
        <v>2351</v>
      </c>
      <c r="J872" s="48" t="s">
        <v>1354</v>
      </c>
      <c r="K872" s="48" t="s">
        <v>1267</v>
      </c>
      <c r="L872" s="48" t="s">
        <v>1267</v>
      </c>
      <c r="M872" s="48" t="s">
        <v>1276</v>
      </c>
      <c r="N872" s="48" t="s">
        <v>1277</v>
      </c>
      <c r="O872" s="122" t="s">
        <v>1267</v>
      </c>
      <c r="P872" s="48" t="s">
        <v>1271</v>
      </c>
      <c r="Q872" s="48" t="s">
        <v>2369</v>
      </c>
      <c r="R872" s="48" t="s">
        <v>2334</v>
      </c>
      <c r="S872" s="48" t="s">
        <v>2335</v>
      </c>
      <c r="T872" s="48" t="s">
        <v>2369</v>
      </c>
      <c r="U872" s="48" t="s">
        <v>2334</v>
      </c>
      <c r="V872" s="48" t="s">
        <v>2336</v>
      </c>
      <c r="W872" s="122" t="s">
        <v>3812</v>
      </c>
      <c r="X872" s="122"/>
      <c r="Y872" s="48" t="s">
        <v>1210</v>
      </c>
      <c r="Z872" s="48" t="s">
        <v>2377</v>
      </c>
    </row>
    <row r="873" spans="2:26" ht="28.95" customHeight="1">
      <c r="B873" s="48" t="s">
        <v>2994</v>
      </c>
      <c r="C873" s="122">
        <f>IF(B873="1.2(1)①",INDEX('1.2(1)①'!$B:$B,MATCH(D873,'1.2(1)①'!$J:$J,0),1),INDEX('1.2(1)②'!$B:$B,MATCH(D873,'1.2(1)②'!$J:$J,0),1))</f>
        <v>73</v>
      </c>
      <c r="D873" s="48" t="s">
        <v>3414</v>
      </c>
      <c r="E873" s="48">
        <f t="shared" si="14"/>
        <v>867</v>
      </c>
      <c r="F873" s="48" t="s">
        <v>2738</v>
      </c>
      <c r="G873" s="48" t="s">
        <v>2739</v>
      </c>
      <c r="H873" s="48" t="s">
        <v>1267</v>
      </c>
      <c r="I873" s="48" t="s">
        <v>1267</v>
      </c>
      <c r="J873" s="48" t="s">
        <v>2740</v>
      </c>
      <c r="K873" s="48" t="s">
        <v>2741</v>
      </c>
      <c r="L873" s="48">
        <v>2.5</v>
      </c>
      <c r="M873" s="48" t="s">
        <v>1276</v>
      </c>
      <c r="N873" s="48" t="s">
        <v>1277</v>
      </c>
      <c r="O873" s="122" t="s">
        <v>1267</v>
      </c>
      <c r="P873" s="48" t="s">
        <v>1271</v>
      </c>
      <c r="Q873" s="48" t="s">
        <v>2742</v>
      </c>
      <c r="R873" s="48" t="s">
        <v>2743</v>
      </c>
      <c r="S873" s="48" t="s">
        <v>2744</v>
      </c>
      <c r="T873" s="48" t="s">
        <v>2742</v>
      </c>
      <c r="U873" s="48" t="s">
        <v>2743</v>
      </c>
      <c r="V873" s="48" t="s">
        <v>2745</v>
      </c>
      <c r="W873" s="122" t="s">
        <v>3812</v>
      </c>
      <c r="X873" s="122"/>
      <c r="Y873" s="48" t="s">
        <v>1232</v>
      </c>
      <c r="Z873" s="48" t="s">
        <v>2737</v>
      </c>
    </row>
    <row r="874" spans="2:26" ht="28.95" customHeight="1">
      <c r="B874" s="48" t="s">
        <v>2994</v>
      </c>
      <c r="C874" s="122">
        <f>IF(B874="1.2(1)①",INDEX('1.2(1)①'!$B:$B,MATCH(D874,'1.2(1)①'!$J:$J,0),1),INDEX('1.2(1)②'!$B:$B,MATCH(D874,'1.2(1)②'!$J:$J,0),1))</f>
        <v>73</v>
      </c>
      <c r="D874" s="48" t="s">
        <v>3414</v>
      </c>
      <c r="E874" s="48">
        <f t="shared" si="14"/>
        <v>868</v>
      </c>
      <c r="F874" s="48" t="s">
        <v>2747</v>
      </c>
      <c r="G874" s="48" t="s">
        <v>2739</v>
      </c>
      <c r="H874" s="48" t="s">
        <v>1267</v>
      </c>
      <c r="I874" s="48" t="s">
        <v>1267</v>
      </c>
      <c r="J874" s="48" t="s">
        <v>2740</v>
      </c>
      <c r="K874" s="48" t="s">
        <v>2741</v>
      </c>
      <c r="L874" s="48">
        <v>0.8</v>
      </c>
      <c r="M874" s="48" t="s">
        <v>1276</v>
      </c>
      <c r="N874" s="48" t="s">
        <v>1277</v>
      </c>
      <c r="O874" s="122" t="s">
        <v>1267</v>
      </c>
      <c r="P874" s="48" t="s">
        <v>1271</v>
      </c>
      <c r="Q874" s="48" t="s">
        <v>2742</v>
      </c>
      <c r="R874" s="48" t="s">
        <v>2743</v>
      </c>
      <c r="S874" s="48" t="s">
        <v>2744</v>
      </c>
      <c r="T874" s="48" t="s">
        <v>2742</v>
      </c>
      <c r="U874" s="48" t="s">
        <v>2743</v>
      </c>
      <c r="V874" s="48" t="s">
        <v>2748</v>
      </c>
      <c r="W874" s="122" t="s">
        <v>3812</v>
      </c>
      <c r="X874" s="122"/>
      <c r="Y874" s="48" t="s">
        <v>1233</v>
      </c>
      <c r="Z874" s="48" t="s">
        <v>2746</v>
      </c>
    </row>
    <row r="875" spans="2:26" ht="100.95" customHeight="1">
      <c r="B875" s="48" t="s">
        <v>2994</v>
      </c>
      <c r="C875" s="122">
        <f>IF(B875="1.2(1)①",INDEX('1.2(1)①'!$B:$B,MATCH(D875,'1.2(1)①'!$J:$J,0),1),INDEX('1.2(1)②'!$B:$B,MATCH(D875,'1.2(1)②'!$J:$J,0),1))</f>
        <v>73</v>
      </c>
      <c r="D875" s="48" t="s">
        <v>3414</v>
      </c>
      <c r="E875" s="48">
        <f t="shared" si="14"/>
        <v>869</v>
      </c>
      <c r="F875" s="48" t="s">
        <v>2750</v>
      </c>
      <c r="G875" s="48" t="s">
        <v>2739</v>
      </c>
      <c r="H875" s="48" t="s">
        <v>1267</v>
      </c>
      <c r="I875" s="48" t="s">
        <v>1267</v>
      </c>
      <c r="J875" s="48" t="s">
        <v>2740</v>
      </c>
      <c r="K875" s="48" t="s">
        <v>2741</v>
      </c>
      <c r="L875" s="48">
        <v>0.74</v>
      </c>
      <c r="M875" s="48" t="s">
        <v>1276</v>
      </c>
      <c r="N875" s="48" t="s">
        <v>1277</v>
      </c>
      <c r="O875" s="122" t="s">
        <v>1267</v>
      </c>
      <c r="P875" s="48" t="s">
        <v>1271</v>
      </c>
      <c r="Q875" s="48" t="s">
        <v>2751</v>
      </c>
      <c r="R875" s="48" t="s">
        <v>2752</v>
      </c>
      <c r="S875" s="48" t="s">
        <v>2753</v>
      </c>
      <c r="T875" s="48" t="s">
        <v>2751</v>
      </c>
      <c r="U875" s="48" t="s">
        <v>2752</v>
      </c>
      <c r="V875" s="48" t="s">
        <v>2754</v>
      </c>
      <c r="W875" s="122" t="s">
        <v>3812</v>
      </c>
      <c r="X875" s="122"/>
      <c r="Y875" s="48" t="s">
        <v>1234</v>
      </c>
      <c r="Z875" s="48" t="s">
        <v>2749</v>
      </c>
    </row>
    <row r="876" spans="2:26" ht="28.95" customHeight="1">
      <c r="B876" s="48" t="s">
        <v>2994</v>
      </c>
      <c r="C876" s="122">
        <f>IF(B876="1.2(1)①",INDEX('1.2(1)①'!$B:$B,MATCH(D876,'1.2(1)①'!$J:$J,0),1),INDEX('1.2(1)②'!$B:$B,MATCH(D876,'1.2(1)②'!$J:$J,0),1))</f>
        <v>73</v>
      </c>
      <c r="D876" s="48" t="s">
        <v>3414</v>
      </c>
      <c r="E876" s="48">
        <f t="shared" si="14"/>
        <v>870</v>
      </c>
      <c r="F876" s="48" t="s">
        <v>2756</v>
      </c>
      <c r="G876" s="48" t="s">
        <v>2757</v>
      </c>
      <c r="H876" s="48" t="s">
        <v>1267</v>
      </c>
      <c r="I876" s="48" t="s">
        <v>1267</v>
      </c>
      <c r="J876" s="48" t="s">
        <v>2740</v>
      </c>
      <c r="K876" s="48" t="s">
        <v>2741</v>
      </c>
      <c r="L876" s="48">
        <v>2.6</v>
      </c>
      <c r="M876" s="48" t="s">
        <v>1276</v>
      </c>
      <c r="N876" s="48" t="s">
        <v>1277</v>
      </c>
      <c r="O876" s="122" t="s">
        <v>1267</v>
      </c>
      <c r="P876" s="48" t="s">
        <v>1271</v>
      </c>
      <c r="Q876" s="48" t="s">
        <v>2742</v>
      </c>
      <c r="R876" s="48" t="s">
        <v>2743</v>
      </c>
      <c r="S876" s="48" t="s">
        <v>2744</v>
      </c>
      <c r="T876" s="48" t="s">
        <v>2742</v>
      </c>
      <c r="U876" s="48" t="s">
        <v>2743</v>
      </c>
      <c r="V876" s="48" t="s">
        <v>2758</v>
      </c>
      <c r="W876" s="122" t="s">
        <v>3812</v>
      </c>
      <c r="X876" s="122"/>
      <c r="Y876" s="48" t="s">
        <v>1235</v>
      </c>
      <c r="Z876" s="48" t="s">
        <v>2755</v>
      </c>
    </row>
    <row r="877" spans="2:26" ht="28.95" customHeight="1">
      <c r="B877" s="48" t="s">
        <v>2994</v>
      </c>
      <c r="C877" s="122">
        <f>IF(B877="1.2(1)①",INDEX('1.2(1)①'!$B:$B,MATCH(D877,'1.2(1)①'!$J:$J,0),1),INDEX('1.2(1)②'!$B:$B,MATCH(D877,'1.2(1)②'!$J:$J,0),1))</f>
        <v>73</v>
      </c>
      <c r="D877" s="48" t="s">
        <v>3414</v>
      </c>
      <c r="E877" s="48">
        <f t="shared" si="14"/>
        <v>871</v>
      </c>
      <c r="F877" s="48" t="s">
        <v>2760</v>
      </c>
      <c r="G877" s="48" t="s">
        <v>2757</v>
      </c>
      <c r="H877" s="48" t="s">
        <v>1267</v>
      </c>
      <c r="I877" s="48" t="s">
        <v>1267</v>
      </c>
      <c r="J877" s="48" t="s">
        <v>2740</v>
      </c>
      <c r="K877" s="48" t="s">
        <v>2741</v>
      </c>
      <c r="L877" s="48">
        <v>1</v>
      </c>
      <c r="M877" s="48" t="s">
        <v>1276</v>
      </c>
      <c r="N877" s="48" t="s">
        <v>1277</v>
      </c>
      <c r="O877" s="122" t="s">
        <v>1267</v>
      </c>
      <c r="P877" s="48" t="s">
        <v>1271</v>
      </c>
      <c r="Q877" s="48" t="s">
        <v>2751</v>
      </c>
      <c r="R877" s="48" t="s">
        <v>2752</v>
      </c>
      <c r="S877" s="48" t="s">
        <v>2753</v>
      </c>
      <c r="T877" s="48" t="s">
        <v>2751</v>
      </c>
      <c r="U877" s="48" t="s">
        <v>2752</v>
      </c>
      <c r="V877" s="48" t="s">
        <v>2761</v>
      </c>
      <c r="W877" s="122" t="s">
        <v>3812</v>
      </c>
      <c r="X877" s="122"/>
      <c r="Y877" s="48" t="s">
        <v>1236</v>
      </c>
      <c r="Z877" s="48" t="s">
        <v>2759</v>
      </c>
    </row>
    <row r="878" spans="2:26" ht="28.95" customHeight="1">
      <c r="B878" s="48" t="s">
        <v>2994</v>
      </c>
      <c r="C878" s="122">
        <f>IF(B878="1.2(1)①",INDEX('1.2(1)①'!$B:$B,MATCH(D878,'1.2(1)①'!$J:$J,0),1),INDEX('1.2(1)②'!$B:$B,MATCH(D878,'1.2(1)②'!$J:$J,0),1))</f>
        <v>73</v>
      </c>
      <c r="D878" s="48" t="s">
        <v>3414</v>
      </c>
      <c r="E878" s="48">
        <f t="shared" si="14"/>
        <v>872</v>
      </c>
      <c r="F878" s="48" t="s">
        <v>2763</v>
      </c>
      <c r="G878" s="48" t="s">
        <v>2757</v>
      </c>
      <c r="H878" s="48" t="s">
        <v>1267</v>
      </c>
      <c r="I878" s="48" t="s">
        <v>1267</v>
      </c>
      <c r="J878" s="48" t="s">
        <v>2740</v>
      </c>
      <c r="K878" s="48" t="s">
        <v>2741</v>
      </c>
      <c r="L878" s="48">
        <v>1.6</v>
      </c>
      <c r="M878" s="48" t="s">
        <v>1276</v>
      </c>
      <c r="N878" s="48" t="s">
        <v>1277</v>
      </c>
      <c r="O878" s="122" t="s">
        <v>1267</v>
      </c>
      <c r="P878" s="48" t="s">
        <v>1271</v>
      </c>
      <c r="Q878" s="48" t="s">
        <v>2742</v>
      </c>
      <c r="R878" s="48" t="s">
        <v>2743</v>
      </c>
      <c r="S878" s="48" t="s">
        <v>2744</v>
      </c>
      <c r="T878" s="48" t="s">
        <v>2742</v>
      </c>
      <c r="U878" s="48" t="s">
        <v>2743</v>
      </c>
      <c r="V878" s="48" t="s">
        <v>2764</v>
      </c>
      <c r="W878" s="122" t="s">
        <v>3812</v>
      </c>
      <c r="X878" s="122"/>
      <c r="Y878" s="48" t="s">
        <v>1237</v>
      </c>
      <c r="Z878" s="48" t="s">
        <v>2762</v>
      </c>
    </row>
    <row r="879" spans="2:26" ht="28.95" customHeight="1">
      <c r="B879" s="48" t="s">
        <v>2994</v>
      </c>
      <c r="C879" s="122">
        <f>IF(B879="1.2(1)①",INDEX('1.2(1)①'!$B:$B,MATCH(D879,'1.2(1)①'!$J:$J,0),1),INDEX('1.2(1)②'!$B:$B,MATCH(D879,'1.2(1)②'!$J:$J,0),1))</f>
        <v>73</v>
      </c>
      <c r="D879" s="48" t="s">
        <v>3414</v>
      </c>
      <c r="E879" s="48">
        <f t="shared" si="14"/>
        <v>873</v>
      </c>
      <c r="F879" s="48" t="s">
        <v>2766</v>
      </c>
      <c r="G879" s="48" t="s">
        <v>2757</v>
      </c>
      <c r="H879" s="48" t="s">
        <v>1267</v>
      </c>
      <c r="I879" s="48" t="s">
        <v>1267</v>
      </c>
      <c r="J879" s="48" t="s">
        <v>2740</v>
      </c>
      <c r="K879" s="48" t="s">
        <v>2741</v>
      </c>
      <c r="L879" s="48">
        <v>2.5</v>
      </c>
      <c r="M879" s="48" t="s">
        <v>1276</v>
      </c>
      <c r="N879" s="48" t="s">
        <v>1277</v>
      </c>
      <c r="O879" s="122" t="s">
        <v>1267</v>
      </c>
      <c r="P879" s="48" t="s">
        <v>1271</v>
      </c>
      <c r="Q879" s="48" t="s">
        <v>2742</v>
      </c>
      <c r="R879" s="48" t="s">
        <v>2743</v>
      </c>
      <c r="S879" s="48" t="s">
        <v>2744</v>
      </c>
      <c r="T879" s="48" t="s">
        <v>2742</v>
      </c>
      <c r="U879" s="48" t="s">
        <v>2743</v>
      </c>
      <c r="V879" s="48" t="s">
        <v>2767</v>
      </c>
      <c r="W879" s="122" t="s">
        <v>3812</v>
      </c>
      <c r="X879" s="122"/>
      <c r="Y879" s="48" t="s">
        <v>1238</v>
      </c>
      <c r="Z879" s="48" t="s">
        <v>2765</v>
      </c>
    </row>
    <row r="880" spans="2:26" ht="28.95" customHeight="1">
      <c r="B880" s="48" t="s">
        <v>2994</v>
      </c>
      <c r="C880" s="122">
        <f>IF(B880="1.2(1)①",INDEX('1.2(1)①'!$B:$B,MATCH(D880,'1.2(1)①'!$J:$J,0),1),INDEX('1.2(1)②'!$B:$B,MATCH(D880,'1.2(1)②'!$J:$J,0),1))</f>
        <v>74</v>
      </c>
      <c r="D880" s="48" t="s">
        <v>3415</v>
      </c>
      <c r="E880" s="48">
        <f t="shared" si="14"/>
        <v>874</v>
      </c>
      <c r="F880" s="48" t="s">
        <v>2769</v>
      </c>
      <c r="G880" s="48" t="s">
        <v>1267</v>
      </c>
      <c r="H880" s="48" t="s">
        <v>1267</v>
      </c>
      <c r="I880" s="48" t="s">
        <v>1267</v>
      </c>
      <c r="J880" s="48" t="s">
        <v>2770</v>
      </c>
      <c r="K880" s="48" t="s">
        <v>2771</v>
      </c>
      <c r="L880" s="48">
        <v>2.1999999999999999E-2</v>
      </c>
      <c r="M880" s="48" t="s">
        <v>1276</v>
      </c>
      <c r="N880" s="48" t="s">
        <v>1277</v>
      </c>
      <c r="O880" s="122" t="s">
        <v>1267</v>
      </c>
      <c r="P880" s="48" t="s">
        <v>1271</v>
      </c>
      <c r="Q880" s="48" t="s">
        <v>2772</v>
      </c>
      <c r="R880" s="48" t="s">
        <v>2773</v>
      </c>
      <c r="S880" s="48" t="s">
        <v>2774</v>
      </c>
      <c r="T880" s="48" t="s">
        <v>2772</v>
      </c>
      <c r="U880" s="48" t="s">
        <v>2773</v>
      </c>
      <c r="V880" s="48" t="s">
        <v>2774</v>
      </c>
      <c r="W880" s="122" t="s">
        <v>3812</v>
      </c>
      <c r="X880" s="122"/>
      <c r="Y880" s="48" t="s">
        <v>1239</v>
      </c>
      <c r="Z880" s="48" t="s">
        <v>2768</v>
      </c>
    </row>
    <row r="881" spans="2:26" ht="28.95" customHeight="1">
      <c r="B881" s="48" t="s">
        <v>2994</v>
      </c>
      <c r="C881" s="122">
        <f>IF(B881="1.2(1)①",INDEX('1.2(1)①'!$B:$B,MATCH(D881,'1.2(1)①'!$J:$J,0),1),INDEX('1.2(1)②'!$B:$B,MATCH(D881,'1.2(1)②'!$J:$J,0),1))</f>
        <v>74</v>
      </c>
      <c r="D881" s="48" t="s">
        <v>3415</v>
      </c>
      <c r="E881" s="48">
        <f t="shared" si="14"/>
        <v>875</v>
      </c>
      <c r="F881" s="48" t="s">
        <v>2776</v>
      </c>
      <c r="G881" s="48" t="s">
        <v>2777</v>
      </c>
      <c r="H881" s="48" t="s">
        <v>1267</v>
      </c>
      <c r="I881" s="48" t="s">
        <v>1267</v>
      </c>
      <c r="J881" s="48" t="s">
        <v>2770</v>
      </c>
      <c r="K881" s="48" t="s">
        <v>2771</v>
      </c>
      <c r="L881" s="48" t="s">
        <v>1267</v>
      </c>
      <c r="M881" s="48" t="s">
        <v>1276</v>
      </c>
      <c r="N881" s="48" t="s">
        <v>1277</v>
      </c>
      <c r="O881" s="122" t="s">
        <v>1267</v>
      </c>
      <c r="P881" s="48" t="s">
        <v>1271</v>
      </c>
      <c r="Q881" s="48" t="s">
        <v>2778</v>
      </c>
      <c r="R881" s="48" t="s">
        <v>2779</v>
      </c>
      <c r="S881" s="48" t="s">
        <v>2780</v>
      </c>
      <c r="T881" s="48" t="s">
        <v>2778</v>
      </c>
      <c r="U881" s="48" t="s">
        <v>2779</v>
      </c>
      <c r="V881" s="48" t="s">
        <v>2780</v>
      </c>
      <c r="W881" s="122" t="s">
        <v>3812</v>
      </c>
      <c r="X881" s="122"/>
      <c r="Y881" s="48" t="s">
        <v>1240</v>
      </c>
      <c r="Z881" s="48" t="s">
        <v>2775</v>
      </c>
    </row>
    <row r="882" spans="2:26" ht="28.95" customHeight="1">
      <c r="B882" s="48" t="s">
        <v>2994</v>
      </c>
      <c r="C882" s="122">
        <f>IF(B882="1.2(1)①",INDEX('1.2(1)①'!$B:$B,MATCH(D882,'1.2(1)①'!$J:$J,0),1),INDEX('1.2(1)②'!$B:$B,MATCH(D882,'1.2(1)②'!$J:$J,0),1))</f>
        <v>74</v>
      </c>
      <c r="D882" s="48" t="s">
        <v>3415</v>
      </c>
      <c r="E882" s="48">
        <f t="shared" si="14"/>
        <v>876</v>
      </c>
      <c r="F882" s="48" t="s">
        <v>2776</v>
      </c>
      <c r="G882" s="48" t="s">
        <v>2782</v>
      </c>
      <c r="H882" s="48" t="s">
        <v>1267</v>
      </c>
      <c r="I882" s="48" t="s">
        <v>1267</v>
      </c>
      <c r="J882" s="48" t="s">
        <v>2770</v>
      </c>
      <c r="K882" s="48" t="s">
        <v>2771</v>
      </c>
      <c r="L882" s="48" t="s">
        <v>1267</v>
      </c>
      <c r="M882" s="48" t="s">
        <v>1276</v>
      </c>
      <c r="N882" s="48" t="s">
        <v>1277</v>
      </c>
      <c r="O882" s="122" t="s">
        <v>1267</v>
      </c>
      <c r="P882" s="48" t="s">
        <v>1271</v>
      </c>
      <c r="Q882" s="48" t="s">
        <v>2778</v>
      </c>
      <c r="R882" s="48" t="s">
        <v>2779</v>
      </c>
      <c r="S882" s="48" t="s">
        <v>2780</v>
      </c>
      <c r="T882" s="48" t="s">
        <v>2778</v>
      </c>
      <c r="U882" s="48" t="s">
        <v>2779</v>
      </c>
      <c r="V882" s="48" t="s">
        <v>2780</v>
      </c>
      <c r="W882" s="122" t="s">
        <v>3812</v>
      </c>
      <c r="X882" s="122"/>
      <c r="Y882" s="48" t="s">
        <v>1240</v>
      </c>
      <c r="Z882" s="48" t="s">
        <v>2781</v>
      </c>
    </row>
    <row r="883" spans="2:26" ht="28.95" customHeight="1">
      <c r="B883" s="48" t="s">
        <v>2994</v>
      </c>
      <c r="C883" s="122">
        <f>IF(B883="1.2(1)①",INDEX('1.2(1)①'!$B:$B,MATCH(D883,'1.2(1)①'!$J:$J,0),1),INDEX('1.2(1)②'!$B:$B,MATCH(D883,'1.2(1)②'!$J:$J,0),1))</f>
        <v>74</v>
      </c>
      <c r="D883" s="48" t="s">
        <v>3415</v>
      </c>
      <c r="E883" s="48">
        <f t="shared" si="14"/>
        <v>877</v>
      </c>
      <c r="F883" s="48" t="s">
        <v>2784</v>
      </c>
      <c r="G883" s="48" t="s">
        <v>1267</v>
      </c>
      <c r="H883" s="48" t="s">
        <v>1267</v>
      </c>
      <c r="I883" s="48" t="s">
        <v>1267</v>
      </c>
      <c r="J883" s="48" t="s">
        <v>2770</v>
      </c>
      <c r="K883" s="48" t="s">
        <v>2771</v>
      </c>
      <c r="L883" s="48">
        <v>2E-3</v>
      </c>
      <c r="M883" s="48" t="s">
        <v>1276</v>
      </c>
      <c r="N883" s="48" t="s">
        <v>1277</v>
      </c>
      <c r="O883" s="122" t="s">
        <v>1267</v>
      </c>
      <c r="P883" s="48" t="s">
        <v>1271</v>
      </c>
      <c r="Q883" s="48" t="s">
        <v>2785</v>
      </c>
      <c r="R883" s="48" t="s">
        <v>2786</v>
      </c>
      <c r="S883" s="48" t="s">
        <v>2787</v>
      </c>
      <c r="T883" s="48" t="s">
        <v>2785</v>
      </c>
      <c r="U883" s="48" t="s">
        <v>2786</v>
      </c>
      <c r="V883" s="48" t="s">
        <v>2787</v>
      </c>
      <c r="W883" s="122" t="s">
        <v>3812</v>
      </c>
      <c r="X883" s="122"/>
      <c r="Y883" s="48" t="s">
        <v>1241</v>
      </c>
      <c r="Z883" s="48" t="s">
        <v>2783</v>
      </c>
    </row>
    <row r="884" spans="2:26" ht="72" customHeight="1">
      <c r="B884" s="48" t="s">
        <v>2994</v>
      </c>
      <c r="C884" s="122">
        <f>IF(B884="1.2(1)①",INDEX('1.2(1)①'!$B:$B,MATCH(D884,'1.2(1)①'!$J:$J,0),1),INDEX('1.2(1)②'!$B:$B,MATCH(D884,'1.2(1)②'!$J:$J,0),1))</f>
        <v>81</v>
      </c>
      <c r="D884" s="48" t="s">
        <v>3419</v>
      </c>
      <c r="E884" s="48">
        <f t="shared" ref="E884:E931" si="15">ROW(E884)-6</f>
        <v>878</v>
      </c>
      <c r="F884" s="48" t="s">
        <v>2840</v>
      </c>
      <c r="G884" s="48" t="s">
        <v>1267</v>
      </c>
      <c r="H884" s="48" t="s">
        <v>1267</v>
      </c>
      <c r="I884" s="48" t="s">
        <v>1267</v>
      </c>
      <c r="J884" s="48" t="s">
        <v>2841</v>
      </c>
      <c r="K884" s="48" t="s">
        <v>1993</v>
      </c>
      <c r="L884" s="48">
        <v>22.63</v>
      </c>
      <c r="M884" s="48" t="s">
        <v>1276</v>
      </c>
      <c r="N884" s="48" t="s">
        <v>1277</v>
      </c>
      <c r="O884" s="122" t="s">
        <v>1267</v>
      </c>
      <c r="P884" s="48" t="s">
        <v>1271</v>
      </c>
      <c r="Q884" s="48" t="s">
        <v>2842</v>
      </c>
      <c r="R884" s="48" t="s">
        <v>2843</v>
      </c>
      <c r="S884" s="48" t="s">
        <v>2844</v>
      </c>
      <c r="T884" s="48" t="s">
        <v>2845</v>
      </c>
      <c r="U884" s="48" t="s">
        <v>2846</v>
      </c>
      <c r="V884" s="48" t="s">
        <v>2847</v>
      </c>
      <c r="W884" s="122" t="s">
        <v>3812</v>
      </c>
      <c r="X884" s="122"/>
      <c r="Y884" s="48" t="s">
        <v>2838</v>
      </c>
      <c r="Z884" s="48" t="s">
        <v>2839</v>
      </c>
    </row>
    <row r="885" spans="2:26" ht="72" customHeight="1">
      <c r="B885" s="48" t="s">
        <v>2994</v>
      </c>
      <c r="C885" s="122">
        <f>IF(B885="1.2(1)①",INDEX('1.2(1)①'!$B:$B,MATCH(D885,'1.2(1)①'!$J:$J,0),1),INDEX('1.2(1)②'!$B:$B,MATCH(D885,'1.2(1)②'!$J:$J,0),1))</f>
        <v>81</v>
      </c>
      <c r="D885" s="48" t="s">
        <v>3419</v>
      </c>
      <c r="E885" s="48">
        <f t="shared" si="15"/>
        <v>879</v>
      </c>
      <c r="F885" s="48" t="s">
        <v>2840</v>
      </c>
      <c r="G885" s="48" t="s">
        <v>1267</v>
      </c>
      <c r="H885" s="48" t="s">
        <v>1267</v>
      </c>
      <c r="I885" s="48" t="s">
        <v>1267</v>
      </c>
      <c r="J885" s="48" t="s">
        <v>2849</v>
      </c>
      <c r="K885" s="48" t="s">
        <v>1993</v>
      </c>
      <c r="L885" s="48">
        <v>21.2</v>
      </c>
      <c r="M885" s="48" t="s">
        <v>1276</v>
      </c>
      <c r="N885" s="48" t="s">
        <v>1277</v>
      </c>
      <c r="O885" s="122" t="s">
        <v>1267</v>
      </c>
      <c r="P885" s="48" t="s">
        <v>1271</v>
      </c>
      <c r="Q885" s="48" t="s">
        <v>2850</v>
      </c>
      <c r="R885" s="48" t="s">
        <v>2846</v>
      </c>
      <c r="S885" s="48" t="s">
        <v>2851</v>
      </c>
      <c r="T885" s="48" t="s">
        <v>2850</v>
      </c>
      <c r="U885" s="48" t="s">
        <v>2846</v>
      </c>
      <c r="V885" s="48" t="s">
        <v>2847</v>
      </c>
      <c r="W885" s="122" t="s">
        <v>3812</v>
      </c>
      <c r="X885" s="122"/>
      <c r="Y885" s="48" t="s">
        <v>2838</v>
      </c>
      <c r="Z885" s="48" t="s">
        <v>2848</v>
      </c>
    </row>
    <row r="886" spans="2:26" ht="72" customHeight="1">
      <c r="B886" s="48" t="s">
        <v>2994</v>
      </c>
      <c r="C886" s="122">
        <f>IF(B886="1.2(1)①",INDEX('1.2(1)①'!$B:$B,MATCH(D886,'1.2(1)①'!$J:$J,0),1),INDEX('1.2(1)②'!$B:$B,MATCH(D886,'1.2(1)②'!$J:$J,0),1))</f>
        <v>81</v>
      </c>
      <c r="D886" s="48" t="s">
        <v>3419</v>
      </c>
      <c r="E886" s="48">
        <f t="shared" si="15"/>
        <v>880</v>
      </c>
      <c r="F886" s="48" t="s">
        <v>2854</v>
      </c>
      <c r="G886" s="48" t="s">
        <v>1267</v>
      </c>
      <c r="H886" s="48" t="s">
        <v>1267</v>
      </c>
      <c r="I886" s="48" t="s">
        <v>1267</v>
      </c>
      <c r="J886" s="48" t="s">
        <v>2849</v>
      </c>
      <c r="K886" s="48" t="s">
        <v>1993</v>
      </c>
      <c r="L886" s="48">
        <v>16.399999999999999</v>
      </c>
      <c r="M886" s="48" t="s">
        <v>1276</v>
      </c>
      <c r="N886" s="48" t="s">
        <v>1277</v>
      </c>
      <c r="O886" s="122" t="s">
        <v>1267</v>
      </c>
      <c r="P886" s="48" t="s">
        <v>1271</v>
      </c>
      <c r="Q886" s="48" t="s">
        <v>2850</v>
      </c>
      <c r="R886" s="48" t="s">
        <v>2846</v>
      </c>
      <c r="S886" s="48" t="s">
        <v>2847</v>
      </c>
      <c r="T886" s="48" t="s">
        <v>2850</v>
      </c>
      <c r="U886" s="48" t="s">
        <v>2846</v>
      </c>
      <c r="V886" s="48" t="s">
        <v>2847</v>
      </c>
      <c r="W886" s="122" t="s">
        <v>3812</v>
      </c>
      <c r="X886" s="122"/>
      <c r="Y886" s="48" t="s">
        <v>2852</v>
      </c>
      <c r="Z886" s="48" t="s">
        <v>2853</v>
      </c>
    </row>
    <row r="887" spans="2:26" ht="72" customHeight="1">
      <c r="B887" s="48" t="s">
        <v>2994</v>
      </c>
      <c r="C887" s="122">
        <f>IF(B887="1.2(1)①",INDEX('1.2(1)①'!$B:$B,MATCH(D887,'1.2(1)①'!$J:$J,0),1),INDEX('1.2(1)②'!$B:$B,MATCH(D887,'1.2(1)②'!$J:$J,0),1))</f>
        <v>81</v>
      </c>
      <c r="D887" s="48" t="s">
        <v>3419</v>
      </c>
      <c r="E887" s="48">
        <f t="shared" si="15"/>
        <v>881</v>
      </c>
      <c r="F887" s="48" t="s">
        <v>2857</v>
      </c>
      <c r="G887" s="48" t="s">
        <v>1267</v>
      </c>
      <c r="H887" s="48" t="s">
        <v>1267</v>
      </c>
      <c r="I887" s="48" t="s">
        <v>1267</v>
      </c>
      <c r="J887" s="48" t="s">
        <v>2849</v>
      </c>
      <c r="K887" s="48" t="s">
        <v>1993</v>
      </c>
      <c r="L887" s="48">
        <v>15.1</v>
      </c>
      <c r="M887" s="48" t="s">
        <v>1276</v>
      </c>
      <c r="N887" s="48" t="s">
        <v>1277</v>
      </c>
      <c r="O887" s="122" t="s">
        <v>1267</v>
      </c>
      <c r="P887" s="48" t="s">
        <v>1271</v>
      </c>
      <c r="Q887" s="48" t="s">
        <v>2842</v>
      </c>
      <c r="R887" s="48" t="s">
        <v>2843</v>
      </c>
      <c r="S887" s="48" t="s">
        <v>2844</v>
      </c>
      <c r="T887" s="48" t="s">
        <v>2858</v>
      </c>
      <c r="U887" s="48" t="s">
        <v>2859</v>
      </c>
      <c r="V887" s="48" t="s">
        <v>2860</v>
      </c>
      <c r="W887" s="122" t="s">
        <v>3812</v>
      </c>
      <c r="X887" s="122"/>
      <c r="Y887" s="48" t="s">
        <v>2855</v>
      </c>
      <c r="Z887" s="48" t="s">
        <v>2856</v>
      </c>
    </row>
    <row r="888" spans="2:26" ht="72" customHeight="1">
      <c r="B888" s="48" t="s">
        <v>2994</v>
      </c>
      <c r="C888" s="122">
        <f>IF(B888="1.2(1)①",INDEX('1.2(1)①'!$B:$B,MATCH(D888,'1.2(1)①'!$J:$J,0),1),INDEX('1.2(1)②'!$B:$B,MATCH(D888,'1.2(1)②'!$J:$J,0),1))</f>
        <v>81</v>
      </c>
      <c r="D888" s="48" t="s">
        <v>3419</v>
      </c>
      <c r="E888" s="48">
        <f t="shared" si="15"/>
        <v>882</v>
      </c>
      <c r="F888" s="48" t="s">
        <v>2863</v>
      </c>
      <c r="G888" s="48" t="s">
        <v>1267</v>
      </c>
      <c r="H888" s="48" t="s">
        <v>1267</v>
      </c>
      <c r="I888" s="48" t="s">
        <v>1267</v>
      </c>
      <c r="J888" s="48" t="s">
        <v>2849</v>
      </c>
      <c r="K888" s="48" t="s">
        <v>1993</v>
      </c>
      <c r="L888" s="48">
        <v>9.6</v>
      </c>
      <c r="M888" s="48" t="s">
        <v>1276</v>
      </c>
      <c r="N888" s="48" t="s">
        <v>1277</v>
      </c>
      <c r="O888" s="122" t="s">
        <v>1267</v>
      </c>
      <c r="P888" s="48" t="s">
        <v>1271</v>
      </c>
      <c r="Q888" s="48" t="s">
        <v>2842</v>
      </c>
      <c r="R888" s="48" t="s">
        <v>2843</v>
      </c>
      <c r="S888" s="48" t="s">
        <v>2844</v>
      </c>
      <c r="T888" s="48" t="s">
        <v>2864</v>
      </c>
      <c r="U888" s="48" t="s">
        <v>2865</v>
      </c>
      <c r="V888" s="48" t="s">
        <v>2866</v>
      </c>
      <c r="W888" s="122" t="s">
        <v>3812</v>
      </c>
      <c r="X888" s="122"/>
      <c r="Y888" s="48" t="s">
        <v>2861</v>
      </c>
      <c r="Z888" s="48" t="s">
        <v>2862</v>
      </c>
    </row>
    <row r="889" spans="2:26" ht="72" customHeight="1">
      <c r="B889" s="48" t="s">
        <v>2994</v>
      </c>
      <c r="C889" s="122">
        <f>IF(B889="1.2(1)①",INDEX('1.2(1)①'!$B:$B,MATCH(D889,'1.2(1)①'!$J:$J,0),1),INDEX('1.2(1)②'!$B:$B,MATCH(D889,'1.2(1)②'!$J:$J,0),1))</f>
        <v>81</v>
      </c>
      <c r="D889" s="48" t="s">
        <v>3419</v>
      </c>
      <c r="E889" s="48">
        <f t="shared" si="15"/>
        <v>883</v>
      </c>
      <c r="F889" s="48" t="s">
        <v>2869</v>
      </c>
      <c r="G889" s="48" t="s">
        <v>1267</v>
      </c>
      <c r="H889" s="48" t="s">
        <v>2024</v>
      </c>
      <c r="I889" s="48" t="s">
        <v>2870</v>
      </c>
      <c r="J889" s="48" t="s">
        <v>2871</v>
      </c>
      <c r="K889" s="48" t="s">
        <v>1993</v>
      </c>
      <c r="L889" s="48">
        <v>98</v>
      </c>
      <c r="M889" s="48" t="s">
        <v>1276</v>
      </c>
      <c r="N889" s="48" t="s">
        <v>1277</v>
      </c>
      <c r="O889" s="122" t="s">
        <v>1267</v>
      </c>
      <c r="P889" s="48" t="s">
        <v>1271</v>
      </c>
      <c r="Q889" s="48" t="s">
        <v>2872</v>
      </c>
      <c r="R889" s="48" t="s">
        <v>2873</v>
      </c>
      <c r="S889" s="48" t="s">
        <v>2874</v>
      </c>
      <c r="T889" s="48" t="s">
        <v>2872</v>
      </c>
      <c r="U889" s="48" t="s">
        <v>2873</v>
      </c>
      <c r="V889" s="48" t="s">
        <v>2875</v>
      </c>
      <c r="W889" s="122" t="s">
        <v>3812</v>
      </c>
      <c r="X889" s="122"/>
      <c r="Y889" s="48" t="s">
        <v>2867</v>
      </c>
      <c r="Z889" s="48" t="s">
        <v>2868</v>
      </c>
    </row>
    <row r="890" spans="2:26" ht="72" customHeight="1">
      <c r="B890" s="48" t="s">
        <v>2994</v>
      </c>
      <c r="C890" s="122">
        <f>IF(B890="1.2(1)①",INDEX('1.2(1)①'!$B:$B,MATCH(D890,'1.2(1)①'!$J:$J,0),1),INDEX('1.2(1)②'!$B:$B,MATCH(D890,'1.2(1)②'!$J:$J,0),1))</f>
        <v>81</v>
      </c>
      <c r="D890" s="48" t="s">
        <v>3419</v>
      </c>
      <c r="E890" s="48">
        <f t="shared" si="15"/>
        <v>884</v>
      </c>
      <c r="F890" s="48" t="s">
        <v>2869</v>
      </c>
      <c r="G890" s="48" t="s">
        <v>1267</v>
      </c>
      <c r="H890" s="48" t="s">
        <v>2024</v>
      </c>
      <c r="I890" s="48" t="s">
        <v>2877</v>
      </c>
      <c r="J890" s="48" t="s">
        <v>2871</v>
      </c>
      <c r="K890" s="48" t="s">
        <v>1993</v>
      </c>
      <c r="L890" s="48">
        <v>98.4</v>
      </c>
      <c r="M890" s="48" t="s">
        <v>1276</v>
      </c>
      <c r="N890" s="48" t="s">
        <v>1277</v>
      </c>
      <c r="O890" s="122" t="s">
        <v>1267</v>
      </c>
      <c r="P890" s="48" t="s">
        <v>1271</v>
      </c>
      <c r="Q890" s="48" t="s">
        <v>2872</v>
      </c>
      <c r="R890" s="48" t="s">
        <v>2873</v>
      </c>
      <c r="S890" s="48" t="s">
        <v>2874</v>
      </c>
      <c r="T890" s="48" t="s">
        <v>2872</v>
      </c>
      <c r="U890" s="48" t="s">
        <v>2873</v>
      </c>
      <c r="V890" s="48" t="s">
        <v>2875</v>
      </c>
      <c r="W890" s="122" t="s">
        <v>3812</v>
      </c>
      <c r="X890" s="122"/>
      <c r="Y890" s="48" t="s">
        <v>2867</v>
      </c>
      <c r="Z890" s="48" t="s">
        <v>2876</v>
      </c>
    </row>
    <row r="891" spans="2:26" ht="72" customHeight="1">
      <c r="B891" s="48" t="s">
        <v>2994</v>
      </c>
      <c r="C891" s="122">
        <f>IF(B891="1.2(1)①",INDEX('1.2(1)①'!$B:$B,MATCH(D891,'1.2(1)①'!$J:$J,0),1),INDEX('1.2(1)②'!$B:$B,MATCH(D891,'1.2(1)②'!$J:$J,0),1))</f>
        <v>81</v>
      </c>
      <c r="D891" s="48" t="s">
        <v>3419</v>
      </c>
      <c r="E891" s="48">
        <f t="shared" si="15"/>
        <v>885</v>
      </c>
      <c r="F891" s="48" t="s">
        <v>2880</v>
      </c>
      <c r="G891" s="48" t="s">
        <v>1267</v>
      </c>
      <c r="H891" s="48" t="s">
        <v>1267</v>
      </c>
      <c r="I891" s="48" t="s">
        <v>1267</v>
      </c>
      <c r="J891" s="48" t="s">
        <v>2871</v>
      </c>
      <c r="K891" s="48" t="s">
        <v>1993</v>
      </c>
      <c r="L891" s="48">
        <v>96.5</v>
      </c>
      <c r="M891" s="48" t="s">
        <v>1276</v>
      </c>
      <c r="N891" s="48" t="s">
        <v>1277</v>
      </c>
      <c r="O891" s="122" t="s">
        <v>1267</v>
      </c>
      <c r="P891" s="48" t="s">
        <v>1271</v>
      </c>
      <c r="Q891" s="48" t="s">
        <v>2872</v>
      </c>
      <c r="R891" s="48" t="s">
        <v>2873</v>
      </c>
      <c r="S891" s="48" t="s">
        <v>2874</v>
      </c>
      <c r="T891" s="48" t="s">
        <v>2872</v>
      </c>
      <c r="U891" s="48" t="s">
        <v>2873</v>
      </c>
      <c r="V891" s="48" t="s">
        <v>2875</v>
      </c>
      <c r="W891" s="122" t="s">
        <v>3812</v>
      </c>
      <c r="X891" s="122"/>
      <c r="Y891" s="48" t="s">
        <v>2878</v>
      </c>
      <c r="Z891" s="48" t="s">
        <v>2879</v>
      </c>
    </row>
    <row r="892" spans="2:26" ht="172.95" customHeight="1">
      <c r="B892" s="48" t="s">
        <v>2994</v>
      </c>
      <c r="C892" s="122">
        <f>IF(B892="1.2(1)①",INDEX('1.2(1)①'!$B:$B,MATCH(D892,'1.2(1)①'!$J:$J,0),1),INDEX('1.2(1)②'!$B:$B,MATCH(D892,'1.2(1)②'!$J:$J,0),1))</f>
        <v>83</v>
      </c>
      <c r="D892" s="48" t="s">
        <v>3420</v>
      </c>
      <c r="E892" s="48">
        <f t="shared" si="15"/>
        <v>886</v>
      </c>
      <c r="F892" s="48" t="s">
        <v>2882</v>
      </c>
      <c r="G892" s="48" t="s">
        <v>1267</v>
      </c>
      <c r="H892" s="48" t="s">
        <v>2024</v>
      </c>
      <c r="I892" s="48" t="s">
        <v>2883</v>
      </c>
      <c r="J892" s="48" t="s">
        <v>2884</v>
      </c>
      <c r="K892" s="48" t="s">
        <v>1993</v>
      </c>
      <c r="L892" s="48">
        <v>80</v>
      </c>
      <c r="M892" s="48" t="s">
        <v>1276</v>
      </c>
      <c r="N892" s="48" t="s">
        <v>1277</v>
      </c>
      <c r="O892" s="122" t="s">
        <v>1267</v>
      </c>
      <c r="P892" s="48" t="s">
        <v>1271</v>
      </c>
      <c r="Q892" s="48" t="s">
        <v>2885</v>
      </c>
      <c r="R892" s="48" t="s">
        <v>2886</v>
      </c>
      <c r="S892" s="48" t="s">
        <v>2887</v>
      </c>
      <c r="T892" s="48" t="s">
        <v>2885</v>
      </c>
      <c r="U892" s="48" t="s">
        <v>2886</v>
      </c>
      <c r="V892" s="48" t="s">
        <v>2888</v>
      </c>
      <c r="W892" s="122" t="s">
        <v>3812</v>
      </c>
      <c r="X892" s="122"/>
      <c r="Y892" s="48" t="s">
        <v>1242</v>
      </c>
      <c r="Z892" s="48" t="s">
        <v>2881</v>
      </c>
    </row>
    <row r="893" spans="2:26" ht="172.95" customHeight="1">
      <c r="B893" s="48" t="s">
        <v>2994</v>
      </c>
      <c r="C893" s="122">
        <f>IF(B893="1.2(1)①",INDEX('1.2(1)①'!$B:$B,MATCH(D893,'1.2(1)①'!$J:$J,0),1),INDEX('1.2(1)②'!$B:$B,MATCH(D893,'1.2(1)②'!$J:$J,0),1))</f>
        <v>83</v>
      </c>
      <c r="D893" s="48" t="s">
        <v>3420</v>
      </c>
      <c r="E893" s="122">
        <f t="shared" si="15"/>
        <v>887</v>
      </c>
      <c r="F893" s="48" t="s">
        <v>2890</v>
      </c>
      <c r="G893" s="48" t="s">
        <v>1267</v>
      </c>
      <c r="H893" s="48" t="s">
        <v>2024</v>
      </c>
      <c r="I893" s="48" t="s">
        <v>2883</v>
      </c>
      <c r="J893" s="48" t="s">
        <v>2884</v>
      </c>
      <c r="K893" s="48" t="s">
        <v>1993</v>
      </c>
      <c r="L893" s="48">
        <v>85</v>
      </c>
      <c r="M893" s="48" t="s">
        <v>1276</v>
      </c>
      <c r="N893" s="48" t="s">
        <v>1277</v>
      </c>
      <c r="O893" s="122" t="s">
        <v>1267</v>
      </c>
      <c r="P893" s="48" t="s">
        <v>1271</v>
      </c>
      <c r="Q893" s="48" t="s">
        <v>2885</v>
      </c>
      <c r="R893" s="48" t="s">
        <v>2886</v>
      </c>
      <c r="S893" s="48" t="s">
        <v>2891</v>
      </c>
      <c r="T893" s="48" t="s">
        <v>2885</v>
      </c>
      <c r="U893" s="48" t="s">
        <v>2886</v>
      </c>
      <c r="V893" s="48" t="s">
        <v>2888</v>
      </c>
      <c r="W893" s="122" t="s">
        <v>3812</v>
      </c>
      <c r="X893" s="122"/>
      <c r="Y893" s="48" t="s">
        <v>1243</v>
      </c>
      <c r="Z893" s="48" t="s">
        <v>2889</v>
      </c>
    </row>
    <row r="894" spans="2:26" ht="172.95" customHeight="1">
      <c r="B894" s="48" t="s">
        <v>2994</v>
      </c>
      <c r="C894" s="122">
        <f>IF(B894="1.2(1)①",INDEX('1.2(1)①'!$B:$B,MATCH(D894,'1.2(1)①'!$J:$J,0),1),INDEX('1.2(1)②'!$B:$B,MATCH(D894,'1.2(1)②'!$J:$J,0),1))</f>
        <v>84</v>
      </c>
      <c r="D894" s="48" t="s">
        <v>3421</v>
      </c>
      <c r="E894" s="122">
        <f t="shared" si="15"/>
        <v>888</v>
      </c>
      <c r="F894" s="48" t="s">
        <v>2893</v>
      </c>
      <c r="G894" s="48" t="s">
        <v>2894</v>
      </c>
      <c r="H894" s="48" t="s">
        <v>2024</v>
      </c>
      <c r="I894" s="48" t="s">
        <v>2895</v>
      </c>
      <c r="J894" s="48" t="s">
        <v>2896</v>
      </c>
      <c r="K894" s="48" t="s">
        <v>1993</v>
      </c>
      <c r="L894" s="48" t="s">
        <v>1267</v>
      </c>
      <c r="M894" s="48" t="s">
        <v>1276</v>
      </c>
      <c r="N894" s="48" t="s">
        <v>1277</v>
      </c>
      <c r="O894" s="122" t="s">
        <v>1267</v>
      </c>
      <c r="P894" s="48" t="s">
        <v>1529</v>
      </c>
      <c r="Q894" s="48" t="s">
        <v>2897</v>
      </c>
      <c r="R894" s="48" t="s">
        <v>1267</v>
      </c>
      <c r="S894" s="48" t="s">
        <v>2898</v>
      </c>
      <c r="T894" s="48" t="s">
        <v>2897</v>
      </c>
      <c r="U894" s="48" t="s">
        <v>1267</v>
      </c>
      <c r="V894" s="48" t="s">
        <v>2899</v>
      </c>
      <c r="W894" s="122" t="s">
        <v>3812</v>
      </c>
      <c r="X894" s="122"/>
      <c r="Y894" s="48" t="s">
        <v>1244</v>
      </c>
      <c r="Z894" s="48" t="s">
        <v>2892</v>
      </c>
    </row>
    <row r="895" spans="2:26" ht="172.95" customHeight="1">
      <c r="B895" s="48" t="s">
        <v>2994</v>
      </c>
      <c r="C895" s="122">
        <f>IF(B895="1.2(1)①",INDEX('1.2(1)①'!$B:$B,MATCH(D895,'1.2(1)①'!$J:$J,0),1),INDEX('1.2(1)②'!$B:$B,MATCH(D895,'1.2(1)②'!$J:$J,0),1))</f>
        <v>84</v>
      </c>
      <c r="D895" s="48" t="s">
        <v>3421</v>
      </c>
      <c r="E895" s="122">
        <f t="shared" si="15"/>
        <v>889</v>
      </c>
      <c r="F895" s="48" t="s">
        <v>2893</v>
      </c>
      <c r="G895" s="48" t="s">
        <v>2894</v>
      </c>
      <c r="H895" s="48" t="s">
        <v>2024</v>
      </c>
      <c r="I895" s="48" t="s">
        <v>2901</v>
      </c>
      <c r="J895" s="48" t="s">
        <v>2896</v>
      </c>
      <c r="K895" s="48" t="s">
        <v>1993</v>
      </c>
      <c r="L895" s="48" t="s">
        <v>1267</v>
      </c>
      <c r="M895" s="48" t="s">
        <v>1276</v>
      </c>
      <c r="N895" s="48" t="s">
        <v>1277</v>
      </c>
      <c r="O895" s="122" t="s">
        <v>1267</v>
      </c>
      <c r="P895" s="48" t="s">
        <v>1529</v>
      </c>
      <c r="Q895" s="48" t="s">
        <v>2897</v>
      </c>
      <c r="R895" s="48" t="s">
        <v>1267</v>
      </c>
      <c r="S895" s="48" t="s">
        <v>2898</v>
      </c>
      <c r="T895" s="48" t="s">
        <v>2897</v>
      </c>
      <c r="U895" s="48" t="s">
        <v>1267</v>
      </c>
      <c r="V895" s="48" t="s">
        <v>2899</v>
      </c>
      <c r="W895" s="122" t="s">
        <v>3812</v>
      </c>
      <c r="X895" s="122"/>
      <c r="Y895" s="48" t="s">
        <v>1244</v>
      </c>
      <c r="Z895" s="48" t="s">
        <v>2900</v>
      </c>
    </row>
    <row r="896" spans="2:26" ht="172.95" customHeight="1">
      <c r="B896" s="48" t="s">
        <v>2994</v>
      </c>
      <c r="C896" s="122">
        <f>IF(B896="1.2(1)①",INDEX('1.2(1)①'!$B:$B,MATCH(D896,'1.2(1)①'!$J:$J,0),1),INDEX('1.2(1)②'!$B:$B,MATCH(D896,'1.2(1)②'!$J:$J,0),1))</f>
        <v>84</v>
      </c>
      <c r="D896" s="48" t="s">
        <v>3421</v>
      </c>
      <c r="E896" s="122">
        <f t="shared" si="15"/>
        <v>890</v>
      </c>
      <c r="F896" s="48" t="s">
        <v>2893</v>
      </c>
      <c r="G896" s="48" t="s">
        <v>2894</v>
      </c>
      <c r="H896" s="48" t="s">
        <v>2024</v>
      </c>
      <c r="I896" s="48" t="s">
        <v>2903</v>
      </c>
      <c r="J896" s="48" t="s">
        <v>2896</v>
      </c>
      <c r="K896" s="48" t="s">
        <v>1993</v>
      </c>
      <c r="L896" s="48">
        <v>6.2</v>
      </c>
      <c r="M896" s="48" t="s">
        <v>1276</v>
      </c>
      <c r="N896" s="48" t="s">
        <v>1277</v>
      </c>
      <c r="O896" s="122" t="s">
        <v>1267</v>
      </c>
      <c r="P896" s="48" t="s">
        <v>1529</v>
      </c>
      <c r="Q896" s="48" t="s">
        <v>2897</v>
      </c>
      <c r="R896" s="48" t="s">
        <v>1267</v>
      </c>
      <c r="S896" s="48" t="s">
        <v>2898</v>
      </c>
      <c r="T896" s="48" t="s">
        <v>2897</v>
      </c>
      <c r="U896" s="48" t="s">
        <v>1267</v>
      </c>
      <c r="V896" s="48" t="s">
        <v>2899</v>
      </c>
      <c r="W896" s="122" t="s">
        <v>3812</v>
      </c>
      <c r="X896" s="122"/>
      <c r="Y896" s="48" t="s">
        <v>1244</v>
      </c>
      <c r="Z896" s="48" t="s">
        <v>2902</v>
      </c>
    </row>
    <row r="897" spans="2:26" ht="172.95" customHeight="1">
      <c r="B897" s="48" t="s">
        <v>2994</v>
      </c>
      <c r="C897" s="122">
        <f>IF(B897="1.2(1)①",INDEX('1.2(1)①'!$B:$B,MATCH(D897,'1.2(1)①'!$J:$J,0),1),INDEX('1.2(1)②'!$B:$B,MATCH(D897,'1.2(1)②'!$J:$J,0),1))</f>
        <v>84</v>
      </c>
      <c r="D897" s="48" t="s">
        <v>3421</v>
      </c>
      <c r="E897" s="122">
        <f t="shared" si="15"/>
        <v>891</v>
      </c>
      <c r="F897" s="48" t="s">
        <v>2893</v>
      </c>
      <c r="G897" s="48" t="s">
        <v>2894</v>
      </c>
      <c r="H897" s="48" t="s">
        <v>2024</v>
      </c>
      <c r="I897" s="48" t="s">
        <v>2905</v>
      </c>
      <c r="J897" s="48" t="s">
        <v>2896</v>
      </c>
      <c r="K897" s="48" t="s">
        <v>1993</v>
      </c>
      <c r="L897" s="48">
        <v>6.2</v>
      </c>
      <c r="M897" s="48" t="s">
        <v>1276</v>
      </c>
      <c r="N897" s="48" t="s">
        <v>1277</v>
      </c>
      <c r="O897" s="122" t="s">
        <v>1267</v>
      </c>
      <c r="P897" s="48" t="s">
        <v>1529</v>
      </c>
      <c r="Q897" s="48" t="s">
        <v>2897</v>
      </c>
      <c r="R897" s="48" t="s">
        <v>1267</v>
      </c>
      <c r="S897" s="48" t="s">
        <v>2898</v>
      </c>
      <c r="T897" s="48" t="s">
        <v>2897</v>
      </c>
      <c r="U897" s="48" t="s">
        <v>1267</v>
      </c>
      <c r="V897" s="48" t="s">
        <v>2899</v>
      </c>
      <c r="W897" s="122" t="s">
        <v>3812</v>
      </c>
      <c r="X897" s="122"/>
      <c r="Y897" s="48" t="s">
        <v>1244</v>
      </c>
      <c r="Z897" s="48" t="s">
        <v>2904</v>
      </c>
    </row>
    <row r="898" spans="2:26" ht="172.95" customHeight="1">
      <c r="B898" s="48" t="s">
        <v>2994</v>
      </c>
      <c r="C898" s="122">
        <f>IF(B898="1.2(1)①",INDEX('1.2(1)①'!$B:$B,MATCH(D898,'1.2(1)①'!$J:$J,0),1),INDEX('1.2(1)②'!$B:$B,MATCH(D898,'1.2(1)②'!$J:$J,0),1))</f>
        <v>84</v>
      </c>
      <c r="D898" s="48" t="s">
        <v>3421</v>
      </c>
      <c r="E898" s="122">
        <f t="shared" si="15"/>
        <v>892</v>
      </c>
      <c r="F898" s="48" t="s">
        <v>2893</v>
      </c>
      <c r="G898" s="48" t="s">
        <v>2894</v>
      </c>
      <c r="H898" s="48" t="s">
        <v>2024</v>
      </c>
      <c r="I898" s="48" t="s">
        <v>2048</v>
      </c>
      <c r="J898" s="48" t="s">
        <v>2896</v>
      </c>
      <c r="K898" s="48" t="s">
        <v>1993</v>
      </c>
      <c r="L898" s="48">
        <v>6.8</v>
      </c>
      <c r="M898" s="48" t="s">
        <v>1276</v>
      </c>
      <c r="N898" s="48" t="s">
        <v>1277</v>
      </c>
      <c r="O898" s="122" t="s">
        <v>1267</v>
      </c>
      <c r="P898" s="48" t="s">
        <v>1529</v>
      </c>
      <c r="Q898" s="48" t="s">
        <v>2897</v>
      </c>
      <c r="R898" s="48" t="s">
        <v>1267</v>
      </c>
      <c r="S898" s="48" t="s">
        <v>2898</v>
      </c>
      <c r="T898" s="48" t="s">
        <v>2897</v>
      </c>
      <c r="U898" s="48" t="s">
        <v>1267</v>
      </c>
      <c r="V898" s="48" t="s">
        <v>2899</v>
      </c>
      <c r="W898" s="122" t="s">
        <v>3812</v>
      </c>
      <c r="X898" s="122"/>
      <c r="Y898" s="48" t="s">
        <v>1244</v>
      </c>
      <c r="Z898" s="48" t="s">
        <v>2906</v>
      </c>
    </row>
    <row r="899" spans="2:26" ht="172.95" customHeight="1">
      <c r="B899" s="48" t="s">
        <v>2994</v>
      </c>
      <c r="C899" s="122">
        <f>IF(B899="1.2(1)①",INDEX('1.2(1)①'!$B:$B,MATCH(D899,'1.2(1)①'!$J:$J,0),1),INDEX('1.2(1)②'!$B:$B,MATCH(D899,'1.2(1)②'!$J:$J,0),1))</f>
        <v>84</v>
      </c>
      <c r="D899" s="48" t="s">
        <v>3421</v>
      </c>
      <c r="E899" s="122">
        <f t="shared" si="15"/>
        <v>893</v>
      </c>
      <c r="F899" s="48" t="s">
        <v>2893</v>
      </c>
      <c r="G899" s="48" t="s">
        <v>2894</v>
      </c>
      <c r="H899" s="48" t="s">
        <v>2024</v>
      </c>
      <c r="I899" s="48" t="s">
        <v>2056</v>
      </c>
      <c r="J899" s="48" t="s">
        <v>2896</v>
      </c>
      <c r="K899" s="48" t="s">
        <v>1993</v>
      </c>
      <c r="L899" s="48" t="s">
        <v>1267</v>
      </c>
      <c r="M899" s="48" t="s">
        <v>1276</v>
      </c>
      <c r="N899" s="48" t="s">
        <v>1277</v>
      </c>
      <c r="O899" s="122" t="s">
        <v>1267</v>
      </c>
      <c r="P899" s="48" t="s">
        <v>1529</v>
      </c>
      <c r="Q899" s="48" t="s">
        <v>2897</v>
      </c>
      <c r="R899" s="48" t="s">
        <v>1267</v>
      </c>
      <c r="S899" s="48" t="s">
        <v>2898</v>
      </c>
      <c r="T899" s="48" t="s">
        <v>2897</v>
      </c>
      <c r="U899" s="48" t="s">
        <v>1267</v>
      </c>
      <c r="V899" s="48" t="s">
        <v>2899</v>
      </c>
      <c r="W899" s="122" t="s">
        <v>3812</v>
      </c>
      <c r="X899" s="122"/>
      <c r="Y899" s="48" t="s">
        <v>1244</v>
      </c>
      <c r="Z899" s="48" t="s">
        <v>2907</v>
      </c>
    </row>
    <row r="900" spans="2:26" ht="172.95" customHeight="1">
      <c r="B900" s="48" t="s">
        <v>2994</v>
      </c>
      <c r="C900" s="122">
        <f>IF(B900="1.2(1)①",INDEX('1.2(1)①'!$B:$B,MATCH(D900,'1.2(1)①'!$J:$J,0),1),INDEX('1.2(1)②'!$B:$B,MATCH(D900,'1.2(1)②'!$J:$J,0),1))</f>
        <v>84</v>
      </c>
      <c r="D900" s="48" t="s">
        <v>3421</v>
      </c>
      <c r="E900" s="122">
        <f t="shared" si="15"/>
        <v>894</v>
      </c>
      <c r="F900" s="48" t="s">
        <v>2893</v>
      </c>
      <c r="G900" s="48" t="s">
        <v>2909</v>
      </c>
      <c r="H900" s="48" t="s">
        <v>2024</v>
      </c>
      <c r="I900" s="48" t="s">
        <v>2895</v>
      </c>
      <c r="J900" s="48" t="s">
        <v>2896</v>
      </c>
      <c r="K900" s="48" t="s">
        <v>1993</v>
      </c>
      <c r="L900" s="48" t="s">
        <v>1267</v>
      </c>
      <c r="M900" s="48" t="s">
        <v>1276</v>
      </c>
      <c r="N900" s="48" t="s">
        <v>1277</v>
      </c>
      <c r="O900" s="122" t="s">
        <v>1267</v>
      </c>
      <c r="P900" s="48" t="s">
        <v>1529</v>
      </c>
      <c r="Q900" s="48" t="s">
        <v>2897</v>
      </c>
      <c r="R900" s="48" t="s">
        <v>1267</v>
      </c>
      <c r="S900" s="48" t="s">
        <v>2898</v>
      </c>
      <c r="T900" s="48" t="s">
        <v>2897</v>
      </c>
      <c r="U900" s="48" t="s">
        <v>1267</v>
      </c>
      <c r="V900" s="48" t="s">
        <v>2899</v>
      </c>
      <c r="W900" s="122" t="s">
        <v>3812</v>
      </c>
      <c r="X900" s="122"/>
      <c r="Y900" s="48" t="s">
        <v>1244</v>
      </c>
      <c r="Z900" s="48" t="s">
        <v>2908</v>
      </c>
    </row>
    <row r="901" spans="2:26" ht="172.95" customHeight="1">
      <c r="B901" s="48" t="s">
        <v>2994</v>
      </c>
      <c r="C901" s="122">
        <f>IF(B901="1.2(1)①",INDEX('1.2(1)①'!$B:$B,MATCH(D901,'1.2(1)①'!$J:$J,0),1),INDEX('1.2(1)②'!$B:$B,MATCH(D901,'1.2(1)②'!$J:$J,0),1))</f>
        <v>84</v>
      </c>
      <c r="D901" s="48" t="s">
        <v>3421</v>
      </c>
      <c r="E901" s="122">
        <f t="shared" si="15"/>
        <v>895</v>
      </c>
      <c r="F901" s="48" t="s">
        <v>2893</v>
      </c>
      <c r="G901" s="48" t="s">
        <v>2909</v>
      </c>
      <c r="H901" s="48" t="s">
        <v>2024</v>
      </c>
      <c r="I901" s="48" t="s">
        <v>2901</v>
      </c>
      <c r="J901" s="48" t="s">
        <v>2896</v>
      </c>
      <c r="K901" s="48" t="s">
        <v>1993</v>
      </c>
      <c r="L901" s="48" t="s">
        <v>1267</v>
      </c>
      <c r="M901" s="48" t="s">
        <v>1276</v>
      </c>
      <c r="N901" s="48" t="s">
        <v>1277</v>
      </c>
      <c r="O901" s="122" t="s">
        <v>1267</v>
      </c>
      <c r="P901" s="48" t="s">
        <v>1529</v>
      </c>
      <c r="Q901" s="48" t="s">
        <v>2897</v>
      </c>
      <c r="R901" s="48" t="s">
        <v>1267</v>
      </c>
      <c r="S901" s="48" t="s">
        <v>2898</v>
      </c>
      <c r="T901" s="48" t="s">
        <v>2897</v>
      </c>
      <c r="U901" s="48" t="s">
        <v>1267</v>
      </c>
      <c r="V901" s="48" t="s">
        <v>2899</v>
      </c>
      <c r="W901" s="122" t="s">
        <v>3812</v>
      </c>
      <c r="X901" s="122"/>
      <c r="Y901" s="48" t="s">
        <v>1244</v>
      </c>
      <c r="Z901" s="48" t="s">
        <v>2910</v>
      </c>
    </row>
    <row r="902" spans="2:26" ht="172.95" customHeight="1">
      <c r="B902" s="48" t="s">
        <v>2994</v>
      </c>
      <c r="C902" s="122">
        <f>IF(B902="1.2(1)①",INDEX('1.2(1)①'!$B:$B,MATCH(D902,'1.2(1)①'!$J:$J,0),1),INDEX('1.2(1)②'!$B:$B,MATCH(D902,'1.2(1)②'!$J:$J,0),1))</f>
        <v>84</v>
      </c>
      <c r="D902" s="48" t="s">
        <v>3421</v>
      </c>
      <c r="E902" s="122">
        <f t="shared" si="15"/>
        <v>896</v>
      </c>
      <c r="F902" s="48" t="s">
        <v>2893</v>
      </c>
      <c r="G902" s="48" t="s">
        <v>2909</v>
      </c>
      <c r="H902" s="48" t="s">
        <v>2024</v>
      </c>
      <c r="I902" s="48" t="s">
        <v>2903</v>
      </c>
      <c r="J902" s="48" t="s">
        <v>2896</v>
      </c>
      <c r="K902" s="48" t="s">
        <v>1993</v>
      </c>
      <c r="L902" s="48">
        <v>6.2</v>
      </c>
      <c r="M902" s="48" t="s">
        <v>1276</v>
      </c>
      <c r="N902" s="48" t="s">
        <v>1277</v>
      </c>
      <c r="O902" s="122" t="s">
        <v>1267</v>
      </c>
      <c r="P902" s="48" t="s">
        <v>1529</v>
      </c>
      <c r="Q902" s="48" t="s">
        <v>2897</v>
      </c>
      <c r="R902" s="48" t="s">
        <v>1267</v>
      </c>
      <c r="S902" s="48" t="s">
        <v>2898</v>
      </c>
      <c r="T902" s="48" t="s">
        <v>2897</v>
      </c>
      <c r="U902" s="48" t="s">
        <v>1267</v>
      </c>
      <c r="V902" s="48" t="s">
        <v>2899</v>
      </c>
      <c r="W902" s="122" t="s">
        <v>3812</v>
      </c>
      <c r="X902" s="122"/>
      <c r="Y902" s="48" t="s">
        <v>1244</v>
      </c>
      <c r="Z902" s="48" t="s">
        <v>2911</v>
      </c>
    </row>
    <row r="903" spans="2:26" ht="172.95" customHeight="1">
      <c r="B903" s="48" t="s">
        <v>2994</v>
      </c>
      <c r="C903" s="122">
        <f>IF(B903="1.2(1)①",INDEX('1.2(1)①'!$B:$B,MATCH(D903,'1.2(1)①'!$J:$J,0),1),INDEX('1.2(1)②'!$B:$B,MATCH(D903,'1.2(1)②'!$J:$J,0),1))</f>
        <v>84</v>
      </c>
      <c r="D903" s="48" t="s">
        <v>3421</v>
      </c>
      <c r="E903" s="122">
        <f t="shared" si="15"/>
        <v>897</v>
      </c>
      <c r="F903" s="48" t="s">
        <v>2893</v>
      </c>
      <c r="G903" s="48" t="s">
        <v>2909</v>
      </c>
      <c r="H903" s="48" t="s">
        <v>2024</v>
      </c>
      <c r="I903" s="48" t="s">
        <v>2905</v>
      </c>
      <c r="J903" s="48" t="s">
        <v>2896</v>
      </c>
      <c r="K903" s="48" t="s">
        <v>1993</v>
      </c>
      <c r="L903" s="48">
        <v>6.8</v>
      </c>
      <c r="M903" s="48" t="s">
        <v>1276</v>
      </c>
      <c r="N903" s="48" t="s">
        <v>1277</v>
      </c>
      <c r="O903" s="122" t="s">
        <v>1267</v>
      </c>
      <c r="P903" s="48" t="s">
        <v>1529</v>
      </c>
      <c r="Q903" s="48" t="s">
        <v>2897</v>
      </c>
      <c r="R903" s="48" t="s">
        <v>1267</v>
      </c>
      <c r="S903" s="48" t="s">
        <v>2898</v>
      </c>
      <c r="T903" s="48" t="s">
        <v>2897</v>
      </c>
      <c r="U903" s="48" t="s">
        <v>1267</v>
      </c>
      <c r="V903" s="48" t="s">
        <v>2899</v>
      </c>
      <c r="W903" s="122" t="s">
        <v>3812</v>
      </c>
      <c r="X903" s="122"/>
      <c r="Y903" s="48" t="s">
        <v>1244</v>
      </c>
      <c r="Z903" s="48" t="s">
        <v>2912</v>
      </c>
    </row>
    <row r="904" spans="2:26" ht="172.95" customHeight="1">
      <c r="B904" s="48" t="s">
        <v>2994</v>
      </c>
      <c r="C904" s="122">
        <f>IF(B904="1.2(1)①",INDEX('1.2(1)①'!$B:$B,MATCH(D904,'1.2(1)①'!$J:$J,0),1),INDEX('1.2(1)②'!$B:$B,MATCH(D904,'1.2(1)②'!$J:$J,0),1))</f>
        <v>84</v>
      </c>
      <c r="D904" s="48" t="s">
        <v>3421</v>
      </c>
      <c r="E904" s="122">
        <f t="shared" si="15"/>
        <v>898</v>
      </c>
      <c r="F904" s="48" t="s">
        <v>2893</v>
      </c>
      <c r="G904" s="48" t="s">
        <v>2909</v>
      </c>
      <c r="H904" s="48" t="s">
        <v>2024</v>
      </c>
      <c r="I904" s="48" t="s">
        <v>2048</v>
      </c>
      <c r="J904" s="48" t="s">
        <v>2896</v>
      </c>
      <c r="K904" s="48" t="s">
        <v>1993</v>
      </c>
      <c r="L904" s="48">
        <v>6.83</v>
      </c>
      <c r="M904" s="48" t="s">
        <v>1276</v>
      </c>
      <c r="N904" s="48" t="s">
        <v>1277</v>
      </c>
      <c r="O904" s="122" t="s">
        <v>1267</v>
      </c>
      <c r="P904" s="48" t="s">
        <v>1529</v>
      </c>
      <c r="Q904" s="48" t="s">
        <v>2897</v>
      </c>
      <c r="R904" s="48" t="s">
        <v>1267</v>
      </c>
      <c r="S904" s="48" t="s">
        <v>2898</v>
      </c>
      <c r="T904" s="48" t="s">
        <v>2897</v>
      </c>
      <c r="U904" s="48" t="s">
        <v>1267</v>
      </c>
      <c r="V904" s="48" t="s">
        <v>2899</v>
      </c>
      <c r="W904" s="122" t="s">
        <v>3812</v>
      </c>
      <c r="X904" s="122"/>
      <c r="Y904" s="48" t="s">
        <v>1244</v>
      </c>
      <c r="Z904" s="48" t="s">
        <v>2913</v>
      </c>
    </row>
    <row r="905" spans="2:26" ht="172.95" customHeight="1">
      <c r="B905" s="48" t="s">
        <v>2994</v>
      </c>
      <c r="C905" s="122">
        <f>IF(B905="1.2(1)①",INDEX('1.2(1)①'!$B:$B,MATCH(D905,'1.2(1)①'!$J:$J,0),1),INDEX('1.2(1)②'!$B:$B,MATCH(D905,'1.2(1)②'!$J:$J,0),1))</f>
        <v>84</v>
      </c>
      <c r="D905" s="48" t="s">
        <v>3421</v>
      </c>
      <c r="E905" s="122">
        <f t="shared" si="15"/>
        <v>899</v>
      </c>
      <c r="F905" s="48" t="s">
        <v>2893</v>
      </c>
      <c r="G905" s="48" t="s">
        <v>2909</v>
      </c>
      <c r="H905" s="48" t="s">
        <v>2024</v>
      </c>
      <c r="I905" s="48" t="s">
        <v>2056</v>
      </c>
      <c r="J905" s="48" t="s">
        <v>2896</v>
      </c>
      <c r="K905" s="48" t="s">
        <v>1993</v>
      </c>
      <c r="L905" s="48" t="s">
        <v>1267</v>
      </c>
      <c r="M905" s="48" t="s">
        <v>1276</v>
      </c>
      <c r="N905" s="48" t="s">
        <v>1277</v>
      </c>
      <c r="O905" s="122" t="s">
        <v>1267</v>
      </c>
      <c r="P905" s="48" t="s">
        <v>1529</v>
      </c>
      <c r="Q905" s="48" t="s">
        <v>2897</v>
      </c>
      <c r="R905" s="48" t="s">
        <v>1267</v>
      </c>
      <c r="S905" s="48" t="s">
        <v>2898</v>
      </c>
      <c r="T905" s="48" t="s">
        <v>2897</v>
      </c>
      <c r="U905" s="48" t="s">
        <v>1267</v>
      </c>
      <c r="V905" s="48" t="s">
        <v>2899</v>
      </c>
      <c r="W905" s="122" t="s">
        <v>3812</v>
      </c>
      <c r="X905" s="122"/>
      <c r="Y905" s="48" t="s">
        <v>1244</v>
      </c>
      <c r="Z905" s="48" t="s">
        <v>2914</v>
      </c>
    </row>
    <row r="906" spans="2:26" ht="172.95" customHeight="1">
      <c r="B906" s="48" t="s">
        <v>2994</v>
      </c>
      <c r="C906" s="122">
        <f>IF(B906="1.2(1)①",INDEX('1.2(1)①'!$B:$B,MATCH(D906,'1.2(1)①'!$J:$J,0),1),INDEX('1.2(1)②'!$B:$B,MATCH(D906,'1.2(1)②'!$J:$J,0),1))</f>
        <v>84</v>
      </c>
      <c r="D906" s="48" t="s">
        <v>3421</v>
      </c>
      <c r="E906" s="122">
        <f t="shared" si="15"/>
        <v>900</v>
      </c>
      <c r="F906" s="48" t="s">
        <v>2893</v>
      </c>
      <c r="G906" s="48" t="s">
        <v>2916</v>
      </c>
      <c r="H906" s="48" t="s">
        <v>2024</v>
      </c>
      <c r="I906" s="48" t="s">
        <v>2895</v>
      </c>
      <c r="J906" s="48" t="s">
        <v>2896</v>
      </c>
      <c r="K906" s="48" t="s">
        <v>1993</v>
      </c>
      <c r="L906" s="48" t="s">
        <v>1267</v>
      </c>
      <c r="M906" s="48" t="s">
        <v>1276</v>
      </c>
      <c r="N906" s="48" t="s">
        <v>1277</v>
      </c>
      <c r="O906" s="122" t="s">
        <v>1267</v>
      </c>
      <c r="P906" s="48" t="s">
        <v>1529</v>
      </c>
      <c r="Q906" s="48" t="s">
        <v>2897</v>
      </c>
      <c r="R906" s="48" t="s">
        <v>1267</v>
      </c>
      <c r="S906" s="48" t="s">
        <v>2898</v>
      </c>
      <c r="T906" s="48" t="s">
        <v>2897</v>
      </c>
      <c r="U906" s="48" t="s">
        <v>1267</v>
      </c>
      <c r="V906" s="48" t="s">
        <v>2899</v>
      </c>
      <c r="W906" s="122" t="s">
        <v>3812</v>
      </c>
      <c r="X906" s="122"/>
      <c r="Y906" s="48" t="s">
        <v>1244</v>
      </c>
      <c r="Z906" s="48" t="s">
        <v>2915</v>
      </c>
    </row>
    <row r="907" spans="2:26" ht="172.95" customHeight="1">
      <c r="B907" s="48" t="s">
        <v>2994</v>
      </c>
      <c r="C907" s="122">
        <f>IF(B907="1.2(1)①",INDEX('1.2(1)①'!$B:$B,MATCH(D907,'1.2(1)①'!$J:$J,0),1),INDEX('1.2(1)②'!$B:$B,MATCH(D907,'1.2(1)②'!$J:$J,0),1))</f>
        <v>84</v>
      </c>
      <c r="D907" s="48" t="s">
        <v>3421</v>
      </c>
      <c r="E907" s="122">
        <f t="shared" si="15"/>
        <v>901</v>
      </c>
      <c r="F907" s="48" t="s">
        <v>2893</v>
      </c>
      <c r="G907" s="48" t="s">
        <v>2916</v>
      </c>
      <c r="H907" s="48" t="s">
        <v>2024</v>
      </c>
      <c r="I907" s="48" t="s">
        <v>2901</v>
      </c>
      <c r="J907" s="48" t="s">
        <v>2896</v>
      </c>
      <c r="K907" s="48" t="s">
        <v>1993</v>
      </c>
      <c r="L907" s="48" t="s">
        <v>1267</v>
      </c>
      <c r="M907" s="48" t="s">
        <v>1276</v>
      </c>
      <c r="N907" s="48" t="s">
        <v>1277</v>
      </c>
      <c r="O907" s="122" t="s">
        <v>1267</v>
      </c>
      <c r="P907" s="48" t="s">
        <v>1529</v>
      </c>
      <c r="Q907" s="48" t="s">
        <v>2897</v>
      </c>
      <c r="R907" s="48" t="s">
        <v>1267</v>
      </c>
      <c r="S907" s="48" t="s">
        <v>2898</v>
      </c>
      <c r="T907" s="48" t="s">
        <v>2897</v>
      </c>
      <c r="U907" s="48" t="s">
        <v>1267</v>
      </c>
      <c r="V907" s="48" t="s">
        <v>2899</v>
      </c>
      <c r="W907" s="122" t="s">
        <v>3812</v>
      </c>
      <c r="X907" s="122"/>
      <c r="Y907" s="48" t="s">
        <v>1244</v>
      </c>
      <c r="Z907" s="48" t="s">
        <v>2917</v>
      </c>
    </row>
    <row r="908" spans="2:26" ht="172.95" customHeight="1">
      <c r="B908" s="48" t="s">
        <v>2994</v>
      </c>
      <c r="C908" s="122">
        <f>IF(B908="1.2(1)①",INDEX('1.2(1)①'!$B:$B,MATCH(D908,'1.2(1)①'!$J:$J,0),1),INDEX('1.2(1)②'!$B:$B,MATCH(D908,'1.2(1)②'!$J:$J,0),1))</f>
        <v>84</v>
      </c>
      <c r="D908" s="48" t="s">
        <v>3421</v>
      </c>
      <c r="E908" s="122">
        <f t="shared" si="15"/>
        <v>902</v>
      </c>
      <c r="F908" s="48" t="s">
        <v>2893</v>
      </c>
      <c r="G908" s="48" t="s">
        <v>2916</v>
      </c>
      <c r="H908" s="48" t="s">
        <v>2024</v>
      </c>
      <c r="I908" s="48" t="s">
        <v>2903</v>
      </c>
      <c r="J908" s="48" t="s">
        <v>2896</v>
      </c>
      <c r="K908" s="48" t="s">
        <v>1993</v>
      </c>
      <c r="L908" s="48" t="s">
        <v>1267</v>
      </c>
      <c r="M908" s="48" t="s">
        <v>1276</v>
      </c>
      <c r="N908" s="48" t="s">
        <v>1277</v>
      </c>
      <c r="O908" s="122" t="s">
        <v>1267</v>
      </c>
      <c r="P908" s="48" t="s">
        <v>1529</v>
      </c>
      <c r="Q908" s="48" t="s">
        <v>2897</v>
      </c>
      <c r="R908" s="48" t="s">
        <v>1267</v>
      </c>
      <c r="S908" s="48" t="s">
        <v>2898</v>
      </c>
      <c r="T908" s="48" t="s">
        <v>2897</v>
      </c>
      <c r="U908" s="48" t="s">
        <v>1267</v>
      </c>
      <c r="V908" s="48" t="s">
        <v>2899</v>
      </c>
      <c r="W908" s="122" t="s">
        <v>3812</v>
      </c>
      <c r="X908" s="122"/>
      <c r="Y908" s="48" t="s">
        <v>1244</v>
      </c>
      <c r="Z908" s="48" t="s">
        <v>2918</v>
      </c>
    </row>
    <row r="909" spans="2:26" ht="172.95" customHeight="1">
      <c r="B909" s="48" t="s">
        <v>2994</v>
      </c>
      <c r="C909" s="122">
        <f>IF(B909="1.2(1)①",INDEX('1.2(1)①'!$B:$B,MATCH(D909,'1.2(1)①'!$J:$J,0),1),INDEX('1.2(1)②'!$B:$B,MATCH(D909,'1.2(1)②'!$J:$J,0),1))</f>
        <v>84</v>
      </c>
      <c r="D909" s="48" t="s">
        <v>3421</v>
      </c>
      <c r="E909" s="122">
        <f t="shared" si="15"/>
        <v>903</v>
      </c>
      <c r="F909" s="48" t="s">
        <v>2893</v>
      </c>
      <c r="G909" s="48" t="s">
        <v>2916</v>
      </c>
      <c r="H909" s="48" t="s">
        <v>2024</v>
      </c>
      <c r="I909" s="48" t="s">
        <v>2905</v>
      </c>
      <c r="J909" s="48" t="s">
        <v>2896</v>
      </c>
      <c r="K909" s="48" t="s">
        <v>1993</v>
      </c>
      <c r="L909" s="48" t="s">
        <v>1267</v>
      </c>
      <c r="M909" s="48" t="s">
        <v>1276</v>
      </c>
      <c r="N909" s="48" t="s">
        <v>1277</v>
      </c>
      <c r="O909" s="122" t="s">
        <v>1267</v>
      </c>
      <c r="P909" s="48" t="s">
        <v>1529</v>
      </c>
      <c r="Q909" s="48" t="s">
        <v>2897</v>
      </c>
      <c r="R909" s="48" t="s">
        <v>1267</v>
      </c>
      <c r="S909" s="48" t="s">
        <v>2898</v>
      </c>
      <c r="T909" s="48" t="s">
        <v>2897</v>
      </c>
      <c r="U909" s="48" t="s">
        <v>1267</v>
      </c>
      <c r="V909" s="48" t="s">
        <v>2899</v>
      </c>
      <c r="W909" s="122" t="s">
        <v>3812</v>
      </c>
      <c r="X909" s="122"/>
      <c r="Y909" s="48" t="s">
        <v>1244</v>
      </c>
      <c r="Z909" s="48" t="s">
        <v>2919</v>
      </c>
    </row>
    <row r="910" spans="2:26" ht="172.95" customHeight="1">
      <c r="B910" s="48" t="s">
        <v>2994</v>
      </c>
      <c r="C910" s="122">
        <f>IF(B910="1.2(1)①",INDEX('1.2(1)①'!$B:$B,MATCH(D910,'1.2(1)①'!$J:$J,0),1),INDEX('1.2(1)②'!$B:$B,MATCH(D910,'1.2(1)②'!$J:$J,0),1))</f>
        <v>84</v>
      </c>
      <c r="D910" s="48" t="s">
        <v>3421</v>
      </c>
      <c r="E910" s="122">
        <f t="shared" si="15"/>
        <v>904</v>
      </c>
      <c r="F910" s="48" t="s">
        <v>2893</v>
      </c>
      <c r="G910" s="48" t="s">
        <v>2916</v>
      </c>
      <c r="H910" s="48" t="s">
        <v>2024</v>
      </c>
      <c r="I910" s="48" t="s">
        <v>2048</v>
      </c>
      <c r="J910" s="48" t="s">
        <v>2896</v>
      </c>
      <c r="K910" s="48" t="s">
        <v>1993</v>
      </c>
      <c r="L910" s="48" t="s">
        <v>1267</v>
      </c>
      <c r="M910" s="48" t="s">
        <v>1276</v>
      </c>
      <c r="N910" s="48" t="s">
        <v>1277</v>
      </c>
      <c r="O910" s="122" t="s">
        <v>1267</v>
      </c>
      <c r="P910" s="48" t="s">
        <v>1529</v>
      </c>
      <c r="Q910" s="48" t="s">
        <v>2897</v>
      </c>
      <c r="R910" s="48" t="s">
        <v>1267</v>
      </c>
      <c r="S910" s="48" t="s">
        <v>2898</v>
      </c>
      <c r="T910" s="48" t="s">
        <v>2897</v>
      </c>
      <c r="U910" s="48" t="s">
        <v>1267</v>
      </c>
      <c r="V910" s="48" t="s">
        <v>2899</v>
      </c>
      <c r="W910" s="122" t="s">
        <v>3812</v>
      </c>
      <c r="X910" s="122"/>
      <c r="Y910" s="48" t="s">
        <v>1244</v>
      </c>
      <c r="Z910" s="48" t="s">
        <v>2920</v>
      </c>
    </row>
    <row r="911" spans="2:26" ht="172.95" customHeight="1">
      <c r="B911" s="48" t="s">
        <v>2994</v>
      </c>
      <c r="C911" s="122">
        <f>IF(B911="1.2(1)①",INDEX('1.2(1)①'!$B:$B,MATCH(D911,'1.2(1)①'!$J:$J,0),1),INDEX('1.2(1)②'!$B:$B,MATCH(D911,'1.2(1)②'!$J:$J,0),1))</f>
        <v>84</v>
      </c>
      <c r="D911" s="48" t="s">
        <v>3421</v>
      </c>
      <c r="E911" s="122">
        <f t="shared" si="15"/>
        <v>905</v>
      </c>
      <c r="F911" s="48" t="s">
        <v>2893</v>
      </c>
      <c r="G911" s="48" t="s">
        <v>2916</v>
      </c>
      <c r="H911" s="48" t="s">
        <v>2024</v>
      </c>
      <c r="I911" s="48" t="s">
        <v>2056</v>
      </c>
      <c r="J911" s="48" t="s">
        <v>2896</v>
      </c>
      <c r="K911" s="48" t="s">
        <v>1993</v>
      </c>
      <c r="L911" s="48" t="s">
        <v>1267</v>
      </c>
      <c r="M911" s="48" t="s">
        <v>1276</v>
      </c>
      <c r="N911" s="48" t="s">
        <v>1277</v>
      </c>
      <c r="O911" s="122" t="s">
        <v>1267</v>
      </c>
      <c r="P911" s="48" t="s">
        <v>1529</v>
      </c>
      <c r="Q911" s="48" t="s">
        <v>2897</v>
      </c>
      <c r="R911" s="48" t="s">
        <v>1267</v>
      </c>
      <c r="S911" s="48" t="s">
        <v>2898</v>
      </c>
      <c r="T911" s="48" t="s">
        <v>2897</v>
      </c>
      <c r="U911" s="48" t="s">
        <v>1267</v>
      </c>
      <c r="V911" s="48" t="s">
        <v>2899</v>
      </c>
      <c r="W911" s="122" t="s">
        <v>3812</v>
      </c>
      <c r="X911" s="122"/>
      <c r="Y911" s="48" t="s">
        <v>1244</v>
      </c>
      <c r="Z911" s="48" t="s">
        <v>2921</v>
      </c>
    </row>
    <row r="912" spans="2:26" ht="172.95" customHeight="1">
      <c r="B912" s="48" t="s">
        <v>2994</v>
      </c>
      <c r="C912" s="122">
        <f>IF(B912="1.2(1)①",INDEX('1.2(1)①'!$B:$B,MATCH(D912,'1.2(1)①'!$J:$J,0),1),INDEX('1.2(1)②'!$B:$B,MATCH(D912,'1.2(1)②'!$J:$J,0),1))</f>
        <v>84</v>
      </c>
      <c r="D912" s="48" t="s">
        <v>3421</v>
      </c>
      <c r="E912" s="122">
        <f t="shared" si="15"/>
        <v>906</v>
      </c>
      <c r="F912" s="48" t="s">
        <v>2893</v>
      </c>
      <c r="G912" s="48" t="s">
        <v>2923</v>
      </c>
      <c r="H912" s="48" t="s">
        <v>2024</v>
      </c>
      <c r="I912" s="48" t="s">
        <v>2895</v>
      </c>
      <c r="J912" s="48" t="s">
        <v>2896</v>
      </c>
      <c r="K912" s="48" t="s">
        <v>1993</v>
      </c>
      <c r="L912" s="48" t="s">
        <v>1267</v>
      </c>
      <c r="M912" s="48" t="s">
        <v>1276</v>
      </c>
      <c r="N912" s="48" t="s">
        <v>1277</v>
      </c>
      <c r="O912" s="122" t="s">
        <v>1267</v>
      </c>
      <c r="P912" s="48" t="s">
        <v>1529</v>
      </c>
      <c r="Q912" s="48" t="s">
        <v>2897</v>
      </c>
      <c r="R912" s="48" t="s">
        <v>1267</v>
      </c>
      <c r="S912" s="48" t="s">
        <v>2898</v>
      </c>
      <c r="T912" s="48" t="s">
        <v>2897</v>
      </c>
      <c r="U912" s="48" t="s">
        <v>1267</v>
      </c>
      <c r="V912" s="48" t="s">
        <v>2924</v>
      </c>
      <c r="W912" s="122" t="s">
        <v>3812</v>
      </c>
      <c r="X912" s="122"/>
      <c r="Y912" s="48" t="s">
        <v>1244</v>
      </c>
      <c r="Z912" s="48" t="s">
        <v>2922</v>
      </c>
    </row>
    <row r="913" spans="2:26" ht="172.95" customHeight="1">
      <c r="B913" s="48" t="s">
        <v>2994</v>
      </c>
      <c r="C913" s="122">
        <f>IF(B913="1.2(1)①",INDEX('1.2(1)①'!$B:$B,MATCH(D913,'1.2(1)①'!$J:$J,0),1),INDEX('1.2(1)②'!$B:$B,MATCH(D913,'1.2(1)②'!$J:$J,0),1))</f>
        <v>84</v>
      </c>
      <c r="D913" s="48" t="s">
        <v>3421</v>
      </c>
      <c r="E913" s="122">
        <f t="shared" si="15"/>
        <v>907</v>
      </c>
      <c r="F913" s="48" t="s">
        <v>2893</v>
      </c>
      <c r="G913" s="48" t="s">
        <v>2923</v>
      </c>
      <c r="H913" s="48" t="s">
        <v>2024</v>
      </c>
      <c r="I913" s="48" t="s">
        <v>2901</v>
      </c>
      <c r="J913" s="48" t="s">
        <v>2896</v>
      </c>
      <c r="K913" s="48" t="s">
        <v>1993</v>
      </c>
      <c r="L913" s="48" t="s">
        <v>1267</v>
      </c>
      <c r="M913" s="48" t="s">
        <v>1276</v>
      </c>
      <c r="N913" s="48" t="s">
        <v>1277</v>
      </c>
      <c r="O913" s="122" t="s">
        <v>1267</v>
      </c>
      <c r="P913" s="48" t="s">
        <v>1529</v>
      </c>
      <c r="Q913" s="48" t="s">
        <v>2897</v>
      </c>
      <c r="R913" s="48" t="s">
        <v>1267</v>
      </c>
      <c r="S913" s="48" t="s">
        <v>2898</v>
      </c>
      <c r="T913" s="48" t="s">
        <v>2897</v>
      </c>
      <c r="U913" s="48" t="s">
        <v>1267</v>
      </c>
      <c r="V913" s="48" t="s">
        <v>2924</v>
      </c>
      <c r="W913" s="122" t="s">
        <v>3812</v>
      </c>
      <c r="X913" s="122"/>
      <c r="Y913" s="48" t="s">
        <v>1244</v>
      </c>
      <c r="Z913" s="48" t="s">
        <v>2925</v>
      </c>
    </row>
    <row r="914" spans="2:26" ht="172.95" customHeight="1">
      <c r="B914" s="48" t="s">
        <v>2994</v>
      </c>
      <c r="C914" s="122">
        <f>IF(B914="1.2(1)①",INDEX('1.2(1)①'!$B:$B,MATCH(D914,'1.2(1)①'!$J:$J,0),1),INDEX('1.2(1)②'!$B:$B,MATCH(D914,'1.2(1)②'!$J:$J,0),1))</f>
        <v>84</v>
      </c>
      <c r="D914" s="48" t="s">
        <v>3421</v>
      </c>
      <c r="E914" s="122">
        <f t="shared" si="15"/>
        <v>908</v>
      </c>
      <c r="F914" s="48" t="s">
        <v>2893</v>
      </c>
      <c r="G914" s="48" t="s">
        <v>2923</v>
      </c>
      <c r="H914" s="48" t="s">
        <v>2024</v>
      </c>
      <c r="I914" s="48" t="s">
        <v>2903</v>
      </c>
      <c r="J914" s="48" t="s">
        <v>2896</v>
      </c>
      <c r="K914" s="48" t="s">
        <v>1993</v>
      </c>
      <c r="L914" s="48" t="s">
        <v>1267</v>
      </c>
      <c r="M914" s="48" t="s">
        <v>1276</v>
      </c>
      <c r="N914" s="48" t="s">
        <v>1277</v>
      </c>
      <c r="O914" s="122" t="s">
        <v>1267</v>
      </c>
      <c r="P914" s="48" t="s">
        <v>1529</v>
      </c>
      <c r="Q914" s="48" t="s">
        <v>2897</v>
      </c>
      <c r="R914" s="48" t="s">
        <v>1267</v>
      </c>
      <c r="S914" s="48" t="s">
        <v>2898</v>
      </c>
      <c r="T914" s="48" t="s">
        <v>2897</v>
      </c>
      <c r="U914" s="48" t="s">
        <v>1267</v>
      </c>
      <c r="V914" s="48" t="s">
        <v>2924</v>
      </c>
      <c r="W914" s="122" t="s">
        <v>3812</v>
      </c>
      <c r="X914" s="122"/>
      <c r="Y914" s="48" t="s">
        <v>1244</v>
      </c>
      <c r="Z914" s="48" t="s">
        <v>2926</v>
      </c>
    </row>
    <row r="915" spans="2:26" ht="172.95" customHeight="1">
      <c r="B915" s="48" t="s">
        <v>2994</v>
      </c>
      <c r="C915" s="122">
        <f>IF(B915="1.2(1)①",INDEX('1.2(1)①'!$B:$B,MATCH(D915,'1.2(1)①'!$J:$J,0),1),INDEX('1.2(1)②'!$B:$B,MATCH(D915,'1.2(1)②'!$J:$J,0),1))</f>
        <v>84</v>
      </c>
      <c r="D915" s="48" t="s">
        <v>3421</v>
      </c>
      <c r="E915" s="122">
        <f t="shared" si="15"/>
        <v>909</v>
      </c>
      <c r="F915" s="48" t="s">
        <v>2893</v>
      </c>
      <c r="G915" s="48" t="s">
        <v>2923</v>
      </c>
      <c r="H915" s="48" t="s">
        <v>2024</v>
      </c>
      <c r="I915" s="48" t="s">
        <v>2905</v>
      </c>
      <c r="J915" s="48" t="s">
        <v>2896</v>
      </c>
      <c r="K915" s="48" t="s">
        <v>1993</v>
      </c>
      <c r="L915" s="48" t="s">
        <v>1267</v>
      </c>
      <c r="M915" s="48" t="s">
        <v>1276</v>
      </c>
      <c r="N915" s="48" t="s">
        <v>1277</v>
      </c>
      <c r="O915" s="122" t="s">
        <v>1267</v>
      </c>
      <c r="P915" s="48" t="s">
        <v>1529</v>
      </c>
      <c r="Q915" s="48" t="s">
        <v>2897</v>
      </c>
      <c r="R915" s="48" t="s">
        <v>1267</v>
      </c>
      <c r="S915" s="48" t="s">
        <v>2898</v>
      </c>
      <c r="T915" s="48" t="s">
        <v>2897</v>
      </c>
      <c r="U915" s="48" t="s">
        <v>1267</v>
      </c>
      <c r="V915" s="48" t="s">
        <v>2924</v>
      </c>
      <c r="W915" s="122" t="s">
        <v>3812</v>
      </c>
      <c r="X915" s="122"/>
      <c r="Y915" s="48" t="s">
        <v>1244</v>
      </c>
      <c r="Z915" s="48" t="s">
        <v>2927</v>
      </c>
    </row>
    <row r="916" spans="2:26" ht="172.95" customHeight="1">
      <c r="B916" s="48" t="s">
        <v>2994</v>
      </c>
      <c r="C916" s="122">
        <f>IF(B916="1.2(1)①",INDEX('1.2(1)①'!$B:$B,MATCH(D916,'1.2(1)①'!$J:$J,0),1),INDEX('1.2(1)②'!$B:$B,MATCH(D916,'1.2(1)②'!$J:$J,0),1))</f>
        <v>84</v>
      </c>
      <c r="D916" s="48" t="s">
        <v>3421</v>
      </c>
      <c r="E916" s="122">
        <f t="shared" si="15"/>
        <v>910</v>
      </c>
      <c r="F916" s="48" t="s">
        <v>2893</v>
      </c>
      <c r="G916" s="48" t="s">
        <v>2923</v>
      </c>
      <c r="H916" s="48" t="s">
        <v>2024</v>
      </c>
      <c r="I916" s="48" t="s">
        <v>2048</v>
      </c>
      <c r="J916" s="48" t="s">
        <v>2896</v>
      </c>
      <c r="K916" s="48" t="s">
        <v>1993</v>
      </c>
      <c r="L916" s="48" t="s">
        <v>1267</v>
      </c>
      <c r="M916" s="48" t="s">
        <v>1276</v>
      </c>
      <c r="N916" s="48" t="s">
        <v>1277</v>
      </c>
      <c r="O916" s="122" t="s">
        <v>1267</v>
      </c>
      <c r="P916" s="48" t="s">
        <v>1529</v>
      </c>
      <c r="Q916" s="48" t="s">
        <v>2897</v>
      </c>
      <c r="R916" s="48" t="s">
        <v>1267</v>
      </c>
      <c r="S916" s="48" t="s">
        <v>2898</v>
      </c>
      <c r="T916" s="48" t="s">
        <v>2897</v>
      </c>
      <c r="U916" s="48" t="s">
        <v>1267</v>
      </c>
      <c r="V916" s="48" t="s">
        <v>2924</v>
      </c>
      <c r="W916" s="122" t="s">
        <v>3812</v>
      </c>
      <c r="X916" s="122"/>
      <c r="Y916" s="48" t="s">
        <v>1244</v>
      </c>
      <c r="Z916" s="48" t="s">
        <v>2928</v>
      </c>
    </row>
    <row r="917" spans="2:26" ht="72" customHeight="1">
      <c r="B917" s="48" t="s">
        <v>2994</v>
      </c>
      <c r="C917" s="122">
        <f>IF(B917="1.2(1)①",INDEX('1.2(1)①'!$B:$B,MATCH(D917,'1.2(1)①'!$J:$J,0),1),INDEX('1.2(1)②'!$B:$B,MATCH(D917,'1.2(1)②'!$J:$J,0),1))</f>
        <v>84</v>
      </c>
      <c r="D917" s="48" t="s">
        <v>3421</v>
      </c>
      <c r="E917" s="122">
        <f t="shared" si="15"/>
        <v>911</v>
      </c>
      <c r="F917" s="48" t="s">
        <v>2893</v>
      </c>
      <c r="G917" s="48" t="s">
        <v>2923</v>
      </c>
      <c r="H917" s="48" t="s">
        <v>2024</v>
      </c>
      <c r="I917" s="48" t="s">
        <v>2056</v>
      </c>
      <c r="J917" s="48" t="s">
        <v>2896</v>
      </c>
      <c r="K917" s="48" t="s">
        <v>1993</v>
      </c>
      <c r="L917" s="48" t="s">
        <v>1267</v>
      </c>
      <c r="M917" s="48" t="s">
        <v>1276</v>
      </c>
      <c r="N917" s="48" t="s">
        <v>1277</v>
      </c>
      <c r="O917" s="122" t="s">
        <v>1267</v>
      </c>
      <c r="P917" s="48" t="s">
        <v>1529</v>
      </c>
      <c r="Q917" s="48" t="s">
        <v>2897</v>
      </c>
      <c r="R917" s="48" t="s">
        <v>1267</v>
      </c>
      <c r="S917" s="48" t="s">
        <v>2898</v>
      </c>
      <c r="T917" s="48" t="s">
        <v>2897</v>
      </c>
      <c r="U917" s="48" t="s">
        <v>1267</v>
      </c>
      <c r="V917" s="48" t="s">
        <v>2924</v>
      </c>
      <c r="W917" s="122" t="s">
        <v>3812</v>
      </c>
      <c r="X917" s="122"/>
      <c r="Y917" s="48" t="s">
        <v>1244</v>
      </c>
      <c r="Z917" s="48" t="s">
        <v>2929</v>
      </c>
    </row>
    <row r="918" spans="2:26" ht="72" customHeight="1">
      <c r="B918" s="48" t="s">
        <v>2994</v>
      </c>
      <c r="C918" s="122">
        <f>IF(B918="1.2(1)①",INDEX('1.2(1)①'!$B:$B,MATCH(D918,'1.2(1)①'!$J:$J,0),1),INDEX('1.2(1)②'!$B:$B,MATCH(D918,'1.2(1)②'!$J:$J,0),1))</f>
        <v>84</v>
      </c>
      <c r="D918" s="48" t="s">
        <v>3421</v>
      </c>
      <c r="E918" s="122">
        <f t="shared" si="15"/>
        <v>912</v>
      </c>
      <c r="F918" s="48" t="s">
        <v>2893</v>
      </c>
      <c r="G918" s="48" t="s">
        <v>2931</v>
      </c>
      <c r="H918" s="48" t="s">
        <v>2024</v>
      </c>
      <c r="I918" s="48" t="s">
        <v>2895</v>
      </c>
      <c r="J918" s="48" t="s">
        <v>2896</v>
      </c>
      <c r="K918" s="48" t="s">
        <v>1993</v>
      </c>
      <c r="L918" s="48" t="s">
        <v>1267</v>
      </c>
      <c r="M918" s="48" t="s">
        <v>1276</v>
      </c>
      <c r="N918" s="48" t="s">
        <v>1277</v>
      </c>
      <c r="O918" s="122" t="s">
        <v>1267</v>
      </c>
      <c r="P918" s="48" t="s">
        <v>1529</v>
      </c>
      <c r="Q918" s="48" t="s">
        <v>2897</v>
      </c>
      <c r="R918" s="48" t="s">
        <v>1267</v>
      </c>
      <c r="S918" s="48" t="s">
        <v>2898</v>
      </c>
      <c r="T918" s="48" t="s">
        <v>2897</v>
      </c>
      <c r="U918" s="48" t="s">
        <v>1267</v>
      </c>
      <c r="V918" s="48" t="s">
        <v>2932</v>
      </c>
      <c r="W918" s="122" t="s">
        <v>3812</v>
      </c>
      <c r="X918" s="122"/>
      <c r="Y918" s="48" t="s">
        <v>1244</v>
      </c>
      <c r="Z918" s="48" t="s">
        <v>2930</v>
      </c>
    </row>
    <row r="919" spans="2:26" ht="72" customHeight="1">
      <c r="B919" s="48" t="s">
        <v>2994</v>
      </c>
      <c r="C919" s="122">
        <f>IF(B919="1.2(1)①",INDEX('1.2(1)①'!$B:$B,MATCH(D919,'1.2(1)①'!$J:$J,0),1),INDEX('1.2(1)②'!$B:$B,MATCH(D919,'1.2(1)②'!$J:$J,0),1))</f>
        <v>84</v>
      </c>
      <c r="D919" s="48" t="s">
        <v>3421</v>
      </c>
      <c r="E919" s="122">
        <f t="shared" si="15"/>
        <v>913</v>
      </c>
      <c r="F919" s="48" t="s">
        <v>2893</v>
      </c>
      <c r="G919" s="48" t="s">
        <v>2931</v>
      </c>
      <c r="H919" s="48" t="s">
        <v>2024</v>
      </c>
      <c r="I919" s="48" t="s">
        <v>2901</v>
      </c>
      <c r="J919" s="48" t="s">
        <v>2896</v>
      </c>
      <c r="K919" s="48" t="s">
        <v>1993</v>
      </c>
      <c r="L919" s="48" t="s">
        <v>1267</v>
      </c>
      <c r="M919" s="48" t="s">
        <v>1276</v>
      </c>
      <c r="N919" s="48" t="s">
        <v>1277</v>
      </c>
      <c r="O919" s="122" t="s">
        <v>1267</v>
      </c>
      <c r="P919" s="48" t="s">
        <v>1529</v>
      </c>
      <c r="Q919" s="48" t="s">
        <v>2897</v>
      </c>
      <c r="R919" s="48" t="s">
        <v>1267</v>
      </c>
      <c r="S919" s="48" t="s">
        <v>2898</v>
      </c>
      <c r="T919" s="48" t="s">
        <v>2897</v>
      </c>
      <c r="U919" s="48" t="s">
        <v>1267</v>
      </c>
      <c r="V919" s="48" t="s">
        <v>2932</v>
      </c>
      <c r="W919" s="122" t="s">
        <v>3812</v>
      </c>
      <c r="X919" s="122"/>
      <c r="Y919" s="48" t="s">
        <v>1244</v>
      </c>
      <c r="Z919" s="48" t="s">
        <v>2933</v>
      </c>
    </row>
    <row r="920" spans="2:26" ht="72" customHeight="1">
      <c r="B920" s="48" t="s">
        <v>2994</v>
      </c>
      <c r="C920" s="122">
        <f>IF(B920="1.2(1)①",INDEX('1.2(1)①'!$B:$B,MATCH(D920,'1.2(1)①'!$J:$J,0),1),INDEX('1.2(1)②'!$B:$B,MATCH(D920,'1.2(1)②'!$J:$J,0),1))</f>
        <v>84</v>
      </c>
      <c r="D920" s="48" t="s">
        <v>3421</v>
      </c>
      <c r="E920" s="122">
        <f t="shared" si="15"/>
        <v>914</v>
      </c>
      <c r="F920" s="48" t="s">
        <v>2893</v>
      </c>
      <c r="G920" s="48" t="s">
        <v>2931</v>
      </c>
      <c r="H920" s="48" t="s">
        <v>2024</v>
      </c>
      <c r="I920" s="48" t="s">
        <v>2903</v>
      </c>
      <c r="J920" s="48" t="s">
        <v>2896</v>
      </c>
      <c r="K920" s="48" t="s">
        <v>1993</v>
      </c>
      <c r="L920" s="48" t="s">
        <v>1267</v>
      </c>
      <c r="M920" s="48" t="s">
        <v>1276</v>
      </c>
      <c r="N920" s="48" t="s">
        <v>1277</v>
      </c>
      <c r="O920" s="122" t="s">
        <v>1267</v>
      </c>
      <c r="P920" s="48" t="s">
        <v>1529</v>
      </c>
      <c r="Q920" s="48" t="s">
        <v>2897</v>
      </c>
      <c r="R920" s="48" t="s">
        <v>1267</v>
      </c>
      <c r="S920" s="48" t="s">
        <v>2898</v>
      </c>
      <c r="T920" s="48" t="s">
        <v>2897</v>
      </c>
      <c r="U920" s="48" t="s">
        <v>1267</v>
      </c>
      <c r="V920" s="48" t="s">
        <v>2932</v>
      </c>
      <c r="W920" s="122" t="s">
        <v>3812</v>
      </c>
      <c r="X920" s="122"/>
      <c r="Y920" s="48" t="s">
        <v>1244</v>
      </c>
      <c r="Z920" s="48" t="s">
        <v>2934</v>
      </c>
    </row>
    <row r="921" spans="2:26" ht="72" customHeight="1">
      <c r="B921" s="48" t="s">
        <v>2994</v>
      </c>
      <c r="C921" s="122">
        <f>IF(B921="1.2(1)①",INDEX('1.2(1)①'!$B:$B,MATCH(D921,'1.2(1)①'!$J:$J,0),1),INDEX('1.2(1)②'!$B:$B,MATCH(D921,'1.2(1)②'!$J:$J,0),1))</f>
        <v>84</v>
      </c>
      <c r="D921" s="48" t="s">
        <v>3421</v>
      </c>
      <c r="E921" s="122">
        <f t="shared" si="15"/>
        <v>915</v>
      </c>
      <c r="F921" s="48" t="s">
        <v>2893</v>
      </c>
      <c r="G921" s="48" t="s">
        <v>2931</v>
      </c>
      <c r="H921" s="48" t="s">
        <v>2024</v>
      </c>
      <c r="I921" s="48" t="s">
        <v>2905</v>
      </c>
      <c r="J921" s="48" t="s">
        <v>2896</v>
      </c>
      <c r="K921" s="48" t="s">
        <v>1993</v>
      </c>
      <c r="L921" s="48" t="s">
        <v>1267</v>
      </c>
      <c r="M921" s="48" t="s">
        <v>1276</v>
      </c>
      <c r="N921" s="48" t="s">
        <v>1277</v>
      </c>
      <c r="O921" s="122" t="s">
        <v>1267</v>
      </c>
      <c r="P921" s="48" t="s">
        <v>1529</v>
      </c>
      <c r="Q921" s="48" t="s">
        <v>2897</v>
      </c>
      <c r="R921" s="48" t="s">
        <v>1267</v>
      </c>
      <c r="S921" s="48" t="s">
        <v>2898</v>
      </c>
      <c r="T921" s="48" t="s">
        <v>2897</v>
      </c>
      <c r="U921" s="48" t="s">
        <v>1267</v>
      </c>
      <c r="V921" s="48" t="s">
        <v>2932</v>
      </c>
      <c r="W921" s="122" t="s">
        <v>3812</v>
      </c>
      <c r="X921" s="122"/>
      <c r="Y921" s="48" t="s">
        <v>1244</v>
      </c>
      <c r="Z921" s="48" t="s">
        <v>2935</v>
      </c>
    </row>
    <row r="922" spans="2:26" ht="72" customHeight="1">
      <c r="B922" s="48" t="s">
        <v>2994</v>
      </c>
      <c r="C922" s="122">
        <f>IF(B922="1.2(1)①",INDEX('1.2(1)①'!$B:$B,MATCH(D922,'1.2(1)①'!$J:$J,0),1),INDEX('1.2(1)②'!$B:$B,MATCH(D922,'1.2(1)②'!$J:$J,0),1))</f>
        <v>84</v>
      </c>
      <c r="D922" s="48" t="s">
        <v>3421</v>
      </c>
      <c r="E922" s="122">
        <f t="shared" si="15"/>
        <v>916</v>
      </c>
      <c r="F922" s="48" t="s">
        <v>2893</v>
      </c>
      <c r="G922" s="48" t="s">
        <v>2931</v>
      </c>
      <c r="H922" s="48" t="s">
        <v>2024</v>
      </c>
      <c r="I922" s="48" t="s">
        <v>2048</v>
      </c>
      <c r="J922" s="48" t="s">
        <v>2896</v>
      </c>
      <c r="K922" s="48" t="s">
        <v>1993</v>
      </c>
      <c r="L922" s="48" t="s">
        <v>1267</v>
      </c>
      <c r="M922" s="48" t="s">
        <v>1276</v>
      </c>
      <c r="N922" s="48" t="s">
        <v>1277</v>
      </c>
      <c r="O922" s="122" t="s">
        <v>1267</v>
      </c>
      <c r="P922" s="48" t="s">
        <v>1529</v>
      </c>
      <c r="Q922" s="48" t="s">
        <v>2897</v>
      </c>
      <c r="R922" s="48" t="s">
        <v>1267</v>
      </c>
      <c r="S922" s="48" t="s">
        <v>2898</v>
      </c>
      <c r="T922" s="48" t="s">
        <v>2897</v>
      </c>
      <c r="U922" s="48" t="s">
        <v>1267</v>
      </c>
      <c r="V922" s="48" t="s">
        <v>2932</v>
      </c>
      <c r="W922" s="122" t="s">
        <v>3812</v>
      </c>
      <c r="X922" s="122"/>
      <c r="Y922" s="48" t="s">
        <v>1244</v>
      </c>
      <c r="Z922" s="48" t="s">
        <v>2936</v>
      </c>
    </row>
    <row r="923" spans="2:26" ht="72" customHeight="1">
      <c r="B923" s="48" t="s">
        <v>2994</v>
      </c>
      <c r="C923" s="122">
        <f>IF(B923="1.2(1)①",INDEX('1.2(1)①'!$B:$B,MATCH(D923,'1.2(1)①'!$J:$J,0),1),INDEX('1.2(1)②'!$B:$B,MATCH(D923,'1.2(1)②'!$J:$J,0),1))</f>
        <v>84</v>
      </c>
      <c r="D923" s="48" t="s">
        <v>3421</v>
      </c>
      <c r="E923" s="122">
        <f t="shared" si="15"/>
        <v>917</v>
      </c>
      <c r="F923" s="48" t="s">
        <v>2893</v>
      </c>
      <c r="G923" s="48" t="s">
        <v>2931</v>
      </c>
      <c r="H923" s="48" t="s">
        <v>2024</v>
      </c>
      <c r="I923" s="48" t="s">
        <v>2056</v>
      </c>
      <c r="J923" s="48" t="s">
        <v>2896</v>
      </c>
      <c r="K923" s="48" t="s">
        <v>1993</v>
      </c>
      <c r="L923" s="48" t="s">
        <v>1267</v>
      </c>
      <c r="M923" s="48" t="s">
        <v>1276</v>
      </c>
      <c r="N923" s="48" t="s">
        <v>1277</v>
      </c>
      <c r="O923" s="122" t="s">
        <v>1267</v>
      </c>
      <c r="P923" s="48" t="s">
        <v>1529</v>
      </c>
      <c r="Q923" s="48" t="s">
        <v>2897</v>
      </c>
      <c r="R923" s="48" t="s">
        <v>1267</v>
      </c>
      <c r="S923" s="48" t="s">
        <v>2898</v>
      </c>
      <c r="T923" s="48" t="s">
        <v>2897</v>
      </c>
      <c r="U923" s="48" t="s">
        <v>1267</v>
      </c>
      <c r="V923" s="48" t="s">
        <v>2932</v>
      </c>
      <c r="W923" s="122" t="s">
        <v>3812</v>
      </c>
      <c r="X923" s="122"/>
      <c r="Y923" s="48" t="s">
        <v>1244</v>
      </c>
      <c r="Z923" s="48" t="s">
        <v>2937</v>
      </c>
    </row>
    <row r="924" spans="2:26" ht="72" customHeight="1">
      <c r="B924" s="48" t="s">
        <v>2994</v>
      </c>
      <c r="C924" s="122">
        <f>IF(B924="1.2(1)①",INDEX('1.2(1)①'!$B:$B,MATCH(D924,'1.2(1)①'!$J:$J,0),1),INDEX('1.2(1)②'!$B:$B,MATCH(D924,'1.2(1)②'!$J:$J,0),1))</f>
        <v>84</v>
      </c>
      <c r="D924" s="48" t="s">
        <v>3421</v>
      </c>
      <c r="E924" s="122">
        <f t="shared" si="15"/>
        <v>918</v>
      </c>
      <c r="F924" s="48" t="s">
        <v>2893</v>
      </c>
      <c r="G924" s="48" t="s">
        <v>2939</v>
      </c>
      <c r="H924" s="48" t="s">
        <v>2024</v>
      </c>
      <c r="I924" s="48" t="s">
        <v>2895</v>
      </c>
      <c r="J924" s="48" t="s">
        <v>2896</v>
      </c>
      <c r="K924" s="48" t="s">
        <v>1993</v>
      </c>
      <c r="L924" s="48" t="s">
        <v>1267</v>
      </c>
      <c r="M924" s="48" t="s">
        <v>1276</v>
      </c>
      <c r="N924" s="48" t="s">
        <v>1277</v>
      </c>
      <c r="O924" s="122" t="s">
        <v>1267</v>
      </c>
      <c r="P924" s="48" t="s">
        <v>1529</v>
      </c>
      <c r="Q924" s="48" t="s">
        <v>2897</v>
      </c>
      <c r="R924" s="48" t="s">
        <v>1267</v>
      </c>
      <c r="S924" s="48" t="s">
        <v>2898</v>
      </c>
      <c r="T924" s="48" t="s">
        <v>2897</v>
      </c>
      <c r="U924" s="48" t="s">
        <v>1267</v>
      </c>
      <c r="V924" s="48" t="s">
        <v>2932</v>
      </c>
      <c r="W924" s="122" t="s">
        <v>3812</v>
      </c>
      <c r="X924" s="122"/>
      <c r="Y924" s="48" t="s">
        <v>1244</v>
      </c>
      <c r="Z924" s="48" t="s">
        <v>2938</v>
      </c>
    </row>
    <row r="925" spans="2:26" ht="72" customHeight="1">
      <c r="B925" s="48" t="s">
        <v>2994</v>
      </c>
      <c r="C925" s="122">
        <f>IF(B925="1.2(1)①",INDEX('1.2(1)①'!$B:$B,MATCH(D925,'1.2(1)①'!$J:$J,0),1),INDEX('1.2(1)②'!$B:$B,MATCH(D925,'1.2(1)②'!$J:$J,0),1))</f>
        <v>84</v>
      </c>
      <c r="D925" s="48" t="s">
        <v>3421</v>
      </c>
      <c r="E925" s="122">
        <f t="shared" si="15"/>
        <v>919</v>
      </c>
      <c r="F925" s="48" t="s">
        <v>2893</v>
      </c>
      <c r="G925" s="48" t="s">
        <v>2939</v>
      </c>
      <c r="H925" s="48" t="s">
        <v>2024</v>
      </c>
      <c r="I925" s="48" t="s">
        <v>2901</v>
      </c>
      <c r="J925" s="48" t="s">
        <v>2896</v>
      </c>
      <c r="K925" s="48" t="s">
        <v>1993</v>
      </c>
      <c r="L925" s="48" t="s">
        <v>1267</v>
      </c>
      <c r="M925" s="48" t="s">
        <v>1276</v>
      </c>
      <c r="N925" s="48" t="s">
        <v>1277</v>
      </c>
      <c r="O925" s="122" t="s">
        <v>1267</v>
      </c>
      <c r="P925" s="48" t="s">
        <v>1529</v>
      </c>
      <c r="Q925" s="48" t="s">
        <v>2897</v>
      </c>
      <c r="R925" s="48" t="s">
        <v>1267</v>
      </c>
      <c r="S925" s="48" t="s">
        <v>2898</v>
      </c>
      <c r="T925" s="48" t="s">
        <v>2897</v>
      </c>
      <c r="U925" s="48" t="s">
        <v>1267</v>
      </c>
      <c r="V925" s="48" t="s">
        <v>2932</v>
      </c>
      <c r="W925" s="122" t="s">
        <v>3812</v>
      </c>
      <c r="X925" s="122"/>
      <c r="Y925" s="48" t="s">
        <v>1244</v>
      </c>
      <c r="Z925" s="48" t="s">
        <v>2940</v>
      </c>
    </row>
    <row r="926" spans="2:26" ht="172.95" customHeight="1">
      <c r="B926" s="48" t="s">
        <v>2994</v>
      </c>
      <c r="C926" s="122">
        <f>IF(B926="1.2(1)①",INDEX('1.2(1)①'!$B:$B,MATCH(D926,'1.2(1)①'!$J:$J,0),1),INDEX('1.2(1)②'!$B:$B,MATCH(D926,'1.2(1)②'!$J:$J,0),1))</f>
        <v>84</v>
      </c>
      <c r="D926" s="48" t="s">
        <v>3421</v>
      </c>
      <c r="E926" s="122">
        <f t="shared" si="15"/>
        <v>920</v>
      </c>
      <c r="F926" s="48" t="s">
        <v>2893</v>
      </c>
      <c r="G926" s="48" t="s">
        <v>2939</v>
      </c>
      <c r="H926" s="48" t="s">
        <v>2024</v>
      </c>
      <c r="I926" s="48" t="s">
        <v>2903</v>
      </c>
      <c r="J926" s="48" t="s">
        <v>2896</v>
      </c>
      <c r="K926" s="48" t="s">
        <v>1993</v>
      </c>
      <c r="L926" s="48" t="s">
        <v>1267</v>
      </c>
      <c r="M926" s="48" t="s">
        <v>1276</v>
      </c>
      <c r="N926" s="48" t="s">
        <v>1277</v>
      </c>
      <c r="O926" s="122" t="s">
        <v>1267</v>
      </c>
      <c r="P926" s="48" t="s">
        <v>1529</v>
      </c>
      <c r="Q926" s="48" t="s">
        <v>2897</v>
      </c>
      <c r="R926" s="48" t="s">
        <v>1267</v>
      </c>
      <c r="S926" s="48" t="s">
        <v>2898</v>
      </c>
      <c r="T926" s="48" t="s">
        <v>2897</v>
      </c>
      <c r="U926" s="48" t="s">
        <v>1267</v>
      </c>
      <c r="V926" s="48" t="s">
        <v>2932</v>
      </c>
      <c r="W926" s="122" t="s">
        <v>3812</v>
      </c>
      <c r="X926" s="122"/>
      <c r="Y926" s="48" t="s">
        <v>1244</v>
      </c>
      <c r="Z926" s="48" t="s">
        <v>2941</v>
      </c>
    </row>
    <row r="927" spans="2:26" ht="172.95" customHeight="1">
      <c r="B927" s="48" t="s">
        <v>2994</v>
      </c>
      <c r="C927" s="122">
        <f>IF(B927="1.2(1)①",INDEX('1.2(1)①'!$B:$B,MATCH(D927,'1.2(1)①'!$J:$J,0),1),INDEX('1.2(1)②'!$B:$B,MATCH(D927,'1.2(1)②'!$J:$J,0),1))</f>
        <v>84</v>
      </c>
      <c r="D927" s="48" t="s">
        <v>3421</v>
      </c>
      <c r="E927" s="122">
        <f t="shared" si="15"/>
        <v>921</v>
      </c>
      <c r="F927" s="48" t="s">
        <v>2893</v>
      </c>
      <c r="G927" s="48" t="s">
        <v>2939</v>
      </c>
      <c r="H927" s="48" t="s">
        <v>2024</v>
      </c>
      <c r="I927" s="48" t="s">
        <v>2905</v>
      </c>
      <c r="J927" s="48" t="s">
        <v>2896</v>
      </c>
      <c r="K927" s="48" t="s">
        <v>1993</v>
      </c>
      <c r="L927" s="48" t="s">
        <v>1267</v>
      </c>
      <c r="M927" s="48" t="s">
        <v>1276</v>
      </c>
      <c r="N927" s="48" t="s">
        <v>1277</v>
      </c>
      <c r="O927" s="122" t="s">
        <v>1267</v>
      </c>
      <c r="P927" s="48" t="s">
        <v>1529</v>
      </c>
      <c r="Q927" s="48" t="s">
        <v>2897</v>
      </c>
      <c r="R927" s="48" t="s">
        <v>1267</v>
      </c>
      <c r="S927" s="48" t="s">
        <v>2898</v>
      </c>
      <c r="T927" s="48" t="s">
        <v>2897</v>
      </c>
      <c r="U927" s="48" t="s">
        <v>1267</v>
      </c>
      <c r="V927" s="48" t="s">
        <v>2932</v>
      </c>
      <c r="W927" s="122" t="s">
        <v>3812</v>
      </c>
      <c r="X927" s="122"/>
      <c r="Y927" s="48" t="s">
        <v>1244</v>
      </c>
      <c r="Z927" s="48" t="s">
        <v>2942</v>
      </c>
    </row>
    <row r="928" spans="2:26" ht="172.95" customHeight="1">
      <c r="B928" s="48" t="s">
        <v>2994</v>
      </c>
      <c r="C928" s="122">
        <f>IF(B928="1.2(1)①",INDEX('1.2(1)①'!$B:$B,MATCH(D928,'1.2(1)①'!$J:$J,0),1),INDEX('1.2(1)②'!$B:$B,MATCH(D928,'1.2(1)②'!$J:$J,0),1))</f>
        <v>84</v>
      </c>
      <c r="D928" s="48" t="s">
        <v>3421</v>
      </c>
      <c r="E928" s="122">
        <f t="shared" si="15"/>
        <v>922</v>
      </c>
      <c r="F928" s="48" t="s">
        <v>2893</v>
      </c>
      <c r="G928" s="48" t="s">
        <v>2939</v>
      </c>
      <c r="H928" s="48" t="s">
        <v>2024</v>
      </c>
      <c r="I928" s="48" t="s">
        <v>2048</v>
      </c>
      <c r="J928" s="48" t="s">
        <v>2896</v>
      </c>
      <c r="K928" s="48" t="s">
        <v>1993</v>
      </c>
      <c r="L928" s="48" t="s">
        <v>1267</v>
      </c>
      <c r="M928" s="48" t="s">
        <v>1276</v>
      </c>
      <c r="N928" s="48" t="s">
        <v>1277</v>
      </c>
      <c r="O928" s="122" t="s">
        <v>1267</v>
      </c>
      <c r="P928" s="48" t="s">
        <v>1529</v>
      </c>
      <c r="Q928" s="48" t="s">
        <v>2897</v>
      </c>
      <c r="R928" s="48" t="s">
        <v>1267</v>
      </c>
      <c r="S928" s="48" t="s">
        <v>2898</v>
      </c>
      <c r="T928" s="48" t="s">
        <v>2897</v>
      </c>
      <c r="U928" s="48" t="s">
        <v>1267</v>
      </c>
      <c r="V928" s="48" t="s">
        <v>2932</v>
      </c>
      <c r="W928" s="122" t="s">
        <v>3812</v>
      </c>
      <c r="X928" s="122"/>
      <c r="Y928" s="48" t="s">
        <v>1244</v>
      </c>
      <c r="Z928" s="48" t="s">
        <v>2943</v>
      </c>
    </row>
    <row r="929" spans="2:26" ht="172.95" customHeight="1">
      <c r="B929" s="48" t="s">
        <v>2994</v>
      </c>
      <c r="C929" s="122">
        <f>IF(B929="1.2(1)①",INDEX('1.2(1)①'!$B:$B,MATCH(D929,'1.2(1)①'!$J:$J,0),1),INDEX('1.2(1)②'!$B:$B,MATCH(D929,'1.2(1)②'!$J:$J,0),1))</f>
        <v>84</v>
      </c>
      <c r="D929" s="48" t="s">
        <v>3421</v>
      </c>
      <c r="E929" s="122">
        <f t="shared" si="15"/>
        <v>923</v>
      </c>
      <c r="F929" s="48" t="s">
        <v>2893</v>
      </c>
      <c r="G929" s="48" t="s">
        <v>2939</v>
      </c>
      <c r="H929" s="48" t="s">
        <v>2024</v>
      </c>
      <c r="I929" s="48" t="s">
        <v>2056</v>
      </c>
      <c r="J929" s="48" t="s">
        <v>2896</v>
      </c>
      <c r="K929" s="48" t="s">
        <v>1993</v>
      </c>
      <c r="L929" s="48" t="s">
        <v>1267</v>
      </c>
      <c r="M929" s="48" t="s">
        <v>1276</v>
      </c>
      <c r="N929" s="48" t="s">
        <v>1277</v>
      </c>
      <c r="O929" s="122" t="s">
        <v>1267</v>
      </c>
      <c r="P929" s="48" t="s">
        <v>1529</v>
      </c>
      <c r="Q929" s="48" t="s">
        <v>2897</v>
      </c>
      <c r="R929" s="48" t="s">
        <v>1267</v>
      </c>
      <c r="S929" s="48" t="s">
        <v>2898</v>
      </c>
      <c r="T929" s="48" t="s">
        <v>2897</v>
      </c>
      <c r="U929" s="48" t="s">
        <v>1267</v>
      </c>
      <c r="V929" s="48" t="s">
        <v>2932</v>
      </c>
      <c r="W929" s="122" t="s">
        <v>3812</v>
      </c>
      <c r="X929" s="122"/>
      <c r="Y929" s="48" t="s">
        <v>1244</v>
      </c>
      <c r="Z929" s="48" t="s">
        <v>2944</v>
      </c>
    </row>
    <row r="930" spans="2:26" ht="172.95" customHeight="1">
      <c r="B930" s="48" t="s">
        <v>2994</v>
      </c>
      <c r="C930" s="122">
        <f>IF(B930="1.2(1)①",INDEX('1.2(1)①'!$B:$B,MATCH(D930,'1.2(1)①'!$J:$J,0),1),INDEX('1.2(1)②'!$B:$B,MATCH(D930,'1.2(1)②'!$J:$J,0),1))</f>
        <v>84</v>
      </c>
      <c r="D930" s="48" t="s">
        <v>3421</v>
      </c>
      <c r="E930" s="122">
        <f t="shared" si="15"/>
        <v>924</v>
      </c>
      <c r="F930" s="48" t="s">
        <v>2946</v>
      </c>
      <c r="G930" s="48" t="s">
        <v>2947</v>
      </c>
      <c r="H930" s="48" t="s">
        <v>2024</v>
      </c>
      <c r="I930" s="48" t="s">
        <v>2895</v>
      </c>
      <c r="J930" s="48" t="s">
        <v>2896</v>
      </c>
      <c r="K930" s="48" t="s">
        <v>1993</v>
      </c>
      <c r="L930" s="48" t="s">
        <v>1267</v>
      </c>
      <c r="M930" s="48" t="s">
        <v>1276</v>
      </c>
      <c r="N930" s="48" t="s">
        <v>1277</v>
      </c>
      <c r="O930" s="122" t="s">
        <v>1267</v>
      </c>
      <c r="P930" s="48" t="s">
        <v>1529</v>
      </c>
      <c r="Q930" s="48" t="s">
        <v>2897</v>
      </c>
      <c r="R930" s="48" t="s">
        <v>1267</v>
      </c>
      <c r="S930" s="48" t="s">
        <v>2898</v>
      </c>
      <c r="T930" s="48" t="s">
        <v>2897</v>
      </c>
      <c r="U930" s="48" t="s">
        <v>1267</v>
      </c>
      <c r="V930" s="48" t="s">
        <v>2948</v>
      </c>
      <c r="W930" s="122" t="s">
        <v>3812</v>
      </c>
      <c r="X930" s="122"/>
      <c r="Y930" s="48" t="s">
        <v>1245</v>
      </c>
      <c r="Z930" s="48" t="s">
        <v>2945</v>
      </c>
    </row>
    <row r="931" spans="2:26" ht="115.2" customHeight="1">
      <c r="B931" s="48" t="s">
        <v>2994</v>
      </c>
      <c r="C931" s="122">
        <f>IF(B931="1.2(1)①",INDEX('1.2(1)①'!$B:$B,MATCH(D931,'1.2(1)①'!$J:$J,0),1),INDEX('1.2(1)②'!$B:$B,MATCH(D931,'1.2(1)②'!$J:$J,0),1))</f>
        <v>84</v>
      </c>
      <c r="D931" s="48" t="s">
        <v>3421</v>
      </c>
      <c r="E931" s="122">
        <f t="shared" si="15"/>
        <v>925</v>
      </c>
      <c r="F931" s="48" t="s">
        <v>2946</v>
      </c>
      <c r="G931" s="48" t="s">
        <v>2947</v>
      </c>
      <c r="H931" s="48" t="s">
        <v>2024</v>
      </c>
      <c r="I931" s="48" t="s">
        <v>2901</v>
      </c>
      <c r="J931" s="48" t="s">
        <v>2896</v>
      </c>
      <c r="K931" s="48" t="s">
        <v>1993</v>
      </c>
      <c r="L931" s="48" t="s">
        <v>1267</v>
      </c>
      <c r="M931" s="48" t="s">
        <v>1276</v>
      </c>
      <c r="N931" s="48" t="s">
        <v>1277</v>
      </c>
      <c r="O931" s="122" t="s">
        <v>1267</v>
      </c>
      <c r="P931" s="48" t="s">
        <v>1529</v>
      </c>
      <c r="Q931" s="48" t="s">
        <v>2897</v>
      </c>
      <c r="R931" s="48" t="s">
        <v>1267</v>
      </c>
      <c r="S931" s="48" t="s">
        <v>2898</v>
      </c>
      <c r="T931" s="48" t="s">
        <v>2897</v>
      </c>
      <c r="U931" s="48" t="s">
        <v>1267</v>
      </c>
      <c r="V931" s="48" t="s">
        <v>2948</v>
      </c>
      <c r="W931" s="122" t="s">
        <v>3812</v>
      </c>
      <c r="X931" s="122"/>
      <c r="Y931" s="48" t="s">
        <v>1245</v>
      </c>
      <c r="Z931" s="48" t="s">
        <v>2949</v>
      </c>
    </row>
    <row r="932" spans="2:26" ht="115.2" customHeight="1">
      <c r="B932" s="48" t="s">
        <v>2994</v>
      </c>
      <c r="C932" s="122">
        <f>IF(B932="1.2(1)①",INDEX('1.2(1)①'!$B:$B,MATCH(D932,'1.2(1)①'!$J:$J,0),1),INDEX('1.2(1)②'!$B:$B,MATCH(D932,'1.2(1)②'!$J:$J,0),1))</f>
        <v>84</v>
      </c>
      <c r="D932" s="48" t="s">
        <v>3421</v>
      </c>
      <c r="E932" s="122">
        <f t="shared" ref="E932:E963" si="16">ROW(E932)-6</f>
        <v>926</v>
      </c>
      <c r="F932" s="48" t="s">
        <v>2946</v>
      </c>
      <c r="G932" s="48" t="s">
        <v>2947</v>
      </c>
      <c r="H932" s="48" t="s">
        <v>2024</v>
      </c>
      <c r="I932" s="48" t="s">
        <v>2903</v>
      </c>
      <c r="J932" s="48" t="s">
        <v>2896</v>
      </c>
      <c r="K932" s="48" t="s">
        <v>1993</v>
      </c>
      <c r="L932" s="48" t="s">
        <v>1267</v>
      </c>
      <c r="M932" s="48" t="s">
        <v>1276</v>
      </c>
      <c r="N932" s="48" t="s">
        <v>1277</v>
      </c>
      <c r="O932" s="122" t="s">
        <v>1267</v>
      </c>
      <c r="P932" s="48" t="s">
        <v>1529</v>
      </c>
      <c r="Q932" s="48" t="s">
        <v>2897</v>
      </c>
      <c r="R932" s="48" t="s">
        <v>1267</v>
      </c>
      <c r="S932" s="48" t="s">
        <v>2898</v>
      </c>
      <c r="T932" s="48" t="s">
        <v>2897</v>
      </c>
      <c r="U932" s="48" t="s">
        <v>1267</v>
      </c>
      <c r="V932" s="48" t="s">
        <v>2948</v>
      </c>
      <c r="W932" s="122" t="s">
        <v>3812</v>
      </c>
      <c r="X932" s="122"/>
      <c r="Y932" s="48" t="s">
        <v>1245</v>
      </c>
      <c r="Z932" s="48" t="s">
        <v>2950</v>
      </c>
    </row>
    <row r="933" spans="2:26" ht="57.6" customHeight="1">
      <c r="B933" s="48" t="s">
        <v>2994</v>
      </c>
      <c r="C933" s="122">
        <f>IF(B933="1.2(1)①",INDEX('1.2(1)①'!$B:$B,MATCH(D933,'1.2(1)①'!$J:$J,0),1),INDEX('1.2(1)②'!$B:$B,MATCH(D933,'1.2(1)②'!$J:$J,0),1))</f>
        <v>84</v>
      </c>
      <c r="D933" s="48" t="s">
        <v>3421</v>
      </c>
      <c r="E933" s="122">
        <f t="shared" si="16"/>
        <v>927</v>
      </c>
      <c r="F933" s="48" t="s">
        <v>2946</v>
      </c>
      <c r="G933" s="48" t="s">
        <v>2947</v>
      </c>
      <c r="H933" s="48" t="s">
        <v>2024</v>
      </c>
      <c r="I933" s="48" t="s">
        <v>2905</v>
      </c>
      <c r="J933" s="48" t="s">
        <v>2896</v>
      </c>
      <c r="K933" s="48" t="s">
        <v>1993</v>
      </c>
      <c r="L933" s="48" t="s">
        <v>1267</v>
      </c>
      <c r="M933" s="48" t="s">
        <v>1276</v>
      </c>
      <c r="N933" s="48" t="s">
        <v>1277</v>
      </c>
      <c r="O933" s="122" t="s">
        <v>1267</v>
      </c>
      <c r="P933" s="48" t="s">
        <v>1529</v>
      </c>
      <c r="Q933" s="48" t="s">
        <v>2897</v>
      </c>
      <c r="R933" s="48" t="s">
        <v>1267</v>
      </c>
      <c r="S933" s="48" t="s">
        <v>2898</v>
      </c>
      <c r="T933" s="48" t="s">
        <v>2897</v>
      </c>
      <c r="U933" s="48" t="s">
        <v>1267</v>
      </c>
      <c r="V933" s="48" t="s">
        <v>2948</v>
      </c>
      <c r="W933" s="122" t="s">
        <v>3812</v>
      </c>
      <c r="X933" s="122"/>
      <c r="Y933" s="48" t="s">
        <v>1245</v>
      </c>
      <c r="Z933" s="48" t="s">
        <v>2951</v>
      </c>
    </row>
    <row r="934" spans="2:26" ht="57.6" customHeight="1">
      <c r="B934" s="48" t="s">
        <v>2994</v>
      </c>
      <c r="C934" s="122">
        <f>IF(B934="1.2(1)①",INDEX('1.2(1)①'!$B:$B,MATCH(D934,'1.2(1)①'!$J:$J,0),1),INDEX('1.2(1)②'!$B:$B,MATCH(D934,'1.2(1)②'!$J:$J,0),1))</f>
        <v>84</v>
      </c>
      <c r="D934" s="48" t="s">
        <v>3421</v>
      </c>
      <c r="E934" s="122">
        <f t="shared" si="16"/>
        <v>928</v>
      </c>
      <c r="F934" s="48" t="s">
        <v>2946</v>
      </c>
      <c r="G934" s="48" t="s">
        <v>2947</v>
      </c>
      <c r="H934" s="48" t="s">
        <v>2024</v>
      </c>
      <c r="I934" s="48" t="s">
        <v>2048</v>
      </c>
      <c r="J934" s="48" t="s">
        <v>2896</v>
      </c>
      <c r="K934" s="48" t="s">
        <v>1993</v>
      </c>
      <c r="L934" s="48" t="s">
        <v>1267</v>
      </c>
      <c r="M934" s="48" t="s">
        <v>1276</v>
      </c>
      <c r="N934" s="48" t="s">
        <v>1277</v>
      </c>
      <c r="O934" s="122" t="s">
        <v>1267</v>
      </c>
      <c r="P934" s="48" t="s">
        <v>1529</v>
      </c>
      <c r="Q934" s="48" t="s">
        <v>2897</v>
      </c>
      <c r="R934" s="48" t="s">
        <v>1267</v>
      </c>
      <c r="S934" s="48" t="s">
        <v>2898</v>
      </c>
      <c r="T934" s="48" t="s">
        <v>2897</v>
      </c>
      <c r="U934" s="48" t="s">
        <v>1267</v>
      </c>
      <c r="V934" s="48" t="s">
        <v>2948</v>
      </c>
      <c r="W934" s="122" t="s">
        <v>3812</v>
      </c>
      <c r="X934" s="122"/>
      <c r="Y934" s="48" t="s">
        <v>1245</v>
      </c>
      <c r="Z934" s="48" t="s">
        <v>2952</v>
      </c>
    </row>
    <row r="935" spans="2:26" ht="57.6" customHeight="1">
      <c r="B935" s="48" t="s">
        <v>2994</v>
      </c>
      <c r="C935" s="122">
        <f>IF(B935="1.2(1)①",INDEX('1.2(1)①'!$B:$B,MATCH(D935,'1.2(1)①'!$J:$J,0),1),INDEX('1.2(1)②'!$B:$B,MATCH(D935,'1.2(1)②'!$J:$J,0),1))</f>
        <v>84</v>
      </c>
      <c r="D935" s="48" t="s">
        <v>3421</v>
      </c>
      <c r="E935" s="122">
        <f t="shared" si="16"/>
        <v>929</v>
      </c>
      <c r="F935" s="48" t="s">
        <v>2946</v>
      </c>
      <c r="G935" s="48" t="s">
        <v>2947</v>
      </c>
      <c r="H935" s="48" t="s">
        <v>2024</v>
      </c>
      <c r="I935" s="48" t="s">
        <v>2056</v>
      </c>
      <c r="J935" s="48" t="s">
        <v>2896</v>
      </c>
      <c r="K935" s="48" t="s">
        <v>1993</v>
      </c>
      <c r="L935" s="48" t="s">
        <v>1267</v>
      </c>
      <c r="M935" s="48" t="s">
        <v>1276</v>
      </c>
      <c r="N935" s="48" t="s">
        <v>1277</v>
      </c>
      <c r="O935" s="122" t="s">
        <v>1267</v>
      </c>
      <c r="P935" s="48" t="s">
        <v>1529</v>
      </c>
      <c r="Q935" s="48" t="s">
        <v>2897</v>
      </c>
      <c r="R935" s="48" t="s">
        <v>1267</v>
      </c>
      <c r="S935" s="48" t="s">
        <v>2898</v>
      </c>
      <c r="T935" s="48" t="s">
        <v>2897</v>
      </c>
      <c r="U935" s="48" t="s">
        <v>1267</v>
      </c>
      <c r="V935" s="48" t="s">
        <v>2948</v>
      </c>
      <c r="W935" s="122" t="s">
        <v>3812</v>
      </c>
      <c r="X935" s="122"/>
      <c r="Y935" s="48" t="s">
        <v>1245</v>
      </c>
      <c r="Z935" s="48" t="s">
        <v>2953</v>
      </c>
    </row>
    <row r="936" spans="2:26" ht="28.95" customHeight="1">
      <c r="B936" s="48" t="s">
        <v>2994</v>
      </c>
      <c r="C936" s="122">
        <f>IF(B936="1.2(1)①",INDEX('1.2(1)①'!$B:$B,MATCH(D936,'1.2(1)①'!$J:$J,0),1),INDEX('1.2(1)②'!$B:$B,MATCH(D936,'1.2(1)②'!$J:$J,0),1))</f>
        <v>84</v>
      </c>
      <c r="D936" s="48" t="s">
        <v>3421</v>
      </c>
      <c r="E936" s="122">
        <f t="shared" si="16"/>
        <v>930</v>
      </c>
      <c r="F936" s="48" t="s">
        <v>2946</v>
      </c>
      <c r="G936" s="48" t="s">
        <v>2955</v>
      </c>
      <c r="H936" s="48" t="s">
        <v>2024</v>
      </c>
      <c r="I936" s="48" t="s">
        <v>2895</v>
      </c>
      <c r="J936" s="48" t="s">
        <v>2896</v>
      </c>
      <c r="K936" s="48" t="s">
        <v>1993</v>
      </c>
      <c r="L936" s="48" t="s">
        <v>1267</v>
      </c>
      <c r="M936" s="48" t="s">
        <v>1276</v>
      </c>
      <c r="N936" s="48" t="s">
        <v>1277</v>
      </c>
      <c r="O936" s="122" t="s">
        <v>1267</v>
      </c>
      <c r="P936" s="48" t="s">
        <v>1529</v>
      </c>
      <c r="Q936" s="48" t="s">
        <v>2897</v>
      </c>
      <c r="R936" s="48" t="s">
        <v>1267</v>
      </c>
      <c r="S936" s="48" t="s">
        <v>2898</v>
      </c>
      <c r="T936" s="48" t="s">
        <v>2897</v>
      </c>
      <c r="U936" s="48" t="s">
        <v>1267</v>
      </c>
      <c r="V936" s="48" t="s">
        <v>2948</v>
      </c>
      <c r="W936" s="122" t="s">
        <v>3812</v>
      </c>
      <c r="X936" s="122"/>
      <c r="Y936" s="48" t="s">
        <v>1245</v>
      </c>
      <c r="Z936" s="48" t="s">
        <v>2954</v>
      </c>
    </row>
    <row r="937" spans="2:26" ht="57.6" customHeight="1">
      <c r="B937" s="48" t="s">
        <v>2994</v>
      </c>
      <c r="C937" s="122">
        <f>IF(B937="1.2(1)①",INDEX('1.2(1)①'!$B:$B,MATCH(D937,'1.2(1)①'!$J:$J,0),1),INDEX('1.2(1)②'!$B:$B,MATCH(D937,'1.2(1)②'!$J:$J,0),1))</f>
        <v>84</v>
      </c>
      <c r="D937" s="48" t="s">
        <v>3421</v>
      </c>
      <c r="E937" s="122">
        <f t="shared" si="16"/>
        <v>931</v>
      </c>
      <c r="F937" s="48" t="s">
        <v>2946</v>
      </c>
      <c r="G937" s="48" t="s">
        <v>2955</v>
      </c>
      <c r="H937" s="48" t="s">
        <v>2024</v>
      </c>
      <c r="I937" s="48" t="s">
        <v>2901</v>
      </c>
      <c r="J937" s="48" t="s">
        <v>2896</v>
      </c>
      <c r="K937" s="48" t="s">
        <v>1993</v>
      </c>
      <c r="L937" s="48" t="s">
        <v>1267</v>
      </c>
      <c r="M937" s="48" t="s">
        <v>1276</v>
      </c>
      <c r="N937" s="48" t="s">
        <v>1277</v>
      </c>
      <c r="O937" s="122" t="s">
        <v>1267</v>
      </c>
      <c r="P937" s="48" t="s">
        <v>1529</v>
      </c>
      <c r="Q937" s="48" t="s">
        <v>2897</v>
      </c>
      <c r="R937" s="48" t="s">
        <v>1267</v>
      </c>
      <c r="S937" s="48" t="s">
        <v>2898</v>
      </c>
      <c r="T937" s="48" t="s">
        <v>2897</v>
      </c>
      <c r="U937" s="48" t="s">
        <v>1267</v>
      </c>
      <c r="V937" s="48" t="s">
        <v>2948</v>
      </c>
      <c r="W937" s="122" t="s">
        <v>3812</v>
      </c>
      <c r="X937" s="122"/>
      <c r="Y937" s="48" t="s">
        <v>1245</v>
      </c>
      <c r="Z937" s="48" t="s">
        <v>2956</v>
      </c>
    </row>
    <row r="938" spans="2:26" ht="72" customHeight="1">
      <c r="B938" s="48" t="s">
        <v>2994</v>
      </c>
      <c r="C938" s="122">
        <f>IF(B938="1.2(1)①",INDEX('1.2(1)①'!$B:$B,MATCH(D938,'1.2(1)①'!$J:$J,0),1),INDEX('1.2(1)②'!$B:$B,MATCH(D938,'1.2(1)②'!$J:$J,0),1))</f>
        <v>84</v>
      </c>
      <c r="D938" s="48" t="s">
        <v>3421</v>
      </c>
      <c r="E938" s="122">
        <f t="shared" si="16"/>
        <v>932</v>
      </c>
      <c r="F938" s="48" t="s">
        <v>2946</v>
      </c>
      <c r="G938" s="48" t="s">
        <v>2955</v>
      </c>
      <c r="H938" s="48" t="s">
        <v>2024</v>
      </c>
      <c r="I938" s="48" t="s">
        <v>2903</v>
      </c>
      <c r="J938" s="48" t="s">
        <v>2896</v>
      </c>
      <c r="K938" s="48" t="s">
        <v>1993</v>
      </c>
      <c r="L938" s="48" t="s">
        <v>1267</v>
      </c>
      <c r="M938" s="48" t="s">
        <v>1276</v>
      </c>
      <c r="N938" s="48" t="s">
        <v>1277</v>
      </c>
      <c r="O938" s="122" t="s">
        <v>1267</v>
      </c>
      <c r="P938" s="48" t="s">
        <v>1529</v>
      </c>
      <c r="Q938" s="48" t="s">
        <v>2897</v>
      </c>
      <c r="R938" s="48" t="s">
        <v>1267</v>
      </c>
      <c r="S938" s="48" t="s">
        <v>2898</v>
      </c>
      <c r="T938" s="48" t="s">
        <v>2897</v>
      </c>
      <c r="U938" s="48" t="s">
        <v>1267</v>
      </c>
      <c r="V938" s="48" t="s">
        <v>2948</v>
      </c>
      <c r="W938" s="122" t="s">
        <v>3812</v>
      </c>
      <c r="X938" s="122"/>
      <c r="Y938" s="48" t="s">
        <v>1245</v>
      </c>
      <c r="Z938" s="48" t="s">
        <v>2957</v>
      </c>
    </row>
    <row r="939" spans="2:26" ht="72" customHeight="1">
      <c r="B939" s="48" t="s">
        <v>2994</v>
      </c>
      <c r="C939" s="122">
        <f>IF(B939="1.2(1)①",INDEX('1.2(1)①'!$B:$B,MATCH(D939,'1.2(1)①'!$J:$J,0),1),INDEX('1.2(1)②'!$B:$B,MATCH(D939,'1.2(1)②'!$J:$J,0),1))</f>
        <v>84</v>
      </c>
      <c r="D939" s="48" t="s">
        <v>3421</v>
      </c>
      <c r="E939" s="122">
        <f t="shared" si="16"/>
        <v>933</v>
      </c>
      <c r="F939" s="48" t="s">
        <v>2946</v>
      </c>
      <c r="G939" s="48" t="s">
        <v>2955</v>
      </c>
      <c r="H939" s="48" t="s">
        <v>2024</v>
      </c>
      <c r="I939" s="48" t="s">
        <v>2905</v>
      </c>
      <c r="J939" s="48" t="s">
        <v>2896</v>
      </c>
      <c r="K939" s="48" t="s">
        <v>1993</v>
      </c>
      <c r="L939" s="48" t="s">
        <v>1267</v>
      </c>
      <c r="M939" s="48" t="s">
        <v>1276</v>
      </c>
      <c r="N939" s="48" t="s">
        <v>1277</v>
      </c>
      <c r="O939" s="122" t="s">
        <v>1267</v>
      </c>
      <c r="P939" s="48" t="s">
        <v>1529</v>
      </c>
      <c r="Q939" s="48" t="s">
        <v>2897</v>
      </c>
      <c r="R939" s="48" t="s">
        <v>1267</v>
      </c>
      <c r="S939" s="48" t="s">
        <v>2898</v>
      </c>
      <c r="T939" s="48" t="s">
        <v>2897</v>
      </c>
      <c r="U939" s="48" t="s">
        <v>1267</v>
      </c>
      <c r="V939" s="48" t="s">
        <v>2948</v>
      </c>
      <c r="W939" s="122" t="s">
        <v>3812</v>
      </c>
      <c r="X939" s="122"/>
      <c r="Y939" s="48" t="s">
        <v>1245</v>
      </c>
      <c r="Z939" s="48" t="s">
        <v>2958</v>
      </c>
    </row>
    <row r="940" spans="2:26" ht="72" customHeight="1">
      <c r="B940" s="48" t="s">
        <v>2994</v>
      </c>
      <c r="C940" s="122">
        <f>IF(B940="1.2(1)①",INDEX('1.2(1)①'!$B:$B,MATCH(D940,'1.2(1)①'!$J:$J,0),1),INDEX('1.2(1)②'!$B:$B,MATCH(D940,'1.2(1)②'!$J:$J,0),1))</f>
        <v>84</v>
      </c>
      <c r="D940" s="48" t="s">
        <v>3421</v>
      </c>
      <c r="E940" s="122">
        <f t="shared" si="16"/>
        <v>934</v>
      </c>
      <c r="F940" s="48" t="s">
        <v>2946</v>
      </c>
      <c r="G940" s="48" t="s">
        <v>2955</v>
      </c>
      <c r="H940" s="48" t="s">
        <v>2024</v>
      </c>
      <c r="I940" s="48" t="s">
        <v>2048</v>
      </c>
      <c r="J940" s="48" t="s">
        <v>2896</v>
      </c>
      <c r="K940" s="48" t="s">
        <v>1993</v>
      </c>
      <c r="L940" s="48">
        <v>10.97</v>
      </c>
      <c r="M940" s="48" t="s">
        <v>1276</v>
      </c>
      <c r="N940" s="48" t="s">
        <v>1277</v>
      </c>
      <c r="O940" s="122" t="s">
        <v>1267</v>
      </c>
      <c r="P940" s="48" t="s">
        <v>1529</v>
      </c>
      <c r="Q940" s="48" t="s">
        <v>2897</v>
      </c>
      <c r="R940" s="48" t="s">
        <v>1267</v>
      </c>
      <c r="S940" s="48" t="s">
        <v>2898</v>
      </c>
      <c r="T940" s="48" t="s">
        <v>2897</v>
      </c>
      <c r="U940" s="48" t="s">
        <v>1267</v>
      </c>
      <c r="V940" s="48" t="s">
        <v>2948</v>
      </c>
      <c r="W940" s="122" t="s">
        <v>3812</v>
      </c>
      <c r="X940" s="122"/>
      <c r="Y940" s="48" t="s">
        <v>1245</v>
      </c>
      <c r="Z940" s="48" t="s">
        <v>2959</v>
      </c>
    </row>
    <row r="941" spans="2:26" ht="57.6" customHeight="1">
      <c r="B941" s="48" t="s">
        <v>2994</v>
      </c>
      <c r="C941" s="122">
        <f>IF(B941="1.2(1)①",INDEX('1.2(1)①'!$B:$B,MATCH(D941,'1.2(1)①'!$J:$J,0),1),INDEX('1.2(1)②'!$B:$B,MATCH(D941,'1.2(1)②'!$J:$J,0),1))</f>
        <v>84</v>
      </c>
      <c r="D941" s="48" t="s">
        <v>3421</v>
      </c>
      <c r="E941" s="122">
        <f t="shared" si="16"/>
        <v>935</v>
      </c>
      <c r="F941" s="48" t="s">
        <v>2946</v>
      </c>
      <c r="G941" s="48" t="s">
        <v>2955</v>
      </c>
      <c r="H941" s="48" t="s">
        <v>2024</v>
      </c>
      <c r="I941" s="48" t="s">
        <v>2056</v>
      </c>
      <c r="J941" s="48" t="s">
        <v>2896</v>
      </c>
      <c r="K941" s="48" t="s">
        <v>1993</v>
      </c>
      <c r="L941" s="48" t="s">
        <v>1267</v>
      </c>
      <c r="M941" s="48" t="s">
        <v>1276</v>
      </c>
      <c r="N941" s="48" t="s">
        <v>1277</v>
      </c>
      <c r="O941" s="122" t="s">
        <v>1267</v>
      </c>
      <c r="P941" s="48" t="s">
        <v>1529</v>
      </c>
      <c r="Q941" s="48" t="s">
        <v>2897</v>
      </c>
      <c r="R941" s="48" t="s">
        <v>1267</v>
      </c>
      <c r="S941" s="48" t="s">
        <v>2898</v>
      </c>
      <c r="T941" s="48" t="s">
        <v>2897</v>
      </c>
      <c r="U941" s="48" t="s">
        <v>1267</v>
      </c>
      <c r="V941" s="48" t="s">
        <v>2948</v>
      </c>
      <c r="W941" s="122" t="s">
        <v>3812</v>
      </c>
      <c r="X941" s="122"/>
      <c r="Y941" s="48" t="s">
        <v>1245</v>
      </c>
      <c r="Z941" s="48" t="s">
        <v>2960</v>
      </c>
    </row>
    <row r="942" spans="2:26" ht="57.6" customHeight="1">
      <c r="B942" s="48" t="s">
        <v>2994</v>
      </c>
      <c r="C942" s="122">
        <f>IF(B942="1.2(1)①",INDEX('1.2(1)①'!$B:$B,MATCH(D942,'1.2(1)①'!$J:$J,0),1),INDEX('1.2(1)②'!$B:$B,MATCH(D942,'1.2(1)②'!$J:$J,0),1))</f>
        <v>85</v>
      </c>
      <c r="D942" s="48" t="s">
        <v>3422</v>
      </c>
      <c r="E942" s="122">
        <f t="shared" si="16"/>
        <v>936</v>
      </c>
      <c r="F942" s="48" t="s">
        <v>2962</v>
      </c>
      <c r="G942" s="48" t="s">
        <v>2129</v>
      </c>
      <c r="H942" s="48" t="s">
        <v>2024</v>
      </c>
      <c r="I942" s="48" t="s">
        <v>2065</v>
      </c>
      <c r="J942" s="48" t="s">
        <v>2132</v>
      </c>
      <c r="K942" s="48" t="s">
        <v>1993</v>
      </c>
      <c r="L942" s="48">
        <v>84</v>
      </c>
      <c r="M942" s="48" t="s">
        <v>1276</v>
      </c>
      <c r="N942" s="48" t="s">
        <v>1277</v>
      </c>
      <c r="O942" s="122" t="s">
        <v>1267</v>
      </c>
      <c r="P942" s="48" t="s">
        <v>1271</v>
      </c>
      <c r="Q942" s="48" t="s">
        <v>2963</v>
      </c>
      <c r="R942" s="48" t="s">
        <v>2137</v>
      </c>
      <c r="S942" s="48" t="s">
        <v>2964</v>
      </c>
      <c r="T942" s="48" t="s">
        <v>2963</v>
      </c>
      <c r="U942" s="48" t="s">
        <v>2137</v>
      </c>
      <c r="V942" s="48" t="s">
        <v>2965</v>
      </c>
      <c r="W942" s="122" t="s">
        <v>3812</v>
      </c>
      <c r="X942" s="122"/>
      <c r="Y942" s="48" t="s">
        <v>1246</v>
      </c>
      <c r="Z942" s="48" t="s">
        <v>2961</v>
      </c>
    </row>
    <row r="943" spans="2:26" ht="57.6" customHeight="1">
      <c r="B943" s="48" t="s">
        <v>2994</v>
      </c>
      <c r="C943" s="122">
        <f>IF(B943="1.2(1)①",INDEX('1.2(1)①'!$B:$B,MATCH(D943,'1.2(1)①'!$J:$J,0),1),INDEX('1.2(1)②'!$B:$B,MATCH(D943,'1.2(1)②'!$J:$J,0),1))</f>
        <v>85</v>
      </c>
      <c r="D943" s="48" t="s">
        <v>3422</v>
      </c>
      <c r="E943" s="122">
        <f t="shared" si="16"/>
        <v>937</v>
      </c>
      <c r="F943" s="48" t="s">
        <v>2962</v>
      </c>
      <c r="G943" s="48" t="s">
        <v>2129</v>
      </c>
      <c r="H943" s="48" t="s">
        <v>2024</v>
      </c>
      <c r="I943" s="48" t="s">
        <v>2967</v>
      </c>
      <c r="J943" s="48" t="s">
        <v>2132</v>
      </c>
      <c r="K943" s="48" t="s">
        <v>1993</v>
      </c>
      <c r="L943" s="48">
        <v>41.8</v>
      </c>
      <c r="M943" s="48" t="s">
        <v>1276</v>
      </c>
      <c r="N943" s="48" t="s">
        <v>1277</v>
      </c>
      <c r="O943" s="122" t="s">
        <v>1267</v>
      </c>
      <c r="P943" s="48" t="s">
        <v>1271</v>
      </c>
      <c r="Q943" s="48" t="s">
        <v>2963</v>
      </c>
      <c r="R943" s="48" t="s">
        <v>2137</v>
      </c>
      <c r="S943" s="48" t="s">
        <v>2964</v>
      </c>
      <c r="T943" s="48" t="s">
        <v>2963</v>
      </c>
      <c r="U943" s="48" t="s">
        <v>2137</v>
      </c>
      <c r="V943" s="48" t="s">
        <v>2965</v>
      </c>
      <c r="W943" s="122" t="s">
        <v>3812</v>
      </c>
      <c r="X943" s="122"/>
      <c r="Y943" s="48" t="s">
        <v>1246</v>
      </c>
      <c r="Z943" s="48" t="s">
        <v>2966</v>
      </c>
    </row>
    <row r="944" spans="2:26" ht="57.6" customHeight="1">
      <c r="B944" s="48" t="s">
        <v>2994</v>
      </c>
      <c r="C944" s="122">
        <f>IF(B944="1.2(1)①",INDEX('1.2(1)①'!$B:$B,MATCH(D944,'1.2(1)①'!$J:$J,0),1),INDEX('1.2(1)②'!$B:$B,MATCH(D944,'1.2(1)②'!$J:$J,0),1))</f>
        <v>85</v>
      </c>
      <c r="D944" s="48" t="s">
        <v>3422</v>
      </c>
      <c r="E944" s="122">
        <f t="shared" si="16"/>
        <v>938</v>
      </c>
      <c r="F944" s="48" t="s">
        <v>2962</v>
      </c>
      <c r="G944" s="48" t="s">
        <v>2129</v>
      </c>
      <c r="H944" s="48" t="s">
        <v>2024</v>
      </c>
      <c r="I944" s="48" t="s">
        <v>2065</v>
      </c>
      <c r="J944" s="48" t="s">
        <v>2156</v>
      </c>
      <c r="K944" s="48" t="s">
        <v>1993</v>
      </c>
      <c r="L944" s="48">
        <v>32</v>
      </c>
      <c r="M944" s="48" t="s">
        <v>1276</v>
      </c>
      <c r="N944" s="48" t="s">
        <v>1277</v>
      </c>
      <c r="O944" s="122" t="s">
        <v>1267</v>
      </c>
      <c r="P944" s="48" t="s">
        <v>1271</v>
      </c>
      <c r="Q944" s="48" t="s">
        <v>2963</v>
      </c>
      <c r="R944" s="48" t="s">
        <v>2137</v>
      </c>
      <c r="S944" s="48" t="s">
        <v>2969</v>
      </c>
      <c r="T944" s="48" t="s">
        <v>2963</v>
      </c>
      <c r="U944" s="48" t="s">
        <v>2137</v>
      </c>
      <c r="V944" s="48" t="s">
        <v>2970</v>
      </c>
      <c r="W944" s="122" t="s">
        <v>3812</v>
      </c>
      <c r="X944" s="122"/>
      <c r="Y944" s="48" t="s">
        <v>1246</v>
      </c>
      <c r="Z944" s="48" t="s">
        <v>2968</v>
      </c>
    </row>
    <row r="945" spans="2:26" ht="57.6" customHeight="1">
      <c r="B945" s="48" t="s">
        <v>2994</v>
      </c>
      <c r="C945" s="122">
        <f>IF(B945="1.2(1)①",INDEX('1.2(1)①'!$B:$B,MATCH(D945,'1.2(1)①'!$J:$J,0),1),INDEX('1.2(1)②'!$B:$B,MATCH(D945,'1.2(1)②'!$J:$J,0),1))</f>
        <v>85</v>
      </c>
      <c r="D945" s="48" t="s">
        <v>3422</v>
      </c>
      <c r="E945" s="122">
        <f t="shared" si="16"/>
        <v>939</v>
      </c>
      <c r="F945" s="48" t="s">
        <v>2962</v>
      </c>
      <c r="G945" s="48" t="s">
        <v>2129</v>
      </c>
      <c r="H945" s="48" t="s">
        <v>2024</v>
      </c>
      <c r="I945" s="48" t="s">
        <v>2967</v>
      </c>
      <c r="J945" s="48" t="s">
        <v>2156</v>
      </c>
      <c r="K945" s="48" t="s">
        <v>1993</v>
      </c>
      <c r="L945" s="48">
        <v>38.799999999999997</v>
      </c>
      <c r="M945" s="48" t="s">
        <v>1276</v>
      </c>
      <c r="N945" s="48" t="s">
        <v>1277</v>
      </c>
      <c r="O945" s="122" t="s">
        <v>1267</v>
      </c>
      <c r="P945" s="48" t="s">
        <v>1271</v>
      </c>
      <c r="Q945" s="48" t="s">
        <v>2963</v>
      </c>
      <c r="R945" s="48" t="s">
        <v>2137</v>
      </c>
      <c r="S945" s="48" t="s">
        <v>2969</v>
      </c>
      <c r="T945" s="48" t="s">
        <v>2963</v>
      </c>
      <c r="U945" s="48" t="s">
        <v>2137</v>
      </c>
      <c r="V945" s="48" t="s">
        <v>2970</v>
      </c>
      <c r="W945" s="122" t="s">
        <v>3812</v>
      </c>
      <c r="X945" s="122"/>
      <c r="Y945" s="48" t="s">
        <v>1246</v>
      </c>
      <c r="Z945" s="48" t="s">
        <v>2971</v>
      </c>
    </row>
    <row r="946" spans="2:26" ht="57.6" customHeight="1">
      <c r="B946" s="48" t="s">
        <v>2994</v>
      </c>
      <c r="C946" s="122">
        <f>IF(B946="1.2(1)①",INDEX('1.2(1)①'!$B:$B,MATCH(D946,'1.2(1)①'!$J:$J,0),1),INDEX('1.2(1)②'!$B:$B,MATCH(D946,'1.2(1)②'!$J:$J,0),1))</f>
        <v>85</v>
      </c>
      <c r="D946" s="48" t="s">
        <v>3422</v>
      </c>
      <c r="E946" s="122">
        <f t="shared" si="16"/>
        <v>940</v>
      </c>
      <c r="F946" s="48" t="s">
        <v>2962</v>
      </c>
      <c r="G946" s="48" t="s">
        <v>2178</v>
      </c>
      <c r="H946" s="48" t="s">
        <v>2024</v>
      </c>
      <c r="I946" s="48" t="s">
        <v>2065</v>
      </c>
      <c r="J946" s="48" t="s">
        <v>2132</v>
      </c>
      <c r="K946" s="48" t="s">
        <v>1993</v>
      </c>
      <c r="L946" s="48">
        <v>84</v>
      </c>
      <c r="M946" s="48" t="s">
        <v>1276</v>
      </c>
      <c r="N946" s="48" t="s">
        <v>1277</v>
      </c>
      <c r="O946" s="122" t="s">
        <v>1267</v>
      </c>
      <c r="P946" s="48" t="s">
        <v>1271</v>
      </c>
      <c r="Q946" s="48" t="s">
        <v>2963</v>
      </c>
      <c r="R946" s="48" t="s">
        <v>2137</v>
      </c>
      <c r="S946" s="48" t="s">
        <v>2964</v>
      </c>
      <c r="T946" s="48" t="s">
        <v>2963</v>
      </c>
      <c r="U946" s="48" t="s">
        <v>2137</v>
      </c>
      <c r="V946" s="48" t="s">
        <v>2965</v>
      </c>
      <c r="W946" s="122" t="s">
        <v>3812</v>
      </c>
      <c r="X946" s="122"/>
      <c r="Y946" s="48" t="s">
        <v>1246</v>
      </c>
      <c r="Z946" s="48" t="s">
        <v>2972</v>
      </c>
    </row>
    <row r="947" spans="2:26" ht="57.6" customHeight="1">
      <c r="B947" s="48" t="s">
        <v>2994</v>
      </c>
      <c r="C947" s="122">
        <f>IF(B947="1.2(1)①",INDEX('1.2(1)①'!$B:$B,MATCH(D947,'1.2(1)①'!$J:$J,0),1),INDEX('1.2(1)②'!$B:$B,MATCH(D947,'1.2(1)②'!$J:$J,0),1))</f>
        <v>85</v>
      </c>
      <c r="D947" s="48" t="s">
        <v>3422</v>
      </c>
      <c r="E947" s="122">
        <f t="shared" si="16"/>
        <v>941</v>
      </c>
      <c r="F947" s="48" t="s">
        <v>2962</v>
      </c>
      <c r="G947" s="48" t="s">
        <v>2178</v>
      </c>
      <c r="H947" s="48" t="s">
        <v>2024</v>
      </c>
      <c r="I947" s="48" t="s">
        <v>2967</v>
      </c>
      <c r="J947" s="48" t="s">
        <v>2132</v>
      </c>
      <c r="K947" s="48" t="s">
        <v>1993</v>
      </c>
      <c r="L947" s="48" t="s">
        <v>1267</v>
      </c>
      <c r="M947" s="48" t="s">
        <v>1276</v>
      </c>
      <c r="N947" s="48" t="s">
        <v>1277</v>
      </c>
      <c r="O947" s="122" t="s">
        <v>1267</v>
      </c>
      <c r="P947" s="48" t="s">
        <v>1271</v>
      </c>
      <c r="Q947" s="48" t="s">
        <v>2963</v>
      </c>
      <c r="R947" s="48" t="s">
        <v>2137</v>
      </c>
      <c r="S947" s="48" t="s">
        <v>2964</v>
      </c>
      <c r="T947" s="48" t="s">
        <v>2963</v>
      </c>
      <c r="U947" s="48" t="s">
        <v>2137</v>
      </c>
      <c r="V947" s="48" t="s">
        <v>2965</v>
      </c>
      <c r="W947" s="122" t="s">
        <v>3812</v>
      </c>
      <c r="X947" s="122"/>
      <c r="Y947" s="48" t="s">
        <v>1246</v>
      </c>
      <c r="Z947" s="48" t="s">
        <v>2973</v>
      </c>
    </row>
    <row r="948" spans="2:26" ht="57.6" customHeight="1">
      <c r="B948" s="48" t="s">
        <v>2994</v>
      </c>
      <c r="C948" s="122">
        <f>IF(B948="1.2(1)①",INDEX('1.2(1)①'!$B:$B,MATCH(D948,'1.2(1)①'!$J:$J,0),1),INDEX('1.2(1)②'!$B:$B,MATCH(D948,'1.2(1)②'!$J:$J,0),1))</f>
        <v>85</v>
      </c>
      <c r="D948" s="48" t="s">
        <v>3422</v>
      </c>
      <c r="E948" s="122">
        <f t="shared" si="16"/>
        <v>942</v>
      </c>
      <c r="F948" s="48" t="s">
        <v>2962</v>
      </c>
      <c r="G948" s="48" t="s">
        <v>2178</v>
      </c>
      <c r="H948" s="48" t="s">
        <v>2024</v>
      </c>
      <c r="I948" s="48" t="s">
        <v>2065</v>
      </c>
      <c r="J948" s="48" t="s">
        <v>2156</v>
      </c>
      <c r="K948" s="48" t="s">
        <v>1993</v>
      </c>
      <c r="L948" s="48">
        <v>32</v>
      </c>
      <c r="M948" s="48" t="s">
        <v>1276</v>
      </c>
      <c r="N948" s="48" t="s">
        <v>1277</v>
      </c>
      <c r="O948" s="122" t="s">
        <v>1267</v>
      </c>
      <c r="P948" s="48" t="s">
        <v>1271</v>
      </c>
      <c r="Q948" s="48" t="s">
        <v>2963</v>
      </c>
      <c r="R948" s="48" t="s">
        <v>2137</v>
      </c>
      <c r="S948" s="48" t="s">
        <v>2964</v>
      </c>
      <c r="T948" s="48" t="s">
        <v>2963</v>
      </c>
      <c r="U948" s="48" t="s">
        <v>2137</v>
      </c>
      <c r="V948" s="48" t="s">
        <v>2965</v>
      </c>
      <c r="W948" s="122" t="s">
        <v>3812</v>
      </c>
      <c r="X948" s="122"/>
      <c r="Y948" s="48" t="s">
        <v>1246</v>
      </c>
      <c r="Z948" s="48" t="s">
        <v>2974</v>
      </c>
    </row>
    <row r="949" spans="2:26" ht="57.6" customHeight="1">
      <c r="B949" s="48" t="s">
        <v>2994</v>
      </c>
      <c r="C949" s="122">
        <f>IF(B949="1.2(1)①",INDEX('1.2(1)①'!$B:$B,MATCH(D949,'1.2(1)①'!$J:$J,0),1),INDEX('1.2(1)②'!$B:$B,MATCH(D949,'1.2(1)②'!$J:$J,0),1))</f>
        <v>85</v>
      </c>
      <c r="D949" s="48" t="s">
        <v>3422</v>
      </c>
      <c r="E949" s="122">
        <f t="shared" si="16"/>
        <v>943</v>
      </c>
      <c r="F949" s="48" t="s">
        <v>2962</v>
      </c>
      <c r="G949" s="48" t="s">
        <v>2178</v>
      </c>
      <c r="H949" s="48" t="s">
        <v>2024</v>
      </c>
      <c r="I949" s="48" t="s">
        <v>2967</v>
      </c>
      <c r="J949" s="48" t="s">
        <v>2156</v>
      </c>
      <c r="K949" s="48" t="s">
        <v>1993</v>
      </c>
      <c r="L949" s="48" t="s">
        <v>1267</v>
      </c>
      <c r="M949" s="48" t="s">
        <v>1276</v>
      </c>
      <c r="N949" s="48" t="s">
        <v>1277</v>
      </c>
      <c r="O949" s="122" t="s">
        <v>1267</v>
      </c>
      <c r="P949" s="48" t="s">
        <v>1271</v>
      </c>
      <c r="Q949" s="48" t="s">
        <v>2963</v>
      </c>
      <c r="R949" s="48" t="s">
        <v>2137</v>
      </c>
      <c r="S949" s="48" t="s">
        <v>2964</v>
      </c>
      <c r="T949" s="48" t="s">
        <v>2963</v>
      </c>
      <c r="U949" s="48" t="s">
        <v>2137</v>
      </c>
      <c r="V949" s="48" t="s">
        <v>2965</v>
      </c>
      <c r="W949" s="122" t="s">
        <v>3812</v>
      </c>
      <c r="X949" s="122"/>
      <c r="Y949" s="48" t="s">
        <v>1246</v>
      </c>
      <c r="Z949" s="48" t="s">
        <v>2975</v>
      </c>
    </row>
    <row r="950" spans="2:26" ht="57.6" customHeight="1">
      <c r="B950" s="48" t="s">
        <v>2994</v>
      </c>
      <c r="C950" s="122">
        <f>IF(B950="1.2(1)①",INDEX('1.2(1)①'!$B:$B,MATCH(D950,'1.2(1)①'!$J:$J,0),1),INDEX('1.2(1)②'!$B:$B,MATCH(D950,'1.2(1)②'!$J:$J,0),1))</f>
        <v>85</v>
      </c>
      <c r="D950" s="48" t="s">
        <v>3422</v>
      </c>
      <c r="E950" s="122">
        <f t="shared" si="16"/>
        <v>944</v>
      </c>
      <c r="F950" s="48" t="s">
        <v>2977</v>
      </c>
      <c r="G950" s="48" t="s">
        <v>2978</v>
      </c>
      <c r="H950" s="48" t="s">
        <v>2024</v>
      </c>
      <c r="I950" s="48" t="s">
        <v>2979</v>
      </c>
      <c r="J950" s="48" t="s">
        <v>2156</v>
      </c>
      <c r="K950" s="48" t="s">
        <v>1993</v>
      </c>
      <c r="L950" s="48">
        <v>33.1</v>
      </c>
      <c r="M950" s="48" t="s">
        <v>1276</v>
      </c>
      <c r="N950" s="48" t="s">
        <v>1277</v>
      </c>
      <c r="O950" s="122" t="s">
        <v>1267</v>
      </c>
      <c r="P950" s="48" t="s">
        <v>1271</v>
      </c>
      <c r="Q950" s="48" t="s">
        <v>2980</v>
      </c>
      <c r="R950" s="48" t="s">
        <v>2137</v>
      </c>
      <c r="S950" s="48" t="s">
        <v>2981</v>
      </c>
      <c r="T950" s="48" t="s">
        <v>2980</v>
      </c>
      <c r="U950" s="48" t="s">
        <v>2137</v>
      </c>
      <c r="V950" s="48" t="s">
        <v>2982</v>
      </c>
      <c r="W950" s="122" t="s">
        <v>3812</v>
      </c>
      <c r="X950" s="122"/>
      <c r="Y950" s="48" t="s">
        <v>1247</v>
      </c>
      <c r="Z950" s="48" t="s">
        <v>2976</v>
      </c>
    </row>
    <row r="951" spans="2:26" ht="57.6" customHeight="1">
      <c r="B951" s="48" t="s">
        <v>2994</v>
      </c>
      <c r="C951" s="122">
        <f>IF(B951="1.2(1)①",INDEX('1.2(1)①'!$B:$B,MATCH(D951,'1.2(1)①'!$J:$J,0),1),INDEX('1.2(1)②'!$B:$B,MATCH(D951,'1.2(1)②'!$J:$J,0),1))</f>
        <v>85</v>
      </c>
      <c r="D951" s="48" t="s">
        <v>3422</v>
      </c>
      <c r="E951" s="122">
        <f t="shared" si="16"/>
        <v>945</v>
      </c>
      <c r="F951" s="48" t="s">
        <v>2977</v>
      </c>
      <c r="G951" s="48" t="s">
        <v>2978</v>
      </c>
      <c r="H951" s="48" t="s">
        <v>2024</v>
      </c>
      <c r="I951" s="48" t="s">
        <v>2984</v>
      </c>
      <c r="J951" s="48" t="s">
        <v>2156</v>
      </c>
      <c r="K951" s="48" t="s">
        <v>1993</v>
      </c>
      <c r="L951" s="48">
        <v>48</v>
      </c>
      <c r="M951" s="48" t="s">
        <v>1276</v>
      </c>
      <c r="N951" s="48" t="s">
        <v>1277</v>
      </c>
      <c r="O951" s="122" t="s">
        <v>1267</v>
      </c>
      <c r="P951" s="48" t="s">
        <v>1271</v>
      </c>
      <c r="Q951" s="48" t="s">
        <v>2980</v>
      </c>
      <c r="R951" s="48" t="s">
        <v>2137</v>
      </c>
      <c r="S951" s="48" t="s">
        <v>2981</v>
      </c>
      <c r="T951" s="48" t="s">
        <v>2980</v>
      </c>
      <c r="U951" s="48" t="s">
        <v>2137</v>
      </c>
      <c r="V951" s="48" t="s">
        <v>2982</v>
      </c>
      <c r="W951" s="122" t="s">
        <v>3812</v>
      </c>
      <c r="X951" s="122"/>
      <c r="Y951" s="48" t="s">
        <v>1247</v>
      </c>
      <c r="Z951" s="48" t="s">
        <v>2983</v>
      </c>
    </row>
    <row r="952" spans="2:26" ht="57.6" customHeight="1">
      <c r="B952" s="48" t="s">
        <v>2994</v>
      </c>
      <c r="C952" s="122">
        <f>IF(B952="1.2(1)①",INDEX('1.2(1)①'!$B:$B,MATCH(D952,'1.2(1)①'!$J:$J,0),1),INDEX('1.2(1)②'!$B:$B,MATCH(D952,'1.2(1)②'!$J:$J,0),1))</f>
        <v>85</v>
      </c>
      <c r="D952" s="48" t="s">
        <v>3422</v>
      </c>
      <c r="E952" s="122">
        <f t="shared" si="16"/>
        <v>946</v>
      </c>
      <c r="F952" s="48" t="s">
        <v>2977</v>
      </c>
      <c r="G952" s="48" t="s">
        <v>2978</v>
      </c>
      <c r="H952" s="48" t="s">
        <v>2024</v>
      </c>
      <c r="I952" s="48" t="s">
        <v>2986</v>
      </c>
      <c r="J952" s="48" t="s">
        <v>2156</v>
      </c>
      <c r="K952" s="48" t="s">
        <v>1993</v>
      </c>
      <c r="L952" s="48">
        <v>48.9</v>
      </c>
      <c r="M952" s="48" t="s">
        <v>1276</v>
      </c>
      <c r="N952" s="48" t="s">
        <v>1277</v>
      </c>
      <c r="O952" s="122" t="s">
        <v>1267</v>
      </c>
      <c r="P952" s="48" t="s">
        <v>1271</v>
      </c>
      <c r="Q952" s="48" t="s">
        <v>2980</v>
      </c>
      <c r="R952" s="48" t="s">
        <v>2137</v>
      </c>
      <c r="S952" s="48" t="s">
        <v>2981</v>
      </c>
      <c r="T952" s="48" t="s">
        <v>2980</v>
      </c>
      <c r="U952" s="48" t="s">
        <v>2137</v>
      </c>
      <c r="V952" s="48" t="s">
        <v>2982</v>
      </c>
      <c r="W952" s="122" t="s">
        <v>3812</v>
      </c>
      <c r="X952" s="122"/>
      <c r="Y952" s="48" t="s">
        <v>1247</v>
      </c>
      <c r="Z952" s="48" t="s">
        <v>2985</v>
      </c>
    </row>
    <row r="953" spans="2:26" ht="57.6" customHeight="1">
      <c r="B953" s="48" t="s">
        <v>2994</v>
      </c>
      <c r="C953" s="122">
        <f>IF(B953="1.2(1)①",INDEX('1.2(1)①'!$B:$B,MATCH(D953,'1.2(1)①'!$J:$J,0),1),INDEX('1.2(1)②'!$B:$B,MATCH(D953,'1.2(1)②'!$J:$J,0),1))</f>
        <v>85</v>
      </c>
      <c r="D953" s="48" t="s">
        <v>3422</v>
      </c>
      <c r="E953" s="122">
        <f t="shared" si="16"/>
        <v>947</v>
      </c>
      <c r="F953" s="48" t="s">
        <v>2977</v>
      </c>
      <c r="G953" s="48" t="s">
        <v>2978</v>
      </c>
      <c r="H953" s="48" t="s">
        <v>2024</v>
      </c>
      <c r="I953" s="48" t="s">
        <v>2988</v>
      </c>
      <c r="J953" s="48" t="s">
        <v>2156</v>
      </c>
      <c r="K953" s="48" t="s">
        <v>1993</v>
      </c>
      <c r="L953" s="48">
        <v>46</v>
      </c>
      <c r="M953" s="48" t="s">
        <v>1276</v>
      </c>
      <c r="N953" s="48" t="s">
        <v>1277</v>
      </c>
      <c r="O953" s="122" t="s">
        <v>1267</v>
      </c>
      <c r="P953" s="48" t="s">
        <v>1271</v>
      </c>
      <c r="Q953" s="48" t="s">
        <v>2980</v>
      </c>
      <c r="R953" s="48" t="s">
        <v>2137</v>
      </c>
      <c r="S953" s="48" t="s">
        <v>2981</v>
      </c>
      <c r="T953" s="48" t="s">
        <v>2980</v>
      </c>
      <c r="U953" s="48" t="s">
        <v>2137</v>
      </c>
      <c r="V953" s="48" t="s">
        <v>2982</v>
      </c>
      <c r="W953" s="122" t="s">
        <v>3812</v>
      </c>
      <c r="X953" s="122"/>
      <c r="Y953" s="48" t="s">
        <v>1247</v>
      </c>
      <c r="Z953" s="48" t="s">
        <v>2987</v>
      </c>
    </row>
    <row r="954" spans="2:26" ht="57.6" customHeight="1">
      <c r="B954" s="48" t="s">
        <v>2994</v>
      </c>
      <c r="C954" s="122">
        <f>IF(B954="1.2(1)①",INDEX('1.2(1)①'!$B:$B,MATCH(D954,'1.2(1)①'!$J:$J,0),1),INDEX('1.2(1)②'!$B:$B,MATCH(D954,'1.2(1)②'!$J:$J,0),1))</f>
        <v>85</v>
      </c>
      <c r="D954" s="48" t="s">
        <v>3422</v>
      </c>
      <c r="E954" s="122">
        <f t="shared" si="16"/>
        <v>948</v>
      </c>
      <c r="F954" s="48" t="s">
        <v>2977</v>
      </c>
      <c r="G954" s="48" t="s">
        <v>2990</v>
      </c>
      <c r="H954" s="48" t="s">
        <v>2024</v>
      </c>
      <c r="I954" s="48" t="s">
        <v>2979</v>
      </c>
      <c r="J954" s="48" t="s">
        <v>2156</v>
      </c>
      <c r="K954" s="48" t="s">
        <v>1993</v>
      </c>
      <c r="L954" s="48">
        <v>32.299999999999997</v>
      </c>
      <c r="M954" s="48" t="s">
        <v>1276</v>
      </c>
      <c r="N954" s="48" t="s">
        <v>1277</v>
      </c>
      <c r="O954" s="122" t="s">
        <v>1267</v>
      </c>
      <c r="P954" s="48" t="s">
        <v>1271</v>
      </c>
      <c r="Q954" s="48" t="s">
        <v>2980</v>
      </c>
      <c r="R954" s="48" t="s">
        <v>2137</v>
      </c>
      <c r="S954" s="48" t="s">
        <v>2981</v>
      </c>
      <c r="T954" s="48" t="s">
        <v>2980</v>
      </c>
      <c r="U954" s="48" t="s">
        <v>2137</v>
      </c>
      <c r="V954" s="48" t="s">
        <v>2982</v>
      </c>
      <c r="W954" s="122" t="s">
        <v>3812</v>
      </c>
      <c r="X954" s="122"/>
      <c r="Y954" s="48" t="s">
        <v>1247</v>
      </c>
      <c r="Z954" s="48" t="s">
        <v>2989</v>
      </c>
    </row>
    <row r="955" spans="2:26" ht="57.6" customHeight="1">
      <c r="B955" s="48" t="s">
        <v>2994</v>
      </c>
      <c r="C955" s="122">
        <f>IF(B955="1.2(1)①",INDEX('1.2(1)①'!$B:$B,MATCH(D955,'1.2(1)①'!$J:$J,0),1),INDEX('1.2(1)②'!$B:$B,MATCH(D955,'1.2(1)②'!$J:$J,0),1))</f>
        <v>85</v>
      </c>
      <c r="D955" s="48" t="s">
        <v>3422</v>
      </c>
      <c r="E955" s="122">
        <f t="shared" si="16"/>
        <v>949</v>
      </c>
      <c r="F955" s="48" t="s">
        <v>2977</v>
      </c>
      <c r="G955" s="48" t="s">
        <v>2990</v>
      </c>
      <c r="H955" s="48" t="s">
        <v>2024</v>
      </c>
      <c r="I955" s="48" t="s">
        <v>2984</v>
      </c>
      <c r="J955" s="48" t="s">
        <v>2156</v>
      </c>
      <c r="K955" s="48" t="s">
        <v>1993</v>
      </c>
      <c r="L955" s="48">
        <v>46.1</v>
      </c>
      <c r="M955" s="48" t="s">
        <v>1276</v>
      </c>
      <c r="N955" s="48" t="s">
        <v>1277</v>
      </c>
      <c r="O955" s="122" t="s">
        <v>1267</v>
      </c>
      <c r="P955" s="48" t="s">
        <v>1271</v>
      </c>
      <c r="Q955" s="48" t="s">
        <v>2980</v>
      </c>
      <c r="R955" s="48" t="s">
        <v>2137</v>
      </c>
      <c r="S955" s="48" t="s">
        <v>2981</v>
      </c>
      <c r="T955" s="48" t="s">
        <v>2980</v>
      </c>
      <c r="U955" s="48" t="s">
        <v>2137</v>
      </c>
      <c r="V955" s="48" t="s">
        <v>2982</v>
      </c>
      <c r="W955" s="122" t="s">
        <v>3812</v>
      </c>
      <c r="X955" s="122"/>
      <c r="Y955" s="48" t="s">
        <v>1247</v>
      </c>
      <c r="Z955" s="48" t="s">
        <v>2991</v>
      </c>
    </row>
    <row r="956" spans="2:26" ht="57.6" customHeight="1">
      <c r="B956" s="48" t="s">
        <v>2994</v>
      </c>
      <c r="C956" s="122">
        <f>IF(B956="1.2(1)①",INDEX('1.2(1)①'!$B:$B,MATCH(D956,'1.2(1)①'!$J:$J,0),1),INDEX('1.2(1)②'!$B:$B,MATCH(D956,'1.2(1)②'!$J:$J,0),1))</f>
        <v>85</v>
      </c>
      <c r="D956" s="48" t="s">
        <v>3422</v>
      </c>
      <c r="E956" s="122">
        <f t="shared" si="16"/>
        <v>950</v>
      </c>
      <c r="F956" s="48" t="s">
        <v>2977</v>
      </c>
      <c r="G956" s="48" t="s">
        <v>2990</v>
      </c>
      <c r="H956" s="48" t="s">
        <v>2024</v>
      </c>
      <c r="I956" s="48" t="s">
        <v>2986</v>
      </c>
      <c r="J956" s="48" t="s">
        <v>2156</v>
      </c>
      <c r="K956" s="48" t="s">
        <v>1993</v>
      </c>
      <c r="L956" s="48">
        <v>42.7</v>
      </c>
      <c r="M956" s="48" t="s">
        <v>1276</v>
      </c>
      <c r="N956" s="48" t="s">
        <v>1277</v>
      </c>
      <c r="O956" s="122" t="s">
        <v>1267</v>
      </c>
      <c r="P956" s="48" t="s">
        <v>1271</v>
      </c>
      <c r="Q956" s="48" t="s">
        <v>2980</v>
      </c>
      <c r="R956" s="48" t="s">
        <v>2137</v>
      </c>
      <c r="S956" s="48" t="s">
        <v>2981</v>
      </c>
      <c r="T956" s="48" t="s">
        <v>2980</v>
      </c>
      <c r="U956" s="48" t="s">
        <v>2137</v>
      </c>
      <c r="V956" s="48" t="s">
        <v>2982</v>
      </c>
      <c r="W956" s="122" t="s">
        <v>3812</v>
      </c>
      <c r="X956" s="122"/>
      <c r="Y956" s="48" t="s">
        <v>1247</v>
      </c>
      <c r="Z956" s="48" t="s">
        <v>2992</v>
      </c>
    </row>
    <row r="957" spans="2:26" ht="57.6" customHeight="1">
      <c r="B957" s="48" t="s">
        <v>2994</v>
      </c>
      <c r="C957" s="122">
        <f>IF(B957="1.2(1)①",INDEX('1.2(1)①'!$B:$B,MATCH(D957,'1.2(1)①'!$J:$J,0),1),INDEX('1.2(1)②'!$B:$B,MATCH(D957,'1.2(1)②'!$J:$J,0),1))</f>
        <v>85</v>
      </c>
      <c r="D957" s="48" t="s">
        <v>3422</v>
      </c>
      <c r="E957" s="122">
        <f t="shared" si="16"/>
        <v>951</v>
      </c>
      <c r="F957" s="48" t="s">
        <v>2977</v>
      </c>
      <c r="G957" s="48" t="s">
        <v>2990</v>
      </c>
      <c r="H957" s="48" t="s">
        <v>2024</v>
      </c>
      <c r="I957" s="48" t="s">
        <v>2988</v>
      </c>
      <c r="J957" s="48" t="s">
        <v>2156</v>
      </c>
      <c r="K957" s="48" t="s">
        <v>1993</v>
      </c>
      <c r="L957" s="48">
        <v>45.9</v>
      </c>
      <c r="M957" s="48" t="s">
        <v>1276</v>
      </c>
      <c r="N957" s="48" t="s">
        <v>1277</v>
      </c>
      <c r="O957" s="122" t="s">
        <v>1267</v>
      </c>
      <c r="P957" s="48" t="s">
        <v>1271</v>
      </c>
      <c r="Q957" s="48" t="s">
        <v>2980</v>
      </c>
      <c r="R957" s="48" t="s">
        <v>2137</v>
      </c>
      <c r="S957" s="48" t="s">
        <v>2981</v>
      </c>
      <c r="T957" s="48" t="s">
        <v>2980</v>
      </c>
      <c r="U957" s="48" t="s">
        <v>2137</v>
      </c>
      <c r="V957" s="48" t="s">
        <v>2982</v>
      </c>
      <c r="W957" s="122" t="s">
        <v>3812</v>
      </c>
      <c r="X957" s="122"/>
      <c r="Y957" s="48" t="s">
        <v>1247</v>
      </c>
      <c r="Z957" s="48" t="s">
        <v>2993</v>
      </c>
    </row>
    <row r="958" spans="2:26" ht="43.2" customHeight="1">
      <c r="B958" s="48" t="s">
        <v>2994</v>
      </c>
      <c r="C958" s="57">
        <f>IF(B958="1.2(1)①",INDEX('1.2(1)①'!$B:$B,MATCH(D958,'1.2(1)①'!$J:$J,0),1),INDEX('1.2(1)②'!$B:$B,MATCH(D958,'1.2(1)②'!$J:$J,0),1))</f>
        <v>86</v>
      </c>
      <c r="D958" s="57" t="s">
        <v>3818</v>
      </c>
      <c r="E958" s="48">
        <f>ROW(E958)-6</f>
        <v>952</v>
      </c>
      <c r="F958" s="48" t="s">
        <v>3822</v>
      </c>
      <c r="G958" s="48" t="s">
        <v>1267</v>
      </c>
      <c r="H958" s="48" t="s">
        <v>2711</v>
      </c>
      <c r="I958" s="48" t="s">
        <v>2712</v>
      </c>
      <c r="J958" s="48" t="s">
        <v>2713</v>
      </c>
      <c r="K958" s="48" t="s">
        <v>1993</v>
      </c>
      <c r="L958" s="48">
        <v>6.95</v>
      </c>
      <c r="M958" s="48" t="s">
        <v>1276</v>
      </c>
      <c r="N958" s="48" t="s">
        <v>1277</v>
      </c>
      <c r="O958" s="82">
        <v>16118000</v>
      </c>
      <c r="P958" s="48" t="s">
        <v>1529</v>
      </c>
      <c r="Q958" s="48" t="s">
        <v>1267</v>
      </c>
      <c r="R958" s="48" t="s">
        <v>1267</v>
      </c>
      <c r="S958" s="48" t="s">
        <v>2714</v>
      </c>
      <c r="T958" s="48" t="s">
        <v>2715</v>
      </c>
      <c r="U958" s="48" t="s">
        <v>2716</v>
      </c>
      <c r="V958" s="48" t="s">
        <v>2717</v>
      </c>
      <c r="W958" s="122" t="s">
        <v>3812</v>
      </c>
      <c r="X958" s="122" t="s">
        <v>3813</v>
      </c>
      <c r="Y958" s="48" t="s">
        <v>1207</v>
      </c>
      <c r="Z958" s="48" t="s">
        <v>2709</v>
      </c>
    </row>
    <row r="959" spans="2:26" ht="43.2" customHeight="1">
      <c r="B959" s="48" t="s">
        <v>2994</v>
      </c>
      <c r="C959" s="57">
        <f>IF(B959="1.2(1)①",INDEX('1.2(1)①'!$B:$B,MATCH(D959,'1.2(1)①'!$J:$J,0),1),INDEX('1.2(1)②'!$B:$B,MATCH(D959,'1.2(1)②'!$J:$J,0),1))</f>
        <v>86</v>
      </c>
      <c r="D959" s="57" t="s">
        <v>3818</v>
      </c>
      <c r="E959" s="48">
        <f>ROW(E959)-6</f>
        <v>953</v>
      </c>
      <c r="F959" s="48" t="s">
        <v>2710</v>
      </c>
      <c r="G959" s="48" t="s">
        <v>1267</v>
      </c>
      <c r="H959" s="48" t="s">
        <v>2711</v>
      </c>
      <c r="I959" s="48" t="s">
        <v>2719</v>
      </c>
      <c r="J959" s="48" t="s">
        <v>2713</v>
      </c>
      <c r="K959" s="48" t="s">
        <v>1993</v>
      </c>
      <c r="L959" s="48">
        <v>1.93</v>
      </c>
      <c r="M959" s="48" t="s">
        <v>1276</v>
      </c>
      <c r="N959" s="48" t="s">
        <v>1277</v>
      </c>
      <c r="O959" s="82">
        <v>21772000</v>
      </c>
      <c r="P959" s="48" t="s">
        <v>1529</v>
      </c>
      <c r="Q959" s="48" t="s">
        <v>1267</v>
      </c>
      <c r="R959" s="48" t="s">
        <v>1267</v>
      </c>
      <c r="S959" s="48" t="s">
        <v>2714</v>
      </c>
      <c r="T959" s="48" t="s">
        <v>2715</v>
      </c>
      <c r="U959" s="48" t="s">
        <v>2716</v>
      </c>
      <c r="V959" s="48" t="s">
        <v>2717</v>
      </c>
      <c r="W959" s="122" t="s">
        <v>3812</v>
      </c>
      <c r="X959" s="122" t="s">
        <v>3813</v>
      </c>
      <c r="Y959" s="48" t="s">
        <v>1207</v>
      </c>
      <c r="Z959" s="48" t="s">
        <v>2718</v>
      </c>
    </row>
    <row r="960" spans="2:26" ht="43.2" customHeight="1">
      <c r="B960" s="48" t="s">
        <v>2994</v>
      </c>
      <c r="C960" s="57">
        <f>IF(B960="1.2(1)①",INDEX('1.2(1)①'!$B:$B,MATCH(D960,'1.2(1)①'!$J:$J,0),1),INDEX('1.2(1)②'!$B:$B,MATCH(D960,'1.2(1)②'!$J:$J,0),1))</f>
        <v>86</v>
      </c>
      <c r="D960" s="57" t="s">
        <v>3818</v>
      </c>
      <c r="E960" s="48">
        <f>ROW(E960)-6</f>
        <v>954</v>
      </c>
      <c r="F960" s="48" t="s">
        <v>2710</v>
      </c>
      <c r="G960" s="48" t="s">
        <v>1267</v>
      </c>
      <c r="H960" s="48" t="s">
        <v>2711</v>
      </c>
      <c r="I960" s="48" t="s">
        <v>2721</v>
      </c>
      <c r="J960" s="48" t="s">
        <v>2713</v>
      </c>
      <c r="K960" s="48" t="s">
        <v>1993</v>
      </c>
      <c r="L960" s="48">
        <v>2.1800000000000002</v>
      </c>
      <c r="M960" s="48" t="s">
        <v>1276</v>
      </c>
      <c r="N960" s="48" t="s">
        <v>1277</v>
      </c>
      <c r="O960" s="122" t="s">
        <v>1267</v>
      </c>
      <c r="P960" s="48" t="s">
        <v>1529</v>
      </c>
      <c r="Q960" s="48" t="s">
        <v>1267</v>
      </c>
      <c r="R960" s="48" t="s">
        <v>1267</v>
      </c>
      <c r="S960" s="48" t="s">
        <v>2714</v>
      </c>
      <c r="T960" s="48" t="s">
        <v>2715</v>
      </c>
      <c r="U960" s="48" t="s">
        <v>2716</v>
      </c>
      <c r="V960" s="48" t="s">
        <v>2717</v>
      </c>
      <c r="W960" s="122" t="s">
        <v>3812</v>
      </c>
      <c r="X960" s="122"/>
      <c r="Y960" s="48" t="s">
        <v>1207</v>
      </c>
      <c r="Z960" s="48" t="s">
        <v>2720</v>
      </c>
    </row>
    <row r="961" spans="2:26" ht="43.2" customHeight="1">
      <c r="B961" s="48" t="s">
        <v>2994</v>
      </c>
      <c r="C961" s="57">
        <f>IF(B961="1.2(1)①",INDEX('1.2(1)①'!$B:$B,MATCH(D961,'1.2(1)①'!$J:$J,0),1),INDEX('1.2(1)②'!$B:$B,MATCH(D961,'1.2(1)②'!$J:$J,0),1))</f>
        <v>86</v>
      </c>
      <c r="D961" s="57" t="s">
        <v>3818</v>
      </c>
      <c r="E961" s="48">
        <f>ROW(E961)-6</f>
        <v>955</v>
      </c>
      <c r="F961" s="48" t="s">
        <v>2710</v>
      </c>
      <c r="G961" s="48" t="s">
        <v>2723</v>
      </c>
      <c r="H961" s="48" t="s">
        <v>2711</v>
      </c>
      <c r="I961" s="48" t="s">
        <v>2724</v>
      </c>
      <c r="J961" s="48" t="s">
        <v>2713</v>
      </c>
      <c r="K961" s="48" t="s">
        <v>1993</v>
      </c>
      <c r="L961" s="48">
        <v>0.6</v>
      </c>
      <c r="M961" s="48" t="s">
        <v>1276</v>
      </c>
      <c r="N961" s="48" t="s">
        <v>1277</v>
      </c>
      <c r="O961" s="82">
        <v>22465000</v>
      </c>
      <c r="P961" s="48" t="s">
        <v>1529</v>
      </c>
      <c r="Q961" s="48" t="s">
        <v>1267</v>
      </c>
      <c r="R961" s="48" t="s">
        <v>1267</v>
      </c>
      <c r="S961" s="48" t="s">
        <v>2714</v>
      </c>
      <c r="T961" s="48" t="s">
        <v>2715</v>
      </c>
      <c r="U961" s="48" t="s">
        <v>2716</v>
      </c>
      <c r="V961" s="48" t="s">
        <v>2717</v>
      </c>
      <c r="W961" s="122" t="s">
        <v>3812</v>
      </c>
      <c r="X961" s="122" t="s">
        <v>3813</v>
      </c>
      <c r="Y961" s="48" t="s">
        <v>1207</v>
      </c>
      <c r="Z961" s="48" t="s">
        <v>2722</v>
      </c>
    </row>
    <row r="962" spans="2:26" ht="57.6" customHeight="1">
      <c r="B962" s="122" t="s">
        <v>2994</v>
      </c>
      <c r="C962" s="122">
        <f>IF(B962="1.2(1)①",INDEX('1.2(1)①'!$B:$B,MATCH(D962,'1.2(1)①'!$J:$J,0),1),INDEX('1.2(1)②'!$B:$B,MATCH(D962,'1.2(1)②'!$J:$J,0),1))</f>
        <v>134</v>
      </c>
      <c r="D962" s="121" t="s">
        <v>311</v>
      </c>
      <c r="E962" s="122">
        <f t="shared" si="16"/>
        <v>956</v>
      </c>
      <c r="F962" s="122" t="s">
        <v>3424</v>
      </c>
      <c r="G962" s="122" t="s">
        <v>3425</v>
      </c>
      <c r="H962" s="122" t="s">
        <v>3425</v>
      </c>
      <c r="I962" s="122" t="s">
        <v>3425</v>
      </c>
      <c r="J962" s="122" t="s">
        <v>3426</v>
      </c>
      <c r="K962" s="122" t="s">
        <v>3427</v>
      </c>
      <c r="L962" s="122">
        <v>2</v>
      </c>
      <c r="M962" s="122" t="s">
        <v>1276</v>
      </c>
      <c r="N962" s="122" t="s">
        <v>1277</v>
      </c>
      <c r="O962" s="82">
        <v>30850</v>
      </c>
      <c r="P962" s="122"/>
      <c r="Q962" s="122"/>
      <c r="R962" s="122"/>
      <c r="S962" s="122"/>
      <c r="T962" s="122"/>
      <c r="U962" s="122"/>
      <c r="V962" s="122"/>
      <c r="W962" s="122" t="s">
        <v>3811</v>
      </c>
      <c r="X962" s="122" t="s">
        <v>3811</v>
      </c>
      <c r="Y962" s="122" t="s">
        <v>3428</v>
      </c>
      <c r="Z962" s="122" t="s">
        <v>3428</v>
      </c>
    </row>
    <row r="963" spans="2:26" ht="57.6" customHeight="1">
      <c r="B963" s="48" t="s">
        <v>2994</v>
      </c>
      <c r="C963" s="122">
        <f>IF(B963="1.2(1)①",INDEX('1.2(1)①'!$B:$B,MATCH(D963,'1.2(1)①'!$J:$J,0),1),INDEX('1.2(1)②'!$B:$B,MATCH(D963,'1.2(1)②'!$J:$J,0),1))</f>
        <v>218</v>
      </c>
      <c r="D963" s="48" t="s">
        <v>3423</v>
      </c>
      <c r="E963" s="122">
        <f t="shared" si="16"/>
        <v>957</v>
      </c>
      <c r="F963" s="48" t="s">
        <v>2789</v>
      </c>
      <c r="G963" s="48" t="s">
        <v>1267</v>
      </c>
      <c r="H963" s="48" t="s">
        <v>1267</v>
      </c>
      <c r="I963" s="48" t="s">
        <v>1267</v>
      </c>
      <c r="J963" s="48" t="s">
        <v>2790</v>
      </c>
      <c r="K963" s="48" t="s">
        <v>1267</v>
      </c>
      <c r="L963" s="48">
        <v>0.15</v>
      </c>
      <c r="M963" s="48" t="s">
        <v>1276</v>
      </c>
      <c r="N963" s="48" t="s">
        <v>1277</v>
      </c>
      <c r="O963" s="122" t="s">
        <v>1267</v>
      </c>
      <c r="P963" s="48" t="s">
        <v>1271</v>
      </c>
      <c r="Q963" s="48" t="s">
        <v>2791</v>
      </c>
      <c r="R963" s="48" t="s">
        <v>2792</v>
      </c>
      <c r="S963" s="48" t="s">
        <v>2793</v>
      </c>
      <c r="T963" s="48" t="s">
        <v>2791</v>
      </c>
      <c r="U963" s="48" t="s">
        <v>2792</v>
      </c>
      <c r="V963" s="48" t="s">
        <v>2794</v>
      </c>
      <c r="W963" s="122" t="s">
        <v>3812</v>
      </c>
      <c r="X963" s="122"/>
      <c r="Y963" s="48" t="s">
        <v>489</v>
      </c>
      <c r="Z963" s="48" t="s">
        <v>2788</v>
      </c>
    </row>
    <row r="966" spans="2:26" hidden="1">
      <c r="D966" s="138" t="s">
        <v>3558</v>
      </c>
      <c r="E966" s="138" t="s">
        <v>3500</v>
      </c>
      <c r="F966" t="s">
        <v>3501</v>
      </c>
      <c r="G966" t="s">
        <v>3502</v>
      </c>
      <c r="H966" s="138" t="s">
        <v>3503</v>
      </c>
      <c r="I966" s="138" t="s">
        <v>3504</v>
      </c>
      <c r="J966" s="138" t="s">
        <v>3505</v>
      </c>
      <c r="K966" s="138" t="s">
        <v>3506</v>
      </c>
    </row>
    <row r="967" spans="2:26" hidden="1">
      <c r="B967" t="s">
        <v>2994</v>
      </c>
      <c r="C967">
        <f t="shared" ref="C967:C998" si="17">INDEX(C$7:C$963,MATCH($D967,$D$7:$D$963,0),1)</f>
        <v>1</v>
      </c>
      <c r="D967" t="s">
        <v>3387</v>
      </c>
      <c r="E967">
        <f t="shared" ref="E967:E998" si="18">COUNTIFS($B$7:$B$963,$B967,$C$7:$C$963,$C967)</f>
        <v>178</v>
      </c>
      <c r="F967">
        <f>E967-G967</f>
        <v>128</v>
      </c>
      <c r="G967">
        <f t="shared" ref="G967:G998" si="19">COUNTIFS($B$7:$B$963,$B967,$C$7:$C$963,$C967,$L$7:$L$963,"-")</f>
        <v>50</v>
      </c>
      <c r="H967">
        <f>E967-I967</f>
        <v>19</v>
      </c>
      <c r="I967">
        <f t="shared" ref="I967:I998" si="20">COUNTIFS($B$7:$B$963,$B967,$C$7:$C$963,$C967,$O$7:$O$963,"-")</f>
        <v>159</v>
      </c>
      <c r="J967" t="str">
        <f>IF(G967=E967,"ー",IF(G967&gt;0,"△","〇"))</f>
        <v>△</v>
      </c>
      <c r="K967" t="str">
        <f>IF(I967=E967,"ー",IF(I967&gt;0,"△","〇"))</f>
        <v>△</v>
      </c>
    </row>
    <row r="968" spans="2:26" hidden="1">
      <c r="B968" t="s">
        <v>2994</v>
      </c>
      <c r="C968" t="e">
        <f t="shared" si="17"/>
        <v>#N/A</v>
      </c>
      <c r="D968" t="s">
        <v>3388</v>
      </c>
      <c r="E968">
        <f t="shared" si="18"/>
        <v>0</v>
      </c>
      <c r="F968">
        <f t="shared" ref="F968:F1019" si="21">E968-G968</f>
        <v>0</v>
      </c>
      <c r="G968">
        <f t="shared" si="19"/>
        <v>0</v>
      </c>
      <c r="H968">
        <f t="shared" ref="H968:H1019" si="22">E968-I968</f>
        <v>0</v>
      </c>
      <c r="I968">
        <f t="shared" si="20"/>
        <v>0</v>
      </c>
      <c r="J968" t="str">
        <f t="shared" ref="J968:J1019" si="23">IF(G968=E968,"ー",IF(G968&gt;0,"△","〇"))</f>
        <v>ー</v>
      </c>
      <c r="K968" t="str">
        <f t="shared" ref="K968:K1019" si="24">IF(I968=E968,"ー",IF(I968&gt;0,"△","〇"))</f>
        <v>ー</v>
      </c>
    </row>
    <row r="969" spans="2:26" hidden="1">
      <c r="B969" t="s">
        <v>2994</v>
      </c>
      <c r="C969">
        <f t="shared" si="17"/>
        <v>4</v>
      </c>
      <c r="D969" t="s">
        <v>26</v>
      </c>
      <c r="E969">
        <f t="shared" si="18"/>
        <v>22</v>
      </c>
      <c r="F969">
        <f t="shared" si="21"/>
        <v>22</v>
      </c>
      <c r="G969">
        <f t="shared" si="19"/>
        <v>0</v>
      </c>
      <c r="H969">
        <f t="shared" si="22"/>
        <v>3</v>
      </c>
      <c r="I969">
        <f t="shared" si="20"/>
        <v>19</v>
      </c>
      <c r="J969" t="str">
        <f t="shared" si="23"/>
        <v>〇</v>
      </c>
      <c r="K969" t="str">
        <f t="shared" si="24"/>
        <v>△</v>
      </c>
    </row>
    <row r="970" spans="2:26" hidden="1">
      <c r="B970" t="s">
        <v>2994</v>
      </c>
      <c r="C970">
        <f t="shared" si="17"/>
        <v>6</v>
      </c>
      <c r="D970" t="s">
        <v>3389</v>
      </c>
      <c r="E970">
        <f t="shared" si="18"/>
        <v>25</v>
      </c>
      <c r="F970">
        <f t="shared" si="21"/>
        <v>25</v>
      </c>
      <c r="G970">
        <f t="shared" si="19"/>
        <v>0</v>
      </c>
      <c r="H970">
        <f t="shared" si="22"/>
        <v>17</v>
      </c>
      <c r="I970">
        <f t="shared" si="20"/>
        <v>8</v>
      </c>
      <c r="J970" t="str">
        <f t="shared" si="23"/>
        <v>〇</v>
      </c>
      <c r="K970" t="str">
        <f t="shared" si="24"/>
        <v>△</v>
      </c>
    </row>
    <row r="971" spans="2:26" hidden="1">
      <c r="B971" t="s">
        <v>2994</v>
      </c>
      <c r="C971">
        <f t="shared" si="17"/>
        <v>7</v>
      </c>
      <c r="D971" t="s">
        <v>3390</v>
      </c>
      <c r="E971">
        <f t="shared" si="18"/>
        <v>30</v>
      </c>
      <c r="F971">
        <f t="shared" si="21"/>
        <v>24</v>
      </c>
      <c r="G971">
        <f t="shared" si="19"/>
        <v>6</v>
      </c>
      <c r="H971">
        <f t="shared" si="22"/>
        <v>13</v>
      </c>
      <c r="I971">
        <f t="shared" si="20"/>
        <v>17</v>
      </c>
      <c r="J971" t="str">
        <f t="shared" si="23"/>
        <v>△</v>
      </c>
      <c r="K971" t="str">
        <f t="shared" si="24"/>
        <v>△</v>
      </c>
    </row>
    <row r="972" spans="2:26" hidden="1">
      <c r="B972" t="s">
        <v>2994</v>
      </c>
      <c r="C972">
        <f t="shared" si="17"/>
        <v>9</v>
      </c>
      <c r="D972" t="s">
        <v>3391</v>
      </c>
      <c r="E972">
        <f t="shared" si="18"/>
        <v>9</v>
      </c>
      <c r="F972">
        <f t="shared" si="21"/>
        <v>2</v>
      </c>
      <c r="G972">
        <f t="shared" si="19"/>
        <v>7</v>
      </c>
      <c r="H972">
        <f t="shared" si="22"/>
        <v>1</v>
      </c>
      <c r="I972">
        <f t="shared" si="20"/>
        <v>8</v>
      </c>
      <c r="J972" t="str">
        <f t="shared" si="23"/>
        <v>△</v>
      </c>
      <c r="K972" t="str">
        <f t="shared" si="24"/>
        <v>△</v>
      </c>
    </row>
    <row r="973" spans="2:26" hidden="1">
      <c r="B973" t="s">
        <v>2994</v>
      </c>
      <c r="C973">
        <f t="shared" si="17"/>
        <v>10</v>
      </c>
      <c r="D973" t="s">
        <v>3392</v>
      </c>
      <c r="E973">
        <f t="shared" si="18"/>
        <v>28</v>
      </c>
      <c r="F973">
        <f t="shared" si="21"/>
        <v>28</v>
      </c>
      <c r="G973">
        <f t="shared" si="19"/>
        <v>0</v>
      </c>
      <c r="H973">
        <f t="shared" si="22"/>
        <v>0</v>
      </c>
      <c r="I973">
        <f t="shared" si="20"/>
        <v>28</v>
      </c>
      <c r="J973" t="str">
        <f t="shared" si="23"/>
        <v>〇</v>
      </c>
      <c r="K973" t="str">
        <f t="shared" si="24"/>
        <v>ー</v>
      </c>
    </row>
    <row r="974" spans="2:26" hidden="1">
      <c r="B974" t="s">
        <v>2994</v>
      </c>
      <c r="C974">
        <f t="shared" si="17"/>
        <v>11</v>
      </c>
      <c r="D974" t="s">
        <v>3393</v>
      </c>
      <c r="E974">
        <f t="shared" si="18"/>
        <v>16</v>
      </c>
      <c r="F974">
        <f t="shared" si="21"/>
        <v>12</v>
      </c>
      <c r="G974">
        <f t="shared" si="19"/>
        <v>4</v>
      </c>
      <c r="H974">
        <f t="shared" si="22"/>
        <v>0</v>
      </c>
      <c r="I974">
        <f t="shared" si="20"/>
        <v>16</v>
      </c>
      <c r="J974" t="str">
        <f t="shared" si="23"/>
        <v>△</v>
      </c>
      <c r="K974" t="str">
        <f t="shared" si="24"/>
        <v>ー</v>
      </c>
    </row>
    <row r="975" spans="2:26" hidden="1">
      <c r="B975" t="s">
        <v>2994</v>
      </c>
      <c r="C975">
        <f t="shared" si="17"/>
        <v>12</v>
      </c>
      <c r="D975" t="s">
        <v>3394</v>
      </c>
      <c r="E975">
        <f t="shared" si="18"/>
        <v>4</v>
      </c>
      <c r="F975">
        <f t="shared" si="21"/>
        <v>4</v>
      </c>
      <c r="G975">
        <f t="shared" si="19"/>
        <v>0</v>
      </c>
      <c r="H975">
        <f t="shared" si="22"/>
        <v>0</v>
      </c>
      <c r="I975">
        <f t="shared" si="20"/>
        <v>4</v>
      </c>
      <c r="J975" t="str">
        <f t="shared" si="23"/>
        <v>〇</v>
      </c>
      <c r="K975" t="str">
        <f t="shared" si="24"/>
        <v>ー</v>
      </c>
    </row>
    <row r="976" spans="2:26" hidden="1">
      <c r="B976" t="s">
        <v>2994</v>
      </c>
      <c r="C976">
        <f t="shared" si="17"/>
        <v>13</v>
      </c>
      <c r="D976" t="s">
        <v>3395</v>
      </c>
      <c r="E976">
        <f t="shared" si="18"/>
        <v>7</v>
      </c>
      <c r="F976">
        <f t="shared" si="21"/>
        <v>1</v>
      </c>
      <c r="G976">
        <f t="shared" si="19"/>
        <v>6</v>
      </c>
      <c r="H976">
        <f t="shared" si="22"/>
        <v>0</v>
      </c>
      <c r="I976">
        <f t="shared" si="20"/>
        <v>7</v>
      </c>
      <c r="J976" t="str">
        <f t="shared" si="23"/>
        <v>△</v>
      </c>
      <c r="K976" t="str">
        <f t="shared" si="24"/>
        <v>ー</v>
      </c>
    </row>
    <row r="977" spans="2:11" hidden="1">
      <c r="B977" t="s">
        <v>2994</v>
      </c>
      <c r="C977">
        <f t="shared" si="17"/>
        <v>14</v>
      </c>
      <c r="D977" t="s">
        <v>3396</v>
      </c>
      <c r="E977">
        <f t="shared" si="18"/>
        <v>1</v>
      </c>
      <c r="F977">
        <f t="shared" si="21"/>
        <v>1</v>
      </c>
      <c r="G977">
        <f t="shared" si="19"/>
        <v>0</v>
      </c>
      <c r="H977">
        <f t="shared" si="22"/>
        <v>0</v>
      </c>
      <c r="I977">
        <f t="shared" si="20"/>
        <v>1</v>
      </c>
      <c r="J977" t="str">
        <f t="shared" si="23"/>
        <v>〇</v>
      </c>
      <c r="K977" t="str">
        <f t="shared" si="24"/>
        <v>ー</v>
      </c>
    </row>
    <row r="978" spans="2:11" hidden="1">
      <c r="B978" t="s">
        <v>2994</v>
      </c>
      <c r="C978">
        <f t="shared" si="17"/>
        <v>15</v>
      </c>
      <c r="D978" t="s">
        <v>3397</v>
      </c>
      <c r="E978">
        <f t="shared" si="18"/>
        <v>1</v>
      </c>
      <c r="F978">
        <f t="shared" si="21"/>
        <v>1</v>
      </c>
      <c r="G978">
        <f t="shared" si="19"/>
        <v>0</v>
      </c>
      <c r="H978">
        <f t="shared" si="22"/>
        <v>0</v>
      </c>
      <c r="I978">
        <f t="shared" si="20"/>
        <v>1</v>
      </c>
      <c r="J978" t="str">
        <f t="shared" si="23"/>
        <v>〇</v>
      </c>
      <c r="K978" t="str">
        <f t="shared" si="24"/>
        <v>ー</v>
      </c>
    </row>
    <row r="979" spans="2:11" hidden="1">
      <c r="B979" t="s">
        <v>2994</v>
      </c>
      <c r="C979">
        <f t="shared" si="17"/>
        <v>18</v>
      </c>
      <c r="D979" t="s">
        <v>3398</v>
      </c>
      <c r="E979">
        <f t="shared" si="18"/>
        <v>12</v>
      </c>
      <c r="F979">
        <f t="shared" si="21"/>
        <v>12</v>
      </c>
      <c r="G979">
        <f t="shared" si="19"/>
        <v>0</v>
      </c>
      <c r="H979">
        <f t="shared" si="22"/>
        <v>1</v>
      </c>
      <c r="I979">
        <f t="shared" si="20"/>
        <v>11</v>
      </c>
      <c r="J979" t="str">
        <f t="shared" si="23"/>
        <v>〇</v>
      </c>
      <c r="K979" t="str">
        <f t="shared" si="24"/>
        <v>△</v>
      </c>
    </row>
    <row r="980" spans="2:11" hidden="1">
      <c r="B980" t="s">
        <v>2994</v>
      </c>
      <c r="C980">
        <f t="shared" si="17"/>
        <v>19</v>
      </c>
      <c r="D980" t="s">
        <v>57</v>
      </c>
      <c r="E980">
        <f t="shared" si="18"/>
        <v>1</v>
      </c>
      <c r="F980">
        <f t="shared" si="21"/>
        <v>1</v>
      </c>
      <c r="G980">
        <f t="shared" si="19"/>
        <v>0</v>
      </c>
      <c r="H980">
        <f t="shared" si="22"/>
        <v>1</v>
      </c>
      <c r="I980">
        <f t="shared" si="20"/>
        <v>0</v>
      </c>
      <c r="J980" t="str">
        <f t="shared" si="23"/>
        <v>〇</v>
      </c>
      <c r="K980" t="str">
        <f t="shared" si="24"/>
        <v>〇</v>
      </c>
    </row>
    <row r="981" spans="2:11" hidden="1">
      <c r="B981" t="s">
        <v>2994</v>
      </c>
      <c r="C981">
        <f t="shared" si="17"/>
        <v>24</v>
      </c>
      <c r="D981" t="s">
        <v>68</v>
      </c>
      <c r="E981">
        <f t="shared" si="18"/>
        <v>15</v>
      </c>
      <c r="F981">
        <f t="shared" si="21"/>
        <v>11</v>
      </c>
      <c r="G981">
        <f t="shared" si="19"/>
        <v>4</v>
      </c>
      <c r="H981">
        <f t="shared" si="22"/>
        <v>7</v>
      </c>
      <c r="I981">
        <f t="shared" si="20"/>
        <v>8</v>
      </c>
      <c r="J981" t="str">
        <f t="shared" si="23"/>
        <v>△</v>
      </c>
      <c r="K981" t="str">
        <f t="shared" si="24"/>
        <v>△</v>
      </c>
    </row>
    <row r="982" spans="2:11" hidden="1">
      <c r="B982" t="s">
        <v>2994</v>
      </c>
      <c r="C982">
        <f t="shared" si="17"/>
        <v>25</v>
      </c>
      <c r="D982" t="s">
        <v>3399</v>
      </c>
      <c r="E982">
        <f t="shared" si="18"/>
        <v>20</v>
      </c>
      <c r="F982">
        <f t="shared" si="21"/>
        <v>17</v>
      </c>
      <c r="G982">
        <f t="shared" si="19"/>
        <v>3</v>
      </c>
      <c r="H982">
        <f t="shared" si="22"/>
        <v>7</v>
      </c>
      <c r="I982">
        <f t="shared" si="20"/>
        <v>13</v>
      </c>
      <c r="J982" t="str">
        <f t="shared" si="23"/>
        <v>△</v>
      </c>
      <c r="K982" t="str">
        <f t="shared" si="24"/>
        <v>△</v>
      </c>
    </row>
    <row r="983" spans="2:11" hidden="1">
      <c r="B983" t="s">
        <v>2994</v>
      </c>
      <c r="C983">
        <f t="shared" si="17"/>
        <v>28</v>
      </c>
      <c r="D983" t="s">
        <v>3803</v>
      </c>
      <c r="E983">
        <f t="shared" si="18"/>
        <v>3</v>
      </c>
      <c r="F983">
        <f t="shared" si="21"/>
        <v>2</v>
      </c>
      <c r="G983">
        <f t="shared" si="19"/>
        <v>1</v>
      </c>
      <c r="H983">
        <f t="shared" si="22"/>
        <v>0</v>
      </c>
      <c r="I983">
        <f t="shared" si="20"/>
        <v>3</v>
      </c>
      <c r="J983" t="str">
        <f t="shared" si="23"/>
        <v>△</v>
      </c>
      <c r="K983" t="str">
        <f t="shared" si="24"/>
        <v>ー</v>
      </c>
    </row>
    <row r="984" spans="2:11" hidden="1">
      <c r="B984" t="s">
        <v>2994</v>
      </c>
      <c r="C984">
        <f t="shared" si="17"/>
        <v>26</v>
      </c>
      <c r="D984" t="s">
        <v>75</v>
      </c>
      <c r="E984">
        <f t="shared" si="18"/>
        <v>18</v>
      </c>
      <c r="F984">
        <f t="shared" si="21"/>
        <v>14</v>
      </c>
      <c r="G984">
        <f t="shared" si="19"/>
        <v>4</v>
      </c>
      <c r="H984">
        <f t="shared" si="22"/>
        <v>3</v>
      </c>
      <c r="I984">
        <f t="shared" si="20"/>
        <v>15</v>
      </c>
      <c r="J984" t="str">
        <f t="shared" si="23"/>
        <v>△</v>
      </c>
      <c r="K984" t="str">
        <f t="shared" si="24"/>
        <v>△</v>
      </c>
    </row>
    <row r="985" spans="2:11" hidden="1">
      <c r="B985" t="s">
        <v>2994</v>
      </c>
      <c r="C985">
        <f t="shared" si="17"/>
        <v>27</v>
      </c>
      <c r="D985" t="s">
        <v>3400</v>
      </c>
      <c r="E985">
        <f t="shared" si="18"/>
        <v>3</v>
      </c>
      <c r="F985">
        <f t="shared" si="21"/>
        <v>3</v>
      </c>
      <c r="G985">
        <f t="shared" si="19"/>
        <v>0</v>
      </c>
      <c r="H985">
        <f t="shared" si="22"/>
        <v>1</v>
      </c>
      <c r="I985">
        <f t="shared" si="20"/>
        <v>2</v>
      </c>
      <c r="J985" t="str">
        <f t="shared" si="23"/>
        <v>〇</v>
      </c>
      <c r="K985" t="str">
        <f t="shared" si="24"/>
        <v>△</v>
      </c>
    </row>
    <row r="986" spans="2:11" hidden="1">
      <c r="B986" t="s">
        <v>2994</v>
      </c>
      <c r="C986">
        <f t="shared" si="17"/>
        <v>34</v>
      </c>
      <c r="D986" t="s">
        <v>3401</v>
      </c>
      <c r="E986">
        <f t="shared" si="18"/>
        <v>2</v>
      </c>
      <c r="F986">
        <f t="shared" si="21"/>
        <v>1</v>
      </c>
      <c r="G986">
        <f t="shared" si="19"/>
        <v>1</v>
      </c>
      <c r="H986">
        <f t="shared" si="22"/>
        <v>0</v>
      </c>
      <c r="I986">
        <f t="shared" si="20"/>
        <v>2</v>
      </c>
      <c r="J986" t="str">
        <f t="shared" si="23"/>
        <v>△</v>
      </c>
      <c r="K986" t="str">
        <f t="shared" si="24"/>
        <v>ー</v>
      </c>
    </row>
    <row r="987" spans="2:11" hidden="1">
      <c r="B987" t="s">
        <v>2994</v>
      </c>
      <c r="C987">
        <f t="shared" si="17"/>
        <v>39</v>
      </c>
      <c r="D987" t="s">
        <v>3402</v>
      </c>
      <c r="E987">
        <f t="shared" si="18"/>
        <v>82</v>
      </c>
      <c r="F987">
        <f t="shared" si="21"/>
        <v>37</v>
      </c>
      <c r="G987">
        <f t="shared" si="19"/>
        <v>45</v>
      </c>
      <c r="H987">
        <f t="shared" si="22"/>
        <v>9</v>
      </c>
      <c r="I987">
        <f t="shared" si="20"/>
        <v>73</v>
      </c>
      <c r="J987" t="str">
        <f t="shared" si="23"/>
        <v>△</v>
      </c>
      <c r="K987" t="str">
        <f t="shared" si="24"/>
        <v>△</v>
      </c>
    </row>
    <row r="988" spans="2:11" hidden="1">
      <c r="B988" t="s">
        <v>2994</v>
      </c>
      <c r="C988">
        <f t="shared" si="17"/>
        <v>41</v>
      </c>
      <c r="D988" t="s">
        <v>3403</v>
      </c>
      <c r="E988">
        <f t="shared" si="18"/>
        <v>4</v>
      </c>
      <c r="F988">
        <f t="shared" si="21"/>
        <v>3</v>
      </c>
      <c r="G988">
        <f t="shared" si="19"/>
        <v>1</v>
      </c>
      <c r="H988">
        <f t="shared" si="22"/>
        <v>1</v>
      </c>
      <c r="I988">
        <f t="shared" si="20"/>
        <v>3</v>
      </c>
      <c r="J988" t="str">
        <f t="shared" si="23"/>
        <v>△</v>
      </c>
      <c r="K988" t="str">
        <f t="shared" si="24"/>
        <v>△</v>
      </c>
    </row>
    <row r="989" spans="2:11" hidden="1">
      <c r="B989" t="s">
        <v>2994</v>
      </c>
      <c r="C989">
        <f t="shared" si="17"/>
        <v>42</v>
      </c>
      <c r="D989" t="s">
        <v>3404</v>
      </c>
      <c r="E989">
        <f t="shared" si="18"/>
        <v>3</v>
      </c>
      <c r="F989">
        <f t="shared" si="21"/>
        <v>2</v>
      </c>
      <c r="G989">
        <f t="shared" si="19"/>
        <v>1</v>
      </c>
      <c r="H989">
        <f t="shared" si="22"/>
        <v>0</v>
      </c>
      <c r="I989">
        <f t="shared" si="20"/>
        <v>3</v>
      </c>
      <c r="J989" t="str">
        <f t="shared" si="23"/>
        <v>△</v>
      </c>
      <c r="K989" t="str">
        <f t="shared" si="24"/>
        <v>ー</v>
      </c>
    </row>
    <row r="990" spans="2:11" hidden="1">
      <c r="B990" t="s">
        <v>2994</v>
      </c>
      <c r="C990">
        <f t="shared" si="17"/>
        <v>43</v>
      </c>
      <c r="D990" t="s">
        <v>101</v>
      </c>
      <c r="E990">
        <f t="shared" si="18"/>
        <v>2</v>
      </c>
      <c r="F990">
        <f t="shared" si="21"/>
        <v>2</v>
      </c>
      <c r="G990">
        <f t="shared" si="19"/>
        <v>0</v>
      </c>
      <c r="H990">
        <f t="shared" si="22"/>
        <v>0</v>
      </c>
      <c r="I990">
        <f t="shared" si="20"/>
        <v>2</v>
      </c>
      <c r="J990" t="str">
        <f t="shared" si="23"/>
        <v>〇</v>
      </c>
      <c r="K990" t="str">
        <f t="shared" si="24"/>
        <v>ー</v>
      </c>
    </row>
    <row r="991" spans="2:11" hidden="1">
      <c r="B991" t="s">
        <v>2994</v>
      </c>
      <c r="C991">
        <f t="shared" si="17"/>
        <v>45</v>
      </c>
      <c r="D991" t="s">
        <v>3405</v>
      </c>
      <c r="E991">
        <f t="shared" si="18"/>
        <v>3</v>
      </c>
      <c r="F991">
        <f t="shared" si="21"/>
        <v>3</v>
      </c>
      <c r="G991">
        <f t="shared" si="19"/>
        <v>0</v>
      </c>
      <c r="H991">
        <f t="shared" si="22"/>
        <v>0</v>
      </c>
      <c r="I991">
        <f t="shared" si="20"/>
        <v>3</v>
      </c>
      <c r="J991" t="str">
        <f t="shared" si="23"/>
        <v>〇</v>
      </c>
      <c r="K991" t="str">
        <f t="shared" si="24"/>
        <v>ー</v>
      </c>
    </row>
    <row r="992" spans="2:11" hidden="1">
      <c r="B992" t="s">
        <v>2994</v>
      </c>
      <c r="C992">
        <f t="shared" si="17"/>
        <v>46</v>
      </c>
      <c r="D992" t="s">
        <v>108</v>
      </c>
      <c r="E992">
        <f t="shared" si="18"/>
        <v>3</v>
      </c>
      <c r="F992">
        <f t="shared" si="21"/>
        <v>3</v>
      </c>
      <c r="G992">
        <f t="shared" si="19"/>
        <v>0</v>
      </c>
      <c r="H992">
        <f t="shared" si="22"/>
        <v>0</v>
      </c>
      <c r="I992">
        <f t="shared" si="20"/>
        <v>3</v>
      </c>
      <c r="J992" t="str">
        <f t="shared" si="23"/>
        <v>〇</v>
      </c>
      <c r="K992" t="str">
        <f t="shared" si="24"/>
        <v>ー</v>
      </c>
    </row>
    <row r="993" spans="2:11" hidden="1">
      <c r="B993" t="s">
        <v>2994</v>
      </c>
      <c r="C993">
        <f t="shared" si="17"/>
        <v>48</v>
      </c>
      <c r="D993" t="s">
        <v>3406</v>
      </c>
      <c r="E993">
        <f t="shared" si="18"/>
        <v>52</v>
      </c>
      <c r="F993">
        <f t="shared" si="21"/>
        <v>50</v>
      </c>
      <c r="G993">
        <f t="shared" si="19"/>
        <v>2</v>
      </c>
      <c r="H993">
        <f t="shared" si="22"/>
        <v>0</v>
      </c>
      <c r="I993">
        <f t="shared" si="20"/>
        <v>52</v>
      </c>
      <c r="J993" t="str">
        <f t="shared" si="23"/>
        <v>△</v>
      </c>
      <c r="K993" t="str">
        <f t="shared" si="24"/>
        <v>ー</v>
      </c>
    </row>
    <row r="994" spans="2:11" hidden="1">
      <c r="B994" t="s">
        <v>2994</v>
      </c>
      <c r="C994">
        <f t="shared" si="17"/>
        <v>49</v>
      </c>
      <c r="D994" t="s">
        <v>113</v>
      </c>
      <c r="E994">
        <f t="shared" si="18"/>
        <v>32</v>
      </c>
      <c r="F994">
        <f t="shared" si="21"/>
        <v>27</v>
      </c>
      <c r="G994">
        <f t="shared" si="19"/>
        <v>5</v>
      </c>
      <c r="H994">
        <f t="shared" si="22"/>
        <v>0</v>
      </c>
      <c r="I994">
        <f t="shared" si="20"/>
        <v>32</v>
      </c>
      <c r="J994" t="str">
        <f t="shared" si="23"/>
        <v>△</v>
      </c>
      <c r="K994" t="str">
        <f t="shared" si="24"/>
        <v>ー</v>
      </c>
    </row>
    <row r="995" spans="2:11" hidden="1">
      <c r="B995" t="s">
        <v>2994</v>
      </c>
      <c r="C995">
        <f t="shared" si="17"/>
        <v>50</v>
      </c>
      <c r="D995" t="s">
        <v>115</v>
      </c>
      <c r="E995">
        <f t="shared" si="18"/>
        <v>36</v>
      </c>
      <c r="F995">
        <f t="shared" si="21"/>
        <v>12</v>
      </c>
      <c r="G995">
        <f t="shared" si="19"/>
        <v>24</v>
      </c>
      <c r="H995">
        <f t="shared" si="22"/>
        <v>0</v>
      </c>
      <c r="I995">
        <f t="shared" si="20"/>
        <v>36</v>
      </c>
      <c r="J995" t="str">
        <f t="shared" si="23"/>
        <v>△</v>
      </c>
      <c r="K995" t="str">
        <f t="shared" si="24"/>
        <v>ー</v>
      </c>
    </row>
    <row r="996" spans="2:11" hidden="1">
      <c r="B996" t="s">
        <v>2994</v>
      </c>
      <c r="C996">
        <f t="shared" si="17"/>
        <v>52</v>
      </c>
      <c r="D996" t="s">
        <v>3407</v>
      </c>
      <c r="E996">
        <f t="shared" si="18"/>
        <v>92</v>
      </c>
      <c r="F996">
        <f t="shared" si="21"/>
        <v>92</v>
      </c>
      <c r="G996">
        <f t="shared" si="19"/>
        <v>0</v>
      </c>
      <c r="H996">
        <f t="shared" si="22"/>
        <v>6</v>
      </c>
      <c r="I996">
        <f t="shared" si="20"/>
        <v>86</v>
      </c>
      <c r="J996" t="str">
        <f t="shared" si="23"/>
        <v>〇</v>
      </c>
      <c r="K996" t="str">
        <f t="shared" si="24"/>
        <v>△</v>
      </c>
    </row>
    <row r="997" spans="2:11" hidden="1">
      <c r="B997" t="s">
        <v>2994</v>
      </c>
      <c r="C997">
        <f t="shared" si="17"/>
        <v>53</v>
      </c>
      <c r="D997" t="s">
        <v>122</v>
      </c>
      <c r="E997">
        <f t="shared" si="18"/>
        <v>96</v>
      </c>
      <c r="F997">
        <f t="shared" si="21"/>
        <v>79</v>
      </c>
      <c r="G997">
        <f t="shared" si="19"/>
        <v>17</v>
      </c>
      <c r="H997">
        <f t="shared" si="22"/>
        <v>2</v>
      </c>
      <c r="I997">
        <f t="shared" si="20"/>
        <v>94</v>
      </c>
      <c r="J997" t="str">
        <f t="shared" si="23"/>
        <v>△</v>
      </c>
      <c r="K997" t="str">
        <f t="shared" si="24"/>
        <v>△</v>
      </c>
    </row>
    <row r="998" spans="2:11" hidden="1">
      <c r="B998" t="s">
        <v>2994</v>
      </c>
      <c r="C998">
        <f t="shared" si="17"/>
        <v>54</v>
      </c>
      <c r="D998" t="s">
        <v>124</v>
      </c>
      <c r="E998">
        <f t="shared" si="18"/>
        <v>20</v>
      </c>
      <c r="F998">
        <f t="shared" si="21"/>
        <v>19</v>
      </c>
      <c r="G998">
        <f t="shared" si="19"/>
        <v>1</v>
      </c>
      <c r="H998">
        <f t="shared" si="22"/>
        <v>0</v>
      </c>
      <c r="I998">
        <f t="shared" si="20"/>
        <v>20</v>
      </c>
      <c r="J998" t="str">
        <f t="shared" si="23"/>
        <v>△</v>
      </c>
      <c r="K998" t="str">
        <f t="shared" si="24"/>
        <v>ー</v>
      </c>
    </row>
    <row r="999" spans="2:11" hidden="1">
      <c r="B999" t="s">
        <v>2994</v>
      </c>
      <c r="C999">
        <f t="shared" ref="C999:C1020" si="25">INDEX(C$7:C$963,MATCH($D999,$D$7:$D$963,0),1)</f>
        <v>86</v>
      </c>
      <c r="D999" t="s">
        <v>3839</v>
      </c>
      <c r="E999">
        <f t="shared" ref="E999:E1020" si="26">COUNTIFS($B$7:$B$963,$B999,$C$7:$C$963,$C999)</f>
        <v>4</v>
      </c>
      <c r="F999">
        <f t="shared" si="21"/>
        <v>4</v>
      </c>
      <c r="G999">
        <f t="shared" ref="G999:G1020" si="27">COUNTIFS($B$7:$B$963,$B999,$C$7:$C$963,$C999,$L$7:$L$963,"-")</f>
        <v>0</v>
      </c>
      <c r="H999">
        <f t="shared" si="22"/>
        <v>3</v>
      </c>
      <c r="I999">
        <f t="shared" ref="I999:I1020" si="28">COUNTIFS($B$7:$B$963,$B999,$C$7:$C$963,$C999,$O$7:$O$963,"-")</f>
        <v>1</v>
      </c>
      <c r="J999" t="str">
        <f t="shared" si="23"/>
        <v>〇</v>
      </c>
      <c r="K999" t="str">
        <f t="shared" si="24"/>
        <v>△</v>
      </c>
    </row>
    <row r="1000" spans="2:11" hidden="1">
      <c r="B1000" t="s">
        <v>2994</v>
      </c>
      <c r="C1000">
        <f t="shared" si="25"/>
        <v>56</v>
      </c>
      <c r="D1000" t="s">
        <v>3409</v>
      </c>
      <c r="E1000">
        <f t="shared" si="26"/>
        <v>4</v>
      </c>
      <c r="F1000">
        <f t="shared" si="21"/>
        <v>4</v>
      </c>
      <c r="G1000">
        <f t="shared" si="27"/>
        <v>0</v>
      </c>
      <c r="H1000">
        <f t="shared" si="22"/>
        <v>2</v>
      </c>
      <c r="I1000">
        <f t="shared" si="28"/>
        <v>2</v>
      </c>
      <c r="J1000" t="str">
        <f t="shared" si="23"/>
        <v>〇</v>
      </c>
      <c r="K1000" t="str">
        <f t="shared" si="24"/>
        <v>△</v>
      </c>
    </row>
    <row r="1001" spans="2:11" hidden="1">
      <c r="B1001" t="s">
        <v>2994</v>
      </c>
      <c r="C1001" t="e">
        <f t="shared" si="25"/>
        <v>#N/A</v>
      </c>
      <c r="D1001" t="s">
        <v>142</v>
      </c>
      <c r="E1001">
        <f t="shared" si="26"/>
        <v>0</v>
      </c>
      <c r="F1001">
        <f t="shared" si="21"/>
        <v>0</v>
      </c>
      <c r="G1001">
        <f t="shared" si="27"/>
        <v>0</v>
      </c>
      <c r="H1001">
        <f t="shared" si="22"/>
        <v>0</v>
      </c>
      <c r="I1001">
        <f t="shared" si="28"/>
        <v>0</v>
      </c>
      <c r="J1001" t="str">
        <f t="shared" si="23"/>
        <v>ー</v>
      </c>
      <c r="K1001" t="str">
        <f t="shared" si="24"/>
        <v>ー</v>
      </c>
    </row>
    <row r="1002" spans="2:11" hidden="1">
      <c r="B1002" t="s">
        <v>2994</v>
      </c>
      <c r="C1002">
        <f t="shared" si="25"/>
        <v>66</v>
      </c>
      <c r="D1002" t="s">
        <v>3410</v>
      </c>
      <c r="E1002">
        <f t="shared" si="26"/>
        <v>2</v>
      </c>
      <c r="F1002">
        <f t="shared" si="21"/>
        <v>2</v>
      </c>
      <c r="G1002">
        <f t="shared" si="27"/>
        <v>0</v>
      </c>
      <c r="H1002">
        <f t="shared" si="22"/>
        <v>0</v>
      </c>
      <c r="I1002">
        <f t="shared" si="28"/>
        <v>2</v>
      </c>
      <c r="J1002" t="str">
        <f t="shared" si="23"/>
        <v>〇</v>
      </c>
      <c r="K1002" t="str">
        <f t="shared" si="24"/>
        <v>ー</v>
      </c>
    </row>
    <row r="1003" spans="2:11" hidden="1">
      <c r="B1003" t="s">
        <v>2994</v>
      </c>
      <c r="C1003">
        <f t="shared" si="25"/>
        <v>67</v>
      </c>
      <c r="D1003" t="s">
        <v>3411</v>
      </c>
      <c r="E1003">
        <f t="shared" si="26"/>
        <v>11</v>
      </c>
      <c r="F1003">
        <f t="shared" si="21"/>
        <v>8</v>
      </c>
      <c r="G1003">
        <f t="shared" si="27"/>
        <v>3</v>
      </c>
      <c r="H1003">
        <f t="shared" si="22"/>
        <v>0</v>
      </c>
      <c r="I1003">
        <f t="shared" si="28"/>
        <v>11</v>
      </c>
      <c r="J1003" t="str">
        <f t="shared" si="23"/>
        <v>△</v>
      </c>
      <c r="K1003" t="str">
        <f t="shared" si="24"/>
        <v>ー</v>
      </c>
    </row>
    <row r="1004" spans="2:11" hidden="1">
      <c r="B1004" t="s">
        <v>2994</v>
      </c>
      <c r="C1004">
        <f t="shared" si="25"/>
        <v>68</v>
      </c>
      <c r="D1004" t="s">
        <v>3412</v>
      </c>
      <c r="E1004">
        <f t="shared" si="26"/>
        <v>3</v>
      </c>
      <c r="F1004">
        <f t="shared" si="21"/>
        <v>3</v>
      </c>
      <c r="G1004">
        <f t="shared" si="27"/>
        <v>0</v>
      </c>
      <c r="H1004">
        <f t="shared" si="22"/>
        <v>0</v>
      </c>
      <c r="I1004">
        <f t="shared" si="28"/>
        <v>3</v>
      </c>
      <c r="J1004" t="str">
        <f t="shared" si="23"/>
        <v>〇</v>
      </c>
      <c r="K1004" t="str">
        <f t="shared" si="24"/>
        <v>ー</v>
      </c>
    </row>
    <row r="1005" spans="2:11" hidden="1">
      <c r="B1005" t="s">
        <v>2994</v>
      </c>
      <c r="C1005">
        <f t="shared" si="25"/>
        <v>69</v>
      </c>
      <c r="D1005" t="s">
        <v>3413</v>
      </c>
      <c r="E1005">
        <f t="shared" si="26"/>
        <v>26</v>
      </c>
      <c r="F1005">
        <f t="shared" si="21"/>
        <v>14</v>
      </c>
      <c r="G1005">
        <f t="shared" si="27"/>
        <v>12</v>
      </c>
      <c r="H1005">
        <f t="shared" si="22"/>
        <v>0</v>
      </c>
      <c r="I1005">
        <f t="shared" si="28"/>
        <v>26</v>
      </c>
      <c r="J1005" t="str">
        <f t="shared" si="23"/>
        <v>△</v>
      </c>
      <c r="K1005" t="str">
        <f t="shared" si="24"/>
        <v>ー</v>
      </c>
    </row>
    <row r="1006" spans="2:11" hidden="1">
      <c r="B1006" t="s">
        <v>2994</v>
      </c>
      <c r="C1006" t="e">
        <f t="shared" si="25"/>
        <v>#N/A</v>
      </c>
      <c r="D1006" t="s">
        <v>162</v>
      </c>
      <c r="E1006">
        <f t="shared" si="26"/>
        <v>0</v>
      </c>
      <c r="F1006">
        <f t="shared" si="21"/>
        <v>0</v>
      </c>
      <c r="G1006">
        <f t="shared" si="27"/>
        <v>0</v>
      </c>
      <c r="H1006">
        <f t="shared" si="22"/>
        <v>0</v>
      </c>
      <c r="I1006">
        <f t="shared" si="28"/>
        <v>0</v>
      </c>
      <c r="J1006" t="str">
        <f t="shared" si="23"/>
        <v>ー</v>
      </c>
      <c r="K1006" t="str">
        <f t="shared" si="24"/>
        <v>ー</v>
      </c>
    </row>
    <row r="1007" spans="2:11" hidden="1">
      <c r="B1007" t="s">
        <v>2994</v>
      </c>
      <c r="C1007" t="e">
        <f t="shared" si="25"/>
        <v>#N/A</v>
      </c>
      <c r="D1007" t="s">
        <v>167</v>
      </c>
      <c r="E1007">
        <f t="shared" si="26"/>
        <v>0</v>
      </c>
      <c r="F1007">
        <f t="shared" si="21"/>
        <v>0</v>
      </c>
      <c r="G1007">
        <f t="shared" si="27"/>
        <v>0</v>
      </c>
      <c r="H1007">
        <f t="shared" si="22"/>
        <v>0</v>
      </c>
      <c r="I1007">
        <f t="shared" si="28"/>
        <v>0</v>
      </c>
      <c r="J1007" t="str">
        <f t="shared" si="23"/>
        <v>ー</v>
      </c>
      <c r="K1007" t="str">
        <f t="shared" si="24"/>
        <v>ー</v>
      </c>
    </row>
    <row r="1008" spans="2:11" hidden="1">
      <c r="B1008" t="s">
        <v>2994</v>
      </c>
      <c r="C1008">
        <f t="shared" si="25"/>
        <v>73</v>
      </c>
      <c r="D1008" t="s">
        <v>3414</v>
      </c>
      <c r="E1008">
        <f t="shared" si="26"/>
        <v>7</v>
      </c>
      <c r="F1008">
        <f t="shared" si="21"/>
        <v>7</v>
      </c>
      <c r="G1008">
        <f t="shared" si="27"/>
        <v>0</v>
      </c>
      <c r="H1008">
        <f t="shared" si="22"/>
        <v>0</v>
      </c>
      <c r="I1008">
        <f t="shared" si="28"/>
        <v>7</v>
      </c>
      <c r="J1008" t="str">
        <f t="shared" si="23"/>
        <v>〇</v>
      </c>
      <c r="K1008" t="str">
        <f t="shared" si="24"/>
        <v>ー</v>
      </c>
    </row>
    <row r="1009" spans="2:11" hidden="1">
      <c r="B1009" t="s">
        <v>2994</v>
      </c>
      <c r="C1009">
        <f t="shared" si="25"/>
        <v>74</v>
      </c>
      <c r="D1009" t="s">
        <v>3415</v>
      </c>
      <c r="E1009">
        <f t="shared" si="26"/>
        <v>4</v>
      </c>
      <c r="F1009">
        <f t="shared" si="21"/>
        <v>2</v>
      </c>
      <c r="G1009">
        <f t="shared" si="27"/>
        <v>2</v>
      </c>
      <c r="H1009">
        <f t="shared" si="22"/>
        <v>0</v>
      </c>
      <c r="I1009">
        <f t="shared" si="28"/>
        <v>4</v>
      </c>
      <c r="J1009" t="str">
        <f t="shared" si="23"/>
        <v>△</v>
      </c>
      <c r="K1009" t="str">
        <f t="shared" si="24"/>
        <v>ー</v>
      </c>
    </row>
    <row r="1010" spans="2:11" hidden="1">
      <c r="B1010" t="s">
        <v>2994</v>
      </c>
      <c r="C1010" t="e">
        <f t="shared" si="25"/>
        <v>#N/A</v>
      </c>
      <c r="D1010" t="s">
        <v>3416</v>
      </c>
      <c r="E1010">
        <f t="shared" si="26"/>
        <v>0</v>
      </c>
      <c r="F1010">
        <f t="shared" si="21"/>
        <v>0</v>
      </c>
      <c r="G1010">
        <f t="shared" si="27"/>
        <v>0</v>
      </c>
      <c r="H1010">
        <f t="shared" si="22"/>
        <v>0</v>
      </c>
      <c r="I1010">
        <f t="shared" si="28"/>
        <v>0</v>
      </c>
      <c r="J1010" t="str">
        <f t="shared" si="23"/>
        <v>ー</v>
      </c>
      <c r="K1010" t="str">
        <f t="shared" si="24"/>
        <v>ー</v>
      </c>
    </row>
    <row r="1011" spans="2:11" hidden="1">
      <c r="B1011" t="s">
        <v>2994</v>
      </c>
      <c r="C1011" t="e">
        <f t="shared" si="25"/>
        <v>#N/A</v>
      </c>
      <c r="D1011" t="s">
        <v>3417</v>
      </c>
      <c r="E1011">
        <f t="shared" si="26"/>
        <v>0</v>
      </c>
      <c r="F1011">
        <f t="shared" si="21"/>
        <v>0</v>
      </c>
      <c r="G1011">
        <f t="shared" si="27"/>
        <v>0</v>
      </c>
      <c r="H1011">
        <f t="shared" si="22"/>
        <v>0</v>
      </c>
      <c r="I1011">
        <f t="shared" si="28"/>
        <v>0</v>
      </c>
      <c r="J1011" t="str">
        <f t="shared" si="23"/>
        <v>ー</v>
      </c>
      <c r="K1011" t="str">
        <f t="shared" si="24"/>
        <v>ー</v>
      </c>
    </row>
    <row r="1012" spans="2:11" hidden="1">
      <c r="B1012" t="s">
        <v>2994</v>
      </c>
      <c r="C1012" t="e">
        <f t="shared" si="25"/>
        <v>#N/A</v>
      </c>
      <c r="D1012" t="s">
        <v>3418</v>
      </c>
      <c r="E1012">
        <f t="shared" si="26"/>
        <v>0</v>
      </c>
      <c r="F1012">
        <f t="shared" si="21"/>
        <v>0</v>
      </c>
      <c r="G1012">
        <f t="shared" si="27"/>
        <v>0</v>
      </c>
      <c r="H1012">
        <f t="shared" si="22"/>
        <v>0</v>
      </c>
      <c r="I1012">
        <f t="shared" si="28"/>
        <v>0</v>
      </c>
      <c r="J1012" t="str">
        <f t="shared" si="23"/>
        <v>ー</v>
      </c>
      <c r="K1012" t="str">
        <f t="shared" si="24"/>
        <v>ー</v>
      </c>
    </row>
    <row r="1013" spans="2:11" hidden="1">
      <c r="B1013" t="s">
        <v>2994</v>
      </c>
      <c r="C1013">
        <f t="shared" si="25"/>
        <v>81</v>
      </c>
      <c r="D1013" t="s">
        <v>3419</v>
      </c>
      <c r="E1013">
        <f t="shared" si="26"/>
        <v>8</v>
      </c>
      <c r="F1013">
        <f t="shared" si="21"/>
        <v>8</v>
      </c>
      <c r="G1013">
        <f t="shared" si="27"/>
        <v>0</v>
      </c>
      <c r="H1013">
        <f t="shared" si="22"/>
        <v>0</v>
      </c>
      <c r="I1013">
        <f t="shared" si="28"/>
        <v>8</v>
      </c>
      <c r="J1013" t="str">
        <f t="shared" si="23"/>
        <v>〇</v>
      </c>
      <c r="K1013" t="str">
        <f t="shared" si="24"/>
        <v>ー</v>
      </c>
    </row>
    <row r="1014" spans="2:11" hidden="1">
      <c r="B1014" t="s">
        <v>2994</v>
      </c>
      <c r="C1014">
        <f t="shared" si="25"/>
        <v>83</v>
      </c>
      <c r="D1014" t="s">
        <v>3420</v>
      </c>
      <c r="E1014">
        <f t="shared" si="26"/>
        <v>2</v>
      </c>
      <c r="F1014">
        <f t="shared" si="21"/>
        <v>2</v>
      </c>
      <c r="G1014">
        <f t="shared" si="27"/>
        <v>0</v>
      </c>
      <c r="H1014">
        <f t="shared" si="22"/>
        <v>0</v>
      </c>
      <c r="I1014">
        <f t="shared" si="28"/>
        <v>2</v>
      </c>
      <c r="J1014" t="str">
        <f t="shared" si="23"/>
        <v>〇</v>
      </c>
      <c r="K1014" t="str">
        <f t="shared" si="24"/>
        <v>ー</v>
      </c>
    </row>
    <row r="1015" spans="2:11" hidden="1">
      <c r="B1015" t="s">
        <v>2994</v>
      </c>
      <c r="C1015">
        <f t="shared" si="25"/>
        <v>84</v>
      </c>
      <c r="D1015" t="s">
        <v>3421</v>
      </c>
      <c r="E1015">
        <f t="shared" si="26"/>
        <v>48</v>
      </c>
      <c r="F1015">
        <f t="shared" si="21"/>
        <v>7</v>
      </c>
      <c r="G1015">
        <f t="shared" si="27"/>
        <v>41</v>
      </c>
      <c r="H1015">
        <f t="shared" si="22"/>
        <v>0</v>
      </c>
      <c r="I1015">
        <f t="shared" si="28"/>
        <v>48</v>
      </c>
      <c r="J1015" t="str">
        <f t="shared" si="23"/>
        <v>△</v>
      </c>
      <c r="K1015" t="str">
        <f t="shared" si="24"/>
        <v>ー</v>
      </c>
    </row>
    <row r="1016" spans="2:11" hidden="1">
      <c r="B1016" t="s">
        <v>2994</v>
      </c>
      <c r="C1016">
        <f t="shared" si="25"/>
        <v>85</v>
      </c>
      <c r="D1016" t="s">
        <v>3422</v>
      </c>
      <c r="E1016">
        <f t="shared" si="26"/>
        <v>16</v>
      </c>
      <c r="F1016">
        <f t="shared" si="21"/>
        <v>14</v>
      </c>
      <c r="G1016">
        <f t="shared" si="27"/>
        <v>2</v>
      </c>
      <c r="H1016">
        <f t="shared" si="22"/>
        <v>0</v>
      </c>
      <c r="I1016">
        <f t="shared" si="28"/>
        <v>16</v>
      </c>
      <c r="J1016" t="str">
        <f t="shared" si="23"/>
        <v>△</v>
      </c>
      <c r="K1016" t="str">
        <f t="shared" si="24"/>
        <v>ー</v>
      </c>
    </row>
    <row r="1017" spans="2:11" hidden="1">
      <c r="B1017" t="s">
        <v>2994</v>
      </c>
      <c r="C1017">
        <f t="shared" si="25"/>
        <v>134</v>
      </c>
      <c r="D1017" t="s">
        <v>311</v>
      </c>
      <c r="E1017">
        <f t="shared" si="26"/>
        <v>1</v>
      </c>
      <c r="F1017">
        <f t="shared" si="21"/>
        <v>1</v>
      </c>
      <c r="G1017">
        <f t="shared" si="27"/>
        <v>0</v>
      </c>
      <c r="H1017">
        <f t="shared" si="22"/>
        <v>1</v>
      </c>
      <c r="I1017">
        <f t="shared" si="28"/>
        <v>0</v>
      </c>
      <c r="J1017" t="str">
        <f t="shared" si="23"/>
        <v>〇</v>
      </c>
      <c r="K1017" t="str">
        <f t="shared" si="24"/>
        <v>〇</v>
      </c>
    </row>
    <row r="1018" spans="2:11" hidden="1">
      <c r="B1018" t="s">
        <v>2994</v>
      </c>
      <c r="C1018">
        <f t="shared" si="25"/>
        <v>218</v>
      </c>
      <c r="D1018" t="s">
        <v>3423</v>
      </c>
      <c r="E1018">
        <f t="shared" si="26"/>
        <v>1</v>
      </c>
      <c r="F1018">
        <f t="shared" si="21"/>
        <v>1</v>
      </c>
      <c r="G1018">
        <f t="shared" si="27"/>
        <v>0</v>
      </c>
      <c r="H1018">
        <f t="shared" si="22"/>
        <v>0</v>
      </c>
      <c r="I1018">
        <f t="shared" si="28"/>
        <v>1</v>
      </c>
      <c r="J1018" t="str">
        <f t="shared" si="23"/>
        <v>〇</v>
      </c>
      <c r="K1018" t="str">
        <f t="shared" si="24"/>
        <v>ー</v>
      </c>
    </row>
    <row r="1019" spans="2:11" hidden="1">
      <c r="B1019" t="s">
        <v>2995</v>
      </c>
      <c r="C1019" t="e">
        <f t="shared" si="25"/>
        <v>#N/A</v>
      </c>
      <c r="D1019" t="s">
        <v>3514</v>
      </c>
      <c r="E1019">
        <f t="shared" si="26"/>
        <v>0</v>
      </c>
      <c r="F1019">
        <f t="shared" si="21"/>
        <v>0</v>
      </c>
      <c r="G1019">
        <f t="shared" si="27"/>
        <v>0</v>
      </c>
      <c r="H1019">
        <f t="shared" si="22"/>
        <v>0</v>
      </c>
      <c r="I1019">
        <f t="shared" si="28"/>
        <v>0</v>
      </c>
      <c r="J1019" t="str">
        <f t="shared" si="23"/>
        <v>ー</v>
      </c>
      <c r="K1019" t="str">
        <f t="shared" si="24"/>
        <v>ー</v>
      </c>
    </row>
    <row r="1020" spans="2:11" hidden="1">
      <c r="B1020" t="s">
        <v>2995</v>
      </c>
      <c r="C1020" t="e">
        <f t="shared" si="25"/>
        <v>#N/A</v>
      </c>
      <c r="D1020" t="s">
        <v>3515</v>
      </c>
      <c r="E1020">
        <f t="shared" si="26"/>
        <v>0</v>
      </c>
      <c r="F1020">
        <f t="shared" ref="F1020" si="29">E1020-G1020</f>
        <v>0</v>
      </c>
      <c r="G1020">
        <f t="shared" si="27"/>
        <v>0</v>
      </c>
      <c r="H1020">
        <f t="shared" ref="H1020" si="30">E1020-I1020</f>
        <v>0</v>
      </c>
      <c r="I1020">
        <f t="shared" si="28"/>
        <v>0</v>
      </c>
      <c r="J1020" t="str">
        <f t="shared" ref="J1020" si="31">IF(G1020=E1020,"ー",IF(G1020&gt;0,"△","〇"))</f>
        <v>ー</v>
      </c>
      <c r="K1020" t="str">
        <f t="shared" ref="K1020" si="32">IF(I1020=E1020,"ー",IF(I1020&gt;0,"△","〇"))</f>
        <v>ー</v>
      </c>
    </row>
    <row r="1021" spans="2:11" hidden="1"/>
    <row r="1022" spans="2:11" hidden="1"/>
    <row r="1023" spans="2:11" hidden="1"/>
    <row r="1024" spans="2:11" hidden="1">
      <c r="C1024">
        <v>2</v>
      </c>
    </row>
    <row r="1025" spans="3:3" hidden="1">
      <c r="C1025">
        <v>62</v>
      </c>
    </row>
    <row r="1026" spans="3:3" hidden="1">
      <c r="C1026">
        <v>70</v>
      </c>
    </row>
    <row r="1027" spans="3:3" hidden="1">
      <c r="C1027">
        <v>72</v>
      </c>
    </row>
    <row r="1028" spans="3:3" hidden="1">
      <c r="C1028">
        <v>76</v>
      </c>
    </row>
    <row r="1029" spans="3:3" hidden="1">
      <c r="C1029">
        <v>77</v>
      </c>
    </row>
    <row r="1030" spans="3:3" hidden="1">
      <c r="C1030">
        <v>78</v>
      </c>
    </row>
    <row r="1031" spans="3:3" hidden="1">
      <c r="C1031">
        <v>219</v>
      </c>
    </row>
    <row r="1032" spans="3:3" hidden="1">
      <c r="C1032">
        <v>35</v>
      </c>
    </row>
  </sheetData>
  <sheetProtection password="A6EA" sheet="1" objects="1" scenarios="1"/>
  <autoFilter ref="A6:AA963"/>
  <mergeCells count="14">
    <mergeCell ref="Y4:Z5"/>
    <mergeCell ref="Q5:S5"/>
    <mergeCell ref="T5:V5"/>
    <mergeCell ref="B4:B6"/>
    <mergeCell ref="C4:C6"/>
    <mergeCell ref="D4:D6"/>
    <mergeCell ref="M4:O4"/>
    <mergeCell ref="E4:E6"/>
    <mergeCell ref="J4:L4"/>
    <mergeCell ref="F4:F6"/>
    <mergeCell ref="G4:I4"/>
    <mergeCell ref="P5:P6"/>
    <mergeCell ref="P4:V4"/>
    <mergeCell ref="W4:X5"/>
  </mergeCells>
  <phoneticPr fontId="5"/>
  <pageMargins left="0.7" right="0.7" top="0.75" bottom="0.75" header="0.3" footer="0.3"/>
  <pageSetup paperSize="8"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83"/>
  <sheetViews>
    <sheetView showGridLines="0" zoomScale="70" zoomScaleNormal="70" workbookViewId="0">
      <pane xSplit="1" ySplit="4" topLeftCell="B19"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3" width="8.90625" customWidth="1"/>
    <col min="4" max="4" width="7.453125" customWidth="1"/>
    <col min="5" max="5" width="24.453125" hidden="1" customWidth="1"/>
    <col min="6" max="6" width="10.08984375" customWidth="1"/>
    <col min="7" max="7" width="25.90625" customWidth="1"/>
    <col min="8" max="8" width="15.453125" customWidth="1"/>
    <col min="9" max="9" width="30.90625" customWidth="1"/>
    <col min="10" max="10" width="9.90625" style="58" hidden="1" customWidth="1"/>
    <col min="11" max="14" width="8.7265625" style="58" hidden="1" customWidth="1"/>
    <col min="15" max="15" width="52.26953125" style="58" customWidth="1"/>
    <col min="16" max="18" width="6.36328125" customWidth="1"/>
  </cols>
  <sheetData>
    <row r="2" spans="2:5" ht="27">
      <c r="B2" s="31" t="s">
        <v>707</v>
      </c>
      <c r="C2" s="31"/>
    </row>
    <row r="6" spans="2:5" ht="18.600000000000001">
      <c r="B6" s="32">
        <v>1.1000000000000001</v>
      </c>
      <c r="C6" s="19" t="s">
        <v>700</v>
      </c>
    </row>
    <row r="7" spans="2:5" ht="18.600000000000001">
      <c r="B7" s="100" t="s">
        <v>3059</v>
      </c>
      <c r="C7" s="19"/>
    </row>
    <row r="8" spans="2:5" ht="18.600000000000001">
      <c r="B8" s="32"/>
      <c r="C8" s="19"/>
    </row>
    <row r="9" spans="2:5" ht="14.4" customHeight="1">
      <c r="B9" s="73"/>
      <c r="C9" s="101"/>
      <c r="D9" s="369" t="s">
        <v>3054</v>
      </c>
      <c r="E9" s="370"/>
    </row>
    <row r="10" spans="2:5" ht="15">
      <c r="B10" s="377" t="str">
        <f>HYPERLINK("#'"&amp;$B$6&amp;"'!B11","Step0")</f>
        <v>Step0</v>
      </c>
      <c r="C10" s="378"/>
      <c r="D10" s="379" t="s">
        <v>3013</v>
      </c>
      <c r="E10" s="380"/>
    </row>
    <row r="11" spans="2:5" ht="15">
      <c r="B11" s="377" t="str">
        <f>HYPERLINK("#'"&amp;$B$6&amp;"'!B12","Step1")</f>
        <v>Step1</v>
      </c>
      <c r="C11" s="378"/>
      <c r="D11" s="379" t="s">
        <v>3018</v>
      </c>
      <c r="E11" s="380"/>
    </row>
    <row r="12" spans="2:5" ht="15">
      <c r="B12" s="377" t="str">
        <f>HYPERLINK("#'"&amp;$B$6&amp;"'!B13","Step2")</f>
        <v>Step2</v>
      </c>
      <c r="C12" s="378"/>
      <c r="D12" s="379" t="s">
        <v>3055</v>
      </c>
      <c r="E12" s="380"/>
    </row>
    <row r="13" spans="2:5" ht="15">
      <c r="B13" s="377" t="str">
        <f>HYPERLINK("#'"&amp;$B$6&amp;"'!B14","Step3")</f>
        <v>Step3</v>
      </c>
      <c r="C13" s="378"/>
      <c r="D13" s="379" t="s">
        <v>3056</v>
      </c>
      <c r="E13" s="380"/>
    </row>
    <row r="14" spans="2:5" ht="15">
      <c r="B14" s="377" t="str">
        <f>HYPERLINK("#'"&amp;$B$6&amp;"'!B16","Step4")</f>
        <v>Step4</v>
      </c>
      <c r="C14" s="378"/>
      <c r="D14" s="379" t="s">
        <v>3057</v>
      </c>
      <c r="E14" s="380"/>
    </row>
    <row r="15" spans="2:5" ht="15">
      <c r="B15" s="377" t="str">
        <f>HYPERLINK("#'"&amp;B6&amp;"'!B17","Step5")</f>
        <v>Step5</v>
      </c>
      <c r="C15" s="378"/>
      <c r="D15" s="379" t="s">
        <v>3058</v>
      </c>
      <c r="E15" s="380"/>
    </row>
    <row r="16" spans="2: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ht="28.8">
      <c r="B23" s="408" t="s">
        <v>0</v>
      </c>
      <c r="C23" s="409"/>
      <c r="D23" s="408" t="s">
        <v>730</v>
      </c>
      <c r="E23" s="409"/>
      <c r="F23" s="305" t="s">
        <v>8</v>
      </c>
      <c r="G23" s="306" t="s">
        <v>3</v>
      </c>
      <c r="H23" s="406" t="s">
        <v>4</v>
      </c>
      <c r="I23" s="407"/>
      <c r="J23" s="198" t="s">
        <v>3003</v>
      </c>
      <c r="K23" s="199"/>
      <c r="L23" s="199"/>
      <c r="M23" s="199"/>
      <c r="N23" s="199"/>
      <c r="O23" s="198" t="s">
        <v>3518</v>
      </c>
      <c r="P23" s="198" t="s">
        <v>3513</v>
      </c>
      <c r="Q23" s="307" t="s">
        <v>3519</v>
      </c>
      <c r="R23" s="307" t="s">
        <v>3520</v>
      </c>
    </row>
    <row r="24" spans="2:18" ht="28.8" hidden="1">
      <c r="B24" s="398" t="s">
        <v>995</v>
      </c>
      <c r="C24" s="399"/>
      <c r="D24" s="398" t="s">
        <v>997</v>
      </c>
      <c r="E24" s="399"/>
      <c r="F24" s="304" t="s">
        <v>13</v>
      </c>
      <c r="G24" s="161" t="s">
        <v>3814</v>
      </c>
      <c r="H24" s="162" t="s">
        <v>16</v>
      </c>
      <c r="I24" s="162" t="s">
        <v>17</v>
      </c>
      <c r="J24" s="163" t="str">
        <f>HYPERLINK("#'"&amp;$B$17&amp;$B$18&amp;$B$21&amp;"'!B"&amp;K24+6,IF(L24=K24,K24,K24&amp;"～"&amp;L24))</f>
        <v>1～17</v>
      </c>
      <c r="K24" s="164">
        <f>INDEX('1.2(1)①'!$B:$B,MATCH(M24,'1.2(1)①'!$A:$A,0),1)</f>
        <v>1</v>
      </c>
      <c r="L24" s="185">
        <f>K25-1</f>
        <v>17</v>
      </c>
      <c r="M24" s="185" t="str">
        <f t="shared" ref="M24:M87" si="0">F24&amp;G24&amp;H24&amp;I24</f>
        <v>Scope1, 2主要設備における高効率型・脱炭素型の導入空気調和設備空気熱源設備・システム</v>
      </c>
      <c r="N24" s="186"/>
      <c r="O24" s="167" t="str">
        <f>INDEX('1.2(1)①'!$J:$J,MATCH(検討会用①!$K24,'1.2(1)①'!$B:$B,0),1)</f>
        <v>高効率チリングユニットの導入</v>
      </c>
      <c r="P24" s="167">
        <f t="shared" ref="P24:P87" si="1">L24-K24+1</f>
        <v>17</v>
      </c>
      <c r="Q24" s="210">
        <f>COUNTIFS('1.2(2)'!J$967:J$1017,"〇",'1.2(2)'!$C$967:$C$1017,"&gt;="&amp;$K24,'1.2(2)'!$C$967:$C$1017,"&lt;="&amp;$L24)+COUNTIFS('1.2(2)'!J$967:J$1017,"△",'1.2(2)'!$C$967:$C$1017,"&gt;="&amp;$K24,'1.2(2)'!$C$967:$C$1017,"&lt;="&amp;$L24)</f>
        <v>11</v>
      </c>
      <c r="R24" s="210">
        <f>COUNTIFS('1.2(2)'!K$967:K$1017,"〇",'1.2(2)'!$C$967:$C$1017,"&gt;="&amp;$K24,'1.2(2)'!$C$967:$C$1017,"&lt;="&amp;$L24)+COUNTIFS('1.2(2)'!K$967:K$1017,"△",'1.2(2)'!$C$967:$C$1017,"&gt;="&amp;$K24,'1.2(2)'!$C$967:$C$1017,"&lt;="&amp;$L24)</f>
        <v>5</v>
      </c>
    </row>
    <row r="25" spans="2:18" ht="14.4" hidden="1" customHeight="1">
      <c r="B25" s="404" t="s">
        <v>994</v>
      </c>
      <c r="C25" s="405"/>
      <c r="D25" s="170" t="s">
        <v>996</v>
      </c>
      <c r="E25" s="171"/>
      <c r="F25" s="302" t="s">
        <v>13</v>
      </c>
      <c r="G25" s="173" t="s">
        <v>3833</v>
      </c>
      <c r="H25" s="162" t="s">
        <v>52</v>
      </c>
      <c r="I25" s="162" t="s">
        <v>53</v>
      </c>
      <c r="J25" s="163" t="str">
        <f t="shared" ref="J25:J88" si="2">HYPERLINK("#'"&amp;$B$17&amp;$B$18&amp;$B$21&amp;"'!B"&amp;K25+6,IF(L25=K25,K25,K25&amp;"～"&amp;L25))</f>
        <v>18～23</v>
      </c>
      <c r="K25" s="164">
        <f>INDEX('1.2(1)①'!$B:$B,MATCH(M25,'1.2(1)①'!$A:$A,0),1)</f>
        <v>18</v>
      </c>
      <c r="L25" s="185">
        <f t="shared" ref="L25:L88" si="3">K26-1</f>
        <v>23</v>
      </c>
      <c r="M25" s="185" t="str">
        <f t="shared" si="0"/>
        <v>Scope1, 2主要設備における高効率型・脱炭素型の導入給湯設備給湯熱源設備・システム</v>
      </c>
      <c r="N25" s="186"/>
      <c r="O25" s="167" t="str">
        <f>INDEX('1.2(1)①'!$J:$J,MATCH(検討会用①!$K25,'1.2(1)①'!$B:$B,0),1)</f>
        <v>低GWP冷媒・自然冷媒高効率ヒートポンプ給湯機の導入</v>
      </c>
      <c r="P25" s="167">
        <f t="shared" si="1"/>
        <v>6</v>
      </c>
      <c r="Q25" s="210">
        <f>COUNTIFS('1.2(2)'!J$967:J$1017,"〇",'1.2(2)'!$C$967:$C$1017,"&gt;="&amp;$K25,'1.2(2)'!$C$967:$C$1017,"&lt;="&amp;$L25)+COUNTIFS('1.2(2)'!J$967:J$1017,"△",'1.2(2)'!$C$967:$C$1017,"&gt;="&amp;$K25,'1.2(2)'!$C$967:$C$1017,"&lt;="&amp;$L25)</f>
        <v>2</v>
      </c>
      <c r="R25" s="210">
        <f>COUNTIFS('1.2(2)'!K$967:K$1017,"〇",'1.2(2)'!$C$967:$C$1017,"&gt;="&amp;$K25,'1.2(2)'!$C$967:$C$1017,"&lt;="&amp;$L25)+COUNTIFS('1.2(2)'!K$967:K$1017,"△",'1.2(2)'!$C$967:$C$1017,"&gt;="&amp;$K25,'1.2(2)'!$C$967:$C$1017,"&lt;="&amp;$L25)</f>
        <v>2</v>
      </c>
    </row>
    <row r="26" spans="2:18" ht="14.4" hidden="1" customHeight="1">
      <c r="B26" s="404" t="s">
        <v>994</v>
      </c>
      <c r="C26" s="405"/>
      <c r="D26" s="170" t="s">
        <v>996</v>
      </c>
      <c r="E26" s="171"/>
      <c r="F26" s="302" t="s">
        <v>13</v>
      </c>
      <c r="G26" s="173" t="s">
        <v>3833</v>
      </c>
      <c r="H26" s="162" t="s">
        <v>66</v>
      </c>
      <c r="I26" s="162" t="s">
        <v>67</v>
      </c>
      <c r="J26" s="163">
        <f t="shared" si="2"/>
        <v>24</v>
      </c>
      <c r="K26" s="164">
        <f>INDEX('1.2(1)①'!$B:$B,MATCH(M26,'1.2(1)①'!$A:$A,0),1)</f>
        <v>24</v>
      </c>
      <c r="L26" s="185">
        <f t="shared" si="3"/>
        <v>24</v>
      </c>
      <c r="M26" s="185" t="str">
        <f t="shared" si="0"/>
        <v>Scope1, 2主要設備における高効率型・脱炭素型の導入照明設備高効率照明器具</v>
      </c>
      <c r="N26" s="186"/>
      <c r="O26" s="167" t="str">
        <f>INDEX('1.2(1)①'!$J:$J,MATCH(検討会用①!$K26,'1.2(1)①'!$B:$B,0),1)</f>
        <v>ＬＥＤ照明器具の導入</v>
      </c>
      <c r="P26" s="167">
        <f t="shared" si="1"/>
        <v>1</v>
      </c>
      <c r="Q26" s="210">
        <f>COUNTIFS('1.2(2)'!J$967:J$1017,"〇",'1.2(2)'!$C$967:$C$1017,"&gt;="&amp;$K26,'1.2(2)'!$C$967:$C$1017,"&lt;="&amp;$L26)+COUNTIFS('1.2(2)'!J$967:J$1017,"△",'1.2(2)'!$C$967:$C$1017,"&gt;="&amp;$K26,'1.2(2)'!$C$967:$C$1017,"&lt;="&amp;$L26)</f>
        <v>1</v>
      </c>
      <c r="R26" s="210">
        <f>COUNTIFS('1.2(2)'!K$967:K$1017,"〇",'1.2(2)'!$C$967:$C$1017,"&gt;="&amp;$K26,'1.2(2)'!$C$967:$C$1017,"&lt;="&amp;$L26)+COUNTIFS('1.2(2)'!K$967:K$1017,"△",'1.2(2)'!$C$967:$C$1017,"&gt;="&amp;$K26,'1.2(2)'!$C$967:$C$1017,"&lt;="&amp;$L26)</f>
        <v>1</v>
      </c>
    </row>
    <row r="27" spans="2:18" ht="14.4" hidden="1" customHeight="1">
      <c r="B27" s="404" t="s">
        <v>994</v>
      </c>
      <c r="C27" s="405"/>
      <c r="D27" s="170" t="s">
        <v>996</v>
      </c>
      <c r="E27" s="171"/>
      <c r="F27" s="302" t="s">
        <v>13</v>
      </c>
      <c r="G27" s="173" t="s">
        <v>3833</v>
      </c>
      <c r="H27" s="161" t="s">
        <v>71</v>
      </c>
      <c r="I27" s="162" t="s">
        <v>72</v>
      </c>
      <c r="J27" s="163" t="str">
        <f t="shared" si="2"/>
        <v>25～28</v>
      </c>
      <c r="K27" s="164">
        <f>INDEX('1.2(1)①'!$B:$B,MATCH(M27,'1.2(1)①'!$A:$A,0),1)</f>
        <v>25</v>
      </c>
      <c r="L27" s="185">
        <f>K28-1</f>
        <v>28</v>
      </c>
      <c r="M27" s="185" t="str">
        <f t="shared" si="0"/>
        <v>Scope1, 2主要設備における高効率型・脱炭素型の導入燃焼設備ボイラー・ボイラー関連機器</v>
      </c>
      <c r="N27" s="186"/>
      <c r="O27" s="167" t="str">
        <f>INDEX('1.2(1)①'!$J:$J,MATCH(検討会用①!$K27,'1.2(1)①'!$B:$B,0),1)</f>
        <v>高効率蒸気ボイラーの導入</v>
      </c>
      <c r="P27" s="167">
        <f t="shared" si="1"/>
        <v>4</v>
      </c>
      <c r="Q27" s="210">
        <f>COUNTIFS('1.2(2)'!J$967:J$1017,"〇",'1.2(2)'!$C$967:$C$1017,"&gt;="&amp;$K27,'1.2(2)'!$C$967:$C$1017,"&lt;="&amp;$L27)+COUNTIFS('1.2(2)'!J$967:J$1017,"△",'1.2(2)'!$C$967:$C$1017,"&gt;="&amp;$K27,'1.2(2)'!$C$967:$C$1017,"&lt;="&amp;$L27)</f>
        <v>4</v>
      </c>
      <c r="R27" s="210">
        <f>COUNTIFS('1.2(2)'!K$967:K$1017,"〇",'1.2(2)'!$C$967:$C$1017,"&gt;="&amp;$K27,'1.2(2)'!$C$967:$C$1017,"&lt;="&amp;$L27)+COUNTIFS('1.2(2)'!K$967:K$1017,"△",'1.2(2)'!$C$967:$C$1017,"&gt;="&amp;$K27,'1.2(2)'!$C$967:$C$1017,"&lt;="&amp;$L27)</f>
        <v>3</v>
      </c>
    </row>
    <row r="28" spans="2:18" ht="14.4" hidden="1" customHeight="1">
      <c r="B28" s="404" t="s">
        <v>994</v>
      </c>
      <c r="C28" s="405"/>
      <c r="D28" s="170" t="s">
        <v>996</v>
      </c>
      <c r="E28" s="171"/>
      <c r="F28" s="302" t="s">
        <v>13</v>
      </c>
      <c r="G28" s="173" t="s">
        <v>3833</v>
      </c>
      <c r="H28" s="161" t="s">
        <v>82</v>
      </c>
      <c r="I28" s="162" t="s">
        <v>79</v>
      </c>
      <c r="J28" s="163" t="str">
        <f t="shared" si="2"/>
        <v>29～31</v>
      </c>
      <c r="K28" s="164">
        <f>INDEX('1.2(1)①'!$B:$B,MATCH(M28,'1.2(1)①'!$A:$A,0),1)</f>
        <v>29</v>
      </c>
      <c r="L28" s="185">
        <f>K29-1</f>
        <v>31</v>
      </c>
      <c r="M28" s="185" t="str">
        <f t="shared" si="0"/>
        <v>Scope1, 2主要設備における高効率型・脱炭素型の導入熱利用設備工業炉</v>
      </c>
      <c r="N28" s="186"/>
      <c r="O28" s="167" t="str">
        <f>INDEX('1.2(1)①'!$J:$J,MATCH(検討会用①!$K28,'1.2(1)①'!$B:$B,0),1)</f>
        <v>高効率燃焼式工業炉の導入</v>
      </c>
      <c r="P28" s="167">
        <f t="shared" si="1"/>
        <v>3</v>
      </c>
      <c r="Q28" s="210">
        <f>COUNTIFS('1.2(2)'!J$967:J$1017,"〇",'1.2(2)'!$C$967:$C$1017,"&gt;="&amp;$K28,'1.2(2)'!$C$967:$C$1017,"&lt;="&amp;$L28)+COUNTIFS('1.2(2)'!J$967:J$1017,"△",'1.2(2)'!$C$967:$C$1017,"&gt;="&amp;$K28,'1.2(2)'!$C$967:$C$1017,"&lt;="&amp;$L28)</f>
        <v>0</v>
      </c>
      <c r="R28" s="210">
        <f>COUNTIFS('1.2(2)'!K$967:K$1017,"〇",'1.2(2)'!$C$967:$C$1017,"&gt;="&amp;$K28,'1.2(2)'!$C$967:$C$1017,"&lt;="&amp;$L28)+COUNTIFS('1.2(2)'!K$967:K$1017,"△",'1.2(2)'!$C$967:$C$1017,"&gt;="&amp;$K28,'1.2(2)'!$C$967:$C$1017,"&lt;="&amp;$L28)</f>
        <v>0</v>
      </c>
    </row>
    <row r="29" spans="2:18" ht="14.4" hidden="1" customHeight="1">
      <c r="B29" s="404" t="s">
        <v>994</v>
      </c>
      <c r="C29" s="405"/>
      <c r="D29" s="170" t="s">
        <v>996</v>
      </c>
      <c r="E29" s="171"/>
      <c r="F29" s="302" t="s">
        <v>13</v>
      </c>
      <c r="G29" s="173" t="s">
        <v>3833</v>
      </c>
      <c r="H29" s="173" t="str">
        <f t="shared" ref="H29:H31" si="4">H28</f>
        <v>熱利用設備</v>
      </c>
      <c r="I29" s="162" t="s">
        <v>87</v>
      </c>
      <c r="J29" s="163" t="str">
        <f t="shared" si="2"/>
        <v>32～42</v>
      </c>
      <c r="K29" s="164">
        <f>INDEX('1.2(1)①'!$B:$B,MATCH(M29,'1.2(1)①'!$A:$A,0),1)</f>
        <v>32</v>
      </c>
      <c r="L29" s="185">
        <f>K30-1</f>
        <v>42</v>
      </c>
      <c r="M29" s="185" t="str">
        <f t="shared" si="0"/>
        <v>Scope1, 2主要設備における高効率型・脱炭素型の導入熱利用設備ヒートポンプ式熱源装置</v>
      </c>
      <c r="N29" s="186"/>
      <c r="O29" s="167" t="str">
        <f>INDEX('1.2(1)①'!$J:$J,MATCH(検討会用①!$K29,'1.2(1)①'!$B:$B,0),1)</f>
        <v>高効率チリングユニットの導入</v>
      </c>
      <c r="P29" s="167">
        <f t="shared" si="1"/>
        <v>11</v>
      </c>
      <c r="Q29" s="210">
        <f>COUNTIFS('1.2(2)'!J$967:J$1017,"〇",'1.2(2)'!$C$967:$C$1017,"&gt;="&amp;$K29,'1.2(2)'!$C$967:$C$1017,"&lt;="&amp;$L29)+COUNTIFS('1.2(2)'!J$967:J$1017,"△",'1.2(2)'!$C$967:$C$1017,"&gt;="&amp;$K29,'1.2(2)'!$C$967:$C$1017,"&lt;="&amp;$L29)</f>
        <v>4</v>
      </c>
      <c r="R29" s="210">
        <f>COUNTIFS('1.2(2)'!K$967:K$1017,"〇",'1.2(2)'!$C$967:$C$1017,"&gt;="&amp;$K29,'1.2(2)'!$C$967:$C$1017,"&lt;="&amp;$L29)+COUNTIFS('1.2(2)'!K$967:K$1017,"△",'1.2(2)'!$C$967:$C$1017,"&gt;="&amp;$K29,'1.2(2)'!$C$967:$C$1017,"&lt;="&amp;$L29)</f>
        <v>2</v>
      </c>
    </row>
    <row r="30" spans="2:18" ht="14.4" hidden="1" customHeight="1">
      <c r="B30" s="404" t="s">
        <v>994</v>
      </c>
      <c r="C30" s="405"/>
      <c r="D30" s="170" t="s">
        <v>996</v>
      </c>
      <c r="E30" s="171"/>
      <c r="F30" s="302" t="s">
        <v>13</v>
      </c>
      <c r="G30" s="173" t="s">
        <v>3833</v>
      </c>
      <c r="H30" s="173" t="str">
        <f t="shared" si="4"/>
        <v>熱利用設備</v>
      </c>
      <c r="I30" s="162" t="s">
        <v>100</v>
      </c>
      <c r="J30" s="163" t="str">
        <f t="shared" si="2"/>
        <v>43～44</v>
      </c>
      <c r="K30" s="164">
        <f>INDEX('1.2(1)①'!$B:$B,MATCH(M30,'1.2(1)①'!$A:$A,0),1)</f>
        <v>43</v>
      </c>
      <c r="L30" s="185">
        <f t="shared" si="3"/>
        <v>44</v>
      </c>
      <c r="M30" s="185" t="str">
        <f t="shared" si="0"/>
        <v>Scope1, 2主要設備における高効率型・脱炭素型の導入熱利用設備蒸留塔</v>
      </c>
      <c r="N30" s="186"/>
      <c r="O30" s="167" t="str">
        <f>INDEX('1.2(1)①'!$J:$J,MATCH(検討会用①!$K30,'1.2(1)①'!$B:$B,0),1)</f>
        <v>MVR型（自己蒸気機械圧縮型）蒸留塔付き蒸発濃縮装置の導入</v>
      </c>
      <c r="P30" s="167">
        <f t="shared" si="1"/>
        <v>2</v>
      </c>
      <c r="Q30" s="210">
        <f>COUNTIFS('1.2(2)'!J$967:J$1017,"〇",'1.2(2)'!$C$967:$C$1017,"&gt;="&amp;$K30,'1.2(2)'!$C$967:$C$1017,"&lt;="&amp;$L30)+COUNTIFS('1.2(2)'!J$967:J$1017,"△",'1.2(2)'!$C$967:$C$1017,"&gt;="&amp;$K30,'1.2(2)'!$C$967:$C$1017,"&lt;="&amp;$L30)</f>
        <v>1</v>
      </c>
      <c r="R30" s="210">
        <f>COUNTIFS('1.2(2)'!K$967:K$1017,"〇",'1.2(2)'!$C$967:$C$1017,"&gt;="&amp;$K30,'1.2(2)'!$C$967:$C$1017,"&lt;="&amp;$L30)+COUNTIFS('1.2(2)'!K$967:K$1017,"△",'1.2(2)'!$C$967:$C$1017,"&gt;="&amp;$K30,'1.2(2)'!$C$967:$C$1017,"&lt;="&amp;$L30)</f>
        <v>0</v>
      </c>
    </row>
    <row r="31" spans="2:18" ht="14.4" hidden="1" customHeight="1">
      <c r="B31" s="404" t="s">
        <v>994</v>
      </c>
      <c r="C31" s="405"/>
      <c r="D31" s="170" t="s">
        <v>996</v>
      </c>
      <c r="E31" s="171"/>
      <c r="F31" s="302" t="s">
        <v>13</v>
      </c>
      <c r="G31" s="173" t="s">
        <v>3833</v>
      </c>
      <c r="H31" s="173" t="str">
        <f t="shared" si="4"/>
        <v>熱利用設備</v>
      </c>
      <c r="I31" s="162" t="s">
        <v>104</v>
      </c>
      <c r="J31" s="163" t="str">
        <f t="shared" si="2"/>
        <v>45～47</v>
      </c>
      <c r="K31" s="164">
        <f>INDEX('1.2(1)①'!$B:$B,MATCH(M31,'1.2(1)①'!$A:$A,0),1)</f>
        <v>45</v>
      </c>
      <c r="L31" s="185">
        <f t="shared" si="3"/>
        <v>47</v>
      </c>
      <c r="M31" s="185" t="str">
        <f t="shared" si="0"/>
        <v>Scope1, 2主要設備における高効率型・脱炭素型の導入熱利用設備その他</v>
      </c>
      <c r="N31" s="186"/>
      <c r="O31" s="167" t="str">
        <f>INDEX('1.2(1)①'!$J:$J,MATCH(検討会用①!$K31,'1.2(1)①'!$B:$B,0),1)</f>
        <v>エアレス乾燥装置の導入</v>
      </c>
      <c r="P31" s="167">
        <f t="shared" si="1"/>
        <v>3</v>
      </c>
      <c r="Q31" s="210">
        <f>COUNTIFS('1.2(2)'!J$967:J$1017,"〇",'1.2(2)'!$C$967:$C$1017,"&gt;="&amp;$K31,'1.2(2)'!$C$967:$C$1017,"&lt;="&amp;$L31)+COUNTIFS('1.2(2)'!J$967:J$1017,"△",'1.2(2)'!$C$967:$C$1017,"&gt;="&amp;$K31,'1.2(2)'!$C$967:$C$1017,"&lt;="&amp;$L31)</f>
        <v>2</v>
      </c>
      <c r="R31" s="210">
        <f>COUNTIFS('1.2(2)'!K$967:K$1017,"〇",'1.2(2)'!$C$967:$C$1017,"&gt;="&amp;$K31,'1.2(2)'!$C$967:$C$1017,"&lt;="&amp;$L31)+COUNTIFS('1.2(2)'!K$967:K$1017,"△",'1.2(2)'!$C$967:$C$1017,"&gt;="&amp;$K31,'1.2(2)'!$C$967:$C$1017,"&lt;="&amp;$L31)</f>
        <v>0</v>
      </c>
    </row>
    <row r="32" spans="2:18" ht="14.4" hidden="1" customHeight="1">
      <c r="B32" s="404" t="s">
        <v>994</v>
      </c>
      <c r="C32" s="405"/>
      <c r="D32" s="170" t="s">
        <v>996</v>
      </c>
      <c r="E32" s="171"/>
      <c r="F32" s="302" t="s">
        <v>13</v>
      </c>
      <c r="G32" s="173" t="s">
        <v>3833</v>
      </c>
      <c r="H32" s="162" t="s">
        <v>110</v>
      </c>
      <c r="I32" s="162" t="s">
        <v>110</v>
      </c>
      <c r="J32" s="163" t="str">
        <f t="shared" si="2"/>
        <v>48～51</v>
      </c>
      <c r="K32" s="164">
        <f>INDEX('1.2(1)①'!$B:$B,MATCH(M32,'1.2(1)①'!$A:$A,0),1)</f>
        <v>48</v>
      </c>
      <c r="L32" s="185">
        <f t="shared" si="3"/>
        <v>51</v>
      </c>
      <c r="M32" s="185" t="str">
        <f t="shared" si="0"/>
        <v>Scope1, 2主要設備における高効率型・脱炭素型の導入コージェネレーション設備コージェネレーション設備</v>
      </c>
      <c r="N32" s="186"/>
      <c r="O32" s="167" t="str">
        <f>INDEX('1.2(1)①'!$J:$J,MATCH(検討会用①!$K32,'1.2(1)①'!$B:$B,0),1)</f>
        <v>エンジン式コージェネレーション設備の導入</v>
      </c>
      <c r="P32" s="167">
        <f t="shared" si="1"/>
        <v>4</v>
      </c>
      <c r="Q32" s="210">
        <f>COUNTIFS('1.2(2)'!J$967:J$1017,"〇",'1.2(2)'!$C$967:$C$1017,"&gt;="&amp;$K32,'1.2(2)'!$C$967:$C$1017,"&lt;="&amp;$L32)+COUNTIFS('1.2(2)'!J$967:J$1017,"△",'1.2(2)'!$C$967:$C$1017,"&gt;="&amp;$K32,'1.2(2)'!$C$967:$C$1017,"&lt;="&amp;$L32)</f>
        <v>3</v>
      </c>
      <c r="R32" s="210">
        <f>COUNTIFS('1.2(2)'!K$967:K$1017,"〇",'1.2(2)'!$C$967:$C$1017,"&gt;="&amp;$K32,'1.2(2)'!$C$967:$C$1017,"&lt;="&amp;$L32)+COUNTIFS('1.2(2)'!K$967:K$1017,"△",'1.2(2)'!$C$967:$C$1017,"&gt;="&amp;$K32,'1.2(2)'!$C$967:$C$1017,"&lt;="&amp;$L32)</f>
        <v>0</v>
      </c>
    </row>
    <row r="33" spans="2:18" ht="14.4" hidden="1" customHeight="1">
      <c r="B33" s="404" t="s">
        <v>994</v>
      </c>
      <c r="C33" s="405"/>
      <c r="D33" s="170" t="s">
        <v>996</v>
      </c>
      <c r="E33" s="171"/>
      <c r="F33" s="302" t="s">
        <v>13</v>
      </c>
      <c r="G33" s="173" t="s">
        <v>3833</v>
      </c>
      <c r="H33" s="161" t="s">
        <v>117</v>
      </c>
      <c r="I33" s="162" t="s">
        <v>118</v>
      </c>
      <c r="J33" s="163">
        <f t="shared" si="2"/>
        <v>52</v>
      </c>
      <c r="K33" s="164">
        <f>INDEX('1.2(1)①'!$B:$B,MATCH(M33,'1.2(1)①'!$A:$A,0),1)</f>
        <v>52</v>
      </c>
      <c r="L33" s="185">
        <f t="shared" si="3"/>
        <v>52</v>
      </c>
      <c r="M33" s="185" t="str">
        <f t="shared" si="0"/>
        <v>Scope1, 2主要設備における高効率型・脱炭素型の導入電気使用設備受変電、配電設備</v>
      </c>
      <c r="N33" s="186"/>
      <c r="O33" s="167" t="str">
        <f>INDEX('1.2(1)①'!$J:$J,MATCH(検討会用①!$K33,'1.2(1)①'!$B:$B,0),1)</f>
        <v>高効率変圧器の導入</v>
      </c>
      <c r="P33" s="167">
        <f t="shared" si="1"/>
        <v>1</v>
      </c>
      <c r="Q33" s="210">
        <f>COUNTIFS('1.2(2)'!J$967:J$1017,"〇",'1.2(2)'!$C$967:$C$1017,"&gt;="&amp;$K33,'1.2(2)'!$C$967:$C$1017,"&lt;="&amp;$L33)+COUNTIFS('1.2(2)'!J$967:J$1017,"△",'1.2(2)'!$C$967:$C$1017,"&gt;="&amp;$K33,'1.2(2)'!$C$967:$C$1017,"&lt;="&amp;$L33)</f>
        <v>1</v>
      </c>
      <c r="R33" s="210">
        <f>COUNTIFS('1.2(2)'!K$967:K$1017,"〇",'1.2(2)'!$C$967:$C$1017,"&gt;="&amp;$K33,'1.2(2)'!$C$967:$C$1017,"&lt;="&amp;$L33)+COUNTIFS('1.2(2)'!K$967:K$1017,"△",'1.2(2)'!$C$967:$C$1017,"&gt;="&amp;$K33,'1.2(2)'!$C$967:$C$1017,"&lt;="&amp;$L33)</f>
        <v>1</v>
      </c>
    </row>
    <row r="34" spans="2:18" ht="14.4" hidden="1" customHeight="1">
      <c r="B34" s="404" t="s">
        <v>994</v>
      </c>
      <c r="C34" s="405"/>
      <c r="D34" s="170" t="s">
        <v>996</v>
      </c>
      <c r="E34" s="171"/>
      <c r="F34" s="302" t="s">
        <v>13</v>
      </c>
      <c r="G34" s="173" t="s">
        <v>3833</v>
      </c>
      <c r="H34" s="173" t="str">
        <f t="shared" ref="H34:H36" si="5">H33</f>
        <v>電気使用設備</v>
      </c>
      <c r="I34" s="162" t="s">
        <v>121</v>
      </c>
      <c r="J34" s="163" t="str">
        <f t="shared" si="2"/>
        <v>53～56</v>
      </c>
      <c r="K34" s="164">
        <f>INDEX('1.2(1)①'!$B:$B,MATCH(M34,'1.2(1)①'!$A:$A,0),1)</f>
        <v>53</v>
      </c>
      <c r="L34" s="185">
        <f t="shared" si="3"/>
        <v>56</v>
      </c>
      <c r="M34" s="185" t="str">
        <f t="shared" si="0"/>
        <v>Scope1, 2主要設備における高効率型・脱炭素型の導入電気使用設備電動機・電動力応用設備</v>
      </c>
      <c r="N34" s="186"/>
      <c r="O34" s="167" t="str">
        <f>INDEX('1.2(1)①'!$J:$J,MATCH(検討会用①!$K34,'1.2(1)①'!$B:$B,0),1)</f>
        <v>高効率誘導モータの導入</v>
      </c>
      <c r="P34" s="167">
        <f t="shared" si="1"/>
        <v>4</v>
      </c>
      <c r="Q34" s="210">
        <f>COUNTIFS('1.2(2)'!J$967:J$1017,"〇",'1.2(2)'!$C$967:$C$1017,"&gt;="&amp;$K34,'1.2(2)'!$C$967:$C$1017,"&lt;="&amp;$L34)+COUNTIFS('1.2(2)'!J$967:J$1017,"△",'1.2(2)'!$C$967:$C$1017,"&gt;="&amp;$K34,'1.2(2)'!$C$967:$C$1017,"&lt;="&amp;$L34)</f>
        <v>3</v>
      </c>
      <c r="R34" s="210">
        <f>COUNTIFS('1.2(2)'!K$967:K$1017,"〇",'1.2(2)'!$C$967:$C$1017,"&gt;="&amp;$K34,'1.2(2)'!$C$967:$C$1017,"&lt;="&amp;$L34)+COUNTIFS('1.2(2)'!K$967:K$1017,"△",'1.2(2)'!$C$967:$C$1017,"&gt;="&amp;$K34,'1.2(2)'!$C$967:$C$1017,"&lt;="&amp;$L34)</f>
        <v>2</v>
      </c>
    </row>
    <row r="35" spans="2:18" ht="14.4" hidden="1" customHeight="1">
      <c r="B35" s="404" t="s">
        <v>994</v>
      </c>
      <c r="C35" s="405"/>
      <c r="D35" s="170" t="s">
        <v>996</v>
      </c>
      <c r="E35" s="171"/>
      <c r="F35" s="302" t="s">
        <v>13</v>
      </c>
      <c r="G35" s="173" t="s">
        <v>3833</v>
      </c>
      <c r="H35" s="173" t="str">
        <f t="shared" si="5"/>
        <v>電気使用設備</v>
      </c>
      <c r="I35" s="162" t="s">
        <v>130</v>
      </c>
      <c r="J35" s="163" t="str">
        <f t="shared" si="2"/>
        <v>57～60</v>
      </c>
      <c r="K35" s="164">
        <f>INDEX('1.2(1)①'!$B:$B,MATCH(M35,'1.2(1)①'!$A:$A,0),1)</f>
        <v>57</v>
      </c>
      <c r="L35" s="185">
        <f t="shared" si="3"/>
        <v>60</v>
      </c>
      <c r="M35" s="185" t="str">
        <f t="shared" si="0"/>
        <v>Scope1, 2主要設備における高効率型・脱炭素型の導入電気使用設備電気加熱設備</v>
      </c>
      <c r="N35" s="186"/>
      <c r="O35" s="167" t="str">
        <f>INDEX('1.2(1)①'!$J:$J,MATCH(検討会用①!$K35,'1.2(1)①'!$B:$B,0),1)</f>
        <v>高性能アーク炉の導入</v>
      </c>
      <c r="P35" s="167">
        <f t="shared" si="1"/>
        <v>4</v>
      </c>
      <c r="Q35" s="210">
        <f>COUNTIFS('1.2(2)'!J$967:J$1017,"〇",'1.2(2)'!$C$967:$C$1017,"&gt;="&amp;$K35,'1.2(2)'!$C$967:$C$1017,"&lt;="&amp;$L35)+COUNTIFS('1.2(2)'!J$967:J$1017,"△",'1.2(2)'!$C$967:$C$1017,"&gt;="&amp;$K35,'1.2(2)'!$C$967:$C$1017,"&lt;="&amp;$L35)</f>
        <v>0</v>
      </c>
      <c r="R35" s="210">
        <f>COUNTIFS('1.2(2)'!K$967:K$1017,"〇",'1.2(2)'!$C$967:$C$1017,"&gt;="&amp;$K35,'1.2(2)'!$C$967:$C$1017,"&lt;="&amp;$L35)+COUNTIFS('1.2(2)'!K$967:K$1017,"△",'1.2(2)'!$C$967:$C$1017,"&gt;="&amp;$K35,'1.2(2)'!$C$967:$C$1017,"&lt;="&amp;$L35)</f>
        <v>0</v>
      </c>
    </row>
    <row r="36" spans="2:18" ht="14.4" hidden="1" customHeight="1">
      <c r="B36" s="404" t="s">
        <v>994</v>
      </c>
      <c r="C36" s="405"/>
      <c r="D36" s="170" t="s">
        <v>996</v>
      </c>
      <c r="E36" s="171"/>
      <c r="F36" s="302" t="s">
        <v>13</v>
      </c>
      <c r="G36" s="173" t="s">
        <v>3833</v>
      </c>
      <c r="H36" s="173" t="str">
        <f t="shared" si="5"/>
        <v>電気使用設備</v>
      </c>
      <c r="I36" s="174" t="s">
        <v>139</v>
      </c>
      <c r="J36" s="163" t="str">
        <f t="shared" si="2"/>
        <v>61～72</v>
      </c>
      <c r="K36" s="164">
        <f>INDEX('1.2(1)①'!$B:$B,MATCH(M36,'1.2(1)①'!$A:$A,0),1)</f>
        <v>61</v>
      </c>
      <c r="L36" s="185">
        <f t="shared" si="3"/>
        <v>72</v>
      </c>
      <c r="M36" s="185" t="str">
        <f t="shared" si="0"/>
        <v>Scope1, 2主要設備における高効率型・脱炭素型の導入電気使用設備業務用機器</v>
      </c>
      <c r="N36" s="186"/>
      <c r="O36" s="167" t="str">
        <f>INDEX('1.2(1)①'!$J:$J,MATCH(検討会用①!$K36,'1.2(1)①'!$B:$B,0),1)</f>
        <v>省エネ型自動販売機の導入</v>
      </c>
      <c r="P36" s="167">
        <f t="shared" si="1"/>
        <v>12</v>
      </c>
      <c r="Q36" s="210">
        <f>COUNTIFS('1.2(2)'!J$967:J$1017,"〇",'1.2(2)'!$C$967:$C$1017,"&gt;="&amp;$K36,'1.2(2)'!$C$967:$C$1017,"&lt;="&amp;$L36)+COUNTIFS('1.2(2)'!J$967:J$1017,"△",'1.2(2)'!$C$967:$C$1017,"&gt;="&amp;$K36,'1.2(2)'!$C$967:$C$1017,"&lt;="&amp;$L36)</f>
        <v>4</v>
      </c>
      <c r="R36" s="210">
        <f>COUNTIFS('1.2(2)'!K$967:K$1017,"〇",'1.2(2)'!$C$967:$C$1017,"&gt;="&amp;$K36,'1.2(2)'!$C$967:$C$1017,"&lt;="&amp;$L36)+COUNTIFS('1.2(2)'!K$967:K$1017,"△",'1.2(2)'!$C$967:$C$1017,"&gt;="&amp;$K36,'1.2(2)'!$C$967:$C$1017,"&lt;="&amp;$L36)</f>
        <v>0</v>
      </c>
    </row>
    <row r="37" spans="2:18" ht="14.4" hidden="1" customHeight="1">
      <c r="B37" s="404" t="s">
        <v>994</v>
      </c>
      <c r="C37" s="405"/>
      <c r="D37" s="170" t="s">
        <v>996</v>
      </c>
      <c r="E37" s="171"/>
      <c r="F37" s="302" t="s">
        <v>13</v>
      </c>
      <c r="G37" s="173" t="s">
        <v>3833</v>
      </c>
      <c r="H37" s="161" t="s">
        <v>169</v>
      </c>
      <c r="I37" s="162" t="s">
        <v>170</v>
      </c>
      <c r="J37" s="163">
        <f t="shared" si="2"/>
        <v>73</v>
      </c>
      <c r="K37" s="164">
        <f>INDEX('1.2(1)①'!$B:$B,MATCH(M37,'1.2(1)①'!$A:$A,0),1)</f>
        <v>73</v>
      </c>
      <c r="L37" s="185">
        <f t="shared" si="3"/>
        <v>73</v>
      </c>
      <c r="M37" s="185" t="str">
        <f t="shared" si="0"/>
        <v>Scope1, 2主要設備における高効率型・脱炭素型の導入建物窓</v>
      </c>
      <c r="N37" s="186"/>
      <c r="O37" s="167" t="str">
        <f>INDEX('1.2(1)①'!$J:$J,MATCH(検討会用①!$K37,'1.2(1)①'!$B:$B,0),1)</f>
        <v>高断熱ガラスによる断熱強化</v>
      </c>
      <c r="P37" s="167">
        <f t="shared" si="1"/>
        <v>1</v>
      </c>
      <c r="Q37" s="210">
        <f>COUNTIFS('1.2(2)'!J$967:J$1017,"〇",'1.2(2)'!$C$967:$C$1017,"&gt;="&amp;$K37,'1.2(2)'!$C$967:$C$1017,"&lt;="&amp;$L37)+COUNTIFS('1.2(2)'!J$967:J$1017,"△",'1.2(2)'!$C$967:$C$1017,"&gt;="&amp;$K37,'1.2(2)'!$C$967:$C$1017,"&lt;="&amp;$L37)</f>
        <v>1</v>
      </c>
      <c r="R37" s="210">
        <f>COUNTIFS('1.2(2)'!K$967:K$1017,"〇",'1.2(2)'!$C$967:$C$1017,"&gt;="&amp;$K37,'1.2(2)'!$C$967:$C$1017,"&lt;="&amp;$L37)+COUNTIFS('1.2(2)'!K$967:K$1017,"△",'1.2(2)'!$C$967:$C$1017,"&gt;="&amp;$K37,'1.2(2)'!$C$967:$C$1017,"&lt;="&amp;$L37)</f>
        <v>0</v>
      </c>
    </row>
    <row r="38" spans="2:18" ht="14.4" hidden="1" customHeight="1">
      <c r="B38" s="404" t="s">
        <v>994</v>
      </c>
      <c r="C38" s="405"/>
      <c r="D38" s="170" t="s">
        <v>996</v>
      </c>
      <c r="E38" s="171"/>
      <c r="F38" s="302" t="s">
        <v>13</v>
      </c>
      <c r="G38" s="173" t="s">
        <v>3833</v>
      </c>
      <c r="H38" s="173" t="str">
        <f>H37</f>
        <v>建物</v>
      </c>
      <c r="I38" s="162" t="s">
        <v>174</v>
      </c>
      <c r="J38" s="163">
        <f t="shared" si="2"/>
        <v>74</v>
      </c>
      <c r="K38" s="164">
        <f>INDEX('1.2(1)①'!$B:$B,MATCH(M38,'1.2(1)①'!$A:$A,0),1)</f>
        <v>74</v>
      </c>
      <c r="L38" s="185">
        <f t="shared" si="3"/>
        <v>74</v>
      </c>
      <c r="M38" s="185" t="str">
        <f t="shared" si="0"/>
        <v>Scope1, 2主要設備における高効率型・脱炭素型の導入建物外壁・屋根・窓・床</v>
      </c>
      <c r="N38" s="186"/>
      <c r="O38" s="167" t="str">
        <f>INDEX('1.2(1)①'!$J:$J,MATCH(検討会用①!$K38,'1.2(1)①'!$B:$B,0),1)</f>
        <v>高性能断熱材等による断熱強化</v>
      </c>
      <c r="P38" s="167">
        <f t="shared" si="1"/>
        <v>1</v>
      </c>
      <c r="Q38" s="210">
        <f>COUNTIFS('1.2(2)'!J$967:J$1017,"〇",'1.2(2)'!$C$967:$C$1017,"&gt;="&amp;$K38,'1.2(2)'!$C$967:$C$1017,"&lt;="&amp;$L38)+COUNTIFS('1.2(2)'!J$967:J$1017,"△",'1.2(2)'!$C$967:$C$1017,"&gt;="&amp;$K38,'1.2(2)'!$C$967:$C$1017,"&lt;="&amp;$L38)</f>
        <v>1</v>
      </c>
      <c r="R38" s="210">
        <f>COUNTIFS('1.2(2)'!K$967:K$1017,"〇",'1.2(2)'!$C$967:$C$1017,"&gt;="&amp;$K38,'1.2(2)'!$C$967:$C$1017,"&lt;="&amp;$L38)+COUNTIFS('1.2(2)'!K$967:K$1017,"△",'1.2(2)'!$C$967:$C$1017,"&gt;="&amp;$K38,'1.2(2)'!$C$967:$C$1017,"&lt;="&amp;$L38)</f>
        <v>0</v>
      </c>
    </row>
    <row r="39" spans="2:18" ht="14.4" hidden="1" customHeight="1">
      <c r="B39" s="404" t="s">
        <v>994</v>
      </c>
      <c r="C39" s="405"/>
      <c r="D39" s="170" t="s">
        <v>996</v>
      </c>
      <c r="E39" s="171"/>
      <c r="F39" s="302" t="s">
        <v>13</v>
      </c>
      <c r="G39" s="173" t="s">
        <v>3833</v>
      </c>
      <c r="H39" s="173" t="str">
        <f>H38</f>
        <v>建物</v>
      </c>
      <c r="I39" s="175" t="s">
        <v>104</v>
      </c>
      <c r="J39" s="163">
        <f t="shared" si="2"/>
        <v>75</v>
      </c>
      <c r="K39" s="164">
        <f>INDEX('1.2(1)①'!$B:$B,MATCH(M39,'1.2(1)①'!$A:$A,0),1)</f>
        <v>75</v>
      </c>
      <c r="L39" s="185">
        <f t="shared" si="3"/>
        <v>75</v>
      </c>
      <c r="M39" s="185" t="str">
        <f t="shared" si="0"/>
        <v>Scope1, 2主要設備における高効率型・脱炭素型の導入建物その他</v>
      </c>
      <c r="N39" s="186"/>
      <c r="O39" s="167" t="str">
        <f>INDEX('1.2(1)①'!$J:$J,MATCH(検討会用①!$K39,'1.2(1)①'!$B:$B,0),1)</f>
        <v>屋上緑化、壁面緑化</v>
      </c>
      <c r="P39" s="167">
        <f t="shared" si="1"/>
        <v>1</v>
      </c>
      <c r="Q39" s="210">
        <f>COUNTIFS('1.2(2)'!J$967:J$1017,"〇",'1.2(2)'!$C$967:$C$1017,"&gt;="&amp;$K39,'1.2(2)'!$C$967:$C$1017,"&lt;="&amp;$L39)+COUNTIFS('1.2(2)'!J$967:J$1017,"△",'1.2(2)'!$C$967:$C$1017,"&gt;="&amp;$K39,'1.2(2)'!$C$967:$C$1017,"&lt;="&amp;$L39)</f>
        <v>0</v>
      </c>
      <c r="R39" s="210">
        <f>COUNTIFS('1.2(2)'!K$967:K$1017,"〇",'1.2(2)'!$C$967:$C$1017,"&gt;="&amp;$K39,'1.2(2)'!$C$967:$C$1017,"&lt;="&amp;$L39)+COUNTIFS('1.2(2)'!K$967:K$1017,"△",'1.2(2)'!$C$967:$C$1017,"&gt;="&amp;$K39,'1.2(2)'!$C$967:$C$1017,"&lt;="&amp;$L39)</f>
        <v>0</v>
      </c>
    </row>
    <row r="40" spans="2:18" ht="14.4" hidden="1" customHeight="1">
      <c r="B40" s="404" t="s">
        <v>994</v>
      </c>
      <c r="C40" s="405"/>
      <c r="D40" s="170" t="s">
        <v>996</v>
      </c>
      <c r="E40" s="171"/>
      <c r="F40" s="302" t="s">
        <v>13</v>
      </c>
      <c r="G40" s="173" t="s">
        <v>3833</v>
      </c>
      <c r="H40" s="161" t="s">
        <v>179</v>
      </c>
      <c r="I40" s="175" t="s">
        <v>180</v>
      </c>
      <c r="J40" s="163" t="str">
        <f t="shared" si="2"/>
        <v>76～78</v>
      </c>
      <c r="K40" s="164">
        <f>INDEX('1.2(1)①'!$B:$B,MATCH(M40,'1.2(1)①'!$A:$A,0),1)</f>
        <v>76</v>
      </c>
      <c r="L40" s="185">
        <f t="shared" si="3"/>
        <v>78</v>
      </c>
      <c r="M40" s="185" t="str">
        <f t="shared" si="0"/>
        <v>Scope1, 2主要設備における高効率型・脱炭素型の導入車両自動車</v>
      </c>
      <c r="N40" s="186"/>
      <c r="O40" s="167" t="str">
        <f>INDEX('1.2(1)①'!$J:$J,MATCH(検討会用①!$K40,'1.2(1)①'!$B:$B,0),1)</f>
        <v>低燃費ガソリン・ディーゼル車の導入</v>
      </c>
      <c r="P40" s="167">
        <f t="shared" si="1"/>
        <v>3</v>
      </c>
      <c r="Q40" s="210">
        <f>COUNTIFS('1.2(2)'!J$967:J$1017,"〇",'1.2(2)'!$C$967:$C$1017,"&gt;="&amp;$K40,'1.2(2)'!$C$967:$C$1017,"&lt;="&amp;$L40)+COUNTIFS('1.2(2)'!J$967:J$1017,"△",'1.2(2)'!$C$967:$C$1017,"&gt;="&amp;$K40,'1.2(2)'!$C$967:$C$1017,"&lt;="&amp;$L40)</f>
        <v>0</v>
      </c>
      <c r="R40" s="210">
        <f>COUNTIFS('1.2(2)'!K$967:K$1017,"〇",'1.2(2)'!$C$967:$C$1017,"&gt;="&amp;$K40,'1.2(2)'!$C$967:$C$1017,"&lt;="&amp;$L40)+COUNTIFS('1.2(2)'!K$967:K$1017,"△",'1.2(2)'!$C$967:$C$1017,"&gt;="&amp;$K40,'1.2(2)'!$C$967:$C$1017,"&lt;="&amp;$L40)</f>
        <v>0</v>
      </c>
    </row>
    <row r="41" spans="2:18" ht="14.4" hidden="1" customHeight="1">
      <c r="B41" s="404" t="s">
        <v>994</v>
      </c>
      <c r="C41" s="405"/>
      <c r="D41" s="170" t="s">
        <v>996</v>
      </c>
      <c r="E41" s="171"/>
      <c r="F41" s="302" t="s">
        <v>13</v>
      </c>
      <c r="G41" s="173" t="s">
        <v>3833</v>
      </c>
      <c r="H41" s="161" t="s">
        <v>187</v>
      </c>
      <c r="I41" s="175" t="s">
        <v>188</v>
      </c>
      <c r="J41" s="163">
        <f t="shared" si="2"/>
        <v>79</v>
      </c>
      <c r="K41" s="164">
        <f>INDEX('1.2(1)①'!$B:$B,MATCH(M41,'1.2(1)①'!$A:$A,0),1)</f>
        <v>79</v>
      </c>
      <c r="L41" s="185">
        <f t="shared" si="3"/>
        <v>79</v>
      </c>
      <c r="M41" s="185" t="str">
        <f t="shared" si="0"/>
        <v>Scope1, 2主要設備における高効率型・脱炭素型の導入エネルギー管理システム工場エネルギー管理システム（FEMS）</v>
      </c>
      <c r="N41" s="186"/>
      <c r="O41" s="167" t="str">
        <f>INDEX('1.2(1)①'!$J:$J,MATCH(検討会用①!$K41,'1.2(1)①'!$B:$B,0),1)</f>
        <v>工場エネルギー管理システム（FEMS）の導入</v>
      </c>
      <c r="P41" s="167">
        <f t="shared" si="1"/>
        <v>1</v>
      </c>
      <c r="Q41" s="210">
        <f>COUNTIFS('1.2(2)'!J$967:J$1017,"〇",'1.2(2)'!$C$967:$C$1017,"&gt;="&amp;$K41,'1.2(2)'!$C$967:$C$1017,"&lt;="&amp;$L41)+COUNTIFS('1.2(2)'!J$967:J$1017,"△",'1.2(2)'!$C$967:$C$1017,"&gt;="&amp;$K41,'1.2(2)'!$C$967:$C$1017,"&lt;="&amp;$L41)</f>
        <v>0</v>
      </c>
      <c r="R41" s="210">
        <f>COUNTIFS('1.2(2)'!K$967:K$1017,"〇",'1.2(2)'!$C$967:$C$1017,"&gt;="&amp;$K41,'1.2(2)'!$C$967:$C$1017,"&lt;="&amp;$L41)+COUNTIFS('1.2(2)'!K$967:K$1017,"△",'1.2(2)'!$C$967:$C$1017,"&gt;="&amp;$K41,'1.2(2)'!$C$967:$C$1017,"&lt;="&amp;$L41)</f>
        <v>0</v>
      </c>
    </row>
    <row r="42" spans="2:18" ht="14.4" hidden="1" customHeight="1">
      <c r="B42" s="404" t="s">
        <v>994</v>
      </c>
      <c r="C42" s="405"/>
      <c r="D42" s="170" t="s">
        <v>996</v>
      </c>
      <c r="E42" s="171"/>
      <c r="F42" s="302" t="s">
        <v>13</v>
      </c>
      <c r="G42" s="173" t="s">
        <v>3833</v>
      </c>
      <c r="H42" s="173" t="str">
        <f>H41</f>
        <v>エネルギー管理システム</v>
      </c>
      <c r="I42" s="175" t="s">
        <v>192</v>
      </c>
      <c r="J42" s="163">
        <f t="shared" si="2"/>
        <v>80</v>
      </c>
      <c r="K42" s="164">
        <f>INDEX('1.2(1)①'!$B:$B,MATCH(M42,'1.2(1)①'!$A:$A,0),1)</f>
        <v>80</v>
      </c>
      <c r="L42" s="185">
        <f t="shared" si="3"/>
        <v>80</v>
      </c>
      <c r="M42" s="185" t="str">
        <f t="shared" si="0"/>
        <v>Scope1, 2主要設備における高効率型・脱炭素型の導入エネルギー管理システムビルエネルギー管理システム（BEMS）</v>
      </c>
      <c r="N42" s="186"/>
      <c r="O42" s="167" t="str">
        <f>INDEX('1.2(1)①'!$J:$J,MATCH(検討会用①!$K42,'1.2(1)①'!$B:$B,0),1)</f>
        <v>ビルエネルギー管理システム（BEMS）の導入</v>
      </c>
      <c r="P42" s="167">
        <f t="shared" si="1"/>
        <v>1</v>
      </c>
      <c r="Q42" s="210">
        <f>COUNTIFS('1.2(2)'!J$967:J$1017,"〇",'1.2(2)'!$C$967:$C$1017,"&gt;="&amp;$K42,'1.2(2)'!$C$967:$C$1017,"&lt;="&amp;$L42)+COUNTIFS('1.2(2)'!J$967:J$1017,"△",'1.2(2)'!$C$967:$C$1017,"&gt;="&amp;$K42,'1.2(2)'!$C$967:$C$1017,"&lt;="&amp;$L42)</f>
        <v>0</v>
      </c>
      <c r="R42" s="210">
        <f>COUNTIFS('1.2(2)'!K$967:K$1017,"〇",'1.2(2)'!$C$967:$C$1017,"&gt;="&amp;$K42,'1.2(2)'!$C$967:$C$1017,"&lt;="&amp;$L42)+COUNTIFS('1.2(2)'!K$967:K$1017,"△",'1.2(2)'!$C$967:$C$1017,"&gt;="&amp;$K42,'1.2(2)'!$C$967:$C$1017,"&lt;="&amp;$L42)</f>
        <v>0</v>
      </c>
    </row>
    <row r="43" spans="2:18" ht="14.4" hidden="1" customHeight="1">
      <c r="B43" s="404" t="s">
        <v>994</v>
      </c>
      <c r="C43" s="405"/>
      <c r="D43" s="170" t="s">
        <v>996</v>
      </c>
      <c r="E43" s="171"/>
      <c r="F43" s="302" t="s">
        <v>13</v>
      </c>
      <c r="G43" s="173" t="s">
        <v>3833</v>
      </c>
      <c r="H43" s="402" t="s">
        <v>3849</v>
      </c>
      <c r="I43" s="403"/>
      <c r="J43" s="163" t="str">
        <f t="shared" si="2"/>
        <v>81～86</v>
      </c>
      <c r="K43" s="164">
        <f>INDEX('1.2(1)①'!$B:$B,MATCH(M43,'1.2(1)①'!$A:$A,0),1)</f>
        <v>81</v>
      </c>
      <c r="L43" s="185">
        <f t="shared" si="3"/>
        <v>86</v>
      </c>
      <c r="M43" s="185" t="str">
        <f t="shared" si="0"/>
        <v>Scope1, 2主要設備における高効率型・脱炭素型の導入未利用エネルギー・再生可能エネルギー設備等</v>
      </c>
      <c r="N43" s="186"/>
      <c r="O43" s="167" t="str">
        <f>INDEX('1.2(1)①'!$J:$J,MATCH(検討会用①!$K43,'1.2(1)①'!$B:$B,0),1)</f>
        <v>太陽熱利用システムの導入</v>
      </c>
      <c r="P43" s="167">
        <f t="shared" si="1"/>
        <v>6</v>
      </c>
      <c r="Q43" s="210">
        <f>COUNTIFS('1.2(2)'!J$967:J$1017,"〇",'1.2(2)'!$C$967:$C$1017,"&gt;="&amp;$K43,'1.2(2)'!$C$967:$C$1017,"&lt;="&amp;$L43)+COUNTIFS('1.2(2)'!J$967:J$1017,"△",'1.2(2)'!$C$967:$C$1017,"&gt;="&amp;$K43,'1.2(2)'!$C$967:$C$1017,"&lt;="&amp;$L43)</f>
        <v>5</v>
      </c>
      <c r="R43" s="210">
        <f>COUNTIFS('1.2(2)'!K$967:K$1017,"〇",'1.2(2)'!$C$967:$C$1017,"&gt;="&amp;$K43,'1.2(2)'!$C$967:$C$1017,"&lt;="&amp;$L43)+COUNTIFS('1.2(2)'!K$967:K$1017,"△",'1.2(2)'!$C$967:$C$1017,"&gt;="&amp;$K43,'1.2(2)'!$C$967:$C$1017,"&lt;="&amp;$L43)</f>
        <v>1</v>
      </c>
    </row>
    <row r="44" spans="2:18" ht="14.4" hidden="1" customHeight="1">
      <c r="B44" s="404" t="s">
        <v>994</v>
      </c>
      <c r="C44" s="405"/>
      <c r="D44" s="170" t="s">
        <v>996</v>
      </c>
      <c r="E44" s="171"/>
      <c r="F44" s="302" t="s">
        <v>13</v>
      </c>
      <c r="G44" s="161" t="s">
        <v>208</v>
      </c>
      <c r="H44" s="161" t="s">
        <v>16</v>
      </c>
      <c r="I44" s="162" t="s">
        <v>17</v>
      </c>
      <c r="J44" s="163" t="str">
        <f t="shared" si="2"/>
        <v>87～100</v>
      </c>
      <c r="K44" s="164">
        <f>INDEX('1.2(1)①'!$B:$B,MATCH(M44,'1.2(1)①'!$A:$A,0),1)</f>
        <v>87</v>
      </c>
      <c r="L44" s="185">
        <f t="shared" si="3"/>
        <v>100</v>
      </c>
      <c r="M44" s="185" t="str">
        <f t="shared" si="0"/>
        <v>Scope1, 2その他の設備導入、運用改善空気調和設備空気熱源設備・システム</v>
      </c>
      <c r="N44" s="186"/>
      <c r="O44" s="167" t="str">
        <f>INDEX('1.2(1)①'!$J:$J,MATCH(検討会用①!$K44,'1.2(1)①'!$B:$B,0),1)</f>
        <v>蓄熱式空気調和システムの導入</v>
      </c>
      <c r="P44" s="167">
        <f t="shared" si="1"/>
        <v>14</v>
      </c>
      <c r="Q44" s="210">
        <f>COUNTIFS('1.2(2)'!J$967:J$1017,"〇",'1.2(2)'!$C$967:$C$1017,"&gt;="&amp;$K44,'1.2(2)'!$C$967:$C$1017,"&lt;="&amp;$L44)+COUNTIFS('1.2(2)'!J$967:J$1017,"△",'1.2(2)'!$C$967:$C$1017,"&gt;="&amp;$K44,'1.2(2)'!$C$967:$C$1017,"&lt;="&amp;$L44)</f>
        <v>0</v>
      </c>
      <c r="R44" s="210">
        <f>COUNTIFS('1.2(2)'!K$967:K$1017,"〇",'1.2(2)'!$C$967:$C$1017,"&gt;="&amp;$K44,'1.2(2)'!$C$967:$C$1017,"&lt;="&amp;$L44)+COUNTIFS('1.2(2)'!K$967:K$1017,"△",'1.2(2)'!$C$967:$C$1017,"&gt;="&amp;$K44,'1.2(2)'!$C$967:$C$1017,"&lt;="&amp;$L44)</f>
        <v>0</v>
      </c>
    </row>
    <row r="45" spans="2:18" ht="14.4" hidden="1" customHeight="1">
      <c r="B45" s="404" t="s">
        <v>994</v>
      </c>
      <c r="C45" s="405"/>
      <c r="D45" s="170" t="s">
        <v>996</v>
      </c>
      <c r="E45" s="171"/>
      <c r="F45" s="302" t="s">
        <v>13</v>
      </c>
      <c r="G45" s="173" t="str">
        <f>G44</f>
        <v>その他の設備導入、運用改善</v>
      </c>
      <c r="H45" s="173" t="str">
        <f t="shared" ref="H45:H47" si="6">H44</f>
        <v>空気調和設備</v>
      </c>
      <c r="I45" s="162" t="s">
        <v>237</v>
      </c>
      <c r="J45" s="163" t="str">
        <f t="shared" si="2"/>
        <v>101～110</v>
      </c>
      <c r="K45" s="164">
        <f>INDEX('1.2(1)①'!$B:$B,MATCH(M45,'1.2(1)①'!$A:$A,0),1)</f>
        <v>101</v>
      </c>
      <c r="L45" s="185">
        <f t="shared" si="3"/>
        <v>110</v>
      </c>
      <c r="M45" s="185" t="str">
        <f t="shared" si="0"/>
        <v>Scope1, 2その他の設備導入、運用改善空気調和設備空気調和・熱源設備の最適制御</v>
      </c>
      <c r="N45" s="186"/>
      <c r="O45" s="167" t="str">
        <f>INDEX('1.2(1)①'!$J:$J,MATCH(検討会用①!$K45,'1.2(1)①'!$B:$B,0),1)</f>
        <v>空気調和設備の最適起動停止制御の導入</v>
      </c>
      <c r="P45" s="167">
        <f t="shared" si="1"/>
        <v>10</v>
      </c>
      <c r="Q45" s="210">
        <f>COUNTIFS('1.2(2)'!J$967:J$1017,"〇",'1.2(2)'!$C$967:$C$1017,"&gt;="&amp;$K45,'1.2(2)'!$C$967:$C$1017,"&lt;="&amp;$L45)+COUNTIFS('1.2(2)'!J$967:J$1017,"△",'1.2(2)'!$C$967:$C$1017,"&gt;="&amp;$K45,'1.2(2)'!$C$967:$C$1017,"&lt;="&amp;$L45)</f>
        <v>0</v>
      </c>
      <c r="R45" s="210">
        <f>COUNTIFS('1.2(2)'!K$967:K$1017,"〇",'1.2(2)'!$C$967:$C$1017,"&gt;="&amp;$K45,'1.2(2)'!$C$967:$C$1017,"&lt;="&amp;$L45)+COUNTIFS('1.2(2)'!K$967:K$1017,"△",'1.2(2)'!$C$967:$C$1017,"&gt;="&amp;$K45,'1.2(2)'!$C$967:$C$1017,"&lt;="&amp;$L45)</f>
        <v>0</v>
      </c>
    </row>
    <row r="46" spans="2:18" ht="14.4" hidden="1" customHeight="1">
      <c r="B46" s="404" t="s">
        <v>994</v>
      </c>
      <c r="C46" s="405"/>
      <c r="D46" s="170" t="s">
        <v>996</v>
      </c>
      <c r="E46" s="171"/>
      <c r="F46" s="302" t="s">
        <v>13</v>
      </c>
      <c r="G46" s="173" t="str">
        <f t="shared" ref="G46:H60" si="7">G45</f>
        <v>その他の設備導入、運用改善</v>
      </c>
      <c r="H46" s="173" t="str">
        <f t="shared" si="6"/>
        <v>空気調和設備</v>
      </c>
      <c r="I46" s="162" t="s">
        <v>258</v>
      </c>
      <c r="J46" s="163" t="str">
        <f t="shared" si="2"/>
        <v>111～116</v>
      </c>
      <c r="K46" s="164">
        <f>INDEX('1.2(1)①'!$B:$B,MATCH(M46,'1.2(1)①'!$A:$A,0),1)</f>
        <v>111</v>
      </c>
      <c r="L46" s="185">
        <f t="shared" si="3"/>
        <v>116</v>
      </c>
      <c r="M46" s="185" t="str">
        <f t="shared" si="0"/>
        <v>Scope1, 2その他の設備導入、運用改善空気調和設備空気調和用搬送動力の低減</v>
      </c>
      <c r="N46" s="186"/>
      <c r="O46" s="167" t="str">
        <f>INDEX('1.2(1)①'!$J:$J,MATCH(検討会用①!$K46,'1.2(1)①'!$B:$B,0),1)</f>
        <v>水・空気搬送ロスの低減</v>
      </c>
      <c r="P46" s="167">
        <f t="shared" si="1"/>
        <v>6</v>
      </c>
      <c r="Q46" s="210">
        <f>COUNTIFS('1.2(2)'!J$967:J$1017,"〇",'1.2(2)'!$C$967:$C$1017,"&gt;="&amp;$K46,'1.2(2)'!$C$967:$C$1017,"&lt;="&amp;$L46)+COUNTIFS('1.2(2)'!J$967:J$1017,"△",'1.2(2)'!$C$967:$C$1017,"&gt;="&amp;$K46,'1.2(2)'!$C$967:$C$1017,"&lt;="&amp;$L46)</f>
        <v>0</v>
      </c>
      <c r="R46" s="210">
        <f>COUNTIFS('1.2(2)'!K$967:K$1017,"〇",'1.2(2)'!$C$967:$C$1017,"&gt;="&amp;$K46,'1.2(2)'!$C$967:$C$1017,"&lt;="&amp;$L46)+COUNTIFS('1.2(2)'!K$967:K$1017,"△",'1.2(2)'!$C$967:$C$1017,"&gt;="&amp;$K46,'1.2(2)'!$C$967:$C$1017,"&lt;="&amp;$L46)</f>
        <v>0</v>
      </c>
    </row>
    <row r="47" spans="2:18" ht="14.4" hidden="1" customHeight="1">
      <c r="B47" s="404" t="s">
        <v>994</v>
      </c>
      <c r="C47" s="405"/>
      <c r="D47" s="170" t="s">
        <v>996</v>
      </c>
      <c r="E47" s="171"/>
      <c r="F47" s="302" t="s">
        <v>13</v>
      </c>
      <c r="G47" s="173" t="str">
        <f t="shared" si="7"/>
        <v>その他の設備導入、運用改善</v>
      </c>
      <c r="H47" s="173" t="str">
        <f t="shared" si="6"/>
        <v>空気調和設備</v>
      </c>
      <c r="I47" s="162" t="s">
        <v>271</v>
      </c>
      <c r="J47" s="163" t="str">
        <f t="shared" si="2"/>
        <v>117～119</v>
      </c>
      <c r="K47" s="164">
        <f>INDEX('1.2(1)①'!$B:$B,MATCH(M47,'1.2(1)①'!$A:$A,0),1)</f>
        <v>117</v>
      </c>
      <c r="L47" s="185">
        <f t="shared" si="3"/>
        <v>119</v>
      </c>
      <c r="M47" s="185" t="str">
        <f t="shared" si="0"/>
        <v>Scope1, 2その他の設備導入、運用改善空気調和設備空気調和関係その他</v>
      </c>
      <c r="N47" s="186"/>
      <c r="O47" s="167" t="str">
        <f>INDEX('1.2(1)①'!$J:$J,MATCH(検討会用①!$K47,'1.2(1)①'!$B:$B,0),1)</f>
        <v>空調ゾーニングの細分化の導入</v>
      </c>
      <c r="P47" s="167">
        <f t="shared" si="1"/>
        <v>3</v>
      </c>
      <c r="Q47" s="210">
        <f>COUNTIFS('1.2(2)'!J$967:J$1017,"〇",'1.2(2)'!$C$967:$C$1017,"&gt;="&amp;$K47,'1.2(2)'!$C$967:$C$1017,"&lt;="&amp;$L47)+COUNTIFS('1.2(2)'!J$967:J$1017,"△",'1.2(2)'!$C$967:$C$1017,"&gt;="&amp;$K47,'1.2(2)'!$C$967:$C$1017,"&lt;="&amp;$L47)</f>
        <v>0</v>
      </c>
      <c r="R47" s="210">
        <f>COUNTIFS('1.2(2)'!K$967:K$1017,"〇",'1.2(2)'!$C$967:$C$1017,"&gt;="&amp;$K47,'1.2(2)'!$C$967:$C$1017,"&lt;="&amp;$L47)+COUNTIFS('1.2(2)'!K$967:K$1017,"△",'1.2(2)'!$C$967:$C$1017,"&gt;="&amp;$K47,'1.2(2)'!$C$967:$C$1017,"&lt;="&amp;$L47)</f>
        <v>0</v>
      </c>
    </row>
    <row r="48" spans="2:18" ht="14.4" hidden="1" customHeight="1">
      <c r="B48" s="404" t="s">
        <v>994</v>
      </c>
      <c r="C48" s="405"/>
      <c r="D48" s="170" t="s">
        <v>996</v>
      </c>
      <c r="E48" s="171"/>
      <c r="F48" s="302" t="s">
        <v>13</v>
      </c>
      <c r="G48" s="173" t="str">
        <f t="shared" si="7"/>
        <v>その他の設備導入、運用改善</v>
      </c>
      <c r="H48" s="161" t="s">
        <v>52</v>
      </c>
      <c r="I48" s="162" t="s">
        <v>53</v>
      </c>
      <c r="J48" s="163" t="str">
        <f t="shared" si="2"/>
        <v>120～122</v>
      </c>
      <c r="K48" s="164">
        <f>INDEX('1.2(1)①'!$B:$B,MATCH(M48,'1.2(1)①'!$A:$A,0),1)</f>
        <v>120</v>
      </c>
      <c r="L48" s="185">
        <f t="shared" si="3"/>
        <v>122</v>
      </c>
      <c r="M48" s="185" t="str">
        <f t="shared" si="0"/>
        <v>Scope1, 2その他の設備導入、運用改善給湯設備給湯熱源設備・システム</v>
      </c>
      <c r="N48" s="186"/>
      <c r="O48" s="167" t="str">
        <f>INDEX('1.2(1)①'!$J:$J,MATCH(検討会用①!$K48,'1.2(1)①'!$B:$B,0),1)</f>
        <v>各種熱利用型給湯システムの導入</v>
      </c>
      <c r="P48" s="167">
        <f t="shared" si="1"/>
        <v>3</v>
      </c>
      <c r="Q48" s="210">
        <f>COUNTIFS('1.2(2)'!J$967:J$1017,"〇",'1.2(2)'!$C$967:$C$1017,"&gt;="&amp;$K48,'1.2(2)'!$C$967:$C$1017,"&lt;="&amp;$L48)+COUNTIFS('1.2(2)'!J$967:J$1017,"△",'1.2(2)'!$C$967:$C$1017,"&gt;="&amp;$K48,'1.2(2)'!$C$967:$C$1017,"&lt;="&amp;$L48)</f>
        <v>0</v>
      </c>
      <c r="R48" s="210">
        <f>COUNTIFS('1.2(2)'!K$967:K$1017,"〇",'1.2(2)'!$C$967:$C$1017,"&gt;="&amp;$K48,'1.2(2)'!$C$967:$C$1017,"&lt;="&amp;$L48)+COUNTIFS('1.2(2)'!K$967:K$1017,"△",'1.2(2)'!$C$967:$C$1017,"&gt;="&amp;$K48,'1.2(2)'!$C$967:$C$1017,"&lt;="&amp;$L48)</f>
        <v>0</v>
      </c>
    </row>
    <row r="49" spans="2:18" ht="14.4" hidden="1" customHeight="1">
      <c r="B49" s="404" t="s">
        <v>994</v>
      </c>
      <c r="C49" s="405"/>
      <c r="D49" s="170" t="s">
        <v>996</v>
      </c>
      <c r="E49" s="171"/>
      <c r="F49" s="302" t="s">
        <v>13</v>
      </c>
      <c r="G49" s="173" t="str">
        <f t="shared" si="7"/>
        <v>その他の設備導入、運用改善</v>
      </c>
      <c r="H49" s="173" t="str">
        <f>H48</f>
        <v>給湯設備</v>
      </c>
      <c r="I49" s="162" t="s">
        <v>284</v>
      </c>
      <c r="J49" s="163" t="str">
        <f t="shared" si="2"/>
        <v>123～124</v>
      </c>
      <c r="K49" s="164">
        <f>INDEX('1.2(1)①'!$B:$B,MATCH(M49,'1.2(1)①'!$A:$A,0),1)</f>
        <v>123</v>
      </c>
      <c r="L49" s="185">
        <f t="shared" si="3"/>
        <v>124</v>
      </c>
      <c r="M49" s="185" t="str">
        <f t="shared" si="0"/>
        <v>Scope1, 2その他の設備導入、運用改善給湯設備給湯熱媒体輸送管の合理化・最適化</v>
      </c>
      <c r="N49" s="186"/>
      <c r="O49" s="167" t="str">
        <f>INDEX('1.2(1)①'!$J:$J,MATCH(検討会用①!$K49,'1.2(1)①'!$B:$B,0),1)</f>
        <v>配管部の断熱強化</v>
      </c>
      <c r="P49" s="167">
        <f t="shared" si="1"/>
        <v>2</v>
      </c>
      <c r="Q49" s="210">
        <f>COUNTIFS('1.2(2)'!J$967:J$1017,"〇",'1.2(2)'!$C$967:$C$1017,"&gt;="&amp;$K49,'1.2(2)'!$C$967:$C$1017,"&lt;="&amp;$L49)+COUNTIFS('1.2(2)'!J$967:J$1017,"△",'1.2(2)'!$C$967:$C$1017,"&gt;="&amp;$K49,'1.2(2)'!$C$967:$C$1017,"&lt;="&amp;$L49)</f>
        <v>0</v>
      </c>
      <c r="R49" s="210">
        <f>COUNTIFS('1.2(2)'!K$967:K$1017,"〇",'1.2(2)'!$C$967:$C$1017,"&gt;="&amp;$K49,'1.2(2)'!$C$967:$C$1017,"&lt;="&amp;$L49)+COUNTIFS('1.2(2)'!K$967:K$1017,"△",'1.2(2)'!$C$967:$C$1017,"&gt;="&amp;$K49,'1.2(2)'!$C$967:$C$1017,"&lt;="&amp;$L49)</f>
        <v>0</v>
      </c>
    </row>
    <row r="50" spans="2:18" ht="14.4" hidden="1" customHeight="1">
      <c r="B50" s="404" t="s">
        <v>994</v>
      </c>
      <c r="C50" s="405"/>
      <c r="D50" s="170" t="s">
        <v>996</v>
      </c>
      <c r="E50" s="171"/>
      <c r="F50" s="302" t="s">
        <v>13</v>
      </c>
      <c r="G50" s="173" t="str">
        <f t="shared" si="7"/>
        <v>その他の設備導入、運用改善</v>
      </c>
      <c r="H50" s="161" t="s">
        <v>289</v>
      </c>
      <c r="I50" s="162" t="s">
        <v>290</v>
      </c>
      <c r="J50" s="163" t="str">
        <f t="shared" si="2"/>
        <v>125～126</v>
      </c>
      <c r="K50" s="164">
        <f>INDEX('1.2(1)①'!$B:$B,MATCH(M50,'1.2(1)①'!$A:$A,0),1)</f>
        <v>125</v>
      </c>
      <c r="L50" s="185">
        <f t="shared" si="3"/>
        <v>126</v>
      </c>
      <c r="M50" s="185" t="str">
        <f t="shared" si="0"/>
        <v>Scope1, 2その他の設備導入、運用改善換気設備高効率換気設備</v>
      </c>
      <c r="N50" s="186"/>
      <c r="O50" s="167" t="str">
        <f>INDEX('1.2(1)①'!$J:$J,MATCH(検討会用①!$K50,'1.2(1)①'!$B:$B,0),1)</f>
        <v>可変風量換気装置の導入</v>
      </c>
      <c r="P50" s="167">
        <f t="shared" si="1"/>
        <v>2</v>
      </c>
      <c r="Q50" s="210">
        <f>COUNTIFS('1.2(2)'!J$967:J$1017,"〇",'1.2(2)'!$C$967:$C$1017,"&gt;="&amp;$K50,'1.2(2)'!$C$967:$C$1017,"&lt;="&amp;$L50)+COUNTIFS('1.2(2)'!J$967:J$1017,"△",'1.2(2)'!$C$967:$C$1017,"&gt;="&amp;$K50,'1.2(2)'!$C$967:$C$1017,"&lt;="&amp;$L50)</f>
        <v>0</v>
      </c>
      <c r="R50" s="210">
        <f>COUNTIFS('1.2(2)'!K$967:K$1017,"〇",'1.2(2)'!$C$967:$C$1017,"&gt;="&amp;$K50,'1.2(2)'!$C$967:$C$1017,"&lt;="&amp;$L50)+COUNTIFS('1.2(2)'!K$967:K$1017,"△",'1.2(2)'!$C$967:$C$1017,"&gt;="&amp;$K50,'1.2(2)'!$C$967:$C$1017,"&lt;="&amp;$L50)</f>
        <v>0</v>
      </c>
    </row>
    <row r="51" spans="2:18" ht="14.4" hidden="1" customHeight="1">
      <c r="B51" s="404" t="s">
        <v>994</v>
      </c>
      <c r="C51" s="405"/>
      <c r="D51" s="170" t="s">
        <v>996</v>
      </c>
      <c r="E51" s="171"/>
      <c r="F51" s="302" t="s">
        <v>13</v>
      </c>
      <c r="G51" s="173" t="str">
        <f t="shared" si="7"/>
        <v>その他の設備導入、運用改善</v>
      </c>
      <c r="H51" s="173" t="str">
        <f>H50</f>
        <v>換気設備</v>
      </c>
      <c r="I51" s="162" t="s">
        <v>296</v>
      </c>
      <c r="J51" s="163" t="str">
        <f t="shared" si="2"/>
        <v>127～131</v>
      </c>
      <c r="K51" s="164">
        <f>INDEX('1.2(1)①'!$B:$B,MATCH(M51,'1.2(1)①'!$A:$A,0),1)</f>
        <v>127</v>
      </c>
      <c r="L51" s="185">
        <f t="shared" si="3"/>
        <v>131</v>
      </c>
      <c r="M51" s="185" t="str">
        <f t="shared" si="0"/>
        <v>Scope1, 2その他の設備導入、運用改善換気設備換気量最適化</v>
      </c>
      <c r="N51" s="186"/>
      <c r="O51" s="167" t="str">
        <f>INDEX('1.2(1)①'!$J:$J,MATCH(検討会用①!$K51,'1.2(1)①'!$B:$B,0),1)</f>
        <v>ＣＯ2又はＣＯ濃度による換気制御システムの導入</v>
      </c>
      <c r="P51" s="167">
        <f t="shared" si="1"/>
        <v>5</v>
      </c>
      <c r="Q51" s="210">
        <f>COUNTIFS('1.2(2)'!J$967:J$1017,"〇",'1.2(2)'!$C$967:$C$1017,"&gt;="&amp;$K51,'1.2(2)'!$C$967:$C$1017,"&lt;="&amp;$L51)+COUNTIFS('1.2(2)'!J$967:J$1017,"△",'1.2(2)'!$C$967:$C$1017,"&gt;="&amp;$K51,'1.2(2)'!$C$967:$C$1017,"&lt;="&amp;$L51)</f>
        <v>0</v>
      </c>
      <c r="R51" s="210">
        <f>COUNTIFS('1.2(2)'!K$967:K$1017,"〇",'1.2(2)'!$C$967:$C$1017,"&gt;="&amp;$K51,'1.2(2)'!$C$967:$C$1017,"&lt;="&amp;$L51)+COUNTIFS('1.2(2)'!K$967:K$1017,"△",'1.2(2)'!$C$967:$C$1017,"&gt;="&amp;$K51,'1.2(2)'!$C$967:$C$1017,"&lt;="&amp;$L51)</f>
        <v>0</v>
      </c>
    </row>
    <row r="52" spans="2:18" ht="14.4" hidden="1" customHeight="1">
      <c r="B52" s="404" t="s">
        <v>994</v>
      </c>
      <c r="C52" s="405"/>
      <c r="D52" s="170" t="s">
        <v>996</v>
      </c>
      <c r="E52" s="171"/>
      <c r="F52" s="302" t="s">
        <v>13</v>
      </c>
      <c r="G52" s="173" t="str">
        <f t="shared" si="7"/>
        <v>その他の設備導入、運用改善</v>
      </c>
      <c r="H52" s="161" t="s">
        <v>66</v>
      </c>
      <c r="I52" s="162" t="s">
        <v>67</v>
      </c>
      <c r="J52" s="163" t="str">
        <f t="shared" si="2"/>
        <v>132～134</v>
      </c>
      <c r="K52" s="164">
        <f>INDEX('1.2(1)①'!$B:$B,MATCH(M52,'1.2(1)①'!$A:$A,0),1)</f>
        <v>132</v>
      </c>
      <c r="L52" s="185">
        <f t="shared" si="3"/>
        <v>134</v>
      </c>
      <c r="M52" s="185" t="str">
        <f t="shared" si="0"/>
        <v>Scope1, 2その他の設備導入、運用改善照明設備高効率照明器具</v>
      </c>
      <c r="N52" s="186"/>
      <c r="O52" s="167" t="str">
        <f>INDEX('1.2(1)①'!$J:$J,MATCH(検討会用①!$K52,'1.2(1)①'!$B:$B,0),1)</f>
        <v>窓際照明の回路分離の導入</v>
      </c>
      <c r="P52" s="167">
        <f t="shared" si="1"/>
        <v>3</v>
      </c>
      <c r="Q52" s="210">
        <f>COUNTIFS('1.2(2)'!J$967:J$1017,"〇",'1.2(2)'!$C$967:$C$1017,"&gt;="&amp;$K52,'1.2(2)'!$C$967:$C$1017,"&lt;="&amp;$L52)+COUNTIFS('1.2(2)'!J$967:J$1017,"△",'1.2(2)'!$C$967:$C$1017,"&gt;="&amp;$K52,'1.2(2)'!$C$967:$C$1017,"&lt;="&amp;$L52)</f>
        <v>1</v>
      </c>
      <c r="R52" s="210">
        <f>COUNTIFS('1.2(2)'!K$967:K$1017,"〇",'1.2(2)'!$C$967:$C$1017,"&gt;="&amp;$K52,'1.2(2)'!$C$967:$C$1017,"&lt;="&amp;$L52)+COUNTIFS('1.2(2)'!K$967:K$1017,"△",'1.2(2)'!$C$967:$C$1017,"&gt;="&amp;$K52,'1.2(2)'!$C$967:$C$1017,"&lt;="&amp;$L52)</f>
        <v>1</v>
      </c>
    </row>
    <row r="53" spans="2:18" ht="14.4" hidden="1" customHeight="1">
      <c r="B53" s="404" t="s">
        <v>994</v>
      </c>
      <c r="C53" s="405"/>
      <c r="D53" s="170" t="s">
        <v>996</v>
      </c>
      <c r="E53" s="171"/>
      <c r="F53" s="302" t="s">
        <v>13</v>
      </c>
      <c r="G53" s="173" t="str">
        <f t="shared" si="7"/>
        <v>その他の設備導入、運用改善</v>
      </c>
      <c r="H53" s="173" t="str">
        <f>H52</f>
        <v>照明設備</v>
      </c>
      <c r="I53" s="162" t="s">
        <v>313</v>
      </c>
      <c r="J53" s="163" t="str">
        <f t="shared" si="2"/>
        <v>135～137</v>
      </c>
      <c r="K53" s="164">
        <f>INDEX('1.2(1)①'!$B:$B,MATCH(M53,'1.2(1)①'!$A:$A,0),1)</f>
        <v>135</v>
      </c>
      <c r="L53" s="185">
        <f t="shared" si="3"/>
        <v>137</v>
      </c>
      <c r="M53" s="185" t="str">
        <f t="shared" si="0"/>
        <v>Scope1, 2その他の設備導入、運用改善照明設備自動制御装置</v>
      </c>
      <c r="N53" s="186"/>
      <c r="O53" s="167" t="str">
        <f>INDEX('1.2(1)①'!$J:$J,MATCH(検討会用①!$K53,'1.2(1)①'!$B:$B,0),1)</f>
        <v>自動点滅装置の導入</v>
      </c>
      <c r="P53" s="167">
        <f t="shared" si="1"/>
        <v>3</v>
      </c>
      <c r="Q53" s="210">
        <f>COUNTIFS('1.2(2)'!J$967:J$1017,"〇",'1.2(2)'!$C$967:$C$1017,"&gt;="&amp;$K53,'1.2(2)'!$C$967:$C$1017,"&lt;="&amp;$L53)+COUNTIFS('1.2(2)'!J$967:J$1017,"△",'1.2(2)'!$C$967:$C$1017,"&gt;="&amp;$K53,'1.2(2)'!$C$967:$C$1017,"&lt;="&amp;$L53)</f>
        <v>0</v>
      </c>
      <c r="R53" s="210">
        <f>COUNTIFS('1.2(2)'!K$967:K$1017,"〇",'1.2(2)'!$C$967:$C$1017,"&gt;="&amp;$K53,'1.2(2)'!$C$967:$C$1017,"&lt;="&amp;$L53)+COUNTIFS('1.2(2)'!K$967:K$1017,"△",'1.2(2)'!$C$967:$C$1017,"&gt;="&amp;$K53,'1.2(2)'!$C$967:$C$1017,"&lt;="&amp;$L53)</f>
        <v>0</v>
      </c>
    </row>
    <row r="54" spans="2:18" ht="14.4" hidden="1" customHeight="1">
      <c r="B54" s="404" t="s">
        <v>994</v>
      </c>
      <c r="C54" s="405"/>
      <c r="D54" s="170" t="s">
        <v>996</v>
      </c>
      <c r="E54" s="171"/>
      <c r="F54" s="302" t="s">
        <v>13</v>
      </c>
      <c r="G54" s="173" t="str">
        <f t="shared" si="7"/>
        <v>その他の設備導入、運用改善</v>
      </c>
      <c r="H54" s="161" t="s">
        <v>320</v>
      </c>
      <c r="I54" s="162" t="s">
        <v>321</v>
      </c>
      <c r="J54" s="163" t="str">
        <f t="shared" si="2"/>
        <v>138～140</v>
      </c>
      <c r="K54" s="164">
        <f>INDEX('1.2(1)①'!$B:$B,MATCH(M54,'1.2(1)①'!$A:$A,0),1)</f>
        <v>138</v>
      </c>
      <c r="L54" s="185">
        <f t="shared" si="3"/>
        <v>140</v>
      </c>
      <c r="M54" s="185" t="str">
        <f t="shared" si="0"/>
        <v>Scope1, 2その他の設備導入、運用改善昇降機エレベータ</v>
      </c>
      <c r="N54" s="186"/>
      <c r="O54" s="167" t="str">
        <f>INDEX('1.2(1)①'!$J:$J,MATCH(検討会用①!$K54,'1.2(1)①'!$B:$B,0),1)</f>
        <v>群管理運転システムの導入</v>
      </c>
      <c r="P54" s="167">
        <f t="shared" si="1"/>
        <v>3</v>
      </c>
      <c r="Q54" s="210">
        <f>COUNTIFS('1.2(2)'!J$967:J$1017,"〇",'1.2(2)'!$C$967:$C$1017,"&gt;="&amp;$K54,'1.2(2)'!$C$967:$C$1017,"&lt;="&amp;$L54)+COUNTIFS('1.2(2)'!J$967:J$1017,"△",'1.2(2)'!$C$967:$C$1017,"&gt;="&amp;$K54,'1.2(2)'!$C$967:$C$1017,"&lt;="&amp;$L54)</f>
        <v>0</v>
      </c>
      <c r="R54" s="210">
        <f>COUNTIFS('1.2(2)'!K$967:K$1017,"〇",'1.2(2)'!$C$967:$C$1017,"&gt;="&amp;$K54,'1.2(2)'!$C$967:$C$1017,"&lt;="&amp;$L54)+COUNTIFS('1.2(2)'!K$967:K$1017,"△",'1.2(2)'!$C$967:$C$1017,"&gt;="&amp;$K54,'1.2(2)'!$C$967:$C$1017,"&lt;="&amp;$L54)</f>
        <v>0</v>
      </c>
    </row>
    <row r="55" spans="2:18" ht="14.4" hidden="1" customHeight="1">
      <c r="B55" s="404" t="s">
        <v>994</v>
      </c>
      <c r="C55" s="405"/>
      <c r="D55" s="170" t="s">
        <v>996</v>
      </c>
      <c r="E55" s="171"/>
      <c r="F55" s="302" t="s">
        <v>13</v>
      </c>
      <c r="G55" s="173" t="str">
        <f t="shared" si="7"/>
        <v>その他の設備導入、運用改善</v>
      </c>
      <c r="H55" s="173" t="str">
        <f>H54</f>
        <v>昇降機</v>
      </c>
      <c r="I55" s="162" t="s">
        <v>329</v>
      </c>
      <c r="J55" s="163" t="str">
        <f t="shared" si="2"/>
        <v>141～142</v>
      </c>
      <c r="K55" s="164">
        <f>INDEX('1.2(1)①'!$B:$B,MATCH(M55,'1.2(1)①'!$A:$A,0),1)</f>
        <v>141</v>
      </c>
      <c r="L55" s="185">
        <f t="shared" si="3"/>
        <v>142</v>
      </c>
      <c r="M55" s="185" t="str">
        <f t="shared" si="0"/>
        <v>Scope1, 2その他の設備導入、運用改善昇降機エスカレータ</v>
      </c>
      <c r="N55" s="186"/>
      <c r="O55" s="167" t="str">
        <f>INDEX('1.2(1)①'!$J:$J,MATCH(検討会用①!$K55,'1.2(1)①'!$B:$B,0),1)</f>
        <v>自動運転装置の導入</v>
      </c>
      <c r="P55" s="167">
        <f t="shared" si="1"/>
        <v>2</v>
      </c>
      <c r="Q55" s="210">
        <f>COUNTIFS('1.2(2)'!J$967:J$1017,"〇",'1.2(2)'!$C$967:$C$1017,"&gt;="&amp;$K55,'1.2(2)'!$C$967:$C$1017,"&lt;="&amp;$L55)+COUNTIFS('1.2(2)'!J$967:J$1017,"△",'1.2(2)'!$C$967:$C$1017,"&gt;="&amp;$K55,'1.2(2)'!$C$967:$C$1017,"&lt;="&amp;$L55)</f>
        <v>0</v>
      </c>
      <c r="R55" s="210">
        <f>COUNTIFS('1.2(2)'!K$967:K$1017,"〇",'1.2(2)'!$C$967:$C$1017,"&gt;="&amp;$K55,'1.2(2)'!$C$967:$C$1017,"&lt;="&amp;$L55)+COUNTIFS('1.2(2)'!K$967:K$1017,"△",'1.2(2)'!$C$967:$C$1017,"&gt;="&amp;$K55,'1.2(2)'!$C$967:$C$1017,"&lt;="&amp;$L55)</f>
        <v>0</v>
      </c>
    </row>
    <row r="56" spans="2:18" ht="14.4" hidden="1" customHeight="1">
      <c r="B56" s="404" t="s">
        <v>994</v>
      </c>
      <c r="C56" s="405"/>
      <c r="D56" s="170" t="s">
        <v>996</v>
      </c>
      <c r="E56" s="171"/>
      <c r="F56" s="302" t="s">
        <v>13</v>
      </c>
      <c r="G56" s="173" t="str">
        <f t="shared" si="7"/>
        <v>その他の設備導入、運用改善</v>
      </c>
      <c r="H56" s="161" t="s">
        <v>71</v>
      </c>
      <c r="I56" s="162" t="s">
        <v>335</v>
      </c>
      <c r="J56" s="163" t="str">
        <f t="shared" si="2"/>
        <v>143～147</v>
      </c>
      <c r="K56" s="164">
        <f>INDEX('1.2(1)①'!$B:$B,MATCH(M56,'1.2(1)①'!$A:$A,0),1)</f>
        <v>143</v>
      </c>
      <c r="L56" s="185">
        <f t="shared" si="3"/>
        <v>147</v>
      </c>
      <c r="M56" s="185" t="str">
        <f t="shared" si="0"/>
        <v>Scope1, 2その他の設備導入、運用改善燃焼設備空気比の改善</v>
      </c>
      <c r="N56" s="186"/>
      <c r="O56" s="167" t="str">
        <f>INDEX('1.2(1)①'!$J:$J,MATCH(検討会用①!$K56,'1.2(1)①'!$B:$B,0),1)</f>
        <v>酸素濃度分析装置の導入</v>
      </c>
      <c r="P56" s="167">
        <f t="shared" si="1"/>
        <v>5</v>
      </c>
      <c r="Q56" s="210">
        <f>COUNTIFS('1.2(2)'!J$967:J$1017,"〇",'1.2(2)'!$C$967:$C$1017,"&gt;="&amp;$K56,'1.2(2)'!$C$967:$C$1017,"&lt;="&amp;$L56)+COUNTIFS('1.2(2)'!J$967:J$1017,"△",'1.2(2)'!$C$967:$C$1017,"&gt;="&amp;$K56,'1.2(2)'!$C$967:$C$1017,"&lt;="&amp;$L56)</f>
        <v>0</v>
      </c>
      <c r="R56" s="210">
        <f>COUNTIFS('1.2(2)'!K$967:K$1017,"〇",'1.2(2)'!$C$967:$C$1017,"&gt;="&amp;$K56,'1.2(2)'!$C$967:$C$1017,"&lt;="&amp;$L56)+COUNTIFS('1.2(2)'!K$967:K$1017,"△",'1.2(2)'!$C$967:$C$1017,"&gt;="&amp;$K56,'1.2(2)'!$C$967:$C$1017,"&lt;="&amp;$L56)</f>
        <v>0</v>
      </c>
    </row>
    <row r="57" spans="2:18" ht="14.4" hidden="1" customHeight="1">
      <c r="B57" s="404" t="s">
        <v>994</v>
      </c>
      <c r="C57" s="405"/>
      <c r="D57" s="170" t="s">
        <v>996</v>
      </c>
      <c r="E57" s="171"/>
      <c r="F57" s="302" t="s">
        <v>13</v>
      </c>
      <c r="G57" s="173" t="str">
        <f t="shared" si="7"/>
        <v>その他の設備導入、運用改善</v>
      </c>
      <c r="H57" s="173" t="str">
        <f t="shared" si="7"/>
        <v>燃焼設備</v>
      </c>
      <c r="I57" s="162" t="s">
        <v>345</v>
      </c>
      <c r="J57" s="163" t="str">
        <f t="shared" si="2"/>
        <v>148～164</v>
      </c>
      <c r="K57" s="164">
        <f>INDEX('1.2(1)①'!$B:$B,MATCH(M57,'1.2(1)①'!$A:$A,0),1)</f>
        <v>148</v>
      </c>
      <c r="L57" s="185">
        <f t="shared" si="3"/>
        <v>164</v>
      </c>
      <c r="M57" s="185" t="str">
        <f t="shared" si="0"/>
        <v>Scope1, 2その他の設備導入、運用改善燃焼設備熱効率の向上</v>
      </c>
      <c r="N57" s="186"/>
      <c r="O57" s="167" t="str">
        <f>INDEX('1.2(1)①'!$J:$J,MATCH(検討会用①!$K57,'1.2(1)①'!$B:$B,0),1)</f>
        <v>燃焼用空気予熱設備の導入</v>
      </c>
      <c r="P57" s="167">
        <f t="shared" si="1"/>
        <v>17</v>
      </c>
      <c r="Q57" s="210">
        <f>COUNTIFS('1.2(2)'!J$967:J$1017,"〇",'1.2(2)'!$C$967:$C$1017,"&gt;="&amp;$K57,'1.2(2)'!$C$967:$C$1017,"&lt;="&amp;$L57)+COUNTIFS('1.2(2)'!J$967:J$1017,"△",'1.2(2)'!$C$967:$C$1017,"&gt;="&amp;$K57,'1.2(2)'!$C$967:$C$1017,"&lt;="&amp;$L57)</f>
        <v>0</v>
      </c>
      <c r="R57" s="210">
        <f>COUNTIFS('1.2(2)'!K$967:K$1017,"〇",'1.2(2)'!$C$967:$C$1017,"&gt;="&amp;$K57,'1.2(2)'!$C$967:$C$1017,"&lt;="&amp;$L57)+COUNTIFS('1.2(2)'!K$967:K$1017,"△",'1.2(2)'!$C$967:$C$1017,"&gt;="&amp;$K57,'1.2(2)'!$C$967:$C$1017,"&lt;="&amp;$L57)</f>
        <v>0</v>
      </c>
    </row>
    <row r="58" spans="2:18" ht="14.4" hidden="1" customHeight="1">
      <c r="B58" s="404" t="s">
        <v>994</v>
      </c>
      <c r="C58" s="405"/>
      <c r="D58" s="170" t="s">
        <v>996</v>
      </c>
      <c r="E58" s="171"/>
      <c r="F58" s="302" t="s">
        <v>13</v>
      </c>
      <c r="G58" s="173" t="str">
        <f t="shared" si="7"/>
        <v>その他の設備導入、運用改善</v>
      </c>
      <c r="H58" s="173" t="str">
        <f t="shared" si="7"/>
        <v>燃焼設備</v>
      </c>
      <c r="I58" s="162" t="s">
        <v>378</v>
      </c>
      <c r="J58" s="163" t="str">
        <f t="shared" si="2"/>
        <v>165～168</v>
      </c>
      <c r="K58" s="164">
        <f>INDEX('1.2(1)①'!$B:$B,MATCH(M58,'1.2(1)①'!$A:$A,0),1)</f>
        <v>165</v>
      </c>
      <c r="L58" s="185">
        <f t="shared" si="3"/>
        <v>168</v>
      </c>
      <c r="M58" s="185" t="str">
        <f t="shared" si="0"/>
        <v>Scope1, 2その他の設備導入、運用改善燃焼設備通風装置</v>
      </c>
      <c r="N58" s="186"/>
      <c r="O58" s="167" t="str">
        <f>INDEX('1.2(1)①'!$J:$J,MATCH(検討会用①!$K58,'1.2(1)①'!$B:$B,0),1)</f>
        <v>自動通風計測制御装置の導入</v>
      </c>
      <c r="P58" s="167">
        <f t="shared" si="1"/>
        <v>4</v>
      </c>
      <c r="Q58" s="210">
        <f>COUNTIFS('1.2(2)'!J$967:J$1017,"〇",'1.2(2)'!$C$967:$C$1017,"&gt;="&amp;$K58,'1.2(2)'!$C$967:$C$1017,"&lt;="&amp;$L58)+COUNTIFS('1.2(2)'!J$967:J$1017,"△",'1.2(2)'!$C$967:$C$1017,"&gt;="&amp;$K58,'1.2(2)'!$C$967:$C$1017,"&lt;="&amp;$L58)</f>
        <v>0</v>
      </c>
      <c r="R58" s="210">
        <f>COUNTIFS('1.2(2)'!K$967:K$1017,"〇",'1.2(2)'!$C$967:$C$1017,"&gt;="&amp;$K58,'1.2(2)'!$C$967:$C$1017,"&lt;="&amp;$L58)+COUNTIFS('1.2(2)'!K$967:K$1017,"△",'1.2(2)'!$C$967:$C$1017,"&gt;="&amp;$K58,'1.2(2)'!$C$967:$C$1017,"&lt;="&amp;$L58)</f>
        <v>0</v>
      </c>
    </row>
    <row r="59" spans="2:18" ht="14.4" hidden="1" customHeight="1">
      <c r="B59" s="404" t="s">
        <v>994</v>
      </c>
      <c r="C59" s="405"/>
      <c r="D59" s="170" t="s">
        <v>996</v>
      </c>
      <c r="E59" s="171"/>
      <c r="F59" s="302" t="s">
        <v>13</v>
      </c>
      <c r="G59" s="173" t="str">
        <f t="shared" si="7"/>
        <v>その他の設備導入、運用改善</v>
      </c>
      <c r="H59" s="173" t="str">
        <f t="shared" si="7"/>
        <v>燃焼設備</v>
      </c>
      <c r="I59" s="162" t="s">
        <v>387</v>
      </c>
      <c r="J59" s="163" t="str">
        <f t="shared" si="2"/>
        <v>169～174</v>
      </c>
      <c r="K59" s="164">
        <f>INDEX('1.2(1)①'!$B:$B,MATCH(M59,'1.2(1)①'!$A:$A,0),1)</f>
        <v>169</v>
      </c>
      <c r="L59" s="185">
        <f t="shared" si="3"/>
        <v>174</v>
      </c>
      <c r="M59" s="185" t="str">
        <f t="shared" si="0"/>
        <v>Scope1, 2その他の設備導入、運用改善燃焼設備燃焼管理</v>
      </c>
      <c r="N59" s="186"/>
      <c r="O59" s="167" t="str">
        <f>INDEX('1.2(1)①'!$J:$J,MATCH(検討会用①!$K59,'1.2(1)①'!$B:$B,0),1)</f>
        <v>流量（瞬間流量、積算流量）測定装置の導入</v>
      </c>
      <c r="P59" s="167">
        <f t="shared" si="1"/>
        <v>6</v>
      </c>
      <c r="Q59" s="210">
        <f>COUNTIFS('1.2(2)'!J$967:J$1017,"〇",'1.2(2)'!$C$967:$C$1017,"&gt;="&amp;$K59,'1.2(2)'!$C$967:$C$1017,"&lt;="&amp;$L59)+COUNTIFS('1.2(2)'!J$967:J$1017,"△",'1.2(2)'!$C$967:$C$1017,"&gt;="&amp;$K59,'1.2(2)'!$C$967:$C$1017,"&lt;="&amp;$L59)</f>
        <v>0</v>
      </c>
      <c r="R59" s="210">
        <f>COUNTIFS('1.2(2)'!K$967:K$1017,"〇",'1.2(2)'!$C$967:$C$1017,"&gt;="&amp;$K59,'1.2(2)'!$C$967:$C$1017,"&lt;="&amp;$L59)+COUNTIFS('1.2(2)'!K$967:K$1017,"△",'1.2(2)'!$C$967:$C$1017,"&gt;="&amp;$K59,'1.2(2)'!$C$967:$C$1017,"&lt;="&amp;$L59)</f>
        <v>0</v>
      </c>
    </row>
    <row r="60" spans="2:18" ht="14.4" hidden="1" customHeight="1">
      <c r="B60" s="404" t="s">
        <v>994</v>
      </c>
      <c r="C60" s="405"/>
      <c r="D60" s="170" t="s">
        <v>996</v>
      </c>
      <c r="E60" s="171"/>
      <c r="F60" s="302" t="s">
        <v>13</v>
      </c>
      <c r="G60" s="173" t="str">
        <f t="shared" si="7"/>
        <v>その他の設備導入、運用改善</v>
      </c>
      <c r="H60" s="173" t="str">
        <f t="shared" si="7"/>
        <v>燃焼設備</v>
      </c>
      <c r="I60" s="162" t="s">
        <v>72</v>
      </c>
      <c r="J60" s="163" t="str">
        <f t="shared" si="2"/>
        <v>175～179</v>
      </c>
      <c r="K60" s="164">
        <f>INDEX('1.2(1)①'!$B:$B,MATCH(M60,'1.2(1)①'!$A:$A,0),1)</f>
        <v>175</v>
      </c>
      <c r="L60" s="185">
        <f t="shared" si="3"/>
        <v>179</v>
      </c>
      <c r="M60" s="185" t="str">
        <f t="shared" si="0"/>
        <v>Scope1, 2その他の設備導入、運用改善燃焼設備ボイラー・ボイラー関連機器</v>
      </c>
      <c r="N60" s="186"/>
      <c r="O60" s="167" t="str">
        <f>INDEX('1.2(1)①'!$J:$J,MATCH(検討会用①!$K60,'1.2(1)①'!$B:$B,0),1)</f>
        <v>ボイラー排ガス顕熱回収装置の導入</v>
      </c>
      <c r="P60" s="167">
        <f t="shared" si="1"/>
        <v>5</v>
      </c>
      <c r="Q60" s="210">
        <f>COUNTIFS('1.2(2)'!J$967:J$1017,"〇",'1.2(2)'!$C$967:$C$1017,"&gt;="&amp;$K60,'1.2(2)'!$C$967:$C$1017,"&lt;="&amp;$L60)+COUNTIFS('1.2(2)'!J$967:J$1017,"△",'1.2(2)'!$C$967:$C$1017,"&gt;="&amp;$K60,'1.2(2)'!$C$967:$C$1017,"&lt;="&amp;$L60)</f>
        <v>0</v>
      </c>
      <c r="R60" s="210">
        <f>COUNTIFS('1.2(2)'!K$967:K$1017,"〇",'1.2(2)'!$C$967:$C$1017,"&gt;="&amp;$K60,'1.2(2)'!$C$967:$C$1017,"&lt;="&amp;$L60)+COUNTIFS('1.2(2)'!K$967:K$1017,"△",'1.2(2)'!$C$967:$C$1017,"&gt;="&amp;$K60,'1.2(2)'!$C$967:$C$1017,"&lt;="&amp;$L60)</f>
        <v>0</v>
      </c>
    </row>
    <row r="61" spans="2:18" ht="14.4" customHeight="1">
      <c r="B61" s="398" t="s">
        <v>995</v>
      </c>
      <c r="C61" s="399"/>
      <c r="D61" s="398" t="s">
        <v>997</v>
      </c>
      <c r="E61" s="399"/>
      <c r="F61" s="304" t="s">
        <v>13</v>
      </c>
      <c r="G61" s="161" t="s">
        <v>208</v>
      </c>
      <c r="H61" s="161" t="s">
        <v>82</v>
      </c>
      <c r="I61" s="175" t="s">
        <v>407</v>
      </c>
      <c r="J61" s="163" t="str">
        <f t="shared" si="2"/>
        <v>180～183</v>
      </c>
      <c r="K61" s="164">
        <f>INDEX('1.2(1)①'!$B:$B,MATCH(M61,'1.2(1)①'!$A:$A,0),1)</f>
        <v>180</v>
      </c>
      <c r="L61" s="185">
        <f t="shared" si="3"/>
        <v>183</v>
      </c>
      <c r="M61" s="185" t="str">
        <f t="shared" si="0"/>
        <v>Scope1, 2その他の設備導入、運用改善熱利用設備効率的な熱回収</v>
      </c>
      <c r="N61" s="186"/>
      <c r="O61" s="167" t="str">
        <f>INDEX('1.2(1)①'!$J:$J,MATCH(検討会用①!$K61,'1.2(1)①'!$B:$B,0),1)</f>
        <v>耐食性高効率熱交換器の導入</v>
      </c>
      <c r="P61" s="167">
        <f t="shared" si="1"/>
        <v>4</v>
      </c>
      <c r="Q61" s="210">
        <f>COUNTIFS('1.2(2)'!J$967:J$1017,"〇",'1.2(2)'!$C$967:$C$1017,"&gt;="&amp;$K61,'1.2(2)'!$C$967:$C$1017,"&lt;="&amp;$L61)+COUNTIFS('1.2(2)'!J$967:J$1017,"△",'1.2(2)'!$C$967:$C$1017,"&gt;="&amp;$K61,'1.2(2)'!$C$967:$C$1017,"&lt;="&amp;$L61)</f>
        <v>0</v>
      </c>
      <c r="R61" s="210">
        <f>COUNTIFS('1.2(2)'!K$967:K$1017,"〇",'1.2(2)'!$C$967:$C$1017,"&gt;="&amp;$K61,'1.2(2)'!$C$967:$C$1017,"&lt;="&amp;$L61)+COUNTIFS('1.2(2)'!K$967:K$1017,"△",'1.2(2)'!$C$967:$C$1017,"&gt;="&amp;$K61,'1.2(2)'!$C$967:$C$1017,"&lt;="&amp;$L61)</f>
        <v>0</v>
      </c>
    </row>
    <row r="62" spans="2:18" ht="14.4" customHeight="1">
      <c r="B62" s="404" t="s">
        <v>994</v>
      </c>
      <c r="C62" s="405"/>
      <c r="D62" s="170" t="s">
        <v>996</v>
      </c>
      <c r="E62" s="171"/>
      <c r="F62" s="302" t="s">
        <v>13</v>
      </c>
      <c r="G62" s="173" t="str">
        <f t="shared" ref="G62:H77" si="8">G61</f>
        <v>その他の設備導入、運用改善</v>
      </c>
      <c r="H62" s="173" t="str">
        <f t="shared" si="8"/>
        <v>熱利用設備</v>
      </c>
      <c r="I62" s="162" t="s">
        <v>416</v>
      </c>
      <c r="J62" s="163" t="str">
        <f t="shared" si="2"/>
        <v>184～185</v>
      </c>
      <c r="K62" s="164">
        <f>INDEX('1.2(1)①'!$B:$B,MATCH(M62,'1.2(1)①'!$A:$A,0),1)</f>
        <v>184</v>
      </c>
      <c r="L62" s="185">
        <f t="shared" si="3"/>
        <v>185</v>
      </c>
      <c r="M62" s="185" t="str">
        <f t="shared" si="0"/>
        <v>Scope1, 2その他の設備導入、運用改善熱利用設備蒸気利用設備の乾き度改善</v>
      </c>
      <c r="N62" s="186"/>
      <c r="O62" s="167" t="str">
        <f>INDEX('1.2(1)①'!$J:$J,MATCH(検討会用①!$K62,'1.2(1)①'!$B:$B,0),1)</f>
        <v>蒸気配管の断熱強化の導入</v>
      </c>
      <c r="P62" s="167">
        <f t="shared" si="1"/>
        <v>2</v>
      </c>
      <c r="Q62" s="210">
        <f>COUNTIFS('1.2(2)'!J$967:J$1017,"〇",'1.2(2)'!$C$967:$C$1017,"&gt;="&amp;$K62,'1.2(2)'!$C$967:$C$1017,"&lt;="&amp;$L62)+COUNTIFS('1.2(2)'!J$967:J$1017,"△",'1.2(2)'!$C$967:$C$1017,"&gt;="&amp;$K62,'1.2(2)'!$C$967:$C$1017,"&lt;="&amp;$L62)</f>
        <v>0</v>
      </c>
      <c r="R62" s="210">
        <f>COUNTIFS('1.2(2)'!K$967:K$1017,"〇",'1.2(2)'!$C$967:$C$1017,"&gt;="&amp;$K62,'1.2(2)'!$C$967:$C$1017,"&lt;="&amp;$L62)+COUNTIFS('1.2(2)'!K$967:K$1017,"△",'1.2(2)'!$C$967:$C$1017,"&gt;="&amp;$K62,'1.2(2)'!$C$967:$C$1017,"&lt;="&amp;$L62)</f>
        <v>0</v>
      </c>
    </row>
    <row r="63" spans="2:18" ht="14.4" customHeight="1">
      <c r="B63" s="404" t="s">
        <v>994</v>
      </c>
      <c r="C63" s="405"/>
      <c r="D63" s="170" t="s">
        <v>996</v>
      </c>
      <c r="E63" s="171"/>
      <c r="F63" s="302" t="s">
        <v>13</v>
      </c>
      <c r="G63" s="173" t="str">
        <f t="shared" si="8"/>
        <v>その他の設備導入、運用改善</v>
      </c>
      <c r="H63" s="173" t="str">
        <f t="shared" si="8"/>
        <v>熱利用設備</v>
      </c>
      <c r="I63" s="162" t="s">
        <v>421</v>
      </c>
      <c r="J63" s="163" t="str">
        <f t="shared" si="2"/>
        <v>186～188</v>
      </c>
      <c r="K63" s="164">
        <f>INDEX('1.2(1)①'!$B:$B,MATCH(M63,'1.2(1)①'!$A:$A,0),1)</f>
        <v>186</v>
      </c>
      <c r="L63" s="185">
        <f t="shared" si="3"/>
        <v>188</v>
      </c>
      <c r="M63" s="185" t="str">
        <f t="shared" si="0"/>
        <v>Scope1, 2その他の設備導入、運用改善熱利用設備炉壁面の放射率向上</v>
      </c>
      <c r="N63" s="186"/>
      <c r="O63" s="167" t="str">
        <f>INDEX('1.2(1)①'!$J:$J,MATCH(検討会用①!$K63,'1.2(1)①'!$B:$B,0),1)</f>
        <v>遠赤外線塗装乾燥装置・高性能遠赤外線乾燥装置の導入</v>
      </c>
      <c r="P63" s="167">
        <f t="shared" si="1"/>
        <v>3</v>
      </c>
      <c r="Q63" s="210">
        <f>COUNTIFS('1.2(2)'!J$967:J$1017,"〇",'1.2(2)'!$C$967:$C$1017,"&gt;="&amp;$K63,'1.2(2)'!$C$967:$C$1017,"&lt;="&amp;$L63)+COUNTIFS('1.2(2)'!J$967:J$1017,"△",'1.2(2)'!$C$967:$C$1017,"&gt;="&amp;$K63,'1.2(2)'!$C$967:$C$1017,"&lt;="&amp;$L63)</f>
        <v>0</v>
      </c>
      <c r="R63" s="210">
        <f>COUNTIFS('1.2(2)'!K$967:K$1017,"〇",'1.2(2)'!$C$967:$C$1017,"&gt;="&amp;$K63,'1.2(2)'!$C$967:$C$1017,"&lt;="&amp;$L63)+COUNTIFS('1.2(2)'!K$967:K$1017,"△",'1.2(2)'!$C$967:$C$1017,"&gt;="&amp;$K63,'1.2(2)'!$C$967:$C$1017,"&lt;="&amp;$L63)</f>
        <v>0</v>
      </c>
    </row>
    <row r="64" spans="2:18" ht="14.4" customHeight="1">
      <c r="B64" s="404" t="s">
        <v>994</v>
      </c>
      <c r="C64" s="405"/>
      <c r="D64" s="170" t="s">
        <v>996</v>
      </c>
      <c r="E64" s="171"/>
      <c r="F64" s="302" t="s">
        <v>13</v>
      </c>
      <c r="G64" s="173" t="str">
        <f t="shared" si="8"/>
        <v>その他の設備導入、運用改善</v>
      </c>
      <c r="H64" s="173" t="str">
        <f t="shared" si="8"/>
        <v>熱利用設備</v>
      </c>
      <c r="I64" s="162" t="s">
        <v>428</v>
      </c>
      <c r="J64" s="163" t="str">
        <f t="shared" si="2"/>
        <v>189～198</v>
      </c>
      <c r="K64" s="164">
        <f>INDEX('1.2(1)①'!$B:$B,MATCH(M64,'1.2(1)①'!$A:$A,0),1)</f>
        <v>189</v>
      </c>
      <c r="L64" s="185">
        <f t="shared" si="3"/>
        <v>198</v>
      </c>
      <c r="M64" s="185" t="str">
        <f t="shared" si="0"/>
        <v>Scope1, 2その他の設備導入、運用改善熱利用設備熱伝達率の向上</v>
      </c>
      <c r="N64" s="186"/>
      <c r="O64" s="167" t="str">
        <f>INDEX('1.2(1)①'!$J:$J,MATCH(検討会用①!$K64,'1.2(1)①'!$B:$B,0),1)</f>
        <v>炉内攪拌装置の導入</v>
      </c>
      <c r="P64" s="167">
        <f t="shared" si="1"/>
        <v>10</v>
      </c>
      <c r="Q64" s="210">
        <f>COUNTIFS('1.2(2)'!J$967:J$1017,"〇",'1.2(2)'!$C$967:$C$1017,"&gt;="&amp;$K64,'1.2(2)'!$C$967:$C$1017,"&lt;="&amp;$L64)+COUNTIFS('1.2(2)'!J$967:J$1017,"△",'1.2(2)'!$C$967:$C$1017,"&gt;="&amp;$K64,'1.2(2)'!$C$967:$C$1017,"&lt;="&amp;$L64)</f>
        <v>0</v>
      </c>
      <c r="R64" s="210">
        <f>COUNTIFS('1.2(2)'!K$967:K$1017,"〇",'1.2(2)'!$C$967:$C$1017,"&gt;="&amp;$K64,'1.2(2)'!$C$967:$C$1017,"&lt;="&amp;$L64)+COUNTIFS('1.2(2)'!K$967:K$1017,"△",'1.2(2)'!$C$967:$C$1017,"&gt;="&amp;$K64,'1.2(2)'!$C$967:$C$1017,"&lt;="&amp;$L64)</f>
        <v>0</v>
      </c>
    </row>
    <row r="65" spans="2:18" ht="14.4" customHeight="1">
      <c r="B65" s="404" t="s">
        <v>994</v>
      </c>
      <c r="C65" s="405"/>
      <c r="D65" s="170" t="s">
        <v>996</v>
      </c>
      <c r="E65" s="171"/>
      <c r="F65" s="302" t="s">
        <v>13</v>
      </c>
      <c r="G65" s="173" t="str">
        <f t="shared" si="8"/>
        <v>その他の設備導入、運用改善</v>
      </c>
      <c r="H65" s="173" t="str">
        <f t="shared" si="8"/>
        <v>熱利用設備</v>
      </c>
      <c r="I65" s="162" t="s">
        <v>448</v>
      </c>
      <c r="J65" s="163" t="str">
        <f t="shared" si="2"/>
        <v>199～200</v>
      </c>
      <c r="K65" s="164">
        <f>INDEX('1.2(1)①'!$B:$B,MATCH(M65,'1.2(1)①'!$A:$A,0),1)</f>
        <v>199</v>
      </c>
      <c r="L65" s="185">
        <f t="shared" si="3"/>
        <v>200</v>
      </c>
      <c r="M65" s="185" t="str">
        <f t="shared" si="0"/>
        <v>Scope1, 2その他の設備導入、運用改善熱利用設備熱交換器の改善</v>
      </c>
      <c r="N65" s="186"/>
      <c r="O65" s="167" t="str">
        <f>INDEX('1.2(1)①'!$J:$J,MATCH(検討会用①!$K65,'1.2(1)①'!$B:$B,0),1)</f>
        <v>燃焼用空気等予熱用熱交換器の導入</v>
      </c>
      <c r="P65" s="167">
        <f t="shared" si="1"/>
        <v>2</v>
      </c>
      <c r="Q65" s="210">
        <f>COUNTIFS('1.2(2)'!J$967:J$1017,"〇",'1.2(2)'!$C$967:$C$1017,"&gt;="&amp;$K65,'1.2(2)'!$C$967:$C$1017,"&lt;="&amp;$L65)+COUNTIFS('1.2(2)'!J$967:J$1017,"△",'1.2(2)'!$C$967:$C$1017,"&gt;="&amp;$K65,'1.2(2)'!$C$967:$C$1017,"&lt;="&amp;$L65)</f>
        <v>0</v>
      </c>
      <c r="R65" s="210">
        <f>COUNTIFS('1.2(2)'!K$967:K$1017,"〇",'1.2(2)'!$C$967:$C$1017,"&gt;="&amp;$K65,'1.2(2)'!$C$967:$C$1017,"&lt;="&amp;$L65)+COUNTIFS('1.2(2)'!K$967:K$1017,"△",'1.2(2)'!$C$967:$C$1017,"&gt;="&amp;$K65,'1.2(2)'!$C$967:$C$1017,"&lt;="&amp;$L65)</f>
        <v>0</v>
      </c>
    </row>
    <row r="66" spans="2:18" ht="14.4" customHeight="1">
      <c r="B66" s="404" t="s">
        <v>994</v>
      </c>
      <c r="C66" s="405"/>
      <c r="D66" s="170" t="s">
        <v>996</v>
      </c>
      <c r="E66" s="171"/>
      <c r="F66" s="302" t="s">
        <v>13</v>
      </c>
      <c r="G66" s="173" t="str">
        <f t="shared" si="8"/>
        <v>その他の設備導入、運用改善</v>
      </c>
      <c r="H66" s="173" t="str">
        <f t="shared" si="8"/>
        <v>熱利用設備</v>
      </c>
      <c r="I66" s="162" t="s">
        <v>452</v>
      </c>
      <c r="J66" s="163" t="str">
        <f t="shared" si="2"/>
        <v>201～203</v>
      </c>
      <c r="K66" s="164">
        <f>INDEX('1.2(1)①'!$B:$B,MATCH(M66,'1.2(1)①'!$A:$A,0),1)</f>
        <v>201</v>
      </c>
      <c r="L66" s="185">
        <f t="shared" si="3"/>
        <v>203</v>
      </c>
      <c r="M66" s="185" t="str">
        <f t="shared" si="0"/>
        <v>Scope1, 2その他の設備導入、運用改善熱利用設備直接加熱機器・装置</v>
      </c>
      <c r="N66" s="186"/>
      <c r="O66" s="167" t="str">
        <f>INDEX('1.2(1)①'!$J:$J,MATCH(検討会用①!$K66,'1.2(1)①'!$B:$B,0),1)</f>
        <v>液中燃焼バーナーの導入</v>
      </c>
      <c r="P66" s="167">
        <f t="shared" si="1"/>
        <v>3</v>
      </c>
      <c r="Q66" s="210">
        <f>COUNTIFS('1.2(2)'!J$967:J$1017,"〇",'1.2(2)'!$C$967:$C$1017,"&gt;="&amp;$K66,'1.2(2)'!$C$967:$C$1017,"&lt;="&amp;$L66)+COUNTIFS('1.2(2)'!J$967:J$1017,"△",'1.2(2)'!$C$967:$C$1017,"&gt;="&amp;$K66,'1.2(2)'!$C$967:$C$1017,"&lt;="&amp;$L66)</f>
        <v>0</v>
      </c>
      <c r="R66" s="210">
        <f>COUNTIFS('1.2(2)'!K$967:K$1017,"〇",'1.2(2)'!$C$967:$C$1017,"&gt;="&amp;$K66,'1.2(2)'!$C$967:$C$1017,"&lt;="&amp;$L66)+COUNTIFS('1.2(2)'!K$967:K$1017,"△",'1.2(2)'!$C$967:$C$1017,"&gt;="&amp;$K66,'1.2(2)'!$C$967:$C$1017,"&lt;="&amp;$L66)</f>
        <v>0</v>
      </c>
    </row>
    <row r="67" spans="2:18" ht="14.4" customHeight="1">
      <c r="B67" s="404" t="s">
        <v>994</v>
      </c>
      <c r="C67" s="405"/>
      <c r="D67" s="170" t="s">
        <v>996</v>
      </c>
      <c r="E67" s="171"/>
      <c r="F67" s="302" t="s">
        <v>13</v>
      </c>
      <c r="G67" s="173" t="str">
        <f t="shared" si="8"/>
        <v>その他の設備導入、運用改善</v>
      </c>
      <c r="H67" s="173" t="str">
        <f t="shared" si="8"/>
        <v>熱利用設備</v>
      </c>
      <c r="I67" s="162" t="s">
        <v>458</v>
      </c>
      <c r="J67" s="163" t="str">
        <f t="shared" si="2"/>
        <v>204～205</v>
      </c>
      <c r="K67" s="164">
        <f>INDEX('1.2(1)①'!$B:$B,MATCH(M67,'1.2(1)①'!$A:$A,0),1)</f>
        <v>204</v>
      </c>
      <c r="L67" s="185">
        <f t="shared" si="3"/>
        <v>205</v>
      </c>
      <c r="M67" s="185" t="str">
        <f t="shared" si="0"/>
        <v>Scope1, 2その他の設備導入、運用改善熱利用設備多重効用缶</v>
      </c>
      <c r="N67" s="186"/>
      <c r="O67" s="167" t="str">
        <f>INDEX('1.2(1)①'!$J:$J,MATCH(検討会用①!$K67,'1.2(1)①'!$B:$B,0),1)</f>
        <v>高効率多重効用缶の導入</v>
      </c>
      <c r="P67" s="167">
        <f t="shared" si="1"/>
        <v>2</v>
      </c>
      <c r="Q67" s="210">
        <f>COUNTIFS('1.2(2)'!J$967:J$1017,"〇",'1.2(2)'!$C$967:$C$1017,"&gt;="&amp;$K67,'1.2(2)'!$C$967:$C$1017,"&lt;="&amp;$L67)+COUNTIFS('1.2(2)'!J$967:J$1017,"△",'1.2(2)'!$C$967:$C$1017,"&gt;="&amp;$K67,'1.2(2)'!$C$967:$C$1017,"&lt;="&amp;$L67)</f>
        <v>0</v>
      </c>
      <c r="R67" s="210">
        <f>COUNTIFS('1.2(2)'!K$967:K$1017,"〇",'1.2(2)'!$C$967:$C$1017,"&gt;="&amp;$K67,'1.2(2)'!$C$967:$C$1017,"&lt;="&amp;$L67)+COUNTIFS('1.2(2)'!K$967:K$1017,"△",'1.2(2)'!$C$967:$C$1017,"&gt;="&amp;$K67,'1.2(2)'!$C$967:$C$1017,"&lt;="&amp;$L67)</f>
        <v>0</v>
      </c>
    </row>
    <row r="68" spans="2:18" ht="14.4" customHeight="1">
      <c r="B68" s="404" t="s">
        <v>994</v>
      </c>
      <c r="C68" s="405"/>
      <c r="D68" s="170" t="s">
        <v>996</v>
      </c>
      <c r="E68" s="171"/>
      <c r="F68" s="302" t="s">
        <v>13</v>
      </c>
      <c r="G68" s="173" t="str">
        <f t="shared" si="8"/>
        <v>その他の設備導入、運用改善</v>
      </c>
      <c r="H68" s="173" t="str">
        <f t="shared" si="8"/>
        <v>熱利用設備</v>
      </c>
      <c r="I68" s="162" t="s">
        <v>462</v>
      </c>
      <c r="J68" s="163">
        <f t="shared" si="2"/>
        <v>206</v>
      </c>
      <c r="K68" s="164">
        <f>INDEX('1.2(1)①'!$B:$B,MATCH(M68,'1.2(1)①'!$A:$A,0),1)</f>
        <v>206</v>
      </c>
      <c r="L68" s="185">
        <f t="shared" si="3"/>
        <v>206</v>
      </c>
      <c r="M68" s="185" t="str">
        <f t="shared" si="0"/>
        <v>Scope1, 2その他の設備導入、運用改善熱利用設備蒸留塔</v>
      </c>
      <c r="N68" s="186"/>
      <c r="O68" s="167" t="str">
        <f>INDEX('1.2(1)①'!$J:$J,MATCH(検討会用①!$K68,'1.2(1)①'!$B:$B,0),1)</f>
        <v>MVR型（自己蒸気機械圧縮型）蒸留装置の導入</v>
      </c>
      <c r="P68" s="167">
        <f t="shared" si="1"/>
        <v>1</v>
      </c>
      <c r="Q68" s="210">
        <f>COUNTIFS('1.2(2)'!J$967:J$1017,"〇",'1.2(2)'!$C$967:$C$1017,"&gt;="&amp;$K68,'1.2(2)'!$C$967:$C$1017,"&lt;="&amp;$L68)+COUNTIFS('1.2(2)'!J$967:J$1017,"△",'1.2(2)'!$C$967:$C$1017,"&gt;="&amp;$K68,'1.2(2)'!$C$967:$C$1017,"&lt;="&amp;$L68)</f>
        <v>0</v>
      </c>
      <c r="R68" s="210">
        <f>COUNTIFS('1.2(2)'!K$967:K$1017,"〇",'1.2(2)'!$C$967:$C$1017,"&gt;="&amp;$K68,'1.2(2)'!$C$967:$C$1017,"&lt;="&amp;$L68)+COUNTIFS('1.2(2)'!K$967:K$1017,"△",'1.2(2)'!$C$967:$C$1017,"&gt;="&amp;$K68,'1.2(2)'!$C$967:$C$1017,"&lt;="&amp;$L68)</f>
        <v>0</v>
      </c>
    </row>
    <row r="69" spans="2:18" ht="14.4" customHeight="1">
      <c r="B69" s="404" t="s">
        <v>994</v>
      </c>
      <c r="C69" s="405"/>
      <c r="D69" s="170" t="s">
        <v>996</v>
      </c>
      <c r="E69" s="171"/>
      <c r="F69" s="302" t="s">
        <v>13</v>
      </c>
      <c r="G69" s="173" t="str">
        <f t="shared" si="8"/>
        <v>その他の設備導入、運用改善</v>
      </c>
      <c r="H69" s="173" t="str">
        <f t="shared" si="8"/>
        <v>熱利用設備</v>
      </c>
      <c r="I69" s="162" t="s">
        <v>463</v>
      </c>
      <c r="J69" s="163" t="str">
        <f t="shared" si="2"/>
        <v>207～211</v>
      </c>
      <c r="K69" s="164">
        <f>INDEX('1.2(1)①'!$B:$B,MATCH(M69,'1.2(1)①'!$A:$A,0),1)</f>
        <v>207</v>
      </c>
      <c r="L69" s="185">
        <f t="shared" si="3"/>
        <v>211</v>
      </c>
      <c r="M69" s="185" t="str">
        <f t="shared" si="0"/>
        <v>Scope1, 2その他の設備導入、運用改善熱利用設備加熱設備での熱の複合利用</v>
      </c>
      <c r="N69" s="186"/>
      <c r="O69" s="167" t="str">
        <f>INDEX('1.2(1)①'!$J:$J,MATCH(検討会用①!$K69,'1.2(1)①'!$B:$B,0),1)</f>
        <v>排熱利用原材料乾燥・予熱装置の導入</v>
      </c>
      <c r="P69" s="167">
        <f t="shared" si="1"/>
        <v>5</v>
      </c>
      <c r="Q69" s="210">
        <f>COUNTIFS('1.2(2)'!J$967:J$1017,"〇",'1.2(2)'!$C$967:$C$1017,"&gt;="&amp;$K69,'1.2(2)'!$C$967:$C$1017,"&lt;="&amp;$L69)+COUNTIFS('1.2(2)'!J$967:J$1017,"△",'1.2(2)'!$C$967:$C$1017,"&gt;="&amp;$K69,'1.2(2)'!$C$967:$C$1017,"&lt;="&amp;$L69)</f>
        <v>0</v>
      </c>
      <c r="R69" s="210">
        <f>COUNTIFS('1.2(2)'!K$967:K$1017,"〇",'1.2(2)'!$C$967:$C$1017,"&gt;="&amp;$K69,'1.2(2)'!$C$967:$C$1017,"&lt;="&amp;$L69)+COUNTIFS('1.2(2)'!K$967:K$1017,"△",'1.2(2)'!$C$967:$C$1017,"&gt;="&amp;$K69,'1.2(2)'!$C$967:$C$1017,"&lt;="&amp;$L69)</f>
        <v>0</v>
      </c>
    </row>
    <row r="70" spans="2:18" ht="14.4" customHeight="1">
      <c r="B70" s="404" t="s">
        <v>994</v>
      </c>
      <c r="C70" s="405"/>
      <c r="D70" s="170" t="s">
        <v>996</v>
      </c>
      <c r="E70" s="171"/>
      <c r="F70" s="302" t="s">
        <v>13</v>
      </c>
      <c r="G70" s="173" t="str">
        <f t="shared" si="8"/>
        <v>その他の設備導入、運用改善</v>
      </c>
      <c r="H70" s="173" t="str">
        <f t="shared" si="8"/>
        <v>熱利用設備</v>
      </c>
      <c r="I70" s="162" t="s">
        <v>473</v>
      </c>
      <c r="J70" s="163" t="str">
        <f t="shared" si="2"/>
        <v>212～214</v>
      </c>
      <c r="K70" s="164">
        <f>INDEX('1.2(1)①'!$B:$B,MATCH(M70,'1.2(1)①'!$A:$A,0),1)</f>
        <v>212</v>
      </c>
      <c r="L70" s="185">
        <f t="shared" si="3"/>
        <v>214</v>
      </c>
      <c r="M70" s="185" t="str">
        <f t="shared" si="0"/>
        <v>Scope1, 2その他の設備導入、運用改善熱利用設備加熱制御方法の改善</v>
      </c>
      <c r="N70" s="186"/>
      <c r="O70" s="167" t="str">
        <f>INDEX('1.2(1)①'!$J:$J,MATCH(検討会用①!$K70,'1.2(1)①'!$B:$B,0),1)</f>
        <v>熱設備エネルギー利用効率化自動制御システムの導入</v>
      </c>
      <c r="P70" s="167">
        <f t="shared" si="1"/>
        <v>3</v>
      </c>
      <c r="Q70" s="210">
        <f>COUNTIFS('1.2(2)'!J$967:J$1017,"〇",'1.2(2)'!$C$967:$C$1017,"&gt;="&amp;$K70,'1.2(2)'!$C$967:$C$1017,"&lt;="&amp;$L70)+COUNTIFS('1.2(2)'!J$967:J$1017,"△",'1.2(2)'!$C$967:$C$1017,"&gt;="&amp;$K70,'1.2(2)'!$C$967:$C$1017,"&lt;="&amp;$L70)</f>
        <v>0</v>
      </c>
      <c r="R70" s="210">
        <f>COUNTIFS('1.2(2)'!K$967:K$1017,"〇",'1.2(2)'!$C$967:$C$1017,"&gt;="&amp;$K70,'1.2(2)'!$C$967:$C$1017,"&lt;="&amp;$L70)+COUNTIFS('1.2(2)'!K$967:K$1017,"△",'1.2(2)'!$C$967:$C$1017,"&gt;="&amp;$K70,'1.2(2)'!$C$967:$C$1017,"&lt;="&amp;$L70)</f>
        <v>0</v>
      </c>
    </row>
    <row r="71" spans="2:18" ht="14.4" customHeight="1">
      <c r="B71" s="404" t="s">
        <v>994</v>
      </c>
      <c r="C71" s="405"/>
      <c r="D71" s="170" t="s">
        <v>996</v>
      </c>
      <c r="E71" s="171"/>
      <c r="F71" s="302" t="s">
        <v>13</v>
      </c>
      <c r="G71" s="173" t="str">
        <f t="shared" si="8"/>
        <v>その他の設備導入、運用改善</v>
      </c>
      <c r="H71" s="173" t="str">
        <f t="shared" si="8"/>
        <v>熱利用設備</v>
      </c>
      <c r="I71" s="162" t="s">
        <v>479</v>
      </c>
      <c r="J71" s="163" t="str">
        <f t="shared" si="2"/>
        <v>215～216</v>
      </c>
      <c r="K71" s="164">
        <f>INDEX('1.2(1)①'!$B:$B,MATCH(M71,'1.2(1)①'!$A:$A,0),1)</f>
        <v>215</v>
      </c>
      <c r="L71" s="185">
        <f t="shared" si="3"/>
        <v>216</v>
      </c>
      <c r="M71" s="185" t="str">
        <f t="shared" si="0"/>
        <v>Scope1, 2その他の設備導入、運用改善熱利用設備加熱工程の短縮・省略化</v>
      </c>
      <c r="N71" s="186"/>
      <c r="O71" s="167" t="str">
        <f>INDEX('1.2(1)①'!$J:$J,MATCH(検討会用①!$K71,'1.2(1)①'!$B:$B,0),1)</f>
        <v>プロセス・工程改善</v>
      </c>
      <c r="P71" s="167">
        <f t="shared" si="1"/>
        <v>2</v>
      </c>
      <c r="Q71" s="210">
        <f>COUNTIFS('1.2(2)'!J$967:J$1017,"〇",'1.2(2)'!$C$967:$C$1017,"&gt;="&amp;$K71,'1.2(2)'!$C$967:$C$1017,"&lt;="&amp;$L71)+COUNTIFS('1.2(2)'!J$967:J$1017,"△",'1.2(2)'!$C$967:$C$1017,"&gt;="&amp;$K71,'1.2(2)'!$C$967:$C$1017,"&lt;="&amp;$L71)</f>
        <v>0</v>
      </c>
      <c r="R71" s="210">
        <f>COUNTIFS('1.2(2)'!K$967:K$1017,"〇",'1.2(2)'!$C$967:$C$1017,"&gt;="&amp;$K71,'1.2(2)'!$C$967:$C$1017,"&lt;="&amp;$L71)+COUNTIFS('1.2(2)'!K$967:K$1017,"△",'1.2(2)'!$C$967:$C$1017,"&gt;="&amp;$K71,'1.2(2)'!$C$967:$C$1017,"&lt;="&amp;$L71)</f>
        <v>0</v>
      </c>
    </row>
    <row r="72" spans="2:18" ht="14.4" customHeight="1">
      <c r="B72" s="404" t="s">
        <v>994</v>
      </c>
      <c r="C72" s="405"/>
      <c r="D72" s="170" t="s">
        <v>996</v>
      </c>
      <c r="E72" s="171"/>
      <c r="F72" s="302" t="s">
        <v>13</v>
      </c>
      <c r="G72" s="173" t="str">
        <f t="shared" si="8"/>
        <v>その他の設備導入、運用改善</v>
      </c>
      <c r="H72" s="173" t="str">
        <f t="shared" si="8"/>
        <v>熱利用設備</v>
      </c>
      <c r="I72" s="162" t="s">
        <v>484</v>
      </c>
      <c r="J72" s="163" t="str">
        <f t="shared" si="2"/>
        <v>217～218</v>
      </c>
      <c r="K72" s="164">
        <f>INDEX('1.2(1)①'!$B:$B,MATCH(M72,'1.2(1)①'!$A:$A,0),1)</f>
        <v>217</v>
      </c>
      <c r="L72" s="185">
        <f t="shared" si="3"/>
        <v>218</v>
      </c>
      <c r="M72" s="185" t="str">
        <f t="shared" si="0"/>
        <v>Scope1, 2その他の設備導入、運用改善熱利用設備工業炉の断熱向上</v>
      </c>
      <c r="N72" s="186"/>
      <c r="O72" s="167" t="str">
        <f>INDEX('1.2(1)①'!$J:$J,MATCH(検討会用①!$K72,'1.2(1)①'!$B:$B,0),1)</f>
        <v>高性能炉壁断熱材の導入</v>
      </c>
      <c r="P72" s="167">
        <f t="shared" si="1"/>
        <v>2</v>
      </c>
      <c r="Q72" s="210">
        <f>COUNTIFS('1.2(2)'!J$967:J$1017,"〇",'1.2(2)'!$C$967:$C$1017,"&gt;="&amp;$K72,'1.2(2)'!$C$967:$C$1017,"&lt;="&amp;$L72)+COUNTIFS('1.2(2)'!J$967:J$1017,"△",'1.2(2)'!$C$967:$C$1017,"&gt;="&amp;$K72,'1.2(2)'!$C$967:$C$1017,"&lt;="&amp;$L72)</f>
        <v>0</v>
      </c>
      <c r="R72" s="210">
        <f>COUNTIFS('1.2(2)'!K$967:K$1017,"〇",'1.2(2)'!$C$967:$C$1017,"&gt;="&amp;$K72,'1.2(2)'!$C$967:$C$1017,"&lt;="&amp;$L72)+COUNTIFS('1.2(2)'!K$967:K$1017,"△",'1.2(2)'!$C$967:$C$1017,"&gt;="&amp;$K72,'1.2(2)'!$C$967:$C$1017,"&lt;="&amp;$L72)</f>
        <v>0</v>
      </c>
    </row>
    <row r="73" spans="2:18" ht="14.4" customHeight="1">
      <c r="B73" s="404" t="s">
        <v>994</v>
      </c>
      <c r="C73" s="405"/>
      <c r="D73" s="170" t="s">
        <v>996</v>
      </c>
      <c r="E73" s="171"/>
      <c r="F73" s="302" t="s">
        <v>13</v>
      </c>
      <c r="G73" s="173" t="str">
        <f t="shared" si="8"/>
        <v>その他の設備導入、運用改善</v>
      </c>
      <c r="H73" s="173" t="str">
        <f t="shared" si="8"/>
        <v>熱利用設備</v>
      </c>
      <c r="I73" s="162" t="s">
        <v>490</v>
      </c>
      <c r="J73" s="163" t="str">
        <f t="shared" si="2"/>
        <v>219～223</v>
      </c>
      <c r="K73" s="164">
        <f>INDEX('1.2(1)①'!$B:$B,MATCH(M73,'1.2(1)①'!$A:$A,0),1)</f>
        <v>219</v>
      </c>
      <c r="L73" s="185">
        <f t="shared" si="3"/>
        <v>223</v>
      </c>
      <c r="M73" s="185" t="str">
        <f t="shared" si="0"/>
        <v>Scope1, 2その他の設備導入、運用改善熱利用設備加熱設備の断熱向上</v>
      </c>
      <c r="N73" s="186"/>
      <c r="O73" s="167" t="str">
        <f>INDEX('1.2(1)①'!$J:$J,MATCH(検討会用①!$K73,'1.2(1)①'!$B:$B,0),1)</f>
        <v>熱輸送管断熱強化</v>
      </c>
      <c r="P73" s="167">
        <f t="shared" si="1"/>
        <v>5</v>
      </c>
      <c r="Q73" s="210">
        <f>COUNTIFS('1.2(2)'!J$967:J$1017,"〇",'1.2(2)'!$C$967:$C$1017,"&gt;="&amp;$K73,'1.2(2)'!$C$967:$C$1017,"&lt;="&amp;$L73)+COUNTIFS('1.2(2)'!J$967:J$1017,"△",'1.2(2)'!$C$967:$C$1017,"&gt;="&amp;$K73,'1.2(2)'!$C$967:$C$1017,"&lt;="&amp;$L73)</f>
        <v>0</v>
      </c>
      <c r="R73" s="210">
        <f>COUNTIFS('1.2(2)'!K$967:K$1017,"〇",'1.2(2)'!$C$967:$C$1017,"&gt;="&amp;$K73,'1.2(2)'!$C$967:$C$1017,"&lt;="&amp;$L73)+COUNTIFS('1.2(2)'!K$967:K$1017,"△",'1.2(2)'!$C$967:$C$1017,"&gt;="&amp;$K73,'1.2(2)'!$C$967:$C$1017,"&lt;="&amp;$L73)</f>
        <v>0</v>
      </c>
    </row>
    <row r="74" spans="2:18" ht="14.4" customHeight="1">
      <c r="B74" s="404" t="s">
        <v>994</v>
      </c>
      <c r="C74" s="405"/>
      <c r="D74" s="170" t="s">
        <v>996</v>
      </c>
      <c r="E74" s="171"/>
      <c r="F74" s="302" t="s">
        <v>13</v>
      </c>
      <c r="G74" s="173" t="str">
        <f t="shared" si="8"/>
        <v>その他の設備導入、運用改善</v>
      </c>
      <c r="H74" s="173" t="str">
        <f t="shared" si="8"/>
        <v>熱利用設備</v>
      </c>
      <c r="I74" s="162" t="s">
        <v>501</v>
      </c>
      <c r="J74" s="163" t="str">
        <f t="shared" si="2"/>
        <v>224～226</v>
      </c>
      <c r="K74" s="164">
        <f>INDEX('1.2(1)①'!$B:$B,MATCH(M74,'1.2(1)①'!$A:$A,0),1)</f>
        <v>224</v>
      </c>
      <c r="L74" s="185">
        <f t="shared" si="3"/>
        <v>226</v>
      </c>
      <c r="M74" s="185" t="str">
        <f t="shared" si="0"/>
        <v>Scope1, 2その他の設備導入、運用改善熱利用設備開口部の縮小・密閉装置</v>
      </c>
      <c r="N74" s="186"/>
      <c r="O74" s="167" t="str">
        <f>INDEX('1.2(1)①'!$J:$J,MATCH(検討会用①!$K74,'1.2(1)①'!$B:$B,0),1)</f>
        <v>親子扉の導入</v>
      </c>
      <c r="P74" s="167">
        <f t="shared" si="1"/>
        <v>3</v>
      </c>
      <c r="Q74" s="210">
        <f>COUNTIFS('1.2(2)'!J$967:J$1017,"〇",'1.2(2)'!$C$967:$C$1017,"&gt;="&amp;$K74,'1.2(2)'!$C$967:$C$1017,"&lt;="&amp;$L74)+COUNTIFS('1.2(2)'!J$967:J$1017,"△",'1.2(2)'!$C$967:$C$1017,"&gt;="&amp;$K74,'1.2(2)'!$C$967:$C$1017,"&lt;="&amp;$L74)</f>
        <v>0</v>
      </c>
      <c r="R74" s="210">
        <f>COUNTIFS('1.2(2)'!K$967:K$1017,"〇",'1.2(2)'!$C$967:$C$1017,"&gt;="&amp;$K74,'1.2(2)'!$C$967:$C$1017,"&lt;="&amp;$L74)+COUNTIFS('1.2(2)'!K$967:K$1017,"△",'1.2(2)'!$C$967:$C$1017,"&gt;="&amp;$K74,'1.2(2)'!$C$967:$C$1017,"&lt;="&amp;$L74)</f>
        <v>0</v>
      </c>
    </row>
    <row r="75" spans="2:18" ht="14.4" customHeight="1">
      <c r="B75" s="404" t="s">
        <v>994</v>
      </c>
      <c r="C75" s="405"/>
      <c r="D75" s="170" t="s">
        <v>996</v>
      </c>
      <c r="E75" s="171"/>
      <c r="F75" s="302" t="s">
        <v>13</v>
      </c>
      <c r="G75" s="173" t="str">
        <f t="shared" si="8"/>
        <v>その他の設備導入、運用改善</v>
      </c>
      <c r="H75" s="173" t="str">
        <f t="shared" si="8"/>
        <v>熱利用設備</v>
      </c>
      <c r="I75" s="162" t="s">
        <v>508</v>
      </c>
      <c r="J75" s="163" t="str">
        <f t="shared" si="2"/>
        <v>227～235</v>
      </c>
      <c r="K75" s="164">
        <f>INDEX('1.2(1)①'!$B:$B,MATCH(M75,'1.2(1)①'!$A:$A,0),1)</f>
        <v>227</v>
      </c>
      <c r="L75" s="185">
        <f t="shared" si="3"/>
        <v>235</v>
      </c>
      <c r="M75" s="185" t="str">
        <f t="shared" si="0"/>
        <v>Scope1, 2その他の設備導入、運用改善熱利用設備熱媒体輸送管の合理化</v>
      </c>
      <c r="N75" s="186"/>
      <c r="O75" s="167" t="str">
        <f>INDEX('1.2(1)①'!$J:$J,MATCH(検討会用①!$K75,'1.2(1)①'!$B:$B,0),1)</f>
        <v>熱輸送管断熱強化</v>
      </c>
      <c r="P75" s="167">
        <f t="shared" si="1"/>
        <v>9</v>
      </c>
      <c r="Q75" s="210">
        <f>COUNTIFS('1.2(2)'!J$967:J$1017,"〇",'1.2(2)'!$C$967:$C$1017,"&gt;="&amp;$K75,'1.2(2)'!$C$967:$C$1017,"&lt;="&amp;$L75)+COUNTIFS('1.2(2)'!J$967:J$1017,"△",'1.2(2)'!$C$967:$C$1017,"&gt;="&amp;$K75,'1.2(2)'!$C$967:$C$1017,"&lt;="&amp;$L75)</f>
        <v>0</v>
      </c>
      <c r="R75" s="210">
        <f>COUNTIFS('1.2(2)'!K$967:K$1017,"〇",'1.2(2)'!$C$967:$C$1017,"&gt;="&amp;$K75,'1.2(2)'!$C$967:$C$1017,"&lt;="&amp;$L75)+COUNTIFS('1.2(2)'!K$967:K$1017,"△",'1.2(2)'!$C$967:$C$1017,"&gt;="&amp;$K75,'1.2(2)'!$C$967:$C$1017,"&lt;="&amp;$L75)</f>
        <v>0</v>
      </c>
    </row>
    <row r="76" spans="2:18" ht="14.4" customHeight="1">
      <c r="B76" s="404" t="s">
        <v>994</v>
      </c>
      <c r="C76" s="405"/>
      <c r="D76" s="170" t="s">
        <v>996</v>
      </c>
      <c r="E76" s="171"/>
      <c r="F76" s="302" t="s">
        <v>13</v>
      </c>
      <c r="G76" s="173" t="str">
        <f t="shared" si="8"/>
        <v>その他の設備導入、運用改善</v>
      </c>
      <c r="H76" s="173" t="str">
        <f t="shared" si="8"/>
        <v>熱利用設備</v>
      </c>
      <c r="I76" s="162" t="s">
        <v>525</v>
      </c>
      <c r="J76" s="163" t="str">
        <f t="shared" si="2"/>
        <v>236～238</v>
      </c>
      <c r="K76" s="164">
        <f>INDEX('1.2(1)①'!$B:$B,MATCH(M76,'1.2(1)①'!$A:$A,0),1)</f>
        <v>236</v>
      </c>
      <c r="L76" s="185">
        <f t="shared" si="3"/>
        <v>238</v>
      </c>
      <c r="M76" s="185" t="str">
        <f t="shared" si="0"/>
        <v>Scope1, 2その他の設備導入、運用改善熱利用設備被加熱材の予備処理</v>
      </c>
      <c r="N76" s="186"/>
      <c r="O76" s="167" t="str">
        <f>INDEX('1.2(1)①'!$J:$J,MATCH(検討会用①!$K76,'1.2(1)①'!$B:$B,0),1)</f>
        <v>省エネルギー型乾燥装置の導入</v>
      </c>
      <c r="P76" s="167">
        <f t="shared" si="1"/>
        <v>3</v>
      </c>
      <c r="Q76" s="210">
        <f>COUNTIFS('1.2(2)'!J$967:J$1017,"〇",'1.2(2)'!$C$967:$C$1017,"&gt;="&amp;$K76,'1.2(2)'!$C$967:$C$1017,"&lt;="&amp;$L76)+COUNTIFS('1.2(2)'!J$967:J$1017,"△",'1.2(2)'!$C$967:$C$1017,"&gt;="&amp;$K76,'1.2(2)'!$C$967:$C$1017,"&lt;="&amp;$L76)</f>
        <v>0</v>
      </c>
      <c r="R76" s="210">
        <f>COUNTIFS('1.2(2)'!K$967:K$1017,"〇",'1.2(2)'!$C$967:$C$1017,"&gt;="&amp;$K76,'1.2(2)'!$C$967:$C$1017,"&lt;="&amp;$L76)+COUNTIFS('1.2(2)'!K$967:K$1017,"△",'1.2(2)'!$C$967:$C$1017,"&gt;="&amp;$K76,'1.2(2)'!$C$967:$C$1017,"&lt;="&amp;$L76)</f>
        <v>0</v>
      </c>
    </row>
    <row r="77" spans="2:18" ht="14.4" customHeight="1">
      <c r="B77" s="404" t="s">
        <v>994</v>
      </c>
      <c r="C77" s="405"/>
      <c r="D77" s="170" t="s">
        <v>996</v>
      </c>
      <c r="E77" s="171"/>
      <c r="F77" s="302" t="s">
        <v>13</v>
      </c>
      <c r="G77" s="173" t="str">
        <f t="shared" si="8"/>
        <v>その他の設備導入、運用改善</v>
      </c>
      <c r="H77" s="173" t="str">
        <f t="shared" si="8"/>
        <v>熱利用設備</v>
      </c>
      <c r="I77" s="162" t="s">
        <v>531</v>
      </c>
      <c r="J77" s="163" t="str">
        <f t="shared" si="2"/>
        <v>239～241</v>
      </c>
      <c r="K77" s="164">
        <f>INDEX('1.2(1)①'!$B:$B,MATCH(M77,'1.2(1)①'!$A:$A,0),1)</f>
        <v>239</v>
      </c>
      <c r="L77" s="185">
        <f t="shared" si="3"/>
        <v>241</v>
      </c>
      <c r="M77" s="185" t="str">
        <f t="shared" si="0"/>
        <v>Scope1, 2その他の設備導入、運用改善熱利用設備蓄熱装置</v>
      </c>
      <c r="N77" s="186"/>
      <c r="O77" s="167" t="str">
        <f>INDEX('1.2(1)①'!$J:$J,MATCH(検討会用①!$K77,'1.2(1)①'!$B:$B,0),1)</f>
        <v>蓄熱式冷温水供給装置の導入</v>
      </c>
      <c r="P77" s="167">
        <f t="shared" si="1"/>
        <v>3</v>
      </c>
      <c r="Q77" s="210">
        <f>COUNTIFS('1.2(2)'!J$967:J$1017,"〇",'1.2(2)'!$C$967:$C$1017,"&gt;="&amp;$K77,'1.2(2)'!$C$967:$C$1017,"&lt;="&amp;$L77)+COUNTIFS('1.2(2)'!J$967:J$1017,"△",'1.2(2)'!$C$967:$C$1017,"&gt;="&amp;$K77,'1.2(2)'!$C$967:$C$1017,"&lt;="&amp;$L77)</f>
        <v>0</v>
      </c>
      <c r="R77" s="210">
        <f>COUNTIFS('1.2(2)'!K$967:K$1017,"〇",'1.2(2)'!$C$967:$C$1017,"&gt;="&amp;$K77,'1.2(2)'!$C$967:$C$1017,"&lt;="&amp;$L77)+COUNTIFS('1.2(2)'!K$967:K$1017,"△",'1.2(2)'!$C$967:$C$1017,"&gt;="&amp;$K77,'1.2(2)'!$C$967:$C$1017,"&lt;="&amp;$L77)</f>
        <v>0</v>
      </c>
    </row>
    <row r="78" spans="2:18" ht="14.4" customHeight="1">
      <c r="B78" s="404" t="s">
        <v>994</v>
      </c>
      <c r="C78" s="405"/>
      <c r="D78" s="170" t="s">
        <v>996</v>
      </c>
      <c r="E78" s="171"/>
      <c r="F78" s="302" t="s">
        <v>13</v>
      </c>
      <c r="G78" s="173" t="str">
        <f t="shared" ref="G78:H93" si="9">G77</f>
        <v>その他の設備導入、運用改善</v>
      </c>
      <c r="H78" s="173" t="str">
        <f t="shared" si="9"/>
        <v>熱利用設備</v>
      </c>
      <c r="I78" s="162" t="s">
        <v>537</v>
      </c>
      <c r="J78" s="163">
        <f t="shared" si="2"/>
        <v>242</v>
      </c>
      <c r="K78" s="164">
        <f>INDEX('1.2(1)①'!$B:$B,MATCH(M78,'1.2(1)①'!$A:$A,0),1)</f>
        <v>242</v>
      </c>
      <c r="L78" s="185">
        <f t="shared" si="3"/>
        <v>242</v>
      </c>
      <c r="M78" s="185" t="str">
        <f t="shared" si="0"/>
        <v>Scope1, 2その他の設備導入、運用改善熱利用設備真空蒸気媒体による加熱</v>
      </c>
      <c r="N78" s="186"/>
      <c r="O78" s="167" t="str">
        <f>INDEX('1.2(1)①'!$J:$J,MATCH(検討会用①!$K78,'1.2(1)①'!$B:$B,0),1)</f>
        <v>真空蒸気方式低温加熱システムの導入</v>
      </c>
      <c r="P78" s="167">
        <f t="shared" si="1"/>
        <v>1</v>
      </c>
      <c r="Q78" s="210">
        <f>COUNTIFS('1.2(2)'!J$967:J$1017,"〇",'1.2(2)'!$C$967:$C$1017,"&gt;="&amp;$K78,'1.2(2)'!$C$967:$C$1017,"&lt;="&amp;$L78)+COUNTIFS('1.2(2)'!J$967:J$1017,"△",'1.2(2)'!$C$967:$C$1017,"&gt;="&amp;$K78,'1.2(2)'!$C$967:$C$1017,"&lt;="&amp;$L78)</f>
        <v>0</v>
      </c>
      <c r="R78" s="210">
        <f>COUNTIFS('1.2(2)'!K$967:K$1017,"〇",'1.2(2)'!$C$967:$C$1017,"&gt;="&amp;$K78,'1.2(2)'!$C$967:$C$1017,"&lt;="&amp;$L78)+COUNTIFS('1.2(2)'!K$967:K$1017,"△",'1.2(2)'!$C$967:$C$1017,"&gt;="&amp;$K78,'1.2(2)'!$C$967:$C$1017,"&lt;="&amp;$L78)</f>
        <v>0</v>
      </c>
    </row>
    <row r="79" spans="2:18" ht="14.4" customHeight="1">
      <c r="B79" s="404" t="s">
        <v>994</v>
      </c>
      <c r="C79" s="405"/>
      <c r="D79" s="170" t="s">
        <v>996</v>
      </c>
      <c r="E79" s="171"/>
      <c r="F79" s="302" t="s">
        <v>13</v>
      </c>
      <c r="G79" s="173" t="str">
        <f t="shared" si="9"/>
        <v>その他の設備導入、運用改善</v>
      </c>
      <c r="H79" s="173" t="str">
        <f t="shared" si="9"/>
        <v>熱利用設備</v>
      </c>
      <c r="I79" s="162" t="s">
        <v>540</v>
      </c>
      <c r="J79" s="163" t="str">
        <f t="shared" si="2"/>
        <v>243～252</v>
      </c>
      <c r="K79" s="164">
        <f>INDEX('1.2(1)①'!$B:$B,MATCH(M79,'1.2(1)①'!$A:$A,0),1)</f>
        <v>243</v>
      </c>
      <c r="L79" s="185">
        <f t="shared" si="3"/>
        <v>252</v>
      </c>
      <c r="M79" s="185" t="str">
        <f t="shared" si="0"/>
        <v>Scope1, 2その他の設備導入、運用改善熱利用設備その他</v>
      </c>
      <c r="N79" s="186"/>
      <c r="O79" s="167" t="str">
        <f>INDEX('1.2(1)①'!$J:$J,MATCH(検討会用①!$K79,'1.2(1)①'!$B:$B,0),1)</f>
        <v>熱回収型密閉式溶剤回収装置の導入</v>
      </c>
      <c r="P79" s="167">
        <f t="shared" si="1"/>
        <v>10</v>
      </c>
      <c r="Q79" s="210">
        <f>COUNTIFS('1.2(2)'!J$967:J$1017,"〇",'1.2(2)'!$C$967:$C$1017,"&gt;="&amp;$K79,'1.2(2)'!$C$967:$C$1017,"&lt;="&amp;$L79)+COUNTIFS('1.2(2)'!J$967:J$1017,"△",'1.2(2)'!$C$967:$C$1017,"&gt;="&amp;$K79,'1.2(2)'!$C$967:$C$1017,"&lt;="&amp;$L79)</f>
        <v>0</v>
      </c>
      <c r="R79" s="210">
        <f>COUNTIFS('1.2(2)'!K$967:K$1017,"〇",'1.2(2)'!$C$967:$C$1017,"&gt;="&amp;$K79,'1.2(2)'!$C$967:$C$1017,"&lt;="&amp;$L79)+COUNTIFS('1.2(2)'!K$967:K$1017,"△",'1.2(2)'!$C$967:$C$1017,"&gt;="&amp;$K79,'1.2(2)'!$C$967:$C$1017,"&lt;="&amp;$L79)</f>
        <v>0</v>
      </c>
    </row>
    <row r="80" spans="2:18" ht="14.4" customHeight="1">
      <c r="B80" s="404" t="s">
        <v>994</v>
      </c>
      <c r="C80" s="405"/>
      <c r="D80" s="170" t="s">
        <v>996</v>
      </c>
      <c r="E80" s="171"/>
      <c r="F80" s="302" t="s">
        <v>13</v>
      </c>
      <c r="G80" s="173" t="str">
        <f t="shared" si="9"/>
        <v>その他の設備導入、運用改善</v>
      </c>
      <c r="H80" s="161" t="s">
        <v>560</v>
      </c>
      <c r="I80" s="162" t="s">
        <v>561</v>
      </c>
      <c r="J80" s="163" t="str">
        <f t="shared" si="2"/>
        <v>253～254</v>
      </c>
      <c r="K80" s="164">
        <f>INDEX('1.2(1)①'!$B:$B,MATCH(M80,'1.2(1)①'!$A:$A,0),1)</f>
        <v>253</v>
      </c>
      <c r="L80" s="185">
        <f t="shared" si="3"/>
        <v>254</v>
      </c>
      <c r="M80" s="185" t="str">
        <f t="shared" si="0"/>
        <v>Scope1, 2その他の設備導入、運用改善廃熱回収設備断熱</v>
      </c>
      <c r="N80" s="186"/>
      <c r="O80" s="167" t="str">
        <f>INDEX('1.2(1)①'!$J:$J,MATCH(検討会用①!$K80,'1.2(1)①'!$B:$B,0),1)</f>
        <v>熱輸送管の断熱強化</v>
      </c>
      <c r="P80" s="167">
        <f t="shared" si="1"/>
        <v>2</v>
      </c>
      <c r="Q80" s="210">
        <f>COUNTIFS('1.2(2)'!J$967:J$1017,"〇",'1.2(2)'!$C$967:$C$1017,"&gt;="&amp;$K80,'1.2(2)'!$C$967:$C$1017,"&lt;="&amp;$L80)+COUNTIFS('1.2(2)'!J$967:J$1017,"△",'1.2(2)'!$C$967:$C$1017,"&gt;="&amp;$K80,'1.2(2)'!$C$967:$C$1017,"&lt;="&amp;$L80)</f>
        <v>0</v>
      </c>
      <c r="R80" s="210">
        <f>COUNTIFS('1.2(2)'!K$967:K$1017,"〇",'1.2(2)'!$C$967:$C$1017,"&gt;="&amp;$K80,'1.2(2)'!$C$967:$C$1017,"&lt;="&amp;$L80)+COUNTIFS('1.2(2)'!K$967:K$1017,"△",'1.2(2)'!$C$967:$C$1017,"&gt;="&amp;$K80,'1.2(2)'!$C$967:$C$1017,"&lt;="&amp;$L80)</f>
        <v>0</v>
      </c>
    </row>
    <row r="81" spans="2:18" ht="14.4" customHeight="1">
      <c r="B81" s="404" t="s">
        <v>994</v>
      </c>
      <c r="C81" s="405"/>
      <c r="D81" s="170" t="s">
        <v>996</v>
      </c>
      <c r="E81" s="171"/>
      <c r="F81" s="302" t="s">
        <v>13</v>
      </c>
      <c r="G81" s="173" t="str">
        <f t="shared" si="9"/>
        <v>その他の設備導入、運用改善</v>
      </c>
      <c r="H81" s="173" t="str">
        <f t="shared" si="9"/>
        <v>廃熱回収設備</v>
      </c>
      <c r="I81" s="162" t="s">
        <v>531</v>
      </c>
      <c r="J81" s="163">
        <f t="shared" si="2"/>
        <v>255</v>
      </c>
      <c r="K81" s="164">
        <f>INDEX('1.2(1)①'!$B:$B,MATCH(M81,'1.2(1)①'!$A:$A,0),1)</f>
        <v>255</v>
      </c>
      <c r="L81" s="185">
        <f t="shared" si="3"/>
        <v>255</v>
      </c>
      <c r="M81" s="185" t="str">
        <f t="shared" si="0"/>
        <v>Scope1, 2その他の設備導入、運用改善廃熱回収設備蓄熱装置</v>
      </c>
      <c r="N81" s="186"/>
      <c r="O81" s="167" t="str">
        <f>INDEX('1.2(1)①'!$J:$J,MATCH(検討会用①!$K81,'1.2(1)①'!$B:$B,0),1)</f>
        <v>熱回収用蓄熱槽の導入</v>
      </c>
      <c r="P81" s="167">
        <f t="shared" si="1"/>
        <v>1</v>
      </c>
      <c r="Q81" s="210">
        <f>COUNTIFS('1.2(2)'!J$967:J$1017,"〇",'1.2(2)'!$C$967:$C$1017,"&gt;="&amp;$K81,'1.2(2)'!$C$967:$C$1017,"&lt;="&amp;$L81)+COUNTIFS('1.2(2)'!J$967:J$1017,"△",'1.2(2)'!$C$967:$C$1017,"&gt;="&amp;$K81,'1.2(2)'!$C$967:$C$1017,"&lt;="&amp;$L81)</f>
        <v>0</v>
      </c>
      <c r="R81" s="210">
        <f>COUNTIFS('1.2(2)'!K$967:K$1017,"〇",'1.2(2)'!$C$967:$C$1017,"&gt;="&amp;$K81,'1.2(2)'!$C$967:$C$1017,"&lt;="&amp;$L81)+COUNTIFS('1.2(2)'!K$967:K$1017,"△",'1.2(2)'!$C$967:$C$1017,"&gt;="&amp;$K81,'1.2(2)'!$C$967:$C$1017,"&lt;="&amp;$L81)</f>
        <v>0</v>
      </c>
    </row>
    <row r="82" spans="2:18" ht="14.4" customHeight="1">
      <c r="B82" s="404" t="s">
        <v>994</v>
      </c>
      <c r="C82" s="405"/>
      <c r="D82" s="170" t="s">
        <v>996</v>
      </c>
      <c r="E82" s="171"/>
      <c r="F82" s="302" t="s">
        <v>13</v>
      </c>
      <c r="G82" s="173" t="str">
        <f t="shared" si="9"/>
        <v>その他の設備導入、運用改善</v>
      </c>
      <c r="H82" s="173" t="str">
        <f t="shared" si="9"/>
        <v>廃熱回収設備</v>
      </c>
      <c r="I82" s="162" t="s">
        <v>566</v>
      </c>
      <c r="J82" s="163" t="str">
        <f t="shared" si="2"/>
        <v>256～257</v>
      </c>
      <c r="K82" s="164">
        <f>INDEX('1.2(1)①'!$B:$B,MATCH(M82,'1.2(1)①'!$A:$A,0),1)</f>
        <v>256</v>
      </c>
      <c r="L82" s="185">
        <f t="shared" si="3"/>
        <v>257</v>
      </c>
      <c r="M82" s="185" t="str">
        <f t="shared" si="0"/>
        <v>Scope1, 2その他の設備導入、運用改善廃熱回収設備被加熱物の排熱有効利用</v>
      </c>
      <c r="N82" s="186"/>
      <c r="O82" s="167" t="str">
        <f>INDEX('1.2(1)①'!$J:$J,MATCH(検討会用①!$K82,'1.2(1)①'!$B:$B,0),1)</f>
        <v>被加熱材料顕熱回収装置の導入</v>
      </c>
      <c r="P82" s="167">
        <f t="shared" si="1"/>
        <v>2</v>
      </c>
      <c r="Q82" s="210">
        <f>COUNTIFS('1.2(2)'!J$967:J$1017,"〇",'1.2(2)'!$C$967:$C$1017,"&gt;="&amp;$K82,'1.2(2)'!$C$967:$C$1017,"&lt;="&amp;$L82)+COUNTIFS('1.2(2)'!J$967:J$1017,"△",'1.2(2)'!$C$967:$C$1017,"&gt;="&amp;$K82,'1.2(2)'!$C$967:$C$1017,"&lt;="&amp;$L82)</f>
        <v>0</v>
      </c>
      <c r="R82" s="210">
        <f>COUNTIFS('1.2(2)'!K$967:K$1017,"〇",'1.2(2)'!$C$967:$C$1017,"&gt;="&amp;$K82,'1.2(2)'!$C$967:$C$1017,"&lt;="&amp;$L82)+COUNTIFS('1.2(2)'!K$967:K$1017,"△",'1.2(2)'!$C$967:$C$1017,"&gt;="&amp;$K82,'1.2(2)'!$C$967:$C$1017,"&lt;="&amp;$L82)</f>
        <v>0</v>
      </c>
    </row>
    <row r="83" spans="2:18" ht="14.4" customHeight="1">
      <c r="B83" s="404" t="s">
        <v>994</v>
      </c>
      <c r="C83" s="405"/>
      <c r="D83" s="170" t="s">
        <v>996</v>
      </c>
      <c r="E83" s="171"/>
      <c r="F83" s="302" t="s">
        <v>13</v>
      </c>
      <c r="G83" s="173" t="str">
        <f t="shared" si="9"/>
        <v>その他の設備導入、運用改善</v>
      </c>
      <c r="H83" s="161" t="s">
        <v>110</v>
      </c>
      <c r="I83" s="162" t="s">
        <v>110</v>
      </c>
      <c r="J83" s="163">
        <f t="shared" si="2"/>
        <v>258</v>
      </c>
      <c r="K83" s="164">
        <f>INDEX('1.2(1)①'!$B:$B,MATCH(M83,'1.2(1)①'!$A:$A,0),1)</f>
        <v>258</v>
      </c>
      <c r="L83" s="185">
        <f t="shared" si="3"/>
        <v>258</v>
      </c>
      <c r="M83" s="185" t="str">
        <f t="shared" si="0"/>
        <v>Scope1, 2その他の設備導入、運用改善コージェネレーション設備コージェネレーション設備</v>
      </c>
      <c r="N83" s="186"/>
      <c r="O83" s="167" t="str">
        <f>INDEX('1.2(1)①'!$J:$J,MATCH(検討会用①!$K83,'1.2(1)①'!$B:$B,0),1)</f>
        <v>工場内蒸気最適運用システムの導入</v>
      </c>
      <c r="P83" s="167">
        <f t="shared" si="1"/>
        <v>1</v>
      </c>
      <c r="Q83" s="210">
        <f>COUNTIFS('1.2(2)'!J$967:J$1017,"〇",'1.2(2)'!$C$967:$C$1017,"&gt;="&amp;$K83,'1.2(2)'!$C$967:$C$1017,"&lt;="&amp;$L83)+COUNTIFS('1.2(2)'!J$967:J$1017,"△",'1.2(2)'!$C$967:$C$1017,"&gt;="&amp;$K83,'1.2(2)'!$C$967:$C$1017,"&lt;="&amp;$L83)</f>
        <v>0</v>
      </c>
      <c r="R83" s="210">
        <f>COUNTIFS('1.2(2)'!K$967:K$1017,"〇",'1.2(2)'!$C$967:$C$1017,"&gt;="&amp;$K83,'1.2(2)'!$C$967:$C$1017,"&lt;="&amp;$L83)+COUNTIFS('1.2(2)'!K$967:K$1017,"△",'1.2(2)'!$C$967:$C$1017,"&gt;="&amp;$K83,'1.2(2)'!$C$967:$C$1017,"&lt;="&amp;$L83)</f>
        <v>0</v>
      </c>
    </row>
    <row r="84" spans="2:18" ht="14.4" customHeight="1">
      <c r="B84" s="404" t="s">
        <v>994</v>
      </c>
      <c r="C84" s="405"/>
      <c r="D84" s="170" t="s">
        <v>996</v>
      </c>
      <c r="E84" s="171"/>
      <c r="F84" s="302" t="s">
        <v>13</v>
      </c>
      <c r="G84" s="173" t="str">
        <f t="shared" si="9"/>
        <v>その他の設備導入、運用改善</v>
      </c>
      <c r="H84" s="173" t="str">
        <f t="shared" si="9"/>
        <v>コージェネレーション設備</v>
      </c>
      <c r="I84" s="162" t="s">
        <v>571</v>
      </c>
      <c r="J84" s="163" t="str">
        <f t="shared" si="2"/>
        <v>259～260</v>
      </c>
      <c r="K84" s="164">
        <f>INDEX('1.2(1)①'!$B:$B,MATCH(M84,'1.2(1)①'!$A:$A,0),1)</f>
        <v>259</v>
      </c>
      <c r="L84" s="185">
        <f t="shared" si="3"/>
        <v>260</v>
      </c>
      <c r="M84" s="185" t="str">
        <f t="shared" si="0"/>
        <v>Scope1, 2その他の設備導入、運用改善コージェネレーション設備抽気タービン・背圧タービンの改造</v>
      </c>
      <c r="N84" s="186"/>
      <c r="O84" s="167" t="str">
        <f>INDEX('1.2(1)①'!$J:$J,MATCH(検討会用①!$K84,'1.2(1)①'!$B:$B,0),1)</f>
        <v>多段抽気型蒸気タービンの導入</v>
      </c>
      <c r="P84" s="167">
        <f t="shared" si="1"/>
        <v>2</v>
      </c>
      <c r="Q84" s="210">
        <f>COUNTIFS('1.2(2)'!J$967:J$1017,"〇",'1.2(2)'!$C$967:$C$1017,"&gt;="&amp;$K84,'1.2(2)'!$C$967:$C$1017,"&lt;="&amp;$L84)+COUNTIFS('1.2(2)'!J$967:J$1017,"△",'1.2(2)'!$C$967:$C$1017,"&gt;="&amp;$K84,'1.2(2)'!$C$967:$C$1017,"&lt;="&amp;$L84)</f>
        <v>0</v>
      </c>
      <c r="R84" s="210">
        <f>COUNTIFS('1.2(2)'!K$967:K$1017,"〇",'1.2(2)'!$C$967:$C$1017,"&gt;="&amp;$K84,'1.2(2)'!$C$967:$C$1017,"&lt;="&amp;$L84)+COUNTIFS('1.2(2)'!K$967:K$1017,"△",'1.2(2)'!$C$967:$C$1017,"&gt;="&amp;$K84,'1.2(2)'!$C$967:$C$1017,"&lt;="&amp;$L84)</f>
        <v>0</v>
      </c>
    </row>
    <row r="85" spans="2:18" ht="14.4" customHeight="1">
      <c r="B85" s="404" t="s">
        <v>994</v>
      </c>
      <c r="C85" s="405"/>
      <c r="D85" s="170" t="s">
        <v>996</v>
      </c>
      <c r="E85" s="171"/>
      <c r="F85" s="302" t="s">
        <v>13</v>
      </c>
      <c r="G85" s="173" t="str">
        <f t="shared" si="9"/>
        <v>その他の設備導入、運用改善</v>
      </c>
      <c r="H85" s="173" t="str">
        <f t="shared" si="9"/>
        <v>コージェネレーション設備</v>
      </c>
      <c r="I85" s="162" t="s">
        <v>540</v>
      </c>
      <c r="J85" s="163" t="str">
        <f t="shared" si="2"/>
        <v>261～265</v>
      </c>
      <c r="K85" s="164">
        <f>INDEX('1.2(1)①'!$B:$B,MATCH(M85,'1.2(1)①'!$A:$A,0),1)</f>
        <v>261</v>
      </c>
      <c r="L85" s="185">
        <f t="shared" si="3"/>
        <v>265</v>
      </c>
      <c r="M85" s="185" t="str">
        <f t="shared" si="0"/>
        <v>Scope1, 2その他の設備導入、運用改善コージェネレーション設備その他</v>
      </c>
      <c r="N85" s="186"/>
      <c r="O85" s="167" t="str">
        <f>INDEX('1.2(1)①'!$J:$J,MATCH(検討会用①!$K85,'1.2(1)①'!$B:$B,0),1)</f>
        <v>排気再燃バーナー、追い焚きバーナーの導入</v>
      </c>
      <c r="P85" s="167">
        <f t="shared" si="1"/>
        <v>5</v>
      </c>
      <c r="Q85" s="210">
        <f>COUNTIFS('1.2(2)'!J$967:J$1017,"〇",'1.2(2)'!$C$967:$C$1017,"&gt;="&amp;$K85,'1.2(2)'!$C$967:$C$1017,"&lt;="&amp;$L85)+COUNTIFS('1.2(2)'!J$967:J$1017,"△",'1.2(2)'!$C$967:$C$1017,"&gt;="&amp;$K85,'1.2(2)'!$C$967:$C$1017,"&lt;="&amp;$L85)</f>
        <v>0</v>
      </c>
      <c r="R85" s="210">
        <f>COUNTIFS('1.2(2)'!K$967:K$1017,"〇",'1.2(2)'!$C$967:$C$1017,"&gt;="&amp;$K85,'1.2(2)'!$C$967:$C$1017,"&lt;="&amp;$L85)+COUNTIFS('1.2(2)'!K$967:K$1017,"△",'1.2(2)'!$C$967:$C$1017,"&gt;="&amp;$K85,'1.2(2)'!$C$967:$C$1017,"&lt;="&amp;$L85)</f>
        <v>0</v>
      </c>
    </row>
    <row r="86" spans="2:18" ht="14.4" customHeight="1">
      <c r="B86" s="404" t="s">
        <v>994</v>
      </c>
      <c r="C86" s="405"/>
      <c r="D86" s="170" t="s">
        <v>996</v>
      </c>
      <c r="E86" s="171"/>
      <c r="F86" s="302" t="s">
        <v>13</v>
      </c>
      <c r="G86" s="173" t="str">
        <f t="shared" si="9"/>
        <v>その他の設備導入、運用改善</v>
      </c>
      <c r="H86" s="161" t="s">
        <v>117</v>
      </c>
      <c r="I86" s="162" t="s">
        <v>118</v>
      </c>
      <c r="J86" s="163" t="str">
        <f t="shared" si="2"/>
        <v>266～273</v>
      </c>
      <c r="K86" s="164">
        <f>INDEX('1.2(1)①'!$B:$B,MATCH(M86,'1.2(1)①'!$A:$A,0),1)</f>
        <v>266</v>
      </c>
      <c r="L86" s="185">
        <f t="shared" si="3"/>
        <v>273</v>
      </c>
      <c r="M86" s="185" t="str">
        <f t="shared" si="0"/>
        <v>Scope1, 2その他の設備導入、運用改善電気使用設備受変電、配電設備</v>
      </c>
      <c r="N86" s="186"/>
      <c r="O86" s="167" t="str">
        <f>INDEX('1.2(1)①'!$J:$J,MATCH(検討会用①!$K86,'1.2(1)①'!$B:$B,0),1)</f>
        <v>負荷電圧安定化供給装置の導入</v>
      </c>
      <c r="P86" s="167">
        <f t="shared" si="1"/>
        <v>8</v>
      </c>
      <c r="Q86" s="210">
        <f>COUNTIFS('1.2(2)'!J$967:J$1017,"〇",'1.2(2)'!$C$967:$C$1017,"&gt;="&amp;$K86,'1.2(2)'!$C$967:$C$1017,"&lt;="&amp;$L86)+COUNTIFS('1.2(2)'!J$967:J$1017,"△",'1.2(2)'!$C$967:$C$1017,"&gt;="&amp;$K86,'1.2(2)'!$C$967:$C$1017,"&lt;="&amp;$L86)</f>
        <v>0</v>
      </c>
      <c r="R86" s="210">
        <f>COUNTIFS('1.2(2)'!K$967:K$1017,"〇",'1.2(2)'!$C$967:$C$1017,"&gt;="&amp;$K86,'1.2(2)'!$C$967:$C$1017,"&lt;="&amp;$L86)+COUNTIFS('1.2(2)'!K$967:K$1017,"△",'1.2(2)'!$C$967:$C$1017,"&gt;="&amp;$K86,'1.2(2)'!$C$967:$C$1017,"&lt;="&amp;$L86)</f>
        <v>0</v>
      </c>
    </row>
    <row r="87" spans="2:18" ht="14.4" customHeight="1">
      <c r="B87" s="404" t="s">
        <v>994</v>
      </c>
      <c r="C87" s="405"/>
      <c r="D87" s="170" t="s">
        <v>996</v>
      </c>
      <c r="E87" s="171"/>
      <c r="F87" s="302" t="s">
        <v>13</v>
      </c>
      <c r="G87" s="173" t="str">
        <f t="shared" si="9"/>
        <v>その他の設備導入、運用改善</v>
      </c>
      <c r="H87" s="173" t="str">
        <f t="shared" si="9"/>
        <v>電気使用設備</v>
      </c>
      <c r="I87" s="162" t="s">
        <v>597</v>
      </c>
      <c r="J87" s="163" t="str">
        <f t="shared" si="2"/>
        <v>274～278</v>
      </c>
      <c r="K87" s="164">
        <f>INDEX('1.2(1)①'!$B:$B,MATCH(M87,'1.2(1)①'!$A:$A,0),1)</f>
        <v>274</v>
      </c>
      <c r="L87" s="185">
        <f t="shared" si="3"/>
        <v>278</v>
      </c>
      <c r="M87" s="185" t="str">
        <f t="shared" si="0"/>
        <v>Scope1, 2その他の設備導入、運用改善電気使用設備回転数制御装置</v>
      </c>
      <c r="N87" s="186"/>
      <c r="O87" s="167" t="str">
        <f>INDEX('1.2(1)①'!$J:$J,MATCH(検討会用①!$K87,'1.2(1)①'!$B:$B,0),1)</f>
        <v>インバーター制御装置の導入</v>
      </c>
      <c r="P87" s="167">
        <f t="shared" si="1"/>
        <v>5</v>
      </c>
      <c r="Q87" s="210">
        <f>COUNTIFS('1.2(2)'!J$967:J$1017,"〇",'1.2(2)'!$C$967:$C$1017,"&gt;="&amp;$K87,'1.2(2)'!$C$967:$C$1017,"&lt;="&amp;$L87)+COUNTIFS('1.2(2)'!J$967:J$1017,"△",'1.2(2)'!$C$967:$C$1017,"&gt;="&amp;$K87,'1.2(2)'!$C$967:$C$1017,"&lt;="&amp;$L87)</f>
        <v>0</v>
      </c>
      <c r="R87" s="210">
        <f>COUNTIFS('1.2(2)'!K$967:K$1017,"〇",'1.2(2)'!$C$967:$C$1017,"&gt;="&amp;$K87,'1.2(2)'!$C$967:$C$1017,"&lt;="&amp;$L87)+COUNTIFS('1.2(2)'!K$967:K$1017,"△",'1.2(2)'!$C$967:$C$1017,"&gt;="&amp;$K87,'1.2(2)'!$C$967:$C$1017,"&lt;="&amp;$L87)</f>
        <v>0</v>
      </c>
    </row>
    <row r="88" spans="2:18" ht="14.4" customHeight="1">
      <c r="B88" s="404" t="s">
        <v>994</v>
      </c>
      <c r="C88" s="405"/>
      <c r="D88" s="170" t="s">
        <v>996</v>
      </c>
      <c r="E88" s="171"/>
      <c r="F88" s="302" t="s">
        <v>13</v>
      </c>
      <c r="G88" s="173" t="str">
        <f t="shared" si="9"/>
        <v>その他の設備導入、運用改善</v>
      </c>
      <c r="H88" s="173" t="str">
        <f t="shared" si="9"/>
        <v>電気使用設備</v>
      </c>
      <c r="I88" s="162" t="s">
        <v>608</v>
      </c>
      <c r="J88" s="163" t="str">
        <f t="shared" si="2"/>
        <v>279～281</v>
      </c>
      <c r="K88" s="164">
        <f>INDEX('1.2(1)①'!$B:$B,MATCH(M88,'1.2(1)①'!$A:$A,0),1)</f>
        <v>279</v>
      </c>
      <c r="L88" s="185">
        <f t="shared" si="3"/>
        <v>281</v>
      </c>
      <c r="M88" s="185" t="str">
        <f t="shared" ref="M88:M100" si="10">F88&amp;G88&amp;H88&amp;I88</f>
        <v>Scope1, 2その他の設備導入、運用改善電気使用設備力率改善</v>
      </c>
      <c r="N88" s="186"/>
      <c r="O88" s="167" t="str">
        <f>INDEX('1.2(1)①'!$J:$J,MATCH(検討会用①!$K88,'1.2(1)①'!$B:$B,0),1)</f>
        <v>進相コンデンサの導入</v>
      </c>
      <c r="P88" s="167">
        <f t="shared" ref="P88:P99" si="11">L88-K88+1</f>
        <v>3</v>
      </c>
      <c r="Q88" s="210">
        <f>COUNTIFS('1.2(2)'!J$967:J$1017,"〇",'1.2(2)'!$C$967:$C$1017,"&gt;="&amp;$K88,'1.2(2)'!$C$967:$C$1017,"&lt;="&amp;$L88)+COUNTIFS('1.2(2)'!J$967:J$1017,"△",'1.2(2)'!$C$967:$C$1017,"&gt;="&amp;$K88,'1.2(2)'!$C$967:$C$1017,"&lt;="&amp;$L88)</f>
        <v>0</v>
      </c>
      <c r="R88" s="210">
        <f>COUNTIFS('1.2(2)'!K$967:K$1017,"〇",'1.2(2)'!$C$967:$C$1017,"&gt;="&amp;$K88,'1.2(2)'!$C$967:$C$1017,"&lt;="&amp;$L88)+COUNTIFS('1.2(2)'!K$967:K$1017,"△",'1.2(2)'!$C$967:$C$1017,"&gt;="&amp;$K88,'1.2(2)'!$C$967:$C$1017,"&lt;="&amp;$L88)</f>
        <v>0</v>
      </c>
    </row>
    <row r="89" spans="2:18" ht="14.4" customHeight="1">
      <c r="B89" s="404" t="s">
        <v>994</v>
      </c>
      <c r="C89" s="405"/>
      <c r="D89" s="170" t="s">
        <v>996</v>
      </c>
      <c r="E89" s="171"/>
      <c r="F89" s="302" t="s">
        <v>13</v>
      </c>
      <c r="G89" s="173" t="str">
        <f t="shared" si="9"/>
        <v>その他の設備導入、運用改善</v>
      </c>
      <c r="H89" s="173" t="str">
        <f t="shared" si="9"/>
        <v>電気使用設備</v>
      </c>
      <c r="I89" s="162" t="s">
        <v>615</v>
      </c>
      <c r="J89" s="163" t="str">
        <f t="shared" ref="J89:J99" si="12">HYPERLINK("#'"&amp;$B$17&amp;$B$18&amp;$B$21&amp;"'!B"&amp;K89+6,IF(L89=K89,K89,K89&amp;"～"&amp;L89))</f>
        <v>282～286</v>
      </c>
      <c r="K89" s="164">
        <f>INDEX('1.2(1)①'!$B:$B,MATCH(M89,'1.2(1)①'!$A:$A,0),1)</f>
        <v>282</v>
      </c>
      <c r="L89" s="185">
        <f t="shared" ref="L89:L98" si="13">K90-1</f>
        <v>286</v>
      </c>
      <c r="M89" s="185" t="str">
        <f t="shared" si="10"/>
        <v>Scope1, 2その他の設備導入、運用改善電気使用設備計測管理装置</v>
      </c>
      <c r="N89" s="186"/>
      <c r="O89" s="167" t="str">
        <f>INDEX('1.2(1)①'!$J:$J,MATCH(検討会用①!$K89,'1.2(1)①'!$B:$B,0),1)</f>
        <v>自動計測装置の導入</v>
      </c>
      <c r="P89" s="167">
        <f t="shared" si="11"/>
        <v>5</v>
      </c>
      <c r="Q89" s="210">
        <f>COUNTIFS('1.2(2)'!J$967:J$1017,"〇",'1.2(2)'!$C$967:$C$1017,"&gt;="&amp;$K89,'1.2(2)'!$C$967:$C$1017,"&lt;="&amp;$L89)+COUNTIFS('1.2(2)'!J$967:J$1017,"△",'1.2(2)'!$C$967:$C$1017,"&gt;="&amp;$K89,'1.2(2)'!$C$967:$C$1017,"&lt;="&amp;$L89)</f>
        <v>0</v>
      </c>
      <c r="R89" s="210">
        <f>COUNTIFS('1.2(2)'!K$967:K$1017,"〇",'1.2(2)'!$C$967:$C$1017,"&gt;="&amp;$K89,'1.2(2)'!$C$967:$C$1017,"&lt;="&amp;$L89)+COUNTIFS('1.2(2)'!K$967:K$1017,"△",'1.2(2)'!$C$967:$C$1017,"&gt;="&amp;$K89,'1.2(2)'!$C$967:$C$1017,"&lt;="&amp;$L89)</f>
        <v>0</v>
      </c>
    </row>
    <row r="90" spans="2:18" ht="14.4" customHeight="1">
      <c r="B90" s="404" t="s">
        <v>994</v>
      </c>
      <c r="C90" s="405"/>
      <c r="D90" s="170" t="s">
        <v>996</v>
      </c>
      <c r="E90" s="171"/>
      <c r="F90" s="302" t="s">
        <v>13</v>
      </c>
      <c r="G90" s="173" t="str">
        <f t="shared" si="9"/>
        <v>その他の設備導入、運用改善</v>
      </c>
      <c r="H90" s="173" t="str">
        <f t="shared" si="9"/>
        <v>電気使用設備</v>
      </c>
      <c r="I90" s="162" t="s">
        <v>626</v>
      </c>
      <c r="J90" s="163" t="str">
        <f t="shared" si="12"/>
        <v>287～290</v>
      </c>
      <c r="K90" s="164">
        <f>INDEX('1.2(1)①'!$B:$B,MATCH(M90,'1.2(1)①'!$A:$A,0),1)</f>
        <v>287</v>
      </c>
      <c r="L90" s="185">
        <f t="shared" si="13"/>
        <v>290</v>
      </c>
      <c r="M90" s="185" t="str">
        <f t="shared" si="10"/>
        <v>Scope1, 2その他の設備導入、運用改善電気使用設備業務用機器</v>
      </c>
      <c r="N90" s="186"/>
      <c r="O90" s="167" t="str">
        <f>INDEX('1.2(1)①'!$J:$J,MATCH(検討会用①!$K90,'1.2(1)①'!$B:$B,0),1)</f>
        <v>ショーケースの保温装置の導入</v>
      </c>
      <c r="P90" s="167">
        <f t="shared" si="11"/>
        <v>4</v>
      </c>
      <c r="Q90" s="210">
        <f>COUNTIFS('1.2(2)'!J$967:J$1017,"〇",'1.2(2)'!$C$967:$C$1017,"&gt;="&amp;$K90,'1.2(2)'!$C$967:$C$1017,"&lt;="&amp;$L90)+COUNTIFS('1.2(2)'!J$967:J$1017,"△",'1.2(2)'!$C$967:$C$1017,"&gt;="&amp;$K90,'1.2(2)'!$C$967:$C$1017,"&lt;="&amp;$L90)</f>
        <v>0</v>
      </c>
      <c r="R90" s="210">
        <f>COUNTIFS('1.2(2)'!K$967:K$1017,"〇",'1.2(2)'!$C$967:$C$1017,"&gt;="&amp;$K90,'1.2(2)'!$C$967:$C$1017,"&lt;="&amp;$L90)+COUNTIFS('1.2(2)'!K$967:K$1017,"△",'1.2(2)'!$C$967:$C$1017,"&gt;="&amp;$K90,'1.2(2)'!$C$967:$C$1017,"&lt;="&amp;$L90)</f>
        <v>0</v>
      </c>
    </row>
    <row r="91" spans="2:18" ht="14.4" customHeight="1">
      <c r="B91" s="404" t="s">
        <v>994</v>
      </c>
      <c r="C91" s="405"/>
      <c r="D91" s="190" t="s">
        <v>996</v>
      </c>
      <c r="E91" s="191"/>
      <c r="F91" s="173" t="s">
        <v>13</v>
      </c>
      <c r="G91" s="173" t="str">
        <f t="shared" si="9"/>
        <v>その他の設備導入、運用改善</v>
      </c>
      <c r="H91" s="173" t="str">
        <f t="shared" si="9"/>
        <v>電気使用設備</v>
      </c>
      <c r="I91" s="162" t="s">
        <v>540</v>
      </c>
      <c r="J91" s="163" t="str">
        <f t="shared" si="12"/>
        <v>291～295</v>
      </c>
      <c r="K91" s="164">
        <f>INDEX('1.2(1)①'!$B:$B,MATCH(M91,'1.2(1)①'!$A:$A,0),1)</f>
        <v>291</v>
      </c>
      <c r="L91" s="185">
        <f t="shared" si="13"/>
        <v>295</v>
      </c>
      <c r="M91" s="185" t="str">
        <f t="shared" si="10"/>
        <v>Scope1, 2その他の設備導入、運用改善電気使用設備その他</v>
      </c>
      <c r="N91" s="186"/>
      <c r="O91" s="167" t="str">
        <f>INDEX('1.2(1)①'!$J:$J,MATCH(検討会用①!$K91,'1.2(1)①'!$B:$B,0),1)</f>
        <v>高性能電気分解炉・メッキ炉の導入</v>
      </c>
      <c r="P91" s="167">
        <f t="shared" si="11"/>
        <v>5</v>
      </c>
      <c r="Q91" s="210">
        <f>COUNTIFS('1.2(2)'!J$967:J$1017,"〇",'1.2(2)'!$C$967:$C$1017,"&gt;="&amp;$K91,'1.2(2)'!$C$967:$C$1017,"&lt;="&amp;$L91)+COUNTIFS('1.2(2)'!J$967:J$1017,"△",'1.2(2)'!$C$967:$C$1017,"&gt;="&amp;$K91,'1.2(2)'!$C$967:$C$1017,"&lt;="&amp;$L91)</f>
        <v>0</v>
      </c>
      <c r="R91" s="210">
        <f>COUNTIFS('1.2(2)'!K$967:K$1017,"〇",'1.2(2)'!$C$967:$C$1017,"&gt;="&amp;$K91,'1.2(2)'!$C$967:$C$1017,"&lt;="&amp;$L91)+COUNTIFS('1.2(2)'!K$967:K$1017,"△",'1.2(2)'!$C$967:$C$1017,"&gt;="&amp;$K91,'1.2(2)'!$C$967:$C$1017,"&lt;="&amp;$L91)</f>
        <v>0</v>
      </c>
    </row>
    <row r="92" spans="2:18" ht="14.4" customHeight="1">
      <c r="B92" s="404" t="s">
        <v>994</v>
      </c>
      <c r="C92" s="405"/>
      <c r="D92" s="170" t="s">
        <v>996</v>
      </c>
      <c r="E92" s="171"/>
      <c r="F92" s="302" t="s">
        <v>13</v>
      </c>
      <c r="G92" s="173" t="str">
        <f t="shared" si="9"/>
        <v>その他の設備導入、運用改善</v>
      </c>
      <c r="H92" s="161" t="s">
        <v>169</v>
      </c>
      <c r="I92" s="162" t="s">
        <v>646</v>
      </c>
      <c r="J92" s="163" t="str">
        <f t="shared" si="12"/>
        <v>296～297</v>
      </c>
      <c r="K92" s="164">
        <f>INDEX('1.2(1)①'!$B:$B,MATCH(M92,'1.2(1)①'!$A:$A,0),1)</f>
        <v>296</v>
      </c>
      <c r="L92" s="185">
        <f t="shared" si="13"/>
        <v>297</v>
      </c>
      <c r="M92" s="185" t="str">
        <f t="shared" si="10"/>
        <v>Scope1, 2その他の設備導入、運用改善建物外壁・屋根・窓・床の断熱化・気密化</v>
      </c>
      <c r="N92" s="186"/>
      <c r="O92" s="167" t="str">
        <f>INDEX('1.2(1)①'!$J:$J,MATCH(検討会用①!$K92,'1.2(1)①'!$B:$B,0),1)</f>
        <v>空調ゾーニングの細分化</v>
      </c>
      <c r="P92" s="167">
        <f t="shared" si="11"/>
        <v>2</v>
      </c>
      <c r="Q92" s="210">
        <f>COUNTIFS('1.2(2)'!J$967:J$1017,"〇",'1.2(2)'!$C$967:$C$1017,"&gt;="&amp;$K92,'1.2(2)'!$C$967:$C$1017,"&lt;="&amp;$L92)+COUNTIFS('1.2(2)'!J$967:J$1017,"△",'1.2(2)'!$C$967:$C$1017,"&gt;="&amp;$K92,'1.2(2)'!$C$967:$C$1017,"&lt;="&amp;$L92)</f>
        <v>0</v>
      </c>
      <c r="R92" s="210">
        <f>COUNTIFS('1.2(2)'!K$967:K$1017,"〇",'1.2(2)'!$C$967:$C$1017,"&gt;="&amp;$K92,'1.2(2)'!$C$967:$C$1017,"&lt;="&amp;$L92)+COUNTIFS('1.2(2)'!K$967:K$1017,"△",'1.2(2)'!$C$967:$C$1017,"&gt;="&amp;$K92,'1.2(2)'!$C$967:$C$1017,"&lt;="&amp;$L92)</f>
        <v>0</v>
      </c>
    </row>
    <row r="93" spans="2:18" ht="14.4" customHeight="1">
      <c r="B93" s="404" t="s">
        <v>994</v>
      </c>
      <c r="C93" s="405"/>
      <c r="D93" s="170" t="s">
        <v>996</v>
      </c>
      <c r="E93" s="171"/>
      <c r="F93" s="302" t="s">
        <v>13</v>
      </c>
      <c r="G93" s="173" t="str">
        <f t="shared" si="9"/>
        <v>その他の設備導入、運用改善</v>
      </c>
      <c r="H93" s="173" t="str">
        <f>H92</f>
        <v>建物</v>
      </c>
      <c r="I93" s="162" t="s">
        <v>651</v>
      </c>
      <c r="J93" s="163">
        <f t="shared" si="12"/>
        <v>298</v>
      </c>
      <c r="K93" s="164">
        <f>INDEX('1.2(1)①'!$B:$B,MATCH(M93,'1.2(1)①'!$A:$A,0),1)</f>
        <v>298</v>
      </c>
      <c r="L93" s="185">
        <f t="shared" si="13"/>
        <v>298</v>
      </c>
      <c r="M93" s="185" t="str">
        <f t="shared" si="10"/>
        <v>Scope1, 2その他の設備導入、運用改善建物日射遮蔽</v>
      </c>
      <c r="N93" s="186"/>
      <c r="O93" s="167" t="str">
        <f>INDEX('1.2(1)①'!$J:$J,MATCH(検討会用①!$K93,'1.2(1)①'!$B:$B,0),1)</f>
        <v>日射遮蔽</v>
      </c>
      <c r="P93" s="167">
        <f t="shared" si="11"/>
        <v>1</v>
      </c>
      <c r="Q93" s="210">
        <f>COUNTIFS('1.2(2)'!J$967:J$1017,"〇",'1.2(2)'!$C$967:$C$1017,"&gt;="&amp;$K93,'1.2(2)'!$C$967:$C$1017,"&lt;="&amp;$L93)+COUNTIFS('1.2(2)'!J$967:J$1017,"△",'1.2(2)'!$C$967:$C$1017,"&gt;="&amp;$K93,'1.2(2)'!$C$967:$C$1017,"&lt;="&amp;$L93)</f>
        <v>0</v>
      </c>
      <c r="R93" s="210">
        <f>COUNTIFS('1.2(2)'!K$967:K$1017,"〇",'1.2(2)'!$C$967:$C$1017,"&gt;="&amp;$K93,'1.2(2)'!$C$967:$C$1017,"&lt;="&amp;$L93)+COUNTIFS('1.2(2)'!K$967:K$1017,"△",'1.2(2)'!$C$967:$C$1017,"&gt;="&amp;$K93,'1.2(2)'!$C$967:$C$1017,"&lt;="&amp;$L93)</f>
        <v>0</v>
      </c>
    </row>
    <row r="94" spans="2:18" ht="14.4" customHeight="1">
      <c r="B94" s="404" t="s">
        <v>994</v>
      </c>
      <c r="C94" s="405"/>
      <c r="D94" s="170" t="s">
        <v>996</v>
      </c>
      <c r="E94" s="171"/>
      <c r="F94" s="302" t="s">
        <v>13</v>
      </c>
      <c r="G94" s="173" t="str">
        <f t="shared" ref="G94" si="14">G93</f>
        <v>その他の設備導入、運用改善</v>
      </c>
      <c r="H94" s="402" t="s">
        <v>3849</v>
      </c>
      <c r="I94" s="403"/>
      <c r="J94" s="163" t="str">
        <f t="shared" si="12"/>
        <v>299～309</v>
      </c>
      <c r="K94" s="164">
        <f>INDEX('1.2(1)①'!$B:$B,MATCH(M94,'1.2(1)①'!$A:$A,0),1)</f>
        <v>299</v>
      </c>
      <c r="L94" s="185">
        <f>K95-1</f>
        <v>309</v>
      </c>
      <c r="M94" s="185" t="str">
        <f t="shared" si="10"/>
        <v>Scope1, 2その他の設備導入、運用改善未利用エネルギー・再生可能エネルギー設備等</v>
      </c>
      <c r="N94" s="186"/>
      <c r="O94" s="167" t="str">
        <f>INDEX('1.2(1)①'!$J:$J,MATCH(検討会用①!$K94,'1.2(1)①'!$B:$B,0),1)</f>
        <v>廃棄物、廃液のガス化・液（油）化・固形燃料化装置の導入</v>
      </c>
      <c r="P94" s="167">
        <f t="shared" si="11"/>
        <v>11</v>
      </c>
      <c r="Q94" s="210">
        <f>COUNTIFS('1.2(2)'!J$967:J$1017,"〇",'1.2(2)'!$C$967:$C$1017,"&gt;="&amp;$K94,'1.2(2)'!$C$967:$C$1017,"&lt;="&amp;$L94)+COUNTIFS('1.2(2)'!J$967:J$1017,"△",'1.2(2)'!$C$967:$C$1017,"&gt;="&amp;$K94,'1.2(2)'!$C$967:$C$1017,"&lt;="&amp;$L94)</f>
        <v>0</v>
      </c>
      <c r="R94" s="210">
        <f>COUNTIFS('1.2(2)'!K$967:K$1017,"〇",'1.2(2)'!$C$967:$C$1017,"&gt;="&amp;$K94,'1.2(2)'!$C$967:$C$1017,"&lt;="&amp;$L94)+COUNTIFS('1.2(2)'!K$967:K$1017,"△",'1.2(2)'!$C$967:$C$1017,"&gt;="&amp;$K94,'1.2(2)'!$C$967:$C$1017,"&lt;="&amp;$L94)</f>
        <v>0</v>
      </c>
    </row>
    <row r="95" spans="2:18" ht="14.4" customHeight="1">
      <c r="B95" s="404" t="s">
        <v>994</v>
      </c>
      <c r="C95" s="405"/>
      <c r="D95" s="170" t="s">
        <v>996</v>
      </c>
      <c r="E95" s="171"/>
      <c r="F95" s="302" t="s">
        <v>13</v>
      </c>
      <c r="G95" s="173" t="str">
        <f>G94</f>
        <v>その他の設備導入、運用改善</v>
      </c>
      <c r="H95" s="402" t="s">
        <v>673</v>
      </c>
      <c r="I95" s="403"/>
      <c r="J95" s="163" t="str">
        <f t="shared" si="12"/>
        <v>310～312</v>
      </c>
      <c r="K95" s="164">
        <f>INDEX('1.2(1)①'!$B:$B,MATCH(M95,'1.2(1)①'!$A:$A,0),1)</f>
        <v>310</v>
      </c>
      <c r="L95" s="185">
        <f t="shared" si="13"/>
        <v>312</v>
      </c>
      <c r="M95" s="185" t="str">
        <f>F95&amp;G95&amp;H95&amp;I95</f>
        <v>Scope1, 2その他の設備導入、運用改善情報技術</v>
      </c>
      <c r="N95" s="186"/>
      <c r="O95" s="167" t="str">
        <f>INDEX('1.2(1)①'!$J:$J,MATCH(検討会用①!$K95,'1.2(1)①'!$B:$B,0),1)</f>
        <v>ネットワーク対応型製造設備の導入</v>
      </c>
      <c r="P95" s="167">
        <f t="shared" si="11"/>
        <v>3</v>
      </c>
      <c r="Q95" s="210">
        <f>COUNTIFS('1.2(2)'!J$967:J$1017,"〇",'1.2(2)'!$C$967:$C$1017,"&gt;="&amp;$K95,'1.2(2)'!$C$967:$C$1017,"&lt;="&amp;$L95)+COUNTIFS('1.2(2)'!J$967:J$1017,"△",'1.2(2)'!$C$967:$C$1017,"&gt;="&amp;$K95,'1.2(2)'!$C$967:$C$1017,"&lt;="&amp;$L95)</f>
        <v>0</v>
      </c>
      <c r="R95" s="210">
        <f>COUNTIFS('1.2(2)'!K$967:K$1017,"〇",'1.2(2)'!$C$967:$C$1017,"&gt;="&amp;$K95,'1.2(2)'!$C$967:$C$1017,"&lt;="&amp;$L95)+COUNTIFS('1.2(2)'!K$967:K$1017,"△",'1.2(2)'!$C$967:$C$1017,"&gt;="&amp;$K95,'1.2(2)'!$C$967:$C$1017,"&lt;="&amp;$L95)</f>
        <v>0</v>
      </c>
    </row>
    <row r="96" spans="2:18" ht="14.4" customHeight="1">
      <c r="B96" s="404" t="s">
        <v>994</v>
      </c>
      <c r="C96" s="405"/>
      <c r="D96" s="170" t="s">
        <v>996</v>
      </c>
      <c r="E96" s="171"/>
      <c r="F96" s="304" t="s">
        <v>678</v>
      </c>
      <c r="G96" s="162" t="s">
        <v>679</v>
      </c>
      <c r="H96" s="402" t="s">
        <v>680</v>
      </c>
      <c r="I96" s="403"/>
      <c r="J96" s="163" t="str">
        <f t="shared" si="12"/>
        <v>313～306</v>
      </c>
      <c r="K96" s="164">
        <f>INDEX('1.2(1)①'!$B:$B,MATCH(M96,'1.2(1)①'!$A:$A,0),1)</f>
        <v>313</v>
      </c>
      <c r="L96" s="185">
        <f t="shared" si="13"/>
        <v>306</v>
      </c>
      <c r="M96" s="185" t="str">
        <f t="shared" si="10"/>
        <v>Scope2敷地外からの再生可能エネルギーの調達ー</v>
      </c>
      <c r="N96" s="186"/>
      <c r="O96" s="167" t="str">
        <f>INDEX('1.2(1)①'!$J:$J,MATCH(検討会用①!$K96,'1.2(1)①'!$B:$B,0),1)</f>
        <v>オフサイトからの再生可能エネルギー電力の調達</v>
      </c>
      <c r="P96" s="167">
        <f t="shared" si="11"/>
        <v>-6</v>
      </c>
      <c r="Q96" s="210">
        <f>COUNTIFS('1.2(2)'!J$967:J$1017,"〇",'1.2(2)'!$C$967:$C$1017,"&gt;="&amp;$K96,'1.2(2)'!$C$967:$C$1017,"&lt;="&amp;$L96)+COUNTIFS('1.2(2)'!J$967:J$1017,"△",'1.2(2)'!$C$967:$C$1017,"&gt;="&amp;$K96,'1.2(2)'!$C$967:$C$1017,"&lt;="&amp;$L96)</f>
        <v>0</v>
      </c>
      <c r="R96" s="210">
        <f>COUNTIFS('1.2(2)'!K$967:K$1017,"〇",'1.2(2)'!$C$967:$C$1017,"&gt;="&amp;$K96,'1.2(2)'!$C$967:$C$1017,"&lt;="&amp;$L96)+COUNTIFS('1.2(2)'!K$967:K$1017,"△",'1.2(2)'!$C$967:$C$1017,"&gt;="&amp;$K96,'1.2(2)'!$C$967:$C$1017,"&lt;="&amp;$L96)</f>
        <v>0</v>
      </c>
    </row>
    <row r="97" spans="2:18" ht="14.4" customHeight="1">
      <c r="B97" s="404" t="s">
        <v>994</v>
      </c>
      <c r="C97" s="405"/>
      <c r="D97" s="170" t="s">
        <v>996</v>
      </c>
      <c r="E97" s="171"/>
      <c r="F97" s="304" t="s">
        <v>683</v>
      </c>
      <c r="G97" s="162" t="s">
        <v>708</v>
      </c>
      <c r="H97" s="402" t="s">
        <v>680</v>
      </c>
      <c r="I97" s="403"/>
      <c r="J97" s="163" t="str">
        <f t="shared" si="12"/>
        <v>307～311</v>
      </c>
      <c r="K97" s="164">
        <v>307</v>
      </c>
      <c r="L97" s="185">
        <f t="shared" si="13"/>
        <v>311</v>
      </c>
      <c r="M97" s="185" t="str">
        <f t="shared" si="10"/>
        <v>Scope3バリューチェーンの上流側の排出削減ー</v>
      </c>
      <c r="N97" s="186"/>
      <c r="O97" s="167" t="str">
        <f>INDEX('1.2(1)①'!$J:$J,MATCH(検討会用①!$K97,'1.2(1)①'!$B:$B,0),1)</f>
        <v>高効率ガス分離装置の導入</v>
      </c>
      <c r="P97" s="167">
        <f t="shared" si="11"/>
        <v>5</v>
      </c>
      <c r="Q97" s="210">
        <f>COUNTIFS('1.2(2)'!J$967:J$1017,"〇",'1.2(2)'!$C$967:$C$1017,"&gt;="&amp;$K97,'1.2(2)'!$C$967:$C$1017,"&lt;="&amp;$L97)+COUNTIFS('1.2(2)'!J$967:J$1017,"△",'1.2(2)'!$C$967:$C$1017,"&gt;="&amp;$K97,'1.2(2)'!$C$967:$C$1017,"&lt;="&amp;$L97)</f>
        <v>0</v>
      </c>
      <c r="R97" s="210">
        <f>COUNTIFS('1.2(2)'!K$967:K$1017,"〇",'1.2(2)'!$C$967:$C$1017,"&gt;="&amp;$K97,'1.2(2)'!$C$967:$C$1017,"&lt;="&amp;$L97)+COUNTIFS('1.2(2)'!K$967:K$1017,"△",'1.2(2)'!$C$967:$C$1017,"&gt;="&amp;$K97,'1.2(2)'!$C$967:$C$1017,"&lt;="&amp;$L97)</f>
        <v>0</v>
      </c>
    </row>
    <row r="98" spans="2:18" ht="14.4" customHeight="1">
      <c r="B98" s="404" t="s">
        <v>994</v>
      </c>
      <c r="C98" s="405"/>
      <c r="D98" s="170" t="s">
        <v>996</v>
      </c>
      <c r="E98" s="171"/>
      <c r="F98" s="302" t="str">
        <f t="shared" ref="F98" si="15">F97</f>
        <v>Scope3</v>
      </c>
      <c r="G98" s="162" t="s">
        <v>729</v>
      </c>
      <c r="H98" s="402" t="s">
        <v>680</v>
      </c>
      <c r="I98" s="403"/>
      <c r="J98" s="163" t="str">
        <f t="shared" si="12"/>
        <v>312～321</v>
      </c>
      <c r="K98" s="164">
        <v>312</v>
      </c>
      <c r="L98" s="185">
        <f t="shared" si="13"/>
        <v>321</v>
      </c>
      <c r="M98" s="185" t="str">
        <f t="shared" si="10"/>
        <v>Scope3バリューチェーンの下流流側の排出削減ー</v>
      </c>
      <c r="N98" s="186"/>
      <c r="O98" s="167" t="str">
        <f>INDEX('1.2(1)①'!$J:$J,MATCH(検討会用①!$K98,'1.2(1)①'!$B:$B,0),1)</f>
        <v>業務・事業の効率改善に向けたデジタル化、DX化</v>
      </c>
      <c r="P98" s="167">
        <f t="shared" si="11"/>
        <v>10</v>
      </c>
      <c r="Q98" s="210">
        <f>COUNTIFS('1.2(2)'!J$967:J$1017,"〇",'1.2(2)'!$C$967:$C$1017,"&gt;="&amp;$K98,'1.2(2)'!$C$967:$C$1017,"&lt;="&amp;$L98)+COUNTIFS('1.2(2)'!J$967:J$1017,"△",'1.2(2)'!$C$967:$C$1017,"&gt;="&amp;$K98,'1.2(2)'!$C$967:$C$1017,"&lt;="&amp;$L98)</f>
        <v>0</v>
      </c>
      <c r="R98" s="210">
        <f>COUNTIFS('1.2(2)'!K$967:K$1017,"〇",'1.2(2)'!$C$967:$C$1017,"&gt;="&amp;$K98,'1.2(2)'!$C$967:$C$1017,"&lt;="&amp;$L98)+COUNTIFS('1.2(2)'!K$967:K$1017,"△",'1.2(2)'!$C$967:$C$1017,"&gt;="&amp;$K98,'1.2(2)'!$C$967:$C$1017,"&lt;="&amp;$L98)</f>
        <v>0</v>
      </c>
    </row>
    <row r="99" spans="2:18" ht="14.4" customHeight="1">
      <c r="B99" s="400" t="s">
        <v>994</v>
      </c>
      <c r="C99" s="401"/>
      <c r="D99" s="176" t="s">
        <v>996</v>
      </c>
      <c r="E99" s="177"/>
      <c r="F99" s="303" t="s">
        <v>692</v>
      </c>
      <c r="G99" s="162" t="s">
        <v>693</v>
      </c>
      <c r="H99" s="402" t="s">
        <v>680</v>
      </c>
      <c r="I99" s="403"/>
      <c r="J99" s="163">
        <f t="shared" si="12"/>
        <v>322</v>
      </c>
      <c r="K99" s="164">
        <f>INDEX('1.2(1)①'!$B:$B,MATCH(M99,'1.2(1)①'!$A:$A,0),1)</f>
        <v>322</v>
      </c>
      <c r="L99" s="185">
        <f>K100-1</f>
        <v>322</v>
      </c>
      <c r="M99" s="185" t="str">
        <f t="shared" si="10"/>
        <v>Scope1～3バリューチェーンの関係者間での協働による排出削減ー</v>
      </c>
      <c r="N99" s="186"/>
      <c r="O99" s="167" t="str">
        <f>INDEX('1.2(1)①'!$J:$J,MATCH(検討会用①!$K99,'1.2(1)①'!$B:$B,0),1)</f>
        <v>エネルギーの面的利用、地産地消（自立・分散型エネルギーシステムの構築等）</v>
      </c>
      <c r="P99" s="167">
        <f t="shared" si="11"/>
        <v>1</v>
      </c>
      <c r="Q99" s="210">
        <f>COUNTIFS('1.2(2)'!J$967:J$1017,"〇",'1.2(2)'!$C$967:$C$1017,"&gt;="&amp;$K99,'1.2(2)'!$C$967:$C$1017,"&lt;="&amp;$L99)+COUNTIFS('1.2(2)'!J$967:J$1017,"△",'1.2(2)'!$C$967:$C$1017,"&gt;="&amp;$K99,'1.2(2)'!$C$967:$C$1017,"&lt;="&amp;$L99)</f>
        <v>0</v>
      </c>
      <c r="R99" s="210">
        <f>COUNTIFS('1.2(2)'!K$967:K$1017,"〇",'1.2(2)'!$C$967:$C$1017,"&gt;="&amp;$K99,'1.2(2)'!$C$967:$C$1017,"&lt;="&amp;$L99)+COUNTIFS('1.2(2)'!K$967:K$1017,"△",'1.2(2)'!$C$967:$C$1017,"&gt;="&amp;$K99,'1.2(2)'!$C$967:$C$1017,"&lt;="&amp;$L99)</f>
        <v>0</v>
      </c>
    </row>
    <row r="100" spans="2:18">
      <c r="K100" s="17">
        <f>'1.2(1)①'!B328+1</f>
        <v>323</v>
      </c>
      <c r="L100" s="17"/>
      <c r="M100" s="17" t="str">
        <f t="shared" si="10"/>
        <v/>
      </c>
    </row>
    <row r="101" spans="2:18">
      <c r="K101" s="17"/>
      <c r="L101" s="17"/>
      <c r="M101" s="17"/>
    </row>
    <row r="102" spans="2:18" ht="18.600000000000001">
      <c r="B102" s="33" t="s">
        <v>711</v>
      </c>
      <c r="C102" s="19" t="s">
        <v>705</v>
      </c>
      <c r="E102" s="19"/>
      <c r="K102" s="17"/>
      <c r="L102" s="17"/>
      <c r="M102" s="17"/>
    </row>
    <row r="103" spans="2:18">
      <c r="P103" s="58"/>
    </row>
    <row r="104" spans="2:18">
      <c r="B104" s="375" t="s">
        <v>0</v>
      </c>
      <c r="C104" s="395"/>
      <c r="D104" s="369" t="s">
        <v>730</v>
      </c>
      <c r="E104" s="370"/>
      <c r="F104" s="295" t="s">
        <v>8</v>
      </c>
      <c r="G104" s="296" t="s">
        <v>731</v>
      </c>
      <c r="H104" s="375" t="s">
        <v>4</v>
      </c>
      <c r="I104" s="376"/>
      <c r="J104" s="59" t="s">
        <v>3003</v>
      </c>
      <c r="O104" s="58" t="s">
        <v>3518</v>
      </c>
      <c r="P104" s="58" t="s">
        <v>3513</v>
      </c>
      <c r="Q104" t="s">
        <v>3516</v>
      </c>
      <c r="R104" t="s">
        <v>3517</v>
      </c>
    </row>
    <row r="105" spans="2:18">
      <c r="B105" s="21" t="s">
        <v>732</v>
      </c>
      <c r="C105" s="21"/>
      <c r="D105" s="21" t="s">
        <v>733</v>
      </c>
      <c r="E105" s="21" t="s">
        <v>735</v>
      </c>
      <c r="F105" s="21" t="s">
        <v>13</v>
      </c>
      <c r="G105" s="21" t="s">
        <v>809</v>
      </c>
      <c r="H105" s="74" t="s">
        <v>89</v>
      </c>
      <c r="I105" s="75"/>
      <c r="J105" s="297">
        <f t="shared" ref="J105:J136" si="16">HYPERLINK("#'"&amp;$B$17&amp;$B$18&amp;$B$102&amp;"'!B"&amp;K105+6,IF(L105=K105,K105,K105&amp;"～"&amp;L105))</f>
        <v>1</v>
      </c>
      <c r="K105" s="60">
        <f>INDEX('1.2(1)②'!$B:$B,MATCH(M105,'1.2(1)②'!$A:$A,0),1)</f>
        <v>1</v>
      </c>
      <c r="L105" s="17">
        <f>K106-1</f>
        <v>1</v>
      </c>
      <c r="M105" s="17" t="str">
        <f t="shared" ref="M105:M168" si="17">B105&amp;D105&amp;E105&amp;G105&amp;H105</f>
        <v>エネルギー転換電気供給業汽力発電（コンバインドサイクルを含む）燃焼工程熱利用設備</v>
      </c>
      <c r="O105" s="58" t="str">
        <f>INDEX('1.2(1)②'!$J:$J,MATCH($K105,'1.2(1)②'!$B:$B,0),1)</f>
        <v>超臨界ボイラー（※系統容量等の制約により大規模な発電プラントを導入できない地域の場合）、超々臨界圧ボイラーの導入</v>
      </c>
      <c r="P105">
        <f t="shared" ref="P105:P168" si="18">L105-K105+1</f>
        <v>1</v>
      </c>
      <c r="Q105">
        <f>COUNTIFS('1.2(2)'!J$1018:J$1019,"〇",'1.2(2)'!$C$1018:$C$1019,"&gt;="&amp;$K105,'1.2(2)'!$C$1018:$C$1019,"&lt;="&amp;$L105)+COUNTIFS('1.2(2)'!J$1018:J$1019,"△",'1.2(2)'!$C$1018:$C$1019,"&gt;="&amp;$K105,'1.2(2)'!$C$1018:$C$1019,"&lt;="&amp;$L105)</f>
        <v>0</v>
      </c>
      <c r="R105">
        <f>COUNTIFS('1.2(2)'!K$1018:K$1019,"〇",'1.2(2)'!$C$1018:$C$1019,"&gt;="&amp;$K105,'1.2(2)'!$C$1018:$C$1019,"&lt;="&amp;$L105)+COUNTIFS('1.2(2)'!K$1018:K$1019,"△",'1.2(2)'!$C$1018:$C$1019,"&gt;="&amp;$K105,'1.2(2)'!$C$1018:$C$1019,"&lt;="&amp;$L105)</f>
        <v>0</v>
      </c>
    </row>
    <row r="106" spans="2:18">
      <c r="B106" s="69" t="s">
        <v>732</v>
      </c>
      <c r="C106" s="22"/>
      <c r="D106" s="69" t="s">
        <v>733</v>
      </c>
      <c r="E106" s="69" t="s">
        <v>735</v>
      </c>
      <c r="F106" s="69" t="s">
        <v>13</v>
      </c>
      <c r="G106" s="21" t="s">
        <v>811</v>
      </c>
      <c r="H106" s="74" t="s">
        <v>89</v>
      </c>
      <c r="I106" s="75"/>
      <c r="J106" s="297">
        <f t="shared" si="16"/>
        <v>2</v>
      </c>
      <c r="K106" s="60">
        <f>INDEX('1.2(1)②'!$B:$B,MATCH(M106,'1.2(1)②'!$A:$A,0),1)</f>
        <v>2</v>
      </c>
      <c r="L106" s="17">
        <f t="shared" ref="L106:L213" si="19">K107-1</f>
        <v>2</v>
      </c>
      <c r="M106" s="17" t="str">
        <f t="shared" si="17"/>
        <v>エネルギー転換電気供給業汽力発電（コンバインドサイクルを含む）発電工程熱利用設備</v>
      </c>
      <c r="O106" s="58" t="str">
        <f>INDEX('1.2(1)②'!$J:$J,MATCH($K106,'1.2(1)②'!$B:$B,0),1)</f>
        <v>超高温高圧（ＵＳＣ）蒸気タービン、再熱式蒸気タービン、多段抽気タービンなどの導入</v>
      </c>
      <c r="P106">
        <f t="shared" si="18"/>
        <v>1</v>
      </c>
      <c r="Q106">
        <f>COUNTIFS('1.2(2)'!J$1018:J$1019,"〇",'1.2(2)'!$C$1018:$C$1019,"&gt;="&amp;$K106,'1.2(2)'!$C$1018:$C$1019,"&lt;="&amp;$L106)+COUNTIFS('1.2(2)'!J$1018:J$1019,"△",'1.2(2)'!$C$1018:$C$1019,"&gt;="&amp;$K106,'1.2(2)'!$C$1018:$C$1019,"&lt;="&amp;$L106)</f>
        <v>0</v>
      </c>
      <c r="R106">
        <f>COUNTIFS('1.2(2)'!K$1018:K$1019,"〇",'1.2(2)'!$C$1018:$C$1019,"&gt;="&amp;$K106,'1.2(2)'!$C$1018:$C$1019,"&lt;="&amp;$L106)+COUNTIFS('1.2(2)'!K$1018:K$1019,"△",'1.2(2)'!$C$1018:$C$1019,"&gt;="&amp;$K106,'1.2(2)'!$C$1018:$C$1019,"&lt;="&amp;$L106)</f>
        <v>0</v>
      </c>
    </row>
    <row r="107" spans="2:18">
      <c r="B107" s="70" t="s">
        <v>732</v>
      </c>
      <c r="C107" s="22"/>
      <c r="D107" s="70" t="s">
        <v>733</v>
      </c>
      <c r="E107" s="71" t="s">
        <v>735</v>
      </c>
      <c r="F107" s="69" t="s">
        <v>3683</v>
      </c>
      <c r="G107" s="72" t="s">
        <v>811</v>
      </c>
      <c r="H107" s="74" t="s">
        <v>117</v>
      </c>
      <c r="I107" s="75"/>
      <c r="J107" s="297">
        <f t="shared" si="16"/>
        <v>3</v>
      </c>
      <c r="K107" s="60">
        <f>INDEX('1.2(1)②'!$B:$B,MATCH(M107,'1.2(1)②'!$A:$A,0),1)</f>
        <v>3</v>
      </c>
      <c r="L107" s="17">
        <f t="shared" si="19"/>
        <v>3</v>
      </c>
      <c r="M107" s="17" t="str">
        <f t="shared" si="17"/>
        <v>エネルギー転換電気供給業汽力発電（コンバインドサイクルを含む）発電工程電気使用設備</v>
      </c>
      <c r="O107" s="58" t="str">
        <f>INDEX('1.2(1)②'!$J:$J,MATCH($K107,'1.2(1)②'!$B:$B,0),1)</f>
        <v>発電機直結サイリスタ励磁装置、静止型サイリスタ励磁装置等の導入</v>
      </c>
      <c r="P107">
        <f t="shared" si="18"/>
        <v>1</v>
      </c>
      <c r="Q107">
        <f>COUNTIFS('1.2(2)'!J$1018:J$1019,"〇",'1.2(2)'!$C$1018:$C$1019,"&gt;="&amp;$K107,'1.2(2)'!$C$1018:$C$1019,"&lt;="&amp;$L107)+COUNTIFS('1.2(2)'!J$1018:J$1019,"△",'1.2(2)'!$C$1018:$C$1019,"&gt;="&amp;$K107,'1.2(2)'!$C$1018:$C$1019,"&lt;="&amp;$L107)</f>
        <v>0</v>
      </c>
      <c r="R107">
        <f>COUNTIFS('1.2(2)'!K$1018:K$1019,"〇",'1.2(2)'!$C$1018:$C$1019,"&gt;="&amp;$K107,'1.2(2)'!$C$1018:$C$1019,"&lt;="&amp;$L107)+COUNTIFS('1.2(2)'!K$1018:K$1019,"△",'1.2(2)'!$C$1018:$C$1019,"&gt;="&amp;$K107,'1.2(2)'!$C$1018:$C$1019,"&lt;="&amp;$L107)</f>
        <v>0</v>
      </c>
    </row>
    <row r="108" spans="2:18">
      <c r="B108" s="70" t="s">
        <v>732</v>
      </c>
      <c r="C108" s="22"/>
      <c r="D108" s="71" t="s">
        <v>733</v>
      </c>
      <c r="E108" s="23" t="s">
        <v>738</v>
      </c>
      <c r="F108" s="69" t="s">
        <v>3684</v>
      </c>
      <c r="G108" s="301" t="s">
        <v>809</v>
      </c>
      <c r="H108" s="74" t="s">
        <v>89</v>
      </c>
      <c r="I108" s="75"/>
      <c r="J108" s="297">
        <f t="shared" si="16"/>
        <v>4</v>
      </c>
      <c r="K108" s="60">
        <f>INDEX('1.2(1)②'!$B:$B,MATCH(M108,'1.2(1)②'!$A:$A,0),1)</f>
        <v>4</v>
      </c>
      <c r="L108" s="17">
        <f t="shared" si="19"/>
        <v>4</v>
      </c>
      <c r="M108" s="17" t="str">
        <f t="shared" si="17"/>
        <v>エネルギー転換電気供給業ガスタービン発電燃焼工程熱利用設備</v>
      </c>
      <c r="O108" s="58" t="str">
        <f>INDEX('1.2(1)②'!$J:$J,MATCH($K108,'1.2(1)②'!$B:$B,0),1)</f>
        <v>蒸気噴霧型ガスタービンの導入</v>
      </c>
      <c r="P108">
        <f t="shared" si="18"/>
        <v>1</v>
      </c>
      <c r="Q108">
        <f>COUNTIFS('1.2(2)'!J$1018:J$1019,"〇",'1.2(2)'!$C$1018:$C$1019,"&gt;="&amp;$K108,'1.2(2)'!$C$1018:$C$1019,"&lt;="&amp;$L108)+COUNTIFS('1.2(2)'!J$1018:J$1019,"△",'1.2(2)'!$C$1018:$C$1019,"&gt;="&amp;$K108,'1.2(2)'!$C$1018:$C$1019,"&lt;="&amp;$L108)</f>
        <v>0</v>
      </c>
      <c r="R108">
        <f>COUNTIFS('1.2(2)'!K$1018:K$1019,"〇",'1.2(2)'!$C$1018:$C$1019,"&gt;="&amp;$K108,'1.2(2)'!$C$1018:$C$1019,"&lt;="&amp;$L108)+COUNTIFS('1.2(2)'!K$1018:K$1019,"△",'1.2(2)'!$C$1018:$C$1019,"&gt;="&amp;$K108,'1.2(2)'!$C$1018:$C$1019,"&lt;="&amp;$L108)</f>
        <v>0</v>
      </c>
    </row>
    <row r="109" spans="2:18">
      <c r="B109" s="70" t="s">
        <v>732</v>
      </c>
      <c r="C109" s="22"/>
      <c r="D109" s="383" t="s">
        <v>739</v>
      </c>
      <c r="E109" s="384"/>
      <c r="F109" s="69" t="s">
        <v>3685</v>
      </c>
      <c r="G109" s="22" t="s">
        <v>813</v>
      </c>
      <c r="H109" s="74" t="s">
        <v>89</v>
      </c>
      <c r="I109" s="75"/>
      <c r="J109" s="297">
        <f t="shared" si="16"/>
        <v>5</v>
      </c>
      <c r="K109" s="60">
        <f>INDEX('1.2(1)②'!$B:$B,MATCH(M109,'1.2(1)②'!$A:$A,0),1)</f>
        <v>5</v>
      </c>
      <c r="L109" s="17">
        <f t="shared" si="19"/>
        <v>5</v>
      </c>
      <c r="M109" s="17" t="str">
        <f t="shared" si="17"/>
        <v>エネルギー転換ガス供給業原料受入、貯蔵工程熱利用設備</v>
      </c>
      <c r="O109" s="58" t="str">
        <f>INDEX('1.2(1)②'!$J:$J,MATCH($K109,'1.2(1)②'!$B:$B,0),1)</f>
        <v>ＬＮＧ地下・地上式タンクヒータ用加熱装置（スチーム、温水、電気ヒータ等）、ＬＮＧ受入サンプリング用気化器加熱装置（スチーム、温水、工水、電気ヒータ等）等の導入</v>
      </c>
      <c r="P109">
        <f t="shared" si="18"/>
        <v>1</v>
      </c>
      <c r="Q109">
        <f>COUNTIFS('1.2(2)'!J$1018:J$1019,"〇",'1.2(2)'!$C$1018:$C$1019,"&gt;="&amp;$K109,'1.2(2)'!$C$1018:$C$1019,"&lt;="&amp;$L109)+COUNTIFS('1.2(2)'!J$1018:J$1019,"△",'1.2(2)'!$C$1018:$C$1019,"&gt;="&amp;$K109,'1.2(2)'!$C$1018:$C$1019,"&lt;="&amp;$L109)</f>
        <v>0</v>
      </c>
      <c r="R109">
        <f>COUNTIFS('1.2(2)'!K$1018:K$1019,"〇",'1.2(2)'!$C$1018:$C$1019,"&gt;="&amp;$K109,'1.2(2)'!$C$1018:$C$1019,"&lt;="&amp;$L109)+COUNTIFS('1.2(2)'!K$1018:K$1019,"△",'1.2(2)'!$C$1018:$C$1019,"&gt;="&amp;$K109,'1.2(2)'!$C$1018:$C$1019,"&lt;="&amp;$L109)</f>
        <v>0</v>
      </c>
    </row>
    <row r="110" spans="2:18">
      <c r="B110" s="70" t="s">
        <v>732</v>
      </c>
      <c r="C110" s="22"/>
      <c r="D110" s="385" t="s">
        <v>739</v>
      </c>
      <c r="E110" s="386"/>
      <c r="F110" s="69" t="s">
        <v>3686</v>
      </c>
      <c r="G110" s="69" t="s">
        <v>813</v>
      </c>
      <c r="H110" s="74" t="s">
        <v>117</v>
      </c>
      <c r="I110" s="75"/>
      <c r="J110" s="297" t="str">
        <f t="shared" si="16"/>
        <v>6～7</v>
      </c>
      <c r="K110" s="60">
        <f>INDEX('1.2(1)②'!$B:$B,MATCH(M110,'1.2(1)②'!$A:$A,0),1)</f>
        <v>6</v>
      </c>
      <c r="L110" s="17">
        <f t="shared" si="19"/>
        <v>7</v>
      </c>
      <c r="M110" s="17" t="str">
        <f t="shared" si="17"/>
        <v>エネルギー転換ガス供給業原料受入、貯蔵工程電気使用設備</v>
      </c>
      <c r="O110" s="58" t="str">
        <f>INDEX('1.2(1)②'!$J:$J,MATCH($K110,'1.2(1)②'!$B:$B,0),1)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P110">
        <f t="shared" si="18"/>
        <v>2</v>
      </c>
      <c r="Q110">
        <f>COUNTIFS('1.2(2)'!J$1018:J$1019,"〇",'1.2(2)'!$C$1018:$C$1019,"&gt;="&amp;$K110,'1.2(2)'!$C$1018:$C$1019,"&lt;="&amp;$L110)+COUNTIFS('1.2(2)'!J$1018:J$1019,"△",'1.2(2)'!$C$1018:$C$1019,"&gt;="&amp;$K110,'1.2(2)'!$C$1018:$C$1019,"&lt;="&amp;$L110)</f>
        <v>0</v>
      </c>
      <c r="R110">
        <f>COUNTIFS('1.2(2)'!K$1018:K$1019,"〇",'1.2(2)'!$C$1018:$C$1019,"&gt;="&amp;$K110,'1.2(2)'!$C$1018:$C$1019,"&lt;="&amp;$L110)+COUNTIFS('1.2(2)'!K$1018:K$1019,"△",'1.2(2)'!$C$1018:$C$1019,"&gt;="&amp;$K110,'1.2(2)'!$C$1018:$C$1019,"&lt;="&amp;$L110)</f>
        <v>0</v>
      </c>
    </row>
    <row r="111" spans="2:18">
      <c r="B111" s="70" t="s">
        <v>732</v>
      </c>
      <c r="C111" s="22"/>
      <c r="D111" s="385" t="s">
        <v>739</v>
      </c>
      <c r="E111" s="386"/>
      <c r="F111" s="69" t="s">
        <v>3687</v>
      </c>
      <c r="G111" s="301" t="s">
        <v>815</v>
      </c>
      <c r="H111" s="74" t="s">
        <v>89</v>
      </c>
      <c r="I111" s="75"/>
      <c r="J111" s="297" t="str">
        <f t="shared" si="16"/>
        <v>8～10</v>
      </c>
      <c r="K111" s="60">
        <f>INDEX('1.2(1)②'!$B:$B,MATCH(M111,'1.2(1)②'!$A:$A,0),1)</f>
        <v>8</v>
      </c>
      <c r="L111" s="17">
        <f t="shared" si="19"/>
        <v>10</v>
      </c>
      <c r="M111" s="17" t="str">
        <f t="shared" si="17"/>
        <v>エネルギー転換ガス供給業気化・熱量調整・送出工程熱利用設備</v>
      </c>
      <c r="O111" s="58" t="str">
        <f>INDEX('1.2(1)②'!$J:$J,MATCH($K111,'1.2(1)②'!$B:$B,0),1)</f>
        <v>ＬＮＧ気化器等のフィン式、二重管式伝熱管の採用</v>
      </c>
      <c r="P111">
        <f t="shared" si="18"/>
        <v>3</v>
      </c>
      <c r="Q111">
        <f>COUNTIFS('1.2(2)'!J$1018:J$1019,"〇",'1.2(2)'!$C$1018:$C$1019,"&gt;="&amp;$K111,'1.2(2)'!$C$1018:$C$1019,"&lt;="&amp;$L111)+COUNTIFS('1.2(2)'!J$1018:J$1019,"△",'1.2(2)'!$C$1018:$C$1019,"&gt;="&amp;$K111,'1.2(2)'!$C$1018:$C$1019,"&lt;="&amp;$L111)</f>
        <v>0</v>
      </c>
      <c r="R111">
        <f>COUNTIFS('1.2(2)'!K$1018:K$1019,"〇",'1.2(2)'!$C$1018:$C$1019,"&gt;="&amp;$K111,'1.2(2)'!$C$1018:$C$1019,"&lt;="&amp;$L111)+COUNTIFS('1.2(2)'!K$1018:K$1019,"△",'1.2(2)'!$C$1018:$C$1019,"&gt;="&amp;$K111,'1.2(2)'!$C$1018:$C$1019,"&lt;="&amp;$L111)</f>
        <v>0</v>
      </c>
    </row>
    <row r="112" spans="2:18">
      <c r="B112" s="70" t="s">
        <v>732</v>
      </c>
      <c r="C112" s="22"/>
      <c r="D112" s="385" t="s">
        <v>739</v>
      </c>
      <c r="E112" s="386"/>
      <c r="F112" s="69" t="s">
        <v>3688</v>
      </c>
      <c r="G112" s="22" t="s">
        <v>740</v>
      </c>
      <c r="H112" s="74" t="s">
        <v>198</v>
      </c>
      <c r="I112" s="75"/>
      <c r="J112" s="297" t="str">
        <f t="shared" si="16"/>
        <v>11～12</v>
      </c>
      <c r="K112" s="60">
        <f>INDEX('1.2(1)②'!$B:$B,MATCH(M112,'1.2(1)②'!$A:$A,0),1)</f>
        <v>11</v>
      </c>
      <c r="L112" s="17">
        <f t="shared" si="19"/>
        <v>12</v>
      </c>
      <c r="M112" s="17" t="str">
        <f t="shared" si="17"/>
        <v>エネルギー転換ガス供給業その他の主要エネルギー消費設備等未利用エネルギー・再生可能エネルギー設備</v>
      </c>
      <c r="O112" s="58" t="str">
        <f>INDEX('1.2(1)②'!$J:$J,MATCH($K112,'1.2(1)②'!$B:$B,0),1)</f>
        <v>ＬＮＧ冷熱利用設備（冷熱発電設備、ＢＯＧ（ボイルオフガス）再液化設備等）の導入</v>
      </c>
      <c r="P112">
        <f t="shared" si="18"/>
        <v>2</v>
      </c>
      <c r="Q112">
        <f>COUNTIFS('1.2(2)'!J$1018:J$1019,"〇",'1.2(2)'!$C$1018:$C$1019,"&gt;="&amp;$K112,'1.2(2)'!$C$1018:$C$1019,"&lt;="&amp;$L112)+COUNTIFS('1.2(2)'!J$1018:J$1019,"△",'1.2(2)'!$C$1018:$C$1019,"&gt;="&amp;$K112,'1.2(2)'!$C$1018:$C$1019,"&lt;="&amp;$L112)</f>
        <v>0</v>
      </c>
      <c r="R112">
        <f>COUNTIFS('1.2(2)'!K$1018:K$1019,"〇",'1.2(2)'!$C$1018:$C$1019,"&gt;="&amp;$K112,'1.2(2)'!$C$1018:$C$1019,"&lt;="&amp;$L112)+COUNTIFS('1.2(2)'!K$1018:K$1019,"△",'1.2(2)'!$C$1018:$C$1019,"&gt;="&amp;$K112,'1.2(2)'!$C$1018:$C$1019,"&lt;="&amp;$L112)</f>
        <v>0</v>
      </c>
    </row>
    <row r="113" spans="2:18">
      <c r="B113" s="21" t="s">
        <v>741</v>
      </c>
      <c r="C113" s="21"/>
      <c r="D113" s="21" t="s">
        <v>742</v>
      </c>
      <c r="E113" s="21" t="s">
        <v>998</v>
      </c>
      <c r="F113" s="69" t="s">
        <v>3689</v>
      </c>
      <c r="G113" s="76" t="s">
        <v>680</v>
      </c>
      <c r="H113" s="74" t="s">
        <v>744</v>
      </c>
      <c r="I113" s="75"/>
      <c r="J113" s="297" t="str">
        <f t="shared" si="16"/>
        <v>13～14</v>
      </c>
      <c r="K113" s="60">
        <f>INDEX('1.2(1)②'!$B:$B,MATCH(M113,'1.2(1)②'!$A:$A,0),1)</f>
        <v>13</v>
      </c>
      <c r="L113" s="17">
        <f t="shared" si="19"/>
        <v>14</v>
      </c>
      <c r="M113" s="17" t="str">
        <f t="shared" si="17"/>
        <v>産業（非製造業）農林水産業米作、野菜作、果樹作、畜産等ー農業機械</v>
      </c>
      <c r="O113" s="58" t="str">
        <f>INDEX('1.2(1)②'!$J:$J,MATCH($K113,'1.2(1)②'!$B:$B,0),1)</f>
        <v>トラクター等の農業機械への自動操舵システムの導入</v>
      </c>
      <c r="P113">
        <f t="shared" si="18"/>
        <v>2</v>
      </c>
      <c r="Q113">
        <f>COUNTIFS('1.2(2)'!J$1018:J$1019,"〇",'1.2(2)'!$C$1018:$C$1019,"&gt;="&amp;$K113,'1.2(2)'!$C$1018:$C$1019,"&lt;="&amp;$L113)+COUNTIFS('1.2(2)'!J$1018:J$1019,"△",'1.2(2)'!$C$1018:$C$1019,"&gt;="&amp;$K113,'1.2(2)'!$C$1018:$C$1019,"&lt;="&amp;$L113)</f>
        <v>0</v>
      </c>
      <c r="R113">
        <f>COUNTIFS('1.2(2)'!K$1018:K$1019,"〇",'1.2(2)'!$C$1018:$C$1019,"&gt;="&amp;$K113,'1.2(2)'!$C$1018:$C$1019,"&lt;="&amp;$L113)+COUNTIFS('1.2(2)'!K$1018:K$1019,"△",'1.2(2)'!$C$1018:$C$1019,"&gt;="&amp;$K113,'1.2(2)'!$C$1018:$C$1019,"&lt;="&amp;$L113)</f>
        <v>0</v>
      </c>
    </row>
    <row r="114" spans="2:18">
      <c r="B114" s="69" t="s">
        <v>741</v>
      </c>
      <c r="C114" s="22"/>
      <c r="D114" s="70" t="s">
        <v>742</v>
      </c>
      <c r="E114" s="71" t="s">
        <v>998</v>
      </c>
      <c r="F114" s="69" t="s">
        <v>3690</v>
      </c>
      <c r="G114" s="77" t="s">
        <v>680</v>
      </c>
      <c r="H114" s="74" t="s">
        <v>198</v>
      </c>
      <c r="I114" s="75"/>
      <c r="J114" s="297" t="str">
        <f t="shared" si="16"/>
        <v>15～18</v>
      </c>
      <c r="K114" s="60">
        <f>INDEX('1.2(1)②'!$B:$B,MATCH(M114,'1.2(1)②'!$A:$A,0),1)</f>
        <v>15</v>
      </c>
      <c r="L114" s="17">
        <f t="shared" si="19"/>
        <v>18</v>
      </c>
      <c r="M114" s="17" t="str">
        <f t="shared" si="17"/>
        <v>産業（非製造業）農林水産業米作、野菜作、果樹作、畜産等ー未利用エネルギー・再生可能エネルギー設備</v>
      </c>
      <c r="O114" s="58" t="str">
        <f>INDEX('1.2(1)②'!$J:$J,MATCH($K114,'1.2(1)②'!$B:$B,0),1)</f>
        <v>営農型太陽光発電の導入</v>
      </c>
      <c r="P114">
        <f t="shared" si="18"/>
        <v>4</v>
      </c>
      <c r="Q114">
        <f>COUNTIFS('1.2(2)'!J$1018:J$1019,"〇",'1.2(2)'!$C$1018:$C$1019,"&gt;="&amp;$K114,'1.2(2)'!$C$1018:$C$1019,"&lt;="&amp;$L114)+COUNTIFS('1.2(2)'!J$1018:J$1019,"△",'1.2(2)'!$C$1018:$C$1019,"&gt;="&amp;$K114,'1.2(2)'!$C$1018:$C$1019,"&lt;="&amp;$L114)</f>
        <v>0</v>
      </c>
      <c r="R114">
        <f>COUNTIFS('1.2(2)'!K$1018:K$1019,"〇",'1.2(2)'!$C$1018:$C$1019,"&gt;="&amp;$K114,'1.2(2)'!$C$1018:$C$1019,"&lt;="&amp;$L114)+COUNTIFS('1.2(2)'!K$1018:K$1019,"△",'1.2(2)'!$C$1018:$C$1019,"&gt;="&amp;$K114,'1.2(2)'!$C$1018:$C$1019,"&lt;="&amp;$L114)</f>
        <v>0</v>
      </c>
    </row>
    <row r="115" spans="2:18">
      <c r="B115" s="70" t="s">
        <v>741</v>
      </c>
      <c r="C115" s="22"/>
      <c r="D115" s="70" t="s">
        <v>742</v>
      </c>
      <c r="E115" s="22" t="s">
        <v>748</v>
      </c>
      <c r="F115" s="69" t="s">
        <v>3691</v>
      </c>
      <c r="G115" s="22" t="s">
        <v>680</v>
      </c>
      <c r="H115" s="74" t="s">
        <v>749</v>
      </c>
      <c r="I115" s="75"/>
      <c r="J115" s="297" t="str">
        <f t="shared" si="16"/>
        <v>19～21</v>
      </c>
      <c r="K115" s="60">
        <f>INDEX('1.2(1)②'!$B:$B,MATCH(M115,'1.2(1)②'!$A:$A,0),1)</f>
        <v>19</v>
      </c>
      <c r="L115" s="17">
        <f t="shared" si="19"/>
        <v>21</v>
      </c>
      <c r="M115" s="17" t="str">
        <f t="shared" si="17"/>
        <v>産業（非製造業）農林水産業施設園芸ー加温設備</v>
      </c>
      <c r="O115" s="58" t="str">
        <f>INDEX('1.2(1)②'!$J:$J,MATCH($K115,'1.2(1)②'!$B:$B,0),1)</f>
        <v>施設園芸用ヒートポンプの導入</v>
      </c>
      <c r="P115">
        <f t="shared" si="18"/>
        <v>3</v>
      </c>
      <c r="Q115">
        <f>COUNTIFS('1.2(2)'!J$1018:J$1019,"〇",'1.2(2)'!$C$1018:$C$1019,"&gt;="&amp;$K115,'1.2(2)'!$C$1018:$C$1019,"&lt;="&amp;$L115)+COUNTIFS('1.2(2)'!J$1018:J$1019,"△",'1.2(2)'!$C$1018:$C$1019,"&gt;="&amp;$K115,'1.2(2)'!$C$1018:$C$1019,"&lt;="&amp;$L115)</f>
        <v>0</v>
      </c>
      <c r="R115">
        <f>COUNTIFS('1.2(2)'!K$1018:K$1019,"〇",'1.2(2)'!$C$1018:$C$1019,"&gt;="&amp;$K115,'1.2(2)'!$C$1018:$C$1019,"&lt;="&amp;$L115)+COUNTIFS('1.2(2)'!K$1018:K$1019,"△",'1.2(2)'!$C$1018:$C$1019,"&gt;="&amp;$K115,'1.2(2)'!$C$1018:$C$1019,"&lt;="&amp;$L115)</f>
        <v>0</v>
      </c>
    </row>
    <row r="116" spans="2:18">
      <c r="B116" s="70" t="s">
        <v>741</v>
      </c>
      <c r="C116" s="22"/>
      <c r="D116" s="70" t="s">
        <v>742</v>
      </c>
      <c r="E116" s="69" t="s">
        <v>748</v>
      </c>
      <c r="F116" s="69" t="s">
        <v>3692</v>
      </c>
      <c r="G116" s="69" t="s">
        <v>680</v>
      </c>
      <c r="H116" s="74" t="s">
        <v>753</v>
      </c>
      <c r="I116" s="75"/>
      <c r="J116" s="297">
        <f t="shared" si="16"/>
        <v>22</v>
      </c>
      <c r="K116" s="60">
        <f>INDEX('1.2(1)②'!$B:$B,MATCH(M116,'1.2(1)②'!$A:$A,0),1)</f>
        <v>22</v>
      </c>
      <c r="L116" s="17">
        <f>K117-1</f>
        <v>22</v>
      </c>
      <c r="M116" s="17" t="str">
        <f t="shared" si="17"/>
        <v>産業（非製造業）農林水産業施設園芸ーその他</v>
      </c>
      <c r="O116" s="58" t="str">
        <f>INDEX('1.2(1)②'!$J:$J,MATCH($K116,'1.2(1)②'!$B:$B,0),1)</f>
        <v>循環扇、ハウス用カーテン等の省エネ設備の導入</v>
      </c>
      <c r="P116">
        <f t="shared" si="18"/>
        <v>1</v>
      </c>
      <c r="Q116">
        <f>COUNTIFS('1.2(2)'!J$1018:J$1019,"〇",'1.2(2)'!$C$1018:$C$1019,"&gt;="&amp;$K116,'1.2(2)'!$C$1018:$C$1019,"&lt;="&amp;$L116)+COUNTIFS('1.2(2)'!J$1018:J$1019,"△",'1.2(2)'!$C$1018:$C$1019,"&gt;="&amp;$K116,'1.2(2)'!$C$1018:$C$1019,"&lt;="&amp;$L116)</f>
        <v>0</v>
      </c>
      <c r="R116">
        <f>COUNTIFS('1.2(2)'!K$1018:K$1019,"〇",'1.2(2)'!$C$1018:$C$1019,"&gt;="&amp;$K116,'1.2(2)'!$C$1018:$C$1019,"&lt;="&amp;$L116)+COUNTIFS('1.2(2)'!K$1018:K$1019,"△",'1.2(2)'!$C$1018:$C$1019,"&gt;="&amp;$K116,'1.2(2)'!$C$1018:$C$1019,"&lt;="&amp;$L116)</f>
        <v>0</v>
      </c>
    </row>
    <row r="117" spans="2:18">
      <c r="B117" s="70" t="s">
        <v>741</v>
      </c>
      <c r="C117" s="22"/>
      <c r="D117" s="383" t="s">
        <v>755</v>
      </c>
      <c r="E117" s="384"/>
      <c r="F117" s="69" t="s">
        <v>3693</v>
      </c>
      <c r="G117" s="76" t="s">
        <v>680</v>
      </c>
      <c r="H117" s="74" t="s">
        <v>756</v>
      </c>
      <c r="I117" s="75"/>
      <c r="J117" s="297" t="e">
        <f t="shared" si="16"/>
        <v>#N/A</v>
      </c>
      <c r="K117" s="60">
        <f>INDEX('1.2(1)②'!$B:$B,MATCH(M117,'1.2(1)②'!$A:$A,0),1)</f>
        <v>23</v>
      </c>
      <c r="L117" s="17" t="e">
        <f t="shared" si="19"/>
        <v>#N/A</v>
      </c>
      <c r="M117" s="17" t="str">
        <f t="shared" si="17"/>
        <v>産業（非製造業）漁業ー漁船</v>
      </c>
      <c r="O117" s="58" t="str">
        <f>INDEX('1.2(1)②'!$J:$J,MATCH($K117,'1.2(1)②'!$B:$B,0),1)</f>
        <v>省エネ型漁船の導入</v>
      </c>
      <c r="P117" t="e">
        <f t="shared" si="18"/>
        <v>#N/A</v>
      </c>
      <c r="Q117">
        <f>COUNTIFS('1.2(2)'!J$1018:J$1019,"〇",'1.2(2)'!$C$1018:$C$1019,"&gt;="&amp;$K117,'1.2(2)'!$C$1018:$C$1019,"&lt;="&amp;$L117)+COUNTIFS('1.2(2)'!J$1018:J$1019,"△",'1.2(2)'!$C$1018:$C$1019,"&gt;="&amp;$K117,'1.2(2)'!$C$1018:$C$1019,"&lt;="&amp;$L117)</f>
        <v>0</v>
      </c>
      <c r="R117">
        <f>COUNTIFS('1.2(2)'!K$1018:K$1019,"〇",'1.2(2)'!$C$1018:$C$1019,"&gt;="&amp;$K117,'1.2(2)'!$C$1018:$C$1019,"&lt;="&amp;$L117)+COUNTIFS('1.2(2)'!K$1018:K$1019,"△",'1.2(2)'!$C$1018:$C$1019,"&gt;="&amp;$K117,'1.2(2)'!$C$1018:$C$1019,"&lt;="&amp;$L117)</f>
        <v>0</v>
      </c>
    </row>
    <row r="118" spans="2:18">
      <c r="B118" s="70" t="s">
        <v>741</v>
      </c>
      <c r="C118" s="22"/>
      <c r="D118" s="385" t="s">
        <v>755</v>
      </c>
      <c r="E118" s="386"/>
      <c r="F118" s="69" t="s">
        <v>3694</v>
      </c>
      <c r="G118" s="77" t="s">
        <v>680</v>
      </c>
      <c r="H118" s="74" t="s">
        <v>198</v>
      </c>
      <c r="I118" s="75"/>
      <c r="J118" s="297" t="e">
        <f t="shared" si="16"/>
        <v>#N/A</v>
      </c>
      <c r="K118" s="60" t="e">
        <f>INDEX('1.2(1)②'!$B:$B,MATCH(M118,'1.2(1)②'!$A:$A,0),1)</f>
        <v>#N/A</v>
      </c>
      <c r="L118" s="17">
        <f t="shared" si="19"/>
        <v>23</v>
      </c>
      <c r="M118" s="17" t="str">
        <f t="shared" si="17"/>
        <v>産業（非製造業）漁業ー未利用エネルギー・再生可能エネルギー設備</v>
      </c>
      <c r="O118" s="58" t="e">
        <f>INDEX('1.2(1)②'!$J:$J,MATCH($K118,'1.2(1)②'!$B:$B,0),1)</f>
        <v>#N/A</v>
      </c>
      <c r="P118" t="e">
        <f t="shared" si="18"/>
        <v>#N/A</v>
      </c>
      <c r="Q118">
        <f>COUNTIFS('1.2(2)'!J$1018:J$1019,"〇",'1.2(2)'!$C$1018:$C$1019,"&gt;="&amp;$K118,'1.2(2)'!$C$1018:$C$1019,"&lt;="&amp;$L118)+COUNTIFS('1.2(2)'!J$1018:J$1019,"△",'1.2(2)'!$C$1018:$C$1019,"&gt;="&amp;$K118,'1.2(2)'!$C$1018:$C$1019,"&lt;="&amp;$L118)</f>
        <v>0</v>
      </c>
      <c r="R118">
        <f>COUNTIFS('1.2(2)'!K$1018:K$1019,"〇",'1.2(2)'!$C$1018:$C$1019,"&gt;="&amp;$K118,'1.2(2)'!$C$1018:$C$1019,"&lt;="&amp;$L118)+COUNTIFS('1.2(2)'!K$1018:K$1019,"△",'1.2(2)'!$C$1018:$C$1019,"&gt;="&amp;$K118,'1.2(2)'!$C$1018:$C$1019,"&lt;="&amp;$L118)</f>
        <v>0</v>
      </c>
    </row>
    <row r="119" spans="2:18">
      <c r="B119" s="70" t="s">
        <v>741</v>
      </c>
      <c r="C119" s="22"/>
      <c r="D119" s="21" t="s">
        <v>758</v>
      </c>
      <c r="E119" s="21" t="s">
        <v>999</v>
      </c>
      <c r="F119" s="69" t="s">
        <v>3695</v>
      </c>
      <c r="G119" s="22" t="s">
        <v>1000</v>
      </c>
      <c r="H119" s="74" t="s">
        <v>761</v>
      </c>
      <c r="I119" s="75"/>
      <c r="J119" s="297">
        <f t="shared" si="16"/>
        <v>24</v>
      </c>
      <c r="K119" s="60">
        <f>INDEX('1.2(1)②'!$B:$B,MATCH(M119,'1.2(1)②'!$A:$A,0),1)</f>
        <v>24</v>
      </c>
      <c r="L119" s="17">
        <f t="shared" si="19"/>
        <v>24</v>
      </c>
      <c r="M119" s="17" t="str">
        <f t="shared" si="17"/>
        <v>産業（非製造業）鉱業非鉄金属鉱業採鉱工程電気使用設備</v>
      </c>
      <c r="O119" s="58" t="str">
        <f>INDEX('1.2(1)②'!$J:$J,MATCH($K119,'1.2(1)②'!$B:$B,0),1)</f>
        <v>油圧式削孔機の導入</v>
      </c>
      <c r="P119">
        <f t="shared" si="18"/>
        <v>1</v>
      </c>
      <c r="Q119">
        <f>COUNTIFS('1.2(2)'!J$1018:J$1019,"〇",'1.2(2)'!$C$1018:$C$1019,"&gt;="&amp;$K119,'1.2(2)'!$C$1018:$C$1019,"&lt;="&amp;$L119)+COUNTIFS('1.2(2)'!J$1018:J$1019,"△",'1.2(2)'!$C$1018:$C$1019,"&gt;="&amp;$K119,'1.2(2)'!$C$1018:$C$1019,"&lt;="&amp;$L119)</f>
        <v>0</v>
      </c>
      <c r="R119">
        <f>COUNTIFS('1.2(2)'!K$1018:K$1019,"〇",'1.2(2)'!$C$1018:$C$1019,"&gt;="&amp;$K119,'1.2(2)'!$C$1018:$C$1019,"&lt;="&amp;$L119)+COUNTIFS('1.2(2)'!K$1018:K$1019,"△",'1.2(2)'!$C$1018:$C$1019,"&gt;="&amp;$K119,'1.2(2)'!$C$1018:$C$1019,"&lt;="&amp;$L119)</f>
        <v>0</v>
      </c>
    </row>
    <row r="120" spans="2:18">
      <c r="B120" s="70" t="s">
        <v>741</v>
      </c>
      <c r="C120" s="22"/>
      <c r="D120" s="69" t="s">
        <v>758</v>
      </c>
      <c r="E120" s="69" t="s">
        <v>999</v>
      </c>
      <c r="F120" s="69" t="s">
        <v>3696</v>
      </c>
      <c r="G120" s="21" t="s">
        <v>762</v>
      </c>
      <c r="H120" s="74" t="s">
        <v>117</v>
      </c>
      <c r="I120" s="75"/>
      <c r="J120" s="297">
        <f t="shared" si="16"/>
        <v>25</v>
      </c>
      <c r="K120" s="60">
        <f>INDEX('1.2(1)②'!$B:$B,MATCH(M120,'1.2(1)②'!$A:$A,0),1)</f>
        <v>25</v>
      </c>
      <c r="L120" s="17">
        <f t="shared" si="19"/>
        <v>25</v>
      </c>
      <c r="M120" s="17" t="str">
        <f t="shared" si="17"/>
        <v>産業（非製造業）鉱業非鉄金属鉱業坑廃水処理工程電気使用設備</v>
      </c>
      <c r="O120" s="58" t="str">
        <f>INDEX('1.2(1)②'!$J:$J,MATCH($K120,'1.2(1)②'!$B:$B,0),1)</f>
        <v>坑内排水量の低減（新しい坑内充填方法の導入、湧水箇所の止水工事）</v>
      </c>
      <c r="P120">
        <f t="shared" si="18"/>
        <v>1</v>
      </c>
      <c r="Q120">
        <f>COUNTIFS('1.2(2)'!J$1018:J$1019,"〇",'1.2(2)'!$C$1018:$C$1019,"&gt;="&amp;$K120,'1.2(2)'!$C$1018:$C$1019,"&lt;="&amp;$L120)+COUNTIFS('1.2(2)'!J$1018:J$1019,"△",'1.2(2)'!$C$1018:$C$1019,"&gt;="&amp;$K120,'1.2(2)'!$C$1018:$C$1019,"&lt;="&amp;$L120)</f>
        <v>0</v>
      </c>
      <c r="R120">
        <f>COUNTIFS('1.2(2)'!K$1018:K$1019,"〇",'1.2(2)'!$C$1018:$C$1019,"&gt;="&amp;$K120,'1.2(2)'!$C$1018:$C$1019,"&lt;="&amp;$L120)+COUNTIFS('1.2(2)'!K$1018:K$1019,"△",'1.2(2)'!$C$1018:$C$1019,"&gt;="&amp;$K120,'1.2(2)'!$C$1018:$C$1019,"&lt;="&amp;$L120)</f>
        <v>0</v>
      </c>
    </row>
    <row r="121" spans="2:18">
      <c r="B121" s="70" t="s">
        <v>741</v>
      </c>
      <c r="C121" s="22"/>
      <c r="D121" s="70" t="s">
        <v>758</v>
      </c>
      <c r="E121" s="21" t="s">
        <v>1001</v>
      </c>
      <c r="F121" s="69" t="s">
        <v>3697</v>
      </c>
      <c r="G121" s="21" t="s">
        <v>1000</v>
      </c>
      <c r="H121" s="74" t="s">
        <v>117</v>
      </c>
      <c r="I121" s="75"/>
      <c r="J121" s="297">
        <f t="shared" si="16"/>
        <v>26</v>
      </c>
      <c r="K121" s="60">
        <f>INDEX('1.2(1)②'!$B:$B,MATCH(M121,'1.2(1)②'!$A:$A,0),1)</f>
        <v>26</v>
      </c>
      <c r="L121" s="17">
        <f t="shared" si="19"/>
        <v>26</v>
      </c>
      <c r="M121" s="17" t="str">
        <f t="shared" si="17"/>
        <v>産業（非製造業）鉱業石炭鉱業採鉱工程電気使用設備</v>
      </c>
      <c r="O121" s="58" t="str">
        <f>INDEX('1.2(1)②'!$J:$J,MATCH($K121,'1.2(1)②'!$B:$B,0),1)</f>
        <v>高効率切削機械の導入</v>
      </c>
      <c r="P121">
        <f t="shared" si="18"/>
        <v>1</v>
      </c>
      <c r="Q121">
        <f>COUNTIFS('1.2(2)'!J$1018:J$1019,"〇",'1.2(2)'!$C$1018:$C$1019,"&gt;="&amp;$K121,'1.2(2)'!$C$1018:$C$1019,"&lt;="&amp;$L121)+COUNTIFS('1.2(2)'!J$1018:J$1019,"△",'1.2(2)'!$C$1018:$C$1019,"&gt;="&amp;$K121,'1.2(2)'!$C$1018:$C$1019,"&lt;="&amp;$L121)</f>
        <v>0</v>
      </c>
      <c r="R121">
        <f>COUNTIFS('1.2(2)'!K$1018:K$1019,"〇",'1.2(2)'!$C$1018:$C$1019,"&gt;="&amp;$K121,'1.2(2)'!$C$1018:$C$1019,"&lt;="&amp;$L121)+COUNTIFS('1.2(2)'!K$1018:K$1019,"△",'1.2(2)'!$C$1018:$C$1019,"&gt;="&amp;$K121,'1.2(2)'!$C$1018:$C$1019,"&lt;="&amp;$L121)</f>
        <v>0</v>
      </c>
    </row>
    <row r="122" spans="2:18">
      <c r="B122" s="70" t="s">
        <v>741</v>
      </c>
      <c r="C122" s="22"/>
      <c r="D122" s="70" t="s">
        <v>758</v>
      </c>
      <c r="E122" s="69" t="s">
        <v>1001</v>
      </c>
      <c r="F122" s="69" t="s">
        <v>3698</v>
      </c>
      <c r="G122" s="72" t="s">
        <v>1000</v>
      </c>
      <c r="H122" s="74" t="s">
        <v>107</v>
      </c>
      <c r="I122" s="75"/>
      <c r="J122" s="297">
        <f t="shared" si="16"/>
        <v>27</v>
      </c>
      <c r="K122" s="60">
        <f>INDEX('1.2(1)②'!$B:$B,MATCH(M122,'1.2(1)②'!$A:$A,0),1)</f>
        <v>27</v>
      </c>
      <c r="L122" s="17">
        <f t="shared" si="19"/>
        <v>27</v>
      </c>
      <c r="M122" s="17" t="str">
        <f t="shared" si="17"/>
        <v>産業（非製造業）鉱業石炭鉱業採鉱工程その他</v>
      </c>
      <c r="O122" s="58" t="str">
        <f>INDEX('1.2(1)②'!$J:$J,MATCH($K122,'1.2(1)②'!$B:$B,0),1)</f>
        <v>掘削、積込、運搬用車両系機械の大型化等による高効率化</v>
      </c>
      <c r="P122">
        <f t="shared" si="18"/>
        <v>1</v>
      </c>
      <c r="Q122">
        <f>COUNTIFS('1.2(2)'!J$1018:J$1019,"〇",'1.2(2)'!$C$1018:$C$1019,"&gt;="&amp;$K122,'1.2(2)'!$C$1018:$C$1019,"&lt;="&amp;$L122)+COUNTIFS('1.2(2)'!J$1018:J$1019,"△",'1.2(2)'!$C$1018:$C$1019,"&gt;="&amp;$K122,'1.2(2)'!$C$1018:$C$1019,"&lt;="&amp;$L122)</f>
        <v>0</v>
      </c>
      <c r="R122">
        <f>COUNTIFS('1.2(2)'!K$1018:K$1019,"〇",'1.2(2)'!$C$1018:$C$1019,"&gt;="&amp;$K122,'1.2(2)'!$C$1018:$C$1019,"&lt;="&amp;$L122)+COUNTIFS('1.2(2)'!K$1018:K$1019,"△",'1.2(2)'!$C$1018:$C$1019,"&gt;="&amp;$K122,'1.2(2)'!$C$1018:$C$1019,"&lt;="&amp;$L122)</f>
        <v>0</v>
      </c>
    </row>
    <row r="123" spans="2:18">
      <c r="B123" s="70" t="s">
        <v>741</v>
      </c>
      <c r="C123" s="22"/>
      <c r="D123" s="70" t="s">
        <v>758</v>
      </c>
      <c r="E123" s="71" t="s">
        <v>1001</v>
      </c>
      <c r="F123" s="69" t="s">
        <v>3699</v>
      </c>
      <c r="G123" s="23" t="s">
        <v>765</v>
      </c>
      <c r="H123" s="74" t="s">
        <v>117</v>
      </c>
      <c r="I123" s="75"/>
      <c r="J123" s="297">
        <f t="shared" si="16"/>
        <v>28</v>
      </c>
      <c r="K123" s="60">
        <f>INDEX('1.2(1)②'!$B:$B,MATCH(M123,'1.2(1)②'!$A:$A,0),1)</f>
        <v>28</v>
      </c>
      <c r="L123" s="17">
        <f t="shared" si="19"/>
        <v>28</v>
      </c>
      <c r="M123" s="17" t="str">
        <f t="shared" si="17"/>
        <v>産業（非製造業）鉱業石炭鉱業排水工程電気使用設備</v>
      </c>
      <c r="O123" s="58" t="str">
        <f>INDEX('1.2(1)②'!$J:$J,MATCH($K123,'1.2(1)②'!$B:$B,0),1)</f>
        <v>坑内揚水用ポンプのフロートスイッチによる自動運転化</v>
      </c>
      <c r="P123">
        <f t="shared" si="18"/>
        <v>1</v>
      </c>
      <c r="Q123">
        <f>COUNTIFS('1.2(2)'!J$1018:J$1019,"〇",'1.2(2)'!$C$1018:$C$1019,"&gt;="&amp;$K123,'1.2(2)'!$C$1018:$C$1019,"&lt;="&amp;$L123)+COUNTIFS('1.2(2)'!J$1018:J$1019,"△",'1.2(2)'!$C$1018:$C$1019,"&gt;="&amp;$K123,'1.2(2)'!$C$1018:$C$1019,"&lt;="&amp;$L123)</f>
        <v>0</v>
      </c>
      <c r="R123">
        <f>COUNTIFS('1.2(2)'!K$1018:K$1019,"〇",'1.2(2)'!$C$1018:$C$1019,"&gt;="&amp;$K123,'1.2(2)'!$C$1018:$C$1019,"&lt;="&amp;$L123)+COUNTIFS('1.2(2)'!K$1018:K$1019,"△",'1.2(2)'!$C$1018:$C$1019,"&gt;="&amp;$K123,'1.2(2)'!$C$1018:$C$1019,"&lt;="&amp;$L123)</f>
        <v>0</v>
      </c>
    </row>
    <row r="124" spans="2:18">
      <c r="B124" s="70" t="s">
        <v>741</v>
      </c>
      <c r="C124" s="22"/>
      <c r="D124" s="70" t="s">
        <v>758</v>
      </c>
      <c r="E124" s="22" t="s">
        <v>1002</v>
      </c>
      <c r="F124" s="69" t="s">
        <v>3700</v>
      </c>
      <c r="G124" s="22" t="s">
        <v>767</v>
      </c>
      <c r="H124" s="74" t="s">
        <v>107</v>
      </c>
      <c r="I124" s="75"/>
      <c r="J124" s="297">
        <f t="shared" si="16"/>
        <v>29</v>
      </c>
      <c r="K124" s="60">
        <f>INDEX('1.2(1)②'!$B:$B,MATCH(M124,'1.2(1)②'!$A:$A,0),1)</f>
        <v>29</v>
      </c>
      <c r="L124" s="17">
        <f t="shared" si="19"/>
        <v>29</v>
      </c>
      <c r="M124" s="17" t="str">
        <f t="shared" si="17"/>
        <v>産業（非製造業）鉱業石灰石鉱業採掘工程その他</v>
      </c>
      <c r="O124" s="58" t="str">
        <f>INDEX('1.2(1)②'!$J:$J,MATCH($K124,'1.2(1)②'!$B:$B,0),1)</f>
        <v>掘削、積込、運搬用車両系機械の大型化、ハイブリッド化等による高効率化</v>
      </c>
      <c r="P124">
        <f t="shared" si="18"/>
        <v>1</v>
      </c>
      <c r="Q124">
        <f>COUNTIFS('1.2(2)'!J$1018:J$1019,"〇",'1.2(2)'!$C$1018:$C$1019,"&gt;="&amp;$K124,'1.2(2)'!$C$1018:$C$1019,"&lt;="&amp;$L124)+COUNTIFS('1.2(2)'!J$1018:J$1019,"△",'1.2(2)'!$C$1018:$C$1019,"&gt;="&amp;$K124,'1.2(2)'!$C$1018:$C$1019,"&lt;="&amp;$L124)</f>
        <v>0</v>
      </c>
      <c r="R124">
        <f>COUNTIFS('1.2(2)'!K$1018:K$1019,"〇",'1.2(2)'!$C$1018:$C$1019,"&gt;="&amp;$K124,'1.2(2)'!$C$1018:$C$1019,"&lt;="&amp;$L124)+COUNTIFS('1.2(2)'!K$1018:K$1019,"△",'1.2(2)'!$C$1018:$C$1019,"&gt;="&amp;$K124,'1.2(2)'!$C$1018:$C$1019,"&lt;="&amp;$L124)</f>
        <v>0</v>
      </c>
    </row>
    <row r="125" spans="2:18">
      <c r="B125" s="70" t="s">
        <v>741</v>
      </c>
      <c r="C125" s="22"/>
      <c r="D125" s="71" t="s">
        <v>758</v>
      </c>
      <c r="E125" s="72" t="s">
        <v>1002</v>
      </c>
      <c r="F125" s="69" t="s">
        <v>3701</v>
      </c>
      <c r="G125" s="301" t="s">
        <v>769</v>
      </c>
      <c r="H125" s="74" t="s">
        <v>117</v>
      </c>
      <c r="I125" s="75"/>
      <c r="J125" s="297" t="str">
        <f t="shared" si="16"/>
        <v>30～31</v>
      </c>
      <c r="K125" s="60">
        <f>INDEX('1.2(1)②'!$B:$B,MATCH(M125,'1.2(1)②'!$A:$A,0),1)</f>
        <v>30</v>
      </c>
      <c r="L125" s="17">
        <f t="shared" si="19"/>
        <v>31</v>
      </c>
      <c r="M125" s="17" t="str">
        <f t="shared" si="17"/>
        <v>産業（非製造業）鉱業石灰石鉱業破砕・選別工程電気使用設備</v>
      </c>
      <c r="O125" s="58" t="str">
        <f>INDEX('1.2(1)②'!$J:$J,MATCH($K125,'1.2(1)②'!$B:$B,0),1)</f>
        <v>高破砕率の破砕機による破砕・選別設備の集約化</v>
      </c>
      <c r="P125">
        <f t="shared" si="18"/>
        <v>2</v>
      </c>
      <c r="Q125">
        <f>COUNTIFS('1.2(2)'!J$1018:J$1019,"〇",'1.2(2)'!$C$1018:$C$1019,"&gt;="&amp;$K125,'1.2(2)'!$C$1018:$C$1019,"&lt;="&amp;$L125)+COUNTIFS('1.2(2)'!J$1018:J$1019,"△",'1.2(2)'!$C$1018:$C$1019,"&gt;="&amp;$K125,'1.2(2)'!$C$1018:$C$1019,"&lt;="&amp;$L125)</f>
        <v>0</v>
      </c>
      <c r="R125">
        <f>COUNTIFS('1.2(2)'!K$1018:K$1019,"〇",'1.2(2)'!$C$1018:$C$1019,"&gt;="&amp;$K125,'1.2(2)'!$C$1018:$C$1019,"&lt;="&amp;$L125)+COUNTIFS('1.2(2)'!K$1018:K$1019,"△",'1.2(2)'!$C$1018:$C$1019,"&gt;="&amp;$K125,'1.2(2)'!$C$1018:$C$1019,"&lt;="&amp;$L125)</f>
        <v>0</v>
      </c>
    </row>
    <row r="126" spans="2:18">
      <c r="B126" s="71" t="s">
        <v>741</v>
      </c>
      <c r="C126" s="23"/>
      <c r="D126" s="383" t="s">
        <v>771</v>
      </c>
      <c r="E126" s="384"/>
      <c r="F126" s="69" t="s">
        <v>3702</v>
      </c>
      <c r="G126" s="50" t="s">
        <v>680</v>
      </c>
      <c r="H126" s="74" t="s">
        <v>772</v>
      </c>
      <c r="I126" s="75"/>
      <c r="J126" s="297">
        <f t="shared" si="16"/>
        <v>32</v>
      </c>
      <c r="K126" s="60">
        <f>INDEX('1.2(1)②'!$B:$B,MATCH(M126,'1.2(1)②'!$A:$A,0),1)</f>
        <v>32</v>
      </c>
      <c r="L126" s="17">
        <f>K127-1</f>
        <v>32</v>
      </c>
      <c r="M126" s="17" t="str">
        <f t="shared" si="17"/>
        <v>産業（非製造業）建設業ー建設機械</v>
      </c>
      <c r="O126" s="58" t="str">
        <f>INDEX('1.2(1)②'!$J:$J,MATCH($K126,'1.2(1)②'!$B:$B,0),1)</f>
        <v>省エネ型建設機械の導入</v>
      </c>
      <c r="P126">
        <f t="shared" si="18"/>
        <v>1</v>
      </c>
      <c r="Q126">
        <f>COUNTIFS('1.2(2)'!J$1018:J$1019,"〇",'1.2(2)'!$C$1018:$C$1019,"&gt;="&amp;$K126,'1.2(2)'!$C$1018:$C$1019,"&lt;="&amp;$L126)+COUNTIFS('1.2(2)'!J$1018:J$1019,"△",'1.2(2)'!$C$1018:$C$1019,"&gt;="&amp;$K126,'1.2(2)'!$C$1018:$C$1019,"&lt;="&amp;$L126)</f>
        <v>0</v>
      </c>
      <c r="R126">
        <f>COUNTIFS('1.2(2)'!K$1018:K$1019,"〇",'1.2(2)'!$C$1018:$C$1019,"&gt;="&amp;$K126,'1.2(2)'!$C$1018:$C$1019,"&lt;="&amp;$L126)+COUNTIFS('1.2(2)'!K$1018:K$1019,"△",'1.2(2)'!$C$1018:$C$1019,"&gt;="&amp;$K126,'1.2(2)'!$C$1018:$C$1019,"&lt;="&amp;$L126)</f>
        <v>0</v>
      </c>
    </row>
    <row r="127" spans="2:18">
      <c r="B127" s="22" t="s">
        <v>774</v>
      </c>
      <c r="C127" s="22"/>
      <c r="D127" s="21" t="s">
        <v>775</v>
      </c>
      <c r="E127" s="21" t="s">
        <v>808</v>
      </c>
      <c r="F127" s="69" t="s">
        <v>3703</v>
      </c>
      <c r="G127" s="286" t="s">
        <v>1003</v>
      </c>
      <c r="H127" s="74" t="s">
        <v>74</v>
      </c>
      <c r="I127" s="75"/>
      <c r="J127" s="297" t="str">
        <f t="shared" si="16"/>
        <v>33～36</v>
      </c>
      <c r="K127" s="60">
        <f>INDEX('1.2(1)②'!$B:$B,MATCH(M127,'1.2(1)②'!$A:$A,0),1)</f>
        <v>33</v>
      </c>
      <c r="L127" s="17">
        <f t="shared" ref="L127:L190" si="20">K128-1</f>
        <v>36</v>
      </c>
      <c r="M127" s="17" t="str">
        <f t="shared" si="17"/>
        <v>産業（製造業）鉄鋼業製鉄業、製鋼・製鋼圧延業等※1製銑工程（コークス工程、焼結工程、高炉工程）燃焼設備</v>
      </c>
      <c r="O127" s="58" t="str">
        <f>INDEX('1.2(1)②'!$J:$J,MATCH($K127,'1.2(1)②'!$B:$B,0),1)</f>
        <v>コークス自動燃焼設備</v>
      </c>
      <c r="P127">
        <f t="shared" si="18"/>
        <v>4</v>
      </c>
      <c r="Q127">
        <f>COUNTIFS('1.2(2)'!J$1018:J$1019,"〇",'1.2(2)'!$C$1018:$C$1019,"&gt;="&amp;$K127,'1.2(2)'!$C$1018:$C$1019,"&lt;="&amp;$L127)+COUNTIFS('1.2(2)'!J$1018:J$1019,"△",'1.2(2)'!$C$1018:$C$1019,"&gt;="&amp;$K127,'1.2(2)'!$C$1018:$C$1019,"&lt;="&amp;$L127)</f>
        <v>0</v>
      </c>
      <c r="R127">
        <f>COUNTIFS('1.2(2)'!K$1018:K$1019,"〇",'1.2(2)'!$C$1018:$C$1019,"&gt;="&amp;$K127,'1.2(2)'!$C$1018:$C$1019,"&lt;="&amp;$L127)+COUNTIFS('1.2(2)'!K$1018:K$1019,"△",'1.2(2)'!$C$1018:$C$1019,"&gt;="&amp;$K127,'1.2(2)'!$C$1018:$C$1019,"&lt;="&amp;$L127)</f>
        <v>0</v>
      </c>
    </row>
    <row r="128" spans="2:18">
      <c r="B128" s="69" t="s">
        <v>774</v>
      </c>
      <c r="C128" s="22"/>
      <c r="D128" s="69" t="s">
        <v>775</v>
      </c>
      <c r="E128" s="69" t="s">
        <v>808</v>
      </c>
      <c r="F128" s="69" t="s">
        <v>3704</v>
      </c>
      <c r="G128" s="70" t="s">
        <v>1003</v>
      </c>
      <c r="H128" s="74" t="s">
        <v>89</v>
      </c>
      <c r="I128" s="75"/>
      <c r="J128" s="297" t="str">
        <f t="shared" si="16"/>
        <v>37～39</v>
      </c>
      <c r="K128" s="60">
        <f>INDEX('1.2(1)②'!$B:$B,MATCH(M128,'1.2(1)②'!$A:$A,0),1)</f>
        <v>37</v>
      </c>
      <c r="L128" s="17">
        <f t="shared" si="20"/>
        <v>39</v>
      </c>
      <c r="M128" s="17" t="str">
        <f t="shared" si="17"/>
        <v>産業（製造業）鉄鋼業製鉄業、製鋼・製鋼圧延業等※1製銑工程（コークス工程、焼結工程、高炉工程）熱利用設備</v>
      </c>
      <c r="O128" s="58" t="str">
        <f>INDEX('1.2(1)②'!$J:$J,MATCH($K128,'1.2(1)②'!$B:$B,0),1)</f>
        <v>溶銑鍋放熱防止</v>
      </c>
      <c r="P128">
        <f t="shared" si="18"/>
        <v>3</v>
      </c>
      <c r="Q128">
        <f>COUNTIFS('1.2(2)'!J$1018:J$1019,"〇",'1.2(2)'!$C$1018:$C$1019,"&gt;="&amp;$K128,'1.2(2)'!$C$1018:$C$1019,"&lt;="&amp;$L128)+COUNTIFS('1.2(2)'!J$1018:J$1019,"△",'1.2(2)'!$C$1018:$C$1019,"&gt;="&amp;$K128,'1.2(2)'!$C$1018:$C$1019,"&lt;="&amp;$L128)</f>
        <v>0</v>
      </c>
      <c r="R128">
        <f>COUNTIFS('1.2(2)'!K$1018:K$1019,"〇",'1.2(2)'!$C$1018:$C$1019,"&gt;="&amp;$K128,'1.2(2)'!$C$1018:$C$1019,"&lt;="&amp;$L128)+COUNTIFS('1.2(2)'!K$1018:K$1019,"△",'1.2(2)'!$C$1018:$C$1019,"&gt;="&amp;$K128,'1.2(2)'!$C$1018:$C$1019,"&lt;="&amp;$L128)</f>
        <v>0</v>
      </c>
    </row>
    <row r="129" spans="2:18">
      <c r="B129" s="69" t="s">
        <v>774</v>
      </c>
      <c r="C129" s="22"/>
      <c r="D129" s="70" t="s">
        <v>775</v>
      </c>
      <c r="E129" s="70" t="s">
        <v>808</v>
      </c>
      <c r="F129" s="69" t="s">
        <v>3705</v>
      </c>
      <c r="G129" s="70" t="s">
        <v>1003</v>
      </c>
      <c r="H129" s="74" t="s">
        <v>560</v>
      </c>
      <c r="I129" s="75"/>
      <c r="J129" s="297" t="str">
        <f t="shared" si="16"/>
        <v>40～51</v>
      </c>
      <c r="K129" s="60">
        <f>INDEX('1.2(1)②'!$B:$B,MATCH(M129,'1.2(1)②'!$A:$A,0),1)</f>
        <v>40</v>
      </c>
      <c r="L129" s="17">
        <f t="shared" si="20"/>
        <v>51</v>
      </c>
      <c r="M129" s="17" t="str">
        <f t="shared" si="17"/>
        <v>産業（製造業）鉄鋼業製鉄業、製鋼・製鋼圧延業等※1製銑工程（コークス工程、焼結工程、高炉工程）廃熱回収設備</v>
      </c>
      <c r="O129" s="58" t="str">
        <f>INDEX('1.2(1)②'!$J:$J,MATCH($K129,'1.2(1)②'!$B:$B,0),1)</f>
        <v>コークス乾式消火設備（ＣＤＱ）</v>
      </c>
      <c r="P129">
        <f t="shared" si="18"/>
        <v>12</v>
      </c>
      <c r="Q129">
        <f>COUNTIFS('1.2(2)'!J$1018:J$1019,"〇",'1.2(2)'!$C$1018:$C$1019,"&gt;="&amp;$K129,'1.2(2)'!$C$1018:$C$1019,"&lt;="&amp;$L129)+COUNTIFS('1.2(2)'!J$1018:J$1019,"△",'1.2(2)'!$C$1018:$C$1019,"&gt;="&amp;$K129,'1.2(2)'!$C$1018:$C$1019,"&lt;="&amp;$L129)</f>
        <v>0</v>
      </c>
      <c r="R129">
        <f>COUNTIFS('1.2(2)'!K$1018:K$1019,"〇",'1.2(2)'!$C$1018:$C$1019,"&gt;="&amp;$K129,'1.2(2)'!$C$1018:$C$1019,"&lt;="&amp;$L129)+COUNTIFS('1.2(2)'!K$1018:K$1019,"△",'1.2(2)'!$C$1018:$C$1019,"&gt;="&amp;$K129,'1.2(2)'!$C$1018:$C$1019,"&lt;="&amp;$L129)</f>
        <v>0</v>
      </c>
    </row>
    <row r="130" spans="2:18">
      <c r="B130" s="69" t="s">
        <v>774</v>
      </c>
      <c r="C130" s="22"/>
      <c r="D130" s="70" t="s">
        <v>775</v>
      </c>
      <c r="E130" s="70" t="s">
        <v>808</v>
      </c>
      <c r="F130" s="69" t="s">
        <v>3706</v>
      </c>
      <c r="G130" s="70" t="s">
        <v>1003</v>
      </c>
      <c r="H130" s="74" t="s">
        <v>1004</v>
      </c>
      <c r="I130" s="75"/>
      <c r="J130" s="297" t="str">
        <f t="shared" si="16"/>
        <v>52～54</v>
      </c>
      <c r="K130" s="60">
        <f>INDEX('1.2(1)②'!$B:$B,MATCH(M130,'1.2(1)②'!$A:$A,0),1)</f>
        <v>52</v>
      </c>
      <c r="L130" s="17">
        <f t="shared" si="20"/>
        <v>54</v>
      </c>
      <c r="M130" s="17" t="str">
        <f t="shared" si="17"/>
        <v>産業（製造業）鉄鋼業製鉄業、製鋼・製鋼圧延業等※1製銑工程（コークス工程、焼結工程、高炉工程）省エネルギー型製造プロセス</v>
      </c>
      <c r="O130" s="58" t="str">
        <f>INDEX('1.2(1)②'!$J:$J,MATCH($K130,'1.2(1)②'!$B:$B,0),1)</f>
        <v>微粉炭吹き込み（ＰＣＩ）</v>
      </c>
      <c r="P130">
        <f t="shared" si="18"/>
        <v>3</v>
      </c>
      <c r="Q130">
        <f>COUNTIFS('1.2(2)'!J$1018:J$1019,"〇",'1.2(2)'!$C$1018:$C$1019,"&gt;="&amp;$K130,'1.2(2)'!$C$1018:$C$1019,"&lt;="&amp;$L130)+COUNTIFS('1.2(2)'!J$1018:J$1019,"△",'1.2(2)'!$C$1018:$C$1019,"&gt;="&amp;$K130,'1.2(2)'!$C$1018:$C$1019,"&lt;="&amp;$L130)</f>
        <v>0</v>
      </c>
      <c r="R130">
        <f>COUNTIFS('1.2(2)'!K$1018:K$1019,"〇",'1.2(2)'!$C$1018:$C$1019,"&gt;="&amp;$K130,'1.2(2)'!$C$1018:$C$1019,"&lt;="&amp;$L130)+COUNTIFS('1.2(2)'!K$1018:K$1019,"△",'1.2(2)'!$C$1018:$C$1019,"&gt;="&amp;$K130,'1.2(2)'!$C$1018:$C$1019,"&lt;="&amp;$L130)</f>
        <v>0</v>
      </c>
    </row>
    <row r="131" spans="2:18">
      <c r="B131" s="69" t="s">
        <v>774</v>
      </c>
      <c r="C131" s="22"/>
      <c r="D131" s="70" t="s">
        <v>775</v>
      </c>
      <c r="E131" s="70" t="s">
        <v>808</v>
      </c>
      <c r="F131" s="69" t="s">
        <v>3707</v>
      </c>
      <c r="G131" s="70" t="s">
        <v>1003</v>
      </c>
      <c r="H131" s="74" t="s">
        <v>107</v>
      </c>
      <c r="I131" s="75"/>
      <c r="J131" s="297" t="str">
        <f t="shared" si="16"/>
        <v>55～59</v>
      </c>
      <c r="K131" s="60">
        <f>INDEX('1.2(1)②'!$B:$B,MATCH(M131,'1.2(1)②'!$A:$A,0),1)</f>
        <v>55</v>
      </c>
      <c r="L131" s="17">
        <f t="shared" si="20"/>
        <v>59</v>
      </c>
      <c r="M131" s="17" t="str">
        <f t="shared" si="17"/>
        <v>産業（製造業）鉄鋼業製鉄業、製鋼・製鋼圧延業等※1製銑工程（コークス工程、焼結工程、高炉工程）その他</v>
      </c>
      <c r="O131" s="58" t="str">
        <f>INDEX('1.2(1)②'!$J:$J,MATCH($K131,'1.2(1)②'!$B:$B,0),1)</f>
        <v>高炉装入物分布制御装置</v>
      </c>
      <c r="P131">
        <f t="shared" si="18"/>
        <v>5</v>
      </c>
      <c r="Q131">
        <f>COUNTIFS('1.2(2)'!J$1018:J$1019,"〇",'1.2(2)'!$C$1018:$C$1019,"&gt;="&amp;$K131,'1.2(2)'!$C$1018:$C$1019,"&lt;="&amp;$L131)+COUNTIFS('1.2(2)'!J$1018:J$1019,"△",'1.2(2)'!$C$1018:$C$1019,"&gt;="&amp;$K131,'1.2(2)'!$C$1018:$C$1019,"&lt;="&amp;$L131)</f>
        <v>0</v>
      </c>
      <c r="R131">
        <f>COUNTIFS('1.2(2)'!K$1018:K$1019,"〇",'1.2(2)'!$C$1018:$C$1019,"&gt;="&amp;$K131,'1.2(2)'!$C$1018:$C$1019,"&lt;="&amp;$L131)+COUNTIFS('1.2(2)'!K$1018:K$1019,"△",'1.2(2)'!$C$1018:$C$1019,"&gt;="&amp;$K131,'1.2(2)'!$C$1018:$C$1019,"&lt;="&amp;$L131)</f>
        <v>0</v>
      </c>
    </row>
    <row r="132" spans="2:18">
      <c r="B132" s="69" t="s">
        <v>774</v>
      </c>
      <c r="C132" s="22"/>
      <c r="D132" s="70" t="s">
        <v>775</v>
      </c>
      <c r="E132" s="70" t="s">
        <v>808</v>
      </c>
      <c r="F132" s="69" t="s">
        <v>3708</v>
      </c>
      <c r="G132" s="287" t="s">
        <v>777</v>
      </c>
      <c r="H132" s="74" t="s">
        <v>74</v>
      </c>
      <c r="I132" s="75"/>
      <c r="J132" s="297" t="str">
        <f t="shared" si="16"/>
        <v>60～61</v>
      </c>
      <c r="K132" s="60">
        <f>INDEX('1.2(1)②'!$B:$B,MATCH(M132,'1.2(1)②'!$A:$A,0),1)</f>
        <v>60</v>
      </c>
      <c r="L132" s="17">
        <f t="shared" si="20"/>
        <v>61</v>
      </c>
      <c r="M132" s="17" t="str">
        <f t="shared" si="17"/>
        <v>産業（製造業）鉄鋼業製鉄業、製鋼・製鋼圧延業等※1製鋼工程燃焼設備</v>
      </c>
      <c r="O132" s="58" t="str">
        <f>INDEX('1.2(1)②'!$J:$J,MATCH($K132,'1.2(1)②'!$B:$B,0),1)</f>
        <v>高速型酸素吹き込み装置</v>
      </c>
      <c r="P132">
        <f t="shared" si="18"/>
        <v>2</v>
      </c>
      <c r="Q132">
        <f>COUNTIFS('1.2(2)'!J$1018:J$1019,"〇",'1.2(2)'!$C$1018:$C$1019,"&gt;="&amp;$K132,'1.2(2)'!$C$1018:$C$1019,"&lt;="&amp;$L132)+COUNTIFS('1.2(2)'!J$1018:J$1019,"△",'1.2(2)'!$C$1018:$C$1019,"&gt;="&amp;$K132,'1.2(2)'!$C$1018:$C$1019,"&lt;="&amp;$L132)</f>
        <v>0</v>
      </c>
      <c r="R132">
        <f>COUNTIFS('1.2(2)'!K$1018:K$1019,"〇",'1.2(2)'!$C$1018:$C$1019,"&gt;="&amp;$K132,'1.2(2)'!$C$1018:$C$1019,"&lt;="&amp;$L132)+COUNTIFS('1.2(2)'!K$1018:K$1019,"△",'1.2(2)'!$C$1018:$C$1019,"&gt;="&amp;$K132,'1.2(2)'!$C$1018:$C$1019,"&lt;="&amp;$L132)</f>
        <v>0</v>
      </c>
    </row>
    <row r="133" spans="2:18">
      <c r="B133" s="69" t="s">
        <v>774</v>
      </c>
      <c r="C133" s="22"/>
      <c r="D133" s="70" t="s">
        <v>775</v>
      </c>
      <c r="E133" s="70" t="s">
        <v>808</v>
      </c>
      <c r="F133" s="69" t="s">
        <v>3709</v>
      </c>
      <c r="G133" s="70" t="s">
        <v>777</v>
      </c>
      <c r="H133" s="74" t="s">
        <v>89</v>
      </c>
      <c r="I133" s="75"/>
      <c r="J133" s="297" t="str">
        <f t="shared" si="16"/>
        <v>62～63</v>
      </c>
      <c r="K133" s="60">
        <f>INDEX('1.2(1)②'!$B:$B,MATCH(M133,'1.2(1)②'!$A:$A,0),1)</f>
        <v>62</v>
      </c>
      <c r="L133" s="17">
        <f t="shared" si="20"/>
        <v>63</v>
      </c>
      <c r="M133" s="17" t="str">
        <f t="shared" si="17"/>
        <v>産業（製造業）鉄鋼業製鉄業、製鋼・製鋼圧延業等※1製鋼工程熱利用設備</v>
      </c>
      <c r="O133" s="58" t="str">
        <f>INDEX('1.2(1)②'!$J:$J,MATCH($K133,'1.2(1)②'!$B:$B,0),1)</f>
        <v>高導電性導体電極支援腕</v>
      </c>
      <c r="P133">
        <f t="shared" si="18"/>
        <v>2</v>
      </c>
      <c r="Q133">
        <f>COUNTIFS('1.2(2)'!J$1018:J$1019,"〇",'1.2(2)'!$C$1018:$C$1019,"&gt;="&amp;$K133,'1.2(2)'!$C$1018:$C$1019,"&lt;="&amp;$L133)+COUNTIFS('1.2(2)'!J$1018:J$1019,"△",'1.2(2)'!$C$1018:$C$1019,"&gt;="&amp;$K133,'1.2(2)'!$C$1018:$C$1019,"&lt;="&amp;$L133)</f>
        <v>0</v>
      </c>
      <c r="R133">
        <f>COUNTIFS('1.2(2)'!K$1018:K$1019,"〇",'1.2(2)'!$C$1018:$C$1019,"&gt;="&amp;$K133,'1.2(2)'!$C$1018:$C$1019,"&lt;="&amp;$L133)+COUNTIFS('1.2(2)'!K$1018:K$1019,"△",'1.2(2)'!$C$1018:$C$1019,"&gt;="&amp;$K133,'1.2(2)'!$C$1018:$C$1019,"&lt;="&amp;$L133)</f>
        <v>0</v>
      </c>
    </row>
    <row r="134" spans="2:18">
      <c r="B134" s="69" t="s">
        <v>774</v>
      </c>
      <c r="C134" s="22"/>
      <c r="D134" s="70" t="s">
        <v>775</v>
      </c>
      <c r="E134" s="70" t="s">
        <v>808</v>
      </c>
      <c r="F134" s="69" t="s">
        <v>3710</v>
      </c>
      <c r="G134" s="70" t="s">
        <v>777</v>
      </c>
      <c r="H134" s="74" t="s">
        <v>560</v>
      </c>
      <c r="I134" s="75"/>
      <c r="J134" s="297" t="str">
        <f t="shared" si="16"/>
        <v>64～66</v>
      </c>
      <c r="K134" s="60">
        <f>INDEX('1.2(1)②'!$B:$B,MATCH(M134,'1.2(1)②'!$A:$A,0),1)</f>
        <v>64</v>
      </c>
      <c r="L134" s="17">
        <f t="shared" si="20"/>
        <v>66</v>
      </c>
      <c r="M134" s="17" t="str">
        <f t="shared" si="17"/>
        <v>産業（製造業）鉄鋼業製鉄業、製鋼・製鋼圧延業等※1製鋼工程廃熱回収設備</v>
      </c>
      <c r="O134" s="58" t="str">
        <f>INDEX('1.2(1)②'!$J:$J,MATCH($K134,'1.2(1)②'!$B:$B,0),1)</f>
        <v>転炉ガス顕熱回収設備</v>
      </c>
      <c r="P134">
        <f t="shared" si="18"/>
        <v>3</v>
      </c>
      <c r="Q134">
        <f>COUNTIFS('1.2(2)'!J$1018:J$1019,"〇",'1.2(2)'!$C$1018:$C$1019,"&gt;="&amp;$K134,'1.2(2)'!$C$1018:$C$1019,"&lt;="&amp;$L134)+COUNTIFS('1.2(2)'!J$1018:J$1019,"△",'1.2(2)'!$C$1018:$C$1019,"&gt;="&amp;$K134,'1.2(2)'!$C$1018:$C$1019,"&lt;="&amp;$L134)</f>
        <v>0</v>
      </c>
      <c r="R134">
        <f>COUNTIFS('1.2(2)'!K$1018:K$1019,"〇",'1.2(2)'!$C$1018:$C$1019,"&gt;="&amp;$K134,'1.2(2)'!$C$1018:$C$1019,"&lt;="&amp;$L134)+COUNTIFS('1.2(2)'!K$1018:K$1019,"△",'1.2(2)'!$C$1018:$C$1019,"&gt;="&amp;$K134,'1.2(2)'!$C$1018:$C$1019,"&lt;="&amp;$L134)</f>
        <v>0</v>
      </c>
    </row>
    <row r="135" spans="2:18">
      <c r="B135" s="69" t="s">
        <v>774</v>
      </c>
      <c r="C135" s="22"/>
      <c r="D135" s="70" t="s">
        <v>775</v>
      </c>
      <c r="E135" s="70" t="s">
        <v>808</v>
      </c>
      <c r="F135" s="69" t="s">
        <v>3711</v>
      </c>
      <c r="G135" s="70" t="s">
        <v>777</v>
      </c>
      <c r="H135" s="74" t="s">
        <v>1004</v>
      </c>
      <c r="I135" s="75"/>
      <c r="J135" s="297" t="str">
        <f t="shared" si="16"/>
        <v>67～73</v>
      </c>
      <c r="K135" s="60">
        <f>INDEX('1.2(1)②'!$B:$B,MATCH(M135,'1.2(1)②'!$A:$A,0),1)</f>
        <v>67</v>
      </c>
      <c r="L135" s="17">
        <f t="shared" si="20"/>
        <v>73</v>
      </c>
      <c r="M135" s="17" t="str">
        <f t="shared" si="17"/>
        <v>産業（製造業）鉄鋼業製鉄業、製鋼・製鋼圧延業等※1製鋼工程省エネルギー型製造プロセス</v>
      </c>
      <c r="O135" s="58" t="str">
        <f>INDEX('1.2(1)②'!$J:$J,MATCH($K135,'1.2(1)②'!$B:$B,0),1)</f>
        <v>高温鋼片連続式鋳造設備</v>
      </c>
      <c r="P135">
        <f t="shared" si="18"/>
        <v>7</v>
      </c>
      <c r="Q135">
        <f>COUNTIFS('1.2(2)'!J$1018:J$1019,"〇",'1.2(2)'!$C$1018:$C$1019,"&gt;="&amp;$K135,'1.2(2)'!$C$1018:$C$1019,"&lt;="&amp;$L135)+COUNTIFS('1.2(2)'!J$1018:J$1019,"△",'1.2(2)'!$C$1018:$C$1019,"&gt;="&amp;$K135,'1.2(2)'!$C$1018:$C$1019,"&lt;="&amp;$L135)</f>
        <v>0</v>
      </c>
      <c r="R135">
        <f>COUNTIFS('1.2(2)'!K$1018:K$1019,"〇",'1.2(2)'!$C$1018:$C$1019,"&gt;="&amp;$K135,'1.2(2)'!$C$1018:$C$1019,"&lt;="&amp;$L135)+COUNTIFS('1.2(2)'!K$1018:K$1019,"△",'1.2(2)'!$C$1018:$C$1019,"&gt;="&amp;$K135,'1.2(2)'!$C$1018:$C$1019,"&lt;="&amp;$L135)</f>
        <v>0</v>
      </c>
    </row>
    <row r="136" spans="2:18">
      <c r="B136" s="69" t="s">
        <v>774</v>
      </c>
      <c r="C136" s="22"/>
      <c r="D136" s="70" t="s">
        <v>775</v>
      </c>
      <c r="E136" s="70" t="s">
        <v>808</v>
      </c>
      <c r="F136" s="69" t="s">
        <v>3712</v>
      </c>
      <c r="G136" s="70" t="s">
        <v>777</v>
      </c>
      <c r="H136" s="74" t="s">
        <v>107</v>
      </c>
      <c r="I136" s="75"/>
      <c r="J136" s="297" t="str">
        <f t="shared" si="16"/>
        <v>74～79</v>
      </c>
      <c r="K136" s="60">
        <f>INDEX('1.2(1)②'!$B:$B,MATCH(M136,'1.2(1)②'!$A:$A,0),1)</f>
        <v>74</v>
      </c>
      <c r="L136" s="17">
        <f t="shared" si="20"/>
        <v>79</v>
      </c>
      <c r="M136" s="17" t="str">
        <f t="shared" si="17"/>
        <v>産業（製造業）鉄鋼業製鉄業、製鋼・製鋼圧延業等※1製鋼工程その他</v>
      </c>
      <c r="O136" s="58" t="str">
        <f>INDEX('1.2(1)②'!$J:$J,MATCH($K136,'1.2(1)②'!$B:$B,0),1)</f>
        <v>転炉ガス潜熱回収設備（密閉型回収設備を含む）</v>
      </c>
      <c r="P136">
        <f t="shared" si="18"/>
        <v>6</v>
      </c>
      <c r="Q136">
        <f>COUNTIFS('1.2(2)'!J$1018:J$1019,"〇",'1.2(2)'!$C$1018:$C$1019,"&gt;="&amp;$K136,'1.2(2)'!$C$1018:$C$1019,"&lt;="&amp;$L136)+COUNTIFS('1.2(2)'!J$1018:J$1019,"△",'1.2(2)'!$C$1018:$C$1019,"&gt;="&amp;$K136,'1.2(2)'!$C$1018:$C$1019,"&lt;="&amp;$L136)</f>
        <v>0</v>
      </c>
      <c r="R136">
        <f>COUNTIFS('1.2(2)'!K$1018:K$1019,"〇",'1.2(2)'!$C$1018:$C$1019,"&gt;="&amp;$K136,'1.2(2)'!$C$1018:$C$1019,"&lt;="&amp;$L136)+COUNTIFS('1.2(2)'!K$1018:K$1019,"△",'1.2(2)'!$C$1018:$C$1019,"&gt;="&amp;$K136,'1.2(2)'!$C$1018:$C$1019,"&lt;="&amp;$L136)</f>
        <v>0</v>
      </c>
    </row>
    <row r="137" spans="2:18">
      <c r="B137" s="69" t="s">
        <v>774</v>
      </c>
      <c r="C137" s="22"/>
      <c r="D137" s="70" t="s">
        <v>775</v>
      </c>
      <c r="E137" s="70" t="s">
        <v>808</v>
      </c>
      <c r="F137" s="69" t="s">
        <v>3713</v>
      </c>
      <c r="G137" s="287" t="s">
        <v>1005</v>
      </c>
      <c r="H137" s="74" t="s">
        <v>74</v>
      </c>
      <c r="I137" s="75"/>
      <c r="J137" s="297" t="str">
        <f t="shared" ref="J137:J168" si="21">HYPERLINK("#'"&amp;$B$17&amp;$B$18&amp;$B$102&amp;"'!B"&amp;K137+6,IF(L137=K137,K137,K137&amp;"～"&amp;L137))</f>
        <v>80～81</v>
      </c>
      <c r="K137" s="60">
        <f>INDEX('1.2(1)②'!$B:$B,MATCH(M137,'1.2(1)②'!$A:$A,0),1)</f>
        <v>80</v>
      </c>
      <c r="L137" s="17">
        <f t="shared" si="20"/>
        <v>81</v>
      </c>
      <c r="M137" s="17" t="str">
        <f t="shared" si="17"/>
        <v>産業（製造業）鉄鋼業製鉄業、製鋼・製鋼圧延業等※1圧延・金属加工・表面処理工程燃焼設備</v>
      </c>
      <c r="O137" s="58" t="str">
        <f>INDEX('1.2(1)②'!$J:$J,MATCH($K137,'1.2(1)②'!$B:$B,0),1)</f>
        <v>熱間鋼片表面手入れ技術</v>
      </c>
      <c r="P137">
        <f t="shared" si="18"/>
        <v>2</v>
      </c>
      <c r="Q137">
        <f>COUNTIFS('1.2(2)'!J$1018:J$1019,"〇",'1.2(2)'!$C$1018:$C$1019,"&gt;="&amp;$K137,'1.2(2)'!$C$1018:$C$1019,"&lt;="&amp;$L137)+COUNTIFS('1.2(2)'!J$1018:J$1019,"△",'1.2(2)'!$C$1018:$C$1019,"&gt;="&amp;$K137,'1.2(2)'!$C$1018:$C$1019,"&lt;="&amp;$L137)</f>
        <v>0</v>
      </c>
      <c r="R137">
        <f>COUNTIFS('1.2(2)'!K$1018:K$1019,"〇",'1.2(2)'!$C$1018:$C$1019,"&gt;="&amp;$K137,'1.2(2)'!$C$1018:$C$1019,"&lt;="&amp;$L137)+COUNTIFS('1.2(2)'!K$1018:K$1019,"△",'1.2(2)'!$C$1018:$C$1019,"&gt;="&amp;$K137,'1.2(2)'!$C$1018:$C$1019,"&lt;="&amp;$L137)</f>
        <v>0</v>
      </c>
    </row>
    <row r="138" spans="2:18">
      <c r="B138" s="69" t="s">
        <v>774</v>
      </c>
      <c r="C138" s="22"/>
      <c r="D138" s="70" t="s">
        <v>775</v>
      </c>
      <c r="E138" s="70" t="s">
        <v>808</v>
      </c>
      <c r="F138" s="69" t="s">
        <v>3714</v>
      </c>
      <c r="G138" s="70" t="s">
        <v>1005</v>
      </c>
      <c r="H138" s="74" t="s">
        <v>89</v>
      </c>
      <c r="I138" s="75"/>
      <c r="J138" s="297" t="str">
        <f t="shared" si="21"/>
        <v>82～92</v>
      </c>
      <c r="K138" s="60">
        <f>INDEX('1.2(1)②'!$B:$B,MATCH(M138,'1.2(1)②'!$A:$A,0),1)</f>
        <v>82</v>
      </c>
      <c r="L138" s="17">
        <f t="shared" si="20"/>
        <v>92</v>
      </c>
      <c r="M138" s="17" t="str">
        <f t="shared" si="17"/>
        <v>産業（製造業）鉄鋼業製鉄業、製鋼・製鋼圧延業等※1圧延・金属加工・表面処理工程熱利用設備</v>
      </c>
      <c r="O138" s="58" t="str">
        <f>INDEX('1.2(1)②'!$J:$J,MATCH($K138,'1.2(1)②'!$B:$B,0),1)</f>
        <v>鋼片保温カバー</v>
      </c>
      <c r="P138">
        <f t="shared" si="18"/>
        <v>11</v>
      </c>
      <c r="Q138">
        <f>COUNTIFS('1.2(2)'!J$1018:J$1019,"〇",'1.2(2)'!$C$1018:$C$1019,"&gt;="&amp;$K138,'1.2(2)'!$C$1018:$C$1019,"&lt;="&amp;$L138)+COUNTIFS('1.2(2)'!J$1018:J$1019,"△",'1.2(2)'!$C$1018:$C$1019,"&gt;="&amp;$K138,'1.2(2)'!$C$1018:$C$1019,"&lt;="&amp;$L138)</f>
        <v>0</v>
      </c>
      <c r="R138">
        <f>COUNTIFS('1.2(2)'!K$1018:K$1019,"〇",'1.2(2)'!$C$1018:$C$1019,"&gt;="&amp;$K138,'1.2(2)'!$C$1018:$C$1019,"&lt;="&amp;$L138)+COUNTIFS('1.2(2)'!K$1018:K$1019,"△",'1.2(2)'!$C$1018:$C$1019,"&gt;="&amp;$K138,'1.2(2)'!$C$1018:$C$1019,"&lt;="&amp;$L138)</f>
        <v>0</v>
      </c>
    </row>
    <row r="139" spans="2:18">
      <c r="B139" s="69" t="s">
        <v>774</v>
      </c>
      <c r="C139" s="22"/>
      <c r="D139" s="70" t="s">
        <v>775</v>
      </c>
      <c r="E139" s="70" t="s">
        <v>808</v>
      </c>
      <c r="F139" s="69" t="s">
        <v>3715</v>
      </c>
      <c r="G139" s="70" t="s">
        <v>1005</v>
      </c>
      <c r="H139" s="74" t="s">
        <v>1004</v>
      </c>
      <c r="I139" s="75"/>
      <c r="J139" s="297" t="str">
        <f t="shared" si="21"/>
        <v>93～102</v>
      </c>
      <c r="K139" s="60">
        <f>INDEX('1.2(1)②'!$B:$B,MATCH(M139,'1.2(1)②'!$A:$A,0),1)</f>
        <v>93</v>
      </c>
      <c r="L139" s="17">
        <f t="shared" si="20"/>
        <v>102</v>
      </c>
      <c r="M139" s="17" t="str">
        <f t="shared" si="17"/>
        <v>産業（製造業）鉄鋼業製鉄業、製鋼・製鋼圧延業等※1圧延・金属加工・表面処理工程省エネルギー型製造プロセス</v>
      </c>
      <c r="O139" s="58" t="str">
        <f>INDEX('1.2(1)②'!$J:$J,MATCH($K139,'1.2(1)②'!$B:$B,0),1)</f>
        <v>高性能線材圧延設備</v>
      </c>
      <c r="P139">
        <f t="shared" si="18"/>
        <v>10</v>
      </c>
      <c r="Q139">
        <f>COUNTIFS('1.2(2)'!J$1018:J$1019,"〇",'1.2(2)'!$C$1018:$C$1019,"&gt;="&amp;$K139,'1.2(2)'!$C$1018:$C$1019,"&lt;="&amp;$L139)+COUNTIFS('1.2(2)'!J$1018:J$1019,"△",'1.2(2)'!$C$1018:$C$1019,"&gt;="&amp;$K139,'1.2(2)'!$C$1018:$C$1019,"&lt;="&amp;$L139)</f>
        <v>0</v>
      </c>
      <c r="R139">
        <f>COUNTIFS('1.2(2)'!K$1018:K$1019,"〇",'1.2(2)'!$C$1018:$C$1019,"&gt;="&amp;$K139,'1.2(2)'!$C$1018:$C$1019,"&lt;="&amp;$L139)+COUNTIFS('1.2(2)'!K$1018:K$1019,"△",'1.2(2)'!$C$1018:$C$1019,"&gt;="&amp;$K139,'1.2(2)'!$C$1018:$C$1019,"&lt;="&amp;$L139)</f>
        <v>0</v>
      </c>
    </row>
    <row r="140" spans="2:18">
      <c r="B140" s="69" t="s">
        <v>774</v>
      </c>
      <c r="C140" s="22"/>
      <c r="D140" s="70" t="s">
        <v>775</v>
      </c>
      <c r="E140" s="70" t="s">
        <v>808</v>
      </c>
      <c r="F140" s="69" t="s">
        <v>3716</v>
      </c>
      <c r="G140" s="71" t="s">
        <v>1005</v>
      </c>
      <c r="H140" s="74" t="s">
        <v>107</v>
      </c>
      <c r="I140" s="75"/>
      <c r="J140" s="297" t="str">
        <f t="shared" si="21"/>
        <v>103～104</v>
      </c>
      <c r="K140" s="60">
        <f>INDEX('1.2(1)②'!$B:$B,MATCH(M140,'1.2(1)②'!$A:$A,0),1)</f>
        <v>103</v>
      </c>
      <c r="L140" s="17">
        <f t="shared" si="20"/>
        <v>104</v>
      </c>
      <c r="M140" s="17" t="str">
        <f t="shared" si="17"/>
        <v>産業（製造業）鉄鋼業製鉄業、製鋼・製鋼圧延業等※1圧延・金属加工・表面処理工程その他</v>
      </c>
      <c r="O140" s="58" t="str">
        <f>INDEX('1.2(1)②'!$J:$J,MATCH($K140,'1.2(1)②'!$B:$B,0),1)</f>
        <v>デスケーリングポンププランジャー化</v>
      </c>
      <c r="P140">
        <f t="shared" si="18"/>
        <v>2</v>
      </c>
      <c r="Q140">
        <f>COUNTIFS('1.2(2)'!J$1018:J$1019,"〇",'1.2(2)'!$C$1018:$C$1019,"&gt;="&amp;$K140,'1.2(2)'!$C$1018:$C$1019,"&lt;="&amp;$L140)+COUNTIFS('1.2(2)'!J$1018:J$1019,"△",'1.2(2)'!$C$1018:$C$1019,"&gt;="&amp;$K140,'1.2(2)'!$C$1018:$C$1019,"&lt;="&amp;$L140)</f>
        <v>0</v>
      </c>
      <c r="R140">
        <f>COUNTIFS('1.2(2)'!K$1018:K$1019,"〇",'1.2(2)'!$C$1018:$C$1019,"&gt;="&amp;$K140,'1.2(2)'!$C$1018:$C$1019,"&lt;="&amp;$L140)+COUNTIFS('1.2(2)'!K$1018:K$1019,"△",'1.2(2)'!$C$1018:$C$1019,"&gt;="&amp;$K140,'1.2(2)'!$C$1018:$C$1019,"&lt;="&amp;$L140)</f>
        <v>0</v>
      </c>
    </row>
    <row r="141" spans="2:18">
      <c r="B141" s="69" t="s">
        <v>774</v>
      </c>
      <c r="C141" s="22"/>
      <c r="D141" s="70" t="s">
        <v>775</v>
      </c>
      <c r="E141" s="70" t="s">
        <v>808</v>
      </c>
      <c r="F141" s="69" t="s">
        <v>3717</v>
      </c>
      <c r="G141" s="287" t="s">
        <v>778</v>
      </c>
      <c r="H141" s="74" t="s">
        <v>74</v>
      </c>
      <c r="I141" s="75"/>
      <c r="J141" s="297">
        <f t="shared" si="21"/>
        <v>105</v>
      </c>
      <c r="K141" s="60">
        <f>INDEX('1.2(1)②'!$B:$B,MATCH(M141,'1.2(1)②'!$A:$A,0),1)</f>
        <v>105</v>
      </c>
      <c r="L141" s="17">
        <f t="shared" si="20"/>
        <v>105</v>
      </c>
      <c r="M141" s="17" t="str">
        <f t="shared" si="17"/>
        <v>産業（製造業）鉄鋼業製鉄業、製鋼・製鋼圧延業等※1フェロアロイ製造工程燃焼設備</v>
      </c>
      <c r="O141" s="58" t="str">
        <f>INDEX('1.2(1)②'!$J:$J,MATCH($K141,'1.2(1)②'!$B:$B,0),1)</f>
        <v>焼結高効率点火炉バーナー</v>
      </c>
      <c r="P141">
        <f t="shared" si="18"/>
        <v>1</v>
      </c>
      <c r="Q141">
        <f>COUNTIFS('1.2(2)'!J$1018:J$1019,"〇",'1.2(2)'!$C$1018:$C$1019,"&gt;="&amp;$K141,'1.2(2)'!$C$1018:$C$1019,"&lt;="&amp;$L141)+COUNTIFS('1.2(2)'!J$1018:J$1019,"△",'1.2(2)'!$C$1018:$C$1019,"&gt;="&amp;$K141,'1.2(2)'!$C$1018:$C$1019,"&lt;="&amp;$L141)</f>
        <v>0</v>
      </c>
      <c r="R141">
        <f>COUNTIFS('1.2(2)'!K$1018:K$1019,"〇",'1.2(2)'!$C$1018:$C$1019,"&gt;="&amp;$K141,'1.2(2)'!$C$1018:$C$1019,"&lt;="&amp;$L141)+COUNTIFS('1.2(2)'!K$1018:K$1019,"△",'1.2(2)'!$C$1018:$C$1019,"&gt;="&amp;$K141,'1.2(2)'!$C$1018:$C$1019,"&lt;="&amp;$L141)</f>
        <v>0</v>
      </c>
    </row>
    <row r="142" spans="2:18">
      <c r="B142" s="69" t="s">
        <v>774</v>
      </c>
      <c r="C142" s="22"/>
      <c r="D142" s="70" t="s">
        <v>775</v>
      </c>
      <c r="E142" s="70" t="s">
        <v>808</v>
      </c>
      <c r="F142" s="69" t="s">
        <v>3718</v>
      </c>
      <c r="G142" s="70" t="s">
        <v>778</v>
      </c>
      <c r="H142" s="74" t="s">
        <v>89</v>
      </c>
      <c r="I142" s="75"/>
      <c r="J142" s="297">
        <f t="shared" si="21"/>
        <v>106</v>
      </c>
      <c r="K142" s="60">
        <f>INDEX('1.2(1)②'!$B:$B,MATCH(M142,'1.2(1)②'!$A:$A,0),1)</f>
        <v>106</v>
      </c>
      <c r="L142" s="17">
        <f t="shared" si="20"/>
        <v>106</v>
      </c>
      <c r="M142" s="17" t="str">
        <f t="shared" si="17"/>
        <v>産業（製造業）鉄鋼業製鉄業、製鋼・製鋼圧延業等※1フェロアロイ製造工程熱利用設備</v>
      </c>
      <c r="O142" s="58" t="str">
        <f>INDEX('1.2(1)②'!$J:$J,MATCH($K142,'1.2(1)②'!$B:$B,0),1)</f>
        <v>原料乾燥キルン</v>
      </c>
      <c r="P142">
        <f t="shared" si="18"/>
        <v>1</v>
      </c>
      <c r="Q142">
        <f>COUNTIFS('1.2(2)'!J$1018:J$1019,"〇",'1.2(2)'!$C$1018:$C$1019,"&gt;="&amp;$K142,'1.2(2)'!$C$1018:$C$1019,"&lt;="&amp;$L142)+COUNTIFS('1.2(2)'!J$1018:J$1019,"△",'1.2(2)'!$C$1018:$C$1019,"&gt;="&amp;$K142,'1.2(2)'!$C$1018:$C$1019,"&lt;="&amp;$L142)</f>
        <v>0</v>
      </c>
      <c r="R142">
        <f>COUNTIFS('1.2(2)'!K$1018:K$1019,"〇",'1.2(2)'!$C$1018:$C$1019,"&gt;="&amp;$K142,'1.2(2)'!$C$1018:$C$1019,"&lt;="&amp;$L142)+COUNTIFS('1.2(2)'!K$1018:K$1019,"△",'1.2(2)'!$C$1018:$C$1019,"&gt;="&amp;$K142,'1.2(2)'!$C$1018:$C$1019,"&lt;="&amp;$L142)</f>
        <v>0</v>
      </c>
    </row>
    <row r="143" spans="2:18">
      <c r="B143" s="69" t="s">
        <v>774</v>
      </c>
      <c r="C143" s="22"/>
      <c r="D143" s="70" t="s">
        <v>775</v>
      </c>
      <c r="E143" s="70" t="s">
        <v>808</v>
      </c>
      <c r="F143" s="69" t="s">
        <v>3719</v>
      </c>
      <c r="G143" s="70" t="s">
        <v>778</v>
      </c>
      <c r="H143" s="74" t="s">
        <v>560</v>
      </c>
      <c r="I143" s="75"/>
      <c r="J143" s="297" t="str">
        <f t="shared" si="21"/>
        <v>107～113</v>
      </c>
      <c r="K143" s="60">
        <f>INDEX('1.2(1)②'!$B:$B,MATCH(M143,'1.2(1)②'!$A:$A,0),1)</f>
        <v>107</v>
      </c>
      <c r="L143" s="17">
        <f t="shared" si="20"/>
        <v>113</v>
      </c>
      <c r="M143" s="17" t="str">
        <f t="shared" si="17"/>
        <v>産業（製造業）鉄鋼業製鉄業、製鋼・製鋼圧延業等※1フェロアロイ製造工程廃熱回収設備</v>
      </c>
      <c r="O143" s="58" t="str">
        <f>INDEX('1.2(1)②'!$J:$J,MATCH($K143,'1.2(1)②'!$B:$B,0),1)</f>
        <v>焼結機排ガス顕熱回収装置</v>
      </c>
      <c r="P143">
        <f t="shared" si="18"/>
        <v>7</v>
      </c>
      <c r="Q143">
        <f>COUNTIFS('1.2(2)'!J$1018:J$1019,"〇",'1.2(2)'!$C$1018:$C$1019,"&gt;="&amp;$K143,'1.2(2)'!$C$1018:$C$1019,"&lt;="&amp;$L143)+COUNTIFS('1.2(2)'!J$1018:J$1019,"△",'1.2(2)'!$C$1018:$C$1019,"&gt;="&amp;$K143,'1.2(2)'!$C$1018:$C$1019,"&lt;="&amp;$L143)</f>
        <v>0</v>
      </c>
      <c r="R143">
        <f>COUNTIFS('1.2(2)'!K$1018:K$1019,"〇",'1.2(2)'!$C$1018:$C$1019,"&gt;="&amp;$K143,'1.2(2)'!$C$1018:$C$1019,"&lt;="&amp;$L143)+COUNTIFS('1.2(2)'!K$1018:K$1019,"△",'1.2(2)'!$C$1018:$C$1019,"&gt;="&amp;$K143,'1.2(2)'!$C$1018:$C$1019,"&lt;="&amp;$L143)</f>
        <v>0</v>
      </c>
    </row>
    <row r="144" spans="2:18">
      <c r="B144" s="69" t="s">
        <v>774</v>
      </c>
      <c r="C144" s="22"/>
      <c r="D144" s="70" t="s">
        <v>775</v>
      </c>
      <c r="E144" s="70" t="s">
        <v>808</v>
      </c>
      <c r="F144" s="69" t="s">
        <v>3720</v>
      </c>
      <c r="G144" s="70" t="s">
        <v>778</v>
      </c>
      <c r="H144" s="74" t="s">
        <v>1004</v>
      </c>
      <c r="I144" s="75"/>
      <c r="J144" s="297" t="str">
        <f t="shared" si="21"/>
        <v>114～116</v>
      </c>
      <c r="K144" s="60">
        <f>INDEX('1.2(1)②'!$B:$B,MATCH(M144,'1.2(1)②'!$A:$A,0),1)</f>
        <v>114</v>
      </c>
      <c r="L144" s="17">
        <f t="shared" si="20"/>
        <v>116</v>
      </c>
      <c r="M144" s="17" t="str">
        <f t="shared" si="17"/>
        <v>産業（製造業）鉄鋼業製鉄業、製鋼・製鋼圧延業等※1フェロアロイ製造工程省エネルギー型製造プロセス</v>
      </c>
      <c r="O144" s="58" t="str">
        <f>INDEX('1.2(1)②'!$J:$J,MATCH($K144,'1.2(1)②'!$B:$B,0),1)</f>
        <v>高効率予備還元プロセス</v>
      </c>
      <c r="P144">
        <f t="shared" si="18"/>
        <v>3</v>
      </c>
      <c r="Q144">
        <f>COUNTIFS('1.2(2)'!J$1018:J$1019,"〇",'1.2(2)'!$C$1018:$C$1019,"&gt;="&amp;$K144,'1.2(2)'!$C$1018:$C$1019,"&lt;="&amp;$L144)+COUNTIFS('1.2(2)'!J$1018:J$1019,"△",'1.2(2)'!$C$1018:$C$1019,"&gt;="&amp;$K144,'1.2(2)'!$C$1018:$C$1019,"&lt;="&amp;$L144)</f>
        <v>0</v>
      </c>
      <c r="R144">
        <f>COUNTIFS('1.2(2)'!K$1018:K$1019,"〇",'1.2(2)'!$C$1018:$C$1019,"&gt;="&amp;$K144,'1.2(2)'!$C$1018:$C$1019,"&lt;="&amp;$L144)+COUNTIFS('1.2(2)'!K$1018:K$1019,"△",'1.2(2)'!$C$1018:$C$1019,"&gt;="&amp;$K144,'1.2(2)'!$C$1018:$C$1019,"&lt;="&amp;$L144)</f>
        <v>0</v>
      </c>
    </row>
    <row r="145" spans="2:18">
      <c r="B145" s="69" t="s">
        <v>774</v>
      </c>
      <c r="C145" s="22"/>
      <c r="D145" s="70" t="s">
        <v>775</v>
      </c>
      <c r="E145" s="70" t="s">
        <v>808</v>
      </c>
      <c r="F145" s="69" t="s">
        <v>3721</v>
      </c>
      <c r="G145" s="71" t="s">
        <v>778</v>
      </c>
      <c r="H145" s="74" t="s">
        <v>107</v>
      </c>
      <c r="I145" s="75"/>
      <c r="J145" s="297" t="str">
        <f t="shared" si="21"/>
        <v>117～119</v>
      </c>
      <c r="K145" s="60">
        <f>INDEX('1.2(1)②'!$B:$B,MATCH(M145,'1.2(1)②'!$A:$A,0),1)</f>
        <v>117</v>
      </c>
      <c r="L145" s="17">
        <f t="shared" si="20"/>
        <v>119</v>
      </c>
      <c r="M145" s="17" t="str">
        <f t="shared" si="17"/>
        <v>産業（製造業）鉄鋼業製鉄業、製鋼・製鋼圧延業等※1フェロアロイ製造工程その他</v>
      </c>
      <c r="O145" s="58" t="str">
        <f>INDEX('1.2(1)②'!$J:$J,MATCH($K145,'1.2(1)②'!$B:$B,0),1)</f>
        <v>省エネルギー型粉砕装置</v>
      </c>
      <c r="P145">
        <f t="shared" si="18"/>
        <v>3</v>
      </c>
      <c r="Q145">
        <f>COUNTIFS('1.2(2)'!J$1018:J$1019,"〇",'1.2(2)'!$C$1018:$C$1019,"&gt;="&amp;$K145,'1.2(2)'!$C$1018:$C$1019,"&lt;="&amp;$L145)+COUNTIFS('1.2(2)'!J$1018:J$1019,"△",'1.2(2)'!$C$1018:$C$1019,"&gt;="&amp;$K145,'1.2(2)'!$C$1018:$C$1019,"&lt;="&amp;$L145)</f>
        <v>0</v>
      </c>
      <c r="R145">
        <f>COUNTIFS('1.2(2)'!K$1018:K$1019,"〇",'1.2(2)'!$C$1018:$C$1019,"&gt;="&amp;$K145,'1.2(2)'!$C$1018:$C$1019,"&lt;="&amp;$L145)+COUNTIFS('1.2(2)'!K$1018:K$1019,"△",'1.2(2)'!$C$1018:$C$1019,"&gt;="&amp;$K145,'1.2(2)'!$C$1018:$C$1019,"&lt;="&amp;$L145)</f>
        <v>0</v>
      </c>
    </row>
    <row r="146" spans="2:18">
      <c r="B146" s="69" t="s">
        <v>774</v>
      </c>
      <c r="C146" s="22"/>
      <c r="D146" s="70" t="s">
        <v>775</v>
      </c>
      <c r="E146" s="70" t="s">
        <v>808</v>
      </c>
      <c r="F146" s="69" t="s">
        <v>3722</v>
      </c>
      <c r="G146" s="287" t="s">
        <v>1006</v>
      </c>
      <c r="H146" s="74" t="s">
        <v>74</v>
      </c>
      <c r="I146" s="75"/>
      <c r="J146" s="297" t="str">
        <f t="shared" si="21"/>
        <v>120～129</v>
      </c>
      <c r="K146" s="60">
        <f>INDEX('1.2(1)②'!$B:$B,MATCH(M146,'1.2(1)②'!$A:$A,0),1)</f>
        <v>120</v>
      </c>
      <c r="L146" s="17">
        <f t="shared" si="20"/>
        <v>129</v>
      </c>
      <c r="M146" s="17" t="str">
        <f t="shared" si="17"/>
        <v>産業（製造業）鉄鋼業製鉄業、製鋼・製鋼圧延業等※1伸線工程、引抜工程、鋳鉄管製造工程燃焼設備</v>
      </c>
      <c r="O146" s="58" t="str">
        <f>INDEX('1.2(1)②'!$J:$J,MATCH($K146,'1.2(1)②'!$B:$B,0),1)</f>
        <v>外気流入防止板の設置</v>
      </c>
      <c r="P146">
        <f t="shared" si="18"/>
        <v>10</v>
      </c>
      <c r="Q146">
        <f>COUNTIFS('1.2(2)'!J$1018:J$1019,"〇",'1.2(2)'!$C$1018:$C$1019,"&gt;="&amp;$K146,'1.2(2)'!$C$1018:$C$1019,"&lt;="&amp;$L146)+COUNTIFS('1.2(2)'!J$1018:J$1019,"△",'1.2(2)'!$C$1018:$C$1019,"&gt;="&amp;$K146,'1.2(2)'!$C$1018:$C$1019,"&lt;="&amp;$L146)</f>
        <v>0</v>
      </c>
      <c r="R146">
        <f>COUNTIFS('1.2(2)'!K$1018:K$1019,"〇",'1.2(2)'!$C$1018:$C$1019,"&gt;="&amp;$K146,'1.2(2)'!$C$1018:$C$1019,"&lt;="&amp;$L146)+COUNTIFS('1.2(2)'!K$1018:K$1019,"△",'1.2(2)'!$C$1018:$C$1019,"&gt;="&amp;$K146,'1.2(2)'!$C$1018:$C$1019,"&lt;="&amp;$L146)</f>
        <v>0</v>
      </c>
    </row>
    <row r="147" spans="2:18">
      <c r="B147" s="69" t="s">
        <v>774</v>
      </c>
      <c r="C147" s="22"/>
      <c r="D147" s="70" t="s">
        <v>775</v>
      </c>
      <c r="E147" s="70" t="s">
        <v>808</v>
      </c>
      <c r="F147" s="69" t="s">
        <v>3723</v>
      </c>
      <c r="G147" s="70" t="s">
        <v>1006</v>
      </c>
      <c r="H147" s="74" t="s">
        <v>89</v>
      </c>
      <c r="I147" s="75"/>
      <c r="J147" s="297" t="str">
        <f t="shared" si="21"/>
        <v>130～132</v>
      </c>
      <c r="K147" s="60">
        <f>INDEX('1.2(1)②'!$B:$B,MATCH(M147,'1.2(1)②'!$A:$A,0),1)</f>
        <v>130</v>
      </c>
      <c r="L147" s="17">
        <f t="shared" si="20"/>
        <v>132</v>
      </c>
      <c r="M147" s="17" t="str">
        <f t="shared" si="17"/>
        <v>産業（製造業）鉄鋼業製鉄業、製鋼・製鋼圧延業等※1伸線工程、引抜工程、鋳鉄管製造工程熱利用設備</v>
      </c>
      <c r="O147" s="58" t="str">
        <f>INDEX('1.2(1)②'!$J:$J,MATCH($K147,'1.2(1)②'!$B:$B,0),1)</f>
        <v>直接加熱方式の採用</v>
      </c>
      <c r="P147">
        <f t="shared" si="18"/>
        <v>3</v>
      </c>
      <c r="Q147">
        <f>COUNTIFS('1.2(2)'!J$1018:J$1019,"〇",'1.2(2)'!$C$1018:$C$1019,"&gt;="&amp;$K147,'1.2(2)'!$C$1018:$C$1019,"&lt;="&amp;$L147)+COUNTIFS('1.2(2)'!J$1018:J$1019,"△",'1.2(2)'!$C$1018:$C$1019,"&gt;="&amp;$K147,'1.2(2)'!$C$1018:$C$1019,"&lt;="&amp;$L147)</f>
        <v>0</v>
      </c>
      <c r="R147">
        <f>COUNTIFS('1.2(2)'!K$1018:K$1019,"〇",'1.2(2)'!$C$1018:$C$1019,"&gt;="&amp;$K147,'1.2(2)'!$C$1018:$C$1019,"&lt;="&amp;$L147)+COUNTIFS('1.2(2)'!K$1018:K$1019,"△",'1.2(2)'!$C$1018:$C$1019,"&gt;="&amp;$K147,'1.2(2)'!$C$1018:$C$1019,"&lt;="&amp;$L147)</f>
        <v>0</v>
      </c>
    </row>
    <row r="148" spans="2:18">
      <c r="B148" s="69" t="s">
        <v>774</v>
      </c>
      <c r="C148" s="22"/>
      <c r="D148" s="70" t="s">
        <v>775</v>
      </c>
      <c r="E148" s="70" t="s">
        <v>808</v>
      </c>
      <c r="F148" s="69" t="s">
        <v>3724</v>
      </c>
      <c r="G148" s="70" t="s">
        <v>1006</v>
      </c>
      <c r="H148" s="74" t="s">
        <v>560</v>
      </c>
      <c r="I148" s="75"/>
      <c r="J148" s="297" t="str">
        <f t="shared" si="21"/>
        <v>133～135</v>
      </c>
      <c r="K148" s="60">
        <f>INDEX('1.2(1)②'!$B:$B,MATCH(M148,'1.2(1)②'!$A:$A,0),1)</f>
        <v>133</v>
      </c>
      <c r="L148" s="17">
        <f t="shared" si="20"/>
        <v>135</v>
      </c>
      <c r="M148" s="17" t="str">
        <f t="shared" si="17"/>
        <v>産業（製造業）鉄鋼業製鉄業、製鋼・製鋼圧延業等※1伸線工程、引抜工程、鋳鉄管製造工程廃熱回収設備</v>
      </c>
      <c r="O148" s="58" t="str">
        <f>INDEX('1.2(1)②'!$J:$J,MATCH($K148,'1.2(1)②'!$B:$B,0),1)</f>
        <v>排熱利用汚泥乾燥装置</v>
      </c>
      <c r="P148">
        <f t="shared" si="18"/>
        <v>3</v>
      </c>
      <c r="Q148">
        <f>COUNTIFS('1.2(2)'!J$1018:J$1019,"〇",'1.2(2)'!$C$1018:$C$1019,"&gt;="&amp;$K148,'1.2(2)'!$C$1018:$C$1019,"&lt;="&amp;$L148)+COUNTIFS('1.2(2)'!J$1018:J$1019,"△",'1.2(2)'!$C$1018:$C$1019,"&gt;="&amp;$K148,'1.2(2)'!$C$1018:$C$1019,"&lt;="&amp;$L148)</f>
        <v>0</v>
      </c>
      <c r="R148">
        <f>COUNTIFS('1.2(2)'!K$1018:K$1019,"〇",'1.2(2)'!$C$1018:$C$1019,"&gt;="&amp;$K148,'1.2(2)'!$C$1018:$C$1019,"&lt;="&amp;$L148)+COUNTIFS('1.2(2)'!K$1018:K$1019,"△",'1.2(2)'!$C$1018:$C$1019,"&gt;="&amp;$K148,'1.2(2)'!$C$1018:$C$1019,"&lt;="&amp;$L148)</f>
        <v>0</v>
      </c>
    </row>
    <row r="149" spans="2:18">
      <c r="B149" s="69" t="s">
        <v>774</v>
      </c>
      <c r="C149" s="22"/>
      <c r="D149" s="70" t="s">
        <v>775</v>
      </c>
      <c r="E149" s="70" t="s">
        <v>808</v>
      </c>
      <c r="F149" s="69" t="s">
        <v>3725</v>
      </c>
      <c r="G149" s="71" t="s">
        <v>1006</v>
      </c>
      <c r="H149" s="74" t="s">
        <v>1004</v>
      </c>
      <c r="I149" s="75"/>
      <c r="J149" s="297" t="str">
        <f t="shared" si="21"/>
        <v>136～137</v>
      </c>
      <c r="K149" s="60">
        <f>INDEX('1.2(1)②'!$B:$B,MATCH(M149,'1.2(1)②'!$A:$A,0),1)</f>
        <v>136</v>
      </c>
      <c r="L149" s="17">
        <f t="shared" si="20"/>
        <v>137</v>
      </c>
      <c r="M149" s="17" t="str">
        <f t="shared" si="17"/>
        <v>産業（製造業）鉄鋼業製鉄業、製鋼・製鋼圧延業等※1伸線工程、引抜工程、鋳鉄管製造工程省エネルギー型製造プロセス</v>
      </c>
      <c r="O149" s="58" t="str">
        <f>INDEX('1.2(1)②'!$J:$J,MATCH($K149,'1.2(1)②'!$B:$B,0),1)</f>
        <v>インバーター制御プラズマ切断機</v>
      </c>
      <c r="P149">
        <f t="shared" si="18"/>
        <v>2</v>
      </c>
      <c r="Q149">
        <f>COUNTIFS('1.2(2)'!J$1018:J$1019,"〇",'1.2(2)'!$C$1018:$C$1019,"&gt;="&amp;$K149,'1.2(2)'!$C$1018:$C$1019,"&lt;="&amp;$L149)+COUNTIFS('1.2(2)'!J$1018:J$1019,"△",'1.2(2)'!$C$1018:$C$1019,"&gt;="&amp;$K149,'1.2(2)'!$C$1018:$C$1019,"&lt;="&amp;$L149)</f>
        <v>0</v>
      </c>
      <c r="R149">
        <f>COUNTIFS('1.2(2)'!K$1018:K$1019,"〇",'1.2(2)'!$C$1018:$C$1019,"&gt;="&amp;$K149,'1.2(2)'!$C$1018:$C$1019,"&lt;="&amp;$L149)+COUNTIFS('1.2(2)'!K$1018:K$1019,"△",'1.2(2)'!$C$1018:$C$1019,"&gt;="&amp;$K149,'1.2(2)'!$C$1018:$C$1019,"&lt;="&amp;$L149)</f>
        <v>0</v>
      </c>
    </row>
    <row r="150" spans="2:18">
      <c r="B150" s="69" t="s">
        <v>774</v>
      </c>
      <c r="C150" s="22"/>
      <c r="D150" s="70" t="s">
        <v>775</v>
      </c>
      <c r="E150" s="70" t="s">
        <v>808</v>
      </c>
      <c r="F150" s="69" t="s">
        <v>3726</v>
      </c>
      <c r="G150" s="21" t="s">
        <v>737</v>
      </c>
      <c r="H150" s="74" t="s">
        <v>560</v>
      </c>
      <c r="I150" s="75"/>
      <c r="J150" s="297">
        <f t="shared" si="21"/>
        <v>138</v>
      </c>
      <c r="K150" s="60">
        <f>INDEX('1.2(1)②'!$B:$B,MATCH(M150,'1.2(1)②'!$A:$A,0),1)</f>
        <v>138</v>
      </c>
      <c r="L150" s="17">
        <f t="shared" si="20"/>
        <v>138</v>
      </c>
      <c r="M150" s="17" t="str">
        <f t="shared" si="17"/>
        <v>産業（製造業）鉄鋼業製鉄業、製鋼・製鋼圧延業等※1その他の主要エネルギー消費設備廃熱回収設備</v>
      </c>
      <c r="O150" s="58" t="str">
        <f>INDEX('1.2(1)②'!$J:$J,MATCH($K150,'1.2(1)②'!$B:$B,0),1)</f>
        <v>ボイラー燃料ガス予熱装置</v>
      </c>
      <c r="P150">
        <f t="shared" si="18"/>
        <v>1</v>
      </c>
      <c r="Q150">
        <f>COUNTIFS('1.2(2)'!J$1018:J$1019,"〇",'1.2(2)'!$C$1018:$C$1019,"&gt;="&amp;$K150,'1.2(2)'!$C$1018:$C$1019,"&lt;="&amp;$L150)+COUNTIFS('1.2(2)'!J$1018:J$1019,"△",'1.2(2)'!$C$1018:$C$1019,"&gt;="&amp;$K150,'1.2(2)'!$C$1018:$C$1019,"&lt;="&amp;$L150)</f>
        <v>0</v>
      </c>
      <c r="R150">
        <f>COUNTIFS('1.2(2)'!K$1018:K$1019,"〇",'1.2(2)'!$C$1018:$C$1019,"&gt;="&amp;$K150,'1.2(2)'!$C$1018:$C$1019,"&lt;="&amp;$L150)+COUNTIFS('1.2(2)'!K$1018:K$1019,"△",'1.2(2)'!$C$1018:$C$1019,"&gt;="&amp;$K150,'1.2(2)'!$C$1018:$C$1019,"&lt;="&amp;$L150)</f>
        <v>0</v>
      </c>
    </row>
    <row r="151" spans="2:18">
      <c r="B151" s="69" t="s">
        <v>774</v>
      </c>
      <c r="C151" s="22"/>
      <c r="D151" s="70" t="s">
        <v>775</v>
      </c>
      <c r="E151" s="70" t="s">
        <v>808</v>
      </c>
      <c r="F151" s="69" t="s">
        <v>3727</v>
      </c>
      <c r="G151" s="70" t="s">
        <v>737</v>
      </c>
      <c r="H151" s="74" t="s">
        <v>110</v>
      </c>
      <c r="I151" s="75"/>
      <c r="J151" s="297">
        <f t="shared" si="21"/>
        <v>139</v>
      </c>
      <c r="K151" s="60">
        <f>INDEX('1.2(1)②'!$B:$B,MATCH(M151,'1.2(1)②'!$A:$A,0),1)</f>
        <v>139</v>
      </c>
      <c r="L151" s="17">
        <f t="shared" si="20"/>
        <v>139</v>
      </c>
      <c r="M151" s="17" t="str">
        <f t="shared" si="17"/>
        <v>産業（製造業）鉄鋼業製鉄業、製鋼・製鋼圧延業等※1その他の主要エネルギー消費設備コージェネレーション設備</v>
      </c>
      <c r="O151" s="58" t="str">
        <f>INDEX('1.2(1)②'!$J:$J,MATCH($K151,'1.2(1)②'!$B:$B,0),1)</f>
        <v>熱供給型動力発生装置</v>
      </c>
      <c r="P151">
        <f t="shared" si="18"/>
        <v>1</v>
      </c>
      <c r="Q151">
        <f>COUNTIFS('1.2(2)'!J$1018:J$1019,"〇",'1.2(2)'!$C$1018:$C$1019,"&gt;="&amp;$K151,'1.2(2)'!$C$1018:$C$1019,"&lt;="&amp;$L151)+COUNTIFS('1.2(2)'!J$1018:J$1019,"△",'1.2(2)'!$C$1018:$C$1019,"&gt;="&amp;$K151,'1.2(2)'!$C$1018:$C$1019,"&lt;="&amp;$L151)</f>
        <v>0</v>
      </c>
      <c r="R151">
        <f>COUNTIFS('1.2(2)'!K$1018:K$1019,"〇",'1.2(2)'!$C$1018:$C$1019,"&gt;="&amp;$K151,'1.2(2)'!$C$1018:$C$1019,"&lt;="&amp;$L151)+COUNTIFS('1.2(2)'!K$1018:K$1019,"△",'1.2(2)'!$C$1018:$C$1019,"&gt;="&amp;$K151,'1.2(2)'!$C$1018:$C$1019,"&lt;="&amp;$L151)</f>
        <v>0</v>
      </c>
    </row>
    <row r="152" spans="2:18">
      <c r="B152" s="69" t="s">
        <v>774</v>
      </c>
      <c r="C152" s="22"/>
      <c r="D152" s="70" t="s">
        <v>775</v>
      </c>
      <c r="E152" s="70" t="s">
        <v>808</v>
      </c>
      <c r="F152" s="69" t="s">
        <v>3728</v>
      </c>
      <c r="G152" s="70" t="s">
        <v>737</v>
      </c>
      <c r="H152" s="74" t="s">
        <v>117</v>
      </c>
      <c r="I152" s="75"/>
      <c r="J152" s="297">
        <f t="shared" si="21"/>
        <v>140</v>
      </c>
      <c r="K152" s="60">
        <f>INDEX('1.2(1)②'!$B:$B,MATCH(M152,'1.2(1)②'!$A:$A,0),1)</f>
        <v>140</v>
      </c>
      <c r="L152" s="17">
        <f t="shared" si="20"/>
        <v>140</v>
      </c>
      <c r="M152" s="17" t="str">
        <f t="shared" si="17"/>
        <v>産業（製造業）鉄鋼業製鉄業、製鋼・製鋼圧延業等※1その他の主要エネルギー消費設備電気使用設備</v>
      </c>
      <c r="O152" s="58" t="str">
        <f>INDEX('1.2(1)②'!$J:$J,MATCH($K152,'1.2(1)②'!$B:$B,0),1)</f>
        <v>電力回生技術</v>
      </c>
      <c r="P152">
        <f t="shared" si="18"/>
        <v>1</v>
      </c>
      <c r="Q152">
        <f>COUNTIFS('1.2(2)'!J$1018:J$1019,"〇",'1.2(2)'!$C$1018:$C$1019,"&gt;="&amp;$K152,'1.2(2)'!$C$1018:$C$1019,"&lt;="&amp;$L152)+COUNTIFS('1.2(2)'!J$1018:J$1019,"△",'1.2(2)'!$C$1018:$C$1019,"&gt;="&amp;$K152,'1.2(2)'!$C$1018:$C$1019,"&lt;="&amp;$L152)</f>
        <v>0</v>
      </c>
      <c r="R152">
        <f>COUNTIFS('1.2(2)'!K$1018:K$1019,"〇",'1.2(2)'!$C$1018:$C$1019,"&gt;="&amp;$K152,'1.2(2)'!$C$1018:$C$1019,"&lt;="&amp;$L152)+COUNTIFS('1.2(2)'!K$1018:K$1019,"△",'1.2(2)'!$C$1018:$C$1019,"&gt;="&amp;$K152,'1.2(2)'!$C$1018:$C$1019,"&lt;="&amp;$L152)</f>
        <v>0</v>
      </c>
    </row>
    <row r="153" spans="2:18">
      <c r="B153" s="69" t="s">
        <v>774</v>
      </c>
      <c r="C153" s="22"/>
      <c r="D153" s="70" t="s">
        <v>775</v>
      </c>
      <c r="E153" s="71" t="s">
        <v>808</v>
      </c>
      <c r="F153" s="69" t="s">
        <v>3729</v>
      </c>
      <c r="G153" s="71" t="s">
        <v>737</v>
      </c>
      <c r="H153" s="74" t="s">
        <v>107</v>
      </c>
      <c r="I153" s="75"/>
      <c r="J153" s="297">
        <f t="shared" si="21"/>
        <v>141</v>
      </c>
      <c r="K153" s="60">
        <f>INDEX('1.2(1)②'!$B:$B,MATCH(M153,'1.2(1)②'!$A:$A,0),1)</f>
        <v>141</v>
      </c>
      <c r="L153" s="17">
        <f t="shared" si="20"/>
        <v>141</v>
      </c>
      <c r="M153" s="17" t="str">
        <f t="shared" si="17"/>
        <v>産業（製造業）鉄鋼業製鉄業、製鋼・製鋼圧延業等※1その他の主要エネルギー消費設備その他</v>
      </c>
      <c r="O153" s="58" t="str">
        <f>INDEX('1.2(1)②'!$J:$J,MATCH($K153,'1.2(1)②'!$B:$B,0),1)</f>
        <v>ダスト等の原料化技術</v>
      </c>
      <c r="P153">
        <f t="shared" si="18"/>
        <v>1</v>
      </c>
      <c r="Q153">
        <f>COUNTIFS('1.2(2)'!J$1018:J$1019,"〇",'1.2(2)'!$C$1018:$C$1019,"&gt;="&amp;$K153,'1.2(2)'!$C$1018:$C$1019,"&lt;="&amp;$L153)+COUNTIFS('1.2(2)'!J$1018:J$1019,"△",'1.2(2)'!$C$1018:$C$1019,"&gt;="&amp;$K153,'1.2(2)'!$C$1018:$C$1019,"&lt;="&amp;$L153)</f>
        <v>0</v>
      </c>
      <c r="R153">
        <f>COUNTIFS('1.2(2)'!K$1018:K$1019,"〇",'1.2(2)'!$C$1018:$C$1019,"&gt;="&amp;$K153,'1.2(2)'!$C$1018:$C$1019,"&lt;="&amp;$L153)+COUNTIFS('1.2(2)'!K$1018:K$1019,"△",'1.2(2)'!$C$1018:$C$1019,"&gt;="&amp;$K153,'1.2(2)'!$C$1018:$C$1019,"&lt;="&amp;$L153)</f>
        <v>0</v>
      </c>
    </row>
    <row r="154" spans="2:18">
      <c r="B154" s="69" t="s">
        <v>774</v>
      </c>
      <c r="C154" s="22"/>
      <c r="D154" s="70" t="s">
        <v>775</v>
      </c>
      <c r="E154" s="28" t="s">
        <v>1007</v>
      </c>
      <c r="F154" s="69" t="s">
        <v>3730</v>
      </c>
      <c r="G154" s="21" t="s">
        <v>781</v>
      </c>
      <c r="H154" s="74" t="s">
        <v>74</v>
      </c>
      <c r="I154" s="75"/>
      <c r="J154" s="297">
        <f t="shared" si="21"/>
        <v>142</v>
      </c>
      <c r="K154" s="60">
        <f>INDEX('1.2(1)②'!$B:$B,MATCH(M154,'1.2(1)②'!$A:$A,0),1)</f>
        <v>142</v>
      </c>
      <c r="L154" s="17">
        <f t="shared" si="20"/>
        <v>142</v>
      </c>
      <c r="M154" s="17" t="str">
        <f t="shared" si="17"/>
        <v>産業（製造業）鉄鋼業銑鉄鋳物製造業、可鍛鋳鉄製造業溶解工程燃焼設備</v>
      </c>
      <c r="O154" s="58" t="str">
        <f>INDEX('1.2(1)②'!$J:$J,MATCH($K154,'1.2(1)②'!$B:$B,0),1)</f>
        <v>熱風送風式キュポラ</v>
      </c>
      <c r="P154">
        <f t="shared" si="18"/>
        <v>1</v>
      </c>
      <c r="Q154">
        <f>COUNTIFS('1.2(2)'!J$1018:J$1019,"〇",'1.2(2)'!$C$1018:$C$1019,"&gt;="&amp;$K154,'1.2(2)'!$C$1018:$C$1019,"&lt;="&amp;$L154)+COUNTIFS('1.2(2)'!J$1018:J$1019,"△",'1.2(2)'!$C$1018:$C$1019,"&gt;="&amp;$K154,'1.2(2)'!$C$1018:$C$1019,"&lt;="&amp;$L154)</f>
        <v>0</v>
      </c>
      <c r="R154">
        <f>COUNTIFS('1.2(2)'!K$1018:K$1019,"〇",'1.2(2)'!$C$1018:$C$1019,"&gt;="&amp;$K154,'1.2(2)'!$C$1018:$C$1019,"&lt;="&amp;$L154)+COUNTIFS('1.2(2)'!K$1018:K$1019,"△",'1.2(2)'!$C$1018:$C$1019,"&gt;="&amp;$K154,'1.2(2)'!$C$1018:$C$1019,"&lt;="&amp;$L154)</f>
        <v>0</v>
      </c>
    </row>
    <row r="155" spans="2:18">
      <c r="B155" s="69" t="s">
        <v>774</v>
      </c>
      <c r="C155" s="22"/>
      <c r="D155" s="70" t="s">
        <v>775</v>
      </c>
      <c r="E155" s="288" t="s">
        <v>1007</v>
      </c>
      <c r="F155" s="69" t="s">
        <v>3731</v>
      </c>
      <c r="G155" s="70" t="s">
        <v>781</v>
      </c>
      <c r="H155" s="74" t="s">
        <v>89</v>
      </c>
      <c r="I155" s="75"/>
      <c r="J155" s="297" t="str">
        <f t="shared" si="21"/>
        <v>143～144</v>
      </c>
      <c r="K155" s="60">
        <f>INDEX('1.2(1)②'!$B:$B,MATCH(M155,'1.2(1)②'!$A:$A,0),1)</f>
        <v>143</v>
      </c>
      <c r="L155" s="17">
        <f t="shared" si="20"/>
        <v>144</v>
      </c>
      <c r="M155" s="17" t="str">
        <f t="shared" si="17"/>
        <v>産業（製造業）鉄鋼業銑鉄鋳物製造業、可鍛鋳鉄製造業溶解工程熱利用設備</v>
      </c>
      <c r="O155" s="58" t="str">
        <f>INDEX('1.2(1)②'!$J:$J,MATCH($K155,'1.2(1)②'!$B:$B,0),1)</f>
        <v>溶銑鍋放熱防止（取鍋の蓋、断熱材変更）</v>
      </c>
      <c r="P155">
        <f t="shared" si="18"/>
        <v>2</v>
      </c>
      <c r="Q155">
        <f>COUNTIFS('1.2(2)'!J$1018:J$1019,"〇",'1.2(2)'!$C$1018:$C$1019,"&gt;="&amp;$K155,'1.2(2)'!$C$1018:$C$1019,"&lt;="&amp;$L155)+COUNTIFS('1.2(2)'!J$1018:J$1019,"△",'1.2(2)'!$C$1018:$C$1019,"&gt;="&amp;$K155,'1.2(2)'!$C$1018:$C$1019,"&lt;="&amp;$L155)</f>
        <v>0</v>
      </c>
      <c r="R155">
        <f>COUNTIFS('1.2(2)'!K$1018:K$1019,"〇",'1.2(2)'!$C$1018:$C$1019,"&gt;="&amp;$K155,'1.2(2)'!$C$1018:$C$1019,"&lt;="&amp;$L155)+COUNTIFS('1.2(2)'!K$1018:K$1019,"△",'1.2(2)'!$C$1018:$C$1019,"&gt;="&amp;$K155,'1.2(2)'!$C$1018:$C$1019,"&lt;="&amp;$L155)</f>
        <v>0</v>
      </c>
    </row>
    <row r="156" spans="2:18">
      <c r="B156" s="69" t="s">
        <v>774</v>
      </c>
      <c r="C156" s="22"/>
      <c r="D156" s="70" t="s">
        <v>775</v>
      </c>
      <c r="E156" s="125" t="s">
        <v>1007</v>
      </c>
      <c r="F156" s="69" t="s">
        <v>3732</v>
      </c>
      <c r="G156" s="70" t="s">
        <v>781</v>
      </c>
      <c r="H156" s="74" t="s">
        <v>560</v>
      </c>
      <c r="I156" s="75"/>
      <c r="J156" s="297" t="str">
        <f t="shared" si="21"/>
        <v>145～146</v>
      </c>
      <c r="K156" s="60">
        <f>INDEX('1.2(1)②'!$B:$B,MATCH(M156,'1.2(1)②'!$A:$A,0),1)</f>
        <v>145</v>
      </c>
      <c r="L156" s="17">
        <f t="shared" si="20"/>
        <v>146</v>
      </c>
      <c r="M156" s="17" t="str">
        <f t="shared" si="17"/>
        <v>産業（製造業）鉄鋼業銑鉄鋳物製造業、可鍛鋳鉄製造業溶解工程廃熱回収設備</v>
      </c>
      <c r="O156" s="58" t="str">
        <f>INDEX('1.2(1)②'!$J:$J,MATCH($K156,'1.2(1)②'!$B:$B,0),1)</f>
        <v>キュポラ廃熱回収装置</v>
      </c>
      <c r="P156">
        <f t="shared" si="18"/>
        <v>2</v>
      </c>
      <c r="Q156">
        <f>COUNTIFS('1.2(2)'!J$1018:J$1019,"〇",'1.2(2)'!$C$1018:$C$1019,"&gt;="&amp;$K156,'1.2(2)'!$C$1018:$C$1019,"&lt;="&amp;$L156)+COUNTIFS('1.2(2)'!J$1018:J$1019,"△",'1.2(2)'!$C$1018:$C$1019,"&gt;="&amp;$K156,'1.2(2)'!$C$1018:$C$1019,"&lt;="&amp;$L156)</f>
        <v>0</v>
      </c>
      <c r="R156">
        <f>COUNTIFS('1.2(2)'!K$1018:K$1019,"〇",'1.2(2)'!$C$1018:$C$1019,"&gt;="&amp;$K156,'1.2(2)'!$C$1018:$C$1019,"&lt;="&amp;$L156)+COUNTIFS('1.2(2)'!K$1018:K$1019,"△",'1.2(2)'!$C$1018:$C$1019,"&gt;="&amp;$K156,'1.2(2)'!$C$1018:$C$1019,"&lt;="&amp;$L156)</f>
        <v>0</v>
      </c>
    </row>
    <row r="157" spans="2:18">
      <c r="B157" s="69" t="s">
        <v>774</v>
      </c>
      <c r="C157" s="22"/>
      <c r="D157" s="70" t="s">
        <v>775</v>
      </c>
      <c r="E157" s="125" t="s">
        <v>1007</v>
      </c>
      <c r="F157" s="69" t="s">
        <v>3733</v>
      </c>
      <c r="G157" s="70" t="s">
        <v>781</v>
      </c>
      <c r="H157" s="74" t="s">
        <v>117</v>
      </c>
      <c r="I157" s="75"/>
      <c r="J157" s="297">
        <f t="shared" si="21"/>
        <v>147</v>
      </c>
      <c r="K157" s="60">
        <f>INDEX('1.2(1)②'!$B:$B,MATCH(M157,'1.2(1)②'!$A:$A,0),1)</f>
        <v>147</v>
      </c>
      <c r="L157" s="17">
        <f t="shared" si="20"/>
        <v>147</v>
      </c>
      <c r="M157" s="17" t="str">
        <f t="shared" si="17"/>
        <v>産業（製造業）鉄鋼業銑鉄鋳物製造業、可鍛鋳鉄製造業溶解工程電気使用設備</v>
      </c>
      <c r="O157" s="58" t="str">
        <f>INDEX('1.2(1)②'!$J:$J,MATCH($K157,'1.2(1)②'!$B:$B,0),1)</f>
        <v>溶湯温度連続測定付誘導炉</v>
      </c>
      <c r="P157">
        <f t="shared" si="18"/>
        <v>1</v>
      </c>
      <c r="Q157">
        <f>COUNTIFS('1.2(2)'!J$1018:J$1019,"〇",'1.2(2)'!$C$1018:$C$1019,"&gt;="&amp;$K157,'1.2(2)'!$C$1018:$C$1019,"&lt;="&amp;$L157)+COUNTIFS('1.2(2)'!J$1018:J$1019,"△",'1.2(2)'!$C$1018:$C$1019,"&gt;="&amp;$K157,'1.2(2)'!$C$1018:$C$1019,"&lt;="&amp;$L157)</f>
        <v>0</v>
      </c>
      <c r="R157">
        <f>COUNTIFS('1.2(2)'!K$1018:K$1019,"〇",'1.2(2)'!$C$1018:$C$1019,"&gt;="&amp;$K157,'1.2(2)'!$C$1018:$C$1019,"&lt;="&amp;$L157)+COUNTIFS('1.2(2)'!K$1018:K$1019,"△",'1.2(2)'!$C$1018:$C$1019,"&gt;="&amp;$K157,'1.2(2)'!$C$1018:$C$1019,"&lt;="&amp;$L157)</f>
        <v>0</v>
      </c>
    </row>
    <row r="158" spans="2:18">
      <c r="B158" s="69" t="s">
        <v>774</v>
      </c>
      <c r="C158" s="22"/>
      <c r="D158" s="70" t="s">
        <v>775</v>
      </c>
      <c r="E158" s="125" t="s">
        <v>1007</v>
      </c>
      <c r="F158" s="69" t="s">
        <v>3734</v>
      </c>
      <c r="G158" s="71" t="s">
        <v>781</v>
      </c>
      <c r="H158" s="74" t="s">
        <v>107</v>
      </c>
      <c r="I158" s="75"/>
      <c r="J158" s="297" t="str">
        <f t="shared" si="21"/>
        <v>148～149</v>
      </c>
      <c r="K158" s="60">
        <f>INDEX('1.2(1)②'!$B:$B,MATCH(M158,'1.2(1)②'!$A:$A,0),1)</f>
        <v>148</v>
      </c>
      <c r="L158" s="17">
        <f t="shared" si="20"/>
        <v>149</v>
      </c>
      <c r="M158" s="17" t="str">
        <f t="shared" si="17"/>
        <v>産業（製造業）鉄鋼業銑鉄鋳物製造業、可鍛鋳鉄製造業溶解工程その他</v>
      </c>
      <c r="O158" s="58" t="str">
        <f>INDEX('1.2(1)②'!$J:$J,MATCH($K158,'1.2(1)②'!$B:$B,0),1)</f>
        <v>戻り屑砂落しショットブラスト</v>
      </c>
      <c r="P158">
        <f t="shared" si="18"/>
        <v>2</v>
      </c>
      <c r="Q158">
        <f>COUNTIFS('1.2(2)'!J$1018:J$1019,"〇",'1.2(2)'!$C$1018:$C$1019,"&gt;="&amp;$K158,'1.2(2)'!$C$1018:$C$1019,"&lt;="&amp;$L158)+COUNTIFS('1.2(2)'!J$1018:J$1019,"△",'1.2(2)'!$C$1018:$C$1019,"&gt;="&amp;$K158,'1.2(2)'!$C$1018:$C$1019,"&lt;="&amp;$L158)</f>
        <v>0</v>
      </c>
      <c r="R158">
        <f>COUNTIFS('1.2(2)'!K$1018:K$1019,"〇",'1.2(2)'!$C$1018:$C$1019,"&gt;="&amp;$K158,'1.2(2)'!$C$1018:$C$1019,"&lt;="&amp;$L158)+COUNTIFS('1.2(2)'!K$1018:K$1019,"△",'1.2(2)'!$C$1018:$C$1019,"&gt;="&amp;$K158,'1.2(2)'!$C$1018:$C$1019,"&lt;="&amp;$L158)</f>
        <v>0</v>
      </c>
    </row>
    <row r="159" spans="2:18">
      <c r="B159" s="69" t="s">
        <v>774</v>
      </c>
      <c r="C159" s="22"/>
      <c r="D159" s="70" t="s">
        <v>775</v>
      </c>
      <c r="E159" s="125" t="s">
        <v>1007</v>
      </c>
      <c r="F159" s="69" t="s">
        <v>3735</v>
      </c>
      <c r="G159" s="21" t="s">
        <v>3629</v>
      </c>
      <c r="H159" s="74" t="s">
        <v>117</v>
      </c>
      <c r="I159" s="75"/>
      <c r="J159" s="297">
        <f t="shared" si="21"/>
        <v>150</v>
      </c>
      <c r="K159" s="60">
        <f>INDEX('1.2(1)②'!$B:$B,MATCH(M159,'1.2(1)②'!$A:$A,0),1)</f>
        <v>150</v>
      </c>
      <c r="L159" s="17">
        <f t="shared" si="20"/>
        <v>150</v>
      </c>
      <c r="M159" s="17" t="str">
        <f t="shared" si="17"/>
        <v>産業（製造業）鉄鋼業銑鉄鋳物製造業、可鍛鋳鉄製造業鋳造工程（造型、中子、注湯、調砂、型バラシ）電気使用設備</v>
      </c>
      <c r="O159" s="58" t="str">
        <f>INDEX('1.2(1)②'!$J:$J,MATCH($K159,'1.2(1)②'!$B:$B,0),1)</f>
        <v>油圧、エアー駆動部分の電動化</v>
      </c>
      <c r="P159">
        <f t="shared" si="18"/>
        <v>1</v>
      </c>
      <c r="Q159">
        <f>COUNTIFS('1.2(2)'!J$1018:J$1019,"〇",'1.2(2)'!$C$1018:$C$1019,"&gt;="&amp;$K159,'1.2(2)'!$C$1018:$C$1019,"&lt;="&amp;$L159)+COUNTIFS('1.2(2)'!J$1018:J$1019,"△",'1.2(2)'!$C$1018:$C$1019,"&gt;="&amp;$K159,'1.2(2)'!$C$1018:$C$1019,"&lt;="&amp;$L159)</f>
        <v>0</v>
      </c>
      <c r="R159">
        <f>COUNTIFS('1.2(2)'!K$1018:K$1019,"〇",'1.2(2)'!$C$1018:$C$1019,"&gt;="&amp;$K159,'1.2(2)'!$C$1018:$C$1019,"&lt;="&amp;$L159)+COUNTIFS('1.2(2)'!K$1018:K$1019,"△",'1.2(2)'!$C$1018:$C$1019,"&gt;="&amp;$K159,'1.2(2)'!$C$1018:$C$1019,"&lt;="&amp;$L159)</f>
        <v>0</v>
      </c>
    </row>
    <row r="160" spans="2:18">
      <c r="B160" s="69" t="s">
        <v>774</v>
      </c>
      <c r="C160" s="22"/>
      <c r="D160" s="70" t="s">
        <v>775</v>
      </c>
      <c r="E160" s="125" t="s">
        <v>1007</v>
      </c>
      <c r="F160" s="69" t="s">
        <v>3736</v>
      </c>
      <c r="G160" s="71" t="s">
        <v>3629</v>
      </c>
      <c r="H160" s="74" t="s">
        <v>107</v>
      </c>
      <c r="I160" s="75"/>
      <c r="J160" s="297" t="str">
        <f t="shared" si="21"/>
        <v>151～153</v>
      </c>
      <c r="K160" s="60">
        <f>INDEX('1.2(1)②'!$B:$B,MATCH(M160,'1.2(1)②'!$A:$A,0),1)</f>
        <v>151</v>
      </c>
      <c r="L160" s="17">
        <f t="shared" si="20"/>
        <v>153</v>
      </c>
      <c r="M160" s="17" t="str">
        <f t="shared" si="17"/>
        <v>産業（製造業）鉄鋼業銑鉄鋳物製造業、可鍛鋳鉄製造業鋳造工程（造型、中子、注湯、調砂、型バラシ）その他</v>
      </c>
      <c r="O160" s="58" t="str">
        <f>INDEX('1.2(1)②'!$J:$J,MATCH($K160,'1.2(1)②'!$B:$B,0),1)</f>
        <v>選択機能付集塵装置（移動式フード）</v>
      </c>
      <c r="P160">
        <f t="shared" si="18"/>
        <v>3</v>
      </c>
      <c r="Q160">
        <f>COUNTIFS('1.2(2)'!J$1018:J$1019,"〇",'1.2(2)'!$C$1018:$C$1019,"&gt;="&amp;$K160,'1.2(2)'!$C$1018:$C$1019,"&lt;="&amp;$L160)+COUNTIFS('1.2(2)'!J$1018:J$1019,"△",'1.2(2)'!$C$1018:$C$1019,"&gt;="&amp;$K160,'1.2(2)'!$C$1018:$C$1019,"&lt;="&amp;$L160)</f>
        <v>0</v>
      </c>
      <c r="R160">
        <f>COUNTIFS('1.2(2)'!K$1018:K$1019,"〇",'1.2(2)'!$C$1018:$C$1019,"&gt;="&amp;$K160,'1.2(2)'!$C$1018:$C$1019,"&lt;="&amp;$L160)+COUNTIFS('1.2(2)'!K$1018:K$1019,"△",'1.2(2)'!$C$1018:$C$1019,"&gt;="&amp;$K160,'1.2(2)'!$C$1018:$C$1019,"&lt;="&amp;$L160)</f>
        <v>0</v>
      </c>
    </row>
    <row r="161" spans="2:18">
      <c r="B161" s="69" t="s">
        <v>774</v>
      </c>
      <c r="C161" s="22"/>
      <c r="D161" s="70" t="s">
        <v>775</v>
      </c>
      <c r="E161" s="125" t="s">
        <v>1007</v>
      </c>
      <c r="F161" s="69" t="s">
        <v>3737</v>
      </c>
      <c r="G161" s="301" t="s">
        <v>3634</v>
      </c>
      <c r="H161" s="74" t="s">
        <v>107</v>
      </c>
      <c r="I161" s="75"/>
      <c r="J161" s="297">
        <f t="shared" si="21"/>
        <v>154</v>
      </c>
      <c r="K161" s="60">
        <f>INDEX('1.2(1)②'!$B:$B,MATCH(M161,'1.2(1)②'!$A:$A,0),1)</f>
        <v>154</v>
      </c>
      <c r="L161" s="17">
        <f t="shared" si="20"/>
        <v>154</v>
      </c>
      <c r="M161" s="17" t="str">
        <f t="shared" si="17"/>
        <v>産業（製造業）鉄鋼業銑鉄鋳物製造業、可鍛鋳鉄製造業仕上工程（堰折、鋳仕上、検査、塗装）その他</v>
      </c>
      <c r="O161" s="58" t="str">
        <f>INDEX('1.2(1)②'!$J:$J,MATCH($K161,'1.2(1)②'!$B:$B,0),1)</f>
        <v>高性能ショットブラスト</v>
      </c>
      <c r="P161">
        <f t="shared" si="18"/>
        <v>1</v>
      </c>
      <c r="Q161">
        <f>COUNTIFS('1.2(2)'!J$1018:J$1019,"〇",'1.2(2)'!$C$1018:$C$1019,"&gt;="&amp;$K161,'1.2(2)'!$C$1018:$C$1019,"&lt;="&amp;$L161)+COUNTIFS('1.2(2)'!J$1018:J$1019,"△",'1.2(2)'!$C$1018:$C$1019,"&gt;="&amp;$K161,'1.2(2)'!$C$1018:$C$1019,"&lt;="&amp;$L161)</f>
        <v>0</v>
      </c>
      <c r="R161">
        <f>COUNTIFS('1.2(2)'!K$1018:K$1019,"〇",'1.2(2)'!$C$1018:$C$1019,"&gt;="&amp;$K161,'1.2(2)'!$C$1018:$C$1019,"&lt;="&amp;$L161)+COUNTIFS('1.2(2)'!K$1018:K$1019,"△",'1.2(2)'!$C$1018:$C$1019,"&gt;="&amp;$K161,'1.2(2)'!$C$1018:$C$1019,"&lt;="&amp;$L161)</f>
        <v>0</v>
      </c>
    </row>
    <row r="162" spans="2:18">
      <c r="B162" s="69" t="s">
        <v>774</v>
      </c>
      <c r="C162" s="22"/>
      <c r="D162" s="70" t="s">
        <v>775</v>
      </c>
      <c r="E162" s="125" t="s">
        <v>1007</v>
      </c>
      <c r="F162" s="69" t="s">
        <v>3738</v>
      </c>
      <c r="G162" s="301" t="s">
        <v>737</v>
      </c>
      <c r="H162" s="74" t="s">
        <v>107</v>
      </c>
      <c r="I162" s="75"/>
      <c r="J162" s="297">
        <f t="shared" si="21"/>
        <v>155</v>
      </c>
      <c r="K162" s="60">
        <f>INDEX('1.2(1)②'!$B:$B,MATCH(M162,'1.2(1)②'!$A:$A,0),1)</f>
        <v>155</v>
      </c>
      <c r="L162" s="17">
        <f t="shared" si="20"/>
        <v>155</v>
      </c>
      <c r="M162" s="17" t="str">
        <f t="shared" si="17"/>
        <v>産業（製造業）鉄鋼業銑鉄鋳物製造業、可鍛鋳鉄製造業その他の主要エネルギー消費設備その他</v>
      </c>
      <c r="O162" s="58" t="str">
        <f>INDEX('1.2(1)②'!$J:$J,MATCH($K162,'1.2(1)②'!$B:$B,0),1)</f>
        <v>薄肉鋳物による溶湯節減技術</v>
      </c>
      <c r="P162">
        <f t="shared" si="18"/>
        <v>1</v>
      </c>
      <c r="Q162">
        <f>COUNTIFS('1.2(2)'!J$1018:J$1019,"〇",'1.2(2)'!$C$1018:$C$1019,"&gt;="&amp;$K162,'1.2(2)'!$C$1018:$C$1019,"&lt;="&amp;$L162)+COUNTIFS('1.2(2)'!J$1018:J$1019,"△",'1.2(2)'!$C$1018:$C$1019,"&gt;="&amp;$K162,'1.2(2)'!$C$1018:$C$1019,"&lt;="&amp;$L162)</f>
        <v>0</v>
      </c>
      <c r="R162">
        <f>COUNTIFS('1.2(2)'!K$1018:K$1019,"〇",'1.2(2)'!$C$1018:$C$1019,"&gt;="&amp;$K162,'1.2(2)'!$C$1018:$C$1019,"&lt;="&amp;$L162)+COUNTIFS('1.2(2)'!K$1018:K$1019,"△",'1.2(2)'!$C$1018:$C$1019,"&gt;="&amp;$K162,'1.2(2)'!$C$1018:$C$1019,"&lt;="&amp;$L162)</f>
        <v>0</v>
      </c>
    </row>
    <row r="163" spans="2:18">
      <c r="B163" s="69" t="s">
        <v>774</v>
      </c>
      <c r="C163" s="22"/>
      <c r="D163" s="70" t="s">
        <v>775</v>
      </c>
      <c r="E163" s="21" t="s">
        <v>1008</v>
      </c>
      <c r="F163" s="69" t="s">
        <v>3739</v>
      </c>
      <c r="G163" s="21" t="s">
        <v>777</v>
      </c>
      <c r="H163" s="74" t="s">
        <v>74</v>
      </c>
      <c r="I163" s="75"/>
      <c r="J163" s="297">
        <f t="shared" si="21"/>
        <v>156</v>
      </c>
      <c r="K163" s="60">
        <f>INDEX('1.2(1)②'!$B:$B,MATCH(M163,'1.2(1)②'!$A:$A,0),1)</f>
        <v>156</v>
      </c>
      <c r="L163" s="17">
        <f t="shared" si="20"/>
        <v>156</v>
      </c>
      <c r="M163" s="17" t="str">
        <f t="shared" si="17"/>
        <v>産業（製造業）鉄鋼業鋳鋼製造業製鋼工程燃焼設備</v>
      </c>
      <c r="O163" s="58" t="str">
        <f>INDEX('1.2(1)②'!$J:$J,MATCH($K163,'1.2(1)②'!$B:$B,0),1)</f>
        <v>高速型酸素吹き込み装置</v>
      </c>
      <c r="P163">
        <f t="shared" si="18"/>
        <v>1</v>
      </c>
      <c r="Q163">
        <f>COUNTIFS('1.2(2)'!J$1018:J$1019,"〇",'1.2(2)'!$C$1018:$C$1019,"&gt;="&amp;$K163,'1.2(2)'!$C$1018:$C$1019,"&lt;="&amp;$L163)+COUNTIFS('1.2(2)'!J$1018:J$1019,"△",'1.2(2)'!$C$1018:$C$1019,"&gt;="&amp;$K163,'1.2(2)'!$C$1018:$C$1019,"&lt;="&amp;$L163)</f>
        <v>0</v>
      </c>
      <c r="R163">
        <f>COUNTIFS('1.2(2)'!K$1018:K$1019,"〇",'1.2(2)'!$C$1018:$C$1019,"&gt;="&amp;$K163,'1.2(2)'!$C$1018:$C$1019,"&lt;="&amp;$L163)+COUNTIFS('1.2(2)'!K$1018:K$1019,"△",'1.2(2)'!$C$1018:$C$1019,"&gt;="&amp;$K163,'1.2(2)'!$C$1018:$C$1019,"&lt;="&amp;$L163)</f>
        <v>0</v>
      </c>
    </row>
    <row r="164" spans="2:18">
      <c r="B164" s="69" t="s">
        <v>774</v>
      </c>
      <c r="C164" s="22"/>
      <c r="D164" s="70" t="s">
        <v>775</v>
      </c>
      <c r="E164" s="69" t="s">
        <v>1008</v>
      </c>
      <c r="F164" s="69" t="s">
        <v>3740</v>
      </c>
      <c r="G164" s="70" t="s">
        <v>777</v>
      </c>
      <c r="H164" s="74" t="s">
        <v>89</v>
      </c>
      <c r="I164" s="75"/>
      <c r="J164" s="297" t="str">
        <f t="shared" si="21"/>
        <v>157～158</v>
      </c>
      <c r="K164" s="60">
        <f>INDEX('1.2(1)②'!$B:$B,MATCH(M164,'1.2(1)②'!$A:$A,0),1)</f>
        <v>157</v>
      </c>
      <c r="L164" s="17">
        <f t="shared" si="20"/>
        <v>158</v>
      </c>
      <c r="M164" s="17" t="str">
        <f t="shared" si="17"/>
        <v>産業（製造業）鉄鋼業鋳鋼製造業製鋼工程熱利用設備</v>
      </c>
      <c r="O164" s="58" t="str">
        <f>INDEX('1.2(1)②'!$J:$J,MATCH($K164,'1.2(1)②'!$B:$B,0),1)</f>
        <v>アーク炉電極昇降装置</v>
      </c>
      <c r="P164">
        <f t="shared" si="18"/>
        <v>2</v>
      </c>
      <c r="Q164">
        <f>COUNTIFS('1.2(2)'!J$1018:J$1019,"〇",'1.2(2)'!$C$1018:$C$1019,"&gt;="&amp;$K164,'1.2(2)'!$C$1018:$C$1019,"&lt;="&amp;$L164)+COUNTIFS('1.2(2)'!J$1018:J$1019,"△",'1.2(2)'!$C$1018:$C$1019,"&gt;="&amp;$K164,'1.2(2)'!$C$1018:$C$1019,"&lt;="&amp;$L164)</f>
        <v>0</v>
      </c>
      <c r="R164">
        <f>COUNTIFS('1.2(2)'!K$1018:K$1019,"〇",'1.2(2)'!$C$1018:$C$1019,"&gt;="&amp;$K164,'1.2(2)'!$C$1018:$C$1019,"&lt;="&amp;$L164)+COUNTIFS('1.2(2)'!K$1018:K$1019,"△",'1.2(2)'!$C$1018:$C$1019,"&gt;="&amp;$K164,'1.2(2)'!$C$1018:$C$1019,"&lt;="&amp;$L164)</f>
        <v>0</v>
      </c>
    </row>
    <row r="165" spans="2:18" ht="14.4" customHeight="1">
      <c r="B165" s="69" t="s">
        <v>774</v>
      </c>
      <c r="C165" s="22"/>
      <c r="D165" s="70" t="s">
        <v>775</v>
      </c>
      <c r="E165" s="69" t="s">
        <v>1008</v>
      </c>
      <c r="F165" s="69" t="s">
        <v>3741</v>
      </c>
      <c r="G165" s="70" t="s">
        <v>777</v>
      </c>
      <c r="H165" s="74" t="s">
        <v>560</v>
      </c>
      <c r="I165" s="75"/>
      <c r="J165" s="297">
        <f t="shared" si="21"/>
        <v>159</v>
      </c>
      <c r="K165" s="60">
        <f>INDEX('1.2(1)②'!$B:$B,MATCH(M165,'1.2(1)②'!$A:$A,0),1)</f>
        <v>159</v>
      </c>
      <c r="L165" s="17">
        <f t="shared" si="20"/>
        <v>159</v>
      </c>
      <c r="M165" s="17" t="str">
        <f t="shared" si="17"/>
        <v>産業（製造業）鉄鋼業鋳鋼製造業製鋼工程廃熱回収設備</v>
      </c>
      <c r="O165" s="58" t="str">
        <f>INDEX('1.2(1)②'!$J:$J,MATCH($K165,'1.2(1)②'!$B:$B,0),1)</f>
        <v>取鍋予熱装置</v>
      </c>
      <c r="P165">
        <f t="shared" si="18"/>
        <v>1</v>
      </c>
      <c r="Q165">
        <f>COUNTIFS('1.2(2)'!J$1018:J$1019,"〇",'1.2(2)'!$C$1018:$C$1019,"&gt;="&amp;$K165,'1.2(2)'!$C$1018:$C$1019,"&lt;="&amp;$L165)+COUNTIFS('1.2(2)'!J$1018:J$1019,"△",'1.2(2)'!$C$1018:$C$1019,"&gt;="&amp;$K165,'1.2(2)'!$C$1018:$C$1019,"&lt;="&amp;$L165)</f>
        <v>0</v>
      </c>
      <c r="R165">
        <f>COUNTIFS('1.2(2)'!K$1018:K$1019,"〇",'1.2(2)'!$C$1018:$C$1019,"&gt;="&amp;$K165,'1.2(2)'!$C$1018:$C$1019,"&lt;="&amp;$L165)+COUNTIFS('1.2(2)'!K$1018:K$1019,"△",'1.2(2)'!$C$1018:$C$1019,"&gt;="&amp;$K165,'1.2(2)'!$C$1018:$C$1019,"&lt;="&amp;$L165)</f>
        <v>0</v>
      </c>
    </row>
    <row r="166" spans="2:18">
      <c r="B166" s="69" t="s">
        <v>774</v>
      </c>
      <c r="C166" s="22"/>
      <c r="D166" s="70" t="s">
        <v>775</v>
      </c>
      <c r="E166" s="69" t="s">
        <v>1008</v>
      </c>
      <c r="F166" s="69" t="s">
        <v>3742</v>
      </c>
      <c r="G166" s="70" t="s">
        <v>777</v>
      </c>
      <c r="H166" s="74" t="s">
        <v>117</v>
      </c>
      <c r="I166" s="75"/>
      <c r="J166" s="297">
        <f t="shared" si="21"/>
        <v>160</v>
      </c>
      <c r="K166" s="60">
        <f>INDEX('1.2(1)②'!$B:$B,MATCH(M166,'1.2(1)②'!$A:$A,0),1)</f>
        <v>160</v>
      </c>
      <c r="L166" s="17">
        <f t="shared" si="20"/>
        <v>160</v>
      </c>
      <c r="M166" s="17" t="str">
        <f t="shared" si="17"/>
        <v>産業（製造業）鉄鋼業鋳鋼製造業製鋼工程電気使用設備</v>
      </c>
      <c r="O166" s="58" t="str">
        <f>INDEX('1.2(1)②'!$J:$J,MATCH($K166,'1.2(1)②'!$B:$B,0),1)</f>
        <v>取鍋精錬炉</v>
      </c>
      <c r="P166">
        <f t="shared" si="18"/>
        <v>1</v>
      </c>
      <c r="Q166">
        <f>COUNTIFS('1.2(2)'!J$1018:J$1019,"〇",'1.2(2)'!$C$1018:$C$1019,"&gt;="&amp;$K166,'1.2(2)'!$C$1018:$C$1019,"&lt;="&amp;$L166)+COUNTIFS('1.2(2)'!J$1018:J$1019,"△",'1.2(2)'!$C$1018:$C$1019,"&gt;="&amp;$K166,'1.2(2)'!$C$1018:$C$1019,"&lt;="&amp;$L166)</f>
        <v>0</v>
      </c>
      <c r="R166">
        <f>COUNTIFS('1.2(2)'!K$1018:K$1019,"〇",'1.2(2)'!$C$1018:$C$1019,"&gt;="&amp;$K166,'1.2(2)'!$C$1018:$C$1019,"&lt;="&amp;$L166)+COUNTIFS('1.2(2)'!K$1018:K$1019,"△",'1.2(2)'!$C$1018:$C$1019,"&gt;="&amp;$K166,'1.2(2)'!$C$1018:$C$1019,"&lt;="&amp;$L166)</f>
        <v>0</v>
      </c>
    </row>
    <row r="167" spans="2:18">
      <c r="B167" s="69" t="s">
        <v>774</v>
      </c>
      <c r="C167" s="22"/>
      <c r="D167" s="70" t="s">
        <v>775</v>
      </c>
      <c r="E167" s="69" t="s">
        <v>1008</v>
      </c>
      <c r="F167" s="69" t="s">
        <v>3743</v>
      </c>
      <c r="G167" s="71" t="s">
        <v>777</v>
      </c>
      <c r="H167" s="74" t="s">
        <v>107</v>
      </c>
      <c r="I167" s="75"/>
      <c r="J167" s="297" t="str">
        <f t="shared" si="21"/>
        <v>161～163</v>
      </c>
      <c r="K167" s="60">
        <f>INDEX('1.2(1)②'!$B:$B,MATCH(M167,'1.2(1)②'!$A:$A,0),1)</f>
        <v>161</v>
      </c>
      <c r="L167" s="17">
        <f t="shared" si="20"/>
        <v>163</v>
      </c>
      <c r="M167" s="17" t="str">
        <f t="shared" si="17"/>
        <v>産業（製造業）鉄鋼業鋳鋼製造業製鋼工程その他</v>
      </c>
      <c r="O167" s="58" t="str">
        <f>INDEX('1.2(1)②'!$J:$J,MATCH($K167,'1.2(1)②'!$B:$B,0),1)</f>
        <v>電極昇降速度、炉蓋開閉速度の高速化</v>
      </c>
      <c r="P167">
        <f t="shared" si="18"/>
        <v>3</v>
      </c>
      <c r="Q167">
        <f>COUNTIFS('1.2(2)'!J$1018:J$1019,"〇",'1.2(2)'!$C$1018:$C$1019,"&gt;="&amp;$K167,'1.2(2)'!$C$1018:$C$1019,"&lt;="&amp;$L167)+COUNTIFS('1.2(2)'!J$1018:J$1019,"△",'1.2(2)'!$C$1018:$C$1019,"&gt;="&amp;$K167,'1.2(2)'!$C$1018:$C$1019,"&lt;="&amp;$L167)</f>
        <v>0</v>
      </c>
      <c r="R167">
        <f>COUNTIFS('1.2(2)'!K$1018:K$1019,"〇",'1.2(2)'!$C$1018:$C$1019,"&gt;="&amp;$K167,'1.2(2)'!$C$1018:$C$1019,"&lt;="&amp;$L167)+COUNTIFS('1.2(2)'!K$1018:K$1019,"△",'1.2(2)'!$C$1018:$C$1019,"&gt;="&amp;$K167,'1.2(2)'!$C$1018:$C$1019,"&lt;="&amp;$L167)</f>
        <v>0</v>
      </c>
    </row>
    <row r="168" spans="2:18">
      <c r="B168" s="69" t="s">
        <v>774</v>
      </c>
      <c r="C168" s="22"/>
      <c r="D168" s="70" t="s">
        <v>775</v>
      </c>
      <c r="E168" s="69" t="s">
        <v>1008</v>
      </c>
      <c r="F168" s="69" t="s">
        <v>3744</v>
      </c>
      <c r="G168" s="21" t="s">
        <v>3629</v>
      </c>
      <c r="H168" s="74" t="s">
        <v>117</v>
      </c>
      <c r="I168" s="75"/>
      <c r="J168" s="297" t="str">
        <f t="shared" si="21"/>
        <v>164～165</v>
      </c>
      <c r="K168" s="60">
        <f>INDEX('1.2(1)②'!$B:$B,MATCH(M168,'1.2(1)②'!$A:$A,0),1)</f>
        <v>164</v>
      </c>
      <c r="L168" s="17">
        <f t="shared" si="20"/>
        <v>165</v>
      </c>
      <c r="M168" s="17" t="str">
        <f t="shared" si="17"/>
        <v>産業（製造業）鉄鋼業鋳鋼製造業鋳造工程（造型、中子、注湯、調砂、型バラシ）電気使用設備</v>
      </c>
      <c r="O168" s="58" t="str">
        <f>INDEX('1.2(1)②'!$J:$J,MATCH($K168,'1.2(1)②'!$B:$B,0),1)</f>
        <v>サーボモータ付シリンダー</v>
      </c>
      <c r="P168">
        <f t="shared" si="18"/>
        <v>2</v>
      </c>
      <c r="Q168">
        <f>COUNTIFS('1.2(2)'!J$1018:J$1019,"〇",'1.2(2)'!$C$1018:$C$1019,"&gt;="&amp;$K168,'1.2(2)'!$C$1018:$C$1019,"&lt;="&amp;$L168)+COUNTIFS('1.2(2)'!J$1018:J$1019,"△",'1.2(2)'!$C$1018:$C$1019,"&gt;="&amp;$K168,'1.2(2)'!$C$1018:$C$1019,"&lt;="&amp;$L168)</f>
        <v>0</v>
      </c>
      <c r="R168">
        <f>COUNTIFS('1.2(2)'!K$1018:K$1019,"〇",'1.2(2)'!$C$1018:$C$1019,"&gt;="&amp;$K168,'1.2(2)'!$C$1018:$C$1019,"&lt;="&amp;$L168)+COUNTIFS('1.2(2)'!K$1018:K$1019,"△",'1.2(2)'!$C$1018:$C$1019,"&gt;="&amp;$K168,'1.2(2)'!$C$1018:$C$1019,"&lt;="&amp;$L168)</f>
        <v>0</v>
      </c>
    </row>
    <row r="169" spans="2:18">
      <c r="B169" s="69" t="s">
        <v>774</v>
      </c>
      <c r="C169" s="22"/>
      <c r="D169" s="70" t="s">
        <v>775</v>
      </c>
      <c r="E169" s="69" t="s">
        <v>1008</v>
      </c>
      <c r="F169" s="69" t="s">
        <v>3745</v>
      </c>
      <c r="G169" s="71" t="s">
        <v>3629</v>
      </c>
      <c r="H169" s="74" t="s">
        <v>107</v>
      </c>
      <c r="I169" s="75"/>
      <c r="J169" s="297" t="str">
        <f t="shared" ref="J169:J200" si="22">HYPERLINK("#'"&amp;$B$17&amp;$B$18&amp;$B$102&amp;"'!B"&amp;K169+6,IF(L169=K169,K169,K169&amp;"～"&amp;L169))</f>
        <v>166～168</v>
      </c>
      <c r="K169" s="60">
        <f>INDEX('1.2(1)②'!$B:$B,MATCH(M169,'1.2(1)②'!$A:$A,0),1)</f>
        <v>166</v>
      </c>
      <c r="L169" s="17">
        <f t="shared" si="20"/>
        <v>168</v>
      </c>
      <c r="M169" s="17" t="str">
        <f t="shared" ref="M169:M210" si="23">B169&amp;D169&amp;E169&amp;G169&amp;H169</f>
        <v>産業（製造業）鉄鋼業鋳鋼製造業鋳造工程（造型、中子、注湯、調砂、型バラシ）その他</v>
      </c>
      <c r="O169" s="58" t="str">
        <f>INDEX('1.2(1)②'!$J:$J,MATCH($K169,'1.2(1)②'!$B:$B,0),1)</f>
        <v>生砂コンパクタビリティコントローラー装置</v>
      </c>
      <c r="P169">
        <f t="shared" ref="P169:P176" si="24">L169-K169+1</f>
        <v>3</v>
      </c>
      <c r="Q169">
        <f>COUNTIFS('1.2(2)'!J$1018:J$1019,"〇",'1.2(2)'!$C$1018:$C$1019,"&gt;="&amp;$K169,'1.2(2)'!$C$1018:$C$1019,"&lt;="&amp;$L169)+COUNTIFS('1.2(2)'!J$1018:J$1019,"△",'1.2(2)'!$C$1018:$C$1019,"&gt;="&amp;$K169,'1.2(2)'!$C$1018:$C$1019,"&lt;="&amp;$L169)</f>
        <v>0</v>
      </c>
      <c r="R169">
        <f>COUNTIFS('1.2(2)'!K$1018:K$1019,"〇",'1.2(2)'!$C$1018:$C$1019,"&gt;="&amp;$K169,'1.2(2)'!$C$1018:$C$1019,"&lt;="&amp;$L169)+COUNTIFS('1.2(2)'!K$1018:K$1019,"△",'1.2(2)'!$C$1018:$C$1019,"&gt;="&amp;$K169,'1.2(2)'!$C$1018:$C$1019,"&lt;="&amp;$L169)</f>
        <v>0</v>
      </c>
    </row>
    <row r="170" spans="2:18">
      <c r="B170" s="69" t="s">
        <v>774</v>
      </c>
      <c r="C170" s="22"/>
      <c r="D170" s="70" t="s">
        <v>775</v>
      </c>
      <c r="E170" s="69" t="s">
        <v>1008</v>
      </c>
      <c r="F170" s="69" t="s">
        <v>3746</v>
      </c>
      <c r="G170" s="301" t="s">
        <v>3564</v>
      </c>
      <c r="H170" s="74" t="s">
        <v>3565</v>
      </c>
      <c r="I170" s="75"/>
      <c r="J170" s="297">
        <f t="shared" si="22"/>
        <v>169</v>
      </c>
      <c r="K170" s="60">
        <f>INDEX('1.2(1)②'!$B:$B,MATCH(M170,'1.2(1)②'!$A:$A,0),1)</f>
        <v>169</v>
      </c>
      <c r="L170" s="17">
        <f t="shared" si="20"/>
        <v>169</v>
      </c>
      <c r="M170" s="17" t="str">
        <f t="shared" si="23"/>
        <v>産業（製造業）鉄鋼業鋳鋼製造業鋳仕上工程鋳仕上設備</v>
      </c>
      <c r="O170" s="58" t="str">
        <f>INDEX('1.2(1)②'!$J:$J,MATCH($K170,'1.2(1)②'!$B:$B,0),1)</f>
        <v>高性能ショットブラスト</v>
      </c>
      <c r="P170">
        <f t="shared" si="24"/>
        <v>1</v>
      </c>
      <c r="Q170">
        <f>COUNTIFS('1.2(2)'!J$1018:J$1019,"〇",'1.2(2)'!$C$1018:$C$1019,"&gt;="&amp;$K170,'1.2(2)'!$C$1018:$C$1019,"&lt;="&amp;$L170)+COUNTIFS('1.2(2)'!J$1018:J$1019,"△",'1.2(2)'!$C$1018:$C$1019,"&gt;="&amp;$K170,'1.2(2)'!$C$1018:$C$1019,"&lt;="&amp;$L170)</f>
        <v>0</v>
      </c>
      <c r="R170">
        <f>COUNTIFS('1.2(2)'!K$1018:K$1019,"〇",'1.2(2)'!$C$1018:$C$1019,"&gt;="&amp;$K170,'1.2(2)'!$C$1018:$C$1019,"&lt;="&amp;$L170)+COUNTIFS('1.2(2)'!K$1018:K$1019,"△",'1.2(2)'!$C$1018:$C$1019,"&gt;="&amp;$K170,'1.2(2)'!$C$1018:$C$1019,"&lt;="&amp;$L170)</f>
        <v>0</v>
      </c>
    </row>
    <row r="171" spans="2:18">
      <c r="B171" s="69" t="s">
        <v>774</v>
      </c>
      <c r="C171" s="22"/>
      <c r="D171" s="70" t="s">
        <v>775</v>
      </c>
      <c r="E171" s="69" t="s">
        <v>1008</v>
      </c>
      <c r="F171" s="69" t="s">
        <v>3747</v>
      </c>
      <c r="G171" s="301" t="s">
        <v>3568</v>
      </c>
      <c r="H171" s="74" t="s">
        <v>3569</v>
      </c>
      <c r="I171" s="75"/>
      <c r="J171" s="297">
        <f t="shared" si="22"/>
        <v>170</v>
      </c>
      <c r="K171" s="60">
        <f>INDEX('1.2(1)②'!$B:$B,MATCH(M171,'1.2(1)②'!$A:$A,0),1)</f>
        <v>170</v>
      </c>
      <c r="L171" s="17">
        <f t="shared" si="20"/>
        <v>170</v>
      </c>
      <c r="M171" s="17" t="str">
        <f t="shared" si="23"/>
        <v>産業（製造業）鉄鋼業鋳鋼製造業機械加工工程機械加工設備</v>
      </c>
      <c r="O171" s="58" t="str">
        <f>INDEX('1.2(1)②'!$J:$J,MATCH($K171,'1.2(1)②'!$B:$B,0),1)</f>
        <v>高性能金属加工機械（施盤、ボール盤、フライス盤等）</v>
      </c>
      <c r="P171">
        <f t="shared" si="24"/>
        <v>1</v>
      </c>
      <c r="Q171">
        <f>COUNTIFS('1.2(2)'!J$1018:J$1019,"〇",'1.2(2)'!$C$1018:$C$1019,"&gt;="&amp;$K171,'1.2(2)'!$C$1018:$C$1019,"&lt;="&amp;$L171)+COUNTIFS('1.2(2)'!J$1018:J$1019,"△",'1.2(2)'!$C$1018:$C$1019,"&gt;="&amp;$K171,'1.2(2)'!$C$1018:$C$1019,"&lt;="&amp;$L171)</f>
        <v>0</v>
      </c>
      <c r="R171">
        <f>COUNTIFS('1.2(2)'!K$1018:K$1019,"〇",'1.2(2)'!$C$1018:$C$1019,"&gt;="&amp;$K171,'1.2(2)'!$C$1018:$C$1019,"&lt;="&amp;$L171)+COUNTIFS('1.2(2)'!K$1018:K$1019,"△",'1.2(2)'!$C$1018:$C$1019,"&gt;="&amp;$K171,'1.2(2)'!$C$1018:$C$1019,"&lt;="&amp;$L171)</f>
        <v>0</v>
      </c>
    </row>
    <row r="172" spans="2:18">
      <c r="B172" s="69" t="s">
        <v>774</v>
      </c>
      <c r="C172" s="22"/>
      <c r="D172" s="70" t="s">
        <v>775</v>
      </c>
      <c r="E172" s="72" t="s">
        <v>1008</v>
      </c>
      <c r="F172" s="69" t="s">
        <v>3748</v>
      </c>
      <c r="G172" s="301" t="s">
        <v>737</v>
      </c>
      <c r="H172" s="74" t="s">
        <v>560</v>
      </c>
      <c r="I172" s="75"/>
      <c r="J172" s="297">
        <f t="shared" si="22"/>
        <v>171</v>
      </c>
      <c r="K172" s="60">
        <f>INDEX('1.2(1)②'!$B:$B,MATCH(M172,'1.2(1)②'!$A:$A,0),1)</f>
        <v>171</v>
      </c>
      <c r="L172" s="17">
        <f t="shared" si="20"/>
        <v>171</v>
      </c>
      <c r="M172" s="17" t="str">
        <f t="shared" si="23"/>
        <v>産業（製造業）鉄鋼業鋳鋼製造業その他の主要エネルギー消費設備廃熱回収設備</v>
      </c>
      <c r="O172" s="58" t="str">
        <f>INDEX('1.2(1)②'!$J:$J,MATCH($K172,'1.2(1)②'!$B:$B,0),1)</f>
        <v>ボイラー燃料ガス予熱装置</v>
      </c>
      <c r="P172">
        <f t="shared" si="24"/>
        <v>1</v>
      </c>
      <c r="Q172">
        <f>COUNTIFS('1.2(2)'!J$1018:J$1019,"〇",'1.2(2)'!$C$1018:$C$1019,"&gt;="&amp;$K172,'1.2(2)'!$C$1018:$C$1019,"&lt;="&amp;$L172)+COUNTIFS('1.2(2)'!J$1018:J$1019,"△",'1.2(2)'!$C$1018:$C$1019,"&gt;="&amp;$K172,'1.2(2)'!$C$1018:$C$1019,"&lt;="&amp;$L172)</f>
        <v>0</v>
      </c>
      <c r="R172">
        <f>COUNTIFS('1.2(2)'!K$1018:K$1019,"〇",'1.2(2)'!$C$1018:$C$1019,"&gt;="&amp;$K172,'1.2(2)'!$C$1018:$C$1019,"&lt;="&amp;$L172)+COUNTIFS('1.2(2)'!K$1018:K$1019,"△",'1.2(2)'!$C$1018:$C$1019,"&gt;="&amp;$K172,'1.2(2)'!$C$1018:$C$1019,"&lt;="&amp;$L172)</f>
        <v>0</v>
      </c>
    </row>
    <row r="173" spans="2:18">
      <c r="B173" s="69" t="s">
        <v>774</v>
      </c>
      <c r="C173" s="22"/>
      <c r="D173" s="70" t="s">
        <v>775</v>
      </c>
      <c r="E173" s="21" t="s">
        <v>3645</v>
      </c>
      <c r="F173" s="69" t="s">
        <v>3749</v>
      </c>
      <c r="G173" s="301" t="s">
        <v>3570</v>
      </c>
      <c r="H173" s="74" t="s">
        <v>3571</v>
      </c>
      <c r="I173" s="75"/>
      <c r="J173" s="297" t="str">
        <f t="shared" si="22"/>
        <v>172～175</v>
      </c>
      <c r="K173" s="60">
        <f>INDEX('1.2(1)②'!$B:$B,MATCH(M173,'1.2(1)②'!$A:$A,0),1)</f>
        <v>172</v>
      </c>
      <c r="L173" s="17">
        <f t="shared" si="20"/>
        <v>175</v>
      </c>
      <c r="M173" s="17" t="str">
        <f t="shared" si="23"/>
        <v>産業（製造業）鉄鋼業鍛工品製造業素材切断工程切断設備</v>
      </c>
      <c r="O173" s="58" t="str">
        <f>INDEX('1.2(1)②'!$J:$J,MATCH($K173,'1.2(1)②'!$B:$B,0),1)</f>
        <v>ＮＣ型鋼切断用バンドソー</v>
      </c>
      <c r="P173">
        <f t="shared" si="24"/>
        <v>4</v>
      </c>
      <c r="Q173">
        <f>COUNTIFS('1.2(2)'!J$1018:J$1019,"〇",'1.2(2)'!$C$1018:$C$1019,"&gt;="&amp;$K173,'1.2(2)'!$C$1018:$C$1019,"&lt;="&amp;$L173)+COUNTIFS('1.2(2)'!J$1018:J$1019,"△",'1.2(2)'!$C$1018:$C$1019,"&gt;="&amp;$K173,'1.2(2)'!$C$1018:$C$1019,"&lt;="&amp;$L173)</f>
        <v>0</v>
      </c>
      <c r="R173">
        <f>COUNTIFS('1.2(2)'!K$1018:K$1019,"〇",'1.2(2)'!$C$1018:$C$1019,"&gt;="&amp;$K173,'1.2(2)'!$C$1018:$C$1019,"&lt;="&amp;$L173)+COUNTIFS('1.2(2)'!K$1018:K$1019,"△",'1.2(2)'!$C$1018:$C$1019,"&gt;="&amp;$K173,'1.2(2)'!$C$1018:$C$1019,"&lt;="&amp;$L173)</f>
        <v>0</v>
      </c>
    </row>
    <row r="174" spans="2:18">
      <c r="B174" s="69" t="s">
        <v>774</v>
      </c>
      <c r="C174" s="22"/>
      <c r="D174" s="70" t="s">
        <v>775</v>
      </c>
      <c r="E174" s="69" t="s">
        <v>3645</v>
      </c>
      <c r="F174" s="69" t="s">
        <v>3750</v>
      </c>
      <c r="G174" s="301" t="s">
        <v>782</v>
      </c>
      <c r="H174" s="74" t="s">
        <v>3572</v>
      </c>
      <c r="I174" s="75"/>
      <c r="J174" s="297" t="str">
        <f t="shared" si="22"/>
        <v>176～177</v>
      </c>
      <c r="K174" s="60">
        <f>INDEX('1.2(1)②'!$B:$B,MATCH(M174,'1.2(1)②'!$A:$A,0),1)</f>
        <v>176</v>
      </c>
      <c r="L174" s="17">
        <f t="shared" si="20"/>
        <v>177</v>
      </c>
      <c r="M174" s="17" t="str">
        <f t="shared" si="23"/>
        <v>産業（製造業）鉄鋼業鍛工品製造業加熱工程加熱設備</v>
      </c>
      <c r="O174" s="58" t="str">
        <f>INDEX('1.2(1)②'!$J:$J,MATCH($K174,'1.2(1)②'!$B:$B,0),1)</f>
        <v>廃熱回収自動ウォーキングビーム炉</v>
      </c>
      <c r="P174">
        <f t="shared" si="24"/>
        <v>2</v>
      </c>
      <c r="Q174">
        <f>COUNTIFS('1.2(2)'!J$1018:J$1019,"〇",'1.2(2)'!$C$1018:$C$1019,"&gt;="&amp;$K174,'1.2(2)'!$C$1018:$C$1019,"&lt;="&amp;$L174)+COUNTIFS('1.2(2)'!J$1018:J$1019,"△",'1.2(2)'!$C$1018:$C$1019,"&gt;="&amp;$K174,'1.2(2)'!$C$1018:$C$1019,"&lt;="&amp;$L174)</f>
        <v>0</v>
      </c>
      <c r="R174">
        <f>COUNTIFS('1.2(2)'!K$1018:K$1019,"〇",'1.2(2)'!$C$1018:$C$1019,"&gt;="&amp;$K174,'1.2(2)'!$C$1018:$C$1019,"&lt;="&amp;$L174)+COUNTIFS('1.2(2)'!K$1018:K$1019,"△",'1.2(2)'!$C$1018:$C$1019,"&gt;="&amp;$K174,'1.2(2)'!$C$1018:$C$1019,"&lt;="&amp;$L174)</f>
        <v>0</v>
      </c>
    </row>
    <row r="175" spans="2:18">
      <c r="B175" s="69" t="s">
        <v>774</v>
      </c>
      <c r="C175" s="22"/>
      <c r="D175" s="70" t="s">
        <v>775</v>
      </c>
      <c r="E175" s="69" t="s">
        <v>3645</v>
      </c>
      <c r="F175" s="69" t="s">
        <v>3751</v>
      </c>
      <c r="G175" s="301" t="s">
        <v>3573</v>
      </c>
      <c r="H175" s="74" t="s">
        <v>3574</v>
      </c>
      <c r="I175" s="75"/>
      <c r="J175" s="297" t="str">
        <f t="shared" si="22"/>
        <v>178～186</v>
      </c>
      <c r="K175" s="60">
        <f>INDEX('1.2(1)②'!$B:$B,MATCH(M175,'1.2(1)②'!$A:$A,0),1)</f>
        <v>178</v>
      </c>
      <c r="L175" s="17">
        <f t="shared" si="20"/>
        <v>186</v>
      </c>
      <c r="M175" s="17" t="str">
        <f t="shared" si="23"/>
        <v>産業（製造業）鉄鋼業鍛工品製造業鍛造工程鍛造設備</v>
      </c>
      <c r="O175" s="58" t="str">
        <f>INDEX('1.2(1)②'!$J:$J,MATCH($K175,'1.2(1)②'!$B:$B,0),1)</f>
        <v>全自動鍛造プレス</v>
      </c>
      <c r="P175">
        <f t="shared" si="24"/>
        <v>9</v>
      </c>
      <c r="Q175">
        <f>COUNTIFS('1.2(2)'!J$1018:J$1019,"〇",'1.2(2)'!$C$1018:$C$1019,"&gt;="&amp;$K175,'1.2(2)'!$C$1018:$C$1019,"&lt;="&amp;$L175)+COUNTIFS('1.2(2)'!J$1018:J$1019,"△",'1.2(2)'!$C$1018:$C$1019,"&gt;="&amp;$K175,'1.2(2)'!$C$1018:$C$1019,"&lt;="&amp;$L175)</f>
        <v>0</v>
      </c>
      <c r="R175">
        <f>COUNTIFS('1.2(2)'!K$1018:K$1019,"〇",'1.2(2)'!$C$1018:$C$1019,"&gt;="&amp;$K175,'1.2(2)'!$C$1018:$C$1019,"&lt;="&amp;$L175)+COUNTIFS('1.2(2)'!K$1018:K$1019,"△",'1.2(2)'!$C$1018:$C$1019,"&gt;="&amp;$K175,'1.2(2)'!$C$1018:$C$1019,"&lt;="&amp;$L175)</f>
        <v>0</v>
      </c>
    </row>
    <row r="176" spans="2:18">
      <c r="B176" s="69" t="s">
        <v>774</v>
      </c>
      <c r="C176" s="22"/>
      <c r="D176" s="70" t="s">
        <v>775</v>
      </c>
      <c r="E176" s="69" t="s">
        <v>3645</v>
      </c>
      <c r="F176" s="69" t="s">
        <v>3752</v>
      </c>
      <c r="G176" s="301" t="s">
        <v>3563</v>
      </c>
      <c r="H176" s="74" t="s">
        <v>3567</v>
      </c>
      <c r="I176" s="75"/>
      <c r="J176" s="297">
        <f t="shared" si="22"/>
        <v>187</v>
      </c>
      <c r="K176" s="60">
        <f>INDEX('1.2(1)②'!$B:$B,MATCH(M176,'1.2(1)②'!$A:$A,0),1)</f>
        <v>187</v>
      </c>
      <c r="L176" s="17">
        <f t="shared" si="20"/>
        <v>187</v>
      </c>
      <c r="M176" s="17" t="str">
        <f t="shared" si="23"/>
        <v>産業（製造業）鉄鋼業鍛工品製造業熱処理工程熱処理設備</v>
      </c>
      <c r="O176" s="58" t="str">
        <f>INDEX('1.2(1)②'!$J:$J,MATCH($K176,'1.2(1)②'!$B:$B,0),1)</f>
        <v>自動温度制御式連続熱処理装置</v>
      </c>
      <c r="P176">
        <f t="shared" si="24"/>
        <v>1</v>
      </c>
      <c r="Q176">
        <f>COUNTIFS('1.2(2)'!J$1018:J$1019,"〇",'1.2(2)'!$C$1018:$C$1019,"&gt;="&amp;$K176,'1.2(2)'!$C$1018:$C$1019,"&lt;="&amp;$L176)+COUNTIFS('1.2(2)'!J$1018:J$1019,"△",'1.2(2)'!$C$1018:$C$1019,"&gt;="&amp;$K176,'1.2(2)'!$C$1018:$C$1019,"&lt;="&amp;$L176)</f>
        <v>0</v>
      </c>
      <c r="R176">
        <f>COUNTIFS('1.2(2)'!K$1018:K$1019,"〇",'1.2(2)'!$C$1018:$C$1019,"&gt;="&amp;$K176,'1.2(2)'!$C$1018:$C$1019,"&lt;="&amp;$L176)+COUNTIFS('1.2(2)'!K$1018:K$1019,"△",'1.2(2)'!$C$1018:$C$1019,"&gt;="&amp;$K176,'1.2(2)'!$C$1018:$C$1019,"&lt;="&amp;$L176)</f>
        <v>0</v>
      </c>
    </row>
    <row r="177" spans="2:18">
      <c r="B177" s="69" t="s">
        <v>774</v>
      </c>
      <c r="C177" s="22"/>
      <c r="D177" s="70" t="s">
        <v>775</v>
      </c>
      <c r="E177" s="69" t="s">
        <v>3645</v>
      </c>
      <c r="F177" s="69" t="s">
        <v>3753</v>
      </c>
      <c r="G177" s="301" t="s">
        <v>3575</v>
      </c>
      <c r="H177" s="74" t="s">
        <v>3662</v>
      </c>
      <c r="I177" s="75"/>
      <c r="J177" s="297" t="str">
        <f t="shared" si="22"/>
        <v>188～191</v>
      </c>
      <c r="K177" s="60">
        <f>INDEX('1.2(1)②'!$B:$B,MATCH(M177,'1.2(1)②'!$A:$A,0),1)</f>
        <v>188</v>
      </c>
      <c r="L177" s="17">
        <f t="shared" si="20"/>
        <v>191</v>
      </c>
      <c r="M177" s="17" t="str">
        <f t="shared" si="23"/>
        <v>産業（製造業）鉄鋼業鍛工品製造業型成形・加工工程型彫設備、表面処理設備</v>
      </c>
      <c r="O177" s="58" t="str">
        <f>INDEX('1.2(1)②'!$J:$J,MATCH($K177,'1.2(1)②'!$B:$B,0),1)</f>
        <v>高性能ＮＣ放電加工機</v>
      </c>
    </row>
    <row r="178" spans="2:18">
      <c r="B178" s="69" t="s">
        <v>774</v>
      </c>
      <c r="C178" s="22"/>
      <c r="D178" s="70" t="s">
        <v>775</v>
      </c>
      <c r="E178" s="69" t="s">
        <v>3645</v>
      </c>
      <c r="F178" s="69" t="s">
        <v>3754</v>
      </c>
      <c r="G178" s="301" t="s">
        <v>3576</v>
      </c>
      <c r="H178" s="74" t="s">
        <v>3577</v>
      </c>
      <c r="I178" s="75"/>
      <c r="J178" s="297">
        <f t="shared" si="22"/>
        <v>192</v>
      </c>
      <c r="K178" s="60">
        <f>INDEX('1.2(1)②'!$B:$B,MATCH(M178,'1.2(1)②'!$A:$A,0),1)</f>
        <v>192</v>
      </c>
      <c r="L178" s="17">
        <f t="shared" si="20"/>
        <v>192</v>
      </c>
      <c r="M178" s="17" t="str">
        <f t="shared" si="23"/>
        <v>産業（製造業）鉄鋼業鍛工品製造業仕上・検査工程仕上設備</v>
      </c>
      <c r="O178" s="58" t="str">
        <f>INDEX('1.2(1)②'!$J:$J,MATCH($K178,'1.2(1)②'!$B:$B,0),1)</f>
        <v>高性能ショットブラスト</v>
      </c>
    </row>
    <row r="179" spans="2:18">
      <c r="B179" s="69" t="s">
        <v>774</v>
      </c>
      <c r="C179" s="22"/>
      <c r="D179" s="70" t="s">
        <v>775</v>
      </c>
      <c r="E179" s="72" t="s">
        <v>3645</v>
      </c>
      <c r="F179" s="69" t="s">
        <v>3755</v>
      </c>
      <c r="G179" s="301" t="s">
        <v>737</v>
      </c>
      <c r="H179" s="74" t="s">
        <v>560</v>
      </c>
      <c r="I179" s="75"/>
      <c r="J179" s="297">
        <f t="shared" si="22"/>
        <v>193</v>
      </c>
      <c r="K179" s="60">
        <f>INDEX('1.2(1)②'!$B:$B,MATCH(M179,'1.2(1)②'!$A:$A,0),1)</f>
        <v>193</v>
      </c>
      <c r="L179" s="17">
        <f t="shared" si="20"/>
        <v>193</v>
      </c>
      <c r="M179" s="17" t="str">
        <f t="shared" si="23"/>
        <v>産業（製造業）鉄鋼業鍛工品製造業その他の主要エネルギー消費設備廃熱回収設備</v>
      </c>
      <c r="O179" s="58" t="str">
        <f>INDEX('1.2(1)②'!$J:$J,MATCH($K179,'1.2(1)②'!$B:$B,0),1)</f>
        <v>ボイラー燃料ガス予熱装置</v>
      </c>
    </row>
    <row r="180" spans="2:18">
      <c r="B180" s="69" t="s">
        <v>774</v>
      </c>
      <c r="C180" s="22"/>
      <c r="D180" s="70" t="s">
        <v>775</v>
      </c>
      <c r="E180" s="28" t="s">
        <v>1009</v>
      </c>
      <c r="F180" s="69" t="s">
        <v>3756</v>
      </c>
      <c r="G180" s="21" t="s">
        <v>777</v>
      </c>
      <c r="H180" s="74" t="s">
        <v>74</v>
      </c>
      <c r="I180" s="75"/>
      <c r="J180" s="297" t="str">
        <f t="shared" si="22"/>
        <v>194～195</v>
      </c>
      <c r="K180" s="60">
        <f>INDEX('1.2(1)②'!$B:$B,MATCH(M180,'1.2(1)②'!$A:$A,0),1)</f>
        <v>194</v>
      </c>
      <c r="L180" s="17">
        <f t="shared" si="20"/>
        <v>195</v>
      </c>
      <c r="M180" s="17" t="str">
        <f t="shared" si="23"/>
        <v>産業（製造業）鉄鋼業鍛鋼製造業製鋼工程燃焼設備</v>
      </c>
      <c r="O180" s="58" t="str">
        <f>INDEX('1.2(1)②'!$J:$J,MATCH($K180,'1.2(1)②'!$B:$B,0),1)</f>
        <v>高速型酸素吹き込み装置</v>
      </c>
    </row>
    <row r="181" spans="2:18">
      <c r="B181" s="69" t="s">
        <v>774</v>
      </c>
      <c r="C181" s="22"/>
      <c r="D181" s="70" t="s">
        <v>775</v>
      </c>
      <c r="E181" s="288" t="s">
        <v>1009</v>
      </c>
      <c r="F181" s="69" t="s">
        <v>3757</v>
      </c>
      <c r="G181" s="70" t="s">
        <v>777</v>
      </c>
      <c r="H181" s="74" t="s">
        <v>89</v>
      </c>
      <c r="I181" s="75"/>
      <c r="J181" s="297" t="str">
        <f t="shared" si="22"/>
        <v>196～198</v>
      </c>
      <c r="K181" s="60">
        <f>INDEX('1.2(1)②'!$B:$B,MATCH(M181,'1.2(1)②'!$A:$A,0),1)</f>
        <v>196</v>
      </c>
      <c r="L181" s="17">
        <f t="shared" si="20"/>
        <v>198</v>
      </c>
      <c r="M181" s="17" t="str">
        <f t="shared" si="23"/>
        <v>産業（製造業）鉄鋼業鍛鋼製造業製鋼工程熱利用設備</v>
      </c>
      <c r="O181" s="58" t="str">
        <f>INDEX('1.2(1)②'!$J:$J,MATCH($K181,'1.2(1)②'!$B:$B,0),1)</f>
        <v>取鍋精錬最適操業制御システム</v>
      </c>
    </row>
    <row r="182" spans="2:18">
      <c r="B182" s="69" t="s">
        <v>774</v>
      </c>
      <c r="C182" s="22"/>
      <c r="D182" s="70" t="s">
        <v>775</v>
      </c>
      <c r="E182" s="288" t="s">
        <v>1009</v>
      </c>
      <c r="F182" s="69" t="s">
        <v>3758</v>
      </c>
      <c r="G182" s="70" t="s">
        <v>777</v>
      </c>
      <c r="H182" s="74" t="s">
        <v>560</v>
      </c>
      <c r="I182" s="75"/>
      <c r="J182" s="297">
        <f t="shared" si="22"/>
        <v>199</v>
      </c>
      <c r="K182" s="60">
        <f>INDEX('1.2(1)②'!$B:$B,MATCH(M182,'1.2(1)②'!$A:$A,0),1)</f>
        <v>199</v>
      </c>
      <c r="L182" s="17">
        <f t="shared" si="20"/>
        <v>199</v>
      </c>
      <c r="M182" s="17" t="str">
        <f t="shared" si="23"/>
        <v>産業（製造業）鉄鋼業鍛鋼製造業製鋼工程廃熱回収設備</v>
      </c>
      <c r="O182" s="58" t="str">
        <f>INDEX('1.2(1)②'!$J:$J,MATCH($K182,'1.2(1)②'!$B:$B,0),1)</f>
        <v>取鍋予熱装置</v>
      </c>
      <c r="P182" s="58" t="s">
        <v>3513</v>
      </c>
      <c r="Q182" t="s">
        <v>3516</v>
      </c>
      <c r="R182" t="s">
        <v>3517</v>
      </c>
    </row>
    <row r="183" spans="2:18">
      <c r="B183" s="69" t="s">
        <v>774</v>
      </c>
      <c r="C183" s="22"/>
      <c r="D183" s="70" t="s">
        <v>775</v>
      </c>
      <c r="E183" s="288" t="s">
        <v>1009</v>
      </c>
      <c r="F183" s="69" t="s">
        <v>3759</v>
      </c>
      <c r="G183" s="70" t="s">
        <v>777</v>
      </c>
      <c r="H183" s="74" t="s">
        <v>1004</v>
      </c>
      <c r="I183" s="75"/>
      <c r="J183" s="297" t="str">
        <f t="shared" si="22"/>
        <v>200～203</v>
      </c>
      <c r="K183" s="60">
        <f>INDEX('1.2(1)②'!$B:$B,MATCH(M183,'1.2(1)②'!$A:$A,0),1)</f>
        <v>200</v>
      </c>
      <c r="L183" s="17">
        <f t="shared" si="20"/>
        <v>203</v>
      </c>
      <c r="M183" s="17" t="str">
        <f t="shared" si="23"/>
        <v>産業（製造業）鉄鋼業鍛鋼製造業製鋼工程省エネルギー型製造プロセス</v>
      </c>
      <c r="O183" s="58" t="str">
        <f>INDEX('1.2(1)②'!$J:$J,MATCH($K183,'1.2(1)②'!$B:$B,0),1)</f>
        <v>直流式水冷炉壁アーク炉</v>
      </c>
      <c r="P183">
        <f t="shared" ref="P183:P222" si="25">L183-K183+1</f>
        <v>4</v>
      </c>
      <c r="Q183">
        <v>0</v>
      </c>
      <c r="R183">
        <v>0</v>
      </c>
    </row>
    <row r="184" spans="2:18">
      <c r="B184" s="69" t="s">
        <v>774</v>
      </c>
      <c r="C184" s="22"/>
      <c r="D184" s="70" t="s">
        <v>775</v>
      </c>
      <c r="E184" s="288" t="s">
        <v>1009</v>
      </c>
      <c r="F184" s="69" t="s">
        <v>3760</v>
      </c>
      <c r="G184" s="71" t="s">
        <v>777</v>
      </c>
      <c r="H184" s="74" t="s">
        <v>107</v>
      </c>
      <c r="I184" s="75"/>
      <c r="J184" s="297" t="str">
        <f t="shared" si="22"/>
        <v>204～208</v>
      </c>
      <c r="K184" s="60">
        <f>INDEX('1.2(1)②'!$B:$B,MATCH(M184,'1.2(1)②'!$A:$A,0),1)</f>
        <v>204</v>
      </c>
      <c r="L184" s="17">
        <f t="shared" si="20"/>
        <v>208</v>
      </c>
      <c r="M184" s="17" t="str">
        <f t="shared" si="23"/>
        <v>産業（製造業）鉄鋼業鍛鋼製造業製鋼工程その他</v>
      </c>
      <c r="O184" s="58" t="str">
        <f>INDEX('1.2(1)②'!$J:$J,MATCH($K184,'1.2(1)②'!$B:$B,0),1)</f>
        <v>電極昇降速度、炉蓋開閉速度の高速化</v>
      </c>
      <c r="P184">
        <f t="shared" si="25"/>
        <v>5</v>
      </c>
      <c r="Q184">
        <v>0</v>
      </c>
      <c r="R184">
        <v>0</v>
      </c>
    </row>
    <row r="185" spans="2:18">
      <c r="B185" s="69" t="s">
        <v>774</v>
      </c>
      <c r="C185" s="22"/>
      <c r="D185" s="70" t="s">
        <v>775</v>
      </c>
      <c r="E185" s="288" t="s">
        <v>1009</v>
      </c>
      <c r="F185" s="69" t="s">
        <v>3761</v>
      </c>
      <c r="G185" s="301" t="s">
        <v>3578</v>
      </c>
      <c r="H185" s="74" t="s">
        <v>89</v>
      </c>
      <c r="I185" s="75"/>
      <c r="J185" s="297" t="str">
        <f t="shared" si="22"/>
        <v>209～210</v>
      </c>
      <c r="K185" s="60">
        <f>INDEX('1.2(1)②'!$B:$B,MATCH(M185,'1.2(1)②'!$A:$A,0),1)</f>
        <v>209</v>
      </c>
      <c r="L185" s="17">
        <f t="shared" si="20"/>
        <v>210</v>
      </c>
      <c r="M185" s="17" t="str">
        <f t="shared" si="23"/>
        <v>産業（製造業）鉄鋼業鍛鋼製造業造塊工程熱利用設備</v>
      </c>
      <c r="O185" s="58" t="str">
        <f>INDEX('1.2(1)②'!$J:$J,MATCH($K185,'1.2(1)②'!$B:$B,0),1)</f>
        <v>鋼塊保温カバー</v>
      </c>
      <c r="P185">
        <f t="shared" si="25"/>
        <v>2</v>
      </c>
      <c r="Q185">
        <v>0</v>
      </c>
      <c r="R185">
        <v>0</v>
      </c>
    </row>
    <row r="186" spans="2:18">
      <c r="B186" s="69" t="s">
        <v>774</v>
      </c>
      <c r="C186" s="22"/>
      <c r="D186" s="70" t="s">
        <v>775</v>
      </c>
      <c r="E186" s="288" t="s">
        <v>1009</v>
      </c>
      <c r="F186" s="69" t="s">
        <v>3762</v>
      </c>
      <c r="G186" s="21" t="s">
        <v>782</v>
      </c>
      <c r="H186" s="74" t="s">
        <v>89</v>
      </c>
      <c r="I186" s="75"/>
      <c r="J186" s="297" t="str">
        <f t="shared" si="22"/>
        <v>211～215</v>
      </c>
      <c r="K186" s="60">
        <f>INDEX('1.2(1)②'!$B:$B,MATCH(M186,'1.2(1)②'!$A:$A,0),1)</f>
        <v>211</v>
      </c>
      <c r="L186" s="17">
        <f t="shared" si="20"/>
        <v>215</v>
      </c>
      <c r="M186" s="17" t="str">
        <f t="shared" si="23"/>
        <v>産業（製造業）鉄鋼業鍛鋼製造業加熱工程熱利用設備</v>
      </c>
      <c r="O186" s="58" t="str">
        <f>INDEX('1.2(1)②'!$J:$J,MATCH($K186,'1.2(1)②'!$B:$B,0),1)</f>
        <v>鋼塊保温ピット</v>
      </c>
      <c r="P186">
        <f t="shared" si="25"/>
        <v>5</v>
      </c>
      <c r="Q186">
        <v>0</v>
      </c>
      <c r="R186">
        <v>0</v>
      </c>
    </row>
    <row r="187" spans="2:18">
      <c r="B187" s="69" t="s">
        <v>774</v>
      </c>
      <c r="C187" s="22"/>
      <c r="D187" s="70" t="s">
        <v>775</v>
      </c>
      <c r="E187" s="288" t="s">
        <v>1009</v>
      </c>
      <c r="F187" s="69" t="s">
        <v>3763</v>
      </c>
      <c r="G187" s="70" t="s">
        <v>782</v>
      </c>
      <c r="H187" s="74" t="s">
        <v>1004</v>
      </c>
      <c r="I187" s="75"/>
      <c r="J187" s="297">
        <f t="shared" si="22"/>
        <v>216</v>
      </c>
      <c r="K187" s="60">
        <f>INDEX('1.2(1)②'!$B:$B,MATCH(M187,'1.2(1)②'!$A:$A,0),1)</f>
        <v>216</v>
      </c>
      <c r="L187" s="17">
        <f t="shared" si="20"/>
        <v>216</v>
      </c>
      <c r="M187" s="17" t="str">
        <f t="shared" si="23"/>
        <v>産業（製造業）鉄鋼業鍛鋼製造業加熱工程省エネルギー型製造プロセス</v>
      </c>
      <c r="O187" s="58" t="str">
        <f>INDEX('1.2(1)②'!$J:$J,MATCH($K187,'1.2(1)②'!$B:$B,0),1)</f>
        <v>高効率バッチ炉</v>
      </c>
      <c r="P187">
        <f t="shared" si="25"/>
        <v>1</v>
      </c>
      <c r="Q187">
        <v>0</v>
      </c>
      <c r="R187">
        <v>0</v>
      </c>
    </row>
    <row r="188" spans="2:18">
      <c r="B188" s="69" t="s">
        <v>774</v>
      </c>
      <c r="C188" s="22"/>
      <c r="D188" s="70" t="s">
        <v>775</v>
      </c>
      <c r="E188" s="288" t="s">
        <v>1009</v>
      </c>
      <c r="F188" s="69" t="s">
        <v>3764</v>
      </c>
      <c r="G188" s="71" t="s">
        <v>782</v>
      </c>
      <c r="H188" s="74" t="s">
        <v>107</v>
      </c>
      <c r="I188" s="75"/>
      <c r="J188" s="297">
        <f t="shared" si="22"/>
        <v>217</v>
      </c>
      <c r="K188" s="60">
        <f>INDEX('1.2(1)②'!$B:$B,MATCH(M188,'1.2(1)②'!$A:$A,0),1)</f>
        <v>217</v>
      </c>
      <c r="L188" s="17">
        <f t="shared" si="20"/>
        <v>217</v>
      </c>
      <c r="M188" s="17" t="str">
        <f t="shared" si="23"/>
        <v>産業（製造業）鉄鋼業鍛鋼製造業加熱工程その他</v>
      </c>
      <c r="O188" s="58" t="str">
        <f>INDEX('1.2(1)②'!$J:$J,MATCH($K188,'1.2(1)②'!$B:$B,0),1)</f>
        <v>自動トング</v>
      </c>
      <c r="P188">
        <f t="shared" si="25"/>
        <v>1</v>
      </c>
      <c r="Q188">
        <v>0</v>
      </c>
      <c r="R188">
        <v>0</v>
      </c>
    </row>
    <row r="189" spans="2:18">
      <c r="B189" s="69" t="s">
        <v>774</v>
      </c>
      <c r="C189" s="22"/>
      <c r="D189" s="70" t="s">
        <v>775</v>
      </c>
      <c r="E189" s="288" t="s">
        <v>1009</v>
      </c>
      <c r="F189" s="69" t="s">
        <v>3765</v>
      </c>
      <c r="G189" s="301" t="s">
        <v>3563</v>
      </c>
      <c r="H189" s="74" t="s">
        <v>74</v>
      </c>
      <c r="I189" s="75"/>
      <c r="J189" s="297" t="str">
        <f t="shared" si="22"/>
        <v>218～219</v>
      </c>
      <c r="K189" s="60">
        <f>INDEX('1.2(1)②'!$B:$B,MATCH(M189,'1.2(1)②'!$A:$A,0),1)</f>
        <v>218</v>
      </c>
      <c r="L189" s="17">
        <f t="shared" si="20"/>
        <v>219</v>
      </c>
      <c r="M189" s="17" t="str">
        <f t="shared" si="23"/>
        <v>産業（製造業）鉄鋼業鍛鋼製造業熱処理工程燃焼設備</v>
      </c>
      <c r="O189" s="58" t="str">
        <f>INDEX('1.2(1)②'!$J:$J,MATCH($K189,'1.2(1)②'!$B:$B,0),1)</f>
        <v>中周波焼入装置</v>
      </c>
      <c r="P189">
        <f t="shared" si="25"/>
        <v>2</v>
      </c>
      <c r="Q189">
        <v>0</v>
      </c>
      <c r="R189">
        <v>0</v>
      </c>
    </row>
    <row r="190" spans="2:18">
      <c r="B190" s="69" t="s">
        <v>774</v>
      </c>
      <c r="C190" s="22"/>
      <c r="D190" s="70" t="s">
        <v>775</v>
      </c>
      <c r="E190" s="288" t="s">
        <v>1009</v>
      </c>
      <c r="F190" s="69" t="s">
        <v>3766</v>
      </c>
      <c r="G190" s="301" t="s">
        <v>3568</v>
      </c>
      <c r="H190" s="74" t="s">
        <v>3569</v>
      </c>
      <c r="I190" s="75"/>
      <c r="J190" s="297">
        <f t="shared" si="22"/>
        <v>220</v>
      </c>
      <c r="K190" s="60">
        <f>INDEX('1.2(1)②'!$B:$B,MATCH(M190,'1.2(1)②'!$A:$A,0),1)</f>
        <v>220</v>
      </c>
      <c r="L190" s="17">
        <f t="shared" si="20"/>
        <v>220</v>
      </c>
      <c r="M190" s="17" t="str">
        <f t="shared" si="23"/>
        <v>産業（製造業）鉄鋼業鍛鋼製造業機械加工工程機械加工設備</v>
      </c>
      <c r="O190" s="58" t="str">
        <f>INDEX('1.2(1)②'!$J:$J,MATCH($K190,'1.2(1)②'!$B:$B,0),1)</f>
        <v>高性能金属加工機械（旋盤、ボール盤、フライス盤等）</v>
      </c>
      <c r="P190">
        <f t="shared" si="25"/>
        <v>1</v>
      </c>
      <c r="Q190">
        <v>0</v>
      </c>
      <c r="R190">
        <v>0</v>
      </c>
    </row>
    <row r="191" spans="2:18">
      <c r="B191" s="69" t="s">
        <v>774</v>
      </c>
      <c r="C191" s="22"/>
      <c r="D191" s="70" t="s">
        <v>775</v>
      </c>
      <c r="E191" s="288" t="s">
        <v>1009</v>
      </c>
      <c r="F191" s="69" t="s">
        <v>3767</v>
      </c>
      <c r="G191" s="22" t="s">
        <v>737</v>
      </c>
      <c r="H191" s="298" t="s">
        <v>560</v>
      </c>
      <c r="I191" s="299"/>
      <c r="J191" s="297">
        <f t="shared" si="22"/>
        <v>221</v>
      </c>
      <c r="K191" s="60">
        <f>INDEX('1.2(1)②'!$B:$B,MATCH(M191,'1.2(1)②'!$A:$A,0),1)</f>
        <v>221</v>
      </c>
      <c r="L191" s="17">
        <f t="shared" ref="L191" si="26">K192-1</f>
        <v>221</v>
      </c>
      <c r="M191" s="17" t="str">
        <f t="shared" si="23"/>
        <v>産業（製造業）鉄鋼業鍛鋼製造業その他の主要エネルギー消費設備廃熱回収設備</v>
      </c>
      <c r="O191" s="58" t="str">
        <f>INDEX('1.2(1)②'!$J:$J,MATCH($K191,'1.2(1)②'!$B:$B,0),1)</f>
        <v>ボイラー燃料ガス予熱装置</v>
      </c>
      <c r="P191">
        <f t="shared" si="25"/>
        <v>1</v>
      </c>
      <c r="Q191">
        <v>0</v>
      </c>
      <c r="R191">
        <v>0</v>
      </c>
    </row>
    <row r="192" spans="2:18">
      <c r="B192" s="289" t="s">
        <v>774</v>
      </c>
      <c r="C192" s="21"/>
      <c r="D192" s="389" t="s">
        <v>783</v>
      </c>
      <c r="E192" s="390"/>
      <c r="F192" s="69" t="s">
        <v>3768</v>
      </c>
      <c r="G192" s="21" t="s">
        <v>982</v>
      </c>
      <c r="H192" s="74" t="s">
        <v>89</v>
      </c>
      <c r="I192" s="75"/>
      <c r="J192" s="297" t="str">
        <f t="shared" si="22"/>
        <v>222～225</v>
      </c>
      <c r="K192" s="60">
        <f>INDEX('1.2(1)②'!$B:$B,MATCH(M192,'1.2(1)②'!$A:$A,0),1)</f>
        <v>222</v>
      </c>
      <c r="L192" s="17">
        <f t="shared" si="19"/>
        <v>225</v>
      </c>
      <c r="M192" s="17" t="str">
        <f t="shared" si="23"/>
        <v>産業（製造業）パルプ製造業及び紙製造業パルプ化工程（クラフトパルプ（ＫＰ））熱利用設備</v>
      </c>
      <c r="O192" s="58" t="str">
        <f>INDEX('1.2(1)②'!$J:$J,MATCH($K192,'1.2(1)②'!$B:$B,0),1)</f>
        <v>低温長時間蒸解装置（Compact蒸解装置、Lo-Solid（低固形分）蒸解装置）</v>
      </c>
      <c r="P192">
        <f t="shared" si="25"/>
        <v>4</v>
      </c>
      <c r="Q192">
        <v>0</v>
      </c>
      <c r="R192">
        <v>0</v>
      </c>
    </row>
    <row r="193" spans="2:18">
      <c r="B193" s="69" t="s">
        <v>774</v>
      </c>
      <c r="C193" s="22"/>
      <c r="D193" s="385" t="s">
        <v>783</v>
      </c>
      <c r="E193" s="386"/>
      <c r="F193" s="69" t="s">
        <v>3769</v>
      </c>
      <c r="G193" s="69" t="s">
        <v>982</v>
      </c>
      <c r="H193" s="74" t="s">
        <v>1010</v>
      </c>
      <c r="I193" s="75"/>
      <c r="J193" s="297" t="str">
        <f t="shared" si="22"/>
        <v>226～231</v>
      </c>
      <c r="K193" s="60">
        <f>INDEX('1.2(1)②'!$B:$B,MATCH(M193,'1.2(1)②'!$A:$A,0),1)</f>
        <v>226</v>
      </c>
      <c r="L193" s="17">
        <f t="shared" si="19"/>
        <v>231</v>
      </c>
      <c r="M193" s="17" t="str">
        <f t="shared" si="23"/>
        <v>産業（製造業）パルプ製造業及び紙製造業パルプ化工程（クラフトパルプ（ＫＰ））電気利用設備</v>
      </c>
      <c r="O193" s="58" t="str">
        <f>INDEX('1.2(1)②'!$J:$J,MATCH($K193,'1.2(1)②'!$B:$B,0),1)</f>
        <v>高効率パルプ洗浄装置</v>
      </c>
      <c r="P193">
        <f t="shared" si="25"/>
        <v>6</v>
      </c>
      <c r="Q193">
        <v>0</v>
      </c>
      <c r="R193">
        <v>0</v>
      </c>
    </row>
    <row r="194" spans="2:18">
      <c r="B194" s="69" t="s">
        <v>774</v>
      </c>
      <c r="C194" s="22"/>
      <c r="D194" s="385" t="s">
        <v>783</v>
      </c>
      <c r="E194" s="386"/>
      <c r="F194" s="69" t="s">
        <v>3770</v>
      </c>
      <c r="G194" s="70" t="s">
        <v>982</v>
      </c>
      <c r="H194" s="74" t="s">
        <v>1004</v>
      </c>
      <c r="I194" s="75"/>
      <c r="J194" s="297">
        <f t="shared" si="22"/>
        <v>232</v>
      </c>
      <c r="K194" s="60">
        <f>INDEX('1.2(1)②'!$B:$B,MATCH(M194,'1.2(1)②'!$A:$A,0),1)</f>
        <v>232</v>
      </c>
      <c r="L194" s="17">
        <f t="shared" si="19"/>
        <v>232</v>
      </c>
      <c r="M194" s="17" t="str">
        <f t="shared" si="23"/>
        <v>産業（製造業）パルプ製造業及び紙製造業パルプ化工程（クラフトパルプ（ＫＰ））省エネルギー型製造プロセス</v>
      </c>
      <c r="O194" s="58" t="str">
        <f>INDEX('1.2(1)②'!$J:$J,MATCH($K194,'1.2(1)②'!$B:$B,0),1)</f>
        <v>バイオ漂白システム</v>
      </c>
      <c r="P194">
        <f t="shared" si="25"/>
        <v>1</v>
      </c>
      <c r="Q194">
        <v>0</v>
      </c>
      <c r="R194">
        <v>0</v>
      </c>
    </row>
    <row r="195" spans="2:18">
      <c r="B195" s="69" t="s">
        <v>774</v>
      </c>
      <c r="C195" s="22"/>
      <c r="D195" s="385" t="s">
        <v>783</v>
      </c>
      <c r="E195" s="386"/>
      <c r="F195" s="69" t="s">
        <v>3771</v>
      </c>
      <c r="G195" s="21" t="s">
        <v>984</v>
      </c>
      <c r="H195" s="74" t="s">
        <v>89</v>
      </c>
      <c r="I195" s="75"/>
      <c r="J195" s="297">
        <f t="shared" si="22"/>
        <v>233</v>
      </c>
      <c r="K195" s="60">
        <f>INDEX('1.2(1)②'!$B:$B,MATCH(M195,'1.2(1)②'!$A:$A,0),1)</f>
        <v>233</v>
      </c>
      <c r="L195" s="17">
        <f t="shared" si="19"/>
        <v>233</v>
      </c>
      <c r="M195" s="17" t="str">
        <f t="shared" si="23"/>
        <v>産業（製造業）パルプ製造業及び紙製造業パルプ化工程（機械パルプ）熱利用設備</v>
      </c>
      <c r="O195" s="58" t="str">
        <f>INDEX('1.2(1)②'!$J:$J,MATCH($K195,'1.2(1)②'!$B:$B,0),1)</f>
        <v>高濃度漂白装置</v>
      </c>
      <c r="P195">
        <f t="shared" si="25"/>
        <v>1</v>
      </c>
      <c r="Q195">
        <v>0</v>
      </c>
      <c r="R195">
        <v>0</v>
      </c>
    </row>
    <row r="196" spans="2:18">
      <c r="B196" s="69" t="s">
        <v>774</v>
      </c>
      <c r="C196" s="22"/>
      <c r="D196" s="385" t="s">
        <v>783</v>
      </c>
      <c r="E196" s="386"/>
      <c r="F196" s="69" t="s">
        <v>3772</v>
      </c>
      <c r="G196" s="69" t="s">
        <v>984</v>
      </c>
      <c r="H196" s="74" t="s">
        <v>560</v>
      </c>
      <c r="I196" s="75"/>
      <c r="J196" s="297">
        <f t="shared" si="22"/>
        <v>234</v>
      </c>
      <c r="K196" s="60">
        <f>INDEX('1.2(1)②'!$B:$B,MATCH(M196,'1.2(1)②'!$A:$A,0),1)</f>
        <v>234</v>
      </c>
      <c r="L196" s="17">
        <f t="shared" si="19"/>
        <v>234</v>
      </c>
      <c r="M196" s="17" t="str">
        <f t="shared" si="23"/>
        <v>産業（製造業）パルプ製造業及び紙製造業パルプ化工程（機械パルプ）廃熱回収設備</v>
      </c>
      <c r="O196" s="58" t="str">
        <f>INDEX('1.2(1)②'!$J:$J,MATCH($K196,'1.2(1)②'!$B:$B,0),1)</f>
        <v>ＴＰＭ排熱の回収</v>
      </c>
      <c r="P196">
        <f t="shared" si="25"/>
        <v>1</v>
      </c>
      <c r="Q196">
        <v>0</v>
      </c>
      <c r="R196">
        <v>0</v>
      </c>
    </row>
    <row r="197" spans="2:18">
      <c r="B197" s="69" t="s">
        <v>774</v>
      </c>
      <c r="C197" s="22"/>
      <c r="D197" s="385" t="s">
        <v>783</v>
      </c>
      <c r="E197" s="386"/>
      <c r="F197" s="69" t="s">
        <v>3773</v>
      </c>
      <c r="G197" s="71" t="s">
        <v>984</v>
      </c>
      <c r="H197" s="74" t="s">
        <v>117</v>
      </c>
      <c r="I197" s="75"/>
      <c r="J197" s="297" t="str">
        <f t="shared" si="22"/>
        <v>235～237</v>
      </c>
      <c r="K197" s="60">
        <f>INDEX('1.2(1)②'!$B:$B,MATCH(M197,'1.2(1)②'!$A:$A,0),1)</f>
        <v>235</v>
      </c>
      <c r="L197" s="17">
        <f t="shared" si="19"/>
        <v>237</v>
      </c>
      <c r="M197" s="17" t="str">
        <f t="shared" si="23"/>
        <v>産業（製造業）パルプ製造業及び紙製造業パルプ化工程（機械パルプ）電気使用設備</v>
      </c>
      <c r="O197" s="58" t="str">
        <f>INDEX('1.2(1)②'!$J:$J,MATCH($K197,'1.2(1)②'!$B:$B,0),1)</f>
        <v>高効率スクリーン装置</v>
      </c>
      <c r="P197">
        <f t="shared" si="25"/>
        <v>3</v>
      </c>
      <c r="Q197">
        <v>0</v>
      </c>
      <c r="R197">
        <v>0</v>
      </c>
    </row>
    <row r="198" spans="2:18">
      <c r="B198" s="69" t="s">
        <v>774</v>
      </c>
      <c r="C198" s="22"/>
      <c r="D198" s="385" t="s">
        <v>783</v>
      </c>
      <c r="E198" s="386"/>
      <c r="F198" s="69" t="s">
        <v>3774</v>
      </c>
      <c r="G198" s="22" t="s">
        <v>986</v>
      </c>
      <c r="H198" s="74" t="s">
        <v>117</v>
      </c>
      <c r="I198" s="75"/>
      <c r="J198" s="297" t="str">
        <f t="shared" si="22"/>
        <v>238～244</v>
      </c>
      <c r="K198" s="60">
        <f>INDEX('1.2(1)②'!$B:$B,MATCH(M198,'1.2(1)②'!$A:$A,0),1)</f>
        <v>238</v>
      </c>
      <c r="L198" s="17">
        <f t="shared" si="19"/>
        <v>244</v>
      </c>
      <c r="M198" s="17" t="str">
        <f t="shared" si="23"/>
        <v>産業（製造業）パルプ製造業及び紙製造業パルプ化工程（古紙パルプ）電気使用設備</v>
      </c>
      <c r="O198" s="58" t="str">
        <f>INDEX('1.2(1)②'!$J:$J,MATCH($K198,'1.2(1)②'!$B:$B,0),1)</f>
        <v>高効率フローテーター</v>
      </c>
      <c r="P198">
        <f t="shared" si="25"/>
        <v>7</v>
      </c>
      <c r="Q198">
        <v>0</v>
      </c>
      <c r="R198">
        <v>0</v>
      </c>
    </row>
    <row r="199" spans="2:18">
      <c r="B199" s="69" t="s">
        <v>774</v>
      </c>
      <c r="C199" s="22"/>
      <c r="D199" s="385" t="s">
        <v>783</v>
      </c>
      <c r="E199" s="386"/>
      <c r="F199" s="69" t="s">
        <v>3775</v>
      </c>
      <c r="G199" s="21" t="s">
        <v>988</v>
      </c>
      <c r="H199" s="74" t="s">
        <v>89</v>
      </c>
      <c r="I199" s="75"/>
      <c r="J199" s="297" t="str">
        <f t="shared" si="22"/>
        <v>245～255</v>
      </c>
      <c r="K199" s="60">
        <f>INDEX('1.2(1)②'!$B:$B,MATCH(M199,'1.2(1)②'!$A:$A,0),1)</f>
        <v>245</v>
      </c>
      <c r="L199" s="17">
        <f t="shared" si="19"/>
        <v>255</v>
      </c>
      <c r="M199" s="17" t="str">
        <f t="shared" si="23"/>
        <v>産業（製造業）パルプ製造業及び紙製造業抄紙工程熱利用設備</v>
      </c>
      <c r="O199" s="58" t="str">
        <f>INDEX('1.2(1)②'!$J:$J,MATCH($K199,'1.2(1)②'!$B:$B,0),1)</f>
        <v>高性能面圧脱水装置（高性能シュープレス）</v>
      </c>
      <c r="P199">
        <f t="shared" si="25"/>
        <v>11</v>
      </c>
      <c r="Q199">
        <v>0</v>
      </c>
      <c r="R199">
        <v>0</v>
      </c>
    </row>
    <row r="200" spans="2:18">
      <c r="B200" s="69" t="s">
        <v>774</v>
      </c>
      <c r="C200" s="22"/>
      <c r="D200" s="385" t="s">
        <v>783</v>
      </c>
      <c r="E200" s="386"/>
      <c r="F200" s="69" t="s">
        <v>3776</v>
      </c>
      <c r="G200" s="69" t="s">
        <v>988</v>
      </c>
      <c r="H200" s="74" t="s">
        <v>560</v>
      </c>
      <c r="I200" s="75"/>
      <c r="J200" s="297">
        <f t="shared" si="22"/>
        <v>256</v>
      </c>
      <c r="K200" s="60">
        <f>INDEX('1.2(1)②'!$B:$B,MATCH(M200,'1.2(1)②'!$A:$A,0),1)</f>
        <v>256</v>
      </c>
      <c r="L200" s="17">
        <f t="shared" si="19"/>
        <v>256</v>
      </c>
      <c r="M200" s="17" t="str">
        <f t="shared" si="23"/>
        <v>産業（製造業）パルプ製造業及び紙製造業抄紙工程廃熱回収設備</v>
      </c>
      <c r="O200" s="58" t="str">
        <f>INDEX('1.2(1)②'!$J:$J,MATCH($K200,'1.2(1)②'!$B:$B,0),1)</f>
        <v>ドライヤーフード熱回収装置</v>
      </c>
      <c r="P200">
        <f t="shared" si="25"/>
        <v>1</v>
      </c>
      <c r="Q200">
        <v>0</v>
      </c>
      <c r="R200">
        <v>0</v>
      </c>
    </row>
    <row r="201" spans="2:18">
      <c r="B201" s="69" t="s">
        <v>774</v>
      </c>
      <c r="C201" s="22"/>
      <c r="D201" s="385" t="s">
        <v>783</v>
      </c>
      <c r="E201" s="386"/>
      <c r="F201" s="69" t="s">
        <v>3777</v>
      </c>
      <c r="G201" s="70" t="s">
        <v>988</v>
      </c>
      <c r="H201" s="74" t="s">
        <v>117</v>
      </c>
      <c r="I201" s="75"/>
      <c r="J201" s="297" t="str">
        <f t="shared" ref="J201:J222" si="27">HYPERLINK("#'"&amp;$B$17&amp;$B$18&amp;$B$102&amp;"'!B"&amp;K201+6,IF(L201=K201,K201,K201&amp;"～"&amp;L201))</f>
        <v>257～264</v>
      </c>
      <c r="K201" s="60">
        <f>INDEX('1.2(1)②'!$B:$B,MATCH(M201,'1.2(1)②'!$A:$A,0),1)</f>
        <v>257</v>
      </c>
      <c r="L201" s="17">
        <f t="shared" si="19"/>
        <v>264</v>
      </c>
      <c r="M201" s="17" t="str">
        <f t="shared" si="23"/>
        <v>産業（製造業）パルプ製造業及び紙製造業抄紙工程電気使用設備</v>
      </c>
      <c r="O201" s="58" t="str">
        <f>INDEX('1.2(1)②'!$J:$J,MATCH($K201,'1.2(1)②'!$B:$B,0),1)</f>
        <v>省エネルギー型クラウン制御ロール</v>
      </c>
      <c r="P201">
        <f t="shared" si="25"/>
        <v>8</v>
      </c>
      <c r="Q201">
        <v>0</v>
      </c>
      <c r="R201">
        <v>0</v>
      </c>
    </row>
    <row r="202" spans="2:18">
      <c r="B202" s="69" t="s">
        <v>774</v>
      </c>
      <c r="C202" s="22"/>
      <c r="D202" s="385" t="s">
        <v>783</v>
      </c>
      <c r="E202" s="386"/>
      <c r="F202" s="69" t="s">
        <v>3778</v>
      </c>
      <c r="G202" s="70" t="s">
        <v>988</v>
      </c>
      <c r="H202" s="74" t="s">
        <v>1004</v>
      </c>
      <c r="I202" s="75"/>
      <c r="J202" s="297" t="str">
        <f t="shared" si="27"/>
        <v>265～266</v>
      </c>
      <c r="K202" s="60">
        <f>INDEX('1.2(1)②'!$B:$B,MATCH(M202,'1.2(1)②'!$A:$A,0),1)</f>
        <v>265</v>
      </c>
      <c r="L202" s="17">
        <f t="shared" si="19"/>
        <v>266</v>
      </c>
      <c r="M202" s="17" t="str">
        <f t="shared" si="23"/>
        <v>産業（製造業）パルプ製造業及び紙製造業抄紙工程省エネルギー型製造プロセス</v>
      </c>
      <c r="O202" s="58" t="str">
        <f>INDEX('1.2(1)②'!$J:$J,MATCH($K202,'1.2(1)②'!$B:$B,0),1)</f>
        <v>自動巻取り制御装置（オプティリール導入等）</v>
      </c>
      <c r="P202">
        <f t="shared" si="25"/>
        <v>2</v>
      </c>
      <c r="Q202">
        <v>0</v>
      </c>
      <c r="R202">
        <v>0</v>
      </c>
    </row>
    <row r="203" spans="2:18">
      <c r="B203" s="69" t="s">
        <v>774</v>
      </c>
      <c r="C203" s="22"/>
      <c r="D203" s="385" t="s">
        <v>783</v>
      </c>
      <c r="E203" s="386"/>
      <c r="F203" s="69" t="s">
        <v>3779</v>
      </c>
      <c r="G203" s="21" t="s">
        <v>990</v>
      </c>
      <c r="H203" s="74" t="s">
        <v>74</v>
      </c>
      <c r="I203" s="75"/>
      <c r="J203" s="297">
        <f t="shared" si="27"/>
        <v>267</v>
      </c>
      <c r="K203" s="60">
        <f>INDEX('1.2(1)②'!$B:$B,MATCH(M203,'1.2(1)②'!$A:$A,0),1)</f>
        <v>267</v>
      </c>
      <c r="L203" s="17">
        <f t="shared" si="19"/>
        <v>267</v>
      </c>
      <c r="M203" s="17" t="str">
        <f t="shared" si="23"/>
        <v>産業（製造業）パルプ製造業及び紙製造業動力工程（重油、石炭、都市ガス、固形燃料等）燃焼設備</v>
      </c>
      <c r="O203" s="58" t="str">
        <f>INDEX('1.2(1)②'!$J:$J,MATCH($K203,'1.2(1)②'!$B:$B,0),1)</f>
        <v>超微粉ミル</v>
      </c>
      <c r="P203">
        <f t="shared" si="25"/>
        <v>1</v>
      </c>
      <c r="Q203">
        <v>0</v>
      </c>
      <c r="R203">
        <v>0</v>
      </c>
    </row>
    <row r="204" spans="2:18">
      <c r="B204" s="69" t="s">
        <v>774</v>
      </c>
      <c r="C204" s="22"/>
      <c r="D204" s="385" t="s">
        <v>783</v>
      </c>
      <c r="E204" s="386"/>
      <c r="F204" s="69" t="s">
        <v>3780</v>
      </c>
      <c r="G204" s="72" t="s">
        <v>990</v>
      </c>
      <c r="H204" s="74" t="s">
        <v>89</v>
      </c>
      <c r="I204" s="75"/>
      <c r="J204" s="297">
        <f t="shared" si="27"/>
        <v>268</v>
      </c>
      <c r="K204" s="60">
        <f>INDEX('1.2(1)②'!$B:$B,MATCH(M204,'1.2(1)②'!$A:$A,0),1)</f>
        <v>268</v>
      </c>
      <c r="L204" s="17">
        <f t="shared" si="19"/>
        <v>268</v>
      </c>
      <c r="M204" s="17" t="str">
        <f t="shared" si="23"/>
        <v>産業（製造業）パルプ製造業及び紙製造業動力工程（重油、石炭、都市ガス、固形燃料等）熱利用設備</v>
      </c>
      <c r="O204" s="58" t="str">
        <f>INDEX('1.2(1)②'!$J:$J,MATCH($K204,'1.2(1)②'!$B:$B,0),1)</f>
        <v>ボイラー給気予熱器／給水予熱器</v>
      </c>
      <c r="P204">
        <f t="shared" si="25"/>
        <v>1</v>
      </c>
      <c r="Q204">
        <v>0</v>
      </c>
      <c r="R204">
        <v>0</v>
      </c>
    </row>
    <row r="205" spans="2:18">
      <c r="B205" s="69" t="s">
        <v>774</v>
      </c>
      <c r="C205" s="22"/>
      <c r="D205" s="385" t="s">
        <v>783</v>
      </c>
      <c r="E205" s="386"/>
      <c r="F205" s="69" t="s">
        <v>3781</v>
      </c>
      <c r="G205" s="22" t="s">
        <v>992</v>
      </c>
      <c r="H205" s="74" t="s">
        <v>74</v>
      </c>
      <c r="I205" s="75"/>
      <c r="J205" s="297">
        <f t="shared" si="27"/>
        <v>269</v>
      </c>
      <c r="K205" s="60">
        <f>INDEX('1.2(1)②'!$B:$B,MATCH(M205,'1.2(1)②'!$A:$A,0),1)</f>
        <v>269</v>
      </c>
      <c r="L205" s="17">
        <f t="shared" si="19"/>
        <v>269</v>
      </c>
      <c r="M205" s="17" t="str">
        <f t="shared" si="23"/>
        <v>産業（製造業）パルプ製造業及び紙製造業動力工程（回収黒液）燃焼設備</v>
      </c>
      <c r="O205" s="58" t="str">
        <f>INDEX('1.2(1)②'!$J:$J,MATCH($K205,'1.2(1)②'!$B:$B,0),1)</f>
        <v>回収ボイラーチャーベット監視装置</v>
      </c>
      <c r="P205">
        <f t="shared" si="25"/>
        <v>1</v>
      </c>
      <c r="Q205">
        <v>0</v>
      </c>
      <c r="R205">
        <v>0</v>
      </c>
    </row>
    <row r="206" spans="2:18">
      <c r="B206" s="69" t="s">
        <v>774</v>
      </c>
      <c r="C206" s="22"/>
      <c r="D206" s="385" t="s">
        <v>783</v>
      </c>
      <c r="E206" s="386"/>
      <c r="F206" s="69" t="s">
        <v>3782</v>
      </c>
      <c r="G206" s="70" t="s">
        <v>992</v>
      </c>
      <c r="H206" s="74" t="s">
        <v>89</v>
      </c>
      <c r="I206" s="75"/>
      <c r="J206" s="297" t="str">
        <f t="shared" si="27"/>
        <v>270～273</v>
      </c>
      <c r="K206" s="60">
        <f>INDEX('1.2(1)②'!$B:$B,MATCH(M206,'1.2(1)②'!$A:$A,0),1)</f>
        <v>270</v>
      </c>
      <c r="L206" s="17">
        <f t="shared" si="19"/>
        <v>273</v>
      </c>
      <c r="M206" s="17" t="str">
        <f t="shared" si="23"/>
        <v>産業（製造業）パルプ製造業及び紙製造業動力工程（回収黒液）熱利用設備</v>
      </c>
      <c r="O206" s="58" t="str">
        <f>INDEX('1.2(1)②'!$J:$J,MATCH($K206,'1.2(1)②'!$B:$B,0),1)</f>
        <v>液膜流下型エバポレーター</v>
      </c>
      <c r="P206">
        <f t="shared" si="25"/>
        <v>4</v>
      </c>
      <c r="Q206">
        <v>0</v>
      </c>
      <c r="R206">
        <v>0</v>
      </c>
    </row>
    <row r="207" spans="2:18">
      <c r="B207" s="69" t="s">
        <v>774</v>
      </c>
      <c r="C207" s="22"/>
      <c r="D207" s="385" t="s">
        <v>783</v>
      </c>
      <c r="E207" s="386"/>
      <c r="F207" s="69" t="s">
        <v>3783</v>
      </c>
      <c r="G207" s="70" t="s">
        <v>992</v>
      </c>
      <c r="H207" s="74" t="s">
        <v>560</v>
      </c>
      <c r="I207" s="75"/>
      <c r="J207" s="297" t="str">
        <f t="shared" si="27"/>
        <v>274～277</v>
      </c>
      <c r="K207" s="60">
        <f>INDEX('1.2(1)②'!$B:$B,MATCH(M207,'1.2(1)②'!$A:$A,0),1)</f>
        <v>274</v>
      </c>
      <c r="L207" s="17">
        <f t="shared" si="19"/>
        <v>277</v>
      </c>
      <c r="M207" s="17" t="str">
        <f t="shared" si="23"/>
        <v>産業（製造業）パルプ製造業及び紙製造業動力工程（回収黒液）廃熱回収設備</v>
      </c>
      <c r="O207" s="58" t="str">
        <f>INDEX('1.2(1)②'!$J:$J,MATCH($K207,'1.2(1)②'!$B:$B,0),1)</f>
        <v>液膜流下型エバポレーター</v>
      </c>
      <c r="P207">
        <f t="shared" si="25"/>
        <v>4</v>
      </c>
      <c r="Q207">
        <v>0</v>
      </c>
      <c r="R207">
        <v>0</v>
      </c>
    </row>
    <row r="208" spans="2:18">
      <c r="B208" s="69" t="s">
        <v>774</v>
      </c>
      <c r="C208" s="22"/>
      <c r="D208" s="385" t="s">
        <v>783</v>
      </c>
      <c r="E208" s="386"/>
      <c r="F208" s="69" t="s">
        <v>3784</v>
      </c>
      <c r="G208" s="71" t="s">
        <v>992</v>
      </c>
      <c r="H208" s="74" t="s">
        <v>110</v>
      </c>
      <c r="I208" s="75"/>
      <c r="J208" s="297">
        <f t="shared" si="27"/>
        <v>278</v>
      </c>
      <c r="K208" s="60">
        <f>INDEX('1.2(1)②'!$B:$B,MATCH(M208,'1.2(1)②'!$A:$A,0),1)</f>
        <v>278</v>
      </c>
      <c r="L208" s="17">
        <f t="shared" si="19"/>
        <v>278</v>
      </c>
      <c r="M208" s="17" t="str">
        <f t="shared" si="23"/>
        <v>産業（製造業）パルプ製造業及び紙製造業動力工程（回収黒液）コージェネレーション設備</v>
      </c>
      <c r="O208" s="58" t="str">
        <f>INDEX('1.2(1)②'!$J:$J,MATCH($K208,'1.2(1)②'!$B:$B,0),1)</f>
        <v>高効率高温高圧回収ボイラー</v>
      </c>
      <c r="P208">
        <f t="shared" si="25"/>
        <v>1</v>
      </c>
      <c r="Q208">
        <v>0</v>
      </c>
      <c r="R208">
        <v>0</v>
      </c>
    </row>
    <row r="209" spans="2:18">
      <c r="B209" s="69" t="s">
        <v>774</v>
      </c>
      <c r="C209" s="22"/>
      <c r="D209" s="385" t="s">
        <v>783</v>
      </c>
      <c r="E209" s="386"/>
      <c r="F209" s="69" t="s">
        <v>3785</v>
      </c>
      <c r="G209" s="22" t="s">
        <v>817</v>
      </c>
      <c r="H209" s="74" t="s">
        <v>107</v>
      </c>
      <c r="I209" s="75"/>
      <c r="J209" s="297">
        <f t="shared" si="27"/>
        <v>279</v>
      </c>
      <c r="K209" s="60">
        <f>INDEX('1.2(1)②'!$B:$B,MATCH(M209,'1.2(1)②'!$A:$A,0),1)</f>
        <v>279</v>
      </c>
      <c r="L209" s="17">
        <f t="shared" si="19"/>
        <v>279</v>
      </c>
      <c r="M209" s="17" t="str">
        <f t="shared" si="23"/>
        <v>産業（製造業）パルプ製造業及び紙製造業共通工程※2その他</v>
      </c>
      <c r="O209" s="58" t="str">
        <f>INDEX('1.2(1)②'!$J:$J,MATCH($K209,'1.2(1)②'!$B:$B,0),1)</f>
        <v>歩留向上（抄紙機、塗工機の紙厚調整用電磁誘導加熱装置、高効率エアフローティングシステム等）</v>
      </c>
      <c r="P209">
        <f t="shared" si="25"/>
        <v>1</v>
      </c>
      <c r="Q209">
        <v>0</v>
      </c>
      <c r="R209">
        <v>0</v>
      </c>
    </row>
    <row r="210" spans="2:18">
      <c r="B210" s="69" t="s">
        <v>774</v>
      </c>
      <c r="C210" s="22"/>
      <c r="D210" s="385" t="s">
        <v>783</v>
      </c>
      <c r="E210" s="386"/>
      <c r="F210" s="69" t="s">
        <v>3786</v>
      </c>
      <c r="G210" s="21" t="s">
        <v>737</v>
      </c>
      <c r="H210" s="74" t="s">
        <v>117</v>
      </c>
      <c r="I210" s="75"/>
      <c r="J210" s="297" t="str">
        <f t="shared" si="27"/>
        <v>280～283</v>
      </c>
      <c r="K210" s="60">
        <f>INDEX('1.2(1)②'!$B:$B,MATCH(M210,'1.2(1)②'!$A:$A,0),1)</f>
        <v>280</v>
      </c>
      <c r="L210" s="17">
        <f t="shared" si="19"/>
        <v>283</v>
      </c>
      <c r="M210" s="17" t="str">
        <f t="shared" si="23"/>
        <v>産業（製造業）パルプ製造業及び紙製造業その他の主要エネルギー消費設備電気使用設備</v>
      </c>
      <c r="O210" s="58" t="str">
        <f>INDEX('1.2(1)②'!$J:$J,MATCH($K210,'1.2(1)②'!$B:$B,0),1)</f>
        <v>高効率汚泥脱水装置</v>
      </c>
      <c r="P210">
        <f t="shared" si="25"/>
        <v>4</v>
      </c>
      <c r="Q210">
        <v>0</v>
      </c>
      <c r="R210">
        <v>0</v>
      </c>
    </row>
    <row r="211" spans="2:18" ht="14.4" customHeight="1">
      <c r="B211" s="69" t="s">
        <v>774</v>
      </c>
      <c r="C211" s="22"/>
      <c r="D211" s="396" t="s">
        <v>1022</v>
      </c>
      <c r="E211" s="21" t="s">
        <v>1011</v>
      </c>
      <c r="F211" s="69" t="s">
        <v>3787</v>
      </c>
      <c r="G211" s="301" t="s">
        <v>821</v>
      </c>
      <c r="H211" s="74" t="s">
        <v>74</v>
      </c>
      <c r="I211" s="75"/>
      <c r="J211" s="297" t="str">
        <f t="shared" si="27"/>
        <v>284～286</v>
      </c>
      <c r="K211" s="60">
        <f>INDEX('1.2(1)②'!$B:$B,MATCH(M211,'1.2(1)②'!$A:$A,0),1)</f>
        <v>284</v>
      </c>
      <c r="L211" s="17">
        <f t="shared" si="19"/>
        <v>286</v>
      </c>
      <c r="M211" s="17" t="str">
        <f>B211&amp;D213&amp;E211&amp;G211&amp;H211</f>
        <v>産業（製造業）石油化学系基礎製品製造業（ナフサ分解プラント）ナフサ分解工程燃焼設備</v>
      </c>
      <c r="O211" s="58" t="str">
        <f>INDEX('1.2(1)②'!$J:$J,MATCH($K211,'1.2(1)②'!$B:$B,0),1)</f>
        <v>ナフサ希釈蒸気比の制御装置</v>
      </c>
      <c r="P211">
        <f t="shared" si="25"/>
        <v>3</v>
      </c>
      <c r="Q211">
        <v>0</v>
      </c>
      <c r="R211">
        <v>0</v>
      </c>
    </row>
    <row r="212" spans="2:18">
      <c r="B212" s="69" t="s">
        <v>774</v>
      </c>
      <c r="C212" s="22"/>
      <c r="D212" s="397"/>
      <c r="E212" s="69" t="s">
        <v>1011</v>
      </c>
      <c r="F212" s="69" t="s">
        <v>3788</v>
      </c>
      <c r="G212" s="22" t="s">
        <v>823</v>
      </c>
      <c r="H212" s="74" t="s">
        <v>89</v>
      </c>
      <c r="I212" s="75"/>
      <c r="J212" s="297" t="str">
        <f t="shared" si="27"/>
        <v>287～290</v>
      </c>
      <c r="K212" s="60">
        <f>INDEX('1.2(1)②'!$B:$B,MATCH(M212,'1.2(1)②'!$A:$A,0),1)</f>
        <v>287</v>
      </c>
      <c r="L212" s="17">
        <f t="shared" si="19"/>
        <v>290</v>
      </c>
      <c r="M212" s="17" t="str">
        <f>B212&amp;D213&amp;E212&amp;G212&amp;H212</f>
        <v>産業（製造業）石油化学系基礎製品製造業（ナフサ分解プラント）高温分離工程熱利用設備</v>
      </c>
      <c r="O212" s="58" t="str">
        <f>INDEX('1.2(1)②'!$J:$J,MATCH($K212,'1.2(1)②'!$B:$B,0),1)</f>
        <v>循環油顕熱による希釈蒸気の発生装置</v>
      </c>
      <c r="P212">
        <f t="shared" si="25"/>
        <v>4</v>
      </c>
      <c r="Q212">
        <v>0</v>
      </c>
      <c r="R212">
        <v>0</v>
      </c>
    </row>
    <row r="213" spans="2:18">
      <c r="B213" s="69" t="s">
        <v>774</v>
      </c>
      <c r="C213" s="22"/>
      <c r="D213" s="70" t="s">
        <v>790</v>
      </c>
      <c r="E213" s="70" t="s">
        <v>1011</v>
      </c>
      <c r="F213" s="69" t="s">
        <v>3789</v>
      </c>
      <c r="G213" s="69" t="s">
        <v>823</v>
      </c>
      <c r="H213" s="74" t="s">
        <v>560</v>
      </c>
      <c r="I213" s="75"/>
      <c r="J213" s="297">
        <f t="shared" si="27"/>
        <v>291</v>
      </c>
      <c r="K213" s="60">
        <f>INDEX('1.2(1)②'!$B:$B,MATCH(M213,'1.2(1)②'!$A:$A,0),1)</f>
        <v>291</v>
      </c>
      <c r="L213" s="17">
        <f t="shared" si="19"/>
        <v>291</v>
      </c>
      <c r="M213" s="17" t="str">
        <f t="shared" ref="M213:M222" si="28">B213&amp;D213&amp;E213&amp;G213&amp;H213</f>
        <v>産業（製造業）石油化学系基礎製品製造業（ナフサ分解プラント）高温分離工程廃熱回収設備</v>
      </c>
      <c r="O213" s="58" t="str">
        <f>INDEX('1.2(1)②'!$J:$J,MATCH($K213,'1.2(1)②'!$B:$B,0),1)</f>
        <v>クエンチ水廃熱のリボイラー熱源利用技術</v>
      </c>
      <c r="P213">
        <f t="shared" si="25"/>
        <v>1</v>
      </c>
      <c r="Q213">
        <v>0</v>
      </c>
      <c r="R213">
        <v>0</v>
      </c>
    </row>
    <row r="214" spans="2:18">
      <c r="B214" s="69" t="s">
        <v>774</v>
      </c>
      <c r="C214" s="22"/>
      <c r="D214" s="70" t="s">
        <v>790</v>
      </c>
      <c r="E214" s="71" t="s">
        <v>1011</v>
      </c>
      <c r="F214" s="69" t="s">
        <v>3790</v>
      </c>
      <c r="G214" s="301" t="s">
        <v>825</v>
      </c>
      <c r="H214" s="74" t="s">
        <v>89</v>
      </c>
      <c r="I214" s="75"/>
      <c r="J214" s="297" t="str">
        <f t="shared" si="27"/>
        <v>292～295</v>
      </c>
      <c r="K214" s="60">
        <f>INDEX('1.2(1)②'!$B:$B,MATCH(M214,'1.2(1)②'!$A:$A,0),1)</f>
        <v>292</v>
      </c>
      <c r="L214" s="17">
        <f t="shared" ref="L214:L221" si="29">K215-1</f>
        <v>295</v>
      </c>
      <c r="M214" s="17" t="str">
        <f t="shared" si="28"/>
        <v>産業（製造業）石油化学系基礎製品製造業（ナフサ分解プラント）低温分離工程熱利用設備</v>
      </c>
      <c r="O214" s="58" t="str">
        <f>INDEX('1.2(1)②'!$J:$J,MATCH($K214,'1.2(1)②'!$B:$B,0),1)</f>
        <v>高効率インターナル（トレイ、充填物）や低圧損インターナル（充填物）等による蒸留塔の高効率化</v>
      </c>
      <c r="P214">
        <f t="shared" si="25"/>
        <v>4</v>
      </c>
      <c r="Q214">
        <v>0</v>
      </c>
      <c r="R214">
        <v>0</v>
      </c>
    </row>
    <row r="215" spans="2:18">
      <c r="B215" s="69" t="s">
        <v>774</v>
      </c>
      <c r="C215" s="22"/>
      <c r="D215" s="71" t="s">
        <v>790</v>
      </c>
      <c r="E215" s="23" t="s">
        <v>1012</v>
      </c>
      <c r="F215" s="69" t="s">
        <v>3791</v>
      </c>
      <c r="G215" s="22" t="s">
        <v>827</v>
      </c>
      <c r="H215" s="74" t="s">
        <v>89</v>
      </c>
      <c r="I215" s="75"/>
      <c r="J215" s="297" t="e">
        <f t="shared" si="27"/>
        <v>#N/A</v>
      </c>
      <c r="K215" s="60">
        <f>INDEX('1.2(1)②'!$B:$B,MATCH(M215,'1.2(1)②'!$A:$A,0),1)</f>
        <v>296</v>
      </c>
      <c r="L215" s="17" t="e">
        <f t="shared" si="29"/>
        <v>#N/A</v>
      </c>
      <c r="M215" s="17" t="str">
        <f t="shared" si="28"/>
        <v>産業（製造業）石油化学系基礎製品製造業（その他のプラント）分離操作工程熱利用設備</v>
      </c>
      <c r="O215" s="58" t="str">
        <f>INDEX('1.2(1)②'!$J:$J,MATCH($K215,'1.2(1)②'!$B:$B,0),1)</f>
        <v>高効率インターナル（トレイ、充填物）や低圧損インターナル（充填物）等による蒸留塔の高効率化</v>
      </c>
      <c r="P215" t="e">
        <f t="shared" si="25"/>
        <v>#N/A</v>
      </c>
      <c r="Q215">
        <v>0</v>
      </c>
      <c r="R215">
        <v>0</v>
      </c>
    </row>
    <row r="216" spans="2:18">
      <c r="B216" s="69" t="s">
        <v>774</v>
      </c>
      <c r="C216" s="22"/>
      <c r="D216" s="383" t="s">
        <v>793</v>
      </c>
      <c r="E216" s="384"/>
      <c r="F216" s="69" t="s">
        <v>3792</v>
      </c>
      <c r="G216" s="301" t="s">
        <v>794</v>
      </c>
      <c r="H216" s="74" t="s">
        <v>107</v>
      </c>
      <c r="I216" s="75"/>
      <c r="J216" s="297" t="e">
        <f t="shared" si="27"/>
        <v>#N/A</v>
      </c>
      <c r="K216" s="60" t="e">
        <f>INDEX('1.2(1)②'!$B:$B,MATCH(M216,'1.2(1)②'!$A:$A,0),1)</f>
        <v>#N/A</v>
      </c>
      <c r="L216" s="17">
        <f t="shared" si="29"/>
        <v>301</v>
      </c>
      <c r="M216" s="17" t="str">
        <f t="shared" si="28"/>
        <v>産業（製造業）セメント製造業共通工程その他</v>
      </c>
      <c r="O216" s="58" t="e">
        <f>INDEX('1.2(1)②'!$J:$J,MATCH($K216,'1.2(1)②'!$B:$B,0),1)</f>
        <v>#N/A</v>
      </c>
      <c r="P216" t="e">
        <f t="shared" si="25"/>
        <v>#N/A</v>
      </c>
      <c r="Q216">
        <v>0</v>
      </c>
      <c r="R216">
        <v>0</v>
      </c>
    </row>
    <row r="217" spans="2:18">
      <c r="B217" s="69" t="s">
        <v>774</v>
      </c>
      <c r="C217" s="22"/>
      <c r="D217" s="385" t="s">
        <v>1013</v>
      </c>
      <c r="E217" s="386"/>
      <c r="F217" s="69" t="s">
        <v>3793</v>
      </c>
      <c r="G217" s="22" t="s">
        <v>1014</v>
      </c>
      <c r="H217" s="74" t="s">
        <v>1015</v>
      </c>
      <c r="I217" s="75"/>
      <c r="J217" s="297" t="str">
        <f t="shared" si="27"/>
        <v>302～303</v>
      </c>
      <c r="K217" s="60">
        <f>INDEX('1.2(1)②'!$B:$B,MATCH(M217,'1.2(1)②'!$A:$A,0),1)</f>
        <v>302</v>
      </c>
      <c r="L217" s="17">
        <f t="shared" si="29"/>
        <v>303</v>
      </c>
      <c r="M217" s="17" t="str">
        <f t="shared" si="28"/>
        <v>産業（製造業）セメント製造業原料粉砕工程原料粉砕設備</v>
      </c>
      <c r="O217" s="58" t="str">
        <f>INDEX('1.2(1)②'!$J:$J,MATCH($K217,'1.2(1)②'!$B:$B,0),1)</f>
        <v>高効率竪型ローラーミル</v>
      </c>
      <c r="P217">
        <f t="shared" si="25"/>
        <v>2</v>
      </c>
      <c r="Q217">
        <v>0</v>
      </c>
      <c r="R217">
        <v>0</v>
      </c>
    </row>
    <row r="218" spans="2:18">
      <c r="B218" s="69" t="s">
        <v>774</v>
      </c>
      <c r="C218" s="22"/>
      <c r="D218" s="385" t="s">
        <v>1013</v>
      </c>
      <c r="E218" s="386"/>
      <c r="F218" s="69" t="s">
        <v>3794</v>
      </c>
      <c r="G218" s="21" t="s">
        <v>770</v>
      </c>
      <c r="H218" s="74" t="s">
        <v>1016</v>
      </c>
      <c r="I218" s="75"/>
      <c r="J218" s="297" t="str">
        <f t="shared" si="27"/>
        <v>304～305</v>
      </c>
      <c r="K218" s="60">
        <f>INDEX('1.2(1)②'!$B:$B,MATCH(M218,'1.2(1)②'!$A:$A,0),1)</f>
        <v>304</v>
      </c>
      <c r="L218" s="17">
        <f t="shared" si="29"/>
        <v>305</v>
      </c>
      <c r="M218" s="17" t="str">
        <f t="shared" si="28"/>
        <v>産業（製造業）セメント製造業焼成工程石炭粉砕設備</v>
      </c>
      <c r="O218" s="58" t="str">
        <f>INDEX('1.2(1)②'!$J:$J,MATCH($K218,'1.2(1)②'!$B:$B,0),1)</f>
        <v>高効率竪型ローラーミル</v>
      </c>
      <c r="P218">
        <f t="shared" si="25"/>
        <v>2</v>
      </c>
      <c r="Q218">
        <v>0</v>
      </c>
      <c r="R218">
        <v>0</v>
      </c>
    </row>
    <row r="219" spans="2:18">
      <c r="B219" s="69" t="s">
        <v>774</v>
      </c>
      <c r="C219" s="22"/>
      <c r="D219" s="385" t="s">
        <v>1013</v>
      </c>
      <c r="E219" s="386"/>
      <c r="F219" s="69" t="s">
        <v>13</v>
      </c>
      <c r="G219" s="69" t="s">
        <v>770</v>
      </c>
      <c r="H219" s="74" t="s">
        <v>1017</v>
      </c>
      <c r="I219" s="75"/>
      <c r="J219" s="297" t="str">
        <f t="shared" si="27"/>
        <v>306～307</v>
      </c>
      <c r="K219" s="60">
        <f>INDEX('1.2(1)②'!$B:$B,MATCH(M219,'1.2(1)②'!$A:$A,0),1)</f>
        <v>306</v>
      </c>
      <c r="L219" s="17">
        <f t="shared" si="29"/>
        <v>307</v>
      </c>
      <c r="M219" s="17" t="str">
        <f t="shared" si="28"/>
        <v>産業（製造業）セメント製造業焼成工程排熱回収設備</v>
      </c>
      <c r="O219" s="58" t="str">
        <f>INDEX('1.2(1)②'!$J:$J,MATCH($K219,'1.2(1)②'!$B:$B,0),1)</f>
        <v>排熱ボイラー付ＮＳＰ（又はＳＰ）方式クリンカー焼成設備</v>
      </c>
      <c r="P219">
        <f t="shared" si="25"/>
        <v>2</v>
      </c>
      <c r="Q219">
        <v>0</v>
      </c>
      <c r="R219">
        <v>0</v>
      </c>
    </row>
    <row r="220" spans="2:18">
      <c r="B220" s="69" t="s">
        <v>774</v>
      </c>
      <c r="C220" s="22"/>
      <c r="D220" s="385" t="s">
        <v>1013</v>
      </c>
      <c r="E220" s="386"/>
      <c r="F220" s="69" t="s">
        <v>13</v>
      </c>
      <c r="G220" s="71" t="s">
        <v>770</v>
      </c>
      <c r="H220" s="74" t="s">
        <v>1018</v>
      </c>
      <c r="I220" s="75"/>
      <c r="J220" s="297" t="str">
        <f t="shared" si="27"/>
        <v>308～309</v>
      </c>
      <c r="K220" s="60">
        <f>INDEX('1.2(1)②'!$B:$B,MATCH(M220,'1.2(1)②'!$A:$A,0),1)</f>
        <v>308</v>
      </c>
      <c r="L220" s="17">
        <f t="shared" si="29"/>
        <v>309</v>
      </c>
      <c r="M220" s="17" t="str">
        <f t="shared" si="28"/>
        <v>産業（製造業）セメント製造業焼成工程廃棄物燃料利用設備</v>
      </c>
      <c r="O220" s="58" t="str">
        <f>INDEX('1.2(1)②'!$J:$J,MATCH($K220,'1.2(1)②'!$B:$B,0),1)</f>
        <v>廃タイヤ、廃プラスチック、ＲＤＦ、紙類（ＲＰＦ）及び木くず等の利用設備の導入</v>
      </c>
      <c r="P220">
        <f t="shared" si="25"/>
        <v>2</v>
      </c>
      <c r="Q220">
        <v>0</v>
      </c>
      <c r="R220">
        <v>0</v>
      </c>
    </row>
    <row r="221" spans="2:18">
      <c r="B221" s="69" t="s">
        <v>774</v>
      </c>
      <c r="C221" s="22"/>
      <c r="D221" s="385" t="s">
        <v>1013</v>
      </c>
      <c r="E221" s="386"/>
      <c r="F221" s="69" t="s">
        <v>13</v>
      </c>
      <c r="G221" s="22" t="s">
        <v>1019</v>
      </c>
      <c r="H221" s="74" t="s">
        <v>1020</v>
      </c>
      <c r="I221" s="75"/>
      <c r="J221" s="297" t="str">
        <f t="shared" si="27"/>
        <v>310～311</v>
      </c>
      <c r="K221" s="60">
        <f>INDEX('1.2(1)②'!$B:$B,MATCH(M221,'1.2(1)②'!$A:$A,0),1)</f>
        <v>310</v>
      </c>
      <c r="L221" s="17">
        <f t="shared" si="29"/>
        <v>311</v>
      </c>
      <c r="M221" s="17" t="str">
        <f t="shared" si="28"/>
        <v>産業（製造業）セメント製造業仕上げ工程クリンカー粉砕設備</v>
      </c>
      <c r="O221" s="58" t="str">
        <f>INDEX('1.2(1)②'!$J:$J,MATCH($K221,'1.2(1)②'!$B:$B,0),1)</f>
        <v>予備粉砕機付仕上げミル</v>
      </c>
      <c r="P221">
        <f t="shared" si="25"/>
        <v>2</v>
      </c>
      <c r="Q221">
        <v>0</v>
      </c>
      <c r="R221">
        <v>0</v>
      </c>
    </row>
    <row r="222" spans="2:18">
      <c r="B222" s="71" t="s">
        <v>774</v>
      </c>
      <c r="C222" s="23"/>
      <c r="D222" s="393" t="s">
        <v>1013</v>
      </c>
      <c r="E222" s="394"/>
      <c r="F222" s="71" t="s">
        <v>13</v>
      </c>
      <c r="G222" s="71" t="s">
        <v>1019</v>
      </c>
      <c r="H222" s="74" t="s">
        <v>1021</v>
      </c>
      <c r="I222" s="75"/>
      <c r="J222" s="297" t="str">
        <f t="shared" si="27"/>
        <v>312～313</v>
      </c>
      <c r="K222" s="60">
        <f>INDEX('1.2(1)②'!$B:$B,MATCH(M222,'1.2(1)②'!$A:$A,0),1)</f>
        <v>312</v>
      </c>
      <c r="L222" s="17">
        <f>K223-1</f>
        <v>313</v>
      </c>
      <c r="M222" s="17" t="str">
        <f t="shared" si="28"/>
        <v>産業（製造業）セメント製造業仕上げ工程スラグ粉砕設備</v>
      </c>
      <c r="O222" s="58" t="str">
        <f>INDEX('1.2(1)②'!$J:$J,MATCH($K222,'1.2(1)②'!$B:$B,0),1)</f>
        <v>高効率竪型ローラーミル</v>
      </c>
      <c r="P222">
        <f t="shared" si="25"/>
        <v>2</v>
      </c>
      <c r="Q222">
        <v>0</v>
      </c>
      <c r="R222">
        <v>0</v>
      </c>
    </row>
    <row r="223" spans="2:18">
      <c r="B223" s="114" t="s">
        <v>807</v>
      </c>
      <c r="C223" s="284" t="s">
        <v>806</v>
      </c>
      <c r="D223" s="290"/>
      <c r="E223" s="290"/>
      <c r="F223" s="123"/>
      <c r="G223" s="123"/>
      <c r="J223" s="113"/>
      <c r="K223" s="58">
        <f>'1.2(1)②'!B319+1</f>
        <v>314</v>
      </c>
      <c r="L223" s="17"/>
      <c r="M223" s="17"/>
    </row>
    <row r="224" spans="2:18">
      <c r="B224" s="114" t="s">
        <v>820</v>
      </c>
      <c r="C224" s="38" t="s">
        <v>819</v>
      </c>
      <c r="D224" s="290"/>
      <c r="E224" s="290"/>
      <c r="F224" s="123"/>
      <c r="G224" s="123"/>
      <c r="J224" s="113"/>
      <c r="K224" s="17"/>
      <c r="L224" s="17"/>
      <c r="M224" s="17"/>
    </row>
    <row r="225" spans="2:18">
      <c r="J225"/>
    </row>
    <row r="226" spans="2:18" ht="18.600000000000001">
      <c r="B226" s="33" t="s">
        <v>712</v>
      </c>
      <c r="C226" s="19" t="s">
        <v>3795</v>
      </c>
      <c r="E226" s="19"/>
    </row>
    <row r="228" spans="2:18">
      <c r="B228" s="369" t="s">
        <v>0</v>
      </c>
      <c r="C228" s="370"/>
      <c r="D228" s="369" t="s">
        <v>730</v>
      </c>
      <c r="E228" s="370"/>
      <c r="F228" s="292" t="s">
        <v>8</v>
      </c>
      <c r="G228" s="369" t="s">
        <v>3</v>
      </c>
      <c r="H228" s="370"/>
      <c r="I228" s="73" t="s">
        <v>1024</v>
      </c>
      <c r="J228" s="59" t="s">
        <v>3003</v>
      </c>
      <c r="O228" s="58" t="s">
        <v>3850</v>
      </c>
      <c r="P228" s="58" t="s">
        <v>3513</v>
      </c>
      <c r="Q228" t="s">
        <v>3516</v>
      </c>
      <c r="R228" t="s">
        <v>3517</v>
      </c>
    </row>
    <row r="229" spans="2:18">
      <c r="B229" s="298" t="s">
        <v>3070</v>
      </c>
      <c r="C229" s="24"/>
      <c r="D229" s="298" t="s">
        <v>680</v>
      </c>
      <c r="E229" s="299"/>
      <c r="F229" s="21" t="s">
        <v>13</v>
      </c>
      <c r="G229" s="128" t="s">
        <v>3444</v>
      </c>
      <c r="H229" s="299"/>
      <c r="I229" s="301" t="s">
        <v>3445</v>
      </c>
      <c r="J229" s="297" t="str">
        <f t="shared" ref="J229:J272" si="30">HYPERLINK("#'"&amp;$B$17&amp;$B$18&amp;$B$226&amp;"'!B"&amp;K229+6,IF(L229=K229,K229,K229&amp;"～"&amp;L229))</f>
        <v>1～4</v>
      </c>
      <c r="K229" s="60">
        <f>INDEX('1.2(1)③'!$B:$B,MATCH(M229,'1.2(1)③'!A:A,0),1)</f>
        <v>1</v>
      </c>
      <c r="L229" s="17">
        <f>K230-1</f>
        <v>4</v>
      </c>
      <c r="M229" s="17" t="str">
        <f>B229&amp;G229&amp;I229</f>
        <v>上水道・工業用水道取水・導水工程ポンプ設備</v>
      </c>
      <c r="O229" s="58" t="str">
        <f>INDEX('1.2(1)③'!$I:$I,MATCH($K229,'1.2(1)③'!$B:$B,0),1)</f>
        <v>ポンプ設備における台数制御システム・可動羽根制御システム・インバーター等を利用した回転速度制御システム等の導入による運転制御方式の改善</v>
      </c>
      <c r="P229">
        <f t="shared" ref="P229:P272" si="31">L229-K229+1</f>
        <v>4</v>
      </c>
      <c r="Q229">
        <v>0</v>
      </c>
      <c r="R229">
        <v>0</v>
      </c>
    </row>
    <row r="230" spans="2:18">
      <c r="B230" s="42" t="s">
        <v>3070</v>
      </c>
      <c r="D230" s="26"/>
      <c r="E230" s="28"/>
      <c r="F230" s="69" t="s">
        <v>13</v>
      </c>
      <c r="G230" s="78" t="s">
        <v>3444</v>
      </c>
      <c r="H230" s="30"/>
      <c r="I230" s="301" t="s">
        <v>3446</v>
      </c>
      <c r="J230" s="297" t="str">
        <f t="shared" si="30"/>
        <v>5～6</v>
      </c>
      <c r="K230" s="60">
        <f>INDEX('1.2(1)③'!$B:$B,MATCH(M230,'1.2(1)③'!A:A,0),1)</f>
        <v>5</v>
      </c>
      <c r="L230" s="17">
        <f t="shared" ref="L230:L272" si="32">K231-1</f>
        <v>6</v>
      </c>
      <c r="M230" s="17" t="str">
        <f t="shared" ref="M230:M272" si="33">B230&amp;G230&amp;I230</f>
        <v>上水道・工業用水道取水・導水工程除塵機</v>
      </c>
      <c r="O230" s="58" t="str">
        <f>INDEX('1.2(1)③'!$I:$I,MATCH($K230,'1.2(1)③'!$B:$B,0),1)</f>
        <v> 運転時間・運転間隔の調整による運転の効率化</v>
      </c>
      <c r="P230">
        <f t="shared" si="31"/>
        <v>2</v>
      </c>
      <c r="Q230">
        <v>0</v>
      </c>
      <c r="R230">
        <v>0</v>
      </c>
    </row>
    <row r="231" spans="2:18">
      <c r="B231" s="80" t="s">
        <v>3070</v>
      </c>
      <c r="D231" s="26"/>
      <c r="E231" s="28"/>
      <c r="F231" s="70" t="s">
        <v>13</v>
      </c>
      <c r="G231" s="298" t="s">
        <v>3125</v>
      </c>
      <c r="H231" s="299"/>
      <c r="I231" s="301" t="s">
        <v>3447</v>
      </c>
      <c r="J231" s="297" t="str">
        <f t="shared" si="30"/>
        <v>7～8</v>
      </c>
      <c r="K231" s="60">
        <f>INDEX('1.2(1)③'!$B:$B,MATCH(M231,'1.2(1)③'!A:A,0),1)</f>
        <v>7</v>
      </c>
      <c r="L231" s="17">
        <f t="shared" si="32"/>
        <v>8</v>
      </c>
      <c r="M231" s="17" t="str">
        <f t="shared" si="33"/>
        <v>上水道・工業用水道沈でん・ろ過工程凝集池設備</v>
      </c>
      <c r="O231" s="58" t="str">
        <f>INDEX('1.2(1)③'!$I:$I,MATCH($K231,'1.2(1)③'!$B:$B,0),1)</f>
        <v>急速攪拌装置・緩速攪拌装置の効率化のための低速モーター又はインバーター制御システムの導入等による駆動方式の見直し、駆動軸の改良、翼車の材質・構造等の改良</v>
      </c>
      <c r="P231">
        <f t="shared" si="31"/>
        <v>2</v>
      </c>
      <c r="Q231">
        <v>0</v>
      </c>
      <c r="R231">
        <v>0</v>
      </c>
    </row>
    <row r="232" spans="2:18">
      <c r="B232" s="80" t="s">
        <v>3070</v>
      </c>
      <c r="D232" s="26"/>
      <c r="E232" s="28"/>
      <c r="F232" s="70" t="s">
        <v>13</v>
      </c>
      <c r="G232" s="80" t="s">
        <v>3125</v>
      </c>
      <c r="H232" s="28"/>
      <c r="I232" s="301" t="s">
        <v>3448</v>
      </c>
      <c r="J232" s="297" t="str">
        <f t="shared" si="30"/>
        <v>9～11</v>
      </c>
      <c r="K232" s="60">
        <f>INDEX('1.2(1)③'!$B:$B,MATCH(M232,'1.2(1)③'!A:A,0),1)</f>
        <v>9</v>
      </c>
      <c r="L232" s="17">
        <f t="shared" si="32"/>
        <v>11</v>
      </c>
      <c r="M232" s="17" t="str">
        <f t="shared" si="33"/>
        <v>上水道・工業用水道沈でん・ろ過工程沈でん設備</v>
      </c>
      <c r="O232" s="58" t="str">
        <f>INDEX('1.2(1)③'!$I:$I,MATCH($K232,'1.2(1)③'!$B:$B,0),1)</f>
        <v>効率的な駆動方式の採用によるスラッジ掻寄機の運転の効率化</v>
      </c>
      <c r="P232">
        <f t="shared" si="31"/>
        <v>3</v>
      </c>
      <c r="Q232">
        <v>0</v>
      </c>
      <c r="R232">
        <v>0</v>
      </c>
    </row>
    <row r="233" spans="2:18">
      <c r="B233" s="80" t="s">
        <v>3070</v>
      </c>
      <c r="D233" s="26"/>
      <c r="E233" s="28"/>
      <c r="F233" s="70" t="s">
        <v>13</v>
      </c>
      <c r="G233" s="80" t="s">
        <v>3125</v>
      </c>
      <c r="H233" s="28"/>
      <c r="I233" s="301" t="s">
        <v>3449</v>
      </c>
      <c r="J233" s="297" t="str">
        <f t="shared" si="30"/>
        <v>12～14</v>
      </c>
      <c r="K233" s="60">
        <f>INDEX('1.2(1)③'!$B:$B,MATCH(M233,'1.2(1)③'!A:A,0),1)</f>
        <v>12</v>
      </c>
      <c r="L233" s="17">
        <f t="shared" si="32"/>
        <v>14</v>
      </c>
      <c r="M233" s="17" t="str">
        <f t="shared" si="33"/>
        <v>上水道・工業用水道沈でん・ろ過工程ろ過池設備</v>
      </c>
      <c r="O233" s="58" t="str">
        <f>INDEX('1.2(1)③'!$I:$I,MATCH($K233,'1.2(1)③'!$B:$B,0),1)</f>
        <v> 洗浄の頻度・時間等の見直し及びろ抗（ろ過抵抗）到達洗浄等による洗浄の効率化</v>
      </c>
      <c r="P233">
        <f t="shared" si="31"/>
        <v>3</v>
      </c>
      <c r="Q233">
        <v>0</v>
      </c>
      <c r="R233">
        <v>0</v>
      </c>
    </row>
    <row r="234" spans="2:18">
      <c r="B234" s="80" t="s">
        <v>3070</v>
      </c>
      <c r="D234" s="26"/>
      <c r="E234" s="28"/>
      <c r="F234" s="70" t="s">
        <v>13</v>
      </c>
      <c r="G234" s="80" t="s">
        <v>3125</v>
      </c>
      <c r="H234" s="28"/>
      <c r="I234" s="301" t="s">
        <v>3450</v>
      </c>
      <c r="J234" s="297" t="str">
        <f t="shared" si="30"/>
        <v>15～19</v>
      </c>
      <c r="K234" s="60">
        <f>INDEX('1.2(1)③'!$B:$B,MATCH(M234,'1.2(1)③'!A:A,0),1)</f>
        <v>15</v>
      </c>
      <c r="L234" s="17">
        <f t="shared" si="32"/>
        <v>19</v>
      </c>
      <c r="M234" s="17" t="str">
        <f t="shared" si="33"/>
        <v>上水道・工業用水道沈でん・ろ過工程膜ろ過設備</v>
      </c>
      <c r="O234" s="58" t="str">
        <f>INDEX('1.2(1)③'!$I:$I,MATCH($K234,'1.2(1)③'!$B:$B,0),1)</f>
        <v>台数制御システム・可動羽根制御システム・インバーター等を利用した回転速度制御システム等の導入によるポンプ運転制御方式の改善</v>
      </c>
      <c r="P234">
        <f t="shared" si="31"/>
        <v>5</v>
      </c>
      <c r="Q234">
        <v>0</v>
      </c>
      <c r="R234">
        <v>0</v>
      </c>
    </row>
    <row r="235" spans="2:18">
      <c r="B235" s="80" t="s">
        <v>3070</v>
      </c>
      <c r="D235" s="26"/>
      <c r="E235" s="28"/>
      <c r="F235" s="70" t="s">
        <v>13</v>
      </c>
      <c r="G235" s="78" t="s">
        <v>3125</v>
      </c>
      <c r="H235" s="30"/>
      <c r="I235" s="301" t="s">
        <v>3451</v>
      </c>
      <c r="J235" s="297" t="str">
        <f t="shared" si="30"/>
        <v>20～24</v>
      </c>
      <c r="K235" s="60">
        <f>INDEX('1.2(1)③'!$B:$B,MATCH(M235,'1.2(1)③'!A:A,0),1)</f>
        <v>20</v>
      </c>
      <c r="L235" s="17">
        <f t="shared" si="32"/>
        <v>24</v>
      </c>
      <c r="M235" s="17" t="str">
        <f t="shared" si="33"/>
        <v>上水道・工業用水道沈でん・ろ過工程薬品注入設備</v>
      </c>
      <c r="O235" s="58" t="str">
        <f>INDEX('1.2(1)③'!$I:$I,MATCH($K235,'1.2(1)③'!$B:$B,0),1)</f>
        <v>薬品注入の効率化のための自然流下注入方式の導入・原水の質に応じた薬品注入制御の自動化</v>
      </c>
      <c r="P235">
        <f t="shared" si="31"/>
        <v>5</v>
      </c>
      <c r="Q235">
        <v>0</v>
      </c>
      <c r="R235">
        <v>0</v>
      </c>
    </row>
    <row r="236" spans="2:18">
      <c r="B236" s="80" t="s">
        <v>3070</v>
      </c>
      <c r="D236" s="26"/>
      <c r="E236" s="28"/>
      <c r="F236" s="70" t="s">
        <v>13</v>
      </c>
      <c r="G236" s="298" t="s">
        <v>3126</v>
      </c>
      <c r="H236" s="299"/>
      <c r="I236" s="301" t="s">
        <v>3452</v>
      </c>
      <c r="J236" s="297" t="str">
        <f t="shared" si="30"/>
        <v>25～28</v>
      </c>
      <c r="K236" s="60">
        <f>INDEX('1.2(1)③'!$B:$B,MATCH(M236,'1.2(1)③'!A:A,0),1)</f>
        <v>25</v>
      </c>
      <c r="L236" s="17">
        <f t="shared" si="32"/>
        <v>28</v>
      </c>
      <c r="M236" s="17" t="str">
        <f t="shared" si="33"/>
        <v>上水道・工業用水道高度浄水工程オゾン処理設備</v>
      </c>
      <c r="O236" s="58" t="str">
        <f>INDEX('1.2(1)③'!$I:$I,MATCH($K236,'1.2(1)③'!$B:$B,0),1)</f>
        <v> オゾン注入量の制御によるオゾン発生装置の運転の効率化</v>
      </c>
      <c r="P236">
        <f t="shared" si="31"/>
        <v>4</v>
      </c>
      <c r="Q236">
        <v>0</v>
      </c>
      <c r="R236">
        <v>0</v>
      </c>
    </row>
    <row r="237" spans="2:18">
      <c r="B237" s="80" t="s">
        <v>3070</v>
      </c>
      <c r="D237" s="26"/>
      <c r="E237" s="28"/>
      <c r="F237" s="70" t="s">
        <v>13</v>
      </c>
      <c r="G237" s="80" t="s">
        <v>3126</v>
      </c>
      <c r="H237" s="28"/>
      <c r="I237" s="301" t="s">
        <v>3453</v>
      </c>
      <c r="J237" s="297">
        <f t="shared" si="30"/>
        <v>29</v>
      </c>
      <c r="K237" s="60">
        <f>INDEX('1.2(1)③'!$B:$B,MATCH(M237,'1.2(1)③'!A:A,0),1)</f>
        <v>29</v>
      </c>
      <c r="L237" s="17">
        <f t="shared" si="32"/>
        <v>29</v>
      </c>
      <c r="M237" s="17" t="str">
        <f t="shared" si="33"/>
        <v>上水道・工業用水道高度浄水工程紫外線処理設備</v>
      </c>
      <c r="O237" s="58" t="str">
        <f>INDEX('1.2(1)③'!$I:$I,MATCH($K237,'1.2(1)③'!$B:$B,0),1)</f>
        <v>処理形態に応じた紫外線ランプの採用</v>
      </c>
      <c r="P237">
        <f t="shared" si="31"/>
        <v>1</v>
      </c>
      <c r="Q237">
        <v>0</v>
      </c>
      <c r="R237">
        <v>0</v>
      </c>
    </row>
    <row r="238" spans="2:18">
      <c r="B238" s="80" t="s">
        <v>3070</v>
      </c>
      <c r="D238" s="26"/>
      <c r="E238" s="28"/>
      <c r="F238" s="70" t="s">
        <v>13</v>
      </c>
      <c r="G238" s="78" t="s">
        <v>3126</v>
      </c>
      <c r="H238" s="30"/>
      <c r="I238" s="301" t="s">
        <v>3454</v>
      </c>
      <c r="J238" s="297" t="str">
        <f t="shared" si="30"/>
        <v>30～32</v>
      </c>
      <c r="K238" s="60">
        <f>INDEX('1.2(1)③'!$B:$B,MATCH(M238,'1.2(1)③'!A:A,0),1)</f>
        <v>30</v>
      </c>
      <c r="L238" s="17">
        <f t="shared" si="32"/>
        <v>32</v>
      </c>
      <c r="M238" s="17" t="str">
        <f t="shared" si="33"/>
        <v>上水道・工業用水道高度浄水工程粒状活性炭ろ過池設備</v>
      </c>
      <c r="O238" s="58" t="str">
        <f>INDEX('1.2(1)③'!$I:$I,MATCH($K238,'1.2(1)③'!$B:$B,0),1)</f>
        <v> 洗浄頻度・時間等の見直しによる洗浄の効率化</v>
      </c>
      <c r="P238">
        <f t="shared" si="31"/>
        <v>3</v>
      </c>
      <c r="Q238">
        <v>0</v>
      </c>
      <c r="R238">
        <v>0</v>
      </c>
    </row>
    <row r="239" spans="2:18">
      <c r="B239" s="80" t="s">
        <v>3070</v>
      </c>
      <c r="D239" s="26"/>
      <c r="E239" s="28"/>
      <c r="F239" s="70" t="s">
        <v>13</v>
      </c>
      <c r="G239" s="298" t="s">
        <v>3455</v>
      </c>
      <c r="H239" s="299"/>
      <c r="I239" s="301" t="s">
        <v>3456</v>
      </c>
      <c r="J239" s="297" t="str">
        <f t="shared" si="30"/>
        <v>33～35</v>
      </c>
      <c r="K239" s="60">
        <f>INDEX('1.2(1)③'!$B:$B,MATCH(M239,'1.2(1)③'!A:A,0),1)</f>
        <v>33</v>
      </c>
      <c r="L239" s="17">
        <f t="shared" si="32"/>
        <v>35</v>
      </c>
      <c r="M239" s="17" t="str">
        <f t="shared" si="33"/>
        <v>上水道・工業用水道排水処理工程排泥濃縮槽設備</v>
      </c>
      <c r="O239" s="58" t="str">
        <f>INDEX('1.2(1)③'!$I:$I,MATCH($K239,'1.2(1)③'!$B:$B,0),1)</f>
        <v>台数制御システム・可動羽根制御システム・インバーター等を利用した回転速度制御システム等の導入によるポンプ運転制御方式の改善</v>
      </c>
      <c r="P239">
        <f t="shared" si="31"/>
        <v>3</v>
      </c>
      <c r="Q239">
        <v>0</v>
      </c>
      <c r="R239">
        <v>0</v>
      </c>
    </row>
    <row r="240" spans="2:18">
      <c r="B240" s="80" t="s">
        <v>3070</v>
      </c>
      <c r="D240" s="26"/>
      <c r="E240" s="28"/>
      <c r="F240" s="70" t="s">
        <v>13</v>
      </c>
      <c r="G240" s="78" t="s">
        <v>3455</v>
      </c>
      <c r="H240" s="30"/>
      <c r="I240" s="301" t="s">
        <v>3457</v>
      </c>
      <c r="J240" s="297" t="str">
        <f t="shared" si="30"/>
        <v>36～39</v>
      </c>
      <c r="K240" s="60">
        <f>INDEX('1.2(1)③'!$B:$B,MATCH(M240,'1.2(1)③'!A:A,0),1)</f>
        <v>36</v>
      </c>
      <c r="L240" s="17">
        <f t="shared" si="32"/>
        <v>39</v>
      </c>
      <c r="M240" s="17" t="str">
        <f t="shared" si="33"/>
        <v>上水道・工業用水道排水処理工程排泥脱水設備</v>
      </c>
      <c r="O240" s="58" t="str">
        <f>INDEX('1.2(1)③'!$I:$I,MATCH($K240,'1.2(1)③'!$B:$B,0),1)</f>
        <v>脱水の効率化に適した駆動方式の選定、脱水の効率化のための排熱利用による濃縮汚泥の加温</v>
      </c>
      <c r="P240">
        <f t="shared" si="31"/>
        <v>4</v>
      </c>
      <c r="Q240">
        <v>0</v>
      </c>
      <c r="R240">
        <v>0</v>
      </c>
    </row>
    <row r="241" spans="2:18">
      <c r="B241" s="80" t="s">
        <v>3070</v>
      </c>
      <c r="D241" s="26"/>
      <c r="E241" s="28"/>
      <c r="F241" s="70" t="s">
        <v>13</v>
      </c>
      <c r="G241" s="74" t="s">
        <v>3458</v>
      </c>
      <c r="H241" s="75"/>
      <c r="I241" s="301" t="s">
        <v>3459</v>
      </c>
      <c r="J241" s="297" t="str">
        <f t="shared" si="30"/>
        <v>40～48</v>
      </c>
      <c r="K241" s="60">
        <f>INDEX('1.2(1)③'!$B:$B,MATCH(M241,'1.2(1)③'!A:A,0),1)</f>
        <v>40</v>
      </c>
      <c r="L241" s="17">
        <f t="shared" si="32"/>
        <v>48</v>
      </c>
      <c r="M241" s="17" t="str">
        <f t="shared" si="33"/>
        <v>上水道・工業用水道送水・配水工程送水・配水施設</v>
      </c>
      <c r="O241" s="58" t="str">
        <f>INDEX('1.2(1)③'!$I:$I,MATCH($K241,'1.2(1)③'!$B:$B,0),1)</f>
        <v>送水・配水施設における台数制御システム・可動羽根制御システム・インバーター等を利用した回転速度制御システム等の導入によるポンプ運転制御方式の改善</v>
      </c>
      <c r="P241">
        <f t="shared" si="31"/>
        <v>9</v>
      </c>
      <c r="Q241">
        <v>0</v>
      </c>
      <c r="R241">
        <v>0</v>
      </c>
    </row>
    <row r="242" spans="2:18">
      <c r="B242" s="80" t="s">
        <v>3070</v>
      </c>
      <c r="D242" s="26"/>
      <c r="E242" s="28"/>
      <c r="F242" s="70" t="s">
        <v>13</v>
      </c>
      <c r="G242" s="298" t="s">
        <v>3460</v>
      </c>
      <c r="H242" s="299"/>
      <c r="I242" s="301" t="s">
        <v>3461</v>
      </c>
      <c r="J242" s="297" t="str">
        <f t="shared" si="30"/>
        <v>49～52</v>
      </c>
      <c r="K242" s="60">
        <f>INDEX('1.2(1)③'!$B:$B,MATCH(M242,'1.2(1)③'!A:A,0),1)</f>
        <v>49</v>
      </c>
      <c r="L242" s="17">
        <f t="shared" si="32"/>
        <v>52</v>
      </c>
      <c r="M242" s="17" t="str">
        <f t="shared" si="33"/>
        <v>上水道・工業用水道総合管理水運用管理</v>
      </c>
      <c r="O242" s="58" t="str">
        <f>INDEX('1.2(1)③'!$I:$I,MATCH($K242,'1.2(1)③'!$B:$B,0),1)</f>
        <v>位置エネルギーを利用した施設の整備</v>
      </c>
      <c r="P242">
        <f t="shared" si="31"/>
        <v>4</v>
      </c>
      <c r="Q242">
        <v>0</v>
      </c>
      <c r="R242">
        <v>0</v>
      </c>
    </row>
    <row r="243" spans="2:18">
      <c r="B243" s="80" t="s">
        <v>3070</v>
      </c>
      <c r="D243" s="26"/>
      <c r="E243" s="28"/>
      <c r="F243" s="70" t="s">
        <v>13</v>
      </c>
      <c r="G243" s="79" t="s">
        <v>3460</v>
      </c>
      <c r="H243" s="30"/>
      <c r="I243" s="301" t="s">
        <v>3462</v>
      </c>
      <c r="J243" s="297" t="str">
        <f t="shared" si="30"/>
        <v>53～57</v>
      </c>
      <c r="K243" s="60">
        <f>INDEX('1.2(1)③'!$B:$B,MATCH(M243,'1.2(1)③'!A:A,0),1)</f>
        <v>53</v>
      </c>
      <c r="L243" s="17">
        <f t="shared" si="32"/>
        <v>57</v>
      </c>
      <c r="M243" s="17" t="str">
        <f t="shared" si="33"/>
        <v>上水道・工業用水道総合管理監視制御システム</v>
      </c>
      <c r="O243" s="58" t="str">
        <f>INDEX('1.2(1)③'!$I:$I,MATCH($K243,'1.2(1)③'!$B:$B,0),1)</f>
        <v>エネルギー原単位の分析のための処理工程単位・主要設備単位・機器単位での電力計の設置</v>
      </c>
      <c r="P243">
        <f t="shared" si="31"/>
        <v>5</v>
      </c>
      <c r="Q243">
        <v>0</v>
      </c>
      <c r="R243">
        <v>0</v>
      </c>
    </row>
    <row r="244" spans="2:18">
      <c r="B244" s="80" t="s">
        <v>3070</v>
      </c>
      <c r="D244" s="26"/>
      <c r="E244" s="28"/>
      <c r="F244" s="70" t="s">
        <v>13</v>
      </c>
      <c r="G244" s="26" t="s">
        <v>195</v>
      </c>
      <c r="H244" s="28"/>
      <c r="I244" s="301" t="s">
        <v>3463</v>
      </c>
      <c r="J244" s="297">
        <f t="shared" si="30"/>
        <v>58</v>
      </c>
      <c r="K244" s="60">
        <f>INDEX('1.2(1)③'!$B:$B,MATCH(M244,'1.2(1)③'!A:A,0),1)</f>
        <v>58</v>
      </c>
      <c r="L244" s="17">
        <f t="shared" si="32"/>
        <v>58</v>
      </c>
      <c r="M244" s="17" t="str">
        <f t="shared" si="33"/>
        <v>上水道・工業用水道未利用エネルギー・再生可能エネルギー設備小水力発電設備</v>
      </c>
      <c r="O244" s="58" t="str">
        <f>INDEX('1.2(1)③'!$I:$I,MATCH($K244,'1.2(1)③'!$B:$B,0),1)</f>
        <v>導水・送水・配水等における管路の残存圧力等を利用した小水力発電設備の導入</v>
      </c>
      <c r="P244">
        <f t="shared" si="31"/>
        <v>1</v>
      </c>
      <c r="Q244">
        <v>0</v>
      </c>
      <c r="R244">
        <v>0</v>
      </c>
    </row>
    <row r="245" spans="2:18">
      <c r="B245" s="80" t="s">
        <v>3070</v>
      </c>
      <c r="D245" s="26"/>
      <c r="E245" s="28"/>
      <c r="F245" s="70" t="s">
        <v>13</v>
      </c>
      <c r="G245" s="80" t="s">
        <v>195</v>
      </c>
      <c r="H245" s="28"/>
      <c r="I245" s="301" t="s">
        <v>3464</v>
      </c>
      <c r="J245" s="297">
        <f t="shared" si="30"/>
        <v>59</v>
      </c>
      <c r="K245" s="60">
        <f>INDEX('1.2(1)③'!$B:$B,MATCH(M245,'1.2(1)③'!A:A,0),1)</f>
        <v>59</v>
      </c>
      <c r="L245" s="17">
        <f t="shared" si="32"/>
        <v>59</v>
      </c>
      <c r="M245" s="17" t="str">
        <f t="shared" si="33"/>
        <v>上水道・工業用水道未利用エネルギー・再生可能エネルギー設備再生可能エネルギー等</v>
      </c>
      <c r="O245" s="58" t="str">
        <f>INDEX('1.2(1)③'!$I:$I,MATCH($K245,'1.2(1)③'!$B:$B,0),1)</f>
        <v>ろ過池・沈殿池上部等未利用スペースを活用した太陽光発電設備の導入</v>
      </c>
      <c r="P245">
        <f t="shared" si="31"/>
        <v>1</v>
      </c>
      <c r="Q245">
        <v>0</v>
      </c>
      <c r="R245">
        <v>0</v>
      </c>
    </row>
    <row r="246" spans="2:18">
      <c r="B246" s="298" t="s">
        <v>3068</v>
      </c>
      <c r="C246" s="24"/>
      <c r="D246" s="298" t="s">
        <v>680</v>
      </c>
      <c r="E246" s="299"/>
      <c r="F246" s="21" t="s">
        <v>13</v>
      </c>
      <c r="G246" s="298" t="s">
        <v>3465</v>
      </c>
      <c r="H246" s="299"/>
      <c r="I246" s="301" t="s">
        <v>117</v>
      </c>
      <c r="J246" s="297" t="str">
        <f t="shared" si="30"/>
        <v>60～67</v>
      </c>
      <c r="K246" s="60">
        <f>INDEX('1.2(1)③'!$B:$B,MATCH(M246,'1.2(1)③'!A:A,0),1)</f>
        <v>60</v>
      </c>
      <c r="L246" s="17">
        <f t="shared" si="32"/>
        <v>67</v>
      </c>
      <c r="M246" s="17" t="str">
        <f t="shared" si="33"/>
        <v>下水道前処理・揚水工程電気使用設備</v>
      </c>
      <c r="O246" s="58" t="str">
        <f>INDEX('1.2(1)③'!$I:$I,MATCH($K246,'1.2(1)③'!$B:$B,0),1)</f>
        <v>沈砂池設備・主ポンプ設備における計時装置（タイマー）の使用・水位差検出・主ポンプ連動等によるスクリーン設備の間欠運転</v>
      </c>
      <c r="P246">
        <f t="shared" si="31"/>
        <v>8</v>
      </c>
      <c r="Q246">
        <v>0</v>
      </c>
      <c r="R246">
        <v>0</v>
      </c>
    </row>
    <row r="247" spans="2:18">
      <c r="B247" s="42" t="s">
        <v>3068</v>
      </c>
      <c r="D247" s="26"/>
      <c r="E247" s="28"/>
      <c r="F247" s="69" t="s">
        <v>13</v>
      </c>
      <c r="G247" s="74" t="s">
        <v>3466</v>
      </c>
      <c r="H247" s="75"/>
      <c r="I247" s="301" t="s">
        <v>117</v>
      </c>
      <c r="J247" s="297" t="str">
        <f t="shared" si="30"/>
        <v>68～99</v>
      </c>
      <c r="K247" s="60">
        <f>INDEX('1.2(1)③'!$B:$B,MATCH(M247,'1.2(1)③'!A:A,0),1)</f>
        <v>68</v>
      </c>
      <c r="L247" s="17">
        <f t="shared" si="32"/>
        <v>99</v>
      </c>
      <c r="M247" s="17" t="str">
        <f t="shared" si="33"/>
        <v>下水道水処理工程電気使用設備</v>
      </c>
      <c r="O247" s="58" t="str">
        <f>INDEX('1.2(1)③'!$I:$I,MATCH($K247,'1.2(1)③'!$B:$B,0),1)</f>
        <v>流入水量に応じた池数制御</v>
      </c>
      <c r="P247">
        <f t="shared" si="31"/>
        <v>32</v>
      </c>
      <c r="Q247">
        <v>0</v>
      </c>
      <c r="R247">
        <v>0</v>
      </c>
    </row>
    <row r="248" spans="2:18">
      <c r="B248" s="80" t="s">
        <v>3068</v>
      </c>
      <c r="D248" s="26"/>
      <c r="E248" s="28"/>
      <c r="F248" s="70" t="s">
        <v>13</v>
      </c>
      <c r="G248" s="74" t="s">
        <v>3468</v>
      </c>
      <c r="H248" s="75"/>
      <c r="I248" s="301" t="s">
        <v>117</v>
      </c>
      <c r="J248" s="297" t="str">
        <f t="shared" si="30"/>
        <v>100～118</v>
      </c>
      <c r="K248" s="60">
        <f>INDEX('1.2(1)③'!$B:$B,MATCH(M248,'1.2(1)③'!A:A,0),1)</f>
        <v>100</v>
      </c>
      <c r="L248" s="17">
        <f t="shared" si="32"/>
        <v>118</v>
      </c>
      <c r="M248" s="17" t="str">
        <f t="shared" si="33"/>
        <v>下水道汚泥処理工程電気使用設備</v>
      </c>
      <c r="O248" s="58" t="str">
        <f>INDEX('1.2(1)③'!$I:$I,MATCH($K248,'1.2(1)③'!$B:$B,0),1)</f>
        <v>汚泥輸送ポンプにおける台数制御システム・インバーター等による回転数制御システムの導入</v>
      </c>
      <c r="P248">
        <f t="shared" si="31"/>
        <v>19</v>
      </c>
      <c r="Q248">
        <v>0</v>
      </c>
      <c r="R248">
        <v>0</v>
      </c>
    </row>
    <row r="249" spans="2:18">
      <c r="B249" s="80" t="s">
        <v>3068</v>
      </c>
      <c r="D249" s="26"/>
      <c r="E249" s="28"/>
      <c r="F249" s="70" t="s">
        <v>13</v>
      </c>
      <c r="G249" s="74" t="s">
        <v>3470</v>
      </c>
      <c r="H249" s="75"/>
      <c r="I249" s="301" t="s">
        <v>3471</v>
      </c>
      <c r="J249" s="297" t="str">
        <f t="shared" si="30"/>
        <v>119～134</v>
      </c>
      <c r="K249" s="60">
        <f>INDEX('1.2(1)③'!$B:$B,MATCH(M249,'1.2(1)③'!A:A,0),1)</f>
        <v>119</v>
      </c>
      <c r="L249" s="17">
        <f t="shared" si="32"/>
        <v>134</v>
      </c>
      <c r="M249" s="17" t="str">
        <f t="shared" si="33"/>
        <v>下水道汚泥焼却工程燃焼設備電気使用設備</v>
      </c>
      <c r="O249" s="58" t="str">
        <f>INDEX('1.2(1)③'!$I:$I,MATCH($K249,'1.2(1)③'!$B:$B,0),1)</f>
        <v>汚泥焼却設備における脱水汚泥発生量に応じた汚泥焼却炉の規模の適正化</v>
      </c>
      <c r="P249">
        <f t="shared" si="31"/>
        <v>16</v>
      </c>
      <c r="Q249">
        <v>0</v>
      </c>
      <c r="R249">
        <v>0</v>
      </c>
    </row>
    <row r="250" spans="2:18">
      <c r="B250" s="80" t="s">
        <v>3068</v>
      </c>
      <c r="D250" s="26"/>
      <c r="E250" s="28"/>
      <c r="F250" s="70" t="s">
        <v>13</v>
      </c>
      <c r="G250" s="74" t="s">
        <v>3460</v>
      </c>
      <c r="H250" s="75"/>
      <c r="I250" s="301" t="s">
        <v>117</v>
      </c>
      <c r="J250" s="297" t="str">
        <f t="shared" si="30"/>
        <v>135～138</v>
      </c>
      <c r="K250" s="60">
        <f>INDEX('1.2(1)③'!$B:$B,MATCH(M250,'1.2(1)③'!A:A,0),1)</f>
        <v>135</v>
      </c>
      <c r="L250" s="17">
        <f t="shared" si="32"/>
        <v>138</v>
      </c>
      <c r="M250" s="17" t="str">
        <f t="shared" si="33"/>
        <v>下水道総合管理電気使用設備</v>
      </c>
      <c r="O250" s="58" t="str">
        <f>INDEX('1.2(1)③'!$I:$I,MATCH($K250,'1.2(1)③'!$B:$B,0),1)</f>
        <v>処理水質とエネルギー消費量を適正に管理した効率的な水処理施設の運転</v>
      </c>
      <c r="P250">
        <f t="shared" si="31"/>
        <v>4</v>
      </c>
      <c r="Q250">
        <v>0</v>
      </c>
      <c r="R250">
        <v>0</v>
      </c>
    </row>
    <row r="251" spans="2:18">
      <c r="B251" s="80" t="s">
        <v>3068</v>
      </c>
      <c r="D251" s="26"/>
      <c r="E251" s="28"/>
      <c r="F251" s="70" t="s">
        <v>13</v>
      </c>
      <c r="G251" s="26" t="s">
        <v>740</v>
      </c>
      <c r="H251" s="28"/>
      <c r="I251" s="301" t="s">
        <v>117</v>
      </c>
      <c r="J251" s="297" t="str">
        <f t="shared" si="30"/>
        <v>139～140</v>
      </c>
      <c r="K251" s="60">
        <f>INDEX('1.2(1)③'!$B:$B,MATCH(M251,'1.2(1)③'!A:A,0),1)</f>
        <v>139</v>
      </c>
      <c r="L251" s="17">
        <f t="shared" si="32"/>
        <v>140</v>
      </c>
      <c r="M251" s="17" t="str">
        <f t="shared" si="33"/>
        <v>下水道その他の主要エネルギー消費設備等電気使用設備</v>
      </c>
      <c r="O251" s="58" t="str">
        <f>INDEX('1.2(1)③'!$I:$I,MATCH($K251,'1.2(1)③'!$B:$B,0),1)</f>
        <v>脱臭設備における脱臭空気量の低減のための臭気発生源の拡散防止・発生臭気の漏えい防止・発生臭気と一般換気との分離</v>
      </c>
      <c r="P251">
        <f t="shared" si="31"/>
        <v>2</v>
      </c>
      <c r="Q251">
        <v>0</v>
      </c>
      <c r="R251">
        <v>0</v>
      </c>
    </row>
    <row r="252" spans="2:18">
      <c r="B252" s="78" t="s">
        <v>3068</v>
      </c>
      <c r="C252" s="29"/>
      <c r="D252" s="127"/>
      <c r="E252" s="30"/>
      <c r="F252" s="71" t="s">
        <v>13</v>
      </c>
      <c r="G252" s="79" t="s">
        <v>740</v>
      </c>
      <c r="H252" s="30"/>
      <c r="I252" s="301" t="s">
        <v>195</v>
      </c>
      <c r="J252" s="297" t="str">
        <f t="shared" si="30"/>
        <v>141～152</v>
      </c>
      <c r="K252" s="60">
        <f>INDEX('1.2(1)③'!$B:$B,MATCH(M252,'1.2(1)③'!A:A,0),1)</f>
        <v>141</v>
      </c>
      <c r="L252" s="17">
        <f t="shared" si="32"/>
        <v>152</v>
      </c>
      <c r="M252" s="17" t="str">
        <f t="shared" si="33"/>
        <v>下水道その他の主要エネルギー消費設備等未利用エネルギー・再生可能エネルギー設備</v>
      </c>
      <c r="O252" s="58" t="str">
        <f>INDEX('1.2(1)③'!$I:$I,MATCH($K252,'1.2(1)③'!$B:$B,0),1)</f>
        <v>下水の温度差エネルギーの利用</v>
      </c>
      <c r="P252">
        <f t="shared" si="31"/>
        <v>12</v>
      </c>
      <c r="Q252">
        <v>0</v>
      </c>
      <c r="R252">
        <v>0</v>
      </c>
    </row>
    <row r="253" spans="2:18">
      <c r="B253" s="298" t="s">
        <v>3069</v>
      </c>
      <c r="C253" s="24"/>
      <c r="D253" s="298" t="s">
        <v>680</v>
      </c>
      <c r="E253" s="299"/>
      <c r="F253" s="21" t="s">
        <v>13</v>
      </c>
      <c r="G253" s="298" t="s">
        <v>3472</v>
      </c>
      <c r="H253" s="299"/>
      <c r="I253" s="301" t="s">
        <v>3262</v>
      </c>
      <c r="J253" s="297" t="str">
        <f t="shared" si="30"/>
        <v>153～159</v>
      </c>
      <c r="K253" s="60">
        <f>INDEX('1.2(1)③'!$B:$B,MATCH(M253,'1.2(1)③'!A:A,0),1)</f>
        <v>153</v>
      </c>
      <c r="L253" s="17">
        <f t="shared" si="32"/>
        <v>159</v>
      </c>
      <c r="M253" s="17" t="str">
        <f t="shared" si="33"/>
        <v>廃棄物廃棄物の収集運搬収集運搬車</v>
      </c>
      <c r="O253" s="58" t="str">
        <f>INDEX('1.2(1)③'!$I:$I,MATCH($K253,'1.2(1)③'!$B:$B,0),1)</f>
        <v>中継施設の設置及び大型運搬車の導入による収集運搬の効率化</v>
      </c>
      <c r="P253">
        <f t="shared" si="31"/>
        <v>7</v>
      </c>
      <c r="Q253">
        <v>0</v>
      </c>
      <c r="R253">
        <v>0</v>
      </c>
    </row>
    <row r="254" spans="2:18">
      <c r="B254" s="42" t="s">
        <v>3069</v>
      </c>
      <c r="D254" s="26"/>
      <c r="E254" s="28"/>
      <c r="F254" s="69" t="s">
        <v>13</v>
      </c>
      <c r="G254" s="298" t="s">
        <v>3264</v>
      </c>
      <c r="H254" s="299"/>
      <c r="I254" s="301" t="s">
        <v>3473</v>
      </c>
      <c r="J254" s="297" t="str">
        <f t="shared" si="30"/>
        <v>160～168</v>
      </c>
      <c r="K254" s="60">
        <f>INDEX('1.2(1)③'!$B:$B,MATCH(M254,'1.2(1)③'!A:A,0),1)</f>
        <v>160</v>
      </c>
      <c r="L254" s="17">
        <f t="shared" si="32"/>
        <v>168</v>
      </c>
      <c r="M254" s="17" t="str">
        <f t="shared" si="33"/>
        <v>廃棄物廃棄物焼却施設（ガス化溶融施設を含む）受入供給設備</v>
      </c>
      <c r="O254" s="58" t="str">
        <f>INDEX('1.2(1)③'!$I:$I,MATCH($K254,'1.2(1)③'!$B:$B,0),1)</f>
        <v>自動制御システムの導入</v>
      </c>
      <c r="P254">
        <f t="shared" si="31"/>
        <v>9</v>
      </c>
      <c r="Q254">
        <v>0</v>
      </c>
      <c r="R254">
        <v>0</v>
      </c>
    </row>
    <row r="255" spans="2:18">
      <c r="B255" s="80" t="s">
        <v>3069</v>
      </c>
      <c r="D255" s="26"/>
      <c r="E255" s="28"/>
      <c r="F255" s="70" t="s">
        <v>13</v>
      </c>
      <c r="G255" s="42" t="s">
        <v>3264</v>
      </c>
      <c r="H255" s="28"/>
      <c r="I255" s="301" t="s">
        <v>3474</v>
      </c>
      <c r="J255" s="297" t="str">
        <f t="shared" si="30"/>
        <v>169～181</v>
      </c>
      <c r="K255" s="60">
        <f>INDEX('1.2(1)③'!$B:$B,MATCH(M255,'1.2(1)③'!A:A,0),1)</f>
        <v>169</v>
      </c>
      <c r="L255" s="17">
        <f t="shared" si="32"/>
        <v>181</v>
      </c>
      <c r="M255" s="17" t="str">
        <f t="shared" si="33"/>
        <v>廃棄物廃棄物焼却施設（ガス化溶融施設を含む）燃焼（溶融）設備</v>
      </c>
      <c r="O255" s="58" t="str">
        <f>INDEX('1.2(1)③'!$I:$I,MATCH($K255,'1.2(1)③'!$B:$B,0),1)</f>
        <v>バッチ炉・准連続炉の全連続炉化</v>
      </c>
      <c r="P255">
        <f t="shared" si="31"/>
        <v>13</v>
      </c>
      <c r="Q255">
        <v>0</v>
      </c>
      <c r="R255">
        <v>0</v>
      </c>
    </row>
    <row r="256" spans="2:18">
      <c r="B256" s="80" t="s">
        <v>3069</v>
      </c>
      <c r="D256" s="26"/>
      <c r="E256" s="28"/>
      <c r="F256" s="70" t="s">
        <v>13</v>
      </c>
      <c r="G256" s="80" t="s">
        <v>3264</v>
      </c>
      <c r="H256" s="28"/>
      <c r="I256" s="301" t="s">
        <v>3475</v>
      </c>
      <c r="J256" s="297" t="str">
        <f t="shared" si="30"/>
        <v>182～187</v>
      </c>
      <c r="K256" s="60">
        <f>INDEX('1.2(1)③'!$B:$B,MATCH(M256,'1.2(1)③'!A:A,0),1)</f>
        <v>182</v>
      </c>
      <c r="L256" s="17">
        <f t="shared" si="32"/>
        <v>187</v>
      </c>
      <c r="M256" s="17" t="str">
        <f t="shared" si="33"/>
        <v>廃棄物廃棄物焼却施設（ガス化溶融施設を含む）灰溶融設備</v>
      </c>
      <c r="O256" s="58" t="str">
        <f>INDEX('1.2(1)③'!$I:$I,MATCH($K256,'1.2(1)③'!$B:$B,0),1)</f>
        <v>燃料式溶融炉における高効率バーナ・廃棄物利用バーナ・熱回収設備の導入</v>
      </c>
      <c r="P256">
        <f t="shared" si="31"/>
        <v>6</v>
      </c>
      <c r="Q256">
        <v>0</v>
      </c>
      <c r="R256">
        <v>0</v>
      </c>
    </row>
    <row r="257" spans="2:18">
      <c r="B257" s="80" t="s">
        <v>3069</v>
      </c>
      <c r="D257" s="26"/>
      <c r="E257" s="28"/>
      <c r="F257" s="70" t="s">
        <v>13</v>
      </c>
      <c r="G257" s="80" t="s">
        <v>3264</v>
      </c>
      <c r="H257" s="28"/>
      <c r="I257" s="301" t="s">
        <v>3476</v>
      </c>
      <c r="J257" s="297" t="str">
        <f t="shared" si="30"/>
        <v>188～190</v>
      </c>
      <c r="K257" s="60">
        <f>INDEX('1.2(1)③'!$B:$B,MATCH(M257,'1.2(1)③'!A:A,0),1)</f>
        <v>188</v>
      </c>
      <c r="L257" s="17">
        <f t="shared" si="32"/>
        <v>190</v>
      </c>
      <c r="M257" s="17" t="str">
        <f t="shared" si="33"/>
        <v>廃棄物廃棄物焼却施設（ガス化溶融施設を含む）通風設備</v>
      </c>
      <c r="O257" s="58" t="str">
        <f>INDEX('1.2(1)③'!$I:$I,MATCH($K257,'1.2(1)③'!$B:$B,0),1)</f>
        <v>送風機及び誘引通風機のインバータ化又は機械式による回転数制御方式の導入</v>
      </c>
      <c r="P257">
        <f t="shared" si="31"/>
        <v>3</v>
      </c>
      <c r="Q257">
        <v>0</v>
      </c>
      <c r="R257">
        <v>0</v>
      </c>
    </row>
    <row r="258" spans="2:18">
      <c r="B258" s="80" t="s">
        <v>3069</v>
      </c>
      <c r="D258" s="26"/>
      <c r="E258" s="28"/>
      <c r="F258" s="70" t="s">
        <v>13</v>
      </c>
      <c r="G258" s="80" t="s">
        <v>3264</v>
      </c>
      <c r="H258" s="28"/>
      <c r="I258" s="301" t="s">
        <v>3477</v>
      </c>
      <c r="J258" s="297" t="str">
        <f t="shared" si="30"/>
        <v>191～196</v>
      </c>
      <c r="K258" s="60">
        <f>INDEX('1.2(1)③'!$B:$B,MATCH(M258,'1.2(1)③'!A:A,0),1)</f>
        <v>191</v>
      </c>
      <c r="L258" s="17">
        <f t="shared" si="32"/>
        <v>196</v>
      </c>
      <c r="M258" s="17" t="str">
        <f t="shared" si="33"/>
        <v>廃棄物廃棄物焼却施設（ガス化溶融施設を含む）排ガス処理設備</v>
      </c>
      <c r="O258" s="58" t="str">
        <f>INDEX('1.2(1)③'!$I:$I,MATCH($K258,'1.2(1)③'!$B:$B,0),1)</f>
        <v>風煙道における流速の適正化</v>
      </c>
      <c r="P258">
        <f t="shared" si="31"/>
        <v>6</v>
      </c>
      <c r="Q258">
        <v>0</v>
      </c>
      <c r="R258">
        <v>0</v>
      </c>
    </row>
    <row r="259" spans="2:18">
      <c r="B259" s="80" t="s">
        <v>3069</v>
      </c>
      <c r="D259" s="26"/>
      <c r="E259" s="28"/>
      <c r="F259" s="70" t="s">
        <v>13</v>
      </c>
      <c r="G259" s="80" t="s">
        <v>3264</v>
      </c>
      <c r="H259" s="28"/>
      <c r="I259" s="301" t="s">
        <v>3490</v>
      </c>
      <c r="J259" s="297" t="str">
        <f t="shared" si="30"/>
        <v>197～201</v>
      </c>
      <c r="K259" s="60">
        <f>INDEX('1.2(1)③'!$B:$B,MATCH(M259,'1.2(1)③'!A:A,0),1)</f>
        <v>197</v>
      </c>
      <c r="L259" s="17">
        <f t="shared" si="32"/>
        <v>201</v>
      </c>
      <c r="M259" s="17" t="str">
        <f t="shared" si="33"/>
        <v>廃棄物廃棄物焼却施設（ガス化溶融施設を含む）灰出し設備（セメント固化処理設備、スラグ・メタル等の搬出設備を含む）</v>
      </c>
      <c r="O259" s="58" t="str">
        <f>INDEX('1.2(1)③'!$I:$I,MATCH($K259,'1.2(1)③'!$B:$B,0),1)</f>
        <v>灰クレーンにおける自動制御システムの導入</v>
      </c>
      <c r="P259">
        <f t="shared" si="31"/>
        <v>5</v>
      </c>
      <c r="Q259">
        <v>0</v>
      </c>
      <c r="R259">
        <v>0</v>
      </c>
    </row>
    <row r="260" spans="2:18">
      <c r="B260" s="80" t="s">
        <v>3069</v>
      </c>
      <c r="D260" s="26"/>
      <c r="E260" s="28"/>
      <c r="F260" s="70" t="s">
        <v>13</v>
      </c>
      <c r="G260" s="80" t="s">
        <v>3264</v>
      </c>
      <c r="H260" s="28"/>
      <c r="I260" s="301" t="s">
        <v>3478</v>
      </c>
      <c r="J260" s="297" t="str">
        <f t="shared" si="30"/>
        <v>202～203</v>
      </c>
      <c r="K260" s="60">
        <f>INDEX('1.2(1)③'!$B:$B,MATCH(M260,'1.2(1)③'!A:A,0),1)</f>
        <v>202</v>
      </c>
      <c r="L260" s="17">
        <f t="shared" si="32"/>
        <v>203</v>
      </c>
      <c r="M260" s="17" t="str">
        <f t="shared" si="33"/>
        <v>廃棄物廃棄物焼却施設（ガス化溶融施設を含む）排水処理設備</v>
      </c>
      <c r="O260" s="58" t="str">
        <f>INDEX('1.2(1)③'!$I:$I,MATCH($K260,'1.2(1)③'!$B:$B,0),1)</f>
        <v>ばっ気・攪拌(かくはん)装置及び固液分離装置における最適供給量制御システム・運転台数自動制御装置の導入</v>
      </c>
      <c r="P260">
        <f t="shared" si="31"/>
        <v>2</v>
      </c>
      <c r="Q260">
        <v>0</v>
      </c>
      <c r="R260">
        <v>0</v>
      </c>
    </row>
    <row r="261" spans="2:18">
      <c r="B261" s="80" t="s">
        <v>3069</v>
      </c>
      <c r="D261" s="26"/>
      <c r="E261" s="28"/>
      <c r="F261" s="70" t="s">
        <v>13</v>
      </c>
      <c r="G261" s="78" t="s">
        <v>3264</v>
      </c>
      <c r="H261" s="30"/>
      <c r="I261" s="301" t="s">
        <v>3479</v>
      </c>
      <c r="J261" s="297" t="str">
        <f t="shared" si="30"/>
        <v>204～223</v>
      </c>
      <c r="K261" s="60">
        <f>INDEX('1.2(1)③'!$B:$B,MATCH(M261,'1.2(1)③'!A:A,0),1)</f>
        <v>204</v>
      </c>
      <c r="L261" s="17">
        <f t="shared" si="32"/>
        <v>223</v>
      </c>
      <c r="M261" s="17" t="str">
        <f t="shared" si="33"/>
        <v>廃棄物廃棄物焼却施設（ガス化溶融施設を含む）熱回収設備</v>
      </c>
      <c r="O261" s="58" t="str">
        <f>INDEX('1.2(1)③'!$I:$I,MATCH($K261,'1.2(1)③'!$B:$B,0),1)</f>
        <v>高温高圧ボイラーの導入</v>
      </c>
      <c r="P261">
        <f t="shared" si="31"/>
        <v>20</v>
      </c>
      <c r="Q261">
        <v>0</v>
      </c>
      <c r="R261">
        <v>0</v>
      </c>
    </row>
    <row r="262" spans="2:18">
      <c r="B262" s="80" t="s">
        <v>3069</v>
      </c>
      <c r="D262" s="26"/>
      <c r="E262" s="28"/>
      <c r="F262" s="70" t="s">
        <v>13</v>
      </c>
      <c r="G262" s="298" t="s">
        <v>3480</v>
      </c>
      <c r="H262" s="299"/>
      <c r="I262" s="301" t="s">
        <v>3481</v>
      </c>
      <c r="J262" s="297">
        <f t="shared" si="30"/>
        <v>224</v>
      </c>
      <c r="K262" s="60">
        <f>INDEX('1.2(1)③'!$B:$B,MATCH(M262,'1.2(1)③'!A:A,0),1)</f>
        <v>224</v>
      </c>
      <c r="L262" s="17">
        <f t="shared" si="32"/>
        <v>224</v>
      </c>
      <c r="M262" s="17" t="str">
        <f t="shared" si="33"/>
        <v>廃棄物し尿処理施設受入・貯留設備</v>
      </c>
      <c r="O262" s="58" t="str">
        <f>INDEX('1.2(1)③'!$I:$I,MATCH($K262,'1.2(1)③'!$B:$B,0),1)</f>
        <v>夾(きょう)雑物破砕除去装置・貯留槽攪拌(かくはん)装置における液位・流量等の自動計測制御システムの導入</v>
      </c>
      <c r="P262">
        <f t="shared" si="31"/>
        <v>1</v>
      </c>
      <c r="Q262">
        <v>0</v>
      </c>
      <c r="R262">
        <v>0</v>
      </c>
    </row>
    <row r="263" spans="2:18">
      <c r="B263" s="80" t="s">
        <v>3069</v>
      </c>
      <c r="D263" s="26"/>
      <c r="E263" s="28"/>
      <c r="F263" s="70" t="s">
        <v>13</v>
      </c>
      <c r="G263" s="80" t="s">
        <v>3480</v>
      </c>
      <c r="H263" s="28"/>
      <c r="I263" s="301" t="s">
        <v>3482</v>
      </c>
      <c r="J263" s="297" t="str">
        <f t="shared" si="30"/>
        <v>225～226</v>
      </c>
      <c r="K263" s="60">
        <f>INDEX('1.2(1)③'!$B:$B,MATCH(M263,'1.2(1)③'!A:A,0),1)</f>
        <v>225</v>
      </c>
      <c r="L263" s="17">
        <f t="shared" si="32"/>
        <v>226</v>
      </c>
      <c r="M263" s="17" t="str">
        <f t="shared" si="33"/>
        <v>廃棄物し尿処理施設生物反応処理設備</v>
      </c>
      <c r="O263" s="58" t="str">
        <f>INDEX('1.2(1)③'!$I:$I,MATCH($K263,'1.2(1)③'!$B:$B,0),1)</f>
        <v>ばっ気・攪拌(かくはん)装置及び固液分離装置における最適供給量制御システム・運転台数自動制御装置の導入</v>
      </c>
      <c r="P263">
        <f t="shared" si="31"/>
        <v>2</v>
      </c>
      <c r="Q263">
        <v>0</v>
      </c>
      <c r="R263">
        <v>0</v>
      </c>
    </row>
    <row r="264" spans="2:18">
      <c r="B264" s="80" t="s">
        <v>3069</v>
      </c>
      <c r="D264" s="26"/>
      <c r="E264" s="28"/>
      <c r="F264" s="70" t="s">
        <v>13</v>
      </c>
      <c r="G264" s="80" t="s">
        <v>3480</v>
      </c>
      <c r="H264" s="28"/>
      <c r="I264" s="301" t="s">
        <v>3467</v>
      </c>
      <c r="J264" s="297" t="str">
        <f t="shared" si="30"/>
        <v>227～228</v>
      </c>
      <c r="K264" s="60">
        <f>INDEX('1.2(1)③'!$B:$B,MATCH(M264,'1.2(1)③'!A:A,0),1)</f>
        <v>227</v>
      </c>
      <c r="L264" s="17">
        <f t="shared" si="32"/>
        <v>228</v>
      </c>
      <c r="M264" s="17" t="str">
        <f t="shared" si="33"/>
        <v>廃棄物し尿処理施設高度処理設備</v>
      </c>
      <c r="O264" s="58" t="str">
        <f>INDEX('1.2(1)③'!$I:$I,MATCH($K264,'1.2(1)③'!$B:$B,0),1)</f>
        <v>凝集分離装置・オゾン発生装置における最適供給量制御システム・運転台数自動制御装置の導入</v>
      </c>
      <c r="P264">
        <f t="shared" si="31"/>
        <v>2</v>
      </c>
      <c r="Q264">
        <v>0</v>
      </c>
      <c r="R264">
        <v>0</v>
      </c>
    </row>
    <row r="265" spans="2:18">
      <c r="B265" s="80" t="s">
        <v>3069</v>
      </c>
      <c r="D265" s="26"/>
      <c r="E265" s="28"/>
      <c r="F265" s="70" t="s">
        <v>13</v>
      </c>
      <c r="G265" s="80" t="s">
        <v>3480</v>
      </c>
      <c r="H265" s="28"/>
      <c r="I265" s="301" t="s">
        <v>3469</v>
      </c>
      <c r="J265" s="297" t="str">
        <f t="shared" si="30"/>
        <v>229～230</v>
      </c>
      <c r="K265" s="60">
        <f>INDEX('1.2(1)③'!$B:$B,MATCH(M265,'1.2(1)③'!A:A,0),1)</f>
        <v>229</v>
      </c>
      <c r="L265" s="17">
        <f t="shared" si="32"/>
        <v>230</v>
      </c>
      <c r="M265" s="17" t="str">
        <f t="shared" si="33"/>
        <v>廃棄物し尿処理施設汚泥脱水設備</v>
      </c>
      <c r="O265" s="58" t="str">
        <f>INDEX('1.2(1)③'!$I:$I,MATCH($K265,'1.2(1)③'!$B:$B,0),1)</f>
        <v>脱水装置における差速制御による電力回生システムの導入</v>
      </c>
      <c r="P265">
        <f t="shared" si="31"/>
        <v>2</v>
      </c>
      <c r="Q265">
        <v>0</v>
      </c>
      <c r="R265">
        <v>0</v>
      </c>
    </row>
    <row r="266" spans="2:18">
      <c r="B266" s="80" t="s">
        <v>3069</v>
      </c>
      <c r="D266" s="26"/>
      <c r="E266" s="28"/>
      <c r="F266" s="70" t="s">
        <v>13</v>
      </c>
      <c r="G266" s="80" t="s">
        <v>3480</v>
      </c>
      <c r="H266" s="28"/>
      <c r="I266" s="301" t="s">
        <v>3483</v>
      </c>
      <c r="J266" s="297" t="str">
        <f t="shared" si="30"/>
        <v>231～235</v>
      </c>
      <c r="K266" s="60">
        <f>INDEX('1.2(1)③'!$B:$B,MATCH(M266,'1.2(1)③'!A:A,0),1)</f>
        <v>231</v>
      </c>
      <c r="L266" s="17">
        <f t="shared" si="32"/>
        <v>235</v>
      </c>
      <c r="M266" s="17" t="str">
        <f t="shared" si="33"/>
        <v>廃棄物し尿処理施設汚泥乾燥・焼却設備</v>
      </c>
      <c r="O266" s="58" t="str">
        <f>INDEX('1.2(1)③'!$I:$I,MATCH($K266,'1.2(1)③'!$B:$B,0),1)</f>
        <v>汚泥乾燥装置における熱風量の自動制御システムの導入</v>
      </c>
      <c r="P266">
        <f t="shared" si="31"/>
        <v>5</v>
      </c>
      <c r="Q266">
        <v>0</v>
      </c>
      <c r="R266">
        <v>0</v>
      </c>
    </row>
    <row r="267" spans="2:18">
      <c r="B267" s="80" t="s">
        <v>3069</v>
      </c>
      <c r="D267" s="26"/>
      <c r="E267" s="28"/>
      <c r="F267" s="70" t="s">
        <v>13</v>
      </c>
      <c r="G267" s="80" t="s">
        <v>3480</v>
      </c>
      <c r="H267" s="28"/>
      <c r="I267" s="301" t="s">
        <v>3484</v>
      </c>
      <c r="J267" s="297" t="str">
        <f t="shared" si="30"/>
        <v>236～241</v>
      </c>
      <c r="K267" s="60">
        <f>INDEX('1.2(1)③'!$B:$B,MATCH(M267,'1.2(1)③'!A:A,0),1)</f>
        <v>236</v>
      </c>
      <c r="L267" s="17">
        <f t="shared" si="32"/>
        <v>241</v>
      </c>
      <c r="M267" s="17" t="str">
        <f t="shared" si="33"/>
        <v>廃棄物し尿処理施設資源化設備</v>
      </c>
      <c r="O267" s="58" t="str">
        <f>INDEX('1.2(1)③'!$I:$I,MATCH($K267,'1.2(1)③'!$B:$B,0),1)</f>
        <v>堆肥化発酵槽の保温及び放熱防止</v>
      </c>
      <c r="P267">
        <f t="shared" si="31"/>
        <v>6</v>
      </c>
      <c r="Q267">
        <v>0</v>
      </c>
      <c r="R267">
        <v>0</v>
      </c>
    </row>
    <row r="268" spans="2:18">
      <c r="B268" s="80" t="s">
        <v>3069</v>
      </c>
      <c r="D268" s="26"/>
      <c r="E268" s="28"/>
      <c r="F268" s="70" t="s">
        <v>13</v>
      </c>
      <c r="G268" s="78" t="s">
        <v>3480</v>
      </c>
      <c r="H268" s="30"/>
      <c r="I268" s="301" t="s">
        <v>3485</v>
      </c>
      <c r="J268" s="297" t="str">
        <f t="shared" si="30"/>
        <v>242～245</v>
      </c>
      <c r="K268" s="60">
        <f>INDEX('1.2(1)③'!$B:$B,MATCH(M268,'1.2(1)③'!A:A,0),1)</f>
        <v>242</v>
      </c>
      <c r="L268" s="17">
        <f t="shared" si="32"/>
        <v>245</v>
      </c>
      <c r="M268" s="17" t="str">
        <f t="shared" si="33"/>
        <v>廃棄物し尿処理施設その他のし尿処理施設</v>
      </c>
      <c r="O268" s="58" t="str">
        <f>INDEX('1.2(1)③'!$I:$I,MATCH($K268,'1.2(1)③'!$B:$B,0),1)</f>
        <v>脱臭炉の排ガス用熱交換器の導入</v>
      </c>
      <c r="P268">
        <f t="shared" si="31"/>
        <v>4</v>
      </c>
      <c r="Q268">
        <v>0</v>
      </c>
      <c r="R268">
        <v>0</v>
      </c>
    </row>
    <row r="269" spans="2:18">
      <c r="B269" s="80" t="s">
        <v>3069</v>
      </c>
      <c r="D269" s="26"/>
      <c r="E269" s="28"/>
      <c r="F269" s="70" t="s">
        <v>13</v>
      </c>
      <c r="G269" s="298" t="s">
        <v>3486</v>
      </c>
      <c r="H269" s="299"/>
      <c r="I269" s="301" t="s">
        <v>3487</v>
      </c>
      <c r="J269" s="297" t="str">
        <f t="shared" si="30"/>
        <v>246～245</v>
      </c>
      <c r="K269" s="60">
        <f>INDEX('1.2(1)③'!$B:$B,MATCH(M269,'1.2(1)③'!A:A,0),1)</f>
        <v>246</v>
      </c>
      <c r="L269" s="17">
        <f t="shared" si="32"/>
        <v>245</v>
      </c>
      <c r="M269" s="17" t="str">
        <f t="shared" si="33"/>
        <v>廃棄物最終処分場集排水設備・通気装置</v>
      </c>
      <c r="O269" s="58" t="str">
        <f>INDEX('1.2(1)③'!$I:$I,MATCH($K269,'1.2(1)③'!$B:$B,0),1)</f>
        <v>適正な集排水管敷設・集水ピットの設置・竪型ガス抜き設備の設置等による準好気性埋立構造の導入</v>
      </c>
      <c r="P269">
        <f t="shared" si="31"/>
        <v>0</v>
      </c>
      <c r="Q269">
        <v>0</v>
      </c>
      <c r="R269">
        <v>0</v>
      </c>
    </row>
    <row r="270" spans="2:18">
      <c r="B270" s="80" t="s">
        <v>3069</v>
      </c>
      <c r="D270" s="26"/>
      <c r="E270" s="28"/>
      <c r="F270" s="70" t="s">
        <v>13</v>
      </c>
      <c r="G270" s="80" t="s">
        <v>3486</v>
      </c>
      <c r="H270" s="28"/>
      <c r="I270" s="301" t="s">
        <v>3487</v>
      </c>
      <c r="J270" s="297" t="str">
        <f t="shared" si="30"/>
        <v>246～247</v>
      </c>
      <c r="K270" s="60">
        <f>INDEX('1.2(1)③'!$B:$B,MATCH(M270,'1.2(1)③'!A:A,0),1)</f>
        <v>246</v>
      </c>
      <c r="L270" s="17">
        <f t="shared" si="32"/>
        <v>247</v>
      </c>
      <c r="M270" s="17" t="str">
        <f t="shared" si="33"/>
        <v>廃棄物最終処分場集排水設備・通気装置</v>
      </c>
      <c r="O270" s="58" t="str">
        <f>INDEX('1.2(1)③'!$I:$I,MATCH($K270,'1.2(1)③'!$B:$B,0),1)</f>
        <v>適正な集排水管敷設・集水ピットの設置・竪型ガス抜き設備の設置等による準好気性埋立構造の導入</v>
      </c>
      <c r="P270">
        <f t="shared" si="31"/>
        <v>2</v>
      </c>
      <c r="Q270">
        <v>0</v>
      </c>
      <c r="R270">
        <v>0</v>
      </c>
    </row>
    <row r="271" spans="2:18">
      <c r="B271" s="80" t="s">
        <v>3069</v>
      </c>
      <c r="D271" s="26"/>
      <c r="E271" s="28"/>
      <c r="F271" s="70" t="s">
        <v>13</v>
      </c>
      <c r="G271" s="78" t="s">
        <v>3486</v>
      </c>
      <c r="H271" s="30"/>
      <c r="I271" s="301" t="s">
        <v>3488</v>
      </c>
      <c r="J271" s="297" t="str">
        <f t="shared" si="30"/>
        <v>248～249</v>
      </c>
      <c r="K271" s="60">
        <f>INDEX('1.2(1)③'!$B:$B,MATCH(M271,'1.2(1)③'!A:A,0),1)</f>
        <v>248</v>
      </c>
      <c r="L271" s="17">
        <f t="shared" si="32"/>
        <v>249</v>
      </c>
      <c r="M271" s="17" t="str">
        <f t="shared" si="33"/>
        <v>廃棄物最終処分場浸出液処理設備</v>
      </c>
      <c r="O271" s="58" t="str">
        <f>INDEX('1.2(1)③'!$I:$I,MATCH($K271,'1.2(1)③'!$B:$B,0),1)</f>
        <v>ばっ気ブロワ風量・ポンプ流量調整のインバータ制御システムの導入</v>
      </c>
      <c r="P271">
        <f t="shared" si="31"/>
        <v>2</v>
      </c>
      <c r="Q271">
        <v>0</v>
      </c>
      <c r="R271">
        <v>0</v>
      </c>
    </row>
    <row r="272" spans="2:18">
      <c r="B272" s="78" t="s">
        <v>3069</v>
      </c>
      <c r="C272" s="29"/>
      <c r="D272" s="127"/>
      <c r="E272" s="30"/>
      <c r="F272" s="71" t="s">
        <v>13</v>
      </c>
      <c r="G272" s="127" t="s">
        <v>753</v>
      </c>
      <c r="H272" s="30"/>
      <c r="I272" s="301" t="s">
        <v>3489</v>
      </c>
      <c r="J272" s="297">
        <f t="shared" si="30"/>
        <v>250</v>
      </c>
      <c r="K272" s="60">
        <f>INDEX('1.2(1)③'!$B:$B,MATCH(M272,'1.2(1)③'!A:A,0),1)</f>
        <v>250</v>
      </c>
      <c r="L272" s="17">
        <f t="shared" si="32"/>
        <v>250</v>
      </c>
      <c r="M272" s="17" t="str">
        <f t="shared" si="33"/>
        <v>廃棄物その他廃棄物系バイオマスの利活用のための設備</v>
      </c>
      <c r="O272" s="58" t="str">
        <f>INDEX('1.2(1)③'!$I:$I,MATCH($K272,'1.2(1)③'!$B:$B,0),1)</f>
        <v>バイオディーゼル燃料化施設やメタンを高効率に回収する施設等における廃棄物系バイオマスの利活用のための設備の整備</v>
      </c>
      <c r="P272">
        <f t="shared" si="31"/>
        <v>1</v>
      </c>
      <c r="Q272">
        <v>0</v>
      </c>
      <c r="R272">
        <v>0</v>
      </c>
    </row>
    <row r="273" spans="2:18">
      <c r="K273" s="58">
        <f>'1.2(1)③'!B256+1</f>
        <v>251</v>
      </c>
    </row>
    <row r="274" spans="2:18" ht="18.600000000000001">
      <c r="B274" s="33" t="s">
        <v>3067</v>
      </c>
      <c r="C274" s="19" t="s">
        <v>713</v>
      </c>
      <c r="E274" s="19"/>
    </row>
    <row r="276" spans="2:18">
      <c r="B276" s="369" t="s">
        <v>0</v>
      </c>
      <c r="C276" s="370"/>
      <c r="D276" s="369" t="s">
        <v>730</v>
      </c>
      <c r="E276" s="370"/>
      <c r="F276" s="292" t="s">
        <v>8</v>
      </c>
      <c r="G276" s="369" t="s">
        <v>3</v>
      </c>
      <c r="H276" s="370"/>
      <c r="I276" s="73" t="s">
        <v>1024</v>
      </c>
      <c r="J276" s="59" t="s">
        <v>3003</v>
      </c>
      <c r="O276" s="58" t="s">
        <v>3850</v>
      </c>
      <c r="P276" s="58" t="s">
        <v>3513</v>
      </c>
      <c r="Q276" t="s">
        <v>3516</v>
      </c>
      <c r="R276" t="s">
        <v>3517</v>
      </c>
    </row>
    <row r="277" spans="2:18">
      <c r="B277" s="298" t="s">
        <v>706</v>
      </c>
      <c r="C277" s="299"/>
      <c r="D277" t="s">
        <v>1025</v>
      </c>
      <c r="F277" s="22" t="s">
        <v>720</v>
      </c>
      <c r="G277" t="s">
        <v>3431</v>
      </c>
      <c r="H277" s="28"/>
      <c r="I277" s="23" t="s">
        <v>1023</v>
      </c>
      <c r="J277" s="297" t="str">
        <f t="shared" ref="J277:J322" si="34">HYPERLINK("#'"&amp;$B$17&amp;$B$18&amp;$B$274&amp;"'!B"&amp;K277+6,IF(L277=K277,K277,K277&amp;"～"&amp;L277))</f>
        <v>1～2</v>
      </c>
      <c r="K277" s="60">
        <f>INDEX('1.2(1)④'!$B:$B,MATCH(M277,'1.2(1)④'!A:A,0),1)</f>
        <v>1</v>
      </c>
      <c r="L277" s="17">
        <f>K278-1</f>
        <v>2</v>
      </c>
      <c r="M277" s="17" t="str">
        <f>D277&amp;F277&amp;G277&amp;I277</f>
        <v>荷主等Scope3排出削減に資する輸送方法の選択ー</v>
      </c>
      <c r="N277"/>
      <c r="O277" s="58" t="str">
        <f>INDEX('1.2(1)④'!$J:$J,MATCH($K277,'1.2(1)④'!$B:$B,0),1)</f>
        <v>モーダルシフトの推進</v>
      </c>
      <c r="P277">
        <f t="shared" ref="P277:P322" si="35">L277-K277+1</f>
        <v>2</v>
      </c>
      <c r="Q277">
        <v>0</v>
      </c>
      <c r="R277">
        <v>0</v>
      </c>
    </row>
    <row r="278" spans="2:18">
      <c r="B278" s="26"/>
      <c r="C278" s="28"/>
      <c r="D278" s="43" t="s">
        <v>1025</v>
      </c>
      <c r="F278" s="69" t="s">
        <v>720</v>
      </c>
      <c r="G278" s="26" t="s">
        <v>1177</v>
      </c>
      <c r="H278" s="28"/>
      <c r="I278" s="23" t="s">
        <v>1023</v>
      </c>
      <c r="J278" s="297" t="str">
        <f t="shared" si="34"/>
        <v>3～34</v>
      </c>
      <c r="K278" s="60">
        <f>INDEX('1.2(1)④'!$B:$B,MATCH(M278,'1.2(1)④'!A:A,0),1)</f>
        <v>3</v>
      </c>
      <c r="L278" s="17">
        <f t="shared" ref="L278:L322" si="36">K279-1</f>
        <v>34</v>
      </c>
      <c r="M278" s="17" t="str">
        <f t="shared" ref="M278:M322" si="37">D278&amp;F278&amp;G278&amp;I278</f>
        <v>荷主等Scope3輸送効率向上のための措置ー</v>
      </c>
      <c r="N278"/>
      <c r="O278" s="58" t="str">
        <f>INDEX('1.2(1)④'!$J:$J,MATCH($K278,'1.2(1)④'!$B:$B,0),1)</f>
        <v>積み合わせ輸送、混載便の活用</v>
      </c>
      <c r="P278">
        <f t="shared" si="35"/>
        <v>32</v>
      </c>
      <c r="Q278">
        <v>0</v>
      </c>
      <c r="R278">
        <v>0</v>
      </c>
    </row>
    <row r="279" spans="2:18">
      <c r="B279" s="26"/>
      <c r="C279" s="28"/>
      <c r="D279" s="298" t="s">
        <v>1067</v>
      </c>
      <c r="E279" s="24"/>
      <c r="F279" s="21" t="s">
        <v>1178</v>
      </c>
      <c r="G279" s="298" t="s">
        <v>1179</v>
      </c>
      <c r="H279" s="299"/>
      <c r="I279" s="301" t="s">
        <v>1070</v>
      </c>
      <c r="J279" s="297">
        <f t="shared" si="34"/>
        <v>35</v>
      </c>
      <c r="K279" s="60">
        <f>INDEX('1.2(1)④'!$B:$B,MATCH(M279,'1.2(1)④'!A:A,0),1)</f>
        <v>35</v>
      </c>
      <c r="L279" s="17">
        <f t="shared" si="36"/>
        <v>35</v>
      </c>
      <c r="M279" s="17" t="str">
        <f t="shared" si="37"/>
        <v>貨物輸送事業者Scope1,2燃費性能の優れた輸送用機器の使用 （機器・機材等の導入）鉄道</v>
      </c>
      <c r="N279"/>
      <c r="O279" s="58" t="str">
        <f>INDEX('1.2(1)④'!$J:$J,MATCH($K279,'1.2(1)④'!$B:$B,0),1)</f>
        <v>VVVFインバーター制御車両（交流電動機の速度・回転数制御）・高効率内燃機関・ハイブリッド車両・ディーゼルエレクトリック車両等への代替促進</v>
      </c>
      <c r="P279">
        <f t="shared" si="35"/>
        <v>1</v>
      </c>
      <c r="Q279">
        <v>0</v>
      </c>
      <c r="R279">
        <v>0</v>
      </c>
    </row>
    <row r="280" spans="2:18">
      <c r="B280" s="26"/>
      <c r="C280" s="28"/>
      <c r="D280" s="42" t="s">
        <v>1067</v>
      </c>
      <c r="F280" s="69" t="s">
        <v>1178</v>
      </c>
      <c r="G280" s="42" t="s">
        <v>1179</v>
      </c>
      <c r="H280" s="28"/>
      <c r="I280" s="301" t="s">
        <v>1072</v>
      </c>
      <c r="J280" s="297" t="str">
        <f t="shared" si="34"/>
        <v>36～41</v>
      </c>
      <c r="K280" s="60">
        <f>INDEX('1.2(1)④'!$B:$B,MATCH(M280,'1.2(1)④'!A:A,0),1)</f>
        <v>36</v>
      </c>
      <c r="L280" s="17">
        <f t="shared" si="36"/>
        <v>41</v>
      </c>
      <c r="M280" s="17" t="str">
        <f t="shared" si="37"/>
        <v>貨物輸送事業者Scope1,2燃費性能の優れた輸送用機器の使用 （機器・機材等の導入）自動車</v>
      </c>
      <c r="N280"/>
      <c r="O280" s="58" t="str">
        <f>INDEX('1.2(1)④'!$J:$J,MATCH($K280,'1.2(1)④'!$B:$B,0),1)</f>
        <v>トップランナー燃費基準達成車・ハイブリッド車・天然ガス車・電気自動車、燃料電池自動車等の温室効果ガス低排出車の導入</v>
      </c>
      <c r="P280">
        <f t="shared" si="35"/>
        <v>6</v>
      </c>
      <c r="Q280">
        <v>0</v>
      </c>
      <c r="R280">
        <v>0</v>
      </c>
    </row>
    <row r="281" spans="2:18">
      <c r="B281" s="26"/>
      <c r="C281" s="28"/>
      <c r="D281" s="80" t="s">
        <v>1067</v>
      </c>
      <c r="F281" s="70" t="s">
        <v>1178</v>
      </c>
      <c r="G281" s="80" t="s">
        <v>1179</v>
      </c>
      <c r="H281" s="28"/>
      <c r="I281" s="301" t="s">
        <v>1078</v>
      </c>
      <c r="J281" s="297" t="str">
        <f t="shared" si="34"/>
        <v>42～44</v>
      </c>
      <c r="K281" s="60">
        <f>INDEX('1.2(1)④'!$B:$B,MATCH(M281,'1.2(1)④'!A:A,0),1)</f>
        <v>42</v>
      </c>
      <c r="L281" s="17">
        <f t="shared" si="36"/>
        <v>44</v>
      </c>
      <c r="M281" s="17" t="str">
        <f t="shared" si="37"/>
        <v>貨物輸送事業者Scope1,2燃費性能の優れた輸送用機器の使用 （機器・機材等の導入）船舶</v>
      </c>
      <c r="N281"/>
      <c r="O281" s="58" t="str">
        <f>INDEX('1.2(1)④'!$J:$J,MATCH($K281,'1.2(1)④'!$B:$B,0),1)</f>
        <v>スーパーエコシップ、内航船省エネルギー格付制度において格付を取得可能な省エネルギー・省CO2排出船舶等の導入</v>
      </c>
      <c r="P281">
        <f t="shared" si="35"/>
        <v>3</v>
      </c>
      <c r="Q281">
        <v>0</v>
      </c>
      <c r="R281">
        <v>0</v>
      </c>
    </row>
    <row r="282" spans="2:18">
      <c r="B282" s="26"/>
      <c r="C282" s="28"/>
      <c r="D282" s="80" t="s">
        <v>1067</v>
      </c>
      <c r="F282" s="70" t="s">
        <v>1178</v>
      </c>
      <c r="G282" s="78" t="s">
        <v>1179</v>
      </c>
      <c r="H282" s="30"/>
      <c r="I282" s="301" t="s">
        <v>1082</v>
      </c>
      <c r="J282" s="297" t="str">
        <f t="shared" si="34"/>
        <v>45～46</v>
      </c>
      <c r="K282" s="60">
        <f>INDEX('1.2(1)④'!$B:$B,MATCH(M282,'1.2(1)④'!A:A,0),1)</f>
        <v>45</v>
      </c>
      <c r="L282" s="17">
        <f t="shared" si="36"/>
        <v>46</v>
      </c>
      <c r="M282" s="17" t="str">
        <f t="shared" si="37"/>
        <v>貨物輸送事業者Scope1,2燃費性能の優れた輸送用機器の使用 （機器・機材等の導入）航空機</v>
      </c>
      <c r="N282"/>
      <c r="O282" s="58" t="str">
        <f>INDEX('1.2(1)④'!$J:$J,MATCH($K282,'1.2(1)④'!$B:$B,0),1)</f>
        <v>高効率の機材導入</v>
      </c>
      <c r="P282">
        <f t="shared" si="35"/>
        <v>2</v>
      </c>
      <c r="Q282">
        <v>0</v>
      </c>
      <c r="R282">
        <v>0</v>
      </c>
    </row>
    <row r="283" spans="2:18">
      <c r="B283" s="26"/>
      <c r="C283" s="28"/>
      <c r="D283" s="80" t="s">
        <v>1067</v>
      </c>
      <c r="F283" s="70" t="s">
        <v>1178</v>
      </c>
      <c r="G283" s="26" t="s">
        <v>1180</v>
      </c>
      <c r="H283" s="28"/>
      <c r="I283" s="301" t="s">
        <v>3439</v>
      </c>
      <c r="J283" s="297" t="str">
        <f t="shared" si="34"/>
        <v>47～48</v>
      </c>
      <c r="K283" s="60">
        <f>INDEX('1.2(1)④'!$B:$B,MATCH(M283,'1.2(1)④'!A:A,0),1)</f>
        <v>47</v>
      </c>
      <c r="L283" s="17">
        <f t="shared" si="36"/>
        <v>48</v>
      </c>
      <c r="M283" s="17" t="str">
        <f t="shared" si="37"/>
        <v>貨物輸送事業者Scope1,2排出削減に資する運転又は操縦 （運用管理）鉄道</v>
      </c>
      <c r="N283"/>
      <c r="O283" s="58" t="str">
        <f>INDEX('1.2(1)④'!$J:$J,MATCH($K283,'1.2(1)④'!$B:$B,0),1)</f>
        <v>惰行運転の活用</v>
      </c>
      <c r="P283">
        <f t="shared" si="35"/>
        <v>2</v>
      </c>
      <c r="Q283">
        <v>0</v>
      </c>
      <c r="R283">
        <v>0</v>
      </c>
    </row>
    <row r="284" spans="2:18">
      <c r="B284" s="26"/>
      <c r="C284" s="28"/>
      <c r="D284" s="80" t="s">
        <v>1067</v>
      </c>
      <c r="F284" s="70" t="s">
        <v>1178</v>
      </c>
      <c r="G284" s="42" t="s">
        <v>1180</v>
      </c>
      <c r="H284" s="28"/>
      <c r="I284" s="301" t="s">
        <v>1072</v>
      </c>
      <c r="J284" s="297" t="str">
        <f t="shared" si="34"/>
        <v>49～52</v>
      </c>
      <c r="K284" s="60">
        <f>INDEX('1.2(1)④'!$B:$B,MATCH(M284,'1.2(1)④'!A:A,0),1)</f>
        <v>49</v>
      </c>
      <c r="L284" s="17">
        <f t="shared" si="36"/>
        <v>52</v>
      </c>
      <c r="M284" s="17" t="str">
        <f t="shared" si="37"/>
        <v>貨物輸送事業者Scope1,2排出削減に資する運転又は操縦 （運用管理）自動車</v>
      </c>
      <c r="N284"/>
      <c r="O284" s="58" t="str">
        <f>INDEX('1.2(1)④'!$J:$J,MATCH($K284,'1.2(1)④'!$B:$B,0),1)</f>
        <v>エコドライブの促進</v>
      </c>
      <c r="P284">
        <f t="shared" si="35"/>
        <v>4</v>
      </c>
      <c r="Q284">
        <v>0</v>
      </c>
      <c r="R284">
        <v>0</v>
      </c>
    </row>
    <row r="285" spans="2:18" ht="14.4" customHeight="1">
      <c r="B285" s="26"/>
      <c r="C285" s="28"/>
      <c r="D285" s="80" t="s">
        <v>1067</v>
      </c>
      <c r="F285" s="70" t="s">
        <v>1178</v>
      </c>
      <c r="G285" s="80" t="s">
        <v>1180</v>
      </c>
      <c r="H285" s="28"/>
      <c r="I285" s="301" t="s">
        <v>3440</v>
      </c>
      <c r="J285" s="297" t="str">
        <f t="shared" si="34"/>
        <v>53～56</v>
      </c>
      <c r="K285" s="60">
        <f>INDEX('1.2(1)④'!$B:$B,MATCH(M285,'1.2(1)④'!A:A,0),1)</f>
        <v>53</v>
      </c>
      <c r="L285" s="17">
        <f t="shared" si="36"/>
        <v>56</v>
      </c>
      <c r="M285" s="17" t="str">
        <f t="shared" si="37"/>
        <v>貨物輸送事業者Scope1,2排出削減に資する運転又は操縦 （運用管理）船舶</v>
      </c>
      <c r="N285"/>
      <c r="O285" s="58" t="str">
        <f>INDEX('1.2(1)④'!$J:$J,MATCH($K285,'1.2(1)④'!$B:$B,0),1)</f>
        <v>低燃費航行の実施（減速航行、バラスト水の調整等）</v>
      </c>
      <c r="P285">
        <f t="shared" si="35"/>
        <v>4</v>
      </c>
      <c r="Q285">
        <v>0</v>
      </c>
      <c r="R285">
        <v>0</v>
      </c>
    </row>
    <row r="286" spans="2:18" ht="14.4" customHeight="1">
      <c r="B286" s="26"/>
      <c r="C286" s="28"/>
      <c r="D286" s="80" t="s">
        <v>1067</v>
      </c>
      <c r="F286" s="70" t="s">
        <v>1178</v>
      </c>
      <c r="G286" s="80" t="s">
        <v>1180</v>
      </c>
      <c r="H286" s="28"/>
      <c r="I286" s="301" t="s">
        <v>1096</v>
      </c>
      <c r="J286" s="297" t="str">
        <f t="shared" si="34"/>
        <v>57～59</v>
      </c>
      <c r="K286" s="60">
        <f>INDEX('1.2(1)④'!$B:$B,MATCH(M286,'1.2(1)④'!A:A,0),1)</f>
        <v>57</v>
      </c>
      <c r="L286" s="17">
        <f t="shared" si="36"/>
        <v>59</v>
      </c>
      <c r="M286" s="17" t="str">
        <f t="shared" si="37"/>
        <v>貨物輸送事業者Scope1,2排出削減に資する運転又は操縦 （運用管理）航空機　</v>
      </c>
      <c r="N286"/>
      <c r="O286" s="58" t="str">
        <f>INDEX('1.2(1)④'!$J:$J,MATCH($K286,'1.2(1)④'!$B:$B,0),1)</f>
        <v>低燃費運航の実施（管制支援システムの活用等）</v>
      </c>
      <c r="P286">
        <f t="shared" si="35"/>
        <v>3</v>
      </c>
      <c r="Q286">
        <v>0</v>
      </c>
      <c r="R286">
        <v>0</v>
      </c>
    </row>
    <row r="287" spans="2:18" ht="14.4" customHeight="1">
      <c r="B287" s="26"/>
      <c r="C287" s="28"/>
      <c r="D287" s="80" t="s">
        <v>1067</v>
      </c>
      <c r="F287" s="70" t="s">
        <v>1178</v>
      </c>
      <c r="G287" s="298" t="s">
        <v>1181</v>
      </c>
      <c r="H287" s="299"/>
      <c r="I287" s="301" t="s">
        <v>1070</v>
      </c>
      <c r="J287" s="297" t="str">
        <f t="shared" si="34"/>
        <v>60～61</v>
      </c>
      <c r="K287" s="60">
        <f>INDEX('1.2(1)④'!$B:$B,MATCH(M287,'1.2(1)④'!A:A,0),1)</f>
        <v>60</v>
      </c>
      <c r="L287" s="17">
        <f t="shared" si="36"/>
        <v>61</v>
      </c>
      <c r="M287" s="17" t="str">
        <f t="shared" si="37"/>
        <v>貨物輸送事業者Scope1,2輸送機器の大型化 （機器・機材等の導入）鉄道</v>
      </c>
      <c r="N287"/>
      <c r="O287" s="58" t="str">
        <f>INDEX('1.2(1)④'!$J:$J,MATCH($K287,'1.2(1)④'!$B:$B,0),1)</f>
        <v>大型コンテナに対応した貨車・荷役機械の導入</v>
      </c>
      <c r="P287">
        <f t="shared" si="35"/>
        <v>2</v>
      </c>
      <c r="Q287">
        <v>0</v>
      </c>
      <c r="R287">
        <v>0</v>
      </c>
    </row>
    <row r="288" spans="2:18" ht="14.4" customHeight="1">
      <c r="B288" s="26"/>
      <c r="C288" s="28"/>
      <c r="D288" s="80" t="s">
        <v>1067</v>
      </c>
      <c r="F288" s="70" t="s">
        <v>1178</v>
      </c>
      <c r="G288" s="80" t="s">
        <v>1181</v>
      </c>
      <c r="H288" s="28"/>
      <c r="I288" s="301" t="s">
        <v>1072</v>
      </c>
      <c r="J288" s="297" t="str">
        <f t="shared" si="34"/>
        <v>62～63</v>
      </c>
      <c r="K288" s="60">
        <f>INDEX('1.2(1)④'!$B:$B,MATCH(M288,'1.2(1)④'!A:A,0),1)</f>
        <v>62</v>
      </c>
      <c r="L288" s="17">
        <f t="shared" si="36"/>
        <v>63</v>
      </c>
      <c r="M288" s="17" t="str">
        <f t="shared" si="37"/>
        <v>貨物輸送事業者Scope1,2輸送機器の大型化 （機器・機材等の導入）自動車</v>
      </c>
      <c r="N288"/>
      <c r="O288" s="58" t="str">
        <f>INDEX('1.2(1)④'!$J:$J,MATCH($K288,'1.2(1)④'!$B:$B,0),1)</f>
        <v>車両の大型化、トレーラー化</v>
      </c>
      <c r="P288">
        <f t="shared" si="35"/>
        <v>2</v>
      </c>
      <c r="Q288">
        <v>0</v>
      </c>
      <c r="R288">
        <v>0</v>
      </c>
    </row>
    <row r="289" spans="2:18">
      <c r="B289" s="26"/>
      <c r="C289" s="28"/>
      <c r="D289" s="80" t="s">
        <v>1067</v>
      </c>
      <c r="F289" s="70" t="s">
        <v>1178</v>
      </c>
      <c r="G289" s="80" t="s">
        <v>1181</v>
      </c>
      <c r="H289" s="28"/>
      <c r="I289" s="301" t="s">
        <v>1078</v>
      </c>
      <c r="J289" s="297">
        <f t="shared" si="34"/>
        <v>64</v>
      </c>
      <c r="K289" s="60">
        <f>INDEX('1.2(1)④'!$B:$B,MATCH(M289,'1.2(1)④'!A:A,0),1)</f>
        <v>64</v>
      </c>
      <c r="L289" s="17">
        <f t="shared" si="36"/>
        <v>64</v>
      </c>
      <c r="M289" s="17" t="str">
        <f t="shared" si="37"/>
        <v>貨物輸送事業者Scope1,2輸送機器の大型化 （機器・機材等の導入）船舶</v>
      </c>
      <c r="N289"/>
      <c r="O289" s="58" t="str">
        <f>INDEX('1.2(1)④'!$J:$J,MATCH($K289,'1.2(1)④'!$B:$B,0),1)</f>
        <v>船舶の大型化、貨物積載区域の増大</v>
      </c>
      <c r="P289">
        <f t="shared" si="35"/>
        <v>1</v>
      </c>
      <c r="Q289">
        <v>0</v>
      </c>
      <c r="R289">
        <v>0</v>
      </c>
    </row>
    <row r="290" spans="2:18" ht="14.4" customHeight="1">
      <c r="B290" s="26"/>
      <c r="C290" s="28"/>
      <c r="D290" s="80" t="s">
        <v>1067</v>
      </c>
      <c r="F290" s="70" t="s">
        <v>1178</v>
      </c>
      <c r="G290" s="78" t="s">
        <v>1181</v>
      </c>
      <c r="H290" s="30"/>
      <c r="I290" s="301" t="s">
        <v>3441</v>
      </c>
      <c r="J290" s="297">
        <f t="shared" si="34"/>
        <v>65</v>
      </c>
      <c r="K290" s="60">
        <f>INDEX('1.2(1)④'!$B:$B,MATCH(M290,'1.2(1)④'!A:A,0),1)</f>
        <v>65</v>
      </c>
      <c r="L290" s="17">
        <f t="shared" si="36"/>
        <v>65</v>
      </c>
      <c r="M290" s="17" t="str">
        <f t="shared" si="37"/>
        <v>貨物輸送事業者Scope1,2輸送機器の大型化 （機器・機材等の導入）航空機</v>
      </c>
      <c r="N290"/>
      <c r="O290" s="58" t="str">
        <f>INDEX('1.2(1)④'!$J:$J,MATCH($K290,'1.2(1)④'!$B:$B,0),1)</f>
        <v>輸送量に応じた最適な機材の選択</v>
      </c>
      <c r="P290">
        <f t="shared" si="35"/>
        <v>1</v>
      </c>
      <c r="Q290">
        <v>0</v>
      </c>
      <c r="R290">
        <v>0</v>
      </c>
    </row>
    <row r="291" spans="2:18">
      <c r="B291" s="26"/>
      <c r="C291" s="28"/>
      <c r="D291" s="80" t="s">
        <v>1067</v>
      </c>
      <c r="F291" s="70" t="s">
        <v>1178</v>
      </c>
      <c r="G291" t="s">
        <v>1106</v>
      </c>
      <c r="H291" s="299"/>
      <c r="I291" s="301" t="s">
        <v>1070</v>
      </c>
      <c r="J291" s="297" t="str">
        <f t="shared" si="34"/>
        <v>66～67</v>
      </c>
      <c r="K291" s="60">
        <f>INDEX('1.2(1)④'!$B:$B,MATCH(M291,'1.2(1)④'!A:A,0),1)</f>
        <v>66</v>
      </c>
      <c r="L291" s="17">
        <f t="shared" si="36"/>
        <v>67</v>
      </c>
      <c r="M291" s="17" t="str">
        <f t="shared" si="37"/>
        <v>貨物輸送事業者Scope1,2輸送能力の効率的な活用 （運用管理）鉄道</v>
      </c>
      <c r="N291"/>
      <c r="O291" s="58" t="str">
        <f>INDEX('1.2(1)④'!$J:$J,MATCH($K291,'1.2(1)④'!$B:$B,0),1)</f>
        <v>積載率の向上</v>
      </c>
      <c r="P291">
        <f t="shared" si="35"/>
        <v>2</v>
      </c>
      <c r="Q291">
        <v>0</v>
      </c>
      <c r="R291">
        <v>0</v>
      </c>
    </row>
    <row r="292" spans="2:18" ht="14.4" customHeight="1">
      <c r="B292" s="26"/>
      <c r="C292" s="28"/>
      <c r="D292" s="80" t="s">
        <v>1067</v>
      </c>
      <c r="F292" s="70" t="s">
        <v>1178</v>
      </c>
      <c r="G292" s="42" t="s">
        <v>1106</v>
      </c>
      <c r="H292" s="28"/>
      <c r="I292" s="301" t="s">
        <v>1072</v>
      </c>
      <c r="J292" s="297" t="str">
        <f t="shared" si="34"/>
        <v>68～70</v>
      </c>
      <c r="K292" s="60">
        <f>INDEX('1.2(1)④'!$B:$B,MATCH(M292,'1.2(1)④'!A:A,0),1)</f>
        <v>68</v>
      </c>
      <c r="L292" s="17">
        <f t="shared" si="36"/>
        <v>70</v>
      </c>
      <c r="M292" s="17" t="str">
        <f t="shared" si="37"/>
        <v>貨物輸送事業者Scope1,2輸送能力の効率的な活用 （運用管理）自動車</v>
      </c>
      <c r="N292"/>
      <c r="O292" s="58" t="str">
        <f>INDEX('1.2(1)④'!$J:$J,MATCH($K292,'1.2(1)④'!$B:$B,0),1)</f>
        <v>積載率の向上</v>
      </c>
      <c r="P292">
        <f t="shared" si="35"/>
        <v>3</v>
      </c>
      <c r="Q292">
        <v>0</v>
      </c>
      <c r="R292">
        <v>0</v>
      </c>
    </row>
    <row r="293" spans="2:18" ht="14.4" customHeight="1">
      <c r="B293" s="26"/>
      <c r="C293" s="28"/>
      <c r="D293" s="80" t="s">
        <v>1067</v>
      </c>
      <c r="F293" s="70" t="s">
        <v>1178</v>
      </c>
      <c r="G293" s="80" t="s">
        <v>3432</v>
      </c>
      <c r="H293" s="28"/>
      <c r="I293" s="301" t="s">
        <v>1078</v>
      </c>
      <c r="J293" s="297" t="str">
        <f t="shared" si="34"/>
        <v>71～72</v>
      </c>
      <c r="K293" s="60">
        <f>INDEX('1.2(1)④'!$B:$B,MATCH(M293,'1.2(1)④'!A:A,0),1)</f>
        <v>71</v>
      </c>
      <c r="L293" s="17">
        <f t="shared" si="36"/>
        <v>72</v>
      </c>
      <c r="M293" s="17" t="str">
        <f t="shared" si="37"/>
        <v>貨物輸送事業者Scope1,2輸送能力の効率的な活用 （運用管理）船舶</v>
      </c>
      <c r="N293"/>
      <c r="O293" s="58" t="str">
        <f>INDEX('1.2(1)④'!$J:$J,MATCH($K293,'1.2(1)④'!$B:$B,0),1)</f>
        <v>積載率の向上</v>
      </c>
      <c r="P293">
        <f t="shared" si="35"/>
        <v>2</v>
      </c>
      <c r="Q293">
        <v>0</v>
      </c>
      <c r="R293">
        <v>0</v>
      </c>
    </row>
    <row r="294" spans="2:18" ht="14.4" customHeight="1">
      <c r="B294" s="26"/>
      <c r="C294" s="28"/>
      <c r="D294" s="80" t="s">
        <v>1067</v>
      </c>
      <c r="F294" s="70" t="s">
        <v>1178</v>
      </c>
      <c r="G294" s="78" t="s">
        <v>3432</v>
      </c>
      <c r="H294" s="30"/>
      <c r="I294" s="301" t="s">
        <v>3441</v>
      </c>
      <c r="J294" s="297" t="str">
        <f t="shared" si="34"/>
        <v>73～74</v>
      </c>
      <c r="K294" s="60">
        <f>INDEX('1.2(1)④'!$B:$B,MATCH(M294,'1.2(1)④'!A:A,0),1)</f>
        <v>73</v>
      </c>
      <c r="L294" s="17">
        <f t="shared" si="36"/>
        <v>74</v>
      </c>
      <c r="M294" s="17" t="str">
        <f t="shared" si="37"/>
        <v>貨物輸送事業者Scope1,2輸送能力の効率的な活用 （運用管理）航空機</v>
      </c>
      <c r="N294"/>
      <c r="O294" s="58" t="str">
        <f>INDEX('1.2(1)④'!$J:$J,MATCH($K294,'1.2(1)④'!$B:$B,0),1)</f>
        <v>積載率の向上</v>
      </c>
      <c r="P294">
        <f t="shared" si="35"/>
        <v>2</v>
      </c>
      <c r="Q294">
        <v>0</v>
      </c>
      <c r="R294">
        <v>0</v>
      </c>
    </row>
    <row r="295" spans="2:18" ht="14.4" customHeight="1">
      <c r="B295" s="26"/>
      <c r="C295" s="28"/>
      <c r="D295" s="80" t="s">
        <v>1067</v>
      </c>
      <c r="F295" s="70" t="s">
        <v>1178</v>
      </c>
      <c r="G295" s="26" t="s">
        <v>1182</v>
      </c>
      <c r="H295" s="28"/>
      <c r="I295" s="301" t="s">
        <v>3442</v>
      </c>
      <c r="J295" s="297" t="str">
        <f t="shared" si="34"/>
        <v>75～76</v>
      </c>
      <c r="K295" s="60">
        <f>INDEX('1.2(1)④'!$B:$B,MATCH(M295,'1.2(1)④'!A:A,0),1)</f>
        <v>75</v>
      </c>
      <c r="L295" s="17">
        <f t="shared" si="36"/>
        <v>76</v>
      </c>
      <c r="M295" s="17" t="str">
        <f t="shared" si="37"/>
        <v>貨物輸送事業者Scope1,2その他排出削減 （運用管理）共通</v>
      </c>
      <c r="N295"/>
      <c r="O295" s="58" t="str">
        <f>INDEX('1.2(1)④'!$J:$J,MATCH($K295,'1.2(1)④'!$B:$B,0),1)</f>
        <v>バイオ燃料等低炭素燃料、再エネ電力の導入活用量の開示</v>
      </c>
      <c r="P295">
        <f t="shared" si="35"/>
        <v>2</v>
      </c>
      <c r="Q295">
        <v>0</v>
      </c>
      <c r="R295">
        <v>0</v>
      </c>
    </row>
    <row r="296" spans="2:18">
      <c r="B296" s="26"/>
      <c r="C296" s="28"/>
      <c r="D296" s="80" t="s">
        <v>1067</v>
      </c>
      <c r="F296" s="70" t="s">
        <v>1178</v>
      </c>
      <c r="G296" s="80" t="s">
        <v>1182</v>
      </c>
      <c r="H296" s="28"/>
      <c r="I296" s="301" t="s">
        <v>1070</v>
      </c>
      <c r="J296" s="297" t="str">
        <f t="shared" si="34"/>
        <v>77～84</v>
      </c>
      <c r="K296" s="60">
        <f>INDEX('1.2(1)④'!$B:$B,MATCH(M296,'1.2(1)④'!A:A,0),1)</f>
        <v>77</v>
      </c>
      <c r="L296" s="17">
        <f t="shared" si="36"/>
        <v>84</v>
      </c>
      <c r="M296" s="17" t="str">
        <f t="shared" si="37"/>
        <v>貨物輸送事業者Scope1,2その他排出削減 （運用管理）鉄道</v>
      </c>
      <c r="N296"/>
      <c r="O296" s="58" t="str">
        <f>INDEX('1.2(1)④'!$J:$J,MATCH($K296,'1.2(1)④'!$B:$B,0),1)</f>
        <v>物流施設の高度化、物流拠点の整備</v>
      </c>
      <c r="P296">
        <f t="shared" si="35"/>
        <v>8</v>
      </c>
      <c r="Q296">
        <v>0</v>
      </c>
      <c r="R296">
        <v>0</v>
      </c>
    </row>
    <row r="297" spans="2:18" ht="14.4" customHeight="1">
      <c r="B297" s="26"/>
      <c r="C297" s="28"/>
      <c r="D297" s="80" t="s">
        <v>1067</v>
      </c>
      <c r="F297" s="70" t="s">
        <v>1178</v>
      </c>
      <c r="G297" s="80" t="s">
        <v>1182</v>
      </c>
      <c r="H297" s="28"/>
      <c r="I297" s="301" t="s">
        <v>1072</v>
      </c>
      <c r="J297" s="297" t="str">
        <f t="shared" si="34"/>
        <v>85～95</v>
      </c>
      <c r="K297" s="60">
        <f>INDEX('1.2(1)④'!$B:$B,MATCH(M297,'1.2(1)④'!A:A,0),1)</f>
        <v>85</v>
      </c>
      <c r="L297" s="17">
        <f t="shared" si="36"/>
        <v>95</v>
      </c>
      <c r="M297" s="17" t="str">
        <f t="shared" si="37"/>
        <v>貨物輸送事業者Scope1,2その他排出削減 （運用管理）自動車</v>
      </c>
      <c r="N297"/>
      <c r="O297" s="58" t="str">
        <f>INDEX('1.2(1)④'!$J:$J,MATCH($K297,'1.2(1)④'!$B:$B,0),1)</f>
        <v>物流施設の高度化、物流拠点の整備</v>
      </c>
      <c r="P297">
        <f t="shared" si="35"/>
        <v>11</v>
      </c>
      <c r="Q297">
        <v>0</v>
      </c>
      <c r="R297">
        <v>0</v>
      </c>
    </row>
    <row r="298" spans="2:18">
      <c r="B298" s="26"/>
      <c r="C298" s="28"/>
      <c r="D298" s="80" t="s">
        <v>1067</v>
      </c>
      <c r="F298" s="70" t="s">
        <v>1178</v>
      </c>
      <c r="G298" s="80" t="s">
        <v>1182</v>
      </c>
      <c r="H298" s="28"/>
      <c r="I298" s="301" t="s">
        <v>1078</v>
      </c>
      <c r="J298" s="297" t="str">
        <f t="shared" si="34"/>
        <v>96～103</v>
      </c>
      <c r="K298" s="60">
        <f>INDEX('1.2(1)④'!$B:$B,MATCH(M298,'1.2(1)④'!A:A,0),1)</f>
        <v>96</v>
      </c>
      <c r="L298" s="17">
        <f t="shared" si="36"/>
        <v>103</v>
      </c>
      <c r="M298" s="17" t="str">
        <f t="shared" si="37"/>
        <v>貨物輸送事業者Scope1,2その他排出削減 （運用管理）船舶</v>
      </c>
      <c r="N298"/>
      <c r="O298" s="58" t="str">
        <f>INDEX('1.2(1)④'!$J:$J,MATCH($K298,'1.2(1)④'!$B:$B,0),1)</f>
        <v>過剰包装の廃止・包装材のスリム化、環境負荷の低い包装素材の使用</v>
      </c>
      <c r="P298">
        <f t="shared" si="35"/>
        <v>8</v>
      </c>
      <c r="Q298">
        <v>0</v>
      </c>
      <c r="R298">
        <v>0</v>
      </c>
    </row>
    <row r="299" spans="2:18">
      <c r="B299" s="26"/>
      <c r="C299" s="28"/>
      <c r="D299" s="80" t="s">
        <v>1067</v>
      </c>
      <c r="F299" s="70" t="s">
        <v>1178</v>
      </c>
      <c r="G299" s="80" t="s">
        <v>1182</v>
      </c>
      <c r="H299" s="28"/>
      <c r="I299" s="301" t="s">
        <v>3441</v>
      </c>
      <c r="J299" s="297">
        <f t="shared" si="34"/>
        <v>104</v>
      </c>
      <c r="K299" s="60">
        <f>INDEX('1.2(1)④'!$B:$B,MATCH(M299,'1.2(1)④'!A:A,0),1)</f>
        <v>104</v>
      </c>
      <c r="L299" s="17">
        <f t="shared" si="36"/>
        <v>104</v>
      </c>
      <c r="M299" s="17" t="str">
        <f t="shared" si="37"/>
        <v>貨物輸送事業者Scope1,2その他排出削減 （運用管理）航空機</v>
      </c>
      <c r="N299"/>
      <c r="O299" s="58" t="str">
        <f>INDEX('1.2(1)④'!$J:$J,MATCH($K299,'1.2(1)④'!$B:$B,0),1)</f>
        <v>SAF（Sustainable Aviation Fuel）の導入</v>
      </c>
      <c r="P299">
        <f t="shared" si="35"/>
        <v>1</v>
      </c>
      <c r="Q299">
        <v>0</v>
      </c>
      <c r="R299">
        <v>0</v>
      </c>
    </row>
    <row r="300" spans="2:18">
      <c r="B300" s="26"/>
      <c r="C300" s="28"/>
      <c r="D300" s="80" t="s">
        <v>1067</v>
      </c>
      <c r="F300" s="21" t="s">
        <v>683</v>
      </c>
      <c r="G300" s="74" t="s">
        <v>3433</v>
      </c>
      <c r="H300" s="75"/>
      <c r="I300" s="301" t="s">
        <v>3442</v>
      </c>
      <c r="J300" s="297" t="str">
        <f t="shared" si="34"/>
        <v>105～110</v>
      </c>
      <c r="K300" s="60">
        <f>INDEX('1.2(1)④'!$B:$B,MATCH(M300,'1.2(1)④'!A:A,0),1)</f>
        <v>105</v>
      </c>
      <c r="L300" s="17">
        <f t="shared" si="36"/>
        <v>110</v>
      </c>
      <c r="M300" s="17" t="str">
        <f t="shared" si="37"/>
        <v>貨物輸送事業者Scope3排出削減を考慮した業務委託共通</v>
      </c>
      <c r="N300"/>
      <c r="O300" s="58" t="str">
        <f>INDEX('1.2(1)④'!$J:$J,MATCH($K300,'1.2(1)④'!$B:$B,0),1)</f>
        <v>排出削減を考慮した、運送委託先の選定</v>
      </c>
      <c r="P300">
        <f t="shared" si="35"/>
        <v>6</v>
      </c>
      <c r="Q300">
        <v>0</v>
      </c>
      <c r="R300">
        <v>0</v>
      </c>
    </row>
    <row r="301" spans="2:18">
      <c r="B301" s="26"/>
      <c r="C301" s="28"/>
      <c r="D301" s="80" t="s">
        <v>1067</v>
      </c>
      <c r="F301" s="69" t="s">
        <v>683</v>
      </c>
      <c r="G301" s="74" t="s">
        <v>3434</v>
      </c>
      <c r="H301" s="75"/>
      <c r="I301" s="301" t="s">
        <v>3442</v>
      </c>
      <c r="J301" s="297" t="str">
        <f t="shared" si="34"/>
        <v>111～112</v>
      </c>
      <c r="K301" s="60">
        <f>INDEX('1.2(1)④'!$B:$B,MATCH(M301,'1.2(1)④'!A:A,0),1)</f>
        <v>111</v>
      </c>
      <c r="L301" s="17">
        <f t="shared" si="36"/>
        <v>112</v>
      </c>
      <c r="M301" s="17" t="str">
        <f t="shared" si="37"/>
        <v>貨物輸送事業者Scope3排出削減を考慮した物流拠点の使用共通</v>
      </c>
      <c r="N301"/>
      <c r="O301" s="58" t="str">
        <f>INDEX('1.2(1)④'!$J:$J,MATCH($K301,'1.2(1)④'!$B:$B,0),1)</f>
        <v>排出削減を考慮した、外部物流拠点（倉庫）での保管</v>
      </c>
      <c r="P301">
        <f t="shared" si="35"/>
        <v>2</v>
      </c>
      <c r="Q301">
        <v>0</v>
      </c>
      <c r="R301">
        <v>0</v>
      </c>
    </row>
    <row r="302" spans="2:18">
      <c r="B302" s="26"/>
      <c r="C302" s="28"/>
      <c r="D302" s="80" t="s">
        <v>1067</v>
      </c>
      <c r="F302" s="70" t="s">
        <v>683</v>
      </c>
      <c r="G302" s="74" t="s">
        <v>3435</v>
      </c>
      <c r="H302" s="75"/>
      <c r="I302" s="301" t="s">
        <v>3442</v>
      </c>
      <c r="J302" s="297">
        <f t="shared" si="34"/>
        <v>113</v>
      </c>
      <c r="K302" s="60">
        <f>INDEX('1.2(1)④'!$B:$B,MATCH(M302,'1.2(1)④'!A:A,0),1)</f>
        <v>113</v>
      </c>
      <c r="L302" s="17">
        <f t="shared" si="36"/>
        <v>113</v>
      </c>
      <c r="M302" s="17" t="str">
        <f t="shared" si="37"/>
        <v>貨物輸送事業者Scope3排出削減を考慮した梱包資材・事務用品等の物品購入共通</v>
      </c>
      <c r="N302"/>
      <c r="O302" s="58" t="str">
        <f>INDEX('1.2(1)④'!$J:$J,MATCH($K302,'1.2(1)④'!$B:$B,0),1)</f>
        <v>排出削減を考慮した梱包資材・事務用品等の物品購入</v>
      </c>
      <c r="P302">
        <f t="shared" si="35"/>
        <v>1</v>
      </c>
      <c r="Q302">
        <v>0</v>
      </c>
      <c r="R302">
        <v>0</v>
      </c>
    </row>
    <row r="303" spans="2:18">
      <c r="B303" s="26"/>
      <c r="C303" s="28"/>
      <c r="D303" s="80" t="s">
        <v>1067</v>
      </c>
      <c r="F303" s="70" t="s">
        <v>683</v>
      </c>
      <c r="G303" s="298" t="s">
        <v>3436</v>
      </c>
      <c r="H303" s="299"/>
      <c r="I303" s="301" t="s">
        <v>3442</v>
      </c>
      <c r="J303" s="297" t="str">
        <f t="shared" si="34"/>
        <v>114～115</v>
      </c>
      <c r="K303" s="60">
        <f>INDEX('1.2(1)④'!$B:$B,MATCH(M303,'1.2(1)④'!A:A,0),1)</f>
        <v>114</v>
      </c>
      <c r="L303" s="17">
        <f t="shared" si="36"/>
        <v>115</v>
      </c>
      <c r="M303" s="17" t="str">
        <f t="shared" si="37"/>
        <v>貨物輸送事業者Scope3排出削減を考慮した機器・資材等の廃棄共通</v>
      </c>
      <c r="N303"/>
      <c r="O303" s="58" t="str">
        <f>INDEX('1.2(1)④'!$J:$J,MATCH($K303,'1.2(1)④'!$B:$B,0),1)</f>
        <v>保有車両および関連部品（タイヤ・バッテリー等）のリユース・リサイクル</v>
      </c>
      <c r="P303">
        <f t="shared" si="35"/>
        <v>2</v>
      </c>
      <c r="Q303">
        <v>0</v>
      </c>
      <c r="R303">
        <v>0</v>
      </c>
    </row>
    <row r="304" spans="2:18" ht="14.4" customHeight="1">
      <c r="B304" s="26"/>
      <c r="C304" s="28"/>
      <c r="D304" s="298" t="s">
        <v>1142</v>
      </c>
      <c r="E304" s="299"/>
      <c r="F304" s="298" t="s">
        <v>1178</v>
      </c>
      <c r="G304" s="298" t="s">
        <v>1179</v>
      </c>
      <c r="H304" s="299"/>
      <c r="I304" s="301" t="s">
        <v>1070</v>
      </c>
      <c r="J304" s="297">
        <f t="shared" si="34"/>
        <v>116</v>
      </c>
      <c r="K304" s="60">
        <f>INDEX('1.2(1)④'!$B:$B,MATCH(M304,'1.2(1)④'!A:A,0),1)</f>
        <v>116</v>
      </c>
      <c r="L304" s="17">
        <f t="shared" si="36"/>
        <v>116</v>
      </c>
      <c r="M304" s="17" t="str">
        <f t="shared" si="37"/>
        <v>旅客輸送事業者Scope1,2燃費性能の優れた輸送用機器の使用 （機器・機材等の導入）鉄道</v>
      </c>
      <c r="N304"/>
      <c r="O304" s="58" t="str">
        <f>INDEX('1.2(1)④'!$J:$J,MATCH($K304,'1.2(1)④'!$B:$B,0),1)</f>
        <v>VVVFインバーター制御車両（交流電動機の速度・回転数制御）・ハイブリッド車両・ディーゼルエレクトリック車両・高効率内燃機関等への代替促進</v>
      </c>
      <c r="P304">
        <f t="shared" si="35"/>
        <v>1</v>
      </c>
      <c r="Q304">
        <v>0</v>
      </c>
      <c r="R304">
        <v>0</v>
      </c>
    </row>
    <row r="305" spans="2:18">
      <c r="B305" s="26"/>
      <c r="C305" s="28"/>
      <c r="D305" s="42" t="s">
        <v>1142</v>
      </c>
      <c r="E305" s="125"/>
      <c r="F305" s="42" t="s">
        <v>1178</v>
      </c>
      <c r="G305" s="42" t="s">
        <v>1179</v>
      </c>
      <c r="H305" s="28"/>
      <c r="I305" s="301" t="s">
        <v>1072</v>
      </c>
      <c r="J305" s="297" t="str">
        <f t="shared" si="34"/>
        <v>117～123</v>
      </c>
      <c r="K305" s="60">
        <f>INDEX('1.2(1)④'!$B:$B,MATCH(M305,'1.2(1)④'!A:A,0),1)</f>
        <v>117</v>
      </c>
      <c r="L305" s="17">
        <f t="shared" si="36"/>
        <v>123</v>
      </c>
      <c r="M305" s="17" t="str">
        <f t="shared" si="37"/>
        <v>旅客輸送事業者Scope1,2燃費性能の優れた輸送用機器の使用 （機器・機材等の導入）自動車</v>
      </c>
      <c r="N305"/>
      <c r="O305" s="58" t="str">
        <f>INDEX('1.2(1)④'!$J:$J,MATCH($K305,'1.2(1)④'!$B:$B,0),1)</f>
        <v>トップランナー燃費基準達成車・ハイブリッド車・天然ガス車・電気自動車・プラグインハイブリッド自動車、燃料電池自動車等の温室効果ガス低排出車の導入</v>
      </c>
      <c r="P305">
        <f t="shared" si="35"/>
        <v>7</v>
      </c>
      <c r="Q305">
        <v>0</v>
      </c>
      <c r="R305">
        <v>0</v>
      </c>
    </row>
    <row r="306" spans="2:18">
      <c r="B306" s="26"/>
      <c r="C306" s="28"/>
      <c r="D306" s="42" t="s">
        <v>1142</v>
      </c>
      <c r="E306" s="125"/>
      <c r="F306" s="80" t="s">
        <v>1178</v>
      </c>
      <c r="G306" s="80" t="s">
        <v>1179</v>
      </c>
      <c r="H306" s="28"/>
      <c r="I306" s="301" t="s">
        <v>1078</v>
      </c>
      <c r="J306" s="297" t="str">
        <f t="shared" si="34"/>
        <v>124～126</v>
      </c>
      <c r="K306" s="60">
        <f>INDEX('1.2(1)④'!$B:$B,MATCH(M306,'1.2(1)④'!A:A,0),1)</f>
        <v>124</v>
      </c>
      <c r="L306" s="17">
        <f t="shared" si="36"/>
        <v>126</v>
      </c>
      <c r="M306" s="17" t="str">
        <f t="shared" si="37"/>
        <v>旅客輸送事業者Scope1,2燃費性能の優れた輸送用機器の使用 （機器・機材等の導入）船舶</v>
      </c>
      <c r="N306"/>
      <c r="O306" s="58" t="str">
        <f>INDEX('1.2(1)④'!$J:$J,MATCH($K306,'1.2(1)④'!$B:$B,0),1)</f>
        <v>スーパーエコシップ等の低燃費船舶の導入</v>
      </c>
      <c r="P306">
        <f t="shared" si="35"/>
        <v>3</v>
      </c>
      <c r="Q306">
        <v>0</v>
      </c>
      <c r="R306">
        <v>0</v>
      </c>
    </row>
    <row r="307" spans="2:18">
      <c r="B307" s="26"/>
      <c r="C307" s="28"/>
      <c r="D307" s="42" t="s">
        <v>1142</v>
      </c>
      <c r="E307" s="125"/>
      <c r="F307" s="80" t="s">
        <v>1178</v>
      </c>
      <c r="G307" s="78" t="s">
        <v>1179</v>
      </c>
      <c r="H307" s="30"/>
      <c r="I307" s="301" t="s">
        <v>1082</v>
      </c>
      <c r="J307" s="297" t="str">
        <f t="shared" si="34"/>
        <v>127～128</v>
      </c>
      <c r="K307" s="60">
        <f>INDEX('1.2(1)④'!$B:$B,MATCH(M307,'1.2(1)④'!A:A,0),1)</f>
        <v>127</v>
      </c>
      <c r="L307" s="17">
        <f t="shared" si="36"/>
        <v>128</v>
      </c>
      <c r="M307" s="17" t="str">
        <f t="shared" si="37"/>
        <v>旅客輸送事業者Scope1,2燃費性能の優れた輸送用機器の使用 （機器・機材等の導入）航空機</v>
      </c>
      <c r="N307"/>
      <c r="O307" s="58" t="str">
        <f>INDEX('1.2(1)④'!$J:$J,MATCH($K307,'1.2(1)④'!$B:$B,0),1)</f>
        <v>高効率の機材導入</v>
      </c>
      <c r="P307">
        <f t="shared" si="35"/>
        <v>2</v>
      </c>
      <c r="Q307">
        <v>0</v>
      </c>
      <c r="R307">
        <v>0</v>
      </c>
    </row>
    <row r="308" spans="2:18">
      <c r="B308" s="26"/>
      <c r="C308" s="28"/>
      <c r="D308" s="42" t="s">
        <v>1142</v>
      </c>
      <c r="E308" s="125"/>
      <c r="F308" s="80" t="s">
        <v>1178</v>
      </c>
      <c r="G308" s="298" t="s">
        <v>1180</v>
      </c>
      <c r="H308" s="299"/>
      <c r="I308" s="301" t="s">
        <v>1070</v>
      </c>
      <c r="J308" s="297" t="str">
        <f t="shared" si="34"/>
        <v>129～133</v>
      </c>
      <c r="K308" s="60">
        <f>INDEX('1.2(1)④'!$B:$B,MATCH(M308,'1.2(1)④'!A:A,0),1)</f>
        <v>129</v>
      </c>
      <c r="L308" s="17">
        <f t="shared" si="36"/>
        <v>133</v>
      </c>
      <c r="M308" s="17" t="str">
        <f t="shared" si="37"/>
        <v>旅客輸送事業者Scope1,2排出削減に資する運転又は操縦 （運用管理）鉄道</v>
      </c>
      <c r="N308"/>
      <c r="O308" s="58" t="str">
        <f>INDEX('1.2(1)④'!$J:$J,MATCH($K308,'1.2(1)④'!$B:$B,0),1)</f>
        <v>惰行運転の活用</v>
      </c>
      <c r="P308">
        <f t="shared" si="35"/>
        <v>5</v>
      </c>
      <c r="Q308">
        <v>0</v>
      </c>
      <c r="R308">
        <v>0</v>
      </c>
    </row>
    <row r="309" spans="2:18">
      <c r="B309" s="26"/>
      <c r="C309" s="28"/>
      <c r="D309" s="42" t="s">
        <v>1142</v>
      </c>
      <c r="E309" s="125"/>
      <c r="F309" s="80" t="s">
        <v>1178</v>
      </c>
      <c r="G309" s="80" t="s">
        <v>1180</v>
      </c>
      <c r="H309" s="28"/>
      <c r="I309" s="301" t="s">
        <v>1072</v>
      </c>
      <c r="J309" s="297" t="str">
        <f t="shared" si="34"/>
        <v>134～137</v>
      </c>
      <c r="K309" s="60">
        <f>INDEX('1.2(1)④'!$B:$B,MATCH(M309,'1.2(1)④'!A:A,0),1)</f>
        <v>134</v>
      </c>
      <c r="L309" s="17">
        <f t="shared" si="36"/>
        <v>137</v>
      </c>
      <c r="M309" s="17" t="str">
        <f t="shared" si="37"/>
        <v>旅客輸送事業者Scope1,2排出削減に資する運転又は操縦 （運用管理）自動車</v>
      </c>
      <c r="N309"/>
      <c r="O309" s="58" t="str">
        <f>INDEX('1.2(1)④'!$J:$J,MATCH($K309,'1.2(1)④'!$B:$B,0),1)</f>
        <v>エコドライブの促進</v>
      </c>
      <c r="P309">
        <f t="shared" si="35"/>
        <v>4</v>
      </c>
      <c r="Q309">
        <v>0</v>
      </c>
      <c r="R309">
        <v>0</v>
      </c>
    </row>
    <row r="310" spans="2:18" ht="14.4" customHeight="1">
      <c r="B310" s="26"/>
      <c r="C310" s="28"/>
      <c r="D310" s="42" t="s">
        <v>1142</v>
      </c>
      <c r="E310" s="125"/>
      <c r="F310" s="80" t="s">
        <v>1178</v>
      </c>
      <c r="G310" s="80" t="s">
        <v>1180</v>
      </c>
      <c r="H310" s="28"/>
      <c r="I310" s="301" t="s">
        <v>1078</v>
      </c>
      <c r="J310" s="297" t="str">
        <f t="shared" si="34"/>
        <v>138～140</v>
      </c>
      <c r="K310" s="60">
        <f>INDEX('1.2(1)④'!$B:$B,MATCH(M310,'1.2(1)④'!A:A,0),1)</f>
        <v>138</v>
      </c>
      <c r="L310" s="17">
        <f t="shared" si="36"/>
        <v>140</v>
      </c>
      <c r="M310" s="17" t="str">
        <f t="shared" si="37"/>
        <v>旅客輸送事業者Scope1,2排出削減に資する運転又は操縦 （運用管理）船舶</v>
      </c>
      <c r="N310"/>
      <c r="O310" s="58" t="str">
        <f>INDEX('1.2(1)④'!$J:$J,MATCH($K310,'1.2(1)④'!$B:$B,0),1)</f>
        <v>低燃費航行の実施（減速走行、バラスト水の調整等）</v>
      </c>
      <c r="P310">
        <f t="shared" si="35"/>
        <v>3</v>
      </c>
      <c r="Q310">
        <v>0</v>
      </c>
      <c r="R310">
        <v>0</v>
      </c>
    </row>
    <row r="311" spans="2:18" ht="14.4" customHeight="1">
      <c r="B311" s="26"/>
      <c r="C311" s="28"/>
      <c r="D311" s="42" t="s">
        <v>1142</v>
      </c>
      <c r="E311" s="125"/>
      <c r="F311" s="80" t="s">
        <v>1178</v>
      </c>
      <c r="G311" s="78" t="s">
        <v>1180</v>
      </c>
      <c r="H311" s="30"/>
      <c r="I311" s="301" t="s">
        <v>1082</v>
      </c>
      <c r="J311" s="297" t="str">
        <f t="shared" si="34"/>
        <v>141～143</v>
      </c>
      <c r="K311" s="60">
        <f>INDEX('1.2(1)④'!$B:$B,MATCH(M311,'1.2(1)④'!A:A,0),1)</f>
        <v>141</v>
      </c>
      <c r="L311" s="17">
        <f t="shared" si="36"/>
        <v>143</v>
      </c>
      <c r="M311" s="17" t="str">
        <f t="shared" si="37"/>
        <v>旅客輸送事業者Scope1,2排出削減に資する運転又は操縦 （運用管理）航空機</v>
      </c>
      <c r="N311"/>
      <c r="O311" s="58" t="str">
        <f>INDEX('1.2(1)④'!$J:$J,MATCH($K311,'1.2(1)④'!$B:$B,0),1)</f>
        <v>低燃費運航の実施（管制支援システムの活用等）</v>
      </c>
      <c r="P311">
        <f t="shared" si="35"/>
        <v>3</v>
      </c>
      <c r="Q311">
        <v>0</v>
      </c>
      <c r="R311">
        <v>0</v>
      </c>
    </row>
    <row r="312" spans="2:18" ht="14.4" customHeight="1">
      <c r="B312" s="26"/>
      <c r="C312" s="28"/>
      <c r="D312" s="42" t="s">
        <v>1142</v>
      </c>
      <c r="E312" s="125"/>
      <c r="F312" s="80" t="s">
        <v>1178</v>
      </c>
      <c r="G312" s="298" t="s">
        <v>3437</v>
      </c>
      <c r="H312" s="299"/>
      <c r="I312" s="301" t="s">
        <v>1070</v>
      </c>
      <c r="J312" s="297">
        <f t="shared" si="34"/>
        <v>144</v>
      </c>
      <c r="K312" s="60">
        <f>INDEX('1.2(1)④'!$B:$B,MATCH(M312,'1.2(1)④'!A:A,0),1)</f>
        <v>144</v>
      </c>
      <c r="L312" s="17">
        <f t="shared" si="36"/>
        <v>144</v>
      </c>
      <c r="M312" s="17" t="str">
        <f t="shared" si="37"/>
        <v>旅客輸送事業者Scope1,2旅客を乗せないで走行し、又は航行する距離の縮減 （運用管理）鉄道</v>
      </c>
      <c r="N312"/>
      <c r="O312" s="58" t="str">
        <f>INDEX('1.2(1)④'!$J:$J,MATCH($K312,'1.2(1)④'!$B:$B,0),1)</f>
        <v>回送運行距離を最小限にするような車両の運用</v>
      </c>
      <c r="P312">
        <f t="shared" si="35"/>
        <v>1</v>
      </c>
      <c r="Q312">
        <v>0</v>
      </c>
      <c r="R312">
        <v>0</v>
      </c>
    </row>
    <row r="313" spans="2:18" ht="14.4" customHeight="1">
      <c r="B313" s="26"/>
      <c r="C313" s="28"/>
      <c r="D313" s="42" t="s">
        <v>1142</v>
      </c>
      <c r="E313" s="125"/>
      <c r="F313" s="80" t="s">
        <v>1178</v>
      </c>
      <c r="G313" s="80" t="s">
        <v>3437</v>
      </c>
      <c r="H313" s="28"/>
      <c r="I313" s="301" t="s">
        <v>1072</v>
      </c>
      <c r="J313" s="297" t="str">
        <f t="shared" si="34"/>
        <v>145～147</v>
      </c>
      <c r="K313" s="60">
        <f>INDEX('1.2(1)④'!$B:$B,MATCH(M313,'1.2(1)④'!A:A,0),1)</f>
        <v>145</v>
      </c>
      <c r="L313" s="17">
        <f t="shared" si="36"/>
        <v>147</v>
      </c>
      <c r="M313" s="17" t="str">
        <f t="shared" si="37"/>
        <v>旅客輸送事業者Scope1,2旅客を乗せないで走行し、又は航行する距離の縮減 （運用管理）自動車</v>
      </c>
      <c r="N313"/>
      <c r="O313" s="58" t="str">
        <f>INDEX('1.2(1)④'!$J:$J,MATCH($K313,'1.2(1)④'!$B:$B,0),1)</f>
        <v>回送運行距離を最小限にするような車両の運用</v>
      </c>
      <c r="P313">
        <f t="shared" si="35"/>
        <v>3</v>
      </c>
      <c r="Q313">
        <v>0</v>
      </c>
      <c r="R313">
        <v>0</v>
      </c>
    </row>
    <row r="314" spans="2:18" ht="14.4" customHeight="1">
      <c r="B314" s="26"/>
      <c r="C314" s="28"/>
      <c r="D314" s="42" t="s">
        <v>1142</v>
      </c>
      <c r="E314" s="125"/>
      <c r="F314" s="80" t="s">
        <v>1178</v>
      </c>
      <c r="G314" s="80" t="s">
        <v>3437</v>
      </c>
      <c r="H314" s="28"/>
      <c r="I314" s="301" t="s">
        <v>1078</v>
      </c>
      <c r="J314" s="297">
        <f t="shared" si="34"/>
        <v>148</v>
      </c>
      <c r="K314" s="60">
        <f>INDEX('1.2(1)④'!$B:$B,MATCH(M314,'1.2(1)④'!A:A,0),1)</f>
        <v>148</v>
      </c>
      <c r="L314" s="17">
        <f t="shared" si="36"/>
        <v>148</v>
      </c>
      <c r="M314" s="17" t="str">
        <f t="shared" si="37"/>
        <v>旅客輸送事業者Scope1,2旅客を乗せないで走行し、又は航行する距離の縮減 （運用管理）船舶</v>
      </c>
      <c r="N314"/>
      <c r="O314" s="58" t="str">
        <f>INDEX('1.2(1)④'!$J:$J,MATCH($K314,'1.2(1)④'!$B:$B,0),1)</f>
        <v>回航時の減速</v>
      </c>
      <c r="P314">
        <f t="shared" si="35"/>
        <v>1</v>
      </c>
      <c r="Q314">
        <v>0</v>
      </c>
      <c r="R314">
        <v>0</v>
      </c>
    </row>
    <row r="315" spans="2:18" ht="14.4" customHeight="1">
      <c r="B315" s="26"/>
      <c r="C315" s="28"/>
      <c r="D315" s="42" t="s">
        <v>1142</v>
      </c>
      <c r="E315" s="125"/>
      <c r="F315" s="80" t="s">
        <v>1178</v>
      </c>
      <c r="G315" s="78" t="s">
        <v>3437</v>
      </c>
      <c r="H315" s="30"/>
      <c r="I315" s="301" t="s">
        <v>1082</v>
      </c>
      <c r="J315" s="297">
        <f t="shared" si="34"/>
        <v>149</v>
      </c>
      <c r="K315" s="60">
        <f>INDEX('1.2(1)④'!$B:$B,MATCH(M315,'1.2(1)④'!A:A,0),1)</f>
        <v>149</v>
      </c>
      <c r="L315" s="17">
        <f t="shared" si="36"/>
        <v>149</v>
      </c>
      <c r="M315" s="17" t="str">
        <f t="shared" si="37"/>
        <v>旅客輸送事業者Scope1,2旅客を乗せないで走行し、又は航行する距離の縮減 （運用管理）航空機</v>
      </c>
      <c r="N315"/>
      <c r="O315" s="58" t="str">
        <f>INDEX('1.2(1)④'!$J:$J,MATCH($K315,'1.2(1)④'!$B:$B,0),1)</f>
        <v>回送運航時の距離を縮減するための機材繰り</v>
      </c>
      <c r="P315">
        <f t="shared" si="35"/>
        <v>1</v>
      </c>
      <c r="Q315">
        <v>0</v>
      </c>
      <c r="R315">
        <v>0</v>
      </c>
    </row>
    <row r="316" spans="2:18" ht="14.4" customHeight="1">
      <c r="B316" s="26"/>
      <c r="C316" s="28"/>
      <c r="D316" s="42" t="s">
        <v>1142</v>
      </c>
      <c r="E316" s="125"/>
      <c r="F316" s="80" t="s">
        <v>1178</v>
      </c>
      <c r="G316" s="298" t="s">
        <v>1182</v>
      </c>
      <c r="H316" s="299"/>
      <c r="I316" s="301" t="s">
        <v>1111</v>
      </c>
      <c r="J316" s="297" t="str">
        <f t="shared" si="34"/>
        <v>150～151</v>
      </c>
      <c r="K316" s="60">
        <f>INDEX('1.2(1)④'!$B:$B,MATCH(M316,'1.2(1)④'!A:A,0),1)</f>
        <v>150</v>
      </c>
      <c r="L316" s="17">
        <f t="shared" si="36"/>
        <v>151</v>
      </c>
      <c r="M316" s="17" t="str">
        <f t="shared" si="37"/>
        <v>旅客輸送事業者Scope1,2その他排出削減 （運用管理）共通</v>
      </c>
      <c r="N316"/>
      <c r="O316" s="58" t="str">
        <f>INDEX('1.2(1)④'!$J:$J,MATCH($K316,'1.2(1)④'!$B:$B,0),1)</f>
        <v>バイオ燃料等低炭素燃料、再エネ電力の導入活用量の開示</v>
      </c>
      <c r="P316">
        <f t="shared" si="35"/>
        <v>2</v>
      </c>
      <c r="Q316">
        <v>0</v>
      </c>
      <c r="R316">
        <v>0</v>
      </c>
    </row>
    <row r="317" spans="2:18" ht="14.4" customHeight="1">
      <c r="B317" s="26"/>
      <c r="C317" s="28"/>
      <c r="D317" s="42" t="s">
        <v>1142</v>
      </c>
      <c r="E317" s="125"/>
      <c r="F317" s="80" t="s">
        <v>1178</v>
      </c>
      <c r="G317" s="80" t="s">
        <v>1182</v>
      </c>
      <c r="H317" s="28"/>
      <c r="I317" s="301" t="s">
        <v>1070</v>
      </c>
      <c r="J317" s="297" t="str">
        <f t="shared" si="34"/>
        <v>152～158</v>
      </c>
      <c r="K317" s="60">
        <f>INDEX('1.2(1)④'!$B:$B,MATCH(M317,'1.2(1)④'!A:A,0),1)</f>
        <v>152</v>
      </c>
      <c r="L317" s="17">
        <f t="shared" si="36"/>
        <v>158</v>
      </c>
      <c r="M317" s="17" t="str">
        <f t="shared" si="37"/>
        <v>旅客輸送事業者Scope1,2その他排出削減 （運用管理）鉄道</v>
      </c>
      <c r="N317"/>
      <c r="O317" s="58" t="str">
        <f>INDEX('1.2(1)④'!$J:$J,MATCH($K317,'1.2(1)④'!$B:$B,0),1)</f>
        <v>自社または事業者団体等でのマニュアルの整備</v>
      </c>
      <c r="P317">
        <f t="shared" si="35"/>
        <v>7</v>
      </c>
      <c r="Q317">
        <v>0</v>
      </c>
      <c r="R317">
        <v>0</v>
      </c>
    </row>
    <row r="318" spans="2:18" ht="14.4" customHeight="1">
      <c r="B318" s="26"/>
      <c r="C318" s="28"/>
      <c r="D318" s="42" t="s">
        <v>1142</v>
      </c>
      <c r="E318" s="125"/>
      <c r="F318" s="80" t="s">
        <v>1178</v>
      </c>
      <c r="G318" s="80" t="s">
        <v>1182</v>
      </c>
      <c r="H318" s="28"/>
      <c r="I318" s="301" t="s">
        <v>1072</v>
      </c>
      <c r="J318" s="297" t="str">
        <f t="shared" si="34"/>
        <v>159～162</v>
      </c>
      <c r="K318" s="60">
        <f>INDEX('1.2(1)④'!$B:$B,MATCH(M318,'1.2(1)④'!A:A,0),1)</f>
        <v>159</v>
      </c>
      <c r="L318" s="17">
        <f t="shared" si="36"/>
        <v>162</v>
      </c>
      <c r="M318" s="17" t="str">
        <f t="shared" si="37"/>
        <v>旅客輸送事業者Scope1,2その他排出削減 （運用管理）自動車</v>
      </c>
      <c r="N318"/>
      <c r="O318" s="58" t="str">
        <f>INDEX('1.2(1)④'!$J:$J,MATCH($K318,'1.2(1)④'!$B:$B,0),1)</f>
        <v>自社または事業者団体等でのマニュアルの整備</v>
      </c>
      <c r="P318">
        <f t="shared" si="35"/>
        <v>4</v>
      </c>
      <c r="Q318">
        <v>0</v>
      </c>
      <c r="R318">
        <v>0</v>
      </c>
    </row>
    <row r="319" spans="2:18" ht="28.95" customHeight="1">
      <c r="B319" s="26"/>
      <c r="C319" s="28"/>
      <c r="D319" s="42" t="s">
        <v>1142</v>
      </c>
      <c r="E319" s="125"/>
      <c r="F319" s="78" t="s">
        <v>1178</v>
      </c>
      <c r="G319" s="78" t="s">
        <v>1182</v>
      </c>
      <c r="H319" s="30"/>
      <c r="I319" s="301" t="s">
        <v>1078</v>
      </c>
      <c r="J319" s="297" t="str">
        <f t="shared" si="34"/>
        <v>163～167</v>
      </c>
      <c r="K319" s="60">
        <f>INDEX('1.2(1)④'!$B:$B,MATCH(M319,'1.2(1)④'!A:A,0),1)</f>
        <v>163</v>
      </c>
      <c r="L319" s="17">
        <f t="shared" si="36"/>
        <v>167</v>
      </c>
      <c r="M319" s="17" t="str">
        <f t="shared" si="37"/>
        <v>旅客輸送事業者Scope1,2その他排出削減 （運用管理）船舶</v>
      </c>
      <c r="N319"/>
      <c r="O319" s="58" t="str">
        <f>INDEX('1.2(1)④'!$J:$J,MATCH($K319,'1.2(1)④'!$B:$B,0),1)</f>
        <v>自社または事業者団体等でのマニュアルの整備</v>
      </c>
      <c r="P319">
        <f t="shared" si="35"/>
        <v>5</v>
      </c>
      <c r="Q319">
        <v>0</v>
      </c>
      <c r="R319">
        <v>0</v>
      </c>
    </row>
    <row r="320" spans="2:18" ht="14.4" customHeight="1">
      <c r="B320" s="26"/>
      <c r="C320" s="28"/>
      <c r="D320" s="42" t="s">
        <v>1142</v>
      </c>
      <c r="E320" s="125"/>
      <c r="F320" s="298" t="s">
        <v>720</v>
      </c>
      <c r="G320" s="74" t="s">
        <v>3433</v>
      </c>
      <c r="H320" s="75"/>
      <c r="I320" s="301" t="s">
        <v>1111</v>
      </c>
      <c r="J320" s="297" t="str">
        <f t="shared" si="34"/>
        <v>168～171</v>
      </c>
      <c r="K320" s="60">
        <f>INDEX('1.2(1)④'!$B:$B,MATCH(M320,'1.2(1)④'!A:A,0),1)</f>
        <v>168</v>
      </c>
      <c r="L320" s="17">
        <f t="shared" si="36"/>
        <v>171</v>
      </c>
      <c r="M320" s="17" t="str">
        <f t="shared" si="37"/>
        <v>旅客輸送事業者Scope3排出削減を考慮した業務委託共通</v>
      </c>
      <c r="N320"/>
      <c r="O320" s="58" t="str">
        <f>INDEX('1.2(1)④'!$J:$J,MATCH($K320,'1.2(1)④'!$B:$B,0),1)</f>
        <v>排出削減を考慮した、乗り継ぎ施設・駅施設の整備委託先の選定</v>
      </c>
      <c r="P320">
        <f t="shared" si="35"/>
        <v>4</v>
      </c>
      <c r="Q320">
        <v>0</v>
      </c>
      <c r="R320">
        <v>0</v>
      </c>
    </row>
    <row r="321" spans="2:18">
      <c r="B321" s="26"/>
      <c r="C321" s="28"/>
      <c r="D321" s="42" t="s">
        <v>1142</v>
      </c>
      <c r="E321" s="125"/>
      <c r="F321" s="42" t="s">
        <v>720</v>
      </c>
      <c r="G321" s="74" t="s">
        <v>3438</v>
      </c>
      <c r="H321" s="75"/>
      <c r="I321" s="301" t="s">
        <v>1111</v>
      </c>
      <c r="J321" s="297">
        <f t="shared" si="34"/>
        <v>172</v>
      </c>
      <c r="K321" s="60">
        <f>INDEX('1.2(1)④'!$B:$B,MATCH(M321,'1.2(1)④'!A:A,0),1)</f>
        <v>172</v>
      </c>
      <c r="L321" s="17">
        <f t="shared" si="36"/>
        <v>172</v>
      </c>
      <c r="M321" s="17" t="str">
        <f t="shared" si="37"/>
        <v>旅客輸送事業者Scope3排出削減を考慮した資材・事務用品等の物品購入共通</v>
      </c>
      <c r="N321"/>
      <c r="O321" s="58" t="str">
        <f>INDEX('1.2(1)④'!$J:$J,MATCH($K321,'1.2(1)④'!$B:$B,0),1)</f>
        <v>排出削減を考慮した資材・事務用品等の物品購入</v>
      </c>
      <c r="P321">
        <f t="shared" si="35"/>
        <v>1</v>
      </c>
      <c r="Q321">
        <v>0</v>
      </c>
      <c r="R321">
        <v>0</v>
      </c>
    </row>
    <row r="322" spans="2:18" ht="14.4" customHeight="1">
      <c r="B322" s="127"/>
      <c r="C322" s="30"/>
      <c r="D322" s="79" t="s">
        <v>1142</v>
      </c>
      <c r="E322" s="126"/>
      <c r="F322" s="78" t="s">
        <v>720</v>
      </c>
      <c r="G322" s="74" t="s">
        <v>3436</v>
      </c>
      <c r="H322" s="75"/>
      <c r="I322" s="301" t="s">
        <v>1111</v>
      </c>
      <c r="J322" s="297">
        <f t="shared" si="34"/>
        <v>173</v>
      </c>
      <c r="K322" s="60">
        <f>INDEX('1.2(1)④'!$B:$B,MATCH(M322,'1.2(1)④'!A:A,0),1)</f>
        <v>173</v>
      </c>
      <c r="L322" s="17">
        <f t="shared" si="36"/>
        <v>173</v>
      </c>
      <c r="M322" s="17" t="str">
        <f t="shared" si="37"/>
        <v>旅客輸送事業者Scope3排出削減を考慮した機器・資材等の廃棄共通</v>
      </c>
      <c r="N322"/>
      <c r="O322" s="58" t="str">
        <f>INDEX('1.2(1)④'!$J:$J,MATCH($K322,'1.2(1)④'!$B:$B,0),1)</f>
        <v>保有車両および関連部品（タイヤ・バッテリー等）のリユース・リサイクル</v>
      </c>
      <c r="P322">
        <f t="shared" si="35"/>
        <v>1</v>
      </c>
      <c r="Q322">
        <v>0</v>
      </c>
      <c r="R322">
        <v>0</v>
      </c>
    </row>
    <row r="323" spans="2:18" ht="14.4" customHeight="1">
      <c r="B323" s="43"/>
      <c r="J323" s="113"/>
      <c r="K323" s="17">
        <f>'1.2(1)④'!B179+1</f>
        <v>174</v>
      </c>
      <c r="L323" s="17"/>
      <c r="M323" s="17"/>
      <c r="N323"/>
      <c r="O323"/>
    </row>
    <row r="324" spans="2:18" ht="14.4" customHeight="1">
      <c r="B324" s="33" t="s">
        <v>714</v>
      </c>
      <c r="C324" s="19" t="s">
        <v>702</v>
      </c>
      <c r="E324" s="19"/>
      <c r="N324"/>
      <c r="O324"/>
    </row>
    <row r="325" spans="2:18" ht="18.600000000000001">
      <c r="B325" s="100" t="s">
        <v>3061</v>
      </c>
      <c r="C325" s="19"/>
      <c r="E325" s="19"/>
      <c r="N325"/>
      <c r="O325"/>
    </row>
    <row r="326" spans="2:18" ht="18.600000000000001">
      <c r="B326" s="33"/>
      <c r="C326" s="19"/>
      <c r="E326" s="19"/>
      <c r="N326"/>
      <c r="O326"/>
    </row>
    <row r="327" spans="2:18">
      <c r="B327" s="300" t="s">
        <v>3004</v>
      </c>
      <c r="C327" s="391" t="s">
        <v>0</v>
      </c>
      <c r="D327" s="391"/>
      <c r="E327" s="300" t="s">
        <v>730</v>
      </c>
      <c r="F327" s="59" t="s">
        <v>3003</v>
      </c>
      <c r="G327" s="300" t="s">
        <v>1250</v>
      </c>
      <c r="H327" s="391" t="s">
        <v>10</v>
      </c>
      <c r="I327" s="391"/>
      <c r="J327" s="59" t="s">
        <v>3002</v>
      </c>
      <c r="K327" s="58" t="s">
        <v>1183</v>
      </c>
      <c r="N327"/>
      <c r="O327"/>
    </row>
    <row r="328" spans="2:18">
      <c r="B328" s="122" t="s">
        <v>2994</v>
      </c>
      <c r="C328" s="392" t="s">
        <v>995</v>
      </c>
      <c r="D328" s="392"/>
      <c r="E328" s="301" t="s">
        <v>997</v>
      </c>
      <c r="F328" s="122">
        <v>1</v>
      </c>
      <c r="G328" s="122" t="s">
        <v>3387</v>
      </c>
      <c r="H328" s="367" t="s">
        <v>1449</v>
      </c>
      <c r="I328" s="368"/>
      <c r="J328" s="297" t="str">
        <f t="shared" ref="J328:J359" si="38">HYPERLINK("#'"&amp;$B$17&amp;$B$278&amp;"'!E"&amp;K328+6,IF(L328=K328,K328,K328&amp;"～"&amp;L328))</f>
        <v>1～28</v>
      </c>
      <c r="K328" s="60">
        <f>INDEX('1.2(2)'!$E:$E,MATCH(M328,'1.2(2)'!$F:$F,0),1)</f>
        <v>1</v>
      </c>
      <c r="L328" s="17">
        <f>K329-1</f>
        <v>28</v>
      </c>
      <c r="M328" s="17" t="str">
        <f>H328</f>
        <v>水冷ヒートポンプチラー</v>
      </c>
      <c r="N328"/>
      <c r="O328"/>
    </row>
    <row r="329" spans="2:18">
      <c r="B329" s="122" t="s">
        <v>2994</v>
      </c>
      <c r="C329" s="392" t="s">
        <v>995</v>
      </c>
      <c r="D329" s="392"/>
      <c r="E329" s="301" t="s">
        <v>997</v>
      </c>
      <c r="F329" s="122">
        <v>1</v>
      </c>
      <c r="G329" s="122" t="s">
        <v>3387</v>
      </c>
      <c r="H329" s="367" t="s">
        <v>1494</v>
      </c>
      <c r="I329" s="368"/>
      <c r="J329" s="297" t="str">
        <f t="shared" si="38"/>
        <v>29～178</v>
      </c>
      <c r="K329" s="60">
        <f>INDEX('1.2(2)'!$E:$E,MATCH(M329,'1.2(2)'!$F:$F,0),1)</f>
        <v>29</v>
      </c>
      <c r="L329" s="17">
        <f>K330-1</f>
        <v>178</v>
      </c>
      <c r="M329" s="17" t="str">
        <f t="shared" ref="M329:M392" si="39">H329</f>
        <v>空冷ヒートポンプチラー</v>
      </c>
      <c r="N329"/>
      <c r="O329"/>
    </row>
    <row r="330" spans="2:18" ht="14.4" customHeight="1">
      <c r="B330" s="122" t="s">
        <v>2994</v>
      </c>
      <c r="C330" s="392" t="s">
        <v>995</v>
      </c>
      <c r="D330" s="392"/>
      <c r="E330" s="301" t="s">
        <v>997</v>
      </c>
      <c r="F330" s="122">
        <v>4</v>
      </c>
      <c r="G330" s="122" t="s">
        <v>26</v>
      </c>
      <c r="H330" s="367" t="s">
        <v>1406</v>
      </c>
      <c r="I330" s="368"/>
      <c r="J330" s="297" t="str">
        <f t="shared" si="38"/>
        <v>179～200</v>
      </c>
      <c r="K330" s="60">
        <f>INDEX('1.2(2)'!$E:$E,MATCH(M330,'1.2(2)'!$F:$F,0),1)</f>
        <v>179</v>
      </c>
      <c r="L330" s="17">
        <f t="shared" ref="L330:L393" si="40">K331-1</f>
        <v>200</v>
      </c>
      <c r="M330" s="17" t="str">
        <f t="shared" si="39"/>
        <v>フロン類等冷媒ターボ冷凍機</v>
      </c>
      <c r="N330"/>
      <c r="O330"/>
    </row>
    <row r="331" spans="2:18" ht="14.4" customHeight="1">
      <c r="B331" s="122" t="s">
        <v>2994</v>
      </c>
      <c r="C331" s="392" t="s">
        <v>995</v>
      </c>
      <c r="D331" s="392"/>
      <c r="E331" s="301" t="s">
        <v>997</v>
      </c>
      <c r="F331" s="122">
        <v>6</v>
      </c>
      <c r="G331" s="122" t="s">
        <v>3389</v>
      </c>
      <c r="H331" s="367" t="s">
        <v>1319</v>
      </c>
      <c r="I331" s="368"/>
      <c r="J331" s="297" t="str">
        <f t="shared" si="38"/>
        <v>201～206</v>
      </c>
      <c r="K331" s="60">
        <f>INDEX('1.2(2)'!$E:$E,MATCH(M331,'1.2(2)'!$F:$F,0),1)</f>
        <v>201</v>
      </c>
      <c r="L331" s="17">
        <f t="shared" si="40"/>
        <v>206</v>
      </c>
      <c r="M331" s="17" t="str">
        <f t="shared" si="39"/>
        <v>パッケージエアコン(店舗･オフィス用)</v>
      </c>
      <c r="N331"/>
      <c r="O331"/>
    </row>
    <row r="332" spans="2:18" ht="28.95" customHeight="1">
      <c r="B332" s="122" t="s">
        <v>2994</v>
      </c>
      <c r="C332" s="392" t="s">
        <v>995</v>
      </c>
      <c r="D332" s="392"/>
      <c r="E332" s="301" t="s">
        <v>997</v>
      </c>
      <c r="F332" s="122">
        <v>6</v>
      </c>
      <c r="G332" s="122" t="s">
        <v>3389</v>
      </c>
      <c r="H332" s="367" t="s">
        <v>1337</v>
      </c>
      <c r="I332" s="368"/>
      <c r="J332" s="297" t="str">
        <f t="shared" si="38"/>
        <v>207～214</v>
      </c>
      <c r="K332" s="60">
        <f>INDEX('1.2(2)'!$E:$E,MATCH(M332,'1.2(2)'!$F:$F,0),1)</f>
        <v>207</v>
      </c>
      <c r="L332" s="17">
        <f t="shared" si="40"/>
        <v>214</v>
      </c>
      <c r="M332" s="17" t="str">
        <f t="shared" si="39"/>
        <v>パッケージエアコン(設備用)</v>
      </c>
      <c r="N332"/>
      <c r="O332"/>
    </row>
    <row r="333" spans="2:18" ht="28.95" customHeight="1">
      <c r="B333" s="122" t="s">
        <v>2994</v>
      </c>
      <c r="C333" s="392" t="s">
        <v>995</v>
      </c>
      <c r="D333" s="392"/>
      <c r="E333" s="301" t="s">
        <v>997</v>
      </c>
      <c r="F333" s="122">
        <v>6</v>
      </c>
      <c r="G333" s="122" t="s">
        <v>3389</v>
      </c>
      <c r="H333" s="367" t="s">
        <v>1360</v>
      </c>
      <c r="I333" s="368"/>
      <c r="J333" s="297" t="str">
        <f t="shared" si="38"/>
        <v>215～225</v>
      </c>
      <c r="K333" s="60">
        <f>INDEX('1.2(2)'!$E:$E,MATCH(M333,'1.2(2)'!$F:$F,0),1)</f>
        <v>215</v>
      </c>
      <c r="L333" s="17">
        <f t="shared" si="40"/>
        <v>225</v>
      </c>
      <c r="M333" s="17" t="str">
        <f t="shared" si="39"/>
        <v>パッケージエアコン(ビル用マルチ)</v>
      </c>
      <c r="N333"/>
      <c r="O333"/>
    </row>
    <row r="334" spans="2:18">
      <c r="B334" s="122" t="s">
        <v>2994</v>
      </c>
      <c r="C334" s="392" t="s">
        <v>995</v>
      </c>
      <c r="D334" s="392"/>
      <c r="E334" s="301" t="s">
        <v>997</v>
      </c>
      <c r="F334" s="122">
        <v>7</v>
      </c>
      <c r="G334" s="122" t="s">
        <v>3390</v>
      </c>
      <c r="H334" s="367" t="s">
        <v>34</v>
      </c>
      <c r="I334" s="368"/>
      <c r="J334" s="297" t="str">
        <f t="shared" si="38"/>
        <v>226～255</v>
      </c>
      <c r="K334" s="60">
        <f>INDEX('1.2(2)'!$E:$E,MATCH(M334,'1.2(2)'!$F:$F,0),1)</f>
        <v>226</v>
      </c>
      <c r="L334" s="17">
        <f t="shared" si="40"/>
        <v>255</v>
      </c>
      <c r="M334" s="17" t="str">
        <f t="shared" si="39"/>
        <v>ガスヒートポンプ</v>
      </c>
      <c r="N334"/>
      <c r="O334"/>
    </row>
    <row r="335" spans="2:18" ht="14.4" customHeight="1">
      <c r="B335" s="122" t="s">
        <v>2994</v>
      </c>
      <c r="C335" s="392" t="s">
        <v>995</v>
      </c>
      <c r="D335" s="392"/>
      <c r="E335" s="301" t="s">
        <v>997</v>
      </c>
      <c r="F335" s="122">
        <v>9</v>
      </c>
      <c r="G335" s="122" t="s">
        <v>3391</v>
      </c>
      <c r="H335" s="367" t="s">
        <v>1383</v>
      </c>
      <c r="I335" s="368"/>
      <c r="J335" s="297" t="str">
        <f t="shared" si="38"/>
        <v>256～264</v>
      </c>
      <c r="K335" s="60">
        <f>INDEX('1.2(2)'!$E:$E,MATCH(M335,'1.2(2)'!$F:$F,0),1)</f>
        <v>256</v>
      </c>
      <c r="L335" s="17">
        <f t="shared" si="40"/>
        <v>264</v>
      </c>
      <c r="M335" s="17" t="str">
        <f t="shared" si="39"/>
        <v>氷蓄熱式パッケージエアコン</v>
      </c>
      <c r="N335"/>
      <c r="O335"/>
    </row>
    <row r="336" spans="2:18">
      <c r="B336" s="122" t="s">
        <v>2994</v>
      </c>
      <c r="C336" s="392" t="s">
        <v>995</v>
      </c>
      <c r="D336" s="392"/>
      <c r="E336" s="301" t="s">
        <v>997</v>
      </c>
      <c r="F336" s="122">
        <v>10</v>
      </c>
      <c r="G336" s="122" t="s">
        <v>3392</v>
      </c>
      <c r="H336" s="367" t="s">
        <v>1689</v>
      </c>
      <c r="I336" s="368"/>
      <c r="J336" s="297" t="str">
        <f t="shared" si="38"/>
        <v>265～292</v>
      </c>
      <c r="K336" s="60">
        <f>INDEX('1.2(2)'!$E:$E,MATCH(M336,'1.2(2)'!$F:$F,0),1)</f>
        <v>265</v>
      </c>
      <c r="L336" s="17">
        <f t="shared" si="40"/>
        <v>292</v>
      </c>
      <c r="M336" s="17" t="str">
        <f t="shared" si="39"/>
        <v>間接気化式冷却器</v>
      </c>
      <c r="N336"/>
      <c r="O336"/>
    </row>
    <row r="337" spans="2:15" ht="14.4" customHeight="1">
      <c r="B337" s="122" t="s">
        <v>2994</v>
      </c>
      <c r="C337" s="392" t="s">
        <v>995</v>
      </c>
      <c r="D337" s="392"/>
      <c r="E337" s="301" t="s">
        <v>997</v>
      </c>
      <c r="F337" s="122">
        <v>11</v>
      </c>
      <c r="G337" s="122" t="s">
        <v>3393</v>
      </c>
      <c r="H337" s="367" t="s">
        <v>1740</v>
      </c>
      <c r="I337" s="368"/>
      <c r="J337" s="297" t="str">
        <f t="shared" si="38"/>
        <v>293～298</v>
      </c>
      <c r="K337" s="60">
        <f>INDEX('1.2(2)'!$E:$E,MATCH(M337,'1.2(2)'!$F:$F,0),1)</f>
        <v>293</v>
      </c>
      <c r="L337" s="17">
        <f t="shared" si="40"/>
        <v>298</v>
      </c>
      <c r="M337" s="17" t="str">
        <f t="shared" si="39"/>
        <v>吸収冷温水機（二重効用）</v>
      </c>
      <c r="N337"/>
      <c r="O337"/>
    </row>
    <row r="338" spans="2:15" ht="14.4" customHeight="1">
      <c r="B338" s="122" t="s">
        <v>2994</v>
      </c>
      <c r="C338" s="392" t="s">
        <v>995</v>
      </c>
      <c r="D338" s="392"/>
      <c r="E338" s="301" t="s">
        <v>997</v>
      </c>
      <c r="F338" s="122">
        <v>11</v>
      </c>
      <c r="G338" s="122" t="s">
        <v>3393</v>
      </c>
      <c r="H338" s="367" t="s">
        <v>1754</v>
      </c>
      <c r="I338" s="368"/>
      <c r="J338" s="297">
        <f t="shared" si="38"/>
        <v>299</v>
      </c>
      <c r="K338" s="60">
        <f>INDEX('1.2(2)'!$E:$E,MATCH(M338,'1.2(2)'!$F:$F,0),1)</f>
        <v>299</v>
      </c>
      <c r="L338" s="17">
        <f t="shared" si="40"/>
        <v>299</v>
      </c>
      <c r="M338" s="17" t="str">
        <f t="shared" si="39"/>
        <v>吸収冷温水機（三重効用）/廃熱投入型吸収冷温水機（三重効用）</v>
      </c>
      <c r="N338"/>
      <c r="O338"/>
    </row>
    <row r="339" spans="2:15" ht="14.4" customHeight="1">
      <c r="B339" s="122" t="s">
        <v>2994</v>
      </c>
      <c r="C339" s="392" t="s">
        <v>995</v>
      </c>
      <c r="D339" s="392"/>
      <c r="E339" s="301" t="s">
        <v>997</v>
      </c>
      <c r="F339" s="122">
        <v>11</v>
      </c>
      <c r="G339" s="122" t="s">
        <v>3393</v>
      </c>
      <c r="H339" s="367" t="s">
        <v>1756</v>
      </c>
      <c r="I339" s="368"/>
      <c r="J339" s="297" t="str">
        <f t="shared" si="38"/>
        <v>300～305</v>
      </c>
      <c r="K339" s="60">
        <f>INDEX('1.2(2)'!$E:$E,MATCH(M339,'1.2(2)'!$F:$F,0),1)</f>
        <v>300</v>
      </c>
      <c r="L339" s="17">
        <f t="shared" si="40"/>
        <v>305</v>
      </c>
      <c r="M339" s="17" t="str">
        <f t="shared" si="39"/>
        <v>一重二重併用形吸収冷温水機</v>
      </c>
      <c r="N339"/>
      <c r="O339"/>
    </row>
    <row r="340" spans="2:15" ht="14.4" customHeight="1">
      <c r="B340" s="122" t="s">
        <v>2994</v>
      </c>
      <c r="C340" s="392" t="s">
        <v>995</v>
      </c>
      <c r="D340" s="392"/>
      <c r="E340" s="301" t="s">
        <v>997</v>
      </c>
      <c r="F340" s="122">
        <v>11</v>
      </c>
      <c r="G340" s="122" t="s">
        <v>3393</v>
      </c>
      <c r="H340" s="367" t="s">
        <v>1763</v>
      </c>
      <c r="I340" s="368"/>
      <c r="J340" s="297" t="str">
        <f t="shared" si="38"/>
        <v>306～308</v>
      </c>
      <c r="K340" s="60">
        <f>INDEX('1.2(2)'!$E:$E,MATCH(M340,'1.2(2)'!$F:$F,0),1)</f>
        <v>306</v>
      </c>
      <c r="L340" s="17">
        <f t="shared" si="40"/>
        <v>308</v>
      </c>
      <c r="M340" s="17" t="str">
        <f t="shared" si="39"/>
        <v>木質ペレット直焚き吸収冷温水機（二重効用）</v>
      </c>
      <c r="N340"/>
      <c r="O340"/>
    </row>
    <row r="341" spans="2:15" ht="14.4" customHeight="1">
      <c r="B341" s="122" t="s">
        <v>2994</v>
      </c>
      <c r="C341" s="392" t="s">
        <v>995</v>
      </c>
      <c r="D341" s="392"/>
      <c r="E341" s="301" t="s">
        <v>997</v>
      </c>
      <c r="F341" s="122">
        <v>12</v>
      </c>
      <c r="G341" s="122" t="s">
        <v>3394</v>
      </c>
      <c r="H341" s="367" t="s">
        <v>1788</v>
      </c>
      <c r="I341" s="368"/>
      <c r="J341" s="297" t="str">
        <f t="shared" si="38"/>
        <v>309～312</v>
      </c>
      <c r="K341" s="60">
        <f>INDEX('1.2(2)'!$E:$E,MATCH(M341,'1.2(2)'!$F:$F,0),1)</f>
        <v>309</v>
      </c>
      <c r="L341" s="17">
        <f t="shared" si="40"/>
        <v>312</v>
      </c>
      <c r="M341" s="17" t="str">
        <f t="shared" si="39"/>
        <v>吸着式冷凍機</v>
      </c>
      <c r="N341"/>
      <c r="O341"/>
    </row>
    <row r="342" spans="2:15" ht="14.4" customHeight="1">
      <c r="B342" s="122" t="s">
        <v>2994</v>
      </c>
      <c r="C342" s="392" t="s">
        <v>995</v>
      </c>
      <c r="D342" s="392"/>
      <c r="E342" s="301" t="s">
        <v>997</v>
      </c>
      <c r="F342" s="122">
        <v>13</v>
      </c>
      <c r="G342" s="122" t="s">
        <v>3395</v>
      </c>
      <c r="H342" s="367" t="s">
        <v>1771</v>
      </c>
      <c r="I342" s="368"/>
      <c r="J342" s="297" t="str">
        <f t="shared" si="38"/>
        <v>313～319</v>
      </c>
      <c r="K342" s="60">
        <f>INDEX('1.2(2)'!$E:$E,MATCH(M342,'1.2(2)'!$F:$F,0),1)</f>
        <v>313</v>
      </c>
      <c r="L342" s="17">
        <f t="shared" si="40"/>
        <v>319</v>
      </c>
      <c r="M342" s="17" t="str">
        <f t="shared" si="39"/>
        <v>パッシブ地中熱利用システム</v>
      </c>
      <c r="N342"/>
      <c r="O342"/>
    </row>
    <row r="343" spans="2:15" ht="14.4" customHeight="1">
      <c r="B343" s="122" t="s">
        <v>2994</v>
      </c>
      <c r="C343" s="392" t="s">
        <v>995</v>
      </c>
      <c r="D343" s="392"/>
      <c r="E343" s="301" t="s">
        <v>997</v>
      </c>
      <c r="F343" s="122">
        <v>14</v>
      </c>
      <c r="G343" s="122" t="s">
        <v>3396</v>
      </c>
      <c r="H343" s="367" t="s">
        <v>2808</v>
      </c>
      <c r="I343" s="368"/>
      <c r="J343" s="297">
        <f t="shared" si="38"/>
        <v>320</v>
      </c>
      <c r="K343" s="60">
        <f>INDEX('1.2(2)'!$E:$E,MATCH(M343,'1.2(2)'!$F:$F,0),1)</f>
        <v>320</v>
      </c>
      <c r="L343" s="17">
        <f t="shared" si="40"/>
        <v>320</v>
      </c>
      <c r="M343" s="17" t="str">
        <f t="shared" si="39"/>
        <v>二流体加湿器</v>
      </c>
      <c r="N343"/>
      <c r="O343"/>
    </row>
    <row r="344" spans="2:15">
      <c r="B344" s="122" t="s">
        <v>2994</v>
      </c>
      <c r="C344" s="392" t="s">
        <v>995</v>
      </c>
      <c r="D344" s="392"/>
      <c r="E344" s="301" t="s">
        <v>997</v>
      </c>
      <c r="F344" s="122">
        <v>15</v>
      </c>
      <c r="G344" s="122" t="s">
        <v>3397</v>
      </c>
      <c r="H344" s="367" t="s">
        <v>1991</v>
      </c>
      <c r="I344" s="368"/>
      <c r="J344" s="297">
        <f t="shared" si="38"/>
        <v>321</v>
      </c>
      <c r="K344" s="60">
        <f>INDEX('1.2(2)'!$E:$E,MATCH(M344,'1.2(2)'!$F:$F,0),1)</f>
        <v>321</v>
      </c>
      <c r="L344" s="17">
        <f t="shared" si="40"/>
        <v>321</v>
      </c>
      <c r="M344" s="17" t="str">
        <f t="shared" si="39"/>
        <v>密閉式ペレットストーブ</v>
      </c>
      <c r="N344"/>
      <c r="O344"/>
    </row>
    <row r="345" spans="2:15" ht="14.4" customHeight="1">
      <c r="B345" s="122" t="s">
        <v>2994</v>
      </c>
      <c r="C345" s="392" t="s">
        <v>995</v>
      </c>
      <c r="D345" s="392"/>
      <c r="E345" s="301" t="s">
        <v>997</v>
      </c>
      <c r="F345" s="122">
        <v>17</v>
      </c>
      <c r="G345" s="122" t="s">
        <v>3398</v>
      </c>
      <c r="H345" s="367" t="s">
        <v>1999</v>
      </c>
      <c r="I345" s="368"/>
      <c r="J345" s="297" t="str">
        <f t="shared" si="38"/>
        <v>322～333</v>
      </c>
      <c r="K345" s="60">
        <f>INDEX('1.2(2)'!$E:$E,MATCH(M345,'1.2(2)'!$F:$F,0),1)</f>
        <v>322</v>
      </c>
      <c r="L345" s="17">
        <f t="shared" si="40"/>
        <v>333</v>
      </c>
      <c r="M345" s="17" t="str">
        <f t="shared" si="39"/>
        <v>ヒートポンプ給湯機(空気熱源)</v>
      </c>
      <c r="N345"/>
      <c r="O345"/>
    </row>
    <row r="346" spans="2:15">
      <c r="B346" s="122" t="s">
        <v>2994</v>
      </c>
      <c r="C346" s="392" t="s">
        <v>995</v>
      </c>
      <c r="D346" s="392"/>
      <c r="E346" s="301" t="s">
        <v>997</v>
      </c>
      <c r="F346" s="122">
        <v>18</v>
      </c>
      <c r="G346" s="122" t="s">
        <v>57</v>
      </c>
      <c r="H346" s="367" t="s">
        <v>59</v>
      </c>
      <c r="I346" s="368"/>
      <c r="J346" s="297">
        <f t="shared" si="38"/>
        <v>334</v>
      </c>
      <c r="K346" s="60">
        <f>INDEX('1.2(2)'!$E:$E,MATCH(M346,'1.2(2)'!$F:$F,0),1)</f>
        <v>334</v>
      </c>
      <c r="L346" s="17">
        <f t="shared" si="40"/>
        <v>334</v>
      </c>
      <c r="M346" s="17" t="str">
        <f t="shared" si="39"/>
        <v>潜熱回収型給湯器</v>
      </c>
      <c r="N346"/>
      <c r="O346"/>
    </row>
    <row r="347" spans="2:15">
      <c r="B347" s="122" t="s">
        <v>2994</v>
      </c>
      <c r="C347" s="392" t="s">
        <v>995</v>
      </c>
      <c r="D347" s="392"/>
      <c r="E347" s="301" t="s">
        <v>997</v>
      </c>
      <c r="F347" s="122">
        <v>22</v>
      </c>
      <c r="G347" s="122" t="s">
        <v>68</v>
      </c>
      <c r="H347" s="367" t="s">
        <v>2379</v>
      </c>
      <c r="I347" s="368"/>
      <c r="J347" s="297" t="str">
        <f t="shared" si="38"/>
        <v>335～349</v>
      </c>
      <c r="K347" s="60">
        <f>INDEX('1.2(2)'!$E:$E,MATCH(M347,'1.2(2)'!$F:$F,0),1)</f>
        <v>335</v>
      </c>
      <c r="L347" s="17">
        <f t="shared" si="40"/>
        <v>349</v>
      </c>
      <c r="M347" s="17" t="str">
        <f t="shared" si="39"/>
        <v>LED照明器具</v>
      </c>
      <c r="N347"/>
      <c r="O347"/>
    </row>
    <row r="348" spans="2:15" ht="14.4" customHeight="1">
      <c r="B348" s="122" t="s">
        <v>2994</v>
      </c>
      <c r="C348" s="392" t="s">
        <v>995</v>
      </c>
      <c r="D348" s="392"/>
      <c r="E348" s="301" t="s">
        <v>997</v>
      </c>
      <c r="F348" s="122">
        <v>23</v>
      </c>
      <c r="G348" s="122" t="s">
        <v>3399</v>
      </c>
      <c r="H348" s="367" t="s">
        <v>2076</v>
      </c>
      <c r="I348" s="368"/>
      <c r="J348" s="297" t="str">
        <f t="shared" si="38"/>
        <v>350～356</v>
      </c>
      <c r="K348" s="60">
        <f>INDEX('1.2(2)'!$E:$E,MATCH(M348,'1.2(2)'!$F:$F,0),1)</f>
        <v>350</v>
      </c>
      <c r="L348" s="17">
        <f t="shared" si="40"/>
        <v>356</v>
      </c>
      <c r="M348" s="17" t="str">
        <f t="shared" si="39"/>
        <v>蒸気ボイラ(貫流ボイラ)</v>
      </c>
      <c r="N348"/>
      <c r="O348"/>
    </row>
    <row r="349" spans="2:15" ht="14.4" customHeight="1">
      <c r="B349" s="122" t="s">
        <v>2994</v>
      </c>
      <c r="C349" s="392" t="s">
        <v>995</v>
      </c>
      <c r="D349" s="392"/>
      <c r="E349" s="301" t="s">
        <v>997</v>
      </c>
      <c r="F349" s="122">
        <v>23</v>
      </c>
      <c r="G349" s="122" t="s">
        <v>3399</v>
      </c>
      <c r="H349" s="367" t="s">
        <v>2101</v>
      </c>
      <c r="I349" s="368"/>
      <c r="J349" s="297" t="str">
        <f t="shared" si="38"/>
        <v>357～364</v>
      </c>
      <c r="K349" s="60">
        <f>INDEX('1.2(2)'!$E:$E,MATCH(M349,'1.2(2)'!$F:$F,0),1)</f>
        <v>357</v>
      </c>
      <c r="L349" s="17">
        <f t="shared" si="40"/>
        <v>364</v>
      </c>
      <c r="M349" s="17" t="str">
        <f t="shared" si="39"/>
        <v>蒸気ボイラ(炉筒煙管ボイラ)</v>
      </c>
      <c r="N349"/>
      <c r="O349"/>
    </row>
    <row r="350" spans="2:15">
      <c r="B350" s="122" t="s">
        <v>2994</v>
      </c>
      <c r="C350" s="392" t="s">
        <v>995</v>
      </c>
      <c r="D350" s="392"/>
      <c r="E350" s="301" t="s">
        <v>997</v>
      </c>
      <c r="F350" s="122">
        <v>23</v>
      </c>
      <c r="G350" s="122" t="s">
        <v>3399</v>
      </c>
      <c r="H350" s="367" t="s">
        <v>2113</v>
      </c>
      <c r="I350" s="368"/>
      <c r="J350" s="297" t="str">
        <f t="shared" si="38"/>
        <v>365～369</v>
      </c>
      <c r="K350" s="60">
        <f>INDEX('1.2(2)'!$E:$E,MATCH(M350,'1.2(2)'!$F:$F,0),1)</f>
        <v>365</v>
      </c>
      <c r="L350" s="17">
        <f t="shared" si="40"/>
        <v>369</v>
      </c>
      <c r="M350" s="17" t="str">
        <f t="shared" si="39"/>
        <v>蒸気ボイラ(水管ボイラ)</v>
      </c>
      <c r="N350"/>
      <c r="O350"/>
    </row>
    <row r="351" spans="2:15">
      <c r="B351" s="122" t="s">
        <v>2994</v>
      </c>
      <c r="C351" s="392" t="s">
        <v>995</v>
      </c>
      <c r="D351" s="392"/>
      <c r="E351" s="301" t="s">
        <v>997</v>
      </c>
      <c r="F351" s="122">
        <v>23</v>
      </c>
      <c r="G351" s="122" t="s">
        <v>3399</v>
      </c>
      <c r="H351" s="367" t="s">
        <v>2119</v>
      </c>
      <c r="I351" s="368"/>
      <c r="J351" s="297" t="str">
        <f t="shared" si="38"/>
        <v>370～372</v>
      </c>
      <c r="K351" s="60">
        <f>INDEX('1.2(2)'!$E:$E,MATCH(M351,'1.2(2)'!$F:$F,0),1)</f>
        <v>370</v>
      </c>
      <c r="L351" s="17">
        <f t="shared" si="40"/>
        <v>372</v>
      </c>
      <c r="M351" s="17" t="str">
        <f t="shared" si="39"/>
        <v>水素ボイラ(貫流ボイラ)</v>
      </c>
      <c r="N351"/>
      <c r="O351"/>
    </row>
    <row r="352" spans="2:15">
      <c r="B352" s="122" t="s">
        <v>2994</v>
      </c>
      <c r="C352" s="392" t="s">
        <v>995</v>
      </c>
      <c r="D352" s="392"/>
      <c r="E352" s="301" t="s">
        <v>997</v>
      </c>
      <c r="F352" s="122">
        <v>24</v>
      </c>
      <c r="G352" s="122" t="s">
        <v>75</v>
      </c>
      <c r="H352" s="367" t="s">
        <v>2023</v>
      </c>
      <c r="I352" s="368"/>
      <c r="J352" s="297" t="str">
        <f t="shared" si="38"/>
        <v>373～390</v>
      </c>
      <c r="K352" s="60">
        <f>INDEX('1.2(2)'!$E:$E,MATCH(M352,'1.2(2)'!$F:$F,0),1)</f>
        <v>373</v>
      </c>
      <c r="L352" s="17">
        <f t="shared" si="40"/>
        <v>390</v>
      </c>
      <c r="M352" s="17" t="str">
        <f t="shared" si="39"/>
        <v>温水機</v>
      </c>
      <c r="N352"/>
      <c r="O352"/>
    </row>
    <row r="353" spans="2:15" ht="14.4" customHeight="1">
      <c r="B353" s="122" t="s">
        <v>2994</v>
      </c>
      <c r="C353" s="392" t="s">
        <v>995</v>
      </c>
      <c r="D353" s="392"/>
      <c r="E353" s="301" t="s">
        <v>997</v>
      </c>
      <c r="F353" s="122">
        <v>25</v>
      </c>
      <c r="G353" s="122" t="s">
        <v>3400</v>
      </c>
      <c r="H353" s="367" t="s">
        <v>2124</v>
      </c>
      <c r="I353" s="368"/>
      <c r="J353" s="297" t="str">
        <f t="shared" si="38"/>
        <v>391～393</v>
      </c>
      <c r="K353" s="60">
        <f>INDEX('1.2(2)'!$E:$E,MATCH(M353,'1.2(2)'!$F:$F,0),1)</f>
        <v>391</v>
      </c>
      <c r="L353" s="17">
        <f t="shared" si="40"/>
        <v>393</v>
      </c>
      <c r="M353" s="17" t="str">
        <f t="shared" si="39"/>
        <v>熱媒ボイラ</v>
      </c>
      <c r="N353"/>
      <c r="O353"/>
    </row>
    <row r="354" spans="2:15" ht="14.4" customHeight="1">
      <c r="B354" s="122" t="s">
        <v>2994</v>
      </c>
      <c r="C354" s="392" t="s">
        <v>995</v>
      </c>
      <c r="D354" s="392"/>
      <c r="E354" s="301" t="s">
        <v>997</v>
      </c>
      <c r="F354" s="122">
        <v>31</v>
      </c>
      <c r="G354" s="122" t="s">
        <v>3401</v>
      </c>
      <c r="H354" s="367" t="s">
        <v>1445</v>
      </c>
      <c r="I354" s="368"/>
      <c r="J354" s="297" t="str">
        <f t="shared" si="38"/>
        <v>394～395</v>
      </c>
      <c r="K354" s="60">
        <f>INDEX('1.2(2)'!$E:$E,MATCH(M354,'1.2(2)'!$F:$F,0),1)</f>
        <v>394</v>
      </c>
      <c r="L354" s="17">
        <f t="shared" si="40"/>
        <v>395</v>
      </c>
      <c r="M354" s="17" t="str">
        <f t="shared" si="39"/>
        <v>自然冷媒ターボ冷凍機</v>
      </c>
      <c r="N354"/>
      <c r="O354"/>
    </row>
    <row r="355" spans="2:15" ht="14.4" customHeight="1">
      <c r="B355" s="122" t="s">
        <v>2994</v>
      </c>
      <c r="C355" s="392" t="s">
        <v>995</v>
      </c>
      <c r="D355" s="392"/>
      <c r="E355" s="301" t="s">
        <v>997</v>
      </c>
      <c r="F355" s="122">
        <v>36</v>
      </c>
      <c r="G355" s="122" t="s">
        <v>3402</v>
      </c>
      <c r="H355" s="367" t="s">
        <v>1803</v>
      </c>
      <c r="I355" s="368"/>
      <c r="J355" s="297" t="str">
        <f t="shared" si="38"/>
        <v>396～399</v>
      </c>
      <c r="K355" s="60">
        <f>INDEX('1.2(2)'!$E:$E,MATCH(M355,'1.2(2)'!$F:$F,0),1)</f>
        <v>396</v>
      </c>
      <c r="L355" s="17">
        <f t="shared" si="40"/>
        <v>399</v>
      </c>
      <c r="M355" s="17" t="str">
        <f t="shared" si="39"/>
        <v>高温水ヒートポンプ(空気熱源･循環式)</v>
      </c>
      <c r="N355"/>
      <c r="O355"/>
    </row>
    <row r="356" spans="2:15" ht="14.4" customHeight="1">
      <c r="B356" s="122" t="s">
        <v>2994</v>
      </c>
      <c r="C356" s="392" t="s">
        <v>995</v>
      </c>
      <c r="D356" s="392"/>
      <c r="E356" s="301" t="s">
        <v>997</v>
      </c>
      <c r="F356" s="122">
        <v>36</v>
      </c>
      <c r="G356" s="122" t="s">
        <v>3402</v>
      </c>
      <c r="H356" s="367" t="s">
        <v>1817</v>
      </c>
      <c r="I356" s="368"/>
      <c r="J356" s="297">
        <f t="shared" si="38"/>
        <v>400</v>
      </c>
      <c r="K356" s="60">
        <f>INDEX('1.2(2)'!$E:$E,MATCH(M356,'1.2(2)'!$F:$F,0),1)</f>
        <v>400</v>
      </c>
      <c r="L356" s="17">
        <f t="shared" si="40"/>
        <v>400</v>
      </c>
      <c r="M356" s="17" t="str">
        <f t="shared" si="39"/>
        <v>高温水ヒートポンプ(空気熱源･一過式)</v>
      </c>
      <c r="N356"/>
      <c r="O356"/>
    </row>
    <row r="357" spans="2:15" ht="14.4" customHeight="1">
      <c r="B357" s="122" t="s">
        <v>2994</v>
      </c>
      <c r="C357" s="392" t="s">
        <v>995</v>
      </c>
      <c r="D357" s="392"/>
      <c r="E357" s="301" t="s">
        <v>997</v>
      </c>
      <c r="F357" s="122">
        <v>36</v>
      </c>
      <c r="G357" s="122" t="s">
        <v>3402</v>
      </c>
      <c r="H357" s="367" t="s">
        <v>1823</v>
      </c>
      <c r="I357" s="368"/>
      <c r="J357" s="297" t="str">
        <f t="shared" si="38"/>
        <v>401～468</v>
      </c>
      <c r="K357" s="60">
        <f>INDEX('1.2(2)'!$E:$E,MATCH(M357,'1.2(2)'!$F:$F,0),1)</f>
        <v>401</v>
      </c>
      <c r="L357" s="17">
        <f t="shared" si="40"/>
        <v>468</v>
      </c>
      <c r="M357" s="17" t="str">
        <f t="shared" si="39"/>
        <v>高温水ヒートポンプ(水熱源･循環式)</v>
      </c>
      <c r="N357"/>
      <c r="O357"/>
    </row>
    <row r="358" spans="2:15" ht="14.4" customHeight="1">
      <c r="B358" s="122" t="s">
        <v>2994</v>
      </c>
      <c r="C358" s="392" t="s">
        <v>995</v>
      </c>
      <c r="D358" s="392"/>
      <c r="E358" s="301" t="s">
        <v>997</v>
      </c>
      <c r="F358" s="122">
        <v>36</v>
      </c>
      <c r="G358" s="122" t="s">
        <v>3402</v>
      </c>
      <c r="H358" s="367" t="s">
        <v>1931</v>
      </c>
      <c r="I358" s="368"/>
      <c r="J358" s="297" t="str">
        <f t="shared" si="38"/>
        <v>469～472</v>
      </c>
      <c r="K358" s="60">
        <f>INDEX('1.2(2)'!$E:$E,MATCH(M358,'1.2(2)'!$F:$F,0),1)</f>
        <v>469</v>
      </c>
      <c r="L358" s="17">
        <f t="shared" si="40"/>
        <v>472</v>
      </c>
      <c r="M358" s="17" t="str">
        <f t="shared" si="39"/>
        <v>高温水ヒートポンプ(水熱源･一過式)</v>
      </c>
      <c r="N358"/>
      <c r="O358"/>
    </row>
    <row r="359" spans="2:15" ht="14.4" customHeight="1">
      <c r="B359" s="122" t="s">
        <v>2994</v>
      </c>
      <c r="C359" s="392" t="s">
        <v>995</v>
      </c>
      <c r="D359" s="392"/>
      <c r="E359" s="301" t="s">
        <v>997</v>
      </c>
      <c r="F359" s="122">
        <v>36</v>
      </c>
      <c r="G359" s="122" t="s">
        <v>3402</v>
      </c>
      <c r="H359" s="367" t="s">
        <v>1942</v>
      </c>
      <c r="I359" s="368"/>
      <c r="J359" s="297" t="str">
        <f t="shared" si="38"/>
        <v>473～475</v>
      </c>
      <c r="K359" s="60">
        <f>INDEX('1.2(2)'!$E:$E,MATCH(M359,'1.2(2)'!$F:$F,0),1)</f>
        <v>473</v>
      </c>
      <c r="L359" s="17">
        <f t="shared" si="40"/>
        <v>475</v>
      </c>
      <c r="M359" s="17" t="str">
        <f t="shared" si="39"/>
        <v>高温水ヒートポンプ(水空気熱源･循環式)</v>
      </c>
      <c r="N359"/>
      <c r="O359"/>
    </row>
    <row r="360" spans="2:15" ht="14.4" customHeight="1">
      <c r="B360" s="122" t="s">
        <v>2994</v>
      </c>
      <c r="C360" s="392" t="s">
        <v>995</v>
      </c>
      <c r="D360" s="392"/>
      <c r="E360" s="301" t="s">
        <v>997</v>
      </c>
      <c r="F360" s="122">
        <v>36</v>
      </c>
      <c r="G360" s="122" t="s">
        <v>3402</v>
      </c>
      <c r="H360" s="367" t="s">
        <v>1952</v>
      </c>
      <c r="I360" s="368"/>
      <c r="J360" s="297" t="str">
        <f t="shared" ref="J360:J391" si="41">HYPERLINK("#'"&amp;$B$17&amp;$B$278&amp;"'!E"&amp;K360+6,IF(L360=K360,K360,K360&amp;"～"&amp;L360))</f>
        <v>476～477</v>
      </c>
      <c r="K360" s="60">
        <f>INDEX('1.2(2)'!$E:$E,MATCH(M360,'1.2(2)'!$F:$F,0),1)</f>
        <v>476</v>
      </c>
      <c r="L360" s="17">
        <f t="shared" si="40"/>
        <v>477</v>
      </c>
      <c r="M360" s="17" t="str">
        <f t="shared" si="39"/>
        <v>高温水ヒートポンプ(水空気熱源･一過式)</v>
      </c>
      <c r="N360"/>
      <c r="O360"/>
    </row>
    <row r="361" spans="2:15" ht="14.4" customHeight="1">
      <c r="B361" s="122" t="s">
        <v>2994</v>
      </c>
      <c r="C361" s="392" t="s">
        <v>995</v>
      </c>
      <c r="D361" s="392"/>
      <c r="E361" s="301" t="s">
        <v>997</v>
      </c>
      <c r="F361" s="122">
        <v>38</v>
      </c>
      <c r="G361" s="122" t="s">
        <v>3403</v>
      </c>
      <c r="H361" s="367" t="s">
        <v>1957</v>
      </c>
      <c r="I361" s="368"/>
      <c r="J361" s="297">
        <f t="shared" si="41"/>
        <v>478</v>
      </c>
      <c r="K361" s="60">
        <f>INDEX('1.2(2)'!$E:$E,MATCH(M361,'1.2(2)'!$F:$F,0),1)</f>
        <v>478</v>
      </c>
      <c r="L361" s="17">
        <f t="shared" si="40"/>
        <v>478</v>
      </c>
      <c r="M361" s="17" t="str">
        <f t="shared" si="39"/>
        <v>熱風ヒートポンプ(空気熱源･一過式)</v>
      </c>
      <c r="N361"/>
      <c r="O361"/>
    </row>
    <row r="362" spans="2:15" ht="14.4" customHeight="1">
      <c r="B362" s="122" t="s">
        <v>2994</v>
      </c>
      <c r="C362" s="392" t="s">
        <v>995</v>
      </c>
      <c r="D362" s="392"/>
      <c r="E362" s="301" t="s">
        <v>997</v>
      </c>
      <c r="F362" s="122">
        <v>38</v>
      </c>
      <c r="G362" s="122" t="s">
        <v>3403</v>
      </c>
      <c r="H362" s="367" t="s">
        <v>1960</v>
      </c>
      <c r="I362" s="368"/>
      <c r="J362" s="297" t="str">
        <f t="shared" si="41"/>
        <v>479～481</v>
      </c>
      <c r="K362" s="60">
        <f>INDEX('1.2(2)'!$E:$E,MATCH(M362,'1.2(2)'!$F:$F,0),1)</f>
        <v>479</v>
      </c>
      <c r="L362" s="17">
        <f t="shared" si="40"/>
        <v>481</v>
      </c>
      <c r="M362" s="17" t="str">
        <f t="shared" si="39"/>
        <v>熱風ヒートポンプ(水熱源･一過/循環式)</v>
      </c>
      <c r="N362"/>
      <c r="O362"/>
    </row>
    <row r="363" spans="2:15" ht="14.4" customHeight="1">
      <c r="B363" s="122" t="s">
        <v>2994</v>
      </c>
      <c r="C363" s="392" t="s">
        <v>995</v>
      </c>
      <c r="D363" s="392"/>
      <c r="E363" s="301" t="s">
        <v>997</v>
      </c>
      <c r="F363" s="122">
        <v>39</v>
      </c>
      <c r="G363" s="122" t="s">
        <v>3404</v>
      </c>
      <c r="H363" s="367" t="s">
        <v>1968</v>
      </c>
      <c r="I363" s="368"/>
      <c r="J363" s="297" t="str">
        <f t="shared" si="41"/>
        <v>482～484</v>
      </c>
      <c r="K363" s="60">
        <f>INDEX('1.2(2)'!$E:$E,MATCH(M363,'1.2(2)'!$F:$F,0),1)</f>
        <v>482</v>
      </c>
      <c r="L363" s="17">
        <f t="shared" si="40"/>
        <v>484</v>
      </c>
      <c r="M363" s="17" t="str">
        <f t="shared" si="39"/>
        <v>蒸気発生ヒートポンプ(水熱源･一過式)</v>
      </c>
      <c r="N363"/>
      <c r="O363"/>
    </row>
    <row r="364" spans="2:15" ht="14.4" customHeight="1">
      <c r="B364" s="122" t="s">
        <v>2994</v>
      </c>
      <c r="C364" s="392" t="s">
        <v>995</v>
      </c>
      <c r="D364" s="392"/>
      <c r="E364" s="301" t="s">
        <v>997</v>
      </c>
      <c r="F364" s="122">
        <v>40</v>
      </c>
      <c r="G364" s="122" t="s">
        <v>101</v>
      </c>
      <c r="H364" s="367" t="s">
        <v>2826</v>
      </c>
      <c r="I364" s="368"/>
      <c r="J364" s="297" t="str">
        <f t="shared" si="41"/>
        <v>485～486</v>
      </c>
      <c r="K364" s="60">
        <f>INDEX('1.2(2)'!$E:$E,MATCH(M364,'1.2(2)'!$F:$F,0),1)</f>
        <v>485</v>
      </c>
      <c r="L364" s="17">
        <f t="shared" si="40"/>
        <v>486</v>
      </c>
      <c r="M364" s="17" t="str">
        <f t="shared" si="39"/>
        <v>MVR型（自己蒸気機械圧縮型）蒸発濃縮装置</v>
      </c>
      <c r="N364"/>
      <c r="O364"/>
    </row>
    <row r="365" spans="2:15" ht="14.4" customHeight="1">
      <c r="B365" s="122" t="s">
        <v>2994</v>
      </c>
      <c r="C365" s="392" t="s">
        <v>995</v>
      </c>
      <c r="D365" s="392"/>
      <c r="E365" s="301" t="s">
        <v>997</v>
      </c>
      <c r="F365" s="122">
        <v>42</v>
      </c>
      <c r="G365" s="122" t="s">
        <v>3405</v>
      </c>
      <c r="H365" s="367" t="s">
        <v>2796</v>
      </c>
      <c r="I365" s="368"/>
      <c r="J365" s="297" t="str">
        <f t="shared" si="41"/>
        <v>487～489</v>
      </c>
      <c r="K365" s="60">
        <f>INDEX('1.2(2)'!$E:$E,MATCH(M365,'1.2(2)'!$F:$F,0),1)</f>
        <v>487</v>
      </c>
      <c r="L365" s="17">
        <f t="shared" si="40"/>
        <v>489</v>
      </c>
      <c r="M365" s="17" t="str">
        <f t="shared" si="39"/>
        <v>蒸気リサイクル型濃縮乾燥装置</v>
      </c>
      <c r="N365"/>
      <c r="O365"/>
    </row>
    <row r="366" spans="2:15">
      <c r="B366" s="122" t="s">
        <v>2994</v>
      </c>
      <c r="C366" s="392" t="s">
        <v>995</v>
      </c>
      <c r="D366" s="392"/>
      <c r="E366" s="301" t="s">
        <v>997</v>
      </c>
      <c r="F366" s="122">
        <v>43</v>
      </c>
      <c r="G366" s="122" t="s">
        <v>108</v>
      </c>
      <c r="H366" s="367" t="s">
        <v>1978</v>
      </c>
      <c r="I366" s="368"/>
      <c r="J366" s="297" t="str">
        <f t="shared" si="41"/>
        <v>490～492</v>
      </c>
      <c r="K366" s="60">
        <f>INDEX('1.2(2)'!$E:$E,MATCH(M366,'1.2(2)'!$F:$F,0),1)</f>
        <v>490</v>
      </c>
      <c r="L366" s="17">
        <f t="shared" si="40"/>
        <v>492</v>
      </c>
      <c r="M366" s="17" t="str">
        <f t="shared" si="39"/>
        <v>蒸気再圧縮装置</v>
      </c>
      <c r="N366"/>
      <c r="O366"/>
    </row>
    <row r="367" spans="2:15" ht="14.4" customHeight="1">
      <c r="B367" s="122" t="s">
        <v>2994</v>
      </c>
      <c r="C367" s="392" t="s">
        <v>995</v>
      </c>
      <c r="D367" s="392"/>
      <c r="E367" s="301" t="s">
        <v>997</v>
      </c>
      <c r="F367" s="122">
        <v>44</v>
      </c>
      <c r="G367" s="122" t="s">
        <v>3406</v>
      </c>
      <c r="H367" s="367" t="s">
        <v>2128</v>
      </c>
      <c r="I367" s="368"/>
      <c r="J367" s="297" t="str">
        <f t="shared" si="41"/>
        <v>493～544</v>
      </c>
      <c r="K367" s="60">
        <f>INDEX('1.2(2)'!$E:$E,MATCH(M367,'1.2(2)'!$F:$F,0),1)</f>
        <v>493</v>
      </c>
      <c r="L367" s="17">
        <f t="shared" si="40"/>
        <v>544</v>
      </c>
      <c r="M367" s="17" t="str">
        <f t="shared" si="39"/>
        <v>ガスエンジンコージェネレーション</v>
      </c>
      <c r="N367"/>
      <c r="O367"/>
    </row>
    <row r="368" spans="2:15" ht="14.4" customHeight="1">
      <c r="B368" s="122" t="s">
        <v>2994</v>
      </c>
      <c r="C368" s="392" t="s">
        <v>995</v>
      </c>
      <c r="D368" s="392"/>
      <c r="E368" s="301" t="s">
        <v>997</v>
      </c>
      <c r="F368" s="122">
        <v>45</v>
      </c>
      <c r="G368" s="122" t="s">
        <v>113</v>
      </c>
      <c r="H368" s="367" t="s">
        <v>2207</v>
      </c>
      <c r="I368" s="368"/>
      <c r="J368" s="297" t="str">
        <f t="shared" si="41"/>
        <v>545～576</v>
      </c>
      <c r="K368" s="60">
        <f>INDEX('1.2(2)'!$E:$E,MATCH(M368,'1.2(2)'!$F:$F,0),1)</f>
        <v>545</v>
      </c>
      <c r="L368" s="17">
        <f t="shared" si="40"/>
        <v>576</v>
      </c>
      <c r="M368" s="17" t="str">
        <f t="shared" si="39"/>
        <v>ガスタービンコージェネレーション</v>
      </c>
      <c r="N368"/>
      <c r="O368"/>
    </row>
    <row r="369" spans="2:15" ht="14.4" customHeight="1">
      <c r="B369" s="122" t="s">
        <v>2994</v>
      </c>
      <c r="C369" s="392" t="s">
        <v>995</v>
      </c>
      <c r="D369" s="392"/>
      <c r="E369" s="301" t="s">
        <v>997</v>
      </c>
      <c r="F369" s="122">
        <v>46</v>
      </c>
      <c r="G369" s="122" t="s">
        <v>115</v>
      </c>
      <c r="H369" s="367" t="s">
        <v>2246</v>
      </c>
      <c r="I369" s="368"/>
      <c r="J369" s="297" t="str">
        <f t="shared" si="41"/>
        <v>577～612</v>
      </c>
      <c r="K369" s="60">
        <f>INDEX('1.2(2)'!$E:$E,MATCH(M369,'1.2(2)'!$F:$F,0),1)</f>
        <v>577</v>
      </c>
      <c r="L369" s="17">
        <f t="shared" si="40"/>
        <v>612</v>
      </c>
      <c r="M369" s="17" t="str">
        <f t="shared" si="39"/>
        <v>燃料電池コージェネレーション</v>
      </c>
      <c r="N369"/>
      <c r="O369"/>
    </row>
    <row r="370" spans="2:15" ht="14.4" customHeight="1">
      <c r="B370" s="122" t="s">
        <v>2994</v>
      </c>
      <c r="C370" s="392" t="s">
        <v>995</v>
      </c>
      <c r="D370" s="392"/>
      <c r="E370" s="301" t="s">
        <v>997</v>
      </c>
      <c r="F370" s="122">
        <v>47</v>
      </c>
      <c r="G370" s="122" t="s">
        <v>3407</v>
      </c>
      <c r="H370" s="367" t="s">
        <v>2584</v>
      </c>
      <c r="I370" s="368"/>
      <c r="J370" s="297" t="str">
        <f t="shared" si="41"/>
        <v>613～658</v>
      </c>
      <c r="K370" s="60">
        <f>INDEX('1.2(2)'!$E:$E,MATCH(M370,'1.2(2)'!$F:$F,0),1)</f>
        <v>613</v>
      </c>
      <c r="L370" s="17">
        <f t="shared" si="40"/>
        <v>658</v>
      </c>
      <c r="M370" s="17" t="str">
        <f t="shared" si="39"/>
        <v>油入変圧器</v>
      </c>
      <c r="N370"/>
      <c r="O370"/>
    </row>
    <row r="371" spans="2:15" ht="14.4" customHeight="1">
      <c r="B371" s="122" t="s">
        <v>2994</v>
      </c>
      <c r="C371" s="392" t="s">
        <v>995</v>
      </c>
      <c r="D371" s="392"/>
      <c r="E371" s="301" t="s">
        <v>997</v>
      </c>
      <c r="F371" s="122">
        <v>47</v>
      </c>
      <c r="G371" s="122" t="s">
        <v>3407</v>
      </c>
      <c r="H371" s="367" t="s">
        <v>2656</v>
      </c>
      <c r="I371" s="368"/>
      <c r="J371" s="297" t="str">
        <f t="shared" si="41"/>
        <v>659～704</v>
      </c>
      <c r="K371" s="60">
        <f>INDEX('1.2(2)'!$E:$E,MATCH(M371,'1.2(2)'!$F:$F,0),1)</f>
        <v>659</v>
      </c>
      <c r="L371" s="17">
        <f t="shared" si="40"/>
        <v>704</v>
      </c>
      <c r="M371" s="17" t="str">
        <f t="shared" si="39"/>
        <v>モールド変圧器</v>
      </c>
      <c r="N371"/>
      <c r="O371"/>
    </row>
    <row r="372" spans="2:15">
      <c r="B372" s="122" t="s">
        <v>2994</v>
      </c>
      <c r="C372" s="392" t="s">
        <v>995</v>
      </c>
      <c r="D372" s="392"/>
      <c r="E372" s="301" t="s">
        <v>997</v>
      </c>
      <c r="F372" s="122">
        <v>48</v>
      </c>
      <c r="G372" s="122" t="s">
        <v>122</v>
      </c>
      <c r="H372" s="367" t="s">
        <v>2419</v>
      </c>
      <c r="I372" s="368"/>
      <c r="J372" s="297" t="str">
        <f t="shared" si="41"/>
        <v>705～800</v>
      </c>
      <c r="K372" s="60">
        <f>INDEX('1.2(2)'!$E:$E,MATCH(M372,'1.2(2)'!$F:$F,0),1)</f>
        <v>705</v>
      </c>
      <c r="L372" s="17">
        <f t="shared" si="40"/>
        <v>800</v>
      </c>
      <c r="M372" s="17" t="str">
        <f t="shared" si="39"/>
        <v>誘導モータ</v>
      </c>
      <c r="N372"/>
      <c r="O372"/>
    </row>
    <row r="373" spans="2:15">
      <c r="B373" s="122" t="s">
        <v>2994</v>
      </c>
      <c r="C373" s="392" t="s">
        <v>995</v>
      </c>
      <c r="D373" s="392"/>
      <c r="E373" s="301" t="s">
        <v>997</v>
      </c>
      <c r="F373" s="122">
        <v>49</v>
      </c>
      <c r="G373" s="122" t="s">
        <v>124</v>
      </c>
      <c r="H373" s="367" t="s">
        <v>126</v>
      </c>
      <c r="I373" s="368"/>
      <c r="J373" s="297" t="str">
        <f t="shared" si="41"/>
        <v>801～820</v>
      </c>
      <c r="K373" s="60">
        <f>INDEX('1.2(2)'!$E:$E,MATCH(M373,'1.2(2)'!$F:$F,0),1)</f>
        <v>801</v>
      </c>
      <c r="L373" s="17">
        <f t="shared" si="40"/>
        <v>820</v>
      </c>
      <c r="M373" s="17" t="str">
        <f t="shared" si="39"/>
        <v>永久磁石同期モータ</v>
      </c>
      <c r="N373"/>
      <c r="O373"/>
    </row>
    <row r="374" spans="2:15">
      <c r="B374" s="122" t="s">
        <v>2994</v>
      </c>
      <c r="C374" s="392" t="s">
        <v>995</v>
      </c>
      <c r="D374" s="392"/>
      <c r="E374" s="301" t="s">
        <v>997</v>
      </c>
      <c r="F374" s="122">
        <v>51</v>
      </c>
      <c r="G374" s="122" t="s">
        <v>3409</v>
      </c>
      <c r="H374" s="367" t="s">
        <v>129</v>
      </c>
      <c r="I374" s="368"/>
      <c r="J374" s="297" t="str">
        <f t="shared" si="41"/>
        <v>821～824</v>
      </c>
      <c r="K374" s="60">
        <f>INDEX('1.2(2)'!$E:$E,MATCH(M374,'1.2(2)'!$F:$F,0),1)</f>
        <v>821</v>
      </c>
      <c r="L374" s="17">
        <f>K375-1</f>
        <v>824</v>
      </c>
      <c r="M374" s="17" t="str">
        <f>H374</f>
        <v>熱回収式ねじ容積形圧縮機</v>
      </c>
      <c r="N374"/>
    </row>
    <row r="375" spans="2:15">
      <c r="B375" s="122" t="s">
        <v>2994</v>
      </c>
      <c r="C375" s="392" t="s">
        <v>995</v>
      </c>
      <c r="D375" s="392"/>
      <c r="E375" s="301" t="s">
        <v>997</v>
      </c>
      <c r="F375" s="122">
        <v>61</v>
      </c>
      <c r="G375" s="122" t="s">
        <v>3410</v>
      </c>
      <c r="H375" s="367" t="s">
        <v>153</v>
      </c>
      <c r="I375" s="368"/>
      <c r="J375" s="297" t="str">
        <f t="shared" si="41"/>
        <v>825～826</v>
      </c>
      <c r="K375" s="60">
        <f>INDEX('1.2(2)'!$E:$E,MATCH(M375,'1.2(2)'!$F:$F,0),1)</f>
        <v>825</v>
      </c>
      <c r="L375" s="17">
        <f t="shared" si="40"/>
        <v>826</v>
      </c>
      <c r="M375" s="17" t="str">
        <f t="shared" si="39"/>
        <v>空気冷媒方式冷凍機</v>
      </c>
      <c r="N375"/>
    </row>
    <row r="376" spans="2:15" ht="43.2">
      <c r="B376" s="122" t="s">
        <v>2994</v>
      </c>
      <c r="C376" s="392" t="s">
        <v>995</v>
      </c>
      <c r="D376" s="392"/>
      <c r="E376" s="301" t="s">
        <v>997</v>
      </c>
      <c r="F376" s="122">
        <v>62</v>
      </c>
      <c r="G376" s="122" t="s">
        <v>3411</v>
      </c>
      <c r="H376" s="367" t="s">
        <v>158</v>
      </c>
      <c r="I376" s="368"/>
      <c r="J376" s="297" t="str">
        <f t="shared" si="41"/>
        <v>827～837</v>
      </c>
      <c r="K376" s="60">
        <f>INDEX('1.2(2)'!$E:$E,MATCH(M376,'1.2(2)'!$F:$F,0),1)</f>
        <v>827</v>
      </c>
      <c r="L376" s="17">
        <f t="shared" si="40"/>
        <v>837</v>
      </c>
      <c r="M376" s="17" t="str">
        <f t="shared" si="39"/>
        <v>冷凍冷蔵倉庫用自然冷媒冷凍機（アンモニア/CO2二次冷媒システム）</v>
      </c>
      <c r="N376"/>
    </row>
    <row r="377" spans="2:15" ht="14.4" customHeight="1">
      <c r="B377" s="122" t="s">
        <v>2994</v>
      </c>
      <c r="C377" s="392" t="s">
        <v>995</v>
      </c>
      <c r="D377" s="392"/>
      <c r="E377" s="301" t="s">
        <v>997</v>
      </c>
      <c r="F377" s="122">
        <v>63</v>
      </c>
      <c r="G377" s="122" t="s">
        <v>3412</v>
      </c>
      <c r="H377" s="367" t="s">
        <v>161</v>
      </c>
      <c r="I377" s="368"/>
      <c r="J377" s="297" t="str">
        <f t="shared" si="41"/>
        <v>838～840</v>
      </c>
      <c r="K377" s="60">
        <f>INDEX('1.2(2)'!$E:$E,MATCH(M377,'1.2(2)'!$F:$F,0),1)</f>
        <v>838</v>
      </c>
      <c r="L377" s="17">
        <f t="shared" si="40"/>
        <v>840</v>
      </c>
      <c r="M377" s="17" t="str">
        <f t="shared" si="39"/>
        <v>低温用自然冷媒冷凍機（アンモニア/CO2二次冷媒システム）</v>
      </c>
      <c r="N377"/>
      <c r="O377"/>
    </row>
    <row r="378" spans="2:15" ht="28.8">
      <c r="B378" s="122" t="s">
        <v>2994</v>
      </c>
      <c r="C378" s="392" t="s">
        <v>995</v>
      </c>
      <c r="D378" s="392"/>
      <c r="E378" s="301" t="s">
        <v>997</v>
      </c>
      <c r="F378" s="122">
        <v>64</v>
      </c>
      <c r="G378" s="122" t="s">
        <v>3413</v>
      </c>
      <c r="H378" s="367" t="s">
        <v>2330</v>
      </c>
      <c r="I378" s="368"/>
      <c r="J378" s="297" t="str">
        <f t="shared" si="41"/>
        <v>841～866</v>
      </c>
      <c r="K378" s="60">
        <f>INDEX('1.2(2)'!$E:$E,MATCH(M378,'1.2(2)'!$F:$F,0),1)</f>
        <v>841</v>
      </c>
      <c r="L378" s="17">
        <f>K379-1</f>
        <v>866</v>
      </c>
      <c r="M378" s="17" t="str">
        <f t="shared" si="39"/>
        <v>自然冷媒冷凍冷蔵コンデンシングユニット</v>
      </c>
      <c r="N378"/>
      <c r="O378"/>
    </row>
    <row r="379" spans="2:15">
      <c r="B379" s="122" t="s">
        <v>2994</v>
      </c>
      <c r="C379" s="392" t="s">
        <v>995</v>
      </c>
      <c r="D379" s="392"/>
      <c r="E379" s="301" t="s">
        <v>997</v>
      </c>
      <c r="F379" s="122">
        <v>68</v>
      </c>
      <c r="G379" s="122" t="s">
        <v>3414</v>
      </c>
      <c r="H379" s="367" t="s">
        <v>2738</v>
      </c>
      <c r="I379" s="368"/>
      <c r="J379" s="297">
        <f t="shared" si="41"/>
        <v>867</v>
      </c>
      <c r="K379" s="60">
        <f>INDEX('1.2(2)'!$E:$E,MATCH(M379,'1.2(2)'!$F:$F,0),1)</f>
        <v>867</v>
      </c>
      <c r="L379" s="17">
        <f t="shared" si="40"/>
        <v>867</v>
      </c>
      <c r="M379" s="17" t="str">
        <f t="shared" si="39"/>
        <v>Low-E複層ガラス</v>
      </c>
      <c r="N379"/>
      <c r="O379"/>
    </row>
    <row r="380" spans="2:15">
      <c r="B380" s="122" t="s">
        <v>2994</v>
      </c>
      <c r="C380" s="392" t="s">
        <v>995</v>
      </c>
      <c r="D380" s="392"/>
      <c r="E380" s="301" t="s">
        <v>997</v>
      </c>
      <c r="F380" s="122">
        <v>68</v>
      </c>
      <c r="G380" s="122" t="s">
        <v>3414</v>
      </c>
      <c r="H380" s="367" t="s">
        <v>2747</v>
      </c>
      <c r="I380" s="368"/>
      <c r="J380" s="297">
        <f t="shared" si="41"/>
        <v>868</v>
      </c>
      <c r="K380" s="60">
        <f>INDEX('1.2(2)'!$E:$E,MATCH(M380,'1.2(2)'!$F:$F,0),1)</f>
        <v>868</v>
      </c>
      <c r="L380" s="17">
        <f t="shared" si="40"/>
        <v>868</v>
      </c>
      <c r="M380" s="17" t="str">
        <f t="shared" si="39"/>
        <v>三層Low-E複層ガラス</v>
      </c>
      <c r="N380"/>
      <c r="O380"/>
    </row>
    <row r="381" spans="2:15">
      <c r="B381" s="122" t="s">
        <v>2994</v>
      </c>
      <c r="C381" s="392" t="s">
        <v>995</v>
      </c>
      <c r="D381" s="392"/>
      <c r="E381" s="301" t="s">
        <v>997</v>
      </c>
      <c r="F381" s="122">
        <v>68</v>
      </c>
      <c r="G381" s="122" t="s">
        <v>3414</v>
      </c>
      <c r="H381" s="367" t="s">
        <v>2750</v>
      </c>
      <c r="I381" s="368"/>
      <c r="J381" s="297">
        <f t="shared" si="41"/>
        <v>869</v>
      </c>
      <c r="K381" s="60">
        <f>INDEX('1.2(2)'!$E:$E,MATCH(M381,'1.2(2)'!$F:$F,0),1)</f>
        <v>869</v>
      </c>
      <c r="L381" s="17">
        <f t="shared" si="40"/>
        <v>869</v>
      </c>
      <c r="M381" s="17" t="str">
        <f t="shared" si="39"/>
        <v>真空Low-E複層ガラス</v>
      </c>
      <c r="N381"/>
      <c r="O381"/>
    </row>
    <row r="382" spans="2:15" ht="14.4" customHeight="1">
      <c r="B382" s="122" t="s">
        <v>2994</v>
      </c>
      <c r="C382" s="392" t="s">
        <v>995</v>
      </c>
      <c r="D382" s="392"/>
      <c r="E382" s="301" t="s">
        <v>997</v>
      </c>
      <c r="F382" s="122">
        <v>68</v>
      </c>
      <c r="G382" s="122" t="s">
        <v>3414</v>
      </c>
      <c r="H382" s="367" t="s">
        <v>2756</v>
      </c>
      <c r="I382" s="368"/>
      <c r="J382" s="297">
        <f t="shared" si="41"/>
        <v>870</v>
      </c>
      <c r="K382" s="60">
        <f>INDEX('1.2(2)'!$E:$E,MATCH(M382,'1.2(2)'!$F:$F,0),1)</f>
        <v>870</v>
      </c>
      <c r="L382" s="17">
        <f t="shared" si="40"/>
        <v>870</v>
      </c>
      <c r="M382" s="17" t="str">
        <f t="shared" si="39"/>
        <v>アタッチメント付きLow-E複層ガラス</v>
      </c>
      <c r="N382"/>
      <c r="O382"/>
    </row>
    <row r="383" spans="2:15">
      <c r="B383" s="122" t="s">
        <v>2994</v>
      </c>
      <c r="C383" s="392" t="s">
        <v>995</v>
      </c>
      <c r="D383" s="392"/>
      <c r="E383" s="301" t="s">
        <v>997</v>
      </c>
      <c r="F383" s="122">
        <v>68</v>
      </c>
      <c r="G383" s="122" t="s">
        <v>3414</v>
      </c>
      <c r="H383" s="367" t="s">
        <v>2760</v>
      </c>
      <c r="I383" s="368"/>
      <c r="J383" s="297">
        <f t="shared" si="41"/>
        <v>871</v>
      </c>
      <c r="K383" s="60">
        <f>INDEX('1.2(2)'!$E:$E,MATCH(M383,'1.2(2)'!$F:$F,0),1)</f>
        <v>871</v>
      </c>
      <c r="L383" s="17">
        <f t="shared" si="40"/>
        <v>871</v>
      </c>
      <c r="M383" s="17" t="str">
        <f t="shared" si="39"/>
        <v>真空ガラス</v>
      </c>
      <c r="N383"/>
      <c r="O383"/>
    </row>
    <row r="384" spans="2:15" ht="14.4" customHeight="1">
      <c r="B384" s="122" t="s">
        <v>2994</v>
      </c>
      <c r="C384" s="392" t="s">
        <v>995</v>
      </c>
      <c r="D384" s="392"/>
      <c r="E384" s="301" t="s">
        <v>997</v>
      </c>
      <c r="F384" s="122">
        <v>68</v>
      </c>
      <c r="G384" s="122" t="s">
        <v>3414</v>
      </c>
      <c r="H384" s="367" t="s">
        <v>2763</v>
      </c>
      <c r="I384" s="368"/>
      <c r="J384" s="297">
        <f t="shared" si="41"/>
        <v>872</v>
      </c>
      <c r="K384" s="60">
        <f>INDEX('1.2(2)'!$E:$E,MATCH(M384,'1.2(2)'!$F:$F,0),1)</f>
        <v>872</v>
      </c>
      <c r="L384" s="17">
        <f t="shared" si="40"/>
        <v>872</v>
      </c>
      <c r="M384" s="17" t="str">
        <f t="shared" si="39"/>
        <v>現場施工型後付けLow-E複層ガラス</v>
      </c>
      <c r="N384"/>
      <c r="O384"/>
    </row>
    <row r="385" spans="2:15">
      <c r="B385" s="122" t="s">
        <v>2994</v>
      </c>
      <c r="C385" s="392" t="s">
        <v>995</v>
      </c>
      <c r="D385" s="392"/>
      <c r="E385" s="301" t="s">
        <v>997</v>
      </c>
      <c r="F385" s="122">
        <v>68</v>
      </c>
      <c r="G385" s="122" t="s">
        <v>3414</v>
      </c>
      <c r="H385" s="367" t="s">
        <v>2766</v>
      </c>
      <c r="I385" s="368"/>
      <c r="J385" s="297">
        <f t="shared" si="41"/>
        <v>873</v>
      </c>
      <c r="K385" s="60">
        <f>INDEX('1.2(2)'!$E:$E,MATCH(M385,'1.2(2)'!$F:$F,0),1)</f>
        <v>873</v>
      </c>
      <c r="L385" s="17">
        <f t="shared" si="40"/>
        <v>873</v>
      </c>
      <c r="M385" s="17" t="str">
        <f t="shared" si="39"/>
        <v>薄型Low-E複層ガラス</v>
      </c>
      <c r="N385"/>
      <c r="O385"/>
    </row>
    <row r="386" spans="2:15" ht="14.4" customHeight="1">
      <c r="B386" s="122" t="s">
        <v>2994</v>
      </c>
      <c r="C386" s="392" t="s">
        <v>995</v>
      </c>
      <c r="D386" s="392"/>
      <c r="E386" s="301" t="s">
        <v>997</v>
      </c>
      <c r="F386" s="122">
        <v>69</v>
      </c>
      <c r="G386" s="122" t="s">
        <v>3415</v>
      </c>
      <c r="H386" s="367" t="s">
        <v>2769</v>
      </c>
      <c r="I386" s="368"/>
      <c r="J386" s="297">
        <f t="shared" si="41"/>
        <v>874</v>
      </c>
      <c r="K386" s="60">
        <f>INDEX('1.2(2)'!$E:$E,MATCH(M386,'1.2(2)'!$F:$F,0),1)</f>
        <v>874</v>
      </c>
      <c r="L386" s="17">
        <f t="shared" si="40"/>
        <v>874</v>
      </c>
      <c r="M386" s="17" t="str">
        <f t="shared" si="39"/>
        <v>断熱材(押出法ポリスチレンフォーム)</v>
      </c>
      <c r="N386"/>
      <c r="O386"/>
    </row>
    <row r="387" spans="2:15">
      <c r="B387" s="122" t="s">
        <v>2994</v>
      </c>
      <c r="C387" s="392" t="s">
        <v>995</v>
      </c>
      <c r="D387" s="392"/>
      <c r="E387" s="301" t="s">
        <v>997</v>
      </c>
      <c r="F387" s="122">
        <v>69</v>
      </c>
      <c r="G387" s="122" t="s">
        <v>3415</v>
      </c>
      <c r="H387" s="367" t="s">
        <v>2776</v>
      </c>
      <c r="I387" s="368"/>
      <c r="J387" s="297" t="str">
        <f t="shared" si="41"/>
        <v>875～876</v>
      </c>
      <c r="K387" s="60">
        <f>INDEX('1.2(2)'!$E:$E,MATCH(M387,'1.2(2)'!$F:$F,0),1)</f>
        <v>875</v>
      </c>
      <c r="L387" s="17">
        <f t="shared" si="40"/>
        <v>876</v>
      </c>
      <c r="M387" s="17" t="str">
        <f t="shared" si="39"/>
        <v>断熱材(グラスウール)</v>
      </c>
      <c r="N387"/>
      <c r="O387"/>
    </row>
    <row r="388" spans="2:15">
      <c r="B388" s="122" t="s">
        <v>2994</v>
      </c>
      <c r="C388" s="392" t="s">
        <v>995</v>
      </c>
      <c r="D388" s="392"/>
      <c r="E388" s="301" t="s">
        <v>997</v>
      </c>
      <c r="F388" s="122">
        <v>69</v>
      </c>
      <c r="G388" s="122" t="s">
        <v>3415</v>
      </c>
      <c r="H388" s="367" t="s">
        <v>2784</v>
      </c>
      <c r="I388" s="368"/>
      <c r="J388" s="297">
        <f t="shared" si="41"/>
        <v>877</v>
      </c>
      <c r="K388" s="60">
        <f>INDEX('1.2(2)'!$E:$E,MATCH(M388,'1.2(2)'!$F:$F,0),1)</f>
        <v>877</v>
      </c>
      <c r="L388" s="17">
        <f>K389-1</f>
        <v>877</v>
      </c>
      <c r="M388" s="17" t="str">
        <f t="shared" si="39"/>
        <v>真空断熱材</v>
      </c>
      <c r="N388"/>
      <c r="O388"/>
    </row>
    <row r="389" spans="2:15" ht="14.4" customHeight="1">
      <c r="B389" s="122" t="s">
        <v>2994</v>
      </c>
      <c r="C389" s="392" t="s">
        <v>995</v>
      </c>
      <c r="D389" s="392"/>
      <c r="E389" s="301" t="s">
        <v>997</v>
      </c>
      <c r="F389" s="122">
        <v>76</v>
      </c>
      <c r="G389" s="122" t="s">
        <v>3419</v>
      </c>
      <c r="H389" s="367" t="s">
        <v>2840</v>
      </c>
      <c r="I389" s="368"/>
      <c r="J389" s="297" t="str">
        <f t="shared" si="41"/>
        <v>878～879</v>
      </c>
      <c r="K389" s="60">
        <f>INDEX('1.2(2)'!$E:$E,MATCH(M389,'1.2(2)'!$F:$F,0),1)</f>
        <v>878</v>
      </c>
      <c r="L389" s="17">
        <f t="shared" si="40"/>
        <v>879</v>
      </c>
      <c r="M389" s="17" t="str">
        <f>H389</f>
        <v>太陽電池(シリコン系・単結晶)</v>
      </c>
      <c r="N389"/>
      <c r="O389"/>
    </row>
    <row r="390" spans="2:15" ht="14.4" customHeight="1">
      <c r="B390" s="122" t="s">
        <v>2994</v>
      </c>
      <c r="C390" s="392" t="s">
        <v>995</v>
      </c>
      <c r="D390" s="392"/>
      <c r="E390" s="301" t="s">
        <v>997</v>
      </c>
      <c r="F390" s="122">
        <v>76</v>
      </c>
      <c r="G390" s="122" t="s">
        <v>3419</v>
      </c>
      <c r="H390" s="367" t="s">
        <v>2854</v>
      </c>
      <c r="I390" s="368"/>
      <c r="J390" s="297">
        <f t="shared" si="41"/>
        <v>880</v>
      </c>
      <c r="K390" s="60">
        <f>INDEX('1.2(2)'!$E:$E,MATCH(M390,'1.2(2)'!$F:$F,0),1)</f>
        <v>880</v>
      </c>
      <c r="L390" s="17">
        <f t="shared" si="40"/>
        <v>880</v>
      </c>
      <c r="M390" s="17" t="str">
        <f t="shared" si="39"/>
        <v>太陽電池(シリコン系・多結晶)</v>
      </c>
      <c r="N390"/>
      <c r="O390"/>
    </row>
    <row r="391" spans="2:15">
      <c r="B391" s="122" t="s">
        <v>2994</v>
      </c>
      <c r="C391" s="392" t="s">
        <v>995</v>
      </c>
      <c r="D391" s="392"/>
      <c r="E391" s="301" t="s">
        <v>997</v>
      </c>
      <c r="F391" s="122">
        <v>76</v>
      </c>
      <c r="G391" s="122" t="s">
        <v>3419</v>
      </c>
      <c r="H391" s="367" t="s">
        <v>2857</v>
      </c>
      <c r="I391" s="368"/>
      <c r="J391" s="297">
        <f t="shared" si="41"/>
        <v>881</v>
      </c>
      <c r="K391" s="60">
        <f>INDEX('1.2(2)'!$E:$E,MATCH(M391,'1.2(2)'!$F:$F,0),1)</f>
        <v>881</v>
      </c>
      <c r="L391" s="17">
        <f t="shared" si="40"/>
        <v>881</v>
      </c>
      <c r="M391" s="17" t="str">
        <f t="shared" si="39"/>
        <v>太陽電池(化合物系)</v>
      </c>
      <c r="N391"/>
      <c r="O391"/>
    </row>
    <row r="392" spans="2:15" ht="14.4" customHeight="1">
      <c r="B392" s="122" t="s">
        <v>2994</v>
      </c>
      <c r="C392" s="392" t="s">
        <v>995</v>
      </c>
      <c r="D392" s="392"/>
      <c r="E392" s="301" t="s">
        <v>997</v>
      </c>
      <c r="F392" s="122">
        <v>76</v>
      </c>
      <c r="G392" s="122" t="s">
        <v>3419</v>
      </c>
      <c r="H392" s="367" t="s">
        <v>2863</v>
      </c>
      <c r="I392" s="368"/>
      <c r="J392" s="297">
        <f t="shared" ref="J392:J403" si="42">HYPERLINK("#'"&amp;$B$17&amp;$B$278&amp;"'!E"&amp;K392+6,IF(L392=K392,K392,K392&amp;"～"&amp;L392))</f>
        <v>882</v>
      </c>
      <c r="K392" s="60">
        <f>INDEX('1.2(2)'!$E:$E,MATCH(M392,'1.2(2)'!$F:$F,0),1)</f>
        <v>882</v>
      </c>
      <c r="L392" s="17">
        <f t="shared" si="40"/>
        <v>882</v>
      </c>
      <c r="M392" s="17" t="str">
        <f t="shared" si="39"/>
        <v>太陽電池（薄膜シリコン）</v>
      </c>
      <c r="N392"/>
      <c r="O392"/>
    </row>
    <row r="393" spans="2:15" ht="14.4" customHeight="1">
      <c r="B393" s="122" t="s">
        <v>2994</v>
      </c>
      <c r="C393" s="392" t="s">
        <v>995</v>
      </c>
      <c r="D393" s="392"/>
      <c r="E393" s="301" t="s">
        <v>997</v>
      </c>
      <c r="F393" s="122">
        <v>76</v>
      </c>
      <c r="G393" s="122" t="s">
        <v>3419</v>
      </c>
      <c r="H393" s="367" t="s">
        <v>2869</v>
      </c>
      <c r="I393" s="368"/>
      <c r="J393" s="297" t="str">
        <f t="shared" si="42"/>
        <v>883～884</v>
      </c>
      <c r="K393" s="60">
        <f>INDEX('1.2(2)'!$E:$E,MATCH(M393,'1.2(2)'!$F:$F,0),1)</f>
        <v>883</v>
      </c>
      <c r="L393" s="17">
        <f t="shared" si="40"/>
        <v>884</v>
      </c>
      <c r="M393" s="17" t="str">
        <f t="shared" ref="M393:M403" si="43">H393</f>
        <v>トランスレス方式パワーコンディショナ（太陽光発電用）</v>
      </c>
      <c r="N393"/>
      <c r="O393"/>
    </row>
    <row r="394" spans="2:15" ht="14.4" customHeight="1">
      <c r="B394" s="122" t="s">
        <v>2994</v>
      </c>
      <c r="C394" s="392" t="s">
        <v>995</v>
      </c>
      <c r="D394" s="392"/>
      <c r="E394" s="301" t="s">
        <v>997</v>
      </c>
      <c r="F394" s="122">
        <v>76</v>
      </c>
      <c r="G394" s="122" t="s">
        <v>3419</v>
      </c>
      <c r="H394" s="367" t="s">
        <v>2880</v>
      </c>
      <c r="I394" s="368"/>
      <c r="J394" s="297">
        <f t="shared" si="42"/>
        <v>885</v>
      </c>
      <c r="K394" s="60">
        <f>INDEX('1.2(2)'!$E:$E,MATCH(M394,'1.2(2)'!$F:$F,0),1)</f>
        <v>885</v>
      </c>
      <c r="L394" s="17">
        <f t="shared" ref="L394:L402" si="44">K395-1</f>
        <v>885</v>
      </c>
      <c r="M394" s="17" t="str">
        <f t="shared" si="43"/>
        <v>高周波変圧器絶縁方式パワーコンディショナ（太陽光発電用）</v>
      </c>
      <c r="N394"/>
      <c r="O394"/>
    </row>
    <row r="395" spans="2:15" ht="14.4" customHeight="1">
      <c r="B395" s="122" t="s">
        <v>2994</v>
      </c>
      <c r="C395" s="392" t="s">
        <v>995</v>
      </c>
      <c r="D395" s="392"/>
      <c r="E395" s="301" t="s">
        <v>997</v>
      </c>
      <c r="F395" s="122">
        <v>78</v>
      </c>
      <c r="G395" s="122" t="s">
        <v>3420</v>
      </c>
      <c r="H395" s="367" t="s">
        <v>2882</v>
      </c>
      <c r="I395" s="368"/>
      <c r="J395" s="297">
        <f t="shared" si="42"/>
        <v>886</v>
      </c>
      <c r="K395" s="60">
        <f>INDEX('1.2(2)'!$E:$E,MATCH(M395,'1.2(2)'!$F:$F,0),1)</f>
        <v>886</v>
      </c>
      <c r="L395" s="17">
        <f t="shared" si="44"/>
        <v>886</v>
      </c>
      <c r="M395" s="17" t="str">
        <f t="shared" si="43"/>
        <v>プロペラ水車（小水力発電用）</v>
      </c>
      <c r="N395"/>
      <c r="O395"/>
    </row>
    <row r="396" spans="2:15" ht="14.4" customHeight="1">
      <c r="B396" s="122" t="s">
        <v>2994</v>
      </c>
      <c r="C396" s="392" t="s">
        <v>995</v>
      </c>
      <c r="D396" s="392"/>
      <c r="E396" s="301" t="s">
        <v>997</v>
      </c>
      <c r="F396" s="122">
        <v>78</v>
      </c>
      <c r="G396" s="122" t="s">
        <v>3420</v>
      </c>
      <c r="H396" s="367" t="s">
        <v>2890</v>
      </c>
      <c r="I396" s="368"/>
      <c r="J396" s="297">
        <f t="shared" si="42"/>
        <v>887</v>
      </c>
      <c r="K396" s="60">
        <f>INDEX('1.2(2)'!$E:$E,MATCH(M396,'1.2(2)'!$F:$F,0),1)</f>
        <v>887</v>
      </c>
      <c r="L396" s="17">
        <f t="shared" si="44"/>
        <v>887</v>
      </c>
      <c r="M396" s="17" t="str">
        <f t="shared" si="43"/>
        <v>フランシス水車（小水力発電用）</v>
      </c>
      <c r="N396"/>
      <c r="O396"/>
    </row>
    <row r="397" spans="2:15" ht="14.4" customHeight="1">
      <c r="B397" s="122" t="s">
        <v>2994</v>
      </c>
      <c r="C397" s="392" t="s">
        <v>995</v>
      </c>
      <c r="D397" s="392"/>
      <c r="E397" s="301" t="s">
        <v>997</v>
      </c>
      <c r="F397" s="122">
        <v>79</v>
      </c>
      <c r="G397" s="122" t="s">
        <v>3421</v>
      </c>
      <c r="H397" s="367" t="s">
        <v>2893</v>
      </c>
      <c r="I397" s="368"/>
      <c r="J397" s="297" t="str">
        <f t="shared" si="42"/>
        <v>888～923</v>
      </c>
      <c r="K397" s="60">
        <f>INDEX('1.2(2)'!$E:$E,MATCH(M397,'1.2(2)'!$F:$F,0),1)</f>
        <v>888</v>
      </c>
      <c r="L397" s="17">
        <f t="shared" si="44"/>
        <v>923</v>
      </c>
      <c r="M397" s="17" t="str">
        <f t="shared" si="43"/>
        <v>温水熱源小型バイナリー発電設備</v>
      </c>
      <c r="N397"/>
      <c r="O397"/>
    </row>
    <row r="398" spans="2:15" ht="14.4" customHeight="1">
      <c r="B398" s="122" t="s">
        <v>2994</v>
      </c>
      <c r="C398" s="392" t="s">
        <v>995</v>
      </c>
      <c r="D398" s="392"/>
      <c r="E398" s="301" t="s">
        <v>997</v>
      </c>
      <c r="F398" s="122">
        <v>79</v>
      </c>
      <c r="G398" s="122" t="s">
        <v>3421</v>
      </c>
      <c r="H398" s="367" t="s">
        <v>2946</v>
      </c>
      <c r="I398" s="368"/>
      <c r="J398" s="297" t="str">
        <f t="shared" si="42"/>
        <v>924～935</v>
      </c>
      <c r="K398" s="60">
        <f>INDEX('1.2(2)'!$E:$E,MATCH(M398,'1.2(2)'!$F:$F,0),1)</f>
        <v>924</v>
      </c>
      <c r="L398" s="17">
        <f t="shared" si="44"/>
        <v>935</v>
      </c>
      <c r="M398" s="17" t="str">
        <f t="shared" si="43"/>
        <v>蒸気熱源小型バイナリー発電設備</v>
      </c>
      <c r="N398"/>
      <c r="O398"/>
    </row>
    <row r="399" spans="2:15" ht="14.4" customHeight="1">
      <c r="B399" s="122" t="s">
        <v>2994</v>
      </c>
      <c r="C399" s="392" t="s">
        <v>995</v>
      </c>
      <c r="D399" s="392"/>
      <c r="E399" s="301" t="s">
        <v>997</v>
      </c>
      <c r="F399" s="122">
        <v>80</v>
      </c>
      <c r="G399" s="122" t="s">
        <v>3422</v>
      </c>
      <c r="H399" s="367" t="s">
        <v>2962</v>
      </c>
      <c r="I399" s="368"/>
      <c r="J399" s="297" t="str">
        <f t="shared" si="42"/>
        <v>936～943</v>
      </c>
      <c r="K399" s="60">
        <f>INDEX('1.2(2)'!$E:$E,MATCH(M399,'1.2(2)'!$F:$F,0),1)</f>
        <v>936</v>
      </c>
      <c r="L399" s="17">
        <f t="shared" si="44"/>
        <v>943</v>
      </c>
      <c r="M399" s="17" t="str">
        <f t="shared" si="43"/>
        <v>ガスエンジン発電設備（メタン発酵発電用）</v>
      </c>
      <c r="N399"/>
      <c r="O399"/>
    </row>
    <row r="400" spans="2:15" ht="14.4" customHeight="1">
      <c r="B400" s="122" t="s">
        <v>2994</v>
      </c>
      <c r="C400" s="392" t="s">
        <v>995</v>
      </c>
      <c r="D400" s="392"/>
      <c r="E400" s="301" t="s">
        <v>997</v>
      </c>
      <c r="F400" s="122">
        <v>80</v>
      </c>
      <c r="G400" s="122" t="s">
        <v>3422</v>
      </c>
      <c r="H400" s="367" t="s">
        <v>2977</v>
      </c>
      <c r="I400" s="368"/>
      <c r="J400" s="297" t="str">
        <f t="shared" si="42"/>
        <v>944～955</v>
      </c>
      <c r="K400" s="60">
        <f>INDEX('1.2(2)'!$E:$E,MATCH(M400,'1.2(2)'!$F:$F,0),1)</f>
        <v>944</v>
      </c>
      <c r="L400" s="17">
        <f>K402-1</f>
        <v>955</v>
      </c>
      <c r="M400" s="17" t="str">
        <f t="shared" si="43"/>
        <v>ディーゼル発電設備（バイオディーゼル燃料専用）</v>
      </c>
      <c r="N400"/>
      <c r="O400"/>
    </row>
    <row r="401" spans="2:15">
      <c r="B401" s="122" t="s">
        <v>2994</v>
      </c>
      <c r="C401" s="392" t="s">
        <v>995</v>
      </c>
      <c r="D401" s="392"/>
      <c r="E401" s="301" t="s">
        <v>997</v>
      </c>
      <c r="F401" s="122">
        <v>86</v>
      </c>
      <c r="G401" s="122" t="s">
        <v>3839</v>
      </c>
      <c r="H401" s="367" t="s">
        <v>2710</v>
      </c>
      <c r="I401" s="368"/>
      <c r="J401" s="297" t="str">
        <f t="shared" si="42"/>
        <v>952～820</v>
      </c>
      <c r="K401" s="60">
        <f>INDEX('1.2(2)'!$E:$E,MATCH(M401,'1.2(2)'!$F:$F,0),1)</f>
        <v>952</v>
      </c>
      <c r="L401" s="17">
        <f>K374-1</f>
        <v>820</v>
      </c>
      <c r="M401" s="17" t="str">
        <f>H401</f>
        <v>蒸気駆動圧縮機</v>
      </c>
      <c r="N401"/>
      <c r="O401"/>
    </row>
    <row r="402" spans="2:15">
      <c r="B402" s="122" t="s">
        <v>2994</v>
      </c>
      <c r="C402" s="392" t="s">
        <v>995</v>
      </c>
      <c r="D402" s="392"/>
      <c r="E402" s="301" t="s">
        <v>997</v>
      </c>
      <c r="F402" s="122">
        <v>128</v>
      </c>
      <c r="G402" s="122" t="s">
        <v>311</v>
      </c>
      <c r="H402" s="367" t="s">
        <v>3424</v>
      </c>
      <c r="I402" s="368"/>
      <c r="J402" s="297">
        <f t="shared" si="42"/>
        <v>956</v>
      </c>
      <c r="K402" s="60">
        <f>INDEX('1.2(2)'!$E:$E,MATCH(M402,'1.2(2)'!$F:$F,0),1)</f>
        <v>956</v>
      </c>
      <c r="L402" s="17">
        <f t="shared" si="44"/>
        <v>956</v>
      </c>
      <c r="M402" s="17" t="str">
        <f t="shared" si="43"/>
        <v>LED誘導灯・非常灯</v>
      </c>
      <c r="N402"/>
      <c r="O402"/>
    </row>
    <row r="403" spans="2:15">
      <c r="B403" s="122" t="s">
        <v>2994</v>
      </c>
      <c r="C403" s="392" t="s">
        <v>995</v>
      </c>
      <c r="D403" s="392"/>
      <c r="E403" s="301" t="s">
        <v>997</v>
      </c>
      <c r="F403" s="122">
        <v>212</v>
      </c>
      <c r="G403" s="122" t="s">
        <v>3423</v>
      </c>
      <c r="H403" s="367" t="s">
        <v>2789</v>
      </c>
      <c r="I403" s="368"/>
      <c r="J403" s="297">
        <f t="shared" si="42"/>
        <v>957</v>
      </c>
      <c r="K403" s="60">
        <f>INDEX('1.2(2)'!$E:$E,MATCH(M403,'1.2(2)'!$F:$F,0),1)</f>
        <v>957</v>
      </c>
      <c r="L403" s="17">
        <f>K404-1</f>
        <v>957</v>
      </c>
      <c r="M403" s="17" t="str">
        <f t="shared" si="43"/>
        <v>低放射遮熱塗料</v>
      </c>
      <c r="N403"/>
      <c r="O403"/>
    </row>
    <row r="404" spans="2:15" ht="14.4" customHeight="1">
      <c r="J404"/>
      <c r="K404">
        <f>'1.2(2)'!E963+1</f>
        <v>958</v>
      </c>
      <c r="L404"/>
      <c r="M404"/>
      <c r="N404"/>
      <c r="O404"/>
    </row>
    <row r="405" spans="2:15" ht="14.4" customHeight="1">
      <c r="J405"/>
      <c r="K405"/>
      <c r="L405"/>
      <c r="M405"/>
      <c r="N405"/>
      <c r="O405"/>
    </row>
    <row r="406" spans="2:15">
      <c r="J406"/>
      <c r="K406"/>
      <c r="L406"/>
      <c r="M406"/>
      <c r="N406"/>
      <c r="O406"/>
    </row>
    <row r="407" spans="2:15">
      <c r="J407"/>
      <c r="K407"/>
      <c r="L407"/>
      <c r="M407"/>
      <c r="N407"/>
      <c r="O407"/>
    </row>
    <row r="408" spans="2:15">
      <c r="J408"/>
      <c r="K408"/>
      <c r="L408"/>
      <c r="M408"/>
      <c r="N408"/>
      <c r="O408"/>
    </row>
    <row r="409" spans="2:15">
      <c r="J409"/>
      <c r="K409"/>
      <c r="L409"/>
      <c r="M409"/>
      <c r="N409"/>
      <c r="O409"/>
    </row>
    <row r="410" spans="2:15">
      <c r="J410"/>
      <c r="K410"/>
      <c r="L410"/>
      <c r="M410"/>
      <c r="N410"/>
      <c r="O410"/>
    </row>
    <row r="411" spans="2:15">
      <c r="J411"/>
      <c r="K411"/>
      <c r="L411"/>
      <c r="M411"/>
      <c r="N411"/>
      <c r="O411"/>
    </row>
    <row r="412" spans="2:15">
      <c r="J412"/>
      <c r="K412"/>
      <c r="L412"/>
      <c r="M412"/>
      <c r="N412"/>
      <c r="O412"/>
    </row>
    <row r="413" spans="2:15">
      <c r="J413"/>
      <c r="K413"/>
      <c r="L413"/>
      <c r="M413"/>
      <c r="N413"/>
      <c r="O413"/>
    </row>
    <row r="414" spans="2:15">
      <c r="J414"/>
      <c r="K414"/>
      <c r="L414"/>
      <c r="M414"/>
      <c r="N414"/>
      <c r="O414"/>
    </row>
    <row r="415" spans="2:15">
      <c r="J415"/>
      <c r="K415"/>
      <c r="L415"/>
      <c r="M415"/>
      <c r="N415"/>
      <c r="O415"/>
    </row>
    <row r="416" spans="2: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sheetData>
  <mergeCells count="298">
    <mergeCell ref="D9:E9"/>
    <mergeCell ref="B10:C10"/>
    <mergeCell ref="D10:E10"/>
    <mergeCell ref="B11:C11"/>
    <mergeCell ref="D11:E11"/>
    <mergeCell ref="B12:C12"/>
    <mergeCell ref="D12:E12"/>
    <mergeCell ref="B23:C23"/>
    <mergeCell ref="D23:E23"/>
    <mergeCell ref="H23:I23"/>
    <mergeCell ref="B24:C24"/>
    <mergeCell ref="D24:E24"/>
    <mergeCell ref="B25:C25"/>
    <mergeCell ref="B13:C13"/>
    <mergeCell ref="D13:E13"/>
    <mergeCell ref="B14:C14"/>
    <mergeCell ref="D14:E14"/>
    <mergeCell ref="B15:C15"/>
    <mergeCell ref="D15:E15"/>
    <mergeCell ref="B32:C32"/>
    <mergeCell ref="B33:C33"/>
    <mergeCell ref="B34:C34"/>
    <mergeCell ref="B35:C35"/>
    <mergeCell ref="B36:C36"/>
    <mergeCell ref="B37:C37"/>
    <mergeCell ref="B26:C26"/>
    <mergeCell ref="B27:C27"/>
    <mergeCell ref="B28:C28"/>
    <mergeCell ref="B29:C29"/>
    <mergeCell ref="B30:C30"/>
    <mergeCell ref="B31:C31"/>
    <mergeCell ref="H43:I43"/>
    <mergeCell ref="B44:C44"/>
    <mergeCell ref="B45:C45"/>
    <mergeCell ref="B46:C46"/>
    <mergeCell ref="B47:C47"/>
    <mergeCell ref="B48:C48"/>
    <mergeCell ref="B38:C38"/>
    <mergeCell ref="B39:C39"/>
    <mergeCell ref="B40:C40"/>
    <mergeCell ref="B41:C41"/>
    <mergeCell ref="B42:C42"/>
    <mergeCell ref="B43:C43"/>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H94:I94"/>
    <mergeCell ref="B95:C95"/>
    <mergeCell ref="H95:I95"/>
    <mergeCell ref="B85:C85"/>
    <mergeCell ref="B86:C86"/>
    <mergeCell ref="B87:C87"/>
    <mergeCell ref="B88:C88"/>
    <mergeCell ref="B89:C89"/>
    <mergeCell ref="B90:C90"/>
    <mergeCell ref="B99:C99"/>
    <mergeCell ref="H99:I99"/>
    <mergeCell ref="B104:C104"/>
    <mergeCell ref="D104:E104"/>
    <mergeCell ref="H104:I104"/>
    <mergeCell ref="D109:E109"/>
    <mergeCell ref="B96:C96"/>
    <mergeCell ref="H96:I96"/>
    <mergeCell ref="B97:C97"/>
    <mergeCell ref="H97:I97"/>
    <mergeCell ref="B98:C98"/>
    <mergeCell ref="H98:I98"/>
    <mergeCell ref="D192:E192"/>
    <mergeCell ref="D193:E193"/>
    <mergeCell ref="D194:E194"/>
    <mergeCell ref="D195:E195"/>
    <mergeCell ref="D196:E196"/>
    <mergeCell ref="D197:E197"/>
    <mergeCell ref="D110:E110"/>
    <mergeCell ref="D111:E111"/>
    <mergeCell ref="D112:E112"/>
    <mergeCell ref="D117:E117"/>
    <mergeCell ref="D118:E118"/>
    <mergeCell ref="D126:E126"/>
    <mergeCell ref="D204:E204"/>
    <mergeCell ref="D205:E205"/>
    <mergeCell ref="D206:E206"/>
    <mergeCell ref="D207:E207"/>
    <mergeCell ref="D208:E208"/>
    <mergeCell ref="D209:E209"/>
    <mergeCell ref="D198:E198"/>
    <mergeCell ref="D199:E199"/>
    <mergeCell ref="D200:E200"/>
    <mergeCell ref="D201:E201"/>
    <mergeCell ref="D202:E202"/>
    <mergeCell ref="D203:E203"/>
    <mergeCell ref="D220:E220"/>
    <mergeCell ref="D221:E221"/>
    <mergeCell ref="D222:E222"/>
    <mergeCell ref="B228:C228"/>
    <mergeCell ref="D228:E228"/>
    <mergeCell ref="G228:H228"/>
    <mergeCell ref="D210:E210"/>
    <mergeCell ref="D211:D212"/>
    <mergeCell ref="D216:E216"/>
    <mergeCell ref="D217:E217"/>
    <mergeCell ref="D218:E218"/>
    <mergeCell ref="D219:E219"/>
    <mergeCell ref="C329:D329"/>
    <mergeCell ref="H329:I329"/>
    <mergeCell ref="C330:D330"/>
    <mergeCell ref="H330:I330"/>
    <mergeCell ref="C331:D331"/>
    <mergeCell ref="H331:I331"/>
    <mergeCell ref="B276:C276"/>
    <mergeCell ref="D276:E276"/>
    <mergeCell ref="G276:H276"/>
    <mergeCell ref="C327:D327"/>
    <mergeCell ref="H327:I327"/>
    <mergeCell ref="C328:D328"/>
    <mergeCell ref="H328:I328"/>
    <mergeCell ref="C335:D335"/>
    <mergeCell ref="H335:I335"/>
    <mergeCell ref="C336:D336"/>
    <mergeCell ref="H336:I336"/>
    <mergeCell ref="C337:D337"/>
    <mergeCell ref="H337:I337"/>
    <mergeCell ref="C332:D332"/>
    <mergeCell ref="H332:I332"/>
    <mergeCell ref="C333:D333"/>
    <mergeCell ref="H333:I333"/>
    <mergeCell ref="C334:D334"/>
    <mergeCell ref="H334:I334"/>
    <mergeCell ref="C341:D341"/>
    <mergeCell ref="H341:I341"/>
    <mergeCell ref="C342:D342"/>
    <mergeCell ref="H342:I342"/>
    <mergeCell ref="C343:D343"/>
    <mergeCell ref="H343:I343"/>
    <mergeCell ref="C338:D338"/>
    <mergeCell ref="H338:I338"/>
    <mergeCell ref="C339:D339"/>
    <mergeCell ref="H339:I339"/>
    <mergeCell ref="C340:D340"/>
    <mergeCell ref="H340:I340"/>
    <mergeCell ref="C347:D347"/>
    <mergeCell ref="H347:I347"/>
    <mergeCell ref="C348:D348"/>
    <mergeCell ref="H348:I348"/>
    <mergeCell ref="C349:D349"/>
    <mergeCell ref="H349:I349"/>
    <mergeCell ref="C344:D344"/>
    <mergeCell ref="H344:I344"/>
    <mergeCell ref="C345:D345"/>
    <mergeCell ref="H345:I345"/>
    <mergeCell ref="C346:D346"/>
    <mergeCell ref="H346:I346"/>
    <mergeCell ref="C353:D353"/>
    <mergeCell ref="H353:I353"/>
    <mergeCell ref="C354:D354"/>
    <mergeCell ref="H354:I354"/>
    <mergeCell ref="C355:D355"/>
    <mergeCell ref="H355:I355"/>
    <mergeCell ref="C350:D350"/>
    <mergeCell ref="H350:I350"/>
    <mergeCell ref="C351:D351"/>
    <mergeCell ref="H351:I351"/>
    <mergeCell ref="C352:D352"/>
    <mergeCell ref="H352:I352"/>
    <mergeCell ref="C359:D359"/>
    <mergeCell ref="H359:I359"/>
    <mergeCell ref="C360:D360"/>
    <mergeCell ref="H360:I360"/>
    <mergeCell ref="C361:D361"/>
    <mergeCell ref="H361:I361"/>
    <mergeCell ref="C356:D356"/>
    <mergeCell ref="H356:I356"/>
    <mergeCell ref="C357:D357"/>
    <mergeCell ref="H357:I357"/>
    <mergeCell ref="C358:D358"/>
    <mergeCell ref="H358:I358"/>
    <mergeCell ref="C365:D365"/>
    <mergeCell ref="H365:I365"/>
    <mergeCell ref="C366:D366"/>
    <mergeCell ref="H366:I366"/>
    <mergeCell ref="C367:D367"/>
    <mergeCell ref="H367:I367"/>
    <mergeCell ref="C362:D362"/>
    <mergeCell ref="H362:I362"/>
    <mergeCell ref="C363:D363"/>
    <mergeCell ref="H363:I363"/>
    <mergeCell ref="C364:D364"/>
    <mergeCell ref="H364:I364"/>
    <mergeCell ref="C371:D371"/>
    <mergeCell ref="H371:I371"/>
    <mergeCell ref="C372:D372"/>
    <mergeCell ref="H372:I372"/>
    <mergeCell ref="C373:D373"/>
    <mergeCell ref="H373:I373"/>
    <mergeCell ref="C368:D368"/>
    <mergeCell ref="H368:I368"/>
    <mergeCell ref="C369:D369"/>
    <mergeCell ref="H369:I369"/>
    <mergeCell ref="C370:D370"/>
    <mergeCell ref="H370:I370"/>
    <mergeCell ref="C377:D377"/>
    <mergeCell ref="H377:I377"/>
    <mergeCell ref="C378:D378"/>
    <mergeCell ref="H378:I378"/>
    <mergeCell ref="C379:D379"/>
    <mergeCell ref="H379:I379"/>
    <mergeCell ref="C374:D374"/>
    <mergeCell ref="H374:I374"/>
    <mergeCell ref="C375:D375"/>
    <mergeCell ref="H375:I375"/>
    <mergeCell ref="C376:D376"/>
    <mergeCell ref="H376:I376"/>
    <mergeCell ref="C383:D383"/>
    <mergeCell ref="H383:I383"/>
    <mergeCell ref="C384:D384"/>
    <mergeCell ref="H384:I384"/>
    <mergeCell ref="C385:D385"/>
    <mergeCell ref="H385:I385"/>
    <mergeCell ref="C380:D380"/>
    <mergeCell ref="H380:I380"/>
    <mergeCell ref="C381:D381"/>
    <mergeCell ref="H381:I381"/>
    <mergeCell ref="C382:D382"/>
    <mergeCell ref="H382:I382"/>
    <mergeCell ref="H394:I394"/>
    <mergeCell ref="C389:D389"/>
    <mergeCell ref="H389:I389"/>
    <mergeCell ref="C390:D390"/>
    <mergeCell ref="H390:I390"/>
    <mergeCell ref="C391:D391"/>
    <mergeCell ref="H391:I391"/>
    <mergeCell ref="C386:D386"/>
    <mergeCell ref="H386:I386"/>
    <mergeCell ref="C387:D387"/>
    <mergeCell ref="H387:I387"/>
    <mergeCell ref="C388:D388"/>
    <mergeCell ref="H388:I388"/>
    <mergeCell ref="D61:E61"/>
    <mergeCell ref="C401:D401"/>
    <mergeCell ref="H401:I401"/>
    <mergeCell ref="C402:D402"/>
    <mergeCell ref="H402:I402"/>
    <mergeCell ref="C403:D403"/>
    <mergeCell ref="H403:I403"/>
    <mergeCell ref="C398:D398"/>
    <mergeCell ref="H398:I398"/>
    <mergeCell ref="C399:D399"/>
    <mergeCell ref="H399:I399"/>
    <mergeCell ref="C400:D400"/>
    <mergeCell ref="H400:I400"/>
    <mergeCell ref="C395:D395"/>
    <mergeCell ref="H395:I395"/>
    <mergeCell ref="C396:D396"/>
    <mergeCell ref="H396:I396"/>
    <mergeCell ref="C397:D397"/>
    <mergeCell ref="H397:I397"/>
    <mergeCell ref="C392:D392"/>
    <mergeCell ref="H392:I392"/>
    <mergeCell ref="C393:D393"/>
    <mergeCell ref="H393:I393"/>
    <mergeCell ref="C394:D394"/>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82"/>
  <sheetViews>
    <sheetView showGridLines="0" zoomScale="55" zoomScaleNormal="55" workbookViewId="0">
      <pane xSplit="1" ySplit="4" topLeftCell="B5"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90625" customWidth="1"/>
    <col min="3" max="3" width="4.6328125" customWidth="1"/>
    <col min="4" max="4" width="10.90625" customWidth="1"/>
    <col min="5" max="5" width="25.26953125" customWidth="1"/>
    <col min="6" max="6" width="10.08984375" customWidth="1"/>
    <col min="7" max="7" width="26.08984375" customWidth="1"/>
    <col min="8" max="8" width="15.453125" customWidth="1"/>
    <col min="9" max="9" width="4.6328125" customWidth="1"/>
    <col min="10" max="10" width="9.90625" style="58" hidden="1" customWidth="1"/>
    <col min="11" max="14" width="8.7265625" style="58" hidden="1" customWidth="1"/>
    <col min="15" max="15" width="62.453125" style="317" customWidth="1"/>
    <col min="16" max="18" width="6.36328125" customWidth="1"/>
  </cols>
  <sheetData>
    <row r="2" spans="2:5" ht="27">
      <c r="B2" s="31" t="s">
        <v>707</v>
      </c>
      <c r="C2" s="31"/>
    </row>
    <row r="5" spans="2:5" hidden="1"/>
    <row r="6" spans="2:5" ht="18.600000000000001" hidden="1">
      <c r="B6" s="32">
        <v>1.1000000000000001</v>
      </c>
      <c r="C6" s="19" t="s">
        <v>700</v>
      </c>
    </row>
    <row r="7" spans="2:5" ht="18.600000000000001" hidden="1">
      <c r="B7" s="100" t="s">
        <v>3059</v>
      </c>
      <c r="C7" s="19"/>
    </row>
    <row r="8" spans="2:5" ht="18.600000000000001" hidden="1">
      <c r="B8" s="32"/>
      <c r="C8" s="19"/>
    </row>
    <row r="9" spans="2:5" ht="14.4" hidden="1" customHeight="1">
      <c r="B9" s="73"/>
      <c r="C9" s="101"/>
      <c r="D9" s="369" t="s">
        <v>3054</v>
      </c>
      <c r="E9" s="370"/>
    </row>
    <row r="10" spans="2:5" ht="15" hidden="1">
      <c r="B10" s="377" t="str">
        <f>HYPERLINK("#'"&amp;$B$6&amp;"'!B11","Step0")</f>
        <v>Step0</v>
      </c>
      <c r="C10" s="378"/>
      <c r="D10" s="379" t="s">
        <v>3013</v>
      </c>
      <c r="E10" s="380"/>
    </row>
    <row r="11" spans="2:5" ht="15" hidden="1">
      <c r="B11" s="377" t="str">
        <f>HYPERLINK("#'"&amp;$B$6&amp;"'!B12","Step1")</f>
        <v>Step1</v>
      </c>
      <c r="C11" s="378"/>
      <c r="D11" s="379" t="s">
        <v>3018</v>
      </c>
      <c r="E11" s="380"/>
    </row>
    <row r="12" spans="2:5" ht="15" hidden="1">
      <c r="B12" s="377" t="str">
        <f>HYPERLINK("#'"&amp;$B$6&amp;"'!B13","Step2")</f>
        <v>Step2</v>
      </c>
      <c r="C12" s="378"/>
      <c r="D12" s="379" t="s">
        <v>3055</v>
      </c>
      <c r="E12" s="380"/>
    </row>
    <row r="13" spans="2:5" ht="15" hidden="1">
      <c r="B13" s="377" t="str">
        <f>HYPERLINK("#'"&amp;$B$6&amp;"'!B14","Step3")</f>
        <v>Step3</v>
      </c>
      <c r="C13" s="378"/>
      <c r="D13" s="379" t="s">
        <v>3056</v>
      </c>
      <c r="E13" s="380"/>
    </row>
    <row r="14" spans="2:5" ht="15" hidden="1">
      <c r="B14" s="377" t="str">
        <f>HYPERLINK("#'"&amp;$B$6&amp;"'!B16","Step4")</f>
        <v>Step4</v>
      </c>
      <c r="C14" s="378"/>
      <c r="D14" s="379" t="s">
        <v>3057</v>
      </c>
      <c r="E14" s="380"/>
    </row>
    <row r="15" spans="2:5" ht="15" hidden="1">
      <c r="B15" s="377" t="str">
        <f>HYPERLINK("#'"&amp;B6&amp;"'!B17","Step5")</f>
        <v>Step5</v>
      </c>
      <c r="C15" s="378"/>
      <c r="D15" s="379" t="s">
        <v>3058</v>
      </c>
      <c r="E15" s="380"/>
    </row>
    <row r="16" spans="2:5" hidden="1">
      <c r="B16" s="18"/>
    </row>
    <row r="17" spans="2:18" ht="18.600000000000001" hidden="1">
      <c r="B17" s="32">
        <v>1.2</v>
      </c>
      <c r="C17" s="19" t="s">
        <v>704</v>
      </c>
    </row>
    <row r="18" spans="2:18" ht="18.600000000000001" hidden="1">
      <c r="B18" s="33" t="s">
        <v>710</v>
      </c>
      <c r="C18" s="19" t="s">
        <v>701</v>
      </c>
    </row>
    <row r="19" spans="2:18" hidden="1">
      <c r="B19" s="100" t="s">
        <v>3060</v>
      </c>
    </row>
    <row r="20" spans="2:18" hidden="1">
      <c r="B20" s="100"/>
    </row>
    <row r="21" spans="2:18" ht="18.600000000000001" hidden="1">
      <c r="B21" s="33" t="s">
        <v>709</v>
      </c>
      <c r="C21" s="19" t="s">
        <v>703</v>
      </c>
    </row>
    <row r="22" spans="2:18" hidden="1"/>
    <row r="23" spans="2:18" hidden="1">
      <c r="B23" s="369" t="s">
        <v>0</v>
      </c>
      <c r="C23" s="370"/>
      <c r="D23" s="369" t="s">
        <v>730</v>
      </c>
      <c r="E23" s="370"/>
      <c r="F23" s="292" t="s">
        <v>8</v>
      </c>
      <c r="G23" s="296" t="s">
        <v>3</v>
      </c>
      <c r="H23" s="375" t="s">
        <v>4</v>
      </c>
      <c r="I23" s="376"/>
      <c r="J23" s="59" t="s">
        <v>3003</v>
      </c>
      <c r="O23" s="317" t="s">
        <v>3518</v>
      </c>
      <c r="P23" s="58" t="s">
        <v>3513</v>
      </c>
      <c r="Q23" t="s">
        <v>3516</v>
      </c>
      <c r="R23" t="s">
        <v>3517</v>
      </c>
    </row>
    <row r="24" spans="2:18" ht="72" hidden="1">
      <c r="B24" s="381" t="s">
        <v>995</v>
      </c>
      <c r="C24" s="382"/>
      <c r="D24" s="381" t="s">
        <v>997</v>
      </c>
      <c r="E24" s="382"/>
      <c r="F24" s="13" t="s">
        <v>13</v>
      </c>
      <c r="G24" s="14" t="s">
        <v>3814</v>
      </c>
      <c r="H24" s="309" t="s">
        <v>16</v>
      </c>
      <c r="I24" s="309" t="s">
        <v>17</v>
      </c>
      <c r="J24" s="297" t="str">
        <f>HYPERLINK("#'"&amp;$B$17&amp;$B$18&amp;$B$21&amp;"'!B"&amp;K24+6,IF(L24=K24,K24,K24&amp;"～"&amp;L24))</f>
        <v>1～17</v>
      </c>
      <c r="K24" s="60">
        <f>INDEX('1.2(1)①'!$B:$B,MATCH(M24,'1.2(1)①'!$A:$A,0),1)</f>
        <v>1</v>
      </c>
      <c r="L24" s="17">
        <f>K25-1</f>
        <v>17</v>
      </c>
      <c r="M24" s="17" t="str">
        <f t="shared" ref="M24:M87" si="0">F24&amp;G24&amp;H24&amp;I24</f>
        <v>Scope1, 2主要設備における高効率型・脱炭素型の導入空気調和設備空気熱源設備・システム</v>
      </c>
      <c r="O24" s="317" t="str">
        <f>INDEX('1.2(1)①'!$J:$J,MATCH(検討会用②!$K24,'1.2(1)①'!$B:$B,0),1)</f>
        <v>高効率チリングユニットの導入</v>
      </c>
      <c r="P24" s="58">
        <f t="shared" ref="P24:P87" si="1">L24-K24+1</f>
        <v>17</v>
      </c>
      <c r="Q24">
        <f>COUNTIFS('1.2(2)'!J$967:J$1017,"〇",'1.2(2)'!$C$967:$C$1017,"&gt;="&amp;$K24,'1.2(2)'!$C$967:$C$1017,"&lt;="&amp;$L24)+COUNTIFS('1.2(2)'!J$967:J$1017,"△",'1.2(2)'!$C$967:$C$1017,"&gt;="&amp;$K24,'1.2(2)'!$C$967:$C$1017,"&lt;="&amp;$L24)</f>
        <v>11</v>
      </c>
      <c r="R24">
        <f>COUNTIFS('1.2(2)'!K$967:K$1017,"〇",'1.2(2)'!$C$967:$C$1017,"&gt;="&amp;$K24,'1.2(2)'!$C$967:$C$1017,"&lt;="&amp;$L24)+COUNTIFS('1.2(2)'!K$967:K$1017,"△",'1.2(2)'!$C$967:$C$1017,"&gt;="&amp;$K24,'1.2(2)'!$C$967:$C$1017,"&lt;="&amp;$L24)</f>
        <v>5</v>
      </c>
    </row>
    <row r="25" spans="2:18" ht="14.4" hidden="1" customHeight="1">
      <c r="B25" s="371" t="s">
        <v>994</v>
      </c>
      <c r="C25" s="372"/>
      <c r="D25" s="64" t="s">
        <v>996</v>
      </c>
      <c r="E25" s="66"/>
      <c r="F25" s="293" t="s">
        <v>13</v>
      </c>
      <c r="G25" s="41" t="s">
        <v>3833</v>
      </c>
      <c r="H25" s="309" t="s">
        <v>52</v>
      </c>
      <c r="I25" s="309" t="s">
        <v>53</v>
      </c>
      <c r="J25" s="297" t="str">
        <f t="shared" ref="J25:J88" si="2">HYPERLINK("#'"&amp;$B$17&amp;$B$18&amp;$B$21&amp;"'!B"&amp;K25+6,IF(L25=K25,K25,K25&amp;"～"&amp;L25))</f>
        <v>18～23</v>
      </c>
      <c r="K25" s="60">
        <f>INDEX('1.2(1)①'!$B:$B,MATCH(M25,'1.2(1)①'!$A:$A,0),1)</f>
        <v>18</v>
      </c>
      <c r="L25" s="17">
        <f t="shared" ref="L25:L88" si="3">K26-1</f>
        <v>23</v>
      </c>
      <c r="M25" s="17" t="str">
        <f t="shared" si="0"/>
        <v>Scope1, 2主要設備における高効率型・脱炭素型の導入給湯設備給湯熱源設備・システム</v>
      </c>
      <c r="O25" s="317" t="str">
        <f>INDEX('1.2(1)①'!$J:$J,MATCH(検討会用②!$K25,'1.2(1)①'!$B:$B,0),1)</f>
        <v>低GWP冷媒・自然冷媒高効率ヒートポンプ給湯機の導入</v>
      </c>
      <c r="P25" s="58">
        <f t="shared" si="1"/>
        <v>6</v>
      </c>
      <c r="Q25">
        <f>COUNTIFS('1.2(2)'!J$967:J$1017,"〇",'1.2(2)'!$C$967:$C$1017,"&gt;="&amp;$K25,'1.2(2)'!$C$967:$C$1017,"&lt;="&amp;$L25)+COUNTIFS('1.2(2)'!J$967:J$1017,"△",'1.2(2)'!$C$967:$C$1017,"&gt;="&amp;$K25,'1.2(2)'!$C$967:$C$1017,"&lt;="&amp;$L25)</f>
        <v>2</v>
      </c>
      <c r="R25">
        <f>COUNTIFS('1.2(2)'!K$967:K$1017,"〇",'1.2(2)'!$C$967:$C$1017,"&gt;="&amp;$K25,'1.2(2)'!$C$967:$C$1017,"&lt;="&amp;$L25)+COUNTIFS('1.2(2)'!K$967:K$1017,"△",'1.2(2)'!$C$967:$C$1017,"&gt;="&amp;$K25,'1.2(2)'!$C$967:$C$1017,"&lt;="&amp;$L25)</f>
        <v>2</v>
      </c>
    </row>
    <row r="26" spans="2:18" ht="14.4" hidden="1" customHeight="1">
      <c r="B26" s="371" t="s">
        <v>994</v>
      </c>
      <c r="C26" s="372"/>
      <c r="D26" s="64" t="s">
        <v>996</v>
      </c>
      <c r="E26" s="66"/>
      <c r="F26" s="293" t="s">
        <v>13</v>
      </c>
      <c r="G26" s="41" t="s">
        <v>3833</v>
      </c>
      <c r="H26" s="309" t="s">
        <v>66</v>
      </c>
      <c r="I26" s="309" t="s">
        <v>67</v>
      </c>
      <c r="J26" s="297">
        <f t="shared" si="2"/>
        <v>24</v>
      </c>
      <c r="K26" s="60">
        <f>INDEX('1.2(1)①'!$B:$B,MATCH(M26,'1.2(1)①'!$A:$A,0),1)</f>
        <v>24</v>
      </c>
      <c r="L26" s="17">
        <f t="shared" si="3"/>
        <v>24</v>
      </c>
      <c r="M26" s="17" t="str">
        <f t="shared" si="0"/>
        <v>Scope1, 2主要設備における高効率型・脱炭素型の導入照明設備高効率照明器具</v>
      </c>
      <c r="O26" s="317" t="str">
        <f>INDEX('1.2(1)①'!$J:$J,MATCH(検討会用②!$K26,'1.2(1)①'!$B:$B,0),1)</f>
        <v>ＬＥＤ照明器具の導入</v>
      </c>
      <c r="P26" s="58">
        <f t="shared" si="1"/>
        <v>1</v>
      </c>
      <c r="Q26">
        <f>COUNTIFS('1.2(2)'!J$967:J$1017,"〇",'1.2(2)'!$C$967:$C$1017,"&gt;="&amp;$K26,'1.2(2)'!$C$967:$C$1017,"&lt;="&amp;$L26)+COUNTIFS('1.2(2)'!J$967:J$1017,"△",'1.2(2)'!$C$967:$C$1017,"&gt;="&amp;$K26,'1.2(2)'!$C$967:$C$1017,"&lt;="&amp;$L26)</f>
        <v>1</v>
      </c>
      <c r="R26">
        <f>COUNTIFS('1.2(2)'!K$967:K$1017,"〇",'1.2(2)'!$C$967:$C$1017,"&gt;="&amp;$K26,'1.2(2)'!$C$967:$C$1017,"&lt;="&amp;$L26)+COUNTIFS('1.2(2)'!K$967:K$1017,"△",'1.2(2)'!$C$967:$C$1017,"&gt;="&amp;$K26,'1.2(2)'!$C$967:$C$1017,"&lt;="&amp;$L26)</f>
        <v>1</v>
      </c>
    </row>
    <row r="27" spans="2:18" ht="14.4" hidden="1" customHeight="1">
      <c r="B27" s="371" t="s">
        <v>994</v>
      </c>
      <c r="C27" s="372"/>
      <c r="D27" s="64" t="s">
        <v>996</v>
      </c>
      <c r="E27" s="66"/>
      <c r="F27" s="293" t="s">
        <v>13</v>
      </c>
      <c r="G27" s="41" t="s">
        <v>3833</v>
      </c>
      <c r="H27" s="14" t="s">
        <v>71</v>
      </c>
      <c r="I27" s="309" t="s">
        <v>72</v>
      </c>
      <c r="J27" s="297" t="str">
        <f t="shared" si="2"/>
        <v>25～28</v>
      </c>
      <c r="K27" s="60">
        <f>INDEX('1.2(1)①'!$B:$B,MATCH(M27,'1.2(1)①'!$A:$A,0),1)</f>
        <v>25</v>
      </c>
      <c r="L27" s="17">
        <f>K28-1</f>
        <v>28</v>
      </c>
      <c r="M27" s="17" t="str">
        <f t="shared" si="0"/>
        <v>Scope1, 2主要設備における高効率型・脱炭素型の導入燃焼設備ボイラー・ボイラー関連機器</v>
      </c>
      <c r="O27" s="317" t="str">
        <f>INDEX('1.2(1)①'!$J:$J,MATCH(検討会用②!$K27,'1.2(1)①'!$B:$B,0),1)</f>
        <v>高効率蒸気ボイラーの導入</v>
      </c>
      <c r="P27" s="58">
        <f t="shared" si="1"/>
        <v>4</v>
      </c>
      <c r="Q27">
        <f>COUNTIFS('1.2(2)'!J$967:J$1017,"〇",'1.2(2)'!$C$967:$C$1017,"&gt;="&amp;$K27,'1.2(2)'!$C$967:$C$1017,"&lt;="&amp;$L27)+COUNTIFS('1.2(2)'!J$967:J$1017,"△",'1.2(2)'!$C$967:$C$1017,"&gt;="&amp;$K27,'1.2(2)'!$C$967:$C$1017,"&lt;="&amp;$L27)</f>
        <v>4</v>
      </c>
      <c r="R27">
        <f>COUNTIFS('1.2(2)'!K$967:K$1017,"〇",'1.2(2)'!$C$967:$C$1017,"&gt;="&amp;$K27,'1.2(2)'!$C$967:$C$1017,"&lt;="&amp;$L27)+COUNTIFS('1.2(2)'!K$967:K$1017,"△",'1.2(2)'!$C$967:$C$1017,"&gt;="&amp;$K27,'1.2(2)'!$C$967:$C$1017,"&lt;="&amp;$L27)</f>
        <v>3</v>
      </c>
    </row>
    <row r="28" spans="2:18" ht="14.4" hidden="1" customHeight="1">
      <c r="B28" s="371" t="s">
        <v>994</v>
      </c>
      <c r="C28" s="372"/>
      <c r="D28" s="64" t="s">
        <v>996</v>
      </c>
      <c r="E28" s="66"/>
      <c r="F28" s="293" t="s">
        <v>13</v>
      </c>
      <c r="G28" s="41" t="s">
        <v>3833</v>
      </c>
      <c r="H28" s="14" t="s">
        <v>82</v>
      </c>
      <c r="I28" s="309" t="s">
        <v>79</v>
      </c>
      <c r="J28" s="297" t="str">
        <f t="shared" si="2"/>
        <v>29～31</v>
      </c>
      <c r="K28" s="60">
        <f>INDEX('1.2(1)①'!$B:$B,MATCH(M28,'1.2(1)①'!$A:$A,0),1)</f>
        <v>29</v>
      </c>
      <c r="L28" s="17">
        <f>K29-1</f>
        <v>31</v>
      </c>
      <c r="M28" s="17" t="str">
        <f t="shared" si="0"/>
        <v>Scope1, 2主要設備における高効率型・脱炭素型の導入熱利用設備工業炉</v>
      </c>
      <c r="O28" s="317" t="str">
        <f>INDEX('1.2(1)①'!$J:$J,MATCH(検討会用②!$K28,'1.2(1)①'!$B:$B,0),1)</f>
        <v>高効率燃焼式工業炉の導入</v>
      </c>
      <c r="P28" s="58">
        <f t="shared" si="1"/>
        <v>3</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ht="14.4" hidden="1" customHeight="1">
      <c r="B29" s="371" t="s">
        <v>994</v>
      </c>
      <c r="C29" s="372"/>
      <c r="D29" s="64" t="s">
        <v>996</v>
      </c>
      <c r="E29" s="66"/>
      <c r="F29" s="293" t="s">
        <v>13</v>
      </c>
      <c r="G29" s="41" t="s">
        <v>3833</v>
      </c>
      <c r="H29" s="41" t="str">
        <f t="shared" ref="H29:H31" si="4">H28</f>
        <v>熱利用設備</v>
      </c>
      <c r="I29" s="309" t="s">
        <v>87</v>
      </c>
      <c r="J29" s="297" t="str">
        <f t="shared" si="2"/>
        <v>32～42</v>
      </c>
      <c r="K29" s="60">
        <f>INDEX('1.2(1)①'!$B:$B,MATCH(M29,'1.2(1)①'!$A:$A,0),1)</f>
        <v>32</v>
      </c>
      <c r="L29" s="17">
        <f>K30-1</f>
        <v>42</v>
      </c>
      <c r="M29" s="17" t="str">
        <f t="shared" si="0"/>
        <v>Scope1, 2主要設備における高効率型・脱炭素型の導入熱利用設備ヒートポンプ式熱源装置</v>
      </c>
      <c r="O29" s="317" t="str">
        <f>INDEX('1.2(1)①'!$J:$J,MATCH(検討会用②!$K29,'1.2(1)①'!$B:$B,0),1)</f>
        <v>高効率チリングユニットの導入</v>
      </c>
      <c r="P29" s="58">
        <f t="shared" si="1"/>
        <v>11</v>
      </c>
      <c r="Q29">
        <f>COUNTIFS('1.2(2)'!J$967:J$1017,"〇",'1.2(2)'!$C$967:$C$1017,"&gt;="&amp;$K29,'1.2(2)'!$C$967:$C$1017,"&lt;="&amp;$L29)+COUNTIFS('1.2(2)'!J$967:J$1017,"△",'1.2(2)'!$C$967:$C$1017,"&gt;="&amp;$K29,'1.2(2)'!$C$967:$C$1017,"&lt;="&amp;$L29)</f>
        <v>4</v>
      </c>
      <c r="R29">
        <f>COUNTIFS('1.2(2)'!K$967:K$1017,"〇",'1.2(2)'!$C$967:$C$1017,"&gt;="&amp;$K29,'1.2(2)'!$C$967:$C$1017,"&lt;="&amp;$L29)+COUNTIFS('1.2(2)'!K$967:K$1017,"△",'1.2(2)'!$C$967:$C$1017,"&gt;="&amp;$K29,'1.2(2)'!$C$967:$C$1017,"&lt;="&amp;$L29)</f>
        <v>2</v>
      </c>
    </row>
    <row r="30" spans="2:18" ht="14.4" hidden="1" customHeight="1">
      <c r="B30" s="371" t="s">
        <v>994</v>
      </c>
      <c r="C30" s="372"/>
      <c r="D30" s="64" t="s">
        <v>996</v>
      </c>
      <c r="E30" s="66"/>
      <c r="F30" s="293" t="s">
        <v>13</v>
      </c>
      <c r="G30" s="41" t="s">
        <v>3833</v>
      </c>
      <c r="H30" s="41" t="str">
        <f t="shared" si="4"/>
        <v>熱利用設備</v>
      </c>
      <c r="I30" s="309" t="s">
        <v>100</v>
      </c>
      <c r="J30" s="297" t="str">
        <f t="shared" si="2"/>
        <v>43～44</v>
      </c>
      <c r="K30" s="60">
        <f>INDEX('1.2(1)①'!$B:$B,MATCH(M30,'1.2(1)①'!$A:$A,0),1)</f>
        <v>43</v>
      </c>
      <c r="L30" s="17">
        <f t="shared" si="3"/>
        <v>44</v>
      </c>
      <c r="M30" s="17" t="str">
        <f t="shared" si="0"/>
        <v>Scope1, 2主要設備における高効率型・脱炭素型の導入熱利用設備蒸留塔</v>
      </c>
      <c r="O30" s="317" t="str">
        <f>INDEX('1.2(1)①'!$J:$J,MATCH(検討会用②!$K30,'1.2(1)①'!$B:$B,0),1)</f>
        <v>MVR型（自己蒸気機械圧縮型）蒸留塔付き蒸発濃縮装置の導入</v>
      </c>
      <c r="P30" s="58">
        <f t="shared" si="1"/>
        <v>2</v>
      </c>
      <c r="Q30">
        <f>COUNTIFS('1.2(2)'!J$967:J$1017,"〇",'1.2(2)'!$C$967:$C$1017,"&gt;="&amp;$K30,'1.2(2)'!$C$967:$C$1017,"&lt;="&amp;$L30)+COUNTIFS('1.2(2)'!J$967:J$1017,"△",'1.2(2)'!$C$967:$C$1017,"&gt;="&amp;$K30,'1.2(2)'!$C$967:$C$1017,"&lt;="&amp;$L30)</f>
        <v>1</v>
      </c>
      <c r="R30">
        <f>COUNTIFS('1.2(2)'!K$967:K$1017,"〇",'1.2(2)'!$C$967:$C$1017,"&gt;="&amp;$K30,'1.2(2)'!$C$967:$C$1017,"&lt;="&amp;$L30)+COUNTIFS('1.2(2)'!K$967:K$1017,"△",'1.2(2)'!$C$967:$C$1017,"&gt;="&amp;$K30,'1.2(2)'!$C$967:$C$1017,"&lt;="&amp;$L30)</f>
        <v>0</v>
      </c>
    </row>
    <row r="31" spans="2:18" ht="14.4" hidden="1" customHeight="1">
      <c r="B31" s="371" t="s">
        <v>994</v>
      </c>
      <c r="C31" s="372"/>
      <c r="D31" s="64" t="s">
        <v>996</v>
      </c>
      <c r="E31" s="66"/>
      <c r="F31" s="293" t="s">
        <v>13</v>
      </c>
      <c r="G31" s="41" t="s">
        <v>3833</v>
      </c>
      <c r="H31" s="41" t="str">
        <f t="shared" si="4"/>
        <v>熱利用設備</v>
      </c>
      <c r="I31" s="309" t="s">
        <v>104</v>
      </c>
      <c r="J31" s="297" t="str">
        <f t="shared" si="2"/>
        <v>45～47</v>
      </c>
      <c r="K31" s="60">
        <f>INDEX('1.2(1)①'!$B:$B,MATCH(M31,'1.2(1)①'!$A:$A,0),1)</f>
        <v>45</v>
      </c>
      <c r="L31" s="17">
        <f t="shared" si="3"/>
        <v>47</v>
      </c>
      <c r="M31" s="17" t="str">
        <f t="shared" si="0"/>
        <v>Scope1, 2主要設備における高効率型・脱炭素型の導入熱利用設備その他</v>
      </c>
      <c r="O31" s="317" t="str">
        <f>INDEX('1.2(1)①'!$J:$J,MATCH(検討会用②!$K31,'1.2(1)①'!$B:$B,0),1)</f>
        <v>エアレス乾燥装置の導入</v>
      </c>
      <c r="P31" s="58">
        <f t="shared" si="1"/>
        <v>3</v>
      </c>
      <c r="Q31">
        <f>COUNTIFS('1.2(2)'!J$967:J$1017,"〇",'1.2(2)'!$C$967:$C$1017,"&gt;="&amp;$K31,'1.2(2)'!$C$967:$C$1017,"&lt;="&amp;$L31)+COUNTIFS('1.2(2)'!J$967:J$1017,"△",'1.2(2)'!$C$967:$C$1017,"&gt;="&amp;$K31,'1.2(2)'!$C$967:$C$1017,"&lt;="&amp;$L31)</f>
        <v>2</v>
      </c>
      <c r="R31">
        <f>COUNTIFS('1.2(2)'!K$967:K$1017,"〇",'1.2(2)'!$C$967:$C$1017,"&gt;="&amp;$K31,'1.2(2)'!$C$967:$C$1017,"&lt;="&amp;$L31)+COUNTIFS('1.2(2)'!K$967:K$1017,"△",'1.2(2)'!$C$967:$C$1017,"&gt;="&amp;$K31,'1.2(2)'!$C$967:$C$1017,"&lt;="&amp;$L31)</f>
        <v>0</v>
      </c>
    </row>
    <row r="32" spans="2:18" ht="14.4" hidden="1" customHeight="1">
      <c r="B32" s="371" t="s">
        <v>994</v>
      </c>
      <c r="C32" s="372"/>
      <c r="D32" s="64" t="s">
        <v>996</v>
      </c>
      <c r="E32" s="66"/>
      <c r="F32" s="293" t="s">
        <v>13</v>
      </c>
      <c r="G32" s="41" t="s">
        <v>3833</v>
      </c>
      <c r="H32" s="309" t="s">
        <v>110</v>
      </c>
      <c r="I32" s="309" t="s">
        <v>110</v>
      </c>
      <c r="J32" s="297" t="str">
        <f t="shared" si="2"/>
        <v>48～51</v>
      </c>
      <c r="K32" s="60">
        <f>INDEX('1.2(1)①'!$B:$B,MATCH(M32,'1.2(1)①'!$A:$A,0),1)</f>
        <v>48</v>
      </c>
      <c r="L32" s="17">
        <f t="shared" si="3"/>
        <v>51</v>
      </c>
      <c r="M32" s="17" t="str">
        <f t="shared" si="0"/>
        <v>Scope1, 2主要設備における高効率型・脱炭素型の導入コージェネレーション設備コージェネレーション設備</v>
      </c>
      <c r="O32" s="317" t="str">
        <f>INDEX('1.2(1)①'!$J:$J,MATCH(検討会用②!$K32,'1.2(1)①'!$B:$B,0),1)</f>
        <v>エンジン式コージェネレーション設備の導入</v>
      </c>
      <c r="P32" s="58">
        <f t="shared" si="1"/>
        <v>4</v>
      </c>
      <c r="Q32">
        <f>COUNTIFS('1.2(2)'!J$967:J$1017,"〇",'1.2(2)'!$C$967:$C$1017,"&gt;="&amp;$K32,'1.2(2)'!$C$967:$C$1017,"&lt;="&amp;$L32)+COUNTIFS('1.2(2)'!J$967:J$1017,"△",'1.2(2)'!$C$967:$C$1017,"&gt;="&amp;$K32,'1.2(2)'!$C$967:$C$1017,"&lt;="&amp;$L32)</f>
        <v>3</v>
      </c>
      <c r="R32">
        <f>COUNTIFS('1.2(2)'!K$967:K$1017,"〇",'1.2(2)'!$C$967:$C$1017,"&gt;="&amp;$K32,'1.2(2)'!$C$967:$C$1017,"&lt;="&amp;$L32)+COUNTIFS('1.2(2)'!K$967:K$1017,"△",'1.2(2)'!$C$967:$C$1017,"&gt;="&amp;$K32,'1.2(2)'!$C$967:$C$1017,"&lt;="&amp;$L32)</f>
        <v>0</v>
      </c>
    </row>
    <row r="33" spans="2:18" ht="14.4" hidden="1" customHeight="1">
      <c r="B33" s="371" t="s">
        <v>994</v>
      </c>
      <c r="C33" s="372"/>
      <c r="D33" s="64" t="s">
        <v>996</v>
      </c>
      <c r="E33" s="66"/>
      <c r="F33" s="293" t="s">
        <v>13</v>
      </c>
      <c r="G33" s="41" t="s">
        <v>3833</v>
      </c>
      <c r="H33" s="14" t="s">
        <v>117</v>
      </c>
      <c r="I33" s="309" t="s">
        <v>118</v>
      </c>
      <c r="J33" s="297">
        <f t="shared" si="2"/>
        <v>52</v>
      </c>
      <c r="K33" s="60">
        <f>INDEX('1.2(1)①'!$B:$B,MATCH(M33,'1.2(1)①'!$A:$A,0),1)</f>
        <v>52</v>
      </c>
      <c r="L33" s="17">
        <f t="shared" si="3"/>
        <v>52</v>
      </c>
      <c r="M33" s="17" t="str">
        <f t="shared" si="0"/>
        <v>Scope1, 2主要設備における高効率型・脱炭素型の導入電気使用設備受変電、配電設備</v>
      </c>
      <c r="O33" s="317" t="str">
        <f>INDEX('1.2(1)①'!$J:$J,MATCH(検討会用②!$K33,'1.2(1)①'!$B:$B,0),1)</f>
        <v>高効率変圧器の導入</v>
      </c>
      <c r="P33" s="58">
        <f t="shared" si="1"/>
        <v>1</v>
      </c>
      <c r="Q33">
        <f>COUNTIFS('1.2(2)'!J$967:J$1017,"〇",'1.2(2)'!$C$967:$C$1017,"&gt;="&amp;$K33,'1.2(2)'!$C$967:$C$1017,"&lt;="&amp;$L33)+COUNTIFS('1.2(2)'!J$967:J$1017,"△",'1.2(2)'!$C$967:$C$1017,"&gt;="&amp;$K33,'1.2(2)'!$C$967:$C$1017,"&lt;="&amp;$L33)</f>
        <v>1</v>
      </c>
      <c r="R33">
        <f>COUNTIFS('1.2(2)'!K$967:K$1017,"〇",'1.2(2)'!$C$967:$C$1017,"&gt;="&amp;$K33,'1.2(2)'!$C$967:$C$1017,"&lt;="&amp;$L33)+COUNTIFS('1.2(2)'!K$967:K$1017,"△",'1.2(2)'!$C$967:$C$1017,"&gt;="&amp;$K33,'1.2(2)'!$C$967:$C$1017,"&lt;="&amp;$L33)</f>
        <v>1</v>
      </c>
    </row>
    <row r="34" spans="2:18" ht="14.4" hidden="1" customHeight="1">
      <c r="B34" s="371" t="s">
        <v>994</v>
      </c>
      <c r="C34" s="372"/>
      <c r="D34" s="64" t="s">
        <v>996</v>
      </c>
      <c r="E34" s="66"/>
      <c r="F34" s="293" t="s">
        <v>13</v>
      </c>
      <c r="G34" s="41" t="s">
        <v>3833</v>
      </c>
      <c r="H34" s="41" t="str">
        <f t="shared" ref="H34:H36" si="5">H33</f>
        <v>電気使用設備</v>
      </c>
      <c r="I34" s="309" t="s">
        <v>121</v>
      </c>
      <c r="J34" s="297" t="str">
        <f t="shared" si="2"/>
        <v>53～56</v>
      </c>
      <c r="K34" s="60">
        <f>INDEX('1.2(1)①'!$B:$B,MATCH(M34,'1.2(1)①'!$A:$A,0),1)</f>
        <v>53</v>
      </c>
      <c r="L34" s="17">
        <f t="shared" si="3"/>
        <v>56</v>
      </c>
      <c r="M34" s="17" t="str">
        <f t="shared" si="0"/>
        <v>Scope1, 2主要設備における高効率型・脱炭素型の導入電気使用設備電動機・電動力応用設備</v>
      </c>
      <c r="O34" s="317" t="str">
        <f>INDEX('1.2(1)①'!$J:$J,MATCH(検討会用②!$K34,'1.2(1)①'!$B:$B,0),1)</f>
        <v>高効率誘導モータの導入</v>
      </c>
      <c r="P34" s="58">
        <f t="shared" si="1"/>
        <v>4</v>
      </c>
      <c r="Q34">
        <f>COUNTIFS('1.2(2)'!J$967:J$1017,"〇",'1.2(2)'!$C$967:$C$1017,"&gt;="&amp;$K34,'1.2(2)'!$C$967:$C$1017,"&lt;="&amp;$L34)+COUNTIFS('1.2(2)'!J$967:J$1017,"△",'1.2(2)'!$C$967:$C$1017,"&gt;="&amp;$K34,'1.2(2)'!$C$967:$C$1017,"&lt;="&amp;$L34)</f>
        <v>3</v>
      </c>
      <c r="R34">
        <f>COUNTIFS('1.2(2)'!K$967:K$1017,"〇",'1.2(2)'!$C$967:$C$1017,"&gt;="&amp;$K34,'1.2(2)'!$C$967:$C$1017,"&lt;="&amp;$L34)+COUNTIFS('1.2(2)'!K$967:K$1017,"△",'1.2(2)'!$C$967:$C$1017,"&gt;="&amp;$K34,'1.2(2)'!$C$967:$C$1017,"&lt;="&amp;$L34)</f>
        <v>2</v>
      </c>
    </row>
    <row r="35" spans="2:18" ht="14.4" hidden="1" customHeight="1">
      <c r="B35" s="371" t="s">
        <v>994</v>
      </c>
      <c r="C35" s="372"/>
      <c r="D35" s="64" t="s">
        <v>996</v>
      </c>
      <c r="E35" s="66"/>
      <c r="F35" s="293" t="s">
        <v>13</v>
      </c>
      <c r="G35" s="41" t="s">
        <v>3833</v>
      </c>
      <c r="H35" s="41" t="str">
        <f t="shared" si="5"/>
        <v>電気使用設備</v>
      </c>
      <c r="I35" s="309" t="s">
        <v>130</v>
      </c>
      <c r="J35" s="297" t="str">
        <f t="shared" si="2"/>
        <v>57～60</v>
      </c>
      <c r="K35" s="60">
        <f>INDEX('1.2(1)①'!$B:$B,MATCH(M35,'1.2(1)①'!$A:$A,0),1)</f>
        <v>57</v>
      </c>
      <c r="L35" s="17">
        <f t="shared" si="3"/>
        <v>60</v>
      </c>
      <c r="M35" s="17" t="str">
        <f t="shared" si="0"/>
        <v>Scope1, 2主要設備における高効率型・脱炭素型の導入電気使用設備電気加熱設備</v>
      </c>
      <c r="O35" s="317" t="str">
        <f>INDEX('1.2(1)①'!$J:$J,MATCH(検討会用②!$K35,'1.2(1)①'!$B:$B,0),1)</f>
        <v>高性能アーク炉の導入</v>
      </c>
      <c r="P35" s="58">
        <f t="shared" si="1"/>
        <v>4</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ht="14.4" hidden="1" customHeight="1">
      <c r="B36" s="371" t="s">
        <v>994</v>
      </c>
      <c r="C36" s="372"/>
      <c r="D36" s="64" t="s">
        <v>996</v>
      </c>
      <c r="E36" s="66"/>
      <c r="F36" s="293" t="s">
        <v>13</v>
      </c>
      <c r="G36" s="41" t="s">
        <v>3833</v>
      </c>
      <c r="H36" s="41" t="str">
        <f t="shared" si="5"/>
        <v>電気使用設備</v>
      </c>
      <c r="I36" s="4" t="s">
        <v>139</v>
      </c>
      <c r="J36" s="297" t="str">
        <f t="shared" si="2"/>
        <v>61～72</v>
      </c>
      <c r="K36" s="60">
        <f>INDEX('1.2(1)①'!$B:$B,MATCH(M36,'1.2(1)①'!$A:$A,0),1)</f>
        <v>61</v>
      </c>
      <c r="L36" s="17">
        <f t="shared" si="3"/>
        <v>72</v>
      </c>
      <c r="M36" s="17" t="str">
        <f t="shared" si="0"/>
        <v>Scope1, 2主要設備における高効率型・脱炭素型の導入電気使用設備業務用機器</v>
      </c>
      <c r="O36" s="317" t="str">
        <f>INDEX('1.2(1)①'!$J:$J,MATCH(検討会用②!$K36,'1.2(1)①'!$B:$B,0),1)</f>
        <v>省エネ型自動販売機の導入</v>
      </c>
      <c r="P36" s="58">
        <f t="shared" si="1"/>
        <v>12</v>
      </c>
      <c r="Q36">
        <f>COUNTIFS('1.2(2)'!J$967:J$1017,"〇",'1.2(2)'!$C$967:$C$1017,"&gt;="&amp;$K36,'1.2(2)'!$C$967:$C$1017,"&lt;="&amp;$L36)+COUNTIFS('1.2(2)'!J$967:J$1017,"△",'1.2(2)'!$C$967:$C$1017,"&gt;="&amp;$K36,'1.2(2)'!$C$967:$C$1017,"&lt;="&amp;$L36)</f>
        <v>4</v>
      </c>
      <c r="R36">
        <f>COUNTIFS('1.2(2)'!K$967:K$1017,"〇",'1.2(2)'!$C$967:$C$1017,"&gt;="&amp;$K36,'1.2(2)'!$C$967:$C$1017,"&lt;="&amp;$L36)+COUNTIFS('1.2(2)'!K$967:K$1017,"△",'1.2(2)'!$C$967:$C$1017,"&gt;="&amp;$K36,'1.2(2)'!$C$967:$C$1017,"&lt;="&amp;$L36)</f>
        <v>0</v>
      </c>
    </row>
    <row r="37" spans="2:18" ht="14.4" hidden="1" customHeight="1">
      <c r="B37" s="371" t="s">
        <v>994</v>
      </c>
      <c r="C37" s="372"/>
      <c r="D37" s="64" t="s">
        <v>996</v>
      </c>
      <c r="E37" s="66"/>
      <c r="F37" s="293" t="s">
        <v>13</v>
      </c>
      <c r="G37" s="41" t="s">
        <v>3833</v>
      </c>
      <c r="H37" s="14" t="s">
        <v>169</v>
      </c>
      <c r="I37" s="309" t="s">
        <v>170</v>
      </c>
      <c r="J37" s="297">
        <f t="shared" si="2"/>
        <v>73</v>
      </c>
      <c r="K37" s="60">
        <f>INDEX('1.2(1)①'!$B:$B,MATCH(M37,'1.2(1)①'!$A:$A,0),1)</f>
        <v>73</v>
      </c>
      <c r="L37" s="17">
        <f t="shared" si="3"/>
        <v>73</v>
      </c>
      <c r="M37" s="17" t="str">
        <f t="shared" si="0"/>
        <v>Scope1, 2主要設備における高効率型・脱炭素型の導入建物窓</v>
      </c>
      <c r="O37" s="317" t="str">
        <f>INDEX('1.2(1)①'!$J:$J,MATCH(検討会用②!$K37,'1.2(1)①'!$B:$B,0),1)</f>
        <v>高断熱ガラスによる断熱強化</v>
      </c>
      <c r="P37" s="58">
        <f t="shared" si="1"/>
        <v>1</v>
      </c>
      <c r="Q37">
        <f>COUNTIFS('1.2(2)'!J$967:J$1017,"〇",'1.2(2)'!$C$967:$C$1017,"&gt;="&amp;$K37,'1.2(2)'!$C$967:$C$1017,"&lt;="&amp;$L37)+COUNTIFS('1.2(2)'!J$967:J$1017,"△",'1.2(2)'!$C$967:$C$1017,"&gt;="&amp;$K37,'1.2(2)'!$C$967:$C$1017,"&lt;="&amp;$L37)</f>
        <v>1</v>
      </c>
      <c r="R37">
        <f>COUNTIFS('1.2(2)'!K$967:K$1017,"〇",'1.2(2)'!$C$967:$C$1017,"&gt;="&amp;$K37,'1.2(2)'!$C$967:$C$1017,"&lt;="&amp;$L37)+COUNTIFS('1.2(2)'!K$967:K$1017,"△",'1.2(2)'!$C$967:$C$1017,"&gt;="&amp;$K37,'1.2(2)'!$C$967:$C$1017,"&lt;="&amp;$L37)</f>
        <v>0</v>
      </c>
    </row>
    <row r="38" spans="2:18" ht="14.4" hidden="1" customHeight="1">
      <c r="B38" s="371" t="s">
        <v>994</v>
      </c>
      <c r="C38" s="372"/>
      <c r="D38" s="64" t="s">
        <v>996</v>
      </c>
      <c r="E38" s="66"/>
      <c r="F38" s="293" t="s">
        <v>13</v>
      </c>
      <c r="G38" s="41" t="s">
        <v>3833</v>
      </c>
      <c r="H38" s="41" t="str">
        <f>H37</f>
        <v>建物</v>
      </c>
      <c r="I38" s="309" t="s">
        <v>174</v>
      </c>
      <c r="J38" s="297">
        <f t="shared" si="2"/>
        <v>74</v>
      </c>
      <c r="K38" s="60">
        <f>INDEX('1.2(1)①'!$B:$B,MATCH(M38,'1.2(1)①'!$A:$A,0),1)</f>
        <v>74</v>
      </c>
      <c r="L38" s="17">
        <f t="shared" si="3"/>
        <v>74</v>
      </c>
      <c r="M38" s="17" t="str">
        <f t="shared" si="0"/>
        <v>Scope1, 2主要設備における高効率型・脱炭素型の導入建物外壁・屋根・窓・床</v>
      </c>
      <c r="O38" s="317" t="str">
        <f>INDEX('1.2(1)①'!$J:$J,MATCH(検討会用②!$K38,'1.2(1)①'!$B:$B,0),1)</f>
        <v>高性能断熱材等による断熱強化</v>
      </c>
      <c r="P38" s="58">
        <f t="shared" si="1"/>
        <v>1</v>
      </c>
      <c r="Q38">
        <f>COUNTIFS('1.2(2)'!J$967:J$1017,"〇",'1.2(2)'!$C$967:$C$1017,"&gt;="&amp;$K38,'1.2(2)'!$C$967:$C$1017,"&lt;="&amp;$L38)+COUNTIFS('1.2(2)'!J$967:J$1017,"△",'1.2(2)'!$C$967:$C$1017,"&gt;="&amp;$K38,'1.2(2)'!$C$967:$C$1017,"&lt;="&amp;$L38)</f>
        <v>1</v>
      </c>
      <c r="R38">
        <f>COUNTIFS('1.2(2)'!K$967:K$1017,"〇",'1.2(2)'!$C$967:$C$1017,"&gt;="&amp;$K38,'1.2(2)'!$C$967:$C$1017,"&lt;="&amp;$L38)+COUNTIFS('1.2(2)'!K$967:K$1017,"△",'1.2(2)'!$C$967:$C$1017,"&gt;="&amp;$K38,'1.2(2)'!$C$967:$C$1017,"&lt;="&amp;$L38)</f>
        <v>0</v>
      </c>
    </row>
    <row r="39" spans="2:18" ht="14.4" hidden="1" customHeight="1">
      <c r="B39" s="371" t="s">
        <v>994</v>
      </c>
      <c r="C39" s="372"/>
      <c r="D39" s="64" t="s">
        <v>996</v>
      </c>
      <c r="E39" s="66"/>
      <c r="F39" s="293" t="s">
        <v>13</v>
      </c>
      <c r="G39" s="41" t="s">
        <v>3833</v>
      </c>
      <c r="H39" s="41" t="str">
        <f>H38</f>
        <v>建物</v>
      </c>
      <c r="I39" s="310" t="s">
        <v>104</v>
      </c>
      <c r="J39" s="297">
        <f t="shared" si="2"/>
        <v>75</v>
      </c>
      <c r="K39" s="60">
        <f>INDEX('1.2(1)①'!$B:$B,MATCH(M39,'1.2(1)①'!$A:$A,0),1)</f>
        <v>75</v>
      </c>
      <c r="L39" s="17">
        <f t="shared" si="3"/>
        <v>75</v>
      </c>
      <c r="M39" s="17" t="str">
        <f t="shared" si="0"/>
        <v>Scope1, 2主要設備における高効率型・脱炭素型の導入建物その他</v>
      </c>
      <c r="O39" s="317" t="str">
        <f>INDEX('1.2(1)①'!$J:$J,MATCH(検討会用②!$K39,'1.2(1)①'!$B:$B,0),1)</f>
        <v>屋上緑化、壁面緑化</v>
      </c>
      <c r="P39" s="58">
        <f t="shared" si="1"/>
        <v>1</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ht="14.4" hidden="1" customHeight="1">
      <c r="B40" s="371" t="s">
        <v>994</v>
      </c>
      <c r="C40" s="372"/>
      <c r="D40" s="64" t="s">
        <v>996</v>
      </c>
      <c r="E40" s="66"/>
      <c r="F40" s="293" t="s">
        <v>13</v>
      </c>
      <c r="G40" s="41" t="s">
        <v>3833</v>
      </c>
      <c r="H40" s="14" t="s">
        <v>179</v>
      </c>
      <c r="I40" s="310" t="s">
        <v>180</v>
      </c>
      <c r="J40" s="297" t="str">
        <f t="shared" si="2"/>
        <v>76～78</v>
      </c>
      <c r="K40" s="60">
        <f>INDEX('1.2(1)①'!$B:$B,MATCH(M40,'1.2(1)①'!$A:$A,0),1)</f>
        <v>76</v>
      </c>
      <c r="L40" s="17">
        <f t="shared" si="3"/>
        <v>78</v>
      </c>
      <c r="M40" s="17" t="str">
        <f t="shared" si="0"/>
        <v>Scope1, 2主要設備における高効率型・脱炭素型の導入車両自動車</v>
      </c>
      <c r="O40" s="317" t="str">
        <f>INDEX('1.2(1)①'!$J:$J,MATCH(検討会用②!$K40,'1.2(1)①'!$B:$B,0),1)</f>
        <v>低燃費ガソリン・ディーゼル車の導入</v>
      </c>
      <c r="P40" s="58">
        <f t="shared" si="1"/>
        <v>3</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ht="14.4" hidden="1" customHeight="1">
      <c r="B41" s="371" t="s">
        <v>994</v>
      </c>
      <c r="C41" s="372"/>
      <c r="D41" s="64" t="s">
        <v>996</v>
      </c>
      <c r="E41" s="66"/>
      <c r="F41" s="293" t="s">
        <v>13</v>
      </c>
      <c r="G41" s="41" t="s">
        <v>3833</v>
      </c>
      <c r="H41" s="14" t="s">
        <v>187</v>
      </c>
      <c r="I41" s="310" t="s">
        <v>188</v>
      </c>
      <c r="J41" s="297">
        <f t="shared" si="2"/>
        <v>79</v>
      </c>
      <c r="K41" s="60">
        <f>INDEX('1.2(1)①'!$B:$B,MATCH(M41,'1.2(1)①'!$A:$A,0),1)</f>
        <v>79</v>
      </c>
      <c r="L41" s="17">
        <f t="shared" si="3"/>
        <v>79</v>
      </c>
      <c r="M41" s="17" t="str">
        <f t="shared" si="0"/>
        <v>Scope1, 2主要設備における高効率型・脱炭素型の導入エネルギー管理システム工場エネルギー管理システム（FEMS）</v>
      </c>
      <c r="O41" s="317" t="str">
        <f>INDEX('1.2(1)①'!$J:$J,MATCH(検討会用②!$K41,'1.2(1)①'!$B:$B,0),1)</f>
        <v>工場エネルギー管理システム（FEMS）の導入</v>
      </c>
      <c r="P41" s="58">
        <f t="shared" si="1"/>
        <v>1</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ht="14.4" hidden="1" customHeight="1">
      <c r="B42" s="371" t="s">
        <v>994</v>
      </c>
      <c r="C42" s="372"/>
      <c r="D42" s="64" t="s">
        <v>996</v>
      </c>
      <c r="E42" s="66"/>
      <c r="F42" s="293" t="s">
        <v>13</v>
      </c>
      <c r="G42" s="41" t="s">
        <v>3833</v>
      </c>
      <c r="H42" s="41" t="str">
        <f>H41</f>
        <v>エネルギー管理システム</v>
      </c>
      <c r="I42" s="310" t="s">
        <v>192</v>
      </c>
      <c r="J42" s="297">
        <f t="shared" si="2"/>
        <v>80</v>
      </c>
      <c r="K42" s="60">
        <f>INDEX('1.2(1)①'!$B:$B,MATCH(M42,'1.2(1)①'!$A:$A,0),1)</f>
        <v>80</v>
      </c>
      <c r="L42" s="17">
        <f t="shared" si="3"/>
        <v>80</v>
      </c>
      <c r="M42" s="17" t="str">
        <f t="shared" si="0"/>
        <v>Scope1, 2主要設備における高効率型・脱炭素型の導入エネルギー管理システムビルエネルギー管理システム（BEMS）</v>
      </c>
      <c r="O42" s="317" t="str">
        <f>INDEX('1.2(1)①'!$J:$J,MATCH(検討会用②!$K42,'1.2(1)①'!$B:$B,0),1)</f>
        <v>ビルエネルギー管理システム（BEMS）の導入</v>
      </c>
      <c r="P42" s="58">
        <f t="shared" si="1"/>
        <v>1</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ht="14.4" hidden="1" customHeight="1">
      <c r="B43" s="371" t="s">
        <v>994</v>
      </c>
      <c r="C43" s="372"/>
      <c r="D43" s="64" t="s">
        <v>996</v>
      </c>
      <c r="E43" s="66"/>
      <c r="F43" s="293" t="s">
        <v>13</v>
      </c>
      <c r="G43" s="41" t="s">
        <v>3833</v>
      </c>
      <c r="H43" s="373" t="s">
        <v>3849</v>
      </c>
      <c r="I43" s="374"/>
      <c r="J43" s="297" t="str">
        <f t="shared" si="2"/>
        <v>81～86</v>
      </c>
      <c r="K43" s="60">
        <f>INDEX('1.2(1)①'!$B:$B,MATCH(M43,'1.2(1)①'!$A:$A,0),1)</f>
        <v>81</v>
      </c>
      <c r="L43" s="17">
        <f t="shared" si="3"/>
        <v>86</v>
      </c>
      <c r="M43" s="17" t="str">
        <f t="shared" si="0"/>
        <v>Scope1, 2主要設備における高効率型・脱炭素型の導入未利用エネルギー・再生可能エネルギー設備等</v>
      </c>
      <c r="O43" s="317" t="str">
        <f>INDEX('1.2(1)①'!$J:$J,MATCH(検討会用②!$K43,'1.2(1)①'!$B:$B,0),1)</f>
        <v>太陽熱利用システムの導入</v>
      </c>
      <c r="P43" s="58">
        <f t="shared" si="1"/>
        <v>6</v>
      </c>
      <c r="Q43">
        <f>COUNTIFS('1.2(2)'!J$967:J$1017,"〇",'1.2(2)'!$C$967:$C$1017,"&gt;="&amp;$K43,'1.2(2)'!$C$967:$C$1017,"&lt;="&amp;$L43)+COUNTIFS('1.2(2)'!J$967:J$1017,"△",'1.2(2)'!$C$967:$C$1017,"&gt;="&amp;$K43,'1.2(2)'!$C$967:$C$1017,"&lt;="&amp;$L43)</f>
        <v>5</v>
      </c>
      <c r="R43">
        <f>COUNTIFS('1.2(2)'!K$967:K$1017,"〇",'1.2(2)'!$C$967:$C$1017,"&gt;="&amp;$K43,'1.2(2)'!$C$967:$C$1017,"&lt;="&amp;$L43)+COUNTIFS('1.2(2)'!K$967:K$1017,"△",'1.2(2)'!$C$967:$C$1017,"&gt;="&amp;$K43,'1.2(2)'!$C$967:$C$1017,"&lt;="&amp;$L43)</f>
        <v>1</v>
      </c>
    </row>
    <row r="44" spans="2:18" ht="14.4" hidden="1" customHeight="1">
      <c r="B44" s="371" t="s">
        <v>994</v>
      </c>
      <c r="C44" s="372"/>
      <c r="D44" s="64" t="s">
        <v>996</v>
      </c>
      <c r="E44" s="66"/>
      <c r="F44" s="293" t="s">
        <v>13</v>
      </c>
      <c r="G44" s="14" t="s">
        <v>208</v>
      </c>
      <c r="H44" s="14" t="s">
        <v>16</v>
      </c>
      <c r="I44" s="309" t="s">
        <v>17</v>
      </c>
      <c r="J44" s="297" t="str">
        <f t="shared" si="2"/>
        <v>87～100</v>
      </c>
      <c r="K44" s="60">
        <f>INDEX('1.2(1)①'!$B:$B,MATCH(M44,'1.2(1)①'!$A:$A,0),1)</f>
        <v>87</v>
      </c>
      <c r="L44" s="17">
        <f t="shared" si="3"/>
        <v>100</v>
      </c>
      <c r="M44" s="17" t="str">
        <f t="shared" si="0"/>
        <v>Scope1, 2その他の設備導入、運用改善空気調和設備空気熱源設備・システム</v>
      </c>
      <c r="O44" s="317" t="str">
        <f>INDEX('1.2(1)①'!$J:$J,MATCH(検討会用②!$K44,'1.2(1)①'!$B:$B,0),1)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ht="14.4" hidden="1" customHeight="1">
      <c r="B45" s="371" t="s">
        <v>994</v>
      </c>
      <c r="C45" s="372"/>
      <c r="D45" s="64" t="s">
        <v>996</v>
      </c>
      <c r="E45" s="66"/>
      <c r="F45" s="293" t="s">
        <v>13</v>
      </c>
      <c r="G45" s="41" t="str">
        <f>G44</f>
        <v>その他の設備導入、運用改善</v>
      </c>
      <c r="H45" s="41" t="str">
        <f t="shared" ref="H45:H47" si="6">H44</f>
        <v>空気調和設備</v>
      </c>
      <c r="I45" s="309" t="s">
        <v>237</v>
      </c>
      <c r="J45" s="297" t="str">
        <f t="shared" si="2"/>
        <v>101～110</v>
      </c>
      <c r="K45" s="60">
        <f>INDEX('1.2(1)①'!$B:$B,MATCH(M45,'1.2(1)①'!$A:$A,0),1)</f>
        <v>101</v>
      </c>
      <c r="L45" s="17">
        <f t="shared" si="3"/>
        <v>110</v>
      </c>
      <c r="M45" s="17" t="str">
        <f t="shared" si="0"/>
        <v>Scope1, 2その他の設備導入、運用改善空気調和設備空気調和・熱源設備の最適制御</v>
      </c>
      <c r="O45" s="317" t="str">
        <f>INDEX('1.2(1)①'!$J:$J,MATCH(検討会用②!$K45,'1.2(1)①'!$B:$B,0),1)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ht="14.4" hidden="1" customHeight="1">
      <c r="B46" s="371" t="s">
        <v>994</v>
      </c>
      <c r="C46" s="372"/>
      <c r="D46" s="64" t="s">
        <v>996</v>
      </c>
      <c r="E46" s="66"/>
      <c r="F46" s="293" t="s">
        <v>13</v>
      </c>
      <c r="G46" s="41" t="str">
        <f t="shared" ref="G46:H61" si="7">G45</f>
        <v>その他の設備導入、運用改善</v>
      </c>
      <c r="H46" s="41" t="str">
        <f t="shared" si="6"/>
        <v>空気調和設備</v>
      </c>
      <c r="I46" s="309" t="s">
        <v>258</v>
      </c>
      <c r="J46" s="297" t="str">
        <f t="shared" si="2"/>
        <v>111～116</v>
      </c>
      <c r="K46" s="60">
        <f>INDEX('1.2(1)①'!$B:$B,MATCH(M46,'1.2(1)①'!$A:$A,0),1)</f>
        <v>111</v>
      </c>
      <c r="L46" s="17">
        <f t="shared" si="3"/>
        <v>116</v>
      </c>
      <c r="M46" s="17" t="str">
        <f t="shared" si="0"/>
        <v>Scope1, 2その他の設備導入、運用改善空気調和設備空気調和用搬送動力の低減</v>
      </c>
      <c r="O46" s="317" t="str">
        <f>INDEX('1.2(1)①'!$J:$J,MATCH(検討会用②!$K46,'1.2(1)①'!$B:$B,0),1)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ht="14.4" hidden="1" customHeight="1">
      <c r="B47" s="371" t="s">
        <v>994</v>
      </c>
      <c r="C47" s="372"/>
      <c r="D47" s="64" t="s">
        <v>996</v>
      </c>
      <c r="E47" s="66"/>
      <c r="F47" s="293" t="s">
        <v>13</v>
      </c>
      <c r="G47" s="41" t="str">
        <f t="shared" si="7"/>
        <v>その他の設備導入、運用改善</v>
      </c>
      <c r="H47" s="41" t="str">
        <f t="shared" si="6"/>
        <v>空気調和設備</v>
      </c>
      <c r="I47" s="309" t="s">
        <v>271</v>
      </c>
      <c r="J47" s="297" t="str">
        <f t="shared" si="2"/>
        <v>117～119</v>
      </c>
      <c r="K47" s="60">
        <f>INDEX('1.2(1)①'!$B:$B,MATCH(M47,'1.2(1)①'!$A:$A,0),1)</f>
        <v>117</v>
      </c>
      <c r="L47" s="17">
        <f t="shared" si="3"/>
        <v>119</v>
      </c>
      <c r="M47" s="17" t="str">
        <f t="shared" si="0"/>
        <v>Scope1, 2その他の設備導入、運用改善空気調和設備空気調和関係その他</v>
      </c>
      <c r="O47" s="317" t="str">
        <f>INDEX('1.2(1)①'!$J:$J,MATCH(検討会用②!$K47,'1.2(1)①'!$B:$B,0),1)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ht="14.4" hidden="1" customHeight="1">
      <c r="B48" s="371" t="s">
        <v>994</v>
      </c>
      <c r="C48" s="372"/>
      <c r="D48" s="64" t="s">
        <v>996</v>
      </c>
      <c r="E48" s="66"/>
      <c r="F48" s="293" t="s">
        <v>13</v>
      </c>
      <c r="G48" s="41" t="str">
        <f t="shared" si="7"/>
        <v>その他の設備導入、運用改善</v>
      </c>
      <c r="H48" s="14" t="s">
        <v>52</v>
      </c>
      <c r="I48" s="309" t="s">
        <v>53</v>
      </c>
      <c r="J48" s="297" t="str">
        <f t="shared" si="2"/>
        <v>120～122</v>
      </c>
      <c r="K48" s="60">
        <f>INDEX('1.2(1)①'!$B:$B,MATCH(M48,'1.2(1)①'!$A:$A,0),1)</f>
        <v>120</v>
      </c>
      <c r="L48" s="17">
        <f t="shared" si="3"/>
        <v>122</v>
      </c>
      <c r="M48" s="17" t="str">
        <f t="shared" si="0"/>
        <v>Scope1, 2その他の設備導入、運用改善給湯設備給湯熱源設備・システム</v>
      </c>
      <c r="O48" s="317" t="str">
        <f>INDEX('1.2(1)①'!$J:$J,MATCH(検討会用②!$K48,'1.2(1)①'!$B:$B,0),1)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ht="14.4" hidden="1" customHeight="1">
      <c r="B49" s="371" t="s">
        <v>994</v>
      </c>
      <c r="C49" s="372"/>
      <c r="D49" s="64" t="s">
        <v>996</v>
      </c>
      <c r="E49" s="66"/>
      <c r="F49" s="293" t="s">
        <v>13</v>
      </c>
      <c r="G49" s="41" t="str">
        <f t="shared" si="7"/>
        <v>その他の設備導入、運用改善</v>
      </c>
      <c r="H49" s="41" t="str">
        <f>H48</f>
        <v>給湯設備</v>
      </c>
      <c r="I49" s="309" t="s">
        <v>284</v>
      </c>
      <c r="J49" s="297" t="str">
        <f t="shared" si="2"/>
        <v>123～124</v>
      </c>
      <c r="K49" s="60">
        <f>INDEX('1.2(1)①'!$B:$B,MATCH(M49,'1.2(1)①'!$A:$A,0),1)</f>
        <v>123</v>
      </c>
      <c r="L49" s="17">
        <f t="shared" si="3"/>
        <v>124</v>
      </c>
      <c r="M49" s="17" t="str">
        <f t="shared" si="0"/>
        <v>Scope1, 2その他の設備導入、運用改善給湯設備給湯熱媒体輸送管の合理化・最適化</v>
      </c>
      <c r="O49" s="317" t="str">
        <f>INDEX('1.2(1)①'!$J:$J,MATCH(検討会用②!$K49,'1.2(1)①'!$B:$B,0),1)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ht="14.4" hidden="1" customHeight="1">
      <c r="B50" s="371" t="s">
        <v>994</v>
      </c>
      <c r="C50" s="372"/>
      <c r="D50" s="64" t="s">
        <v>996</v>
      </c>
      <c r="E50" s="66"/>
      <c r="F50" s="293" t="s">
        <v>13</v>
      </c>
      <c r="G50" s="41" t="str">
        <f t="shared" si="7"/>
        <v>その他の設備導入、運用改善</v>
      </c>
      <c r="H50" s="14" t="s">
        <v>289</v>
      </c>
      <c r="I50" s="309" t="s">
        <v>290</v>
      </c>
      <c r="J50" s="297" t="str">
        <f t="shared" si="2"/>
        <v>125～126</v>
      </c>
      <c r="K50" s="60">
        <f>INDEX('1.2(1)①'!$B:$B,MATCH(M50,'1.2(1)①'!$A:$A,0),1)</f>
        <v>125</v>
      </c>
      <c r="L50" s="17">
        <f t="shared" si="3"/>
        <v>126</v>
      </c>
      <c r="M50" s="17" t="str">
        <f t="shared" si="0"/>
        <v>Scope1, 2その他の設備導入、運用改善換気設備高効率換気設備</v>
      </c>
      <c r="O50" s="317" t="str">
        <f>INDEX('1.2(1)①'!$J:$J,MATCH(検討会用②!$K50,'1.2(1)①'!$B:$B,0),1)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ht="14.4" hidden="1" customHeight="1">
      <c r="B51" s="371" t="s">
        <v>994</v>
      </c>
      <c r="C51" s="372"/>
      <c r="D51" s="64" t="s">
        <v>996</v>
      </c>
      <c r="E51" s="66"/>
      <c r="F51" s="293" t="s">
        <v>13</v>
      </c>
      <c r="G51" s="41" t="str">
        <f t="shared" si="7"/>
        <v>その他の設備導入、運用改善</v>
      </c>
      <c r="H51" s="41" t="str">
        <f>H50</f>
        <v>換気設備</v>
      </c>
      <c r="I51" s="309" t="s">
        <v>296</v>
      </c>
      <c r="J51" s="297" t="str">
        <f t="shared" si="2"/>
        <v>127～131</v>
      </c>
      <c r="K51" s="60">
        <f>INDEX('1.2(1)①'!$B:$B,MATCH(M51,'1.2(1)①'!$A:$A,0),1)</f>
        <v>127</v>
      </c>
      <c r="L51" s="17">
        <f t="shared" si="3"/>
        <v>131</v>
      </c>
      <c r="M51" s="17" t="str">
        <f t="shared" si="0"/>
        <v>Scope1, 2その他の設備導入、運用改善換気設備換気量最適化</v>
      </c>
      <c r="O51" s="317" t="str">
        <f>INDEX('1.2(1)①'!$J:$J,MATCH(検討会用②!$K51,'1.2(1)①'!$B:$B,0),1)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ht="14.4" hidden="1" customHeight="1">
      <c r="B52" s="371" t="s">
        <v>994</v>
      </c>
      <c r="C52" s="372"/>
      <c r="D52" s="64" t="s">
        <v>996</v>
      </c>
      <c r="E52" s="66"/>
      <c r="F52" s="293" t="s">
        <v>13</v>
      </c>
      <c r="G52" s="41" t="str">
        <f t="shared" si="7"/>
        <v>その他の設備導入、運用改善</v>
      </c>
      <c r="H52" s="14" t="s">
        <v>66</v>
      </c>
      <c r="I52" s="309" t="s">
        <v>67</v>
      </c>
      <c r="J52" s="297" t="str">
        <f t="shared" si="2"/>
        <v>132～134</v>
      </c>
      <c r="K52" s="60">
        <f>INDEX('1.2(1)①'!$B:$B,MATCH(M52,'1.2(1)①'!$A:$A,0),1)</f>
        <v>132</v>
      </c>
      <c r="L52" s="17">
        <f t="shared" si="3"/>
        <v>134</v>
      </c>
      <c r="M52" s="17" t="str">
        <f t="shared" si="0"/>
        <v>Scope1, 2その他の設備導入、運用改善照明設備高効率照明器具</v>
      </c>
      <c r="O52" s="317" t="str">
        <f>INDEX('1.2(1)①'!$J:$J,MATCH(検討会用②!$K52,'1.2(1)①'!$B:$B,0),1)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ht="14.4" hidden="1" customHeight="1">
      <c r="B53" s="371" t="s">
        <v>994</v>
      </c>
      <c r="C53" s="372"/>
      <c r="D53" s="64" t="s">
        <v>996</v>
      </c>
      <c r="E53" s="66"/>
      <c r="F53" s="293" t="s">
        <v>13</v>
      </c>
      <c r="G53" s="41" t="str">
        <f t="shared" si="7"/>
        <v>その他の設備導入、運用改善</v>
      </c>
      <c r="H53" s="41" t="str">
        <f>H52</f>
        <v>照明設備</v>
      </c>
      <c r="I53" s="309" t="s">
        <v>313</v>
      </c>
      <c r="J53" s="297" t="str">
        <f t="shared" si="2"/>
        <v>135～137</v>
      </c>
      <c r="K53" s="60">
        <f>INDEX('1.2(1)①'!$B:$B,MATCH(M53,'1.2(1)①'!$A:$A,0),1)</f>
        <v>135</v>
      </c>
      <c r="L53" s="17">
        <f t="shared" si="3"/>
        <v>137</v>
      </c>
      <c r="M53" s="17" t="str">
        <f t="shared" si="0"/>
        <v>Scope1, 2その他の設備導入、運用改善照明設備自動制御装置</v>
      </c>
      <c r="O53" s="317" t="str">
        <f>INDEX('1.2(1)①'!$J:$J,MATCH(検討会用②!$K53,'1.2(1)①'!$B:$B,0),1)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ht="14.4" hidden="1" customHeight="1">
      <c r="B54" s="371" t="s">
        <v>994</v>
      </c>
      <c r="C54" s="372"/>
      <c r="D54" s="64" t="s">
        <v>996</v>
      </c>
      <c r="E54" s="66"/>
      <c r="F54" s="293" t="s">
        <v>13</v>
      </c>
      <c r="G54" s="41" t="str">
        <f t="shared" si="7"/>
        <v>その他の設備導入、運用改善</v>
      </c>
      <c r="H54" s="14" t="s">
        <v>320</v>
      </c>
      <c r="I54" s="309" t="s">
        <v>321</v>
      </c>
      <c r="J54" s="297" t="str">
        <f t="shared" si="2"/>
        <v>138～140</v>
      </c>
      <c r="K54" s="60">
        <f>INDEX('1.2(1)①'!$B:$B,MATCH(M54,'1.2(1)①'!$A:$A,0),1)</f>
        <v>138</v>
      </c>
      <c r="L54" s="17">
        <f t="shared" si="3"/>
        <v>140</v>
      </c>
      <c r="M54" s="17" t="str">
        <f t="shared" si="0"/>
        <v>Scope1, 2その他の設備導入、運用改善昇降機エレベータ</v>
      </c>
      <c r="O54" s="317" t="str">
        <f>INDEX('1.2(1)①'!$J:$J,MATCH(検討会用②!$K54,'1.2(1)①'!$B:$B,0),1)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ht="14.4" hidden="1" customHeight="1">
      <c r="B55" s="371" t="s">
        <v>994</v>
      </c>
      <c r="C55" s="372"/>
      <c r="D55" s="64" t="s">
        <v>996</v>
      </c>
      <c r="E55" s="66"/>
      <c r="F55" s="293" t="s">
        <v>13</v>
      </c>
      <c r="G55" s="41" t="str">
        <f t="shared" si="7"/>
        <v>その他の設備導入、運用改善</v>
      </c>
      <c r="H55" s="41" t="str">
        <f>H54</f>
        <v>昇降機</v>
      </c>
      <c r="I55" s="309" t="s">
        <v>329</v>
      </c>
      <c r="J55" s="297" t="str">
        <f t="shared" si="2"/>
        <v>141～142</v>
      </c>
      <c r="K55" s="60">
        <f>INDEX('1.2(1)①'!$B:$B,MATCH(M55,'1.2(1)①'!$A:$A,0),1)</f>
        <v>141</v>
      </c>
      <c r="L55" s="17">
        <f t="shared" si="3"/>
        <v>142</v>
      </c>
      <c r="M55" s="17" t="str">
        <f t="shared" si="0"/>
        <v>Scope1, 2その他の設備導入、運用改善昇降機エスカレータ</v>
      </c>
      <c r="O55" s="317" t="str">
        <f>INDEX('1.2(1)①'!$J:$J,MATCH(検討会用②!$K55,'1.2(1)①'!$B:$B,0),1)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ht="14.4" hidden="1" customHeight="1">
      <c r="B56" s="371" t="s">
        <v>994</v>
      </c>
      <c r="C56" s="372"/>
      <c r="D56" s="64" t="s">
        <v>996</v>
      </c>
      <c r="E56" s="66"/>
      <c r="F56" s="293" t="s">
        <v>13</v>
      </c>
      <c r="G56" s="41" t="str">
        <f t="shared" si="7"/>
        <v>その他の設備導入、運用改善</v>
      </c>
      <c r="H56" s="14" t="s">
        <v>71</v>
      </c>
      <c r="I56" s="309" t="s">
        <v>335</v>
      </c>
      <c r="J56" s="297" t="str">
        <f t="shared" si="2"/>
        <v>143～147</v>
      </c>
      <c r="K56" s="60">
        <f>INDEX('1.2(1)①'!$B:$B,MATCH(M56,'1.2(1)①'!$A:$A,0),1)</f>
        <v>143</v>
      </c>
      <c r="L56" s="17">
        <f t="shared" si="3"/>
        <v>147</v>
      </c>
      <c r="M56" s="17" t="str">
        <f t="shared" si="0"/>
        <v>Scope1, 2その他の設備導入、運用改善燃焼設備空気比の改善</v>
      </c>
      <c r="O56" s="317" t="str">
        <f>INDEX('1.2(1)①'!$J:$J,MATCH(検討会用②!$K56,'1.2(1)①'!$B:$B,0),1)</f>
        <v>酸素濃度分析装置の導入</v>
      </c>
      <c r="P56" s="58">
        <f t="shared" si="1"/>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ht="14.4" hidden="1" customHeight="1">
      <c r="B57" s="371" t="s">
        <v>994</v>
      </c>
      <c r="C57" s="372"/>
      <c r="D57" s="64" t="s">
        <v>996</v>
      </c>
      <c r="E57" s="66"/>
      <c r="F57" s="293" t="s">
        <v>13</v>
      </c>
      <c r="G57" s="41" t="str">
        <f t="shared" si="7"/>
        <v>その他の設備導入、運用改善</v>
      </c>
      <c r="H57" s="41" t="str">
        <f t="shared" si="7"/>
        <v>燃焼設備</v>
      </c>
      <c r="I57" s="309" t="s">
        <v>345</v>
      </c>
      <c r="J57" s="297" t="str">
        <f t="shared" si="2"/>
        <v>148～164</v>
      </c>
      <c r="K57" s="60">
        <f>INDEX('1.2(1)①'!$B:$B,MATCH(M57,'1.2(1)①'!$A:$A,0),1)</f>
        <v>148</v>
      </c>
      <c r="L57" s="17">
        <f t="shared" si="3"/>
        <v>164</v>
      </c>
      <c r="M57" s="17" t="str">
        <f t="shared" si="0"/>
        <v>Scope1, 2その他の設備導入、運用改善燃焼設備熱効率の向上</v>
      </c>
      <c r="O57" s="317" t="str">
        <f>INDEX('1.2(1)①'!$J:$J,MATCH(検討会用②!$K57,'1.2(1)①'!$B:$B,0),1)</f>
        <v>燃焼用空気予熱設備の導入</v>
      </c>
      <c r="P57" s="58">
        <f t="shared" si="1"/>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ht="14.4" hidden="1" customHeight="1">
      <c r="B58" s="371" t="s">
        <v>994</v>
      </c>
      <c r="C58" s="372"/>
      <c r="D58" s="64" t="s">
        <v>996</v>
      </c>
      <c r="E58" s="66"/>
      <c r="F58" s="293" t="s">
        <v>13</v>
      </c>
      <c r="G58" s="41" t="str">
        <f t="shared" si="7"/>
        <v>その他の設備導入、運用改善</v>
      </c>
      <c r="H58" s="41" t="str">
        <f t="shared" si="7"/>
        <v>燃焼設備</v>
      </c>
      <c r="I58" s="309" t="s">
        <v>378</v>
      </c>
      <c r="J58" s="297" t="str">
        <f t="shared" si="2"/>
        <v>165～168</v>
      </c>
      <c r="K58" s="60">
        <f>INDEX('1.2(1)①'!$B:$B,MATCH(M58,'1.2(1)①'!$A:$A,0),1)</f>
        <v>165</v>
      </c>
      <c r="L58" s="17">
        <f t="shared" si="3"/>
        <v>168</v>
      </c>
      <c r="M58" s="17" t="str">
        <f t="shared" si="0"/>
        <v>Scope1, 2その他の設備導入、運用改善燃焼設備通風装置</v>
      </c>
      <c r="O58" s="317" t="str">
        <f>INDEX('1.2(1)①'!$J:$J,MATCH(検討会用②!$K58,'1.2(1)①'!$B:$B,0),1)</f>
        <v>自動通風計測制御装置の導入</v>
      </c>
      <c r="P58" s="58">
        <f t="shared" si="1"/>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ht="14.4" hidden="1" customHeight="1">
      <c r="B59" s="371" t="s">
        <v>994</v>
      </c>
      <c r="C59" s="372"/>
      <c r="D59" s="64" t="s">
        <v>996</v>
      </c>
      <c r="E59" s="66"/>
      <c r="F59" s="293" t="s">
        <v>13</v>
      </c>
      <c r="G59" s="41" t="str">
        <f t="shared" si="7"/>
        <v>その他の設備導入、運用改善</v>
      </c>
      <c r="H59" s="41" t="str">
        <f t="shared" si="7"/>
        <v>燃焼設備</v>
      </c>
      <c r="I59" s="309" t="s">
        <v>387</v>
      </c>
      <c r="J59" s="297" t="str">
        <f t="shared" si="2"/>
        <v>169～174</v>
      </c>
      <c r="K59" s="60">
        <f>INDEX('1.2(1)①'!$B:$B,MATCH(M59,'1.2(1)①'!$A:$A,0),1)</f>
        <v>169</v>
      </c>
      <c r="L59" s="17">
        <f t="shared" si="3"/>
        <v>174</v>
      </c>
      <c r="M59" s="17" t="str">
        <f t="shared" si="0"/>
        <v>Scope1, 2その他の設備導入、運用改善燃焼設備燃焼管理</v>
      </c>
      <c r="O59" s="317" t="str">
        <f>INDEX('1.2(1)①'!$J:$J,MATCH(検討会用②!$K59,'1.2(1)①'!$B:$B,0),1)</f>
        <v>流量（瞬間流量、積算流量）測定装置の導入</v>
      </c>
      <c r="P59" s="58">
        <f t="shared" si="1"/>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ht="14.4" hidden="1" customHeight="1">
      <c r="B60" s="371" t="s">
        <v>994</v>
      </c>
      <c r="C60" s="372"/>
      <c r="D60" s="64" t="s">
        <v>996</v>
      </c>
      <c r="E60" s="66"/>
      <c r="F60" s="293" t="s">
        <v>13</v>
      </c>
      <c r="G60" s="41" t="str">
        <f t="shared" si="7"/>
        <v>その他の設備導入、運用改善</v>
      </c>
      <c r="H60" s="41" t="str">
        <f t="shared" si="7"/>
        <v>燃焼設備</v>
      </c>
      <c r="I60" s="309" t="s">
        <v>72</v>
      </c>
      <c r="J60" s="297" t="str">
        <f t="shared" si="2"/>
        <v>175～179</v>
      </c>
      <c r="K60" s="60">
        <f>INDEX('1.2(1)①'!$B:$B,MATCH(M60,'1.2(1)①'!$A:$A,0),1)</f>
        <v>175</v>
      </c>
      <c r="L60" s="17">
        <f t="shared" si="3"/>
        <v>179</v>
      </c>
      <c r="M60" s="17" t="str">
        <f t="shared" si="0"/>
        <v>Scope1, 2その他の設備導入、運用改善燃焼設備ボイラー・ボイラー関連機器</v>
      </c>
      <c r="O60" s="317" t="str">
        <f>INDEX('1.2(1)①'!$J:$J,MATCH(検討会用②!$K60,'1.2(1)①'!$B:$B,0),1)</f>
        <v>ボイラー排ガス顕熱回収装置の導入</v>
      </c>
      <c r="P60" s="58">
        <f t="shared" si="1"/>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ht="14.4" hidden="1" customHeight="1">
      <c r="B61" s="371" t="s">
        <v>994</v>
      </c>
      <c r="C61" s="372"/>
      <c r="D61" s="64" t="s">
        <v>996</v>
      </c>
      <c r="E61" s="66"/>
      <c r="F61" s="293" t="s">
        <v>13</v>
      </c>
      <c r="G61" s="41" t="str">
        <f t="shared" si="7"/>
        <v>その他の設備導入、運用改善</v>
      </c>
      <c r="H61" s="14" t="s">
        <v>82</v>
      </c>
      <c r="I61" s="310" t="s">
        <v>407</v>
      </c>
      <c r="J61" s="297" t="str">
        <f t="shared" si="2"/>
        <v>180～183</v>
      </c>
      <c r="K61" s="60">
        <f>INDEX('1.2(1)①'!$B:$B,MATCH(M61,'1.2(1)①'!$A:$A,0),1)</f>
        <v>180</v>
      </c>
      <c r="L61" s="17">
        <f t="shared" si="3"/>
        <v>183</v>
      </c>
      <c r="M61" s="17" t="str">
        <f t="shared" si="0"/>
        <v>Scope1, 2その他の設備導入、運用改善熱利用設備効率的な熱回収</v>
      </c>
      <c r="O61" s="317" t="str">
        <f>INDEX('1.2(1)①'!$J:$J,MATCH(検討会用②!$K61,'1.2(1)①'!$B:$B,0),1)</f>
        <v>耐食性高効率熱交換器の導入</v>
      </c>
      <c r="P61" s="58">
        <f t="shared" si="1"/>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ht="14.4" hidden="1" customHeight="1">
      <c r="B62" s="371" t="s">
        <v>994</v>
      </c>
      <c r="C62" s="372"/>
      <c r="D62" s="64" t="s">
        <v>996</v>
      </c>
      <c r="E62" s="66"/>
      <c r="F62" s="293" t="s">
        <v>13</v>
      </c>
      <c r="G62" s="41" t="str">
        <f t="shared" ref="G62:H77" si="8">G61</f>
        <v>その他の設備導入、運用改善</v>
      </c>
      <c r="H62" s="41" t="str">
        <f t="shared" si="8"/>
        <v>熱利用設備</v>
      </c>
      <c r="I62" s="309" t="s">
        <v>416</v>
      </c>
      <c r="J62" s="297" t="str">
        <f t="shared" si="2"/>
        <v>184～185</v>
      </c>
      <c r="K62" s="60">
        <f>INDEX('1.2(1)①'!$B:$B,MATCH(M62,'1.2(1)①'!$A:$A,0),1)</f>
        <v>184</v>
      </c>
      <c r="L62" s="17">
        <f t="shared" si="3"/>
        <v>185</v>
      </c>
      <c r="M62" s="17" t="str">
        <f t="shared" si="0"/>
        <v>Scope1, 2その他の設備導入、運用改善熱利用設備蒸気利用設備の乾き度改善</v>
      </c>
      <c r="O62" s="317" t="str">
        <f>INDEX('1.2(1)①'!$J:$J,MATCH(検討会用②!$K62,'1.2(1)①'!$B:$B,0),1)</f>
        <v>蒸気配管の断熱強化の導入</v>
      </c>
      <c r="P62" s="58">
        <f t="shared" si="1"/>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ht="14.4" hidden="1" customHeight="1">
      <c r="B63" s="371" t="s">
        <v>994</v>
      </c>
      <c r="C63" s="372"/>
      <c r="D63" s="64" t="s">
        <v>996</v>
      </c>
      <c r="E63" s="66"/>
      <c r="F63" s="293" t="s">
        <v>13</v>
      </c>
      <c r="G63" s="41" t="str">
        <f t="shared" si="8"/>
        <v>その他の設備導入、運用改善</v>
      </c>
      <c r="H63" s="41" t="str">
        <f t="shared" si="8"/>
        <v>熱利用設備</v>
      </c>
      <c r="I63" s="309" t="s">
        <v>421</v>
      </c>
      <c r="J63" s="297" t="str">
        <f t="shared" si="2"/>
        <v>186～188</v>
      </c>
      <c r="K63" s="60">
        <f>INDEX('1.2(1)①'!$B:$B,MATCH(M63,'1.2(1)①'!$A:$A,0),1)</f>
        <v>186</v>
      </c>
      <c r="L63" s="17">
        <f t="shared" si="3"/>
        <v>188</v>
      </c>
      <c r="M63" s="17" t="str">
        <f t="shared" si="0"/>
        <v>Scope1, 2その他の設備導入、運用改善熱利用設備炉壁面の放射率向上</v>
      </c>
      <c r="O63" s="317" t="str">
        <f>INDEX('1.2(1)①'!$J:$J,MATCH(検討会用②!$K63,'1.2(1)①'!$B:$B,0),1)</f>
        <v>遠赤外線塗装乾燥装置・高性能遠赤外線乾燥装置の導入</v>
      </c>
      <c r="P63" s="58">
        <f t="shared" si="1"/>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ht="14.4" hidden="1" customHeight="1">
      <c r="B64" s="371" t="s">
        <v>994</v>
      </c>
      <c r="C64" s="372"/>
      <c r="D64" s="64" t="s">
        <v>996</v>
      </c>
      <c r="E64" s="66"/>
      <c r="F64" s="293" t="s">
        <v>13</v>
      </c>
      <c r="G64" s="41" t="str">
        <f t="shared" si="8"/>
        <v>その他の設備導入、運用改善</v>
      </c>
      <c r="H64" s="41" t="str">
        <f t="shared" si="8"/>
        <v>熱利用設備</v>
      </c>
      <c r="I64" s="309" t="s">
        <v>428</v>
      </c>
      <c r="J64" s="297" t="str">
        <f t="shared" si="2"/>
        <v>189～198</v>
      </c>
      <c r="K64" s="60">
        <f>INDEX('1.2(1)①'!$B:$B,MATCH(M64,'1.2(1)①'!$A:$A,0),1)</f>
        <v>189</v>
      </c>
      <c r="L64" s="17">
        <f t="shared" si="3"/>
        <v>198</v>
      </c>
      <c r="M64" s="17" t="str">
        <f t="shared" si="0"/>
        <v>Scope1, 2その他の設備導入、運用改善熱利用設備熱伝達率の向上</v>
      </c>
      <c r="O64" s="317" t="str">
        <f>INDEX('1.2(1)①'!$J:$J,MATCH(検討会用②!$K64,'1.2(1)①'!$B:$B,0),1)</f>
        <v>炉内攪拌装置の導入</v>
      </c>
      <c r="P64" s="58">
        <f t="shared" si="1"/>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ht="14.4" hidden="1" customHeight="1">
      <c r="B65" s="371" t="s">
        <v>994</v>
      </c>
      <c r="C65" s="372"/>
      <c r="D65" s="64" t="s">
        <v>996</v>
      </c>
      <c r="E65" s="66"/>
      <c r="F65" s="293" t="s">
        <v>13</v>
      </c>
      <c r="G65" s="41" t="str">
        <f t="shared" si="8"/>
        <v>その他の設備導入、運用改善</v>
      </c>
      <c r="H65" s="41" t="str">
        <f t="shared" si="8"/>
        <v>熱利用設備</v>
      </c>
      <c r="I65" s="309" t="s">
        <v>448</v>
      </c>
      <c r="J65" s="297" t="str">
        <f t="shared" si="2"/>
        <v>199～200</v>
      </c>
      <c r="K65" s="60">
        <f>INDEX('1.2(1)①'!$B:$B,MATCH(M65,'1.2(1)①'!$A:$A,0),1)</f>
        <v>199</v>
      </c>
      <c r="L65" s="17">
        <f t="shared" si="3"/>
        <v>200</v>
      </c>
      <c r="M65" s="17" t="str">
        <f t="shared" si="0"/>
        <v>Scope1, 2その他の設備導入、運用改善熱利用設備熱交換器の改善</v>
      </c>
      <c r="O65" s="317" t="str">
        <f>INDEX('1.2(1)①'!$J:$J,MATCH(検討会用②!$K65,'1.2(1)①'!$B:$B,0),1)</f>
        <v>燃焼用空気等予熱用熱交換器の導入</v>
      </c>
      <c r="P65" s="58">
        <f t="shared" si="1"/>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ht="14.4" hidden="1" customHeight="1">
      <c r="B66" s="371" t="s">
        <v>994</v>
      </c>
      <c r="C66" s="372"/>
      <c r="D66" s="64" t="s">
        <v>996</v>
      </c>
      <c r="E66" s="66"/>
      <c r="F66" s="293" t="s">
        <v>13</v>
      </c>
      <c r="G66" s="41" t="str">
        <f t="shared" si="8"/>
        <v>その他の設備導入、運用改善</v>
      </c>
      <c r="H66" s="41" t="str">
        <f t="shared" si="8"/>
        <v>熱利用設備</v>
      </c>
      <c r="I66" s="309" t="s">
        <v>452</v>
      </c>
      <c r="J66" s="297" t="str">
        <f t="shared" si="2"/>
        <v>201～203</v>
      </c>
      <c r="K66" s="60">
        <f>INDEX('1.2(1)①'!$B:$B,MATCH(M66,'1.2(1)①'!$A:$A,0),1)</f>
        <v>201</v>
      </c>
      <c r="L66" s="17">
        <f t="shared" si="3"/>
        <v>203</v>
      </c>
      <c r="M66" s="17" t="str">
        <f t="shared" si="0"/>
        <v>Scope1, 2その他の設備導入、運用改善熱利用設備直接加熱機器・装置</v>
      </c>
      <c r="O66" s="317" t="str">
        <f>INDEX('1.2(1)①'!$J:$J,MATCH(検討会用②!$K66,'1.2(1)①'!$B:$B,0),1)</f>
        <v>液中燃焼バーナーの導入</v>
      </c>
      <c r="P66" s="58">
        <f t="shared" si="1"/>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ht="14.4" hidden="1" customHeight="1">
      <c r="B67" s="371" t="s">
        <v>994</v>
      </c>
      <c r="C67" s="372"/>
      <c r="D67" s="64" t="s">
        <v>996</v>
      </c>
      <c r="E67" s="66"/>
      <c r="F67" s="293" t="s">
        <v>13</v>
      </c>
      <c r="G67" s="41" t="str">
        <f t="shared" si="8"/>
        <v>その他の設備導入、運用改善</v>
      </c>
      <c r="H67" s="41" t="str">
        <f t="shared" si="8"/>
        <v>熱利用設備</v>
      </c>
      <c r="I67" s="309" t="s">
        <v>458</v>
      </c>
      <c r="J67" s="297" t="str">
        <f t="shared" si="2"/>
        <v>204～205</v>
      </c>
      <c r="K67" s="60">
        <f>INDEX('1.2(1)①'!$B:$B,MATCH(M67,'1.2(1)①'!$A:$A,0),1)</f>
        <v>204</v>
      </c>
      <c r="L67" s="17">
        <f t="shared" si="3"/>
        <v>205</v>
      </c>
      <c r="M67" s="17" t="str">
        <f t="shared" si="0"/>
        <v>Scope1, 2その他の設備導入、運用改善熱利用設備多重効用缶</v>
      </c>
      <c r="O67" s="317" t="str">
        <f>INDEX('1.2(1)①'!$J:$J,MATCH(検討会用②!$K67,'1.2(1)①'!$B:$B,0),1)</f>
        <v>高効率多重効用缶の導入</v>
      </c>
      <c r="P67" s="58">
        <f t="shared" si="1"/>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ht="14.4" hidden="1" customHeight="1">
      <c r="B68" s="371" t="s">
        <v>994</v>
      </c>
      <c r="C68" s="372"/>
      <c r="D68" s="64" t="s">
        <v>996</v>
      </c>
      <c r="E68" s="66"/>
      <c r="F68" s="293" t="s">
        <v>13</v>
      </c>
      <c r="G68" s="41" t="str">
        <f t="shared" si="8"/>
        <v>その他の設備導入、運用改善</v>
      </c>
      <c r="H68" s="41" t="str">
        <f t="shared" si="8"/>
        <v>熱利用設備</v>
      </c>
      <c r="I68" s="309" t="s">
        <v>462</v>
      </c>
      <c r="J68" s="297">
        <f t="shared" si="2"/>
        <v>206</v>
      </c>
      <c r="K68" s="60">
        <f>INDEX('1.2(1)①'!$B:$B,MATCH(M68,'1.2(1)①'!$A:$A,0),1)</f>
        <v>206</v>
      </c>
      <c r="L68" s="17">
        <f t="shared" si="3"/>
        <v>206</v>
      </c>
      <c r="M68" s="17" t="str">
        <f t="shared" si="0"/>
        <v>Scope1, 2その他の設備導入、運用改善熱利用設備蒸留塔</v>
      </c>
      <c r="O68" s="317" t="str">
        <f>INDEX('1.2(1)①'!$J:$J,MATCH(検討会用②!$K68,'1.2(1)①'!$B:$B,0),1)</f>
        <v>MVR型（自己蒸気機械圧縮型）蒸留装置の導入</v>
      </c>
      <c r="P68" s="58">
        <f t="shared" si="1"/>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ht="14.4" hidden="1" customHeight="1">
      <c r="B69" s="371" t="s">
        <v>994</v>
      </c>
      <c r="C69" s="372"/>
      <c r="D69" s="64" t="s">
        <v>996</v>
      </c>
      <c r="E69" s="66"/>
      <c r="F69" s="293" t="s">
        <v>13</v>
      </c>
      <c r="G69" s="41" t="str">
        <f t="shared" si="8"/>
        <v>その他の設備導入、運用改善</v>
      </c>
      <c r="H69" s="41" t="str">
        <f t="shared" si="8"/>
        <v>熱利用設備</v>
      </c>
      <c r="I69" s="309" t="s">
        <v>463</v>
      </c>
      <c r="J69" s="297" t="str">
        <f t="shared" si="2"/>
        <v>207～211</v>
      </c>
      <c r="K69" s="60">
        <f>INDEX('1.2(1)①'!$B:$B,MATCH(M69,'1.2(1)①'!$A:$A,0),1)</f>
        <v>207</v>
      </c>
      <c r="L69" s="17">
        <f t="shared" si="3"/>
        <v>211</v>
      </c>
      <c r="M69" s="17" t="str">
        <f t="shared" si="0"/>
        <v>Scope1, 2その他の設備導入、運用改善熱利用設備加熱設備での熱の複合利用</v>
      </c>
      <c r="O69" s="317" t="str">
        <f>INDEX('1.2(1)①'!$J:$J,MATCH(検討会用②!$K69,'1.2(1)①'!$B:$B,0),1)</f>
        <v>排熱利用原材料乾燥・予熱装置の導入</v>
      </c>
      <c r="P69" s="58">
        <f t="shared" si="1"/>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ht="14.4" hidden="1" customHeight="1">
      <c r="B70" s="371" t="s">
        <v>994</v>
      </c>
      <c r="C70" s="372"/>
      <c r="D70" s="64" t="s">
        <v>996</v>
      </c>
      <c r="E70" s="66"/>
      <c r="F70" s="293" t="s">
        <v>13</v>
      </c>
      <c r="G70" s="41" t="str">
        <f t="shared" si="8"/>
        <v>その他の設備導入、運用改善</v>
      </c>
      <c r="H70" s="41" t="str">
        <f t="shared" si="8"/>
        <v>熱利用設備</v>
      </c>
      <c r="I70" s="309" t="s">
        <v>473</v>
      </c>
      <c r="J70" s="297" t="str">
        <f t="shared" si="2"/>
        <v>212～214</v>
      </c>
      <c r="K70" s="60">
        <f>INDEX('1.2(1)①'!$B:$B,MATCH(M70,'1.2(1)①'!$A:$A,0),1)</f>
        <v>212</v>
      </c>
      <c r="L70" s="17">
        <f t="shared" si="3"/>
        <v>214</v>
      </c>
      <c r="M70" s="17" t="str">
        <f t="shared" si="0"/>
        <v>Scope1, 2その他の設備導入、運用改善熱利用設備加熱制御方法の改善</v>
      </c>
      <c r="O70" s="317" t="str">
        <f>INDEX('1.2(1)①'!$J:$J,MATCH(検討会用②!$K70,'1.2(1)①'!$B:$B,0),1)</f>
        <v>熱設備エネルギー利用効率化自動制御システムの導入</v>
      </c>
      <c r="P70" s="58">
        <f t="shared" si="1"/>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ht="14.4" hidden="1" customHeight="1">
      <c r="B71" s="371" t="s">
        <v>994</v>
      </c>
      <c r="C71" s="372"/>
      <c r="D71" s="64" t="s">
        <v>996</v>
      </c>
      <c r="E71" s="66"/>
      <c r="F71" s="293" t="s">
        <v>13</v>
      </c>
      <c r="G71" s="41" t="str">
        <f t="shared" si="8"/>
        <v>その他の設備導入、運用改善</v>
      </c>
      <c r="H71" s="41" t="str">
        <f t="shared" si="8"/>
        <v>熱利用設備</v>
      </c>
      <c r="I71" s="309" t="s">
        <v>479</v>
      </c>
      <c r="J71" s="297" t="str">
        <f t="shared" si="2"/>
        <v>215～216</v>
      </c>
      <c r="K71" s="60">
        <f>INDEX('1.2(1)①'!$B:$B,MATCH(M71,'1.2(1)①'!$A:$A,0),1)</f>
        <v>215</v>
      </c>
      <c r="L71" s="17">
        <f t="shared" si="3"/>
        <v>216</v>
      </c>
      <c r="M71" s="17" t="str">
        <f t="shared" si="0"/>
        <v>Scope1, 2その他の設備導入、運用改善熱利用設備加熱工程の短縮・省略化</v>
      </c>
      <c r="O71" s="317" t="str">
        <f>INDEX('1.2(1)①'!$J:$J,MATCH(検討会用②!$K71,'1.2(1)①'!$B:$B,0),1)</f>
        <v>プロセス・工程改善</v>
      </c>
      <c r="P71" s="58">
        <f t="shared" si="1"/>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ht="14.4" hidden="1" customHeight="1">
      <c r="B72" s="371" t="s">
        <v>994</v>
      </c>
      <c r="C72" s="372"/>
      <c r="D72" s="64" t="s">
        <v>996</v>
      </c>
      <c r="E72" s="66"/>
      <c r="F72" s="293" t="s">
        <v>13</v>
      </c>
      <c r="G72" s="41" t="str">
        <f t="shared" si="8"/>
        <v>その他の設備導入、運用改善</v>
      </c>
      <c r="H72" s="41" t="str">
        <f t="shared" si="8"/>
        <v>熱利用設備</v>
      </c>
      <c r="I72" s="309" t="s">
        <v>484</v>
      </c>
      <c r="J72" s="297" t="str">
        <f t="shared" si="2"/>
        <v>217～218</v>
      </c>
      <c r="K72" s="60">
        <f>INDEX('1.2(1)①'!$B:$B,MATCH(M72,'1.2(1)①'!$A:$A,0),1)</f>
        <v>217</v>
      </c>
      <c r="L72" s="17">
        <f t="shared" si="3"/>
        <v>218</v>
      </c>
      <c r="M72" s="17" t="str">
        <f t="shared" si="0"/>
        <v>Scope1, 2その他の設備導入、運用改善熱利用設備工業炉の断熱向上</v>
      </c>
      <c r="O72" s="317" t="str">
        <f>INDEX('1.2(1)①'!$J:$J,MATCH(検討会用②!$K72,'1.2(1)①'!$B:$B,0),1)</f>
        <v>高性能炉壁断熱材の導入</v>
      </c>
      <c r="P72" s="58">
        <f t="shared" si="1"/>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ht="14.4" hidden="1" customHeight="1">
      <c r="B73" s="371" t="s">
        <v>994</v>
      </c>
      <c r="C73" s="372"/>
      <c r="D73" s="64" t="s">
        <v>996</v>
      </c>
      <c r="E73" s="66"/>
      <c r="F73" s="293" t="s">
        <v>13</v>
      </c>
      <c r="G73" s="41" t="str">
        <f t="shared" si="8"/>
        <v>その他の設備導入、運用改善</v>
      </c>
      <c r="H73" s="41" t="str">
        <f t="shared" si="8"/>
        <v>熱利用設備</v>
      </c>
      <c r="I73" s="309" t="s">
        <v>490</v>
      </c>
      <c r="J73" s="297" t="str">
        <f t="shared" si="2"/>
        <v>219～223</v>
      </c>
      <c r="K73" s="60">
        <f>INDEX('1.2(1)①'!$B:$B,MATCH(M73,'1.2(1)①'!$A:$A,0),1)</f>
        <v>219</v>
      </c>
      <c r="L73" s="17">
        <f t="shared" si="3"/>
        <v>223</v>
      </c>
      <c r="M73" s="17" t="str">
        <f t="shared" si="0"/>
        <v>Scope1, 2その他の設備導入、運用改善熱利用設備加熱設備の断熱向上</v>
      </c>
      <c r="O73" s="317" t="str">
        <f>INDEX('1.2(1)①'!$J:$J,MATCH(検討会用②!$K73,'1.2(1)①'!$B:$B,0),1)</f>
        <v>熱輸送管断熱強化</v>
      </c>
      <c r="P73" s="58">
        <f t="shared" si="1"/>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ht="14.4" hidden="1" customHeight="1">
      <c r="B74" s="371" t="s">
        <v>994</v>
      </c>
      <c r="C74" s="372"/>
      <c r="D74" s="64" t="s">
        <v>996</v>
      </c>
      <c r="E74" s="66"/>
      <c r="F74" s="293" t="s">
        <v>13</v>
      </c>
      <c r="G74" s="41" t="str">
        <f t="shared" si="8"/>
        <v>その他の設備導入、運用改善</v>
      </c>
      <c r="H74" s="41" t="str">
        <f t="shared" si="8"/>
        <v>熱利用設備</v>
      </c>
      <c r="I74" s="309" t="s">
        <v>501</v>
      </c>
      <c r="J74" s="297" t="str">
        <f t="shared" si="2"/>
        <v>224～226</v>
      </c>
      <c r="K74" s="60">
        <f>INDEX('1.2(1)①'!$B:$B,MATCH(M74,'1.2(1)①'!$A:$A,0),1)</f>
        <v>224</v>
      </c>
      <c r="L74" s="17">
        <f t="shared" si="3"/>
        <v>226</v>
      </c>
      <c r="M74" s="17" t="str">
        <f t="shared" si="0"/>
        <v>Scope1, 2その他の設備導入、運用改善熱利用設備開口部の縮小・密閉装置</v>
      </c>
      <c r="O74" s="317" t="str">
        <f>INDEX('1.2(1)①'!$J:$J,MATCH(検討会用②!$K74,'1.2(1)①'!$B:$B,0),1)</f>
        <v>親子扉の導入</v>
      </c>
      <c r="P74" s="58">
        <f t="shared" si="1"/>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ht="14.4" hidden="1" customHeight="1">
      <c r="B75" s="371" t="s">
        <v>994</v>
      </c>
      <c r="C75" s="372"/>
      <c r="D75" s="64" t="s">
        <v>996</v>
      </c>
      <c r="E75" s="66"/>
      <c r="F75" s="293" t="s">
        <v>13</v>
      </c>
      <c r="G75" s="41" t="str">
        <f t="shared" si="8"/>
        <v>その他の設備導入、運用改善</v>
      </c>
      <c r="H75" s="41" t="str">
        <f t="shared" si="8"/>
        <v>熱利用設備</v>
      </c>
      <c r="I75" s="309" t="s">
        <v>508</v>
      </c>
      <c r="J75" s="297" t="str">
        <f t="shared" si="2"/>
        <v>227～235</v>
      </c>
      <c r="K75" s="60">
        <f>INDEX('1.2(1)①'!$B:$B,MATCH(M75,'1.2(1)①'!$A:$A,0),1)</f>
        <v>227</v>
      </c>
      <c r="L75" s="17">
        <f t="shared" si="3"/>
        <v>235</v>
      </c>
      <c r="M75" s="17" t="str">
        <f t="shared" si="0"/>
        <v>Scope1, 2その他の設備導入、運用改善熱利用設備熱媒体輸送管の合理化</v>
      </c>
      <c r="O75" s="317" t="str">
        <f>INDEX('1.2(1)①'!$J:$J,MATCH(検討会用②!$K75,'1.2(1)①'!$B:$B,0),1)</f>
        <v>熱輸送管断熱強化</v>
      </c>
      <c r="P75" s="58">
        <f t="shared" si="1"/>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ht="14.4" hidden="1" customHeight="1">
      <c r="B76" s="371" t="s">
        <v>994</v>
      </c>
      <c r="C76" s="372"/>
      <c r="D76" s="64" t="s">
        <v>996</v>
      </c>
      <c r="E76" s="66"/>
      <c r="F76" s="293" t="s">
        <v>13</v>
      </c>
      <c r="G76" s="41" t="str">
        <f t="shared" si="8"/>
        <v>その他の設備導入、運用改善</v>
      </c>
      <c r="H76" s="41" t="str">
        <f t="shared" si="8"/>
        <v>熱利用設備</v>
      </c>
      <c r="I76" s="309" t="s">
        <v>525</v>
      </c>
      <c r="J76" s="297" t="str">
        <f t="shared" si="2"/>
        <v>236～238</v>
      </c>
      <c r="K76" s="60">
        <f>INDEX('1.2(1)①'!$B:$B,MATCH(M76,'1.2(1)①'!$A:$A,0),1)</f>
        <v>236</v>
      </c>
      <c r="L76" s="17">
        <f t="shared" si="3"/>
        <v>238</v>
      </c>
      <c r="M76" s="17" t="str">
        <f t="shared" si="0"/>
        <v>Scope1, 2その他の設備導入、運用改善熱利用設備被加熱材の予備処理</v>
      </c>
      <c r="O76" s="317" t="str">
        <f>INDEX('1.2(1)①'!$J:$J,MATCH(検討会用②!$K76,'1.2(1)①'!$B:$B,0),1)</f>
        <v>省エネルギー型乾燥装置の導入</v>
      </c>
      <c r="P76" s="58">
        <f t="shared" si="1"/>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ht="14.4" hidden="1" customHeight="1">
      <c r="B77" s="371" t="s">
        <v>994</v>
      </c>
      <c r="C77" s="372"/>
      <c r="D77" s="64" t="s">
        <v>996</v>
      </c>
      <c r="E77" s="66"/>
      <c r="F77" s="293" t="s">
        <v>13</v>
      </c>
      <c r="G77" s="41" t="str">
        <f t="shared" si="8"/>
        <v>その他の設備導入、運用改善</v>
      </c>
      <c r="H77" s="41" t="str">
        <f t="shared" si="8"/>
        <v>熱利用設備</v>
      </c>
      <c r="I77" s="309" t="s">
        <v>531</v>
      </c>
      <c r="J77" s="297" t="str">
        <f t="shared" si="2"/>
        <v>239～241</v>
      </c>
      <c r="K77" s="60">
        <f>INDEX('1.2(1)①'!$B:$B,MATCH(M77,'1.2(1)①'!$A:$A,0),1)</f>
        <v>239</v>
      </c>
      <c r="L77" s="17">
        <f t="shared" si="3"/>
        <v>241</v>
      </c>
      <c r="M77" s="17" t="str">
        <f t="shared" si="0"/>
        <v>Scope1, 2その他の設備導入、運用改善熱利用設備蓄熱装置</v>
      </c>
      <c r="O77" s="317" t="str">
        <f>INDEX('1.2(1)①'!$J:$J,MATCH(検討会用②!$K77,'1.2(1)①'!$B:$B,0),1)</f>
        <v>蓄熱式冷温水供給装置の導入</v>
      </c>
      <c r="P77" s="58">
        <f t="shared" si="1"/>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ht="14.4" hidden="1" customHeight="1">
      <c r="B78" s="371" t="s">
        <v>994</v>
      </c>
      <c r="C78" s="372"/>
      <c r="D78" s="64" t="s">
        <v>996</v>
      </c>
      <c r="E78" s="66"/>
      <c r="F78" s="293" t="s">
        <v>13</v>
      </c>
      <c r="G78" s="41" t="str">
        <f t="shared" ref="G78:H93" si="9">G77</f>
        <v>その他の設備導入、運用改善</v>
      </c>
      <c r="H78" s="41" t="str">
        <f t="shared" si="9"/>
        <v>熱利用設備</v>
      </c>
      <c r="I78" s="309" t="s">
        <v>537</v>
      </c>
      <c r="J78" s="297">
        <f t="shared" si="2"/>
        <v>242</v>
      </c>
      <c r="K78" s="60">
        <f>INDEX('1.2(1)①'!$B:$B,MATCH(M78,'1.2(1)①'!$A:$A,0),1)</f>
        <v>242</v>
      </c>
      <c r="L78" s="17">
        <f t="shared" si="3"/>
        <v>242</v>
      </c>
      <c r="M78" s="17" t="str">
        <f t="shared" si="0"/>
        <v>Scope1, 2その他の設備導入、運用改善熱利用設備真空蒸気媒体による加熱</v>
      </c>
      <c r="O78" s="317" t="str">
        <f>INDEX('1.2(1)①'!$J:$J,MATCH(検討会用②!$K78,'1.2(1)①'!$B:$B,0),1)</f>
        <v>真空蒸気方式低温加熱システムの導入</v>
      </c>
      <c r="P78" s="58">
        <f t="shared" si="1"/>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ht="14.4" hidden="1" customHeight="1">
      <c r="B79" s="371" t="s">
        <v>994</v>
      </c>
      <c r="C79" s="372"/>
      <c r="D79" s="64" t="s">
        <v>996</v>
      </c>
      <c r="E79" s="66"/>
      <c r="F79" s="293" t="s">
        <v>13</v>
      </c>
      <c r="G79" s="41" t="str">
        <f t="shared" si="9"/>
        <v>その他の設備導入、運用改善</v>
      </c>
      <c r="H79" s="41" t="str">
        <f t="shared" si="9"/>
        <v>熱利用設備</v>
      </c>
      <c r="I79" s="309" t="s">
        <v>540</v>
      </c>
      <c r="J79" s="297" t="str">
        <f t="shared" si="2"/>
        <v>243～252</v>
      </c>
      <c r="K79" s="60">
        <f>INDEX('1.2(1)①'!$B:$B,MATCH(M79,'1.2(1)①'!$A:$A,0),1)</f>
        <v>243</v>
      </c>
      <c r="L79" s="17">
        <f t="shared" si="3"/>
        <v>252</v>
      </c>
      <c r="M79" s="17" t="str">
        <f t="shared" si="0"/>
        <v>Scope1, 2その他の設備導入、運用改善熱利用設備その他</v>
      </c>
      <c r="O79" s="317" t="str">
        <f>INDEX('1.2(1)①'!$J:$J,MATCH(検討会用②!$K79,'1.2(1)①'!$B:$B,0),1)</f>
        <v>熱回収型密閉式溶剤回収装置の導入</v>
      </c>
      <c r="P79" s="58">
        <f t="shared" si="1"/>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ht="14.4" hidden="1" customHeight="1">
      <c r="B80" s="371" t="s">
        <v>994</v>
      </c>
      <c r="C80" s="372"/>
      <c r="D80" s="64" t="s">
        <v>996</v>
      </c>
      <c r="E80" s="66"/>
      <c r="F80" s="293" t="s">
        <v>13</v>
      </c>
      <c r="G80" s="41" t="str">
        <f t="shared" si="9"/>
        <v>その他の設備導入、運用改善</v>
      </c>
      <c r="H80" s="14" t="s">
        <v>560</v>
      </c>
      <c r="I80" s="309" t="s">
        <v>561</v>
      </c>
      <c r="J80" s="297" t="str">
        <f t="shared" si="2"/>
        <v>253～254</v>
      </c>
      <c r="K80" s="60">
        <f>INDEX('1.2(1)①'!$B:$B,MATCH(M80,'1.2(1)①'!$A:$A,0),1)</f>
        <v>253</v>
      </c>
      <c r="L80" s="17">
        <f t="shared" si="3"/>
        <v>254</v>
      </c>
      <c r="M80" s="17" t="str">
        <f t="shared" si="0"/>
        <v>Scope1, 2その他の設備導入、運用改善廃熱回収設備断熱</v>
      </c>
      <c r="O80" s="317" t="str">
        <f>INDEX('1.2(1)①'!$J:$J,MATCH(検討会用②!$K80,'1.2(1)①'!$B:$B,0),1)</f>
        <v>熱輸送管の断熱強化</v>
      </c>
      <c r="P80" s="58">
        <f t="shared" si="1"/>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ht="14.4" hidden="1" customHeight="1">
      <c r="B81" s="371" t="s">
        <v>994</v>
      </c>
      <c r="C81" s="372"/>
      <c r="D81" s="64" t="s">
        <v>996</v>
      </c>
      <c r="E81" s="66"/>
      <c r="F81" s="293" t="s">
        <v>13</v>
      </c>
      <c r="G81" s="41" t="str">
        <f t="shared" si="9"/>
        <v>その他の設備導入、運用改善</v>
      </c>
      <c r="H81" s="41" t="str">
        <f t="shared" si="9"/>
        <v>廃熱回収設備</v>
      </c>
      <c r="I81" s="309" t="s">
        <v>531</v>
      </c>
      <c r="J81" s="297">
        <f t="shared" si="2"/>
        <v>255</v>
      </c>
      <c r="K81" s="60">
        <f>INDEX('1.2(1)①'!$B:$B,MATCH(M81,'1.2(1)①'!$A:$A,0),1)</f>
        <v>255</v>
      </c>
      <c r="L81" s="17">
        <f t="shared" si="3"/>
        <v>255</v>
      </c>
      <c r="M81" s="17" t="str">
        <f t="shared" si="0"/>
        <v>Scope1, 2その他の設備導入、運用改善廃熱回収設備蓄熱装置</v>
      </c>
      <c r="O81" s="317" t="str">
        <f>INDEX('1.2(1)①'!$J:$J,MATCH(検討会用②!$K81,'1.2(1)①'!$B:$B,0),1)</f>
        <v>熱回収用蓄熱槽の導入</v>
      </c>
      <c r="P81" s="58">
        <f t="shared" si="1"/>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ht="14.4" hidden="1" customHeight="1">
      <c r="B82" s="371" t="s">
        <v>994</v>
      </c>
      <c r="C82" s="372"/>
      <c r="D82" s="64" t="s">
        <v>996</v>
      </c>
      <c r="E82" s="66"/>
      <c r="F82" s="293" t="s">
        <v>13</v>
      </c>
      <c r="G82" s="41" t="str">
        <f t="shared" si="9"/>
        <v>その他の設備導入、運用改善</v>
      </c>
      <c r="H82" s="41" t="str">
        <f t="shared" si="9"/>
        <v>廃熱回収設備</v>
      </c>
      <c r="I82" s="309" t="s">
        <v>566</v>
      </c>
      <c r="J82" s="297" t="str">
        <f t="shared" si="2"/>
        <v>256～257</v>
      </c>
      <c r="K82" s="60">
        <f>INDEX('1.2(1)①'!$B:$B,MATCH(M82,'1.2(1)①'!$A:$A,0),1)</f>
        <v>256</v>
      </c>
      <c r="L82" s="17">
        <f t="shared" si="3"/>
        <v>257</v>
      </c>
      <c r="M82" s="17" t="str">
        <f t="shared" si="0"/>
        <v>Scope1, 2その他の設備導入、運用改善廃熱回収設備被加熱物の排熱有効利用</v>
      </c>
      <c r="O82" s="317" t="str">
        <f>INDEX('1.2(1)①'!$J:$J,MATCH(検討会用②!$K82,'1.2(1)①'!$B:$B,0),1)</f>
        <v>被加熱材料顕熱回収装置の導入</v>
      </c>
      <c r="P82" s="58">
        <f t="shared" si="1"/>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ht="14.4" hidden="1" customHeight="1">
      <c r="B83" s="371" t="s">
        <v>994</v>
      </c>
      <c r="C83" s="372"/>
      <c r="D83" s="64" t="s">
        <v>996</v>
      </c>
      <c r="E83" s="66"/>
      <c r="F83" s="293" t="s">
        <v>13</v>
      </c>
      <c r="G83" s="41" t="str">
        <f t="shared" si="9"/>
        <v>その他の設備導入、運用改善</v>
      </c>
      <c r="H83" s="14" t="s">
        <v>110</v>
      </c>
      <c r="I83" s="309" t="s">
        <v>110</v>
      </c>
      <c r="J83" s="297">
        <f t="shared" si="2"/>
        <v>258</v>
      </c>
      <c r="K83" s="60">
        <f>INDEX('1.2(1)①'!$B:$B,MATCH(M83,'1.2(1)①'!$A:$A,0),1)</f>
        <v>258</v>
      </c>
      <c r="L83" s="17">
        <f t="shared" si="3"/>
        <v>258</v>
      </c>
      <c r="M83" s="17" t="str">
        <f t="shared" si="0"/>
        <v>Scope1, 2その他の設備導入、運用改善コージェネレーション設備コージェネレーション設備</v>
      </c>
      <c r="O83" s="317" t="str">
        <f>INDEX('1.2(1)①'!$J:$J,MATCH(検討会用②!$K83,'1.2(1)①'!$B:$B,0),1)</f>
        <v>工場内蒸気最適運用システムの導入</v>
      </c>
      <c r="P83" s="58">
        <f t="shared" si="1"/>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ht="14.4" hidden="1" customHeight="1">
      <c r="B84" s="371" t="s">
        <v>994</v>
      </c>
      <c r="C84" s="372"/>
      <c r="D84" s="64" t="s">
        <v>996</v>
      </c>
      <c r="E84" s="66"/>
      <c r="F84" s="293" t="s">
        <v>13</v>
      </c>
      <c r="G84" s="41" t="str">
        <f t="shared" si="9"/>
        <v>その他の設備導入、運用改善</v>
      </c>
      <c r="H84" s="41" t="str">
        <f t="shared" si="9"/>
        <v>コージェネレーション設備</v>
      </c>
      <c r="I84" s="309" t="s">
        <v>571</v>
      </c>
      <c r="J84" s="297"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317" t="str">
        <f>INDEX('1.2(1)①'!$J:$J,MATCH(検討会用②!$K84,'1.2(1)①'!$B:$B,0),1)</f>
        <v>多段抽気型蒸気タービンの導入</v>
      </c>
      <c r="P84" s="58">
        <f t="shared" si="1"/>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ht="14.4" hidden="1" customHeight="1">
      <c r="B85" s="371" t="s">
        <v>994</v>
      </c>
      <c r="C85" s="372"/>
      <c r="D85" s="64" t="s">
        <v>996</v>
      </c>
      <c r="E85" s="66"/>
      <c r="F85" s="293" t="s">
        <v>13</v>
      </c>
      <c r="G85" s="41" t="str">
        <f t="shared" si="9"/>
        <v>その他の設備導入、運用改善</v>
      </c>
      <c r="H85" s="41" t="str">
        <f t="shared" si="9"/>
        <v>コージェネレーション設備</v>
      </c>
      <c r="I85" s="309" t="s">
        <v>540</v>
      </c>
      <c r="J85" s="297" t="str">
        <f t="shared" si="2"/>
        <v>261～265</v>
      </c>
      <c r="K85" s="60">
        <f>INDEX('1.2(1)①'!$B:$B,MATCH(M85,'1.2(1)①'!$A:$A,0),1)</f>
        <v>261</v>
      </c>
      <c r="L85" s="17">
        <f t="shared" si="3"/>
        <v>265</v>
      </c>
      <c r="M85" s="17" t="str">
        <f t="shared" si="0"/>
        <v>Scope1, 2その他の設備導入、運用改善コージェネレーション設備その他</v>
      </c>
      <c r="O85" s="317" t="str">
        <f>INDEX('1.2(1)①'!$J:$J,MATCH(検討会用②!$K85,'1.2(1)①'!$B:$B,0),1)</f>
        <v>排気再燃バーナー、追い焚きバーナーの導入</v>
      </c>
      <c r="P85" s="58">
        <f t="shared" si="1"/>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ht="14.4" hidden="1" customHeight="1">
      <c r="B86" s="371" t="s">
        <v>994</v>
      </c>
      <c r="C86" s="372"/>
      <c r="D86" s="64" t="s">
        <v>996</v>
      </c>
      <c r="E86" s="66"/>
      <c r="F86" s="293" t="s">
        <v>13</v>
      </c>
      <c r="G86" s="41" t="str">
        <f t="shared" si="9"/>
        <v>その他の設備導入、運用改善</v>
      </c>
      <c r="H86" s="14" t="s">
        <v>117</v>
      </c>
      <c r="I86" s="309" t="s">
        <v>118</v>
      </c>
      <c r="J86" s="297" t="str">
        <f t="shared" si="2"/>
        <v>266～273</v>
      </c>
      <c r="K86" s="60">
        <f>INDEX('1.2(1)①'!$B:$B,MATCH(M86,'1.2(1)①'!$A:$A,0),1)</f>
        <v>266</v>
      </c>
      <c r="L86" s="17">
        <f t="shared" si="3"/>
        <v>273</v>
      </c>
      <c r="M86" s="17" t="str">
        <f t="shared" si="0"/>
        <v>Scope1, 2その他の設備導入、運用改善電気使用設備受変電、配電設備</v>
      </c>
      <c r="O86" s="317" t="str">
        <f>INDEX('1.2(1)①'!$J:$J,MATCH(検討会用②!$K86,'1.2(1)①'!$B:$B,0),1)</f>
        <v>負荷電圧安定化供給装置の導入</v>
      </c>
      <c r="P86" s="58">
        <f t="shared" si="1"/>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ht="14.4" hidden="1" customHeight="1">
      <c r="B87" s="371" t="s">
        <v>994</v>
      </c>
      <c r="C87" s="372"/>
      <c r="D87" s="64" t="s">
        <v>996</v>
      </c>
      <c r="E87" s="66"/>
      <c r="F87" s="293" t="s">
        <v>13</v>
      </c>
      <c r="G87" s="41" t="str">
        <f t="shared" si="9"/>
        <v>その他の設備導入、運用改善</v>
      </c>
      <c r="H87" s="41" t="str">
        <f t="shared" si="9"/>
        <v>電気使用設備</v>
      </c>
      <c r="I87" s="309" t="s">
        <v>597</v>
      </c>
      <c r="J87" s="297" t="str">
        <f t="shared" si="2"/>
        <v>274～278</v>
      </c>
      <c r="K87" s="60">
        <f>INDEX('1.2(1)①'!$B:$B,MATCH(M87,'1.2(1)①'!$A:$A,0),1)</f>
        <v>274</v>
      </c>
      <c r="L87" s="17">
        <f t="shared" si="3"/>
        <v>278</v>
      </c>
      <c r="M87" s="17" t="str">
        <f t="shared" si="0"/>
        <v>Scope1, 2その他の設備導入、運用改善電気使用設備回転数制御装置</v>
      </c>
      <c r="O87" s="317" t="str">
        <f>INDEX('1.2(1)①'!$J:$J,MATCH(検討会用②!$K87,'1.2(1)①'!$B:$B,0),1)</f>
        <v>インバーター制御装置の導入</v>
      </c>
      <c r="P87" s="58">
        <f t="shared" si="1"/>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ht="14.4" hidden="1" customHeight="1">
      <c r="B88" s="371" t="s">
        <v>994</v>
      </c>
      <c r="C88" s="372"/>
      <c r="D88" s="64" t="s">
        <v>996</v>
      </c>
      <c r="E88" s="66"/>
      <c r="F88" s="293" t="s">
        <v>13</v>
      </c>
      <c r="G88" s="41" t="str">
        <f t="shared" si="9"/>
        <v>その他の設備導入、運用改善</v>
      </c>
      <c r="H88" s="41" t="str">
        <f t="shared" si="9"/>
        <v>電気使用設備</v>
      </c>
      <c r="I88" s="309" t="s">
        <v>608</v>
      </c>
      <c r="J88" s="297" t="str">
        <f t="shared" si="2"/>
        <v>279～281</v>
      </c>
      <c r="K88" s="60">
        <f>INDEX('1.2(1)①'!$B:$B,MATCH(M88,'1.2(1)①'!$A:$A,0),1)</f>
        <v>279</v>
      </c>
      <c r="L88" s="17">
        <f t="shared" si="3"/>
        <v>281</v>
      </c>
      <c r="M88" s="17" t="str">
        <f t="shared" ref="M88:M100" si="10">F88&amp;G88&amp;H88&amp;I88</f>
        <v>Scope1, 2その他の設備導入、運用改善電気使用設備力率改善</v>
      </c>
      <c r="O88" s="317" t="str">
        <f>INDEX('1.2(1)①'!$J:$J,MATCH(検討会用②!$K88,'1.2(1)①'!$B:$B,0),1)</f>
        <v>進相コンデンサの導入</v>
      </c>
      <c r="P88" s="58">
        <f t="shared" ref="P88:P99" si="11">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ht="14.4" hidden="1" customHeight="1">
      <c r="B89" s="371" t="s">
        <v>994</v>
      </c>
      <c r="C89" s="372"/>
      <c r="D89" s="64" t="s">
        <v>996</v>
      </c>
      <c r="E89" s="66"/>
      <c r="F89" s="293" t="s">
        <v>13</v>
      </c>
      <c r="G89" s="41" t="str">
        <f t="shared" si="9"/>
        <v>その他の設備導入、運用改善</v>
      </c>
      <c r="H89" s="41" t="str">
        <f t="shared" si="9"/>
        <v>電気使用設備</v>
      </c>
      <c r="I89" s="309" t="s">
        <v>615</v>
      </c>
      <c r="J89" s="297" t="str">
        <f t="shared" ref="J89:J99" si="12">HYPERLINK("#'"&amp;$B$17&amp;$B$18&amp;$B$21&amp;"'!B"&amp;K89+6,IF(L89=K89,K89,K89&amp;"～"&amp;L89))</f>
        <v>282～286</v>
      </c>
      <c r="K89" s="60">
        <f>INDEX('1.2(1)①'!$B:$B,MATCH(M89,'1.2(1)①'!$A:$A,0),1)</f>
        <v>282</v>
      </c>
      <c r="L89" s="17">
        <f t="shared" ref="L89:L98" si="13">K90-1</f>
        <v>286</v>
      </c>
      <c r="M89" s="17" t="str">
        <f t="shared" si="10"/>
        <v>Scope1, 2その他の設備導入、運用改善電気使用設備計測管理装置</v>
      </c>
      <c r="O89" s="317" t="str">
        <f>INDEX('1.2(1)①'!$J:$J,MATCH(検討会用②!$K89,'1.2(1)①'!$B:$B,0),1)</f>
        <v>自動計測装置の導入</v>
      </c>
      <c r="P89" s="58">
        <f t="shared" si="11"/>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ht="14.4" hidden="1" customHeight="1">
      <c r="B90" s="371" t="s">
        <v>994</v>
      </c>
      <c r="C90" s="372"/>
      <c r="D90" s="64" t="s">
        <v>996</v>
      </c>
      <c r="E90" s="66"/>
      <c r="F90" s="293" t="s">
        <v>13</v>
      </c>
      <c r="G90" s="41" t="str">
        <f t="shared" si="9"/>
        <v>その他の設備導入、運用改善</v>
      </c>
      <c r="H90" s="41" t="str">
        <f t="shared" si="9"/>
        <v>電気使用設備</v>
      </c>
      <c r="I90" s="309" t="s">
        <v>626</v>
      </c>
      <c r="J90" s="297" t="str">
        <f t="shared" si="12"/>
        <v>287～290</v>
      </c>
      <c r="K90" s="60">
        <f>INDEX('1.2(1)①'!$B:$B,MATCH(M90,'1.2(1)①'!$A:$A,0),1)</f>
        <v>287</v>
      </c>
      <c r="L90" s="17">
        <f t="shared" si="13"/>
        <v>290</v>
      </c>
      <c r="M90" s="17" t="str">
        <f t="shared" si="10"/>
        <v>Scope1, 2その他の設備導入、運用改善電気使用設備業務用機器</v>
      </c>
      <c r="O90" s="317" t="str">
        <f>INDEX('1.2(1)①'!$J:$J,MATCH(検討会用②!$K90,'1.2(1)①'!$B:$B,0),1)</f>
        <v>ショーケースの保温装置の導入</v>
      </c>
      <c r="P90" s="58">
        <f t="shared" si="11"/>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ht="14.4" hidden="1" customHeight="1">
      <c r="B91" s="371" t="s">
        <v>994</v>
      </c>
      <c r="C91" s="372"/>
      <c r="D91" s="40" t="s">
        <v>996</v>
      </c>
      <c r="E91" s="67"/>
      <c r="F91" s="41" t="s">
        <v>13</v>
      </c>
      <c r="G91" s="41" t="str">
        <f t="shared" si="9"/>
        <v>その他の設備導入、運用改善</v>
      </c>
      <c r="H91" s="41" t="str">
        <f t="shared" si="9"/>
        <v>電気使用設備</v>
      </c>
      <c r="I91" s="309" t="s">
        <v>540</v>
      </c>
      <c r="J91" s="297" t="str">
        <f t="shared" si="12"/>
        <v>291～295</v>
      </c>
      <c r="K91" s="60">
        <f>INDEX('1.2(1)①'!$B:$B,MATCH(M91,'1.2(1)①'!$A:$A,0),1)</f>
        <v>291</v>
      </c>
      <c r="L91" s="17">
        <f t="shared" si="13"/>
        <v>295</v>
      </c>
      <c r="M91" s="17" t="str">
        <f t="shared" si="10"/>
        <v>Scope1, 2その他の設備導入、運用改善電気使用設備その他</v>
      </c>
      <c r="O91" s="317" t="str">
        <f>INDEX('1.2(1)①'!$J:$J,MATCH(検討会用②!$K91,'1.2(1)①'!$B:$B,0),1)</f>
        <v>高性能電気分解炉・メッキ炉の導入</v>
      </c>
      <c r="P91" s="58">
        <f t="shared" si="11"/>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ht="14.4" hidden="1" customHeight="1">
      <c r="B92" s="371" t="s">
        <v>994</v>
      </c>
      <c r="C92" s="372"/>
      <c r="D92" s="64" t="s">
        <v>996</v>
      </c>
      <c r="E92" s="66"/>
      <c r="F92" s="293" t="s">
        <v>13</v>
      </c>
      <c r="G92" s="41" t="str">
        <f t="shared" si="9"/>
        <v>その他の設備導入、運用改善</v>
      </c>
      <c r="H92" s="14" t="s">
        <v>169</v>
      </c>
      <c r="I92" s="309" t="s">
        <v>646</v>
      </c>
      <c r="J92" s="297" t="str">
        <f t="shared" si="12"/>
        <v>296～297</v>
      </c>
      <c r="K92" s="60">
        <f>INDEX('1.2(1)①'!$B:$B,MATCH(M92,'1.2(1)①'!$A:$A,0),1)</f>
        <v>296</v>
      </c>
      <c r="L92" s="17">
        <f t="shared" si="13"/>
        <v>297</v>
      </c>
      <c r="M92" s="17" t="str">
        <f t="shared" si="10"/>
        <v>Scope1, 2その他の設備導入、運用改善建物外壁・屋根・窓・床の断熱化・気密化</v>
      </c>
      <c r="O92" s="317" t="str">
        <f>INDEX('1.2(1)①'!$J:$J,MATCH(検討会用②!$K92,'1.2(1)①'!$B:$B,0),1)</f>
        <v>空調ゾーニングの細分化</v>
      </c>
      <c r="P92" s="58">
        <f t="shared" si="11"/>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ht="14.4" hidden="1" customHeight="1">
      <c r="B93" s="371" t="s">
        <v>994</v>
      </c>
      <c r="C93" s="372"/>
      <c r="D93" s="64" t="s">
        <v>996</v>
      </c>
      <c r="E93" s="66"/>
      <c r="F93" s="293" t="s">
        <v>13</v>
      </c>
      <c r="G93" s="41" t="str">
        <f t="shared" si="9"/>
        <v>その他の設備導入、運用改善</v>
      </c>
      <c r="H93" s="41" t="str">
        <f>H92</f>
        <v>建物</v>
      </c>
      <c r="I93" s="309" t="s">
        <v>651</v>
      </c>
      <c r="J93" s="297">
        <f t="shared" si="12"/>
        <v>298</v>
      </c>
      <c r="K93" s="60">
        <f>INDEX('1.2(1)①'!$B:$B,MATCH(M93,'1.2(1)①'!$A:$A,0),1)</f>
        <v>298</v>
      </c>
      <c r="L93" s="17">
        <f t="shared" si="13"/>
        <v>298</v>
      </c>
      <c r="M93" s="17" t="str">
        <f t="shared" si="10"/>
        <v>Scope1, 2その他の設備導入、運用改善建物日射遮蔽</v>
      </c>
      <c r="O93" s="317" t="str">
        <f>INDEX('1.2(1)①'!$J:$J,MATCH(検討会用②!$K93,'1.2(1)①'!$B:$B,0),1)</f>
        <v>日射遮蔽</v>
      </c>
      <c r="P93" s="58">
        <f t="shared" si="11"/>
        <v>1</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ht="14.4" hidden="1" customHeight="1">
      <c r="B94" s="371" t="s">
        <v>994</v>
      </c>
      <c r="C94" s="372"/>
      <c r="D94" s="64" t="s">
        <v>996</v>
      </c>
      <c r="E94" s="66"/>
      <c r="F94" s="293" t="s">
        <v>13</v>
      </c>
      <c r="G94" s="41" t="str">
        <f t="shared" ref="G94" si="14">G93</f>
        <v>その他の設備導入、運用改善</v>
      </c>
      <c r="H94" s="373" t="s">
        <v>3849</v>
      </c>
      <c r="I94" s="374"/>
      <c r="J94" s="297" t="str">
        <f t="shared" si="12"/>
        <v>299～309</v>
      </c>
      <c r="K94" s="60">
        <f>INDEX('1.2(1)①'!$B:$B,MATCH(M94,'1.2(1)①'!$A:$A,0),1)</f>
        <v>299</v>
      </c>
      <c r="L94" s="17">
        <f>K95-1</f>
        <v>309</v>
      </c>
      <c r="M94" s="17" t="str">
        <f t="shared" si="10"/>
        <v>Scope1, 2その他の設備導入、運用改善未利用エネルギー・再生可能エネルギー設備等</v>
      </c>
      <c r="O94" s="317" t="str">
        <f>INDEX('1.2(1)①'!$J:$J,MATCH(検討会用②!$K94,'1.2(1)①'!$B:$B,0),1)</f>
        <v>廃棄物、廃液のガス化・液（油）化・固形燃料化装置の導入</v>
      </c>
      <c r="P94" s="58">
        <f t="shared" si="11"/>
        <v>11</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ht="14.4" hidden="1" customHeight="1">
      <c r="B95" s="371" t="s">
        <v>994</v>
      </c>
      <c r="C95" s="372"/>
      <c r="D95" s="64" t="s">
        <v>996</v>
      </c>
      <c r="E95" s="66"/>
      <c r="F95" s="293" t="s">
        <v>13</v>
      </c>
      <c r="G95" s="41" t="str">
        <f>G94</f>
        <v>その他の設備導入、運用改善</v>
      </c>
      <c r="H95" s="373" t="s">
        <v>673</v>
      </c>
      <c r="I95" s="374"/>
      <c r="J95" s="297" t="str">
        <f t="shared" si="12"/>
        <v>310～312</v>
      </c>
      <c r="K95" s="60">
        <f>INDEX('1.2(1)①'!$B:$B,MATCH(M95,'1.2(1)①'!$A:$A,0),1)</f>
        <v>310</v>
      </c>
      <c r="L95" s="17">
        <f t="shared" si="13"/>
        <v>312</v>
      </c>
      <c r="M95" s="17" t="str">
        <f>F95&amp;G95&amp;H95&amp;I95</f>
        <v>Scope1, 2その他の設備導入、運用改善情報技術</v>
      </c>
      <c r="O95" s="317" t="str">
        <f>INDEX('1.2(1)①'!$J:$J,MATCH(検討会用②!$K95,'1.2(1)①'!$B:$B,0),1)</f>
        <v>ネットワーク対応型製造設備の導入</v>
      </c>
      <c r="P95" s="58">
        <f t="shared" si="11"/>
        <v>3</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ht="14.4" hidden="1" customHeight="1">
      <c r="B96" s="371" t="s">
        <v>994</v>
      </c>
      <c r="C96" s="372"/>
      <c r="D96" s="64" t="s">
        <v>996</v>
      </c>
      <c r="E96" s="66"/>
      <c r="F96" s="13" t="s">
        <v>678</v>
      </c>
      <c r="G96" s="309" t="s">
        <v>679</v>
      </c>
      <c r="H96" s="373" t="s">
        <v>680</v>
      </c>
      <c r="I96" s="374"/>
      <c r="J96" s="297" t="str">
        <f t="shared" si="12"/>
        <v>313～306</v>
      </c>
      <c r="K96" s="60">
        <f>INDEX('1.2(1)①'!$B:$B,MATCH(M96,'1.2(1)①'!$A:$A,0),1)</f>
        <v>313</v>
      </c>
      <c r="L96" s="17">
        <f t="shared" si="13"/>
        <v>306</v>
      </c>
      <c r="M96" s="17" t="str">
        <f t="shared" si="10"/>
        <v>Scope2敷地外からの再生可能エネルギーの調達ー</v>
      </c>
      <c r="O96" s="317" t="str">
        <f>INDEX('1.2(1)①'!$J:$J,MATCH(検討会用②!$K96,'1.2(1)①'!$B:$B,0),1)</f>
        <v>オフサイトからの再生可能エネルギー電力の調達</v>
      </c>
      <c r="P96" s="58">
        <f t="shared" si="11"/>
        <v>-6</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14.4" hidden="1" customHeight="1">
      <c r="B97" s="371" t="s">
        <v>994</v>
      </c>
      <c r="C97" s="372"/>
      <c r="D97" s="64" t="s">
        <v>996</v>
      </c>
      <c r="E97" s="66"/>
      <c r="F97" s="13" t="s">
        <v>683</v>
      </c>
      <c r="G97" s="309" t="s">
        <v>708</v>
      </c>
      <c r="H97" s="373" t="s">
        <v>680</v>
      </c>
      <c r="I97" s="374"/>
      <c r="J97" s="297" t="str">
        <f t="shared" si="12"/>
        <v>307～311</v>
      </c>
      <c r="K97" s="60">
        <v>307</v>
      </c>
      <c r="L97" s="17">
        <f t="shared" si="13"/>
        <v>311</v>
      </c>
      <c r="M97" s="17" t="str">
        <f t="shared" si="10"/>
        <v>Scope3バリューチェーンの上流側の排出削減ー</v>
      </c>
      <c r="O97" s="317" t="str">
        <f>INDEX('1.2(1)①'!$J:$J,MATCH(検討会用②!$K97,'1.2(1)①'!$B:$B,0),1)</f>
        <v>高効率ガス分離装置の導入</v>
      </c>
      <c r="P97" s="58">
        <f t="shared" si="11"/>
        <v>5</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ht="14.4" hidden="1" customHeight="1">
      <c r="B98" s="371" t="s">
        <v>994</v>
      </c>
      <c r="C98" s="372"/>
      <c r="D98" s="64" t="s">
        <v>996</v>
      </c>
      <c r="E98" s="66"/>
      <c r="F98" s="293" t="str">
        <f t="shared" ref="F98" si="15">F97</f>
        <v>Scope3</v>
      </c>
      <c r="G98" s="309" t="s">
        <v>729</v>
      </c>
      <c r="H98" s="373" t="s">
        <v>680</v>
      </c>
      <c r="I98" s="374"/>
      <c r="J98" s="297" t="str">
        <f t="shared" si="12"/>
        <v>312～321</v>
      </c>
      <c r="K98" s="60">
        <v>312</v>
      </c>
      <c r="L98" s="17">
        <f t="shared" si="13"/>
        <v>321</v>
      </c>
      <c r="M98" s="17" t="str">
        <f t="shared" si="10"/>
        <v>Scope3バリューチェーンの下流流側の排出削減ー</v>
      </c>
      <c r="O98" s="317" t="str">
        <f>INDEX('1.2(1)①'!$J:$J,MATCH(検討会用②!$K98,'1.2(1)①'!$B:$B,0),1)</f>
        <v>業務・事業の効率改善に向けたデジタル化、DX化</v>
      </c>
      <c r="P98" s="58">
        <f t="shared" si="11"/>
        <v>10</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ht="14.4" hidden="1" customHeight="1">
      <c r="B99" s="387" t="s">
        <v>994</v>
      </c>
      <c r="C99" s="388"/>
      <c r="D99" s="65" t="s">
        <v>996</v>
      </c>
      <c r="E99" s="68"/>
      <c r="F99" s="294" t="s">
        <v>692</v>
      </c>
      <c r="G99" s="309" t="s">
        <v>693</v>
      </c>
      <c r="H99" s="373" t="s">
        <v>680</v>
      </c>
      <c r="I99" s="374"/>
      <c r="J99" s="297">
        <f t="shared" si="12"/>
        <v>322</v>
      </c>
      <c r="K99" s="60">
        <f>INDEX('1.2(1)①'!$B:$B,MATCH(M99,'1.2(1)①'!$A:$A,0),1)</f>
        <v>322</v>
      </c>
      <c r="L99" s="17">
        <f>K100-1</f>
        <v>322</v>
      </c>
      <c r="M99" s="17" t="str">
        <f t="shared" si="10"/>
        <v>Scope1～3バリューチェーンの関係者間での協働による排出削減ー</v>
      </c>
      <c r="O99" s="317" t="str">
        <f>INDEX('1.2(1)①'!$J:$J,MATCH(検討会用②!$K99,'1.2(1)①'!$B:$B,0),1)</f>
        <v>エネルギーの面的利用、地産地消（自立・分散型エネルギーシステムの構築等）</v>
      </c>
      <c r="P99" s="58">
        <f t="shared" si="11"/>
        <v>1</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hidden="1">
      <c r="K100" s="17">
        <f>'1.2(1)①'!B328+1</f>
        <v>323</v>
      </c>
      <c r="L100" s="17"/>
      <c r="M100" s="17" t="str">
        <f t="shared" si="10"/>
        <v/>
      </c>
    </row>
    <row r="101" spans="2:18" hidden="1">
      <c r="K101" s="17"/>
      <c r="L101" s="17"/>
      <c r="M101" s="17"/>
    </row>
    <row r="102" spans="2:18" ht="18.600000000000001">
      <c r="B102" s="33" t="s">
        <v>711</v>
      </c>
      <c r="C102" s="19" t="s">
        <v>705</v>
      </c>
      <c r="E102" s="19"/>
      <c r="K102" s="17"/>
      <c r="L102" s="17"/>
      <c r="M102" s="17"/>
    </row>
    <row r="103" spans="2:18">
      <c r="P103" s="58"/>
    </row>
    <row r="104" spans="2:18" ht="28.8">
      <c r="B104" s="408" t="s">
        <v>0</v>
      </c>
      <c r="C104" s="409"/>
      <c r="D104" s="408" t="s">
        <v>730</v>
      </c>
      <c r="E104" s="409"/>
      <c r="F104" s="305" t="s">
        <v>8</v>
      </c>
      <c r="G104" s="306" t="s">
        <v>3</v>
      </c>
      <c r="H104" s="406" t="s">
        <v>4</v>
      </c>
      <c r="I104" s="407"/>
      <c r="J104" s="198" t="s">
        <v>3003</v>
      </c>
      <c r="K104" s="199"/>
      <c r="L104" s="199"/>
      <c r="M104" s="199"/>
      <c r="N104" s="199"/>
      <c r="O104" s="307" t="s">
        <v>3518</v>
      </c>
      <c r="P104" s="198" t="s">
        <v>3513</v>
      </c>
      <c r="Q104" s="307" t="s">
        <v>3519</v>
      </c>
      <c r="R104" s="307" t="s">
        <v>3520</v>
      </c>
    </row>
    <row r="105" spans="2:18" ht="28.8" hidden="1">
      <c r="B105" s="321" t="s">
        <v>732</v>
      </c>
      <c r="C105" s="321"/>
      <c r="D105" s="321" t="s">
        <v>733</v>
      </c>
      <c r="E105" s="321" t="s">
        <v>735</v>
      </c>
      <c r="F105" s="321" t="s">
        <v>13</v>
      </c>
      <c r="G105" s="321" t="s">
        <v>809</v>
      </c>
      <c r="H105" s="202" t="s">
        <v>89</v>
      </c>
      <c r="I105" s="203"/>
      <c r="J105" s="163">
        <f t="shared" ref="J105:J136" si="16">HYPERLINK("#'"&amp;$B$17&amp;$B$18&amp;$B$102&amp;"'!B"&amp;K105+6,IF(L105=K105,K105,K105&amp;"～"&amp;L105))</f>
        <v>1</v>
      </c>
      <c r="K105" s="164">
        <f>INDEX('1.2(1)②'!$B:$B,MATCH(M105,'1.2(1)②'!$A:$A,0),1)</f>
        <v>1</v>
      </c>
      <c r="L105" s="185">
        <f>K106-1</f>
        <v>1</v>
      </c>
      <c r="M105" s="185" t="str">
        <f t="shared" ref="M105:M167" si="17">B105&amp;D105&amp;E105&amp;G105&amp;H105</f>
        <v>エネルギー転換電気供給業汽力発電（コンバインドサイクルを含む）燃焼工程熱利用設備</v>
      </c>
      <c r="N105" s="186"/>
      <c r="O105" s="193" t="s">
        <v>3851</v>
      </c>
      <c r="P105" s="210">
        <v>1</v>
      </c>
      <c r="Q105" s="210">
        <v>0</v>
      </c>
      <c r="R105" s="210">
        <v>0</v>
      </c>
    </row>
    <row r="106" spans="2:18" hidden="1">
      <c r="B106" s="204" t="s">
        <v>732</v>
      </c>
      <c r="C106" s="205"/>
      <c r="D106" s="204" t="s">
        <v>733</v>
      </c>
      <c r="E106" s="204" t="s">
        <v>735</v>
      </c>
      <c r="F106" s="204" t="s">
        <v>13</v>
      </c>
      <c r="G106" s="201" t="s">
        <v>811</v>
      </c>
      <c r="H106" s="202" t="s">
        <v>89</v>
      </c>
      <c r="I106" s="203"/>
      <c r="J106" s="163">
        <f t="shared" si="16"/>
        <v>2</v>
      </c>
      <c r="K106" s="164">
        <f>INDEX('1.2(1)②'!$B:$B,MATCH(M106,'1.2(1)②'!$A:$A,0),1)</f>
        <v>2</v>
      </c>
      <c r="L106" s="185">
        <f t="shared" ref="L106:L212" si="18">K107-1</f>
        <v>2</v>
      </c>
      <c r="M106" s="185" t="str">
        <f t="shared" si="17"/>
        <v>エネルギー転換電気供給業汽力発電（コンバインドサイクルを含む）発電工程熱利用設備</v>
      </c>
      <c r="N106" s="186"/>
      <c r="O106" s="193" t="s">
        <v>3528</v>
      </c>
      <c r="P106" s="210">
        <v>1</v>
      </c>
      <c r="Q106" s="210">
        <v>0</v>
      </c>
      <c r="R106" s="210">
        <v>0</v>
      </c>
    </row>
    <row r="107" spans="2:18" hidden="1">
      <c r="B107" s="206" t="s">
        <v>732</v>
      </c>
      <c r="C107" s="205"/>
      <c r="D107" s="206" t="s">
        <v>733</v>
      </c>
      <c r="E107" s="207" t="s">
        <v>735</v>
      </c>
      <c r="F107" s="204" t="s">
        <v>3683</v>
      </c>
      <c r="G107" s="208" t="s">
        <v>811</v>
      </c>
      <c r="H107" s="202" t="s">
        <v>117</v>
      </c>
      <c r="I107" s="203"/>
      <c r="J107" s="163">
        <f t="shared" si="16"/>
        <v>3</v>
      </c>
      <c r="K107" s="164">
        <f>INDEX('1.2(1)②'!$B:$B,MATCH(M107,'1.2(1)②'!$A:$A,0),1)</f>
        <v>3</v>
      </c>
      <c r="L107" s="185">
        <f t="shared" si="18"/>
        <v>3</v>
      </c>
      <c r="M107" s="185" t="str">
        <f t="shared" si="17"/>
        <v>エネルギー転換電気供給業汽力発電（コンバインドサイクルを含む）発電工程電気使用設備</v>
      </c>
      <c r="N107" s="186"/>
      <c r="O107" s="193" t="s">
        <v>3529</v>
      </c>
      <c r="P107" s="210">
        <v>1</v>
      </c>
      <c r="Q107" s="210">
        <v>0</v>
      </c>
      <c r="R107" s="210">
        <v>0</v>
      </c>
    </row>
    <row r="108" spans="2:18" hidden="1">
      <c r="B108" s="206" t="s">
        <v>732</v>
      </c>
      <c r="C108" s="205"/>
      <c r="D108" s="207" t="s">
        <v>733</v>
      </c>
      <c r="E108" s="209" t="s">
        <v>738</v>
      </c>
      <c r="F108" s="204" t="s">
        <v>3684</v>
      </c>
      <c r="G108" s="210" t="s">
        <v>809</v>
      </c>
      <c r="H108" s="202" t="s">
        <v>89</v>
      </c>
      <c r="I108" s="203"/>
      <c r="J108" s="163">
        <f t="shared" si="16"/>
        <v>4</v>
      </c>
      <c r="K108" s="164">
        <f>INDEX('1.2(1)②'!$B:$B,MATCH(M108,'1.2(1)②'!$A:$A,0),1)</f>
        <v>4</v>
      </c>
      <c r="L108" s="185">
        <f t="shared" si="18"/>
        <v>4</v>
      </c>
      <c r="M108" s="185" t="str">
        <f t="shared" si="17"/>
        <v>エネルギー転換電気供給業ガスタービン発電燃焼工程熱利用設備</v>
      </c>
      <c r="N108" s="186"/>
      <c r="O108" s="193" t="s">
        <v>3521</v>
      </c>
      <c r="P108" s="210">
        <v>1</v>
      </c>
      <c r="Q108" s="210">
        <v>0</v>
      </c>
      <c r="R108" s="210">
        <v>0</v>
      </c>
    </row>
    <row r="109" spans="2:18" ht="28.8" hidden="1">
      <c r="B109" s="206" t="s">
        <v>732</v>
      </c>
      <c r="C109" s="205"/>
      <c r="D109" s="420" t="s">
        <v>739</v>
      </c>
      <c r="E109" s="421"/>
      <c r="F109" s="204" t="s">
        <v>3685</v>
      </c>
      <c r="G109" s="205" t="s">
        <v>813</v>
      </c>
      <c r="H109" s="202" t="s">
        <v>89</v>
      </c>
      <c r="I109" s="203"/>
      <c r="J109" s="163">
        <f t="shared" si="16"/>
        <v>5</v>
      </c>
      <c r="K109" s="164">
        <f>INDEX('1.2(1)②'!$B:$B,MATCH(M109,'1.2(1)②'!$A:$A,0),1)</f>
        <v>5</v>
      </c>
      <c r="L109" s="185">
        <f t="shared" si="18"/>
        <v>5</v>
      </c>
      <c r="M109" s="185" t="str">
        <f t="shared" si="17"/>
        <v>エネルギー転換ガス供給業原料受入、貯蔵工程熱利用設備</v>
      </c>
      <c r="N109" s="186"/>
      <c r="O109" s="193" t="s">
        <v>3530</v>
      </c>
      <c r="P109" s="210">
        <v>1</v>
      </c>
      <c r="Q109" s="210">
        <v>0</v>
      </c>
      <c r="R109" s="210">
        <v>0</v>
      </c>
    </row>
    <row r="110" spans="2:18" ht="43.2" hidden="1">
      <c r="B110" s="206" t="s">
        <v>732</v>
      </c>
      <c r="C110" s="205"/>
      <c r="D110" s="415" t="s">
        <v>739</v>
      </c>
      <c r="E110" s="416"/>
      <c r="F110" s="204" t="s">
        <v>3686</v>
      </c>
      <c r="G110" s="204" t="s">
        <v>813</v>
      </c>
      <c r="H110" s="202" t="s">
        <v>117</v>
      </c>
      <c r="I110" s="203"/>
      <c r="J110" s="163" t="str">
        <f t="shared" si="16"/>
        <v>6～7</v>
      </c>
      <c r="K110" s="164">
        <f>INDEX('1.2(1)②'!$B:$B,MATCH(M110,'1.2(1)②'!$A:$A,0),1)</f>
        <v>6</v>
      </c>
      <c r="L110" s="185">
        <f t="shared" si="18"/>
        <v>7</v>
      </c>
      <c r="M110" s="185" t="str">
        <f t="shared" si="17"/>
        <v>エネルギー転換ガス供給業原料受入、貯蔵工程電気使用設備</v>
      </c>
      <c r="N110" s="186"/>
      <c r="O110" s="193" t="s">
        <v>3852</v>
      </c>
      <c r="P110" s="210">
        <v>2</v>
      </c>
      <c r="Q110" s="210">
        <v>0</v>
      </c>
      <c r="R110" s="210">
        <v>0</v>
      </c>
    </row>
    <row r="111" spans="2:18" hidden="1">
      <c r="B111" s="206" t="s">
        <v>732</v>
      </c>
      <c r="C111" s="205"/>
      <c r="D111" s="415" t="s">
        <v>739</v>
      </c>
      <c r="E111" s="416"/>
      <c r="F111" s="204" t="s">
        <v>3687</v>
      </c>
      <c r="G111" s="210" t="s">
        <v>815</v>
      </c>
      <c r="H111" s="202" t="s">
        <v>89</v>
      </c>
      <c r="I111" s="203"/>
      <c r="J111" s="163" t="e">
        <f t="shared" si="16"/>
        <v>#N/A</v>
      </c>
      <c r="K111" s="164">
        <f>INDEX('1.2(1)②'!$B:$B,MATCH(M111,'1.2(1)②'!$A:$A,0),1)</f>
        <v>8</v>
      </c>
      <c r="L111" s="185" t="e">
        <f t="shared" si="18"/>
        <v>#N/A</v>
      </c>
      <c r="M111" s="185" t="str">
        <f t="shared" si="17"/>
        <v>エネルギー転換ガス供給業気化・熱量調整・送出工程熱利用設備</v>
      </c>
      <c r="N111" s="186"/>
      <c r="O111" s="193" t="s">
        <v>3532</v>
      </c>
      <c r="P111" s="210">
        <v>3</v>
      </c>
      <c r="Q111" s="210">
        <v>0</v>
      </c>
      <c r="R111" s="210">
        <v>0</v>
      </c>
    </row>
    <row r="112" spans="2:18" ht="28.95" hidden="1" customHeight="1">
      <c r="B112" s="206" t="s">
        <v>732</v>
      </c>
      <c r="C112" s="205"/>
      <c r="D112" s="415" t="s">
        <v>739</v>
      </c>
      <c r="E112" s="416"/>
      <c r="F112" s="204" t="s">
        <v>3688</v>
      </c>
      <c r="G112" s="205" t="s">
        <v>740</v>
      </c>
      <c r="H112" s="318" t="s">
        <v>3549</v>
      </c>
      <c r="I112" s="203"/>
      <c r="J112" s="163" t="e">
        <f t="shared" si="16"/>
        <v>#N/A</v>
      </c>
      <c r="K112" s="164" t="e">
        <f>INDEX('1.2(1)②'!$B:$B,MATCH(M112,'1.2(1)②'!$A:$A,0),1)</f>
        <v>#N/A</v>
      </c>
      <c r="L112" s="185">
        <f t="shared" si="18"/>
        <v>12</v>
      </c>
      <c r="M112" s="185" t="str">
        <f t="shared" si="17"/>
        <v>エネルギー転換ガス供給業その他の主要エネルギー消費設備等未利用エネルギー・
再生可能エネルギー設備</v>
      </c>
      <c r="N112" s="186"/>
      <c r="O112" s="193" t="s">
        <v>3533</v>
      </c>
      <c r="P112" s="210">
        <v>2</v>
      </c>
      <c r="Q112" s="210">
        <v>0</v>
      </c>
      <c r="R112" s="210">
        <v>0</v>
      </c>
    </row>
    <row r="113" spans="2:18" hidden="1">
      <c r="B113" s="201" t="s">
        <v>741</v>
      </c>
      <c r="C113" s="201"/>
      <c r="D113" s="201" t="s">
        <v>742</v>
      </c>
      <c r="E113" s="201" t="s">
        <v>998</v>
      </c>
      <c r="F113" s="204" t="s">
        <v>3689</v>
      </c>
      <c r="G113" s="211" t="s">
        <v>680</v>
      </c>
      <c r="H113" s="202" t="s">
        <v>744</v>
      </c>
      <c r="I113" s="203"/>
      <c r="J113" s="163" t="e">
        <f t="shared" si="16"/>
        <v>#N/A</v>
      </c>
      <c r="K113" s="164">
        <f>INDEX('1.2(1)②'!$B:$B,MATCH(M113,'1.2(1)②'!$A:$A,0),1)</f>
        <v>13</v>
      </c>
      <c r="L113" s="185" t="e">
        <f t="shared" si="18"/>
        <v>#N/A</v>
      </c>
      <c r="M113" s="185" t="str">
        <f t="shared" si="17"/>
        <v>産業（非製造業）農林水産業米作、野菜作、果樹作、畜産等ー農業機械</v>
      </c>
      <c r="N113" s="186"/>
      <c r="O113" s="193" t="s">
        <v>3522</v>
      </c>
      <c r="P113" s="210">
        <v>2</v>
      </c>
      <c r="Q113" s="210">
        <v>0</v>
      </c>
      <c r="R113" s="210">
        <v>0</v>
      </c>
    </row>
    <row r="114" spans="2:18" ht="28.95" hidden="1" customHeight="1">
      <c r="B114" s="204" t="s">
        <v>741</v>
      </c>
      <c r="C114" s="205"/>
      <c r="D114" s="206" t="s">
        <v>742</v>
      </c>
      <c r="E114" s="207" t="s">
        <v>998</v>
      </c>
      <c r="F114" s="204" t="s">
        <v>3690</v>
      </c>
      <c r="G114" s="212" t="s">
        <v>680</v>
      </c>
      <c r="H114" s="318" t="s">
        <v>3549</v>
      </c>
      <c r="I114" s="203"/>
      <c r="J114" s="163" t="e">
        <f t="shared" si="16"/>
        <v>#N/A</v>
      </c>
      <c r="K114" s="164" t="e">
        <f>INDEX('1.2(1)②'!$B:$B,MATCH(M114,'1.2(1)②'!$A:$A,0),1)</f>
        <v>#N/A</v>
      </c>
      <c r="L114" s="185">
        <f t="shared" si="18"/>
        <v>18</v>
      </c>
      <c r="M114" s="185" t="str">
        <f t="shared" si="17"/>
        <v>産業（非製造業）農林水産業米作、野菜作、果樹作、畜産等ー未利用エネルギー・
再生可能エネルギー設備</v>
      </c>
      <c r="N114" s="186"/>
      <c r="O114" s="193" t="s">
        <v>3534</v>
      </c>
      <c r="P114" s="210">
        <v>4</v>
      </c>
      <c r="Q114" s="210">
        <v>0</v>
      </c>
      <c r="R114" s="210">
        <v>0</v>
      </c>
    </row>
    <row r="115" spans="2:18" hidden="1">
      <c r="B115" s="206" t="s">
        <v>741</v>
      </c>
      <c r="C115" s="205"/>
      <c r="D115" s="206" t="s">
        <v>742</v>
      </c>
      <c r="E115" s="205" t="s">
        <v>748</v>
      </c>
      <c r="F115" s="204" t="s">
        <v>3691</v>
      </c>
      <c r="G115" s="205" t="s">
        <v>680</v>
      </c>
      <c r="H115" s="202" t="s">
        <v>749</v>
      </c>
      <c r="I115" s="203"/>
      <c r="J115" s="163" t="str">
        <f t="shared" si="16"/>
        <v>19～21</v>
      </c>
      <c r="K115" s="164">
        <f>INDEX('1.2(1)②'!$B:$B,MATCH(M115,'1.2(1)②'!$A:$A,0),1)</f>
        <v>19</v>
      </c>
      <c r="L115" s="185">
        <f t="shared" si="18"/>
        <v>21</v>
      </c>
      <c r="M115" s="185" t="str">
        <f t="shared" si="17"/>
        <v>産業（非製造業）農林水産業施設園芸ー加温設備</v>
      </c>
      <c r="N115" s="186"/>
      <c r="O115" s="193" t="s">
        <v>3523</v>
      </c>
      <c r="P115" s="210">
        <v>3</v>
      </c>
      <c r="Q115" s="210">
        <v>0</v>
      </c>
      <c r="R115" s="210">
        <v>0</v>
      </c>
    </row>
    <row r="116" spans="2:18" hidden="1">
      <c r="B116" s="206" t="s">
        <v>741</v>
      </c>
      <c r="C116" s="205"/>
      <c r="D116" s="206" t="s">
        <v>742</v>
      </c>
      <c r="E116" s="204" t="s">
        <v>748</v>
      </c>
      <c r="F116" s="204" t="s">
        <v>3692</v>
      </c>
      <c r="G116" s="204" t="s">
        <v>680</v>
      </c>
      <c r="H116" s="202" t="s">
        <v>753</v>
      </c>
      <c r="I116" s="203"/>
      <c r="J116" s="163">
        <f t="shared" si="16"/>
        <v>22</v>
      </c>
      <c r="K116" s="164">
        <f>INDEX('1.2(1)②'!$B:$B,MATCH(M116,'1.2(1)②'!$A:$A,0),1)</f>
        <v>22</v>
      </c>
      <c r="L116" s="185">
        <f>K117-1</f>
        <v>22</v>
      </c>
      <c r="M116" s="185" t="str">
        <f t="shared" si="17"/>
        <v>産業（非製造業）農林水産業施設園芸ーその他</v>
      </c>
      <c r="N116" s="186"/>
      <c r="O116" s="193" t="s">
        <v>3535</v>
      </c>
      <c r="P116" s="210">
        <v>1</v>
      </c>
      <c r="Q116" s="210">
        <v>0</v>
      </c>
      <c r="R116" s="210">
        <v>0</v>
      </c>
    </row>
    <row r="117" spans="2:18" hidden="1">
      <c r="B117" s="206" t="s">
        <v>741</v>
      </c>
      <c r="C117" s="205"/>
      <c r="D117" s="424" t="s">
        <v>755</v>
      </c>
      <c r="E117" s="425"/>
      <c r="F117" s="204" t="s">
        <v>3693</v>
      </c>
      <c r="G117" s="211" t="s">
        <v>680</v>
      </c>
      <c r="H117" s="202" t="s">
        <v>756</v>
      </c>
      <c r="I117" s="203"/>
      <c r="J117" s="163" t="e">
        <f t="shared" si="16"/>
        <v>#REF!</v>
      </c>
      <c r="K117" s="164">
        <f>INDEX('1.2(1)②'!$B:$B,MATCH(M117,'1.2(1)②'!$A:$A,0),1)</f>
        <v>23</v>
      </c>
      <c r="L117" s="185" t="e">
        <f>#REF!-1</f>
        <v>#REF!</v>
      </c>
      <c r="M117" s="185" t="str">
        <f t="shared" si="17"/>
        <v>産業（非製造業）漁業ー漁船</v>
      </c>
      <c r="N117" s="186"/>
      <c r="O117" s="193" t="s">
        <v>3524</v>
      </c>
      <c r="P117" s="210">
        <v>1</v>
      </c>
      <c r="Q117" s="210">
        <v>0</v>
      </c>
      <c r="R117" s="210">
        <v>0</v>
      </c>
    </row>
    <row r="118" spans="2:18" hidden="1">
      <c r="B118" s="206" t="s">
        <v>741</v>
      </c>
      <c r="C118" s="205"/>
      <c r="D118" s="201" t="s">
        <v>758</v>
      </c>
      <c r="E118" s="201" t="s">
        <v>999</v>
      </c>
      <c r="F118" s="204" t="s">
        <v>3695</v>
      </c>
      <c r="G118" s="205" t="s">
        <v>1000</v>
      </c>
      <c r="H118" s="202" t="s">
        <v>761</v>
      </c>
      <c r="I118" s="203"/>
      <c r="J118" s="163">
        <f t="shared" si="16"/>
        <v>24</v>
      </c>
      <c r="K118" s="164">
        <f>INDEX('1.2(1)②'!$B:$B,MATCH(M118,'1.2(1)②'!$A:$A,0),1)</f>
        <v>24</v>
      </c>
      <c r="L118" s="185">
        <f t="shared" si="18"/>
        <v>24</v>
      </c>
      <c r="M118" s="185" t="str">
        <f t="shared" si="17"/>
        <v>産業（非製造業）鉱業非鉄金属鉱業採鉱工程電気使用設備</v>
      </c>
      <c r="N118" s="186"/>
      <c r="O118" s="193" t="s">
        <v>3525</v>
      </c>
      <c r="P118" s="210">
        <v>1</v>
      </c>
      <c r="Q118" s="210">
        <v>0</v>
      </c>
      <c r="R118" s="210">
        <v>0</v>
      </c>
    </row>
    <row r="119" spans="2:18" hidden="1">
      <c r="B119" s="206" t="s">
        <v>741</v>
      </c>
      <c r="C119" s="205"/>
      <c r="D119" s="204" t="s">
        <v>758</v>
      </c>
      <c r="E119" s="204" t="s">
        <v>999</v>
      </c>
      <c r="F119" s="204" t="s">
        <v>3696</v>
      </c>
      <c r="G119" s="201" t="s">
        <v>762</v>
      </c>
      <c r="H119" s="202" t="s">
        <v>117</v>
      </c>
      <c r="I119" s="203"/>
      <c r="J119" s="163">
        <f t="shared" si="16"/>
        <v>25</v>
      </c>
      <c r="K119" s="164">
        <f>INDEX('1.2(1)②'!$B:$B,MATCH(M119,'1.2(1)②'!$A:$A,0),1)</f>
        <v>25</v>
      </c>
      <c r="L119" s="185">
        <f t="shared" si="18"/>
        <v>25</v>
      </c>
      <c r="M119" s="185" t="str">
        <f t="shared" si="17"/>
        <v>産業（非製造業）鉱業非鉄金属鉱業坑廃水処理工程電気使用設備</v>
      </c>
      <c r="N119" s="186"/>
      <c r="O119" s="193" t="s">
        <v>3538</v>
      </c>
      <c r="P119" s="210">
        <v>1</v>
      </c>
      <c r="Q119" s="210">
        <v>0</v>
      </c>
      <c r="R119" s="210">
        <v>0</v>
      </c>
    </row>
    <row r="120" spans="2:18" hidden="1">
      <c r="B120" s="206" t="s">
        <v>741</v>
      </c>
      <c r="C120" s="205"/>
      <c r="D120" s="206" t="s">
        <v>758</v>
      </c>
      <c r="E120" s="201" t="s">
        <v>1001</v>
      </c>
      <c r="F120" s="204" t="s">
        <v>3697</v>
      </c>
      <c r="G120" s="201" t="s">
        <v>1000</v>
      </c>
      <c r="H120" s="202" t="s">
        <v>117</v>
      </c>
      <c r="I120" s="203"/>
      <c r="J120" s="163">
        <f t="shared" si="16"/>
        <v>26</v>
      </c>
      <c r="K120" s="164">
        <f>INDEX('1.2(1)②'!$B:$B,MATCH(M120,'1.2(1)②'!$A:$A,0),1)</f>
        <v>26</v>
      </c>
      <c r="L120" s="185">
        <f t="shared" si="18"/>
        <v>26</v>
      </c>
      <c r="M120" s="185" t="str">
        <f t="shared" si="17"/>
        <v>産業（非製造業）鉱業石炭鉱業採鉱工程電気使用設備</v>
      </c>
      <c r="N120" s="186"/>
      <c r="O120" s="193" t="s">
        <v>3526</v>
      </c>
      <c r="P120" s="210">
        <v>1</v>
      </c>
      <c r="Q120" s="210">
        <v>0</v>
      </c>
      <c r="R120" s="210">
        <v>0</v>
      </c>
    </row>
    <row r="121" spans="2:18" hidden="1">
      <c r="B121" s="206" t="s">
        <v>741</v>
      </c>
      <c r="C121" s="205"/>
      <c r="D121" s="206" t="s">
        <v>758</v>
      </c>
      <c r="E121" s="204" t="s">
        <v>1001</v>
      </c>
      <c r="F121" s="204" t="s">
        <v>3698</v>
      </c>
      <c r="G121" s="208" t="s">
        <v>1000</v>
      </c>
      <c r="H121" s="202" t="s">
        <v>107</v>
      </c>
      <c r="I121" s="203"/>
      <c r="J121" s="163">
        <f t="shared" si="16"/>
        <v>27</v>
      </c>
      <c r="K121" s="164">
        <f>INDEX('1.2(1)②'!$B:$B,MATCH(M121,'1.2(1)②'!$A:$A,0),1)</f>
        <v>27</v>
      </c>
      <c r="L121" s="185">
        <f t="shared" si="18"/>
        <v>27</v>
      </c>
      <c r="M121" s="185" t="str">
        <f t="shared" si="17"/>
        <v>産業（非製造業）鉱業石炭鉱業採鉱工程その他</v>
      </c>
      <c r="N121" s="186"/>
      <c r="O121" s="193" t="s">
        <v>3539</v>
      </c>
      <c r="P121" s="210">
        <v>1</v>
      </c>
      <c r="Q121" s="210">
        <v>0</v>
      </c>
      <c r="R121" s="210">
        <v>0</v>
      </c>
    </row>
    <row r="122" spans="2:18" hidden="1">
      <c r="B122" s="206" t="s">
        <v>741</v>
      </c>
      <c r="C122" s="205"/>
      <c r="D122" s="206" t="s">
        <v>758</v>
      </c>
      <c r="E122" s="207" t="s">
        <v>1001</v>
      </c>
      <c r="F122" s="204" t="s">
        <v>3699</v>
      </c>
      <c r="G122" s="209" t="s">
        <v>765</v>
      </c>
      <c r="H122" s="202" t="s">
        <v>117</v>
      </c>
      <c r="I122" s="203"/>
      <c r="J122" s="163">
        <f t="shared" si="16"/>
        <v>28</v>
      </c>
      <c r="K122" s="164">
        <f>INDEX('1.2(1)②'!$B:$B,MATCH(M122,'1.2(1)②'!$A:$A,0),1)</f>
        <v>28</v>
      </c>
      <c r="L122" s="185">
        <f t="shared" si="18"/>
        <v>28</v>
      </c>
      <c r="M122" s="185" t="str">
        <f t="shared" si="17"/>
        <v>産業（非製造業）鉱業石炭鉱業排水工程電気使用設備</v>
      </c>
      <c r="N122" s="186"/>
      <c r="O122" s="193" t="s">
        <v>804</v>
      </c>
      <c r="P122" s="210">
        <v>1</v>
      </c>
      <c r="Q122" s="210">
        <v>0</v>
      </c>
      <c r="R122" s="210">
        <v>0</v>
      </c>
    </row>
    <row r="123" spans="2:18" hidden="1">
      <c r="B123" s="206" t="s">
        <v>741</v>
      </c>
      <c r="C123" s="205"/>
      <c r="D123" s="206" t="s">
        <v>758</v>
      </c>
      <c r="E123" s="205" t="s">
        <v>1002</v>
      </c>
      <c r="F123" s="204" t="s">
        <v>3700</v>
      </c>
      <c r="G123" s="205" t="s">
        <v>767</v>
      </c>
      <c r="H123" s="202" t="s">
        <v>107</v>
      </c>
      <c r="I123" s="203"/>
      <c r="J123" s="163">
        <f t="shared" si="16"/>
        <v>29</v>
      </c>
      <c r="K123" s="164">
        <f>INDEX('1.2(1)②'!$B:$B,MATCH(M123,'1.2(1)②'!$A:$A,0),1)</f>
        <v>29</v>
      </c>
      <c r="L123" s="185">
        <f t="shared" si="18"/>
        <v>29</v>
      </c>
      <c r="M123" s="185" t="str">
        <f t="shared" si="17"/>
        <v>産業（非製造業）鉱業石灰石鉱業採掘工程その他</v>
      </c>
      <c r="N123" s="186"/>
      <c r="O123" s="193" t="s">
        <v>3540</v>
      </c>
      <c r="P123" s="210">
        <v>1</v>
      </c>
      <c r="Q123" s="210">
        <v>0</v>
      </c>
      <c r="R123" s="210">
        <v>0</v>
      </c>
    </row>
    <row r="124" spans="2:18" hidden="1">
      <c r="B124" s="206" t="s">
        <v>741</v>
      </c>
      <c r="C124" s="205"/>
      <c r="D124" s="207" t="s">
        <v>758</v>
      </c>
      <c r="E124" s="208" t="s">
        <v>1002</v>
      </c>
      <c r="F124" s="204" t="s">
        <v>3701</v>
      </c>
      <c r="G124" s="210" t="s">
        <v>769</v>
      </c>
      <c r="H124" s="202" t="s">
        <v>117</v>
      </c>
      <c r="I124" s="203"/>
      <c r="J124" s="163" t="str">
        <f t="shared" si="16"/>
        <v>30～31</v>
      </c>
      <c r="K124" s="164">
        <f>INDEX('1.2(1)②'!$B:$B,MATCH(M124,'1.2(1)②'!$A:$A,0),1)</f>
        <v>30</v>
      </c>
      <c r="L124" s="185">
        <f t="shared" si="18"/>
        <v>31</v>
      </c>
      <c r="M124" s="185" t="str">
        <f t="shared" si="17"/>
        <v>産業（非製造業）鉱業石灰石鉱業破砕・選別工程電気使用設備</v>
      </c>
      <c r="N124" s="186"/>
      <c r="O124" s="193" t="s">
        <v>883</v>
      </c>
      <c r="P124" s="210">
        <v>2</v>
      </c>
      <c r="Q124" s="210">
        <v>0</v>
      </c>
      <c r="R124" s="210">
        <v>0</v>
      </c>
    </row>
    <row r="125" spans="2:18" hidden="1">
      <c r="B125" s="207" t="s">
        <v>741</v>
      </c>
      <c r="C125" s="209"/>
      <c r="D125" s="420" t="s">
        <v>771</v>
      </c>
      <c r="E125" s="421"/>
      <c r="F125" s="204" t="s">
        <v>3702</v>
      </c>
      <c r="G125" s="213" t="s">
        <v>680</v>
      </c>
      <c r="H125" s="202" t="s">
        <v>772</v>
      </c>
      <c r="I125" s="203"/>
      <c r="J125" s="163" t="e">
        <f t="shared" si="16"/>
        <v>#N/A</v>
      </c>
      <c r="K125" s="164">
        <f>INDEX('1.2(1)②'!$B:$B,MATCH(M125,'1.2(1)②'!$A:$A,0),1)</f>
        <v>32</v>
      </c>
      <c r="L125" s="185" t="e">
        <f>K126-1</f>
        <v>#N/A</v>
      </c>
      <c r="M125" s="185" t="str">
        <f t="shared" si="17"/>
        <v>産業（非製造業）建設業ー建設機械</v>
      </c>
      <c r="N125" s="186"/>
      <c r="O125" s="193" t="s">
        <v>3515</v>
      </c>
      <c r="P125" s="210">
        <v>1</v>
      </c>
      <c r="Q125" s="210">
        <v>0</v>
      </c>
      <c r="R125" s="210">
        <v>0</v>
      </c>
    </row>
    <row r="126" spans="2:18" hidden="1">
      <c r="B126" s="205" t="s">
        <v>774</v>
      </c>
      <c r="C126" s="205"/>
      <c r="D126" s="201" t="s">
        <v>775</v>
      </c>
      <c r="E126" s="201" t="s">
        <v>808</v>
      </c>
      <c r="F126" s="204" t="s">
        <v>3703</v>
      </c>
      <c r="G126" s="410" t="s">
        <v>3551</v>
      </c>
      <c r="H126" s="202" t="s">
        <v>74</v>
      </c>
      <c r="I126" s="203"/>
      <c r="J126" s="163" t="e">
        <f t="shared" si="16"/>
        <v>#N/A</v>
      </c>
      <c r="K126" s="164" t="e">
        <f>INDEX('1.2(1)②'!$B:$B,MATCH(M126,'1.2(1)②'!$A:$A,0),1)</f>
        <v>#N/A</v>
      </c>
      <c r="L126" s="185" t="e">
        <f t="shared" ref="L126:L189" si="19">K127-1</f>
        <v>#N/A</v>
      </c>
      <c r="M126" s="185" t="str">
        <f t="shared" si="17"/>
        <v>産業（製造業）鉄鋼業製鉄業、製鋼・製鋼圧延業等※1製銑工程
（コークス工程、焼結工程、高炉工程）燃焼設備</v>
      </c>
      <c r="N126" s="186"/>
      <c r="O126" s="193" t="s">
        <v>829</v>
      </c>
      <c r="P126" s="210">
        <v>4</v>
      </c>
      <c r="Q126" s="210">
        <v>0</v>
      </c>
      <c r="R126" s="210">
        <v>0</v>
      </c>
    </row>
    <row r="127" spans="2:18" hidden="1">
      <c r="B127" s="204" t="s">
        <v>774</v>
      </c>
      <c r="C127" s="205"/>
      <c r="D127" s="204" t="s">
        <v>775</v>
      </c>
      <c r="E127" s="204" t="s">
        <v>808</v>
      </c>
      <c r="F127" s="204" t="s">
        <v>3704</v>
      </c>
      <c r="G127" s="411"/>
      <c r="H127" s="202" t="s">
        <v>89</v>
      </c>
      <c r="I127" s="203"/>
      <c r="J127" s="163" t="e">
        <f t="shared" si="16"/>
        <v>#N/A</v>
      </c>
      <c r="K127" s="164" t="e">
        <f>INDEX('1.2(1)②'!$B:$B,MATCH(M127,'1.2(1)②'!$A:$A,0),1)</f>
        <v>#N/A</v>
      </c>
      <c r="L127" s="185" t="e">
        <f t="shared" si="19"/>
        <v>#N/A</v>
      </c>
      <c r="M127" s="185" t="str">
        <f t="shared" si="17"/>
        <v>産業（製造業）鉄鋼業製鉄業、製鋼・製鋼圧延業等※1熱利用設備</v>
      </c>
      <c r="N127" s="186"/>
      <c r="O127" s="193" t="s">
        <v>830</v>
      </c>
      <c r="P127" s="210">
        <v>3</v>
      </c>
      <c r="Q127" s="210">
        <v>0</v>
      </c>
      <c r="R127" s="210">
        <v>0</v>
      </c>
    </row>
    <row r="128" spans="2:18" hidden="1">
      <c r="B128" s="204" t="s">
        <v>774</v>
      </c>
      <c r="C128" s="205"/>
      <c r="D128" s="206" t="s">
        <v>775</v>
      </c>
      <c r="E128" s="206" t="s">
        <v>808</v>
      </c>
      <c r="F128" s="204" t="s">
        <v>3705</v>
      </c>
      <c r="G128" s="411"/>
      <c r="H128" s="202" t="s">
        <v>560</v>
      </c>
      <c r="I128" s="203"/>
      <c r="J128" s="163" t="e">
        <f t="shared" si="16"/>
        <v>#N/A</v>
      </c>
      <c r="K128" s="164" t="e">
        <f>INDEX('1.2(1)②'!$B:$B,MATCH(M128,'1.2(1)②'!$A:$A,0),1)</f>
        <v>#N/A</v>
      </c>
      <c r="L128" s="185" t="e">
        <f t="shared" si="19"/>
        <v>#N/A</v>
      </c>
      <c r="M128" s="185" t="str">
        <f t="shared" si="17"/>
        <v>産業（製造業）鉄鋼業製鉄業、製鋼・製鋼圧延業等※1廃熱回収設備</v>
      </c>
      <c r="N128" s="186"/>
      <c r="O128" s="193" t="s">
        <v>3541</v>
      </c>
      <c r="P128" s="210">
        <v>12</v>
      </c>
      <c r="Q128" s="210">
        <v>0</v>
      </c>
      <c r="R128" s="210">
        <v>0</v>
      </c>
    </row>
    <row r="129" spans="2:18" hidden="1">
      <c r="B129" s="204" t="s">
        <v>774</v>
      </c>
      <c r="C129" s="205"/>
      <c r="D129" s="206" t="s">
        <v>775</v>
      </c>
      <c r="E129" s="206" t="s">
        <v>808</v>
      </c>
      <c r="F129" s="204" t="s">
        <v>3706</v>
      </c>
      <c r="G129" s="411"/>
      <c r="H129" s="202" t="s">
        <v>1004</v>
      </c>
      <c r="I129" s="203"/>
      <c r="J129" s="163" t="e">
        <f t="shared" si="16"/>
        <v>#N/A</v>
      </c>
      <c r="K129" s="164" t="e">
        <f>INDEX('1.2(1)②'!$B:$B,MATCH(M129,'1.2(1)②'!$A:$A,0),1)</f>
        <v>#N/A</v>
      </c>
      <c r="L129" s="185" t="e">
        <f t="shared" si="19"/>
        <v>#N/A</v>
      </c>
      <c r="M129" s="185" t="str">
        <f t="shared" si="17"/>
        <v>産業（製造業）鉄鋼業製鉄業、製鋼・製鋼圧延業等※1省エネルギー型製造プロセス</v>
      </c>
      <c r="N129" s="186"/>
      <c r="O129" s="193" t="s">
        <v>831</v>
      </c>
      <c r="P129" s="210">
        <v>3</v>
      </c>
      <c r="Q129" s="210">
        <v>0</v>
      </c>
      <c r="R129" s="210">
        <v>0</v>
      </c>
    </row>
    <row r="130" spans="2:18" hidden="1">
      <c r="B130" s="204" t="s">
        <v>774</v>
      </c>
      <c r="C130" s="205"/>
      <c r="D130" s="206" t="s">
        <v>775</v>
      </c>
      <c r="E130" s="206" t="s">
        <v>808</v>
      </c>
      <c r="F130" s="204" t="s">
        <v>3707</v>
      </c>
      <c r="G130" s="412"/>
      <c r="H130" s="202" t="s">
        <v>107</v>
      </c>
      <c r="I130" s="203"/>
      <c r="J130" s="163" t="e">
        <f t="shared" si="16"/>
        <v>#N/A</v>
      </c>
      <c r="K130" s="164" t="e">
        <f>INDEX('1.2(1)②'!$B:$B,MATCH(M130,'1.2(1)②'!$A:$A,0),1)</f>
        <v>#N/A</v>
      </c>
      <c r="L130" s="185">
        <f t="shared" si="19"/>
        <v>59</v>
      </c>
      <c r="M130" s="185" t="str">
        <f t="shared" si="17"/>
        <v>産業（製造業）鉄鋼業製鉄業、製鋼・製鋼圧延業等※1その他</v>
      </c>
      <c r="N130" s="186"/>
      <c r="O130" s="193" t="s">
        <v>832</v>
      </c>
      <c r="P130" s="210">
        <v>5</v>
      </c>
      <c r="Q130" s="210">
        <v>0</v>
      </c>
      <c r="R130" s="210">
        <v>0</v>
      </c>
    </row>
    <row r="131" spans="2:18" hidden="1">
      <c r="B131" s="204" t="s">
        <v>774</v>
      </c>
      <c r="C131" s="205"/>
      <c r="D131" s="206" t="s">
        <v>775</v>
      </c>
      <c r="E131" s="206" t="s">
        <v>808</v>
      </c>
      <c r="F131" s="204" t="s">
        <v>3708</v>
      </c>
      <c r="G131" s="319" t="s">
        <v>777</v>
      </c>
      <c r="H131" s="202" t="s">
        <v>74</v>
      </c>
      <c r="I131" s="203"/>
      <c r="J131" s="163" t="str">
        <f t="shared" si="16"/>
        <v>60～61</v>
      </c>
      <c r="K131" s="164">
        <f>INDEX('1.2(1)②'!$B:$B,MATCH(M131,'1.2(1)②'!$A:$A,0),1)</f>
        <v>60</v>
      </c>
      <c r="L131" s="185">
        <f t="shared" si="19"/>
        <v>61</v>
      </c>
      <c r="M131" s="185" t="str">
        <f t="shared" si="17"/>
        <v>産業（製造業）鉄鋼業製鉄業、製鋼・製鋼圧延業等※1製鋼工程燃焼設備</v>
      </c>
      <c r="N131" s="186"/>
      <c r="O131" s="193" t="s">
        <v>3542</v>
      </c>
      <c r="P131" s="210">
        <v>2</v>
      </c>
      <c r="Q131" s="210">
        <v>0</v>
      </c>
      <c r="R131" s="210">
        <v>0</v>
      </c>
    </row>
    <row r="132" spans="2:18" hidden="1">
      <c r="B132" s="204" t="s">
        <v>774</v>
      </c>
      <c r="C132" s="205"/>
      <c r="D132" s="206" t="s">
        <v>775</v>
      </c>
      <c r="E132" s="206" t="s">
        <v>808</v>
      </c>
      <c r="F132" s="204" t="s">
        <v>3709</v>
      </c>
      <c r="G132" s="206" t="s">
        <v>777</v>
      </c>
      <c r="H132" s="202" t="s">
        <v>89</v>
      </c>
      <c r="I132" s="203"/>
      <c r="J132" s="163" t="str">
        <f t="shared" si="16"/>
        <v>62～63</v>
      </c>
      <c r="K132" s="164">
        <f>INDEX('1.2(1)②'!$B:$B,MATCH(M132,'1.2(1)②'!$A:$A,0),1)</f>
        <v>62</v>
      </c>
      <c r="L132" s="185">
        <f t="shared" si="19"/>
        <v>63</v>
      </c>
      <c r="M132" s="185" t="str">
        <f t="shared" si="17"/>
        <v>産業（製造業）鉄鋼業製鉄業、製鋼・製鋼圧延業等※1製鋼工程熱利用設備</v>
      </c>
      <c r="N132" s="186"/>
      <c r="O132" s="193" t="s">
        <v>3584</v>
      </c>
      <c r="P132" s="210">
        <v>2</v>
      </c>
      <c r="Q132" s="210">
        <v>0</v>
      </c>
      <c r="R132" s="210">
        <v>0</v>
      </c>
    </row>
    <row r="133" spans="2:18" hidden="1">
      <c r="B133" s="204" t="s">
        <v>774</v>
      </c>
      <c r="C133" s="205"/>
      <c r="D133" s="206" t="s">
        <v>775</v>
      </c>
      <c r="E133" s="206" t="s">
        <v>808</v>
      </c>
      <c r="F133" s="204" t="s">
        <v>3710</v>
      </c>
      <c r="G133" s="206" t="s">
        <v>777</v>
      </c>
      <c r="H133" s="202" t="s">
        <v>560</v>
      </c>
      <c r="I133" s="203"/>
      <c r="J133" s="163" t="str">
        <f t="shared" si="16"/>
        <v>64～66</v>
      </c>
      <c r="K133" s="164">
        <f>INDEX('1.2(1)②'!$B:$B,MATCH(M133,'1.2(1)②'!$A:$A,0),1)</f>
        <v>64</v>
      </c>
      <c r="L133" s="185">
        <f t="shared" si="19"/>
        <v>66</v>
      </c>
      <c r="M133" s="185" t="str">
        <f t="shared" si="17"/>
        <v>産業（製造業）鉄鋼業製鉄業、製鋼・製鋼圧延業等※1製鋼工程廃熱回収設備</v>
      </c>
      <c r="N133" s="186"/>
      <c r="O133" s="193" t="s">
        <v>833</v>
      </c>
      <c r="P133" s="210">
        <v>3</v>
      </c>
      <c r="Q133" s="210">
        <v>0</v>
      </c>
      <c r="R133" s="210">
        <v>0</v>
      </c>
    </row>
    <row r="134" spans="2:18" hidden="1">
      <c r="B134" s="204" t="s">
        <v>774</v>
      </c>
      <c r="C134" s="205"/>
      <c r="D134" s="206" t="s">
        <v>775</v>
      </c>
      <c r="E134" s="206" t="s">
        <v>808</v>
      </c>
      <c r="F134" s="204" t="s">
        <v>3711</v>
      </c>
      <c r="G134" s="206" t="s">
        <v>777</v>
      </c>
      <c r="H134" s="202" t="s">
        <v>1004</v>
      </c>
      <c r="I134" s="203"/>
      <c r="J134" s="163" t="str">
        <f t="shared" si="16"/>
        <v>67～73</v>
      </c>
      <c r="K134" s="164">
        <f>INDEX('1.2(1)②'!$B:$B,MATCH(M134,'1.2(1)②'!$A:$A,0),1)</f>
        <v>67</v>
      </c>
      <c r="L134" s="185">
        <f t="shared" si="19"/>
        <v>73</v>
      </c>
      <c r="M134" s="185" t="str">
        <f t="shared" si="17"/>
        <v>産業（製造業）鉄鋼業製鉄業、製鋼・製鋼圧延業等※1製鋼工程省エネルギー型製造プロセス</v>
      </c>
      <c r="N134" s="186"/>
      <c r="O134" s="193" t="s">
        <v>834</v>
      </c>
      <c r="P134" s="210">
        <v>7</v>
      </c>
      <c r="Q134" s="210">
        <v>0</v>
      </c>
      <c r="R134" s="210">
        <v>0</v>
      </c>
    </row>
    <row r="135" spans="2:18" hidden="1">
      <c r="B135" s="204" t="s">
        <v>774</v>
      </c>
      <c r="C135" s="205"/>
      <c r="D135" s="206" t="s">
        <v>775</v>
      </c>
      <c r="E135" s="206" t="s">
        <v>808</v>
      </c>
      <c r="F135" s="204" t="s">
        <v>3712</v>
      </c>
      <c r="G135" s="206" t="s">
        <v>777</v>
      </c>
      <c r="H135" s="202" t="s">
        <v>107</v>
      </c>
      <c r="I135" s="203"/>
      <c r="J135" s="163" t="str">
        <f t="shared" si="16"/>
        <v>74～79</v>
      </c>
      <c r="K135" s="164">
        <f>INDEX('1.2(1)②'!$B:$B,MATCH(M135,'1.2(1)②'!$A:$A,0),1)</f>
        <v>74</v>
      </c>
      <c r="L135" s="185">
        <f t="shared" si="19"/>
        <v>79</v>
      </c>
      <c r="M135" s="185" t="str">
        <f t="shared" si="17"/>
        <v>産業（製造業）鉄鋼業製鉄業、製鋼・製鋼圧延業等※1製鋼工程その他</v>
      </c>
      <c r="N135" s="186"/>
      <c r="O135" s="193" t="s">
        <v>835</v>
      </c>
      <c r="P135" s="210">
        <v>6</v>
      </c>
      <c r="Q135" s="210">
        <v>0</v>
      </c>
      <c r="R135" s="210">
        <v>0</v>
      </c>
    </row>
    <row r="136" spans="2:18" hidden="1">
      <c r="B136" s="204" t="s">
        <v>774</v>
      </c>
      <c r="C136" s="205"/>
      <c r="D136" s="206" t="s">
        <v>775</v>
      </c>
      <c r="E136" s="206" t="s">
        <v>808</v>
      </c>
      <c r="F136" s="204" t="s">
        <v>3713</v>
      </c>
      <c r="G136" s="319" t="s">
        <v>1005</v>
      </c>
      <c r="H136" s="202" t="s">
        <v>74</v>
      </c>
      <c r="I136" s="203"/>
      <c r="J136" s="163" t="str">
        <f t="shared" si="16"/>
        <v>80～81</v>
      </c>
      <c r="K136" s="164">
        <f>INDEX('1.2(1)②'!$B:$B,MATCH(M136,'1.2(1)②'!$A:$A,0),1)</f>
        <v>80</v>
      </c>
      <c r="L136" s="185">
        <f t="shared" si="19"/>
        <v>81</v>
      </c>
      <c r="M136" s="185" t="str">
        <f t="shared" si="17"/>
        <v>産業（製造業）鉄鋼業製鉄業、製鋼・製鋼圧延業等※1圧延・金属加工・表面処理工程燃焼設備</v>
      </c>
      <c r="N136" s="186"/>
      <c r="O136" s="193" t="s">
        <v>3589</v>
      </c>
      <c r="P136" s="210">
        <v>2</v>
      </c>
      <c r="Q136" s="210">
        <v>0</v>
      </c>
      <c r="R136" s="210">
        <v>0</v>
      </c>
    </row>
    <row r="137" spans="2:18" hidden="1">
      <c r="B137" s="204" t="s">
        <v>774</v>
      </c>
      <c r="C137" s="205"/>
      <c r="D137" s="206" t="s">
        <v>775</v>
      </c>
      <c r="E137" s="206" t="s">
        <v>808</v>
      </c>
      <c r="F137" s="204" t="s">
        <v>3714</v>
      </c>
      <c r="G137" s="206" t="s">
        <v>1005</v>
      </c>
      <c r="H137" s="202" t="s">
        <v>89</v>
      </c>
      <c r="I137" s="203"/>
      <c r="J137" s="163" t="str">
        <f t="shared" ref="J137:J168" si="20">HYPERLINK("#'"&amp;$B$17&amp;$B$18&amp;$B$102&amp;"'!B"&amp;K137+6,IF(L137=K137,K137,K137&amp;"～"&amp;L137))</f>
        <v>82～92</v>
      </c>
      <c r="K137" s="164">
        <f>INDEX('1.2(1)②'!$B:$B,MATCH(M137,'1.2(1)②'!$A:$A,0),1)</f>
        <v>82</v>
      </c>
      <c r="L137" s="185">
        <f t="shared" si="19"/>
        <v>92</v>
      </c>
      <c r="M137" s="185" t="str">
        <f t="shared" si="17"/>
        <v>産業（製造業）鉄鋼業製鉄業、製鋼・製鋼圧延業等※1圧延・金属加工・表面処理工程熱利用設備</v>
      </c>
      <c r="N137" s="186"/>
      <c r="O137" s="193" t="s">
        <v>836</v>
      </c>
      <c r="P137" s="210">
        <v>11</v>
      </c>
      <c r="Q137" s="210">
        <v>0</v>
      </c>
      <c r="R137" s="210">
        <v>0</v>
      </c>
    </row>
    <row r="138" spans="2:18" hidden="1">
      <c r="B138" s="204" t="s">
        <v>774</v>
      </c>
      <c r="C138" s="205"/>
      <c r="D138" s="206" t="s">
        <v>775</v>
      </c>
      <c r="E138" s="206" t="s">
        <v>808</v>
      </c>
      <c r="F138" s="204" t="s">
        <v>3715</v>
      </c>
      <c r="G138" s="206" t="s">
        <v>1005</v>
      </c>
      <c r="H138" s="202" t="s">
        <v>1004</v>
      </c>
      <c r="I138" s="203"/>
      <c r="J138" s="163" t="str">
        <f t="shared" si="20"/>
        <v>93～102</v>
      </c>
      <c r="K138" s="164">
        <f>INDEX('1.2(1)②'!$B:$B,MATCH(M138,'1.2(1)②'!$A:$A,0),1)</f>
        <v>93</v>
      </c>
      <c r="L138" s="185">
        <f t="shared" si="19"/>
        <v>102</v>
      </c>
      <c r="M138" s="185" t="str">
        <f t="shared" si="17"/>
        <v>産業（製造業）鉄鋼業製鉄業、製鋼・製鋼圧延業等※1圧延・金属加工・表面処理工程省エネルギー型製造プロセス</v>
      </c>
      <c r="N138" s="186"/>
      <c r="O138" s="193" t="s">
        <v>837</v>
      </c>
      <c r="P138" s="210">
        <v>10</v>
      </c>
      <c r="Q138" s="210">
        <v>0</v>
      </c>
      <c r="R138" s="210">
        <v>0</v>
      </c>
    </row>
    <row r="139" spans="2:18" hidden="1">
      <c r="B139" s="204" t="s">
        <v>774</v>
      </c>
      <c r="C139" s="205"/>
      <c r="D139" s="206" t="s">
        <v>775</v>
      </c>
      <c r="E139" s="206" t="s">
        <v>808</v>
      </c>
      <c r="F139" s="204" t="s">
        <v>3716</v>
      </c>
      <c r="G139" s="207" t="s">
        <v>1005</v>
      </c>
      <c r="H139" s="202" t="s">
        <v>107</v>
      </c>
      <c r="I139" s="203"/>
      <c r="J139" s="163" t="str">
        <f t="shared" si="20"/>
        <v>103～104</v>
      </c>
      <c r="K139" s="164">
        <f>INDEX('1.2(1)②'!$B:$B,MATCH(M139,'1.2(1)②'!$A:$A,0),1)</f>
        <v>103</v>
      </c>
      <c r="L139" s="185">
        <f t="shared" si="19"/>
        <v>104</v>
      </c>
      <c r="M139" s="185" t="str">
        <f t="shared" si="17"/>
        <v>産業（製造業）鉄鋼業製鉄業、製鋼・製鋼圧延業等※1圧延・金属加工・表面処理工程その他</v>
      </c>
      <c r="N139" s="186"/>
      <c r="O139" s="193" t="s">
        <v>865</v>
      </c>
      <c r="P139" s="210">
        <v>2</v>
      </c>
      <c r="Q139" s="210">
        <v>0</v>
      </c>
      <c r="R139" s="210">
        <v>0</v>
      </c>
    </row>
    <row r="140" spans="2:18" hidden="1">
      <c r="B140" s="204" t="s">
        <v>774</v>
      </c>
      <c r="C140" s="205"/>
      <c r="D140" s="206" t="s">
        <v>775</v>
      </c>
      <c r="E140" s="206" t="s">
        <v>808</v>
      </c>
      <c r="F140" s="204" t="s">
        <v>3717</v>
      </c>
      <c r="G140" s="319" t="s">
        <v>778</v>
      </c>
      <c r="H140" s="202" t="s">
        <v>74</v>
      </c>
      <c r="I140" s="203"/>
      <c r="J140" s="163">
        <f t="shared" si="20"/>
        <v>105</v>
      </c>
      <c r="K140" s="164">
        <f>INDEX('1.2(1)②'!$B:$B,MATCH(M140,'1.2(1)②'!$A:$A,0),1)</f>
        <v>105</v>
      </c>
      <c r="L140" s="185">
        <f t="shared" si="19"/>
        <v>105</v>
      </c>
      <c r="M140" s="185" t="str">
        <f t="shared" si="17"/>
        <v>産業（製造業）鉄鋼業製鉄業、製鋼・製鋼圧延業等※1フェロアロイ製造工程燃焼設備</v>
      </c>
      <c r="N140" s="186"/>
      <c r="O140" s="193" t="s">
        <v>857</v>
      </c>
      <c r="P140" s="210">
        <v>1</v>
      </c>
      <c r="Q140" s="210">
        <v>0</v>
      </c>
      <c r="R140" s="210">
        <v>0</v>
      </c>
    </row>
    <row r="141" spans="2:18" hidden="1">
      <c r="B141" s="204" t="s">
        <v>774</v>
      </c>
      <c r="C141" s="205"/>
      <c r="D141" s="206" t="s">
        <v>775</v>
      </c>
      <c r="E141" s="206" t="s">
        <v>808</v>
      </c>
      <c r="F141" s="204" t="s">
        <v>3718</v>
      </c>
      <c r="G141" s="206" t="s">
        <v>778</v>
      </c>
      <c r="H141" s="202" t="s">
        <v>89</v>
      </c>
      <c r="I141" s="203"/>
      <c r="J141" s="163">
        <f t="shared" si="20"/>
        <v>106</v>
      </c>
      <c r="K141" s="164">
        <f>INDEX('1.2(1)②'!$B:$B,MATCH(M141,'1.2(1)②'!$A:$A,0),1)</f>
        <v>106</v>
      </c>
      <c r="L141" s="185">
        <f t="shared" si="19"/>
        <v>106</v>
      </c>
      <c r="M141" s="185" t="str">
        <f t="shared" si="17"/>
        <v>産業（製造業）鉄鋼業製鉄業、製鋼・製鋼圧延業等※1フェロアロイ製造工程熱利用設備</v>
      </c>
      <c r="N141" s="186"/>
      <c r="O141" s="193" t="s">
        <v>3597</v>
      </c>
      <c r="P141" s="210">
        <v>1</v>
      </c>
      <c r="Q141" s="210">
        <v>0</v>
      </c>
      <c r="R141" s="210">
        <v>0</v>
      </c>
    </row>
    <row r="142" spans="2:18" hidden="1">
      <c r="B142" s="204" t="s">
        <v>774</v>
      </c>
      <c r="C142" s="205"/>
      <c r="D142" s="206" t="s">
        <v>775</v>
      </c>
      <c r="E142" s="206" t="s">
        <v>808</v>
      </c>
      <c r="F142" s="204" t="s">
        <v>3719</v>
      </c>
      <c r="G142" s="206" t="s">
        <v>778</v>
      </c>
      <c r="H142" s="202" t="s">
        <v>560</v>
      </c>
      <c r="I142" s="203"/>
      <c r="J142" s="163" t="str">
        <f t="shared" si="20"/>
        <v>107～113</v>
      </c>
      <c r="K142" s="164">
        <f>INDEX('1.2(1)②'!$B:$B,MATCH(M142,'1.2(1)②'!$A:$A,0),1)</f>
        <v>107</v>
      </c>
      <c r="L142" s="185">
        <f t="shared" si="19"/>
        <v>113</v>
      </c>
      <c r="M142" s="185" t="str">
        <f t="shared" si="17"/>
        <v>産業（製造業）鉄鋼業製鉄業、製鋼・製鋼圧延業等※1フェロアロイ製造工程廃熱回収設備</v>
      </c>
      <c r="N142" s="186"/>
      <c r="O142" s="193" t="s">
        <v>3598</v>
      </c>
      <c r="P142" s="210">
        <v>7</v>
      </c>
      <c r="Q142" s="210">
        <v>0</v>
      </c>
      <c r="R142" s="210">
        <v>0</v>
      </c>
    </row>
    <row r="143" spans="2:18" hidden="1">
      <c r="B143" s="204" t="s">
        <v>774</v>
      </c>
      <c r="C143" s="205"/>
      <c r="D143" s="206" t="s">
        <v>775</v>
      </c>
      <c r="E143" s="206" t="s">
        <v>808</v>
      </c>
      <c r="F143" s="204" t="s">
        <v>3720</v>
      </c>
      <c r="G143" s="206" t="s">
        <v>778</v>
      </c>
      <c r="H143" s="202" t="s">
        <v>1004</v>
      </c>
      <c r="I143" s="203"/>
      <c r="J143" s="163" t="str">
        <f t="shared" si="20"/>
        <v>114～116</v>
      </c>
      <c r="K143" s="164">
        <f>INDEX('1.2(1)②'!$B:$B,MATCH(M143,'1.2(1)②'!$A:$A,0),1)</f>
        <v>114</v>
      </c>
      <c r="L143" s="185">
        <f t="shared" si="19"/>
        <v>116</v>
      </c>
      <c r="M143" s="185" t="str">
        <f t="shared" si="17"/>
        <v>産業（製造業）鉄鋼業製鉄業、製鋼・製鋼圧延業等※1フェロアロイ製造工程省エネルギー型製造プロセス</v>
      </c>
      <c r="N143" s="186"/>
      <c r="O143" s="193" t="s">
        <v>3605</v>
      </c>
      <c r="P143" s="210">
        <v>3</v>
      </c>
      <c r="Q143" s="210">
        <v>0</v>
      </c>
      <c r="R143" s="210">
        <v>0</v>
      </c>
    </row>
    <row r="144" spans="2:18" hidden="1">
      <c r="B144" s="204" t="s">
        <v>774</v>
      </c>
      <c r="C144" s="205"/>
      <c r="D144" s="206" t="s">
        <v>775</v>
      </c>
      <c r="E144" s="206" t="s">
        <v>808</v>
      </c>
      <c r="F144" s="204" t="s">
        <v>3721</v>
      </c>
      <c r="G144" s="207" t="s">
        <v>778</v>
      </c>
      <c r="H144" s="202" t="s">
        <v>107</v>
      </c>
      <c r="I144" s="203"/>
      <c r="J144" s="163" t="str">
        <f t="shared" si="20"/>
        <v>117～119</v>
      </c>
      <c r="K144" s="164">
        <f>INDEX('1.2(1)②'!$B:$B,MATCH(M144,'1.2(1)②'!$A:$A,0),1)</f>
        <v>117</v>
      </c>
      <c r="L144" s="185">
        <f t="shared" si="19"/>
        <v>119</v>
      </c>
      <c r="M144" s="185" t="str">
        <f t="shared" si="17"/>
        <v>産業（製造業）鉄鋼業製鉄業、製鋼・製鋼圧延業等※1フェロアロイ製造工程その他</v>
      </c>
      <c r="N144" s="186"/>
      <c r="O144" s="193" t="s">
        <v>838</v>
      </c>
      <c r="P144" s="210">
        <v>3</v>
      </c>
      <c r="Q144" s="210">
        <v>0</v>
      </c>
      <c r="R144" s="210">
        <v>0</v>
      </c>
    </row>
    <row r="145" spans="2:18" hidden="1">
      <c r="B145" s="204" t="s">
        <v>774</v>
      </c>
      <c r="C145" s="205"/>
      <c r="D145" s="206" t="s">
        <v>775</v>
      </c>
      <c r="E145" s="206" t="s">
        <v>808</v>
      </c>
      <c r="F145" s="204" t="s">
        <v>3722</v>
      </c>
      <c r="G145" s="319" t="s">
        <v>1006</v>
      </c>
      <c r="H145" s="202" t="s">
        <v>74</v>
      </c>
      <c r="I145" s="203"/>
      <c r="J145" s="163" t="str">
        <f t="shared" si="20"/>
        <v>120～129</v>
      </c>
      <c r="K145" s="164">
        <f>INDEX('1.2(1)②'!$B:$B,MATCH(M145,'1.2(1)②'!$A:$A,0),1)</f>
        <v>120</v>
      </c>
      <c r="L145" s="185">
        <f t="shared" si="19"/>
        <v>129</v>
      </c>
      <c r="M145" s="185" t="str">
        <f t="shared" si="17"/>
        <v>産業（製造業）鉄鋼業製鉄業、製鋼・製鋼圧延業等※1伸線工程、引抜工程、鋳鉄管製造工程燃焼設備</v>
      </c>
      <c r="N145" s="186"/>
      <c r="O145" s="193" t="s">
        <v>3608</v>
      </c>
      <c r="P145" s="210">
        <v>10</v>
      </c>
      <c r="Q145" s="210">
        <v>0</v>
      </c>
      <c r="R145" s="210">
        <v>0</v>
      </c>
    </row>
    <row r="146" spans="2:18" hidden="1">
      <c r="B146" s="204" t="s">
        <v>774</v>
      </c>
      <c r="C146" s="205"/>
      <c r="D146" s="206" t="s">
        <v>775</v>
      </c>
      <c r="E146" s="206" t="s">
        <v>808</v>
      </c>
      <c r="F146" s="204" t="s">
        <v>3723</v>
      </c>
      <c r="G146" s="206" t="s">
        <v>1006</v>
      </c>
      <c r="H146" s="202" t="s">
        <v>89</v>
      </c>
      <c r="I146" s="203"/>
      <c r="J146" s="163" t="str">
        <f t="shared" si="20"/>
        <v>130～132</v>
      </c>
      <c r="K146" s="164">
        <f>INDEX('1.2(1)②'!$B:$B,MATCH(M146,'1.2(1)②'!$A:$A,0),1)</f>
        <v>130</v>
      </c>
      <c r="L146" s="185">
        <f t="shared" si="19"/>
        <v>132</v>
      </c>
      <c r="M146" s="185" t="str">
        <f t="shared" si="17"/>
        <v>産業（製造業）鉄鋼業製鉄業、製鋼・製鋼圧延業等※1伸線工程、引抜工程、鋳鉄管製造工程熱利用設備</v>
      </c>
      <c r="N146" s="186"/>
      <c r="O146" s="193" t="s">
        <v>3612</v>
      </c>
      <c r="P146" s="210">
        <v>3</v>
      </c>
      <c r="Q146" s="210">
        <v>0</v>
      </c>
      <c r="R146" s="210">
        <v>0</v>
      </c>
    </row>
    <row r="147" spans="2:18" hidden="1">
      <c r="B147" s="204" t="s">
        <v>774</v>
      </c>
      <c r="C147" s="205"/>
      <c r="D147" s="206" t="s">
        <v>775</v>
      </c>
      <c r="E147" s="206" t="s">
        <v>808</v>
      </c>
      <c r="F147" s="204" t="s">
        <v>3724</v>
      </c>
      <c r="G147" s="206" t="s">
        <v>1006</v>
      </c>
      <c r="H147" s="202" t="s">
        <v>560</v>
      </c>
      <c r="I147" s="203"/>
      <c r="J147" s="163" t="str">
        <f t="shared" si="20"/>
        <v>133～135</v>
      </c>
      <c r="K147" s="164">
        <f>INDEX('1.2(1)②'!$B:$B,MATCH(M147,'1.2(1)②'!$A:$A,0),1)</f>
        <v>133</v>
      </c>
      <c r="L147" s="185">
        <f t="shared" si="19"/>
        <v>135</v>
      </c>
      <c r="M147" s="185" t="str">
        <f t="shared" si="17"/>
        <v>産業（製造業）鉄鋼業製鉄業、製鋼・製鋼圧延業等※1伸線工程、引抜工程、鋳鉄管製造工程廃熱回収設備</v>
      </c>
      <c r="N147" s="186"/>
      <c r="O147" s="193" t="s">
        <v>3615</v>
      </c>
      <c r="P147" s="210">
        <v>3</v>
      </c>
      <c r="Q147" s="210">
        <v>0</v>
      </c>
      <c r="R147" s="210">
        <v>0</v>
      </c>
    </row>
    <row r="148" spans="2:18" hidden="1">
      <c r="B148" s="204" t="s">
        <v>774</v>
      </c>
      <c r="C148" s="205"/>
      <c r="D148" s="206" t="s">
        <v>775</v>
      </c>
      <c r="E148" s="206" t="s">
        <v>808</v>
      </c>
      <c r="F148" s="204" t="s">
        <v>3725</v>
      </c>
      <c r="G148" s="207" t="s">
        <v>1006</v>
      </c>
      <c r="H148" s="202" t="s">
        <v>1004</v>
      </c>
      <c r="I148" s="203"/>
      <c r="J148" s="163" t="str">
        <f t="shared" si="20"/>
        <v>136～137</v>
      </c>
      <c r="K148" s="164">
        <f>INDEX('1.2(1)②'!$B:$B,MATCH(M148,'1.2(1)②'!$A:$A,0),1)</f>
        <v>136</v>
      </c>
      <c r="L148" s="185">
        <f t="shared" si="19"/>
        <v>137</v>
      </c>
      <c r="M148" s="185" t="str">
        <f t="shared" si="17"/>
        <v>産業（製造業）鉄鋼業製鉄業、製鋼・製鋼圧延業等※1伸線工程、引抜工程、鋳鉄管製造工程省エネルギー型製造プロセス</v>
      </c>
      <c r="N148" s="186"/>
      <c r="O148" s="193" t="s">
        <v>3618</v>
      </c>
      <c r="P148" s="210">
        <v>2</v>
      </c>
      <c r="Q148" s="210">
        <v>0</v>
      </c>
      <c r="R148" s="210">
        <v>0</v>
      </c>
    </row>
    <row r="149" spans="2:18" hidden="1">
      <c r="B149" s="204" t="s">
        <v>774</v>
      </c>
      <c r="C149" s="205"/>
      <c r="D149" s="206" t="s">
        <v>775</v>
      </c>
      <c r="E149" s="206" t="s">
        <v>808</v>
      </c>
      <c r="F149" s="204" t="s">
        <v>3726</v>
      </c>
      <c r="G149" s="201" t="s">
        <v>737</v>
      </c>
      <c r="H149" s="202" t="s">
        <v>560</v>
      </c>
      <c r="I149" s="203"/>
      <c r="J149" s="163">
        <f t="shared" si="20"/>
        <v>138</v>
      </c>
      <c r="K149" s="164">
        <f>INDEX('1.2(1)②'!$B:$B,MATCH(M149,'1.2(1)②'!$A:$A,0),1)</f>
        <v>138</v>
      </c>
      <c r="L149" s="185">
        <f t="shared" si="19"/>
        <v>138</v>
      </c>
      <c r="M149" s="185" t="str">
        <f t="shared" si="17"/>
        <v>産業（製造業）鉄鋼業製鉄業、製鋼・製鋼圧延業等※1その他の主要エネルギー消費設備廃熱回収設備</v>
      </c>
      <c r="N149" s="186"/>
      <c r="O149" s="193" t="s">
        <v>3620</v>
      </c>
      <c r="P149" s="210">
        <v>1</v>
      </c>
      <c r="Q149" s="210">
        <v>0</v>
      </c>
      <c r="R149" s="210">
        <v>0</v>
      </c>
    </row>
    <row r="150" spans="2:18" hidden="1">
      <c r="B150" s="204" t="s">
        <v>774</v>
      </c>
      <c r="C150" s="205"/>
      <c r="D150" s="206" t="s">
        <v>775</v>
      </c>
      <c r="E150" s="206" t="s">
        <v>808</v>
      </c>
      <c r="F150" s="204" t="s">
        <v>3727</v>
      </c>
      <c r="G150" s="206" t="s">
        <v>737</v>
      </c>
      <c r="H150" s="202" t="s">
        <v>110</v>
      </c>
      <c r="I150" s="203"/>
      <c r="J150" s="163">
        <f t="shared" si="20"/>
        <v>139</v>
      </c>
      <c r="K150" s="164">
        <f>INDEX('1.2(1)②'!$B:$B,MATCH(M150,'1.2(1)②'!$A:$A,0),1)</f>
        <v>139</v>
      </c>
      <c r="L150" s="185">
        <f t="shared" si="19"/>
        <v>139</v>
      </c>
      <c r="M150" s="185" t="str">
        <f t="shared" si="17"/>
        <v>産業（製造業）鉄鋼業製鉄業、製鋼・製鋼圧延業等※1その他の主要エネルギー消費設備コージェネレーション設備</v>
      </c>
      <c r="N150" s="186"/>
      <c r="O150" s="193" t="s">
        <v>3621</v>
      </c>
      <c r="P150" s="210">
        <v>1</v>
      </c>
      <c r="Q150" s="210">
        <v>0</v>
      </c>
      <c r="R150" s="210">
        <v>0</v>
      </c>
    </row>
    <row r="151" spans="2:18" hidden="1">
      <c r="B151" s="204" t="s">
        <v>774</v>
      </c>
      <c r="C151" s="205"/>
      <c r="D151" s="206" t="s">
        <v>775</v>
      </c>
      <c r="E151" s="206" t="s">
        <v>808</v>
      </c>
      <c r="F151" s="204" t="s">
        <v>3728</v>
      </c>
      <c r="G151" s="206" t="s">
        <v>737</v>
      </c>
      <c r="H151" s="202" t="s">
        <v>117</v>
      </c>
      <c r="I151" s="203"/>
      <c r="J151" s="163">
        <f t="shared" si="20"/>
        <v>140</v>
      </c>
      <c r="K151" s="164">
        <f>INDEX('1.2(1)②'!$B:$B,MATCH(M151,'1.2(1)②'!$A:$A,0),1)</f>
        <v>140</v>
      </c>
      <c r="L151" s="185">
        <f t="shared" si="19"/>
        <v>140</v>
      </c>
      <c r="M151" s="185" t="str">
        <f t="shared" si="17"/>
        <v>産業（製造業）鉄鋼業製鉄業、製鋼・製鋼圧延業等※1その他の主要エネルギー消費設備電気使用設備</v>
      </c>
      <c r="N151" s="186"/>
      <c r="O151" s="193" t="s">
        <v>3622</v>
      </c>
      <c r="P151" s="210">
        <v>1</v>
      </c>
      <c r="Q151" s="210">
        <v>0</v>
      </c>
      <c r="R151" s="210">
        <v>0</v>
      </c>
    </row>
    <row r="152" spans="2:18" hidden="1">
      <c r="B152" s="204" t="s">
        <v>774</v>
      </c>
      <c r="C152" s="205"/>
      <c r="D152" s="206" t="s">
        <v>775</v>
      </c>
      <c r="E152" s="207" t="s">
        <v>808</v>
      </c>
      <c r="F152" s="204" t="s">
        <v>3729</v>
      </c>
      <c r="G152" s="207" t="s">
        <v>737</v>
      </c>
      <c r="H152" s="202" t="s">
        <v>107</v>
      </c>
      <c r="I152" s="203"/>
      <c r="J152" s="163" t="e">
        <f t="shared" si="20"/>
        <v>#N/A</v>
      </c>
      <c r="K152" s="164">
        <f>INDEX('1.2(1)②'!$B:$B,MATCH(M152,'1.2(1)②'!$A:$A,0),1)</f>
        <v>141</v>
      </c>
      <c r="L152" s="185" t="e">
        <f t="shared" si="19"/>
        <v>#N/A</v>
      </c>
      <c r="M152" s="185" t="str">
        <f t="shared" si="17"/>
        <v>産業（製造業）鉄鋼業製鉄業、製鋼・製鋼圧延業等※1その他の主要エネルギー消費設備その他</v>
      </c>
      <c r="N152" s="186"/>
      <c r="O152" s="193" t="s">
        <v>3623</v>
      </c>
      <c r="P152" s="210">
        <v>1</v>
      </c>
      <c r="Q152" s="210">
        <v>0</v>
      </c>
      <c r="R152" s="210">
        <v>0</v>
      </c>
    </row>
    <row r="153" spans="2:18" hidden="1">
      <c r="B153" s="319" t="s">
        <v>774</v>
      </c>
      <c r="C153" s="319"/>
      <c r="D153" s="319" t="s">
        <v>3855</v>
      </c>
      <c r="E153" s="265" t="s">
        <v>1007</v>
      </c>
      <c r="F153" s="201" t="s">
        <v>13</v>
      </c>
      <c r="G153" s="201" t="s">
        <v>781</v>
      </c>
      <c r="H153" s="202" t="s">
        <v>74</v>
      </c>
      <c r="I153" s="203"/>
      <c r="J153" s="163" t="e">
        <f t="shared" si="20"/>
        <v>#N/A</v>
      </c>
      <c r="K153" s="164" t="e">
        <f>INDEX('1.2(1)②'!$B:$B,MATCH(M153,'1.2(1)②'!$A:$A,0),1)</f>
        <v>#N/A</v>
      </c>
      <c r="L153" s="185">
        <f t="shared" si="19"/>
        <v>142</v>
      </c>
      <c r="M153" s="185" t="str">
        <f t="shared" si="17"/>
        <v>産業（製造業）鉄鋼業（つづき）銑鉄鋳物製造業、可鍛鋳鉄製造業溶解工程燃焼設備</v>
      </c>
      <c r="N153" s="186"/>
      <c r="O153" s="193" t="s">
        <v>867</v>
      </c>
      <c r="P153" s="210">
        <v>1</v>
      </c>
      <c r="Q153" s="210">
        <v>0</v>
      </c>
      <c r="R153" s="210">
        <v>0</v>
      </c>
    </row>
    <row r="154" spans="2:18" hidden="1">
      <c r="B154" s="204" t="s">
        <v>774</v>
      </c>
      <c r="C154" s="205"/>
      <c r="D154" s="206" t="s">
        <v>775</v>
      </c>
      <c r="E154" s="320" t="s">
        <v>1007</v>
      </c>
      <c r="F154" s="204" t="s">
        <v>3731</v>
      </c>
      <c r="G154" s="206" t="s">
        <v>781</v>
      </c>
      <c r="H154" s="202" t="s">
        <v>89</v>
      </c>
      <c r="I154" s="203"/>
      <c r="J154" s="163" t="str">
        <f t="shared" si="20"/>
        <v>143～144</v>
      </c>
      <c r="K154" s="164">
        <f>INDEX('1.2(1)②'!$B:$B,MATCH(M154,'1.2(1)②'!$A:$A,0),1)</f>
        <v>143</v>
      </c>
      <c r="L154" s="185">
        <f t="shared" si="19"/>
        <v>144</v>
      </c>
      <c r="M154" s="185" t="str">
        <f t="shared" si="17"/>
        <v>産業（製造業）鉄鋼業銑鉄鋳物製造業、可鍛鋳鉄製造業溶解工程熱利用設備</v>
      </c>
      <c r="N154" s="186"/>
      <c r="O154" s="193" t="s">
        <v>3624</v>
      </c>
      <c r="P154" s="210">
        <v>2</v>
      </c>
      <c r="Q154" s="210">
        <v>0</v>
      </c>
      <c r="R154" s="210">
        <v>0</v>
      </c>
    </row>
    <row r="155" spans="2:18" hidden="1">
      <c r="B155" s="204" t="s">
        <v>774</v>
      </c>
      <c r="C155" s="205"/>
      <c r="D155" s="206" t="s">
        <v>775</v>
      </c>
      <c r="E155" s="271" t="s">
        <v>1007</v>
      </c>
      <c r="F155" s="204" t="s">
        <v>3732</v>
      </c>
      <c r="G155" s="206" t="s">
        <v>781</v>
      </c>
      <c r="H155" s="202" t="s">
        <v>560</v>
      </c>
      <c r="I155" s="203"/>
      <c r="J155" s="163" t="str">
        <f t="shared" si="20"/>
        <v>145～146</v>
      </c>
      <c r="K155" s="164">
        <f>INDEX('1.2(1)②'!$B:$B,MATCH(M155,'1.2(1)②'!$A:$A,0),1)</f>
        <v>145</v>
      </c>
      <c r="L155" s="185">
        <f t="shared" si="19"/>
        <v>146</v>
      </c>
      <c r="M155" s="185" t="str">
        <f t="shared" si="17"/>
        <v>産業（製造業）鉄鋼業銑鉄鋳物製造業、可鍛鋳鉄製造業溶解工程廃熱回収設備</v>
      </c>
      <c r="N155" s="186"/>
      <c r="O155" s="193" t="s">
        <v>839</v>
      </c>
      <c r="P155" s="210">
        <v>2</v>
      </c>
      <c r="Q155" s="210">
        <v>0</v>
      </c>
      <c r="R155" s="210">
        <v>0</v>
      </c>
    </row>
    <row r="156" spans="2:18" hidden="1">
      <c r="B156" s="204" t="s">
        <v>774</v>
      </c>
      <c r="C156" s="205"/>
      <c r="D156" s="206" t="s">
        <v>775</v>
      </c>
      <c r="E156" s="271" t="s">
        <v>1007</v>
      </c>
      <c r="F156" s="204" t="s">
        <v>3733</v>
      </c>
      <c r="G156" s="206" t="s">
        <v>781</v>
      </c>
      <c r="H156" s="202" t="s">
        <v>117</v>
      </c>
      <c r="I156" s="203"/>
      <c r="J156" s="163">
        <f t="shared" si="20"/>
        <v>147</v>
      </c>
      <c r="K156" s="164">
        <f>INDEX('1.2(1)②'!$B:$B,MATCH(M156,'1.2(1)②'!$A:$A,0),1)</f>
        <v>147</v>
      </c>
      <c r="L156" s="185">
        <f t="shared" si="19"/>
        <v>147</v>
      </c>
      <c r="M156" s="185" t="str">
        <f t="shared" si="17"/>
        <v>産業（製造業）鉄鋼業銑鉄鋳物製造業、可鍛鋳鉄製造業溶解工程電気使用設備</v>
      </c>
      <c r="N156" s="186"/>
      <c r="O156" s="193" t="s">
        <v>3626</v>
      </c>
      <c r="P156" s="210">
        <v>1</v>
      </c>
      <c r="Q156" s="210">
        <v>0</v>
      </c>
      <c r="R156" s="210">
        <v>0</v>
      </c>
    </row>
    <row r="157" spans="2:18" hidden="1">
      <c r="B157" s="204" t="s">
        <v>774</v>
      </c>
      <c r="C157" s="205"/>
      <c r="D157" s="206" t="s">
        <v>775</v>
      </c>
      <c r="E157" s="271" t="s">
        <v>1007</v>
      </c>
      <c r="F157" s="204" t="s">
        <v>3734</v>
      </c>
      <c r="G157" s="207" t="s">
        <v>781</v>
      </c>
      <c r="H157" s="202" t="s">
        <v>107</v>
      </c>
      <c r="I157" s="203"/>
      <c r="J157" s="163" t="e">
        <f t="shared" si="20"/>
        <v>#N/A</v>
      </c>
      <c r="K157" s="164">
        <f>INDEX('1.2(1)②'!$B:$B,MATCH(M157,'1.2(1)②'!$A:$A,0),1)</f>
        <v>148</v>
      </c>
      <c r="L157" s="185" t="e">
        <f t="shared" si="19"/>
        <v>#N/A</v>
      </c>
      <c r="M157" s="185" t="str">
        <f t="shared" si="17"/>
        <v>産業（製造業）鉄鋼業銑鉄鋳物製造業、可鍛鋳鉄製造業溶解工程その他</v>
      </c>
      <c r="N157" s="186"/>
      <c r="O157" s="193" t="s">
        <v>3627</v>
      </c>
      <c r="P157" s="210">
        <v>2</v>
      </c>
      <c r="Q157" s="210">
        <v>0</v>
      </c>
      <c r="R157" s="210">
        <v>0</v>
      </c>
    </row>
    <row r="158" spans="2:18" hidden="1">
      <c r="B158" s="204" t="s">
        <v>774</v>
      </c>
      <c r="C158" s="205"/>
      <c r="D158" s="206" t="s">
        <v>775</v>
      </c>
      <c r="E158" s="271" t="s">
        <v>1007</v>
      </c>
      <c r="F158" s="204" t="s">
        <v>3735</v>
      </c>
      <c r="G158" s="413" t="s">
        <v>3854</v>
      </c>
      <c r="H158" s="202" t="s">
        <v>117</v>
      </c>
      <c r="I158" s="203"/>
      <c r="J158" s="163" t="e">
        <f t="shared" si="20"/>
        <v>#N/A</v>
      </c>
      <c r="K158" s="164" t="e">
        <f>INDEX('1.2(1)②'!$B:$B,MATCH(M158,'1.2(1)②'!$A:$A,0),1)</f>
        <v>#N/A</v>
      </c>
      <c r="L158" s="185" t="e">
        <f t="shared" si="19"/>
        <v>#N/A</v>
      </c>
      <c r="M158" s="185" t="str">
        <f t="shared" si="17"/>
        <v>産業（製造業）鉄鋼業銑鉄鋳物製造業、可鍛鋳鉄製造業鋳造工程
（造型、中子、注湯、調砂、型バラシ）電気使用設備</v>
      </c>
      <c r="N158" s="186"/>
      <c r="O158" s="193" t="s">
        <v>3630</v>
      </c>
      <c r="P158" s="210">
        <v>1</v>
      </c>
      <c r="Q158" s="210">
        <v>0</v>
      </c>
      <c r="R158" s="210">
        <v>0</v>
      </c>
    </row>
    <row r="159" spans="2:18" hidden="1">
      <c r="B159" s="204" t="s">
        <v>774</v>
      </c>
      <c r="C159" s="205"/>
      <c r="D159" s="206" t="s">
        <v>775</v>
      </c>
      <c r="E159" s="271" t="s">
        <v>1007</v>
      </c>
      <c r="F159" s="204" t="s">
        <v>3736</v>
      </c>
      <c r="G159" s="414"/>
      <c r="H159" s="202" t="s">
        <v>107</v>
      </c>
      <c r="I159" s="203"/>
      <c r="J159" s="163" t="e">
        <f t="shared" si="20"/>
        <v>#N/A</v>
      </c>
      <c r="K159" s="164" t="e">
        <f>INDEX('1.2(1)②'!$B:$B,MATCH(M159,'1.2(1)②'!$A:$A,0),1)</f>
        <v>#N/A</v>
      </c>
      <c r="L159" s="185">
        <f t="shared" si="19"/>
        <v>153</v>
      </c>
      <c r="M159" s="185" t="str">
        <f t="shared" si="17"/>
        <v>産業（製造業）鉄鋼業銑鉄鋳物製造業、可鍛鋳鉄製造業その他</v>
      </c>
      <c r="N159" s="186"/>
      <c r="O159" s="193" t="s">
        <v>3631</v>
      </c>
      <c r="P159" s="210">
        <v>3</v>
      </c>
      <c r="Q159" s="210">
        <v>0</v>
      </c>
      <c r="R159" s="210">
        <v>0</v>
      </c>
    </row>
    <row r="160" spans="2:18" hidden="1">
      <c r="B160" s="204" t="s">
        <v>774</v>
      </c>
      <c r="C160" s="205"/>
      <c r="D160" s="206" t="s">
        <v>775</v>
      </c>
      <c r="E160" s="271" t="s">
        <v>1007</v>
      </c>
      <c r="F160" s="204" t="s">
        <v>3737</v>
      </c>
      <c r="G160" s="210" t="s">
        <v>3634</v>
      </c>
      <c r="H160" s="202" t="s">
        <v>107</v>
      </c>
      <c r="I160" s="203"/>
      <c r="J160" s="163">
        <f t="shared" si="20"/>
        <v>154</v>
      </c>
      <c r="K160" s="164">
        <f>INDEX('1.2(1)②'!$B:$B,MATCH(M160,'1.2(1)②'!$A:$A,0),1)</f>
        <v>154</v>
      </c>
      <c r="L160" s="185">
        <f t="shared" si="19"/>
        <v>154</v>
      </c>
      <c r="M160" s="185" t="str">
        <f t="shared" si="17"/>
        <v>産業（製造業）鉄鋼業銑鉄鋳物製造業、可鍛鋳鉄製造業仕上工程（堰折、鋳仕上、検査、塗装）その他</v>
      </c>
      <c r="N160" s="186"/>
      <c r="O160" s="193" t="s">
        <v>3566</v>
      </c>
      <c r="P160" s="210">
        <v>1</v>
      </c>
      <c r="Q160" s="210">
        <v>0</v>
      </c>
      <c r="R160" s="210">
        <v>0</v>
      </c>
    </row>
    <row r="161" spans="2:18" hidden="1">
      <c r="B161" s="204" t="s">
        <v>774</v>
      </c>
      <c r="C161" s="205"/>
      <c r="D161" s="206" t="s">
        <v>775</v>
      </c>
      <c r="E161" s="271" t="s">
        <v>1007</v>
      </c>
      <c r="F161" s="204" t="s">
        <v>3738</v>
      </c>
      <c r="G161" s="210" t="s">
        <v>737</v>
      </c>
      <c r="H161" s="202" t="s">
        <v>107</v>
      </c>
      <c r="I161" s="203"/>
      <c r="J161" s="163">
        <f t="shared" si="20"/>
        <v>155</v>
      </c>
      <c r="K161" s="164">
        <f>INDEX('1.2(1)②'!$B:$B,MATCH(M161,'1.2(1)②'!$A:$A,0),1)</f>
        <v>155</v>
      </c>
      <c r="L161" s="185">
        <f t="shared" si="19"/>
        <v>155</v>
      </c>
      <c r="M161" s="185" t="str">
        <f t="shared" si="17"/>
        <v>産業（製造業）鉄鋼業銑鉄鋳物製造業、可鍛鋳鉄製造業その他の主要エネルギー消費設備その他</v>
      </c>
      <c r="N161" s="186"/>
      <c r="O161" s="193" t="s">
        <v>3635</v>
      </c>
      <c r="P161" s="210">
        <v>1</v>
      </c>
      <c r="Q161" s="210">
        <v>0</v>
      </c>
      <c r="R161" s="210">
        <v>0</v>
      </c>
    </row>
    <row r="162" spans="2:18" hidden="1">
      <c r="B162" s="204" t="s">
        <v>774</v>
      </c>
      <c r="C162" s="205"/>
      <c r="D162" s="206" t="s">
        <v>775</v>
      </c>
      <c r="E162" s="201" t="s">
        <v>1008</v>
      </c>
      <c r="F162" s="204" t="s">
        <v>3739</v>
      </c>
      <c r="G162" s="201" t="s">
        <v>777</v>
      </c>
      <c r="H162" s="202" t="s">
        <v>74</v>
      </c>
      <c r="I162" s="203"/>
      <c r="J162" s="163">
        <f t="shared" si="20"/>
        <v>156</v>
      </c>
      <c r="K162" s="164">
        <f>INDEX('1.2(1)②'!$B:$B,MATCH(M162,'1.2(1)②'!$A:$A,0),1)</f>
        <v>156</v>
      </c>
      <c r="L162" s="185">
        <f t="shared" si="19"/>
        <v>156</v>
      </c>
      <c r="M162" s="185" t="str">
        <f t="shared" si="17"/>
        <v>産業（製造業）鉄鋼業鋳鋼製造業製鋼工程燃焼設備</v>
      </c>
      <c r="N162" s="186"/>
      <c r="O162" s="193" t="s">
        <v>3542</v>
      </c>
      <c r="P162" s="210">
        <v>1</v>
      </c>
      <c r="Q162" s="210">
        <v>0</v>
      </c>
      <c r="R162" s="210">
        <v>0</v>
      </c>
    </row>
    <row r="163" spans="2:18" hidden="1">
      <c r="B163" s="204" t="s">
        <v>774</v>
      </c>
      <c r="C163" s="205"/>
      <c r="D163" s="206" t="s">
        <v>775</v>
      </c>
      <c r="E163" s="204" t="s">
        <v>1008</v>
      </c>
      <c r="F163" s="204" t="s">
        <v>3740</v>
      </c>
      <c r="G163" s="206" t="s">
        <v>777</v>
      </c>
      <c r="H163" s="202" t="s">
        <v>89</v>
      </c>
      <c r="I163" s="203"/>
      <c r="J163" s="163" t="str">
        <f t="shared" si="20"/>
        <v>157～158</v>
      </c>
      <c r="K163" s="164">
        <f>INDEX('1.2(1)②'!$B:$B,MATCH(M163,'1.2(1)②'!$A:$A,0),1)</f>
        <v>157</v>
      </c>
      <c r="L163" s="185">
        <f t="shared" si="19"/>
        <v>158</v>
      </c>
      <c r="M163" s="185" t="str">
        <f t="shared" si="17"/>
        <v>産業（製造業）鉄鋼業鋳鋼製造業製鋼工程熱利用設備</v>
      </c>
      <c r="N163" s="186"/>
      <c r="O163" s="193" t="s">
        <v>3636</v>
      </c>
      <c r="P163" s="210">
        <v>2</v>
      </c>
      <c r="Q163" s="210">
        <v>0</v>
      </c>
      <c r="R163" s="210">
        <v>0</v>
      </c>
    </row>
    <row r="164" spans="2:18" ht="14.4" hidden="1" customHeight="1">
      <c r="B164" s="204" t="s">
        <v>774</v>
      </c>
      <c r="C164" s="205"/>
      <c r="D164" s="206" t="s">
        <v>775</v>
      </c>
      <c r="E164" s="204" t="s">
        <v>1008</v>
      </c>
      <c r="F164" s="204" t="s">
        <v>3741</v>
      </c>
      <c r="G164" s="206" t="s">
        <v>777</v>
      </c>
      <c r="H164" s="202" t="s">
        <v>560</v>
      </c>
      <c r="I164" s="203"/>
      <c r="J164" s="163">
        <f t="shared" si="20"/>
        <v>159</v>
      </c>
      <c r="K164" s="164">
        <f>INDEX('1.2(1)②'!$B:$B,MATCH(M164,'1.2(1)②'!$A:$A,0),1)</f>
        <v>159</v>
      </c>
      <c r="L164" s="185">
        <f t="shared" si="19"/>
        <v>159</v>
      </c>
      <c r="M164" s="185" t="str">
        <f t="shared" si="17"/>
        <v>産業（製造業）鉄鋼業鋳鋼製造業製鋼工程廃熱回収設備</v>
      </c>
      <c r="N164" s="186"/>
      <c r="O164" s="193" t="s">
        <v>3637</v>
      </c>
      <c r="P164" s="210">
        <v>1</v>
      </c>
      <c r="Q164" s="210">
        <v>0</v>
      </c>
      <c r="R164" s="210">
        <v>0</v>
      </c>
    </row>
    <row r="165" spans="2:18" hidden="1">
      <c r="B165" s="204" t="s">
        <v>774</v>
      </c>
      <c r="C165" s="205"/>
      <c r="D165" s="206" t="s">
        <v>775</v>
      </c>
      <c r="E165" s="204" t="s">
        <v>1008</v>
      </c>
      <c r="F165" s="204" t="s">
        <v>3742</v>
      </c>
      <c r="G165" s="206" t="s">
        <v>777</v>
      </c>
      <c r="H165" s="202" t="s">
        <v>117</v>
      </c>
      <c r="I165" s="203"/>
      <c r="J165" s="163">
        <f t="shared" si="20"/>
        <v>160</v>
      </c>
      <c r="K165" s="164">
        <f>INDEX('1.2(1)②'!$B:$B,MATCH(M165,'1.2(1)②'!$A:$A,0),1)</f>
        <v>160</v>
      </c>
      <c r="L165" s="185">
        <f t="shared" si="19"/>
        <v>160</v>
      </c>
      <c r="M165" s="185" t="str">
        <f t="shared" si="17"/>
        <v>産業（製造業）鉄鋼業鋳鋼製造業製鋼工程電気使用設備</v>
      </c>
      <c r="N165" s="186"/>
      <c r="O165" s="193" t="s">
        <v>805</v>
      </c>
      <c r="P165" s="210">
        <v>1</v>
      </c>
      <c r="Q165" s="210">
        <v>0</v>
      </c>
      <c r="R165" s="210">
        <v>0</v>
      </c>
    </row>
    <row r="166" spans="2:18" hidden="1">
      <c r="B166" s="204" t="s">
        <v>774</v>
      </c>
      <c r="C166" s="205"/>
      <c r="D166" s="206" t="s">
        <v>775</v>
      </c>
      <c r="E166" s="204" t="s">
        <v>1008</v>
      </c>
      <c r="F166" s="204" t="s">
        <v>3743</v>
      </c>
      <c r="G166" s="207" t="s">
        <v>777</v>
      </c>
      <c r="H166" s="202" t="s">
        <v>107</v>
      </c>
      <c r="I166" s="203"/>
      <c r="J166" s="163" t="e">
        <f t="shared" si="20"/>
        <v>#N/A</v>
      </c>
      <c r="K166" s="164">
        <f>INDEX('1.2(1)②'!$B:$B,MATCH(M166,'1.2(1)②'!$A:$A,0),1)</f>
        <v>161</v>
      </c>
      <c r="L166" s="185" t="e">
        <f t="shared" si="19"/>
        <v>#N/A</v>
      </c>
      <c r="M166" s="185" t="str">
        <f t="shared" si="17"/>
        <v>産業（製造業）鉄鋼業鋳鋼製造業製鋼工程その他</v>
      </c>
      <c r="N166" s="186"/>
      <c r="O166" s="193" t="s">
        <v>891</v>
      </c>
      <c r="P166" s="210">
        <v>3</v>
      </c>
      <c r="Q166" s="210">
        <v>0</v>
      </c>
      <c r="R166" s="210">
        <v>0</v>
      </c>
    </row>
    <row r="167" spans="2:18" hidden="1">
      <c r="B167" s="204" t="s">
        <v>774</v>
      </c>
      <c r="C167" s="205"/>
      <c r="D167" s="206" t="s">
        <v>775</v>
      </c>
      <c r="E167" s="204" t="s">
        <v>1008</v>
      </c>
      <c r="F167" s="204" t="s">
        <v>3744</v>
      </c>
      <c r="G167" s="413" t="s">
        <v>3854</v>
      </c>
      <c r="H167" s="202" t="s">
        <v>117</v>
      </c>
      <c r="I167" s="203"/>
      <c r="J167" s="163" t="e">
        <f t="shared" si="20"/>
        <v>#N/A</v>
      </c>
      <c r="K167" s="164" t="e">
        <f>INDEX('1.2(1)②'!$B:$B,MATCH(M167,'1.2(1)②'!$A:$A,0),1)</f>
        <v>#N/A</v>
      </c>
      <c r="L167" s="185" t="e">
        <f t="shared" si="19"/>
        <v>#N/A</v>
      </c>
      <c r="M167" s="185" t="str">
        <f t="shared" si="17"/>
        <v>産業（製造業）鉄鋼業鋳鋼製造業鋳造工程
（造型、中子、注湯、調砂、型バラシ）電気使用設備</v>
      </c>
      <c r="N167" s="186"/>
      <c r="O167" s="193" t="s">
        <v>3639</v>
      </c>
      <c r="P167" s="210">
        <v>2</v>
      </c>
      <c r="Q167" s="210">
        <v>0</v>
      </c>
      <c r="R167" s="210">
        <v>0</v>
      </c>
    </row>
    <row r="168" spans="2:18" hidden="1">
      <c r="B168" s="204" t="s">
        <v>774</v>
      </c>
      <c r="C168" s="205"/>
      <c r="D168" s="206" t="s">
        <v>775</v>
      </c>
      <c r="E168" s="204" t="s">
        <v>1008</v>
      </c>
      <c r="F168" s="204" t="s">
        <v>3745</v>
      </c>
      <c r="G168" s="414"/>
      <c r="H168" s="202" t="s">
        <v>107</v>
      </c>
      <c r="I168" s="203"/>
      <c r="J168" s="163" t="e">
        <f t="shared" si="20"/>
        <v>#N/A</v>
      </c>
      <c r="K168" s="164" t="e">
        <f>INDEX('1.2(1)②'!$B:$B,MATCH(M168,'1.2(1)②'!$A:$A,0),1)</f>
        <v>#N/A</v>
      </c>
      <c r="L168" s="185">
        <f t="shared" si="19"/>
        <v>168</v>
      </c>
      <c r="M168" s="185" t="str">
        <f t="shared" ref="M168:M209" si="21">B168&amp;D168&amp;E168&amp;G168&amp;H168</f>
        <v>産業（製造業）鉄鋼業鋳鋼製造業その他</v>
      </c>
      <c r="N168" s="186"/>
      <c r="O168" s="193" t="s">
        <v>3641</v>
      </c>
      <c r="P168" s="210">
        <v>3</v>
      </c>
      <c r="Q168" s="210">
        <v>0</v>
      </c>
      <c r="R168" s="210">
        <v>0</v>
      </c>
    </row>
    <row r="169" spans="2:18" hidden="1">
      <c r="B169" s="204" t="s">
        <v>774</v>
      </c>
      <c r="C169" s="205"/>
      <c r="D169" s="206" t="s">
        <v>775</v>
      </c>
      <c r="E169" s="204" t="s">
        <v>1008</v>
      </c>
      <c r="F169" s="204" t="s">
        <v>3746</v>
      </c>
      <c r="G169" s="210" t="s">
        <v>3564</v>
      </c>
      <c r="H169" s="202" t="s">
        <v>3565</v>
      </c>
      <c r="I169" s="203"/>
      <c r="J169" s="163">
        <f t="shared" ref="J169:J200" si="22">HYPERLINK("#'"&amp;$B$17&amp;$B$18&amp;$B$102&amp;"'!B"&amp;K169+6,IF(L169=K169,K169,K169&amp;"～"&amp;L169))</f>
        <v>169</v>
      </c>
      <c r="K169" s="164">
        <f>INDEX('1.2(1)②'!$B:$B,MATCH(M169,'1.2(1)②'!$A:$A,0),1)</f>
        <v>169</v>
      </c>
      <c r="L169" s="185">
        <f t="shared" si="19"/>
        <v>169</v>
      </c>
      <c r="M169" s="185" t="str">
        <f t="shared" si="21"/>
        <v>産業（製造業）鉄鋼業鋳鋼製造業鋳仕上工程鋳仕上設備</v>
      </c>
      <c r="N169" s="186"/>
      <c r="O169" s="193" t="s">
        <v>3566</v>
      </c>
      <c r="P169" s="210">
        <v>1</v>
      </c>
      <c r="Q169" s="210">
        <v>0</v>
      </c>
      <c r="R169" s="210">
        <v>0</v>
      </c>
    </row>
    <row r="170" spans="2:18" hidden="1">
      <c r="B170" s="204" t="s">
        <v>774</v>
      </c>
      <c r="C170" s="205"/>
      <c r="D170" s="206" t="s">
        <v>775</v>
      </c>
      <c r="E170" s="204" t="s">
        <v>1008</v>
      </c>
      <c r="F170" s="204" t="s">
        <v>3747</v>
      </c>
      <c r="G170" s="210" t="s">
        <v>3568</v>
      </c>
      <c r="H170" s="202" t="s">
        <v>3569</v>
      </c>
      <c r="I170" s="203"/>
      <c r="J170" s="163">
        <f t="shared" si="22"/>
        <v>170</v>
      </c>
      <c r="K170" s="164">
        <f>INDEX('1.2(1)②'!$B:$B,MATCH(M170,'1.2(1)②'!$A:$A,0),1)</f>
        <v>170</v>
      </c>
      <c r="L170" s="185">
        <f t="shared" si="19"/>
        <v>170</v>
      </c>
      <c r="M170" s="185" t="str">
        <f t="shared" si="21"/>
        <v>産業（製造業）鉄鋼業鋳鋼製造業機械加工工程機械加工設備</v>
      </c>
      <c r="N170" s="186"/>
      <c r="O170" s="193" t="s">
        <v>3644</v>
      </c>
      <c r="P170" s="210">
        <v>1</v>
      </c>
      <c r="Q170" s="210">
        <v>0</v>
      </c>
      <c r="R170" s="210">
        <v>0</v>
      </c>
    </row>
    <row r="171" spans="2:18" hidden="1">
      <c r="B171" s="204" t="s">
        <v>774</v>
      </c>
      <c r="C171" s="205"/>
      <c r="D171" s="206" t="s">
        <v>775</v>
      </c>
      <c r="E171" s="208" t="s">
        <v>1008</v>
      </c>
      <c r="F171" s="204" t="s">
        <v>3748</v>
      </c>
      <c r="G171" s="210" t="s">
        <v>737</v>
      </c>
      <c r="H171" s="202" t="s">
        <v>560</v>
      </c>
      <c r="I171" s="203"/>
      <c r="J171" s="163">
        <f t="shared" si="22"/>
        <v>171</v>
      </c>
      <c r="K171" s="164">
        <f>INDEX('1.2(1)②'!$B:$B,MATCH(M171,'1.2(1)②'!$A:$A,0),1)</f>
        <v>171</v>
      </c>
      <c r="L171" s="185">
        <f t="shared" si="19"/>
        <v>171</v>
      </c>
      <c r="M171" s="185" t="str">
        <f t="shared" si="21"/>
        <v>産業（製造業）鉄鋼業鋳鋼製造業その他の主要エネルギー消費設備廃熱回収設備</v>
      </c>
      <c r="N171" s="186"/>
      <c r="O171" s="193" t="s">
        <v>3620</v>
      </c>
      <c r="P171" s="210">
        <v>1</v>
      </c>
      <c r="Q171" s="210">
        <v>0</v>
      </c>
      <c r="R171" s="210">
        <v>0</v>
      </c>
    </row>
    <row r="172" spans="2:18" hidden="1">
      <c r="B172" s="204" t="s">
        <v>774</v>
      </c>
      <c r="C172" s="205"/>
      <c r="D172" s="206" t="s">
        <v>775</v>
      </c>
      <c r="E172" s="201" t="s">
        <v>3645</v>
      </c>
      <c r="F172" s="204" t="s">
        <v>3749</v>
      </c>
      <c r="G172" s="210" t="s">
        <v>3570</v>
      </c>
      <c r="H172" s="202" t="s">
        <v>3571</v>
      </c>
      <c r="I172" s="203"/>
      <c r="J172" s="163" t="str">
        <f t="shared" si="22"/>
        <v>172～175</v>
      </c>
      <c r="K172" s="164">
        <f>INDEX('1.2(1)②'!$B:$B,MATCH(M172,'1.2(1)②'!$A:$A,0),1)</f>
        <v>172</v>
      </c>
      <c r="L172" s="185">
        <f t="shared" si="19"/>
        <v>175</v>
      </c>
      <c r="M172" s="185" t="str">
        <f t="shared" si="21"/>
        <v>産業（製造業）鉄鋼業鍛工品製造業素材切断工程切断設備</v>
      </c>
      <c r="N172" s="186"/>
      <c r="O172" s="193" t="s">
        <v>3646</v>
      </c>
      <c r="P172" s="210">
        <v>4</v>
      </c>
      <c r="Q172" s="210">
        <v>0</v>
      </c>
      <c r="R172" s="210">
        <v>0</v>
      </c>
    </row>
    <row r="173" spans="2:18" hidden="1">
      <c r="B173" s="204" t="s">
        <v>774</v>
      </c>
      <c r="C173" s="205"/>
      <c r="D173" s="206" t="s">
        <v>775</v>
      </c>
      <c r="E173" s="204" t="s">
        <v>3645</v>
      </c>
      <c r="F173" s="204" t="s">
        <v>3750</v>
      </c>
      <c r="G173" s="210" t="s">
        <v>782</v>
      </c>
      <c r="H173" s="202" t="s">
        <v>3572</v>
      </c>
      <c r="I173" s="203"/>
      <c r="J173" s="163" t="str">
        <f t="shared" si="22"/>
        <v>176～177</v>
      </c>
      <c r="K173" s="164">
        <f>INDEX('1.2(1)②'!$B:$B,MATCH(M173,'1.2(1)②'!$A:$A,0),1)</f>
        <v>176</v>
      </c>
      <c r="L173" s="185">
        <f t="shared" si="19"/>
        <v>177</v>
      </c>
      <c r="M173" s="185" t="str">
        <f t="shared" si="21"/>
        <v>産業（製造業）鉄鋼業鍛工品製造業加熱工程加熱設備</v>
      </c>
      <c r="N173" s="186"/>
      <c r="O173" s="193" t="s">
        <v>3650</v>
      </c>
      <c r="P173" s="210">
        <v>2</v>
      </c>
      <c r="Q173" s="210">
        <v>0</v>
      </c>
      <c r="R173" s="210">
        <v>0</v>
      </c>
    </row>
    <row r="174" spans="2:18" hidden="1">
      <c r="B174" s="204" t="s">
        <v>774</v>
      </c>
      <c r="C174" s="205"/>
      <c r="D174" s="206" t="s">
        <v>775</v>
      </c>
      <c r="E174" s="204" t="s">
        <v>3645</v>
      </c>
      <c r="F174" s="204" t="s">
        <v>3751</v>
      </c>
      <c r="G174" s="210" t="s">
        <v>3573</v>
      </c>
      <c r="H174" s="202" t="s">
        <v>3574</v>
      </c>
      <c r="I174" s="203"/>
      <c r="J174" s="163" t="str">
        <f t="shared" si="22"/>
        <v>178～186</v>
      </c>
      <c r="K174" s="164">
        <f>INDEX('1.2(1)②'!$B:$B,MATCH(M174,'1.2(1)②'!$A:$A,0),1)</f>
        <v>178</v>
      </c>
      <c r="L174" s="185">
        <f t="shared" si="19"/>
        <v>186</v>
      </c>
      <c r="M174" s="185" t="str">
        <f t="shared" si="21"/>
        <v>産業（製造業）鉄鋼業鍛工品製造業鍛造工程鍛造設備</v>
      </c>
      <c r="N174" s="186"/>
      <c r="O174" s="193" t="s">
        <v>3652</v>
      </c>
      <c r="P174" s="210">
        <v>9</v>
      </c>
      <c r="Q174" s="210">
        <v>0</v>
      </c>
      <c r="R174" s="210">
        <v>0</v>
      </c>
    </row>
    <row r="175" spans="2:18" hidden="1">
      <c r="B175" s="204" t="s">
        <v>774</v>
      </c>
      <c r="C175" s="205"/>
      <c r="D175" s="206" t="s">
        <v>775</v>
      </c>
      <c r="E175" s="204" t="s">
        <v>3645</v>
      </c>
      <c r="F175" s="204" t="s">
        <v>3752</v>
      </c>
      <c r="G175" s="210" t="s">
        <v>3563</v>
      </c>
      <c r="H175" s="202" t="s">
        <v>3567</v>
      </c>
      <c r="I175" s="203"/>
      <c r="J175" s="163">
        <f t="shared" si="22"/>
        <v>187</v>
      </c>
      <c r="K175" s="164">
        <f>INDEX('1.2(1)②'!$B:$B,MATCH(M175,'1.2(1)②'!$A:$A,0),1)</f>
        <v>187</v>
      </c>
      <c r="L175" s="185">
        <f t="shared" si="19"/>
        <v>187</v>
      </c>
      <c r="M175" s="185" t="str">
        <f t="shared" si="21"/>
        <v>産業（製造業）鉄鋼業鍛工品製造業熱処理工程熱処理設備</v>
      </c>
      <c r="N175" s="186"/>
      <c r="O175" s="193" t="s">
        <v>3661</v>
      </c>
      <c r="P175" s="210">
        <v>1</v>
      </c>
      <c r="Q175" s="210">
        <v>0</v>
      </c>
      <c r="R175" s="210">
        <v>0</v>
      </c>
    </row>
    <row r="176" spans="2:18" hidden="1">
      <c r="B176" s="204" t="s">
        <v>774</v>
      </c>
      <c r="C176" s="205"/>
      <c r="D176" s="206" t="s">
        <v>775</v>
      </c>
      <c r="E176" s="204" t="s">
        <v>3645</v>
      </c>
      <c r="F176" s="204" t="s">
        <v>3753</v>
      </c>
      <c r="G176" s="210" t="s">
        <v>3575</v>
      </c>
      <c r="H176" s="202" t="s">
        <v>3662</v>
      </c>
      <c r="I176" s="203"/>
      <c r="J176" s="163" t="str">
        <f t="shared" si="22"/>
        <v>188～191</v>
      </c>
      <c r="K176" s="164">
        <f>INDEX('1.2(1)②'!$B:$B,MATCH(M176,'1.2(1)②'!$A:$A,0),1)</f>
        <v>188</v>
      </c>
      <c r="L176" s="185">
        <f t="shared" si="19"/>
        <v>191</v>
      </c>
      <c r="M176" s="185" t="str">
        <f t="shared" si="21"/>
        <v>産業（製造業）鉄鋼業鍛工品製造業型成形・加工工程型彫設備、表面処理設備</v>
      </c>
      <c r="N176" s="186"/>
      <c r="O176" s="193" t="s">
        <v>3663</v>
      </c>
      <c r="P176" s="210">
        <v>4</v>
      </c>
      <c r="Q176" s="210">
        <v>0</v>
      </c>
      <c r="R176" s="210">
        <v>0</v>
      </c>
    </row>
    <row r="177" spans="2:18" hidden="1">
      <c r="B177" s="204" t="s">
        <v>774</v>
      </c>
      <c r="C177" s="205"/>
      <c r="D177" s="206" t="s">
        <v>775</v>
      </c>
      <c r="E177" s="204" t="s">
        <v>3645</v>
      </c>
      <c r="F177" s="204" t="s">
        <v>3754</v>
      </c>
      <c r="G177" s="210" t="s">
        <v>3576</v>
      </c>
      <c r="H177" s="202" t="s">
        <v>3577</v>
      </c>
      <c r="I177" s="203"/>
      <c r="J177" s="163">
        <f t="shared" si="22"/>
        <v>192</v>
      </c>
      <c r="K177" s="164">
        <f>INDEX('1.2(1)②'!$B:$B,MATCH(M177,'1.2(1)②'!$A:$A,0),1)</f>
        <v>192</v>
      </c>
      <c r="L177" s="185">
        <f t="shared" si="19"/>
        <v>192</v>
      </c>
      <c r="M177" s="185" t="str">
        <f t="shared" si="21"/>
        <v>産業（製造業）鉄鋼業鍛工品製造業仕上・検査工程仕上設備</v>
      </c>
      <c r="N177" s="186"/>
      <c r="O177" s="193" t="s">
        <v>3566</v>
      </c>
      <c r="P177" s="210">
        <v>1</v>
      </c>
      <c r="Q177" s="210">
        <v>0</v>
      </c>
      <c r="R177" s="210">
        <v>0</v>
      </c>
    </row>
    <row r="178" spans="2:18" hidden="1">
      <c r="B178" s="204" t="s">
        <v>774</v>
      </c>
      <c r="C178" s="205"/>
      <c r="D178" s="206" t="s">
        <v>775</v>
      </c>
      <c r="E178" s="208" t="s">
        <v>3645</v>
      </c>
      <c r="F178" s="204" t="s">
        <v>3755</v>
      </c>
      <c r="G178" s="210" t="s">
        <v>737</v>
      </c>
      <c r="H178" s="202" t="s">
        <v>560</v>
      </c>
      <c r="I178" s="203"/>
      <c r="J178" s="163">
        <f t="shared" si="22"/>
        <v>193</v>
      </c>
      <c r="K178" s="164">
        <f>INDEX('1.2(1)②'!$B:$B,MATCH(M178,'1.2(1)②'!$A:$A,0),1)</f>
        <v>193</v>
      </c>
      <c r="L178" s="185">
        <f t="shared" si="19"/>
        <v>193</v>
      </c>
      <c r="M178" s="185" t="str">
        <f t="shared" si="21"/>
        <v>産業（製造業）鉄鋼業鍛工品製造業その他の主要エネルギー消費設備廃熱回収設備</v>
      </c>
      <c r="N178" s="186"/>
      <c r="O178" s="193" t="s">
        <v>3620</v>
      </c>
      <c r="P178" s="210">
        <v>1</v>
      </c>
      <c r="Q178" s="210">
        <v>0</v>
      </c>
      <c r="R178" s="210">
        <v>0</v>
      </c>
    </row>
    <row r="179" spans="2:18" hidden="1">
      <c r="B179" s="204" t="s">
        <v>774</v>
      </c>
      <c r="C179" s="205"/>
      <c r="D179" s="206" t="s">
        <v>775</v>
      </c>
      <c r="E179" s="265" t="s">
        <v>1009</v>
      </c>
      <c r="F179" s="204" t="s">
        <v>3756</v>
      </c>
      <c r="G179" s="201" t="s">
        <v>777</v>
      </c>
      <c r="H179" s="202" t="s">
        <v>74</v>
      </c>
      <c r="I179" s="203"/>
      <c r="J179" s="163" t="str">
        <f t="shared" si="22"/>
        <v>194～195</v>
      </c>
      <c r="K179" s="164">
        <f>INDEX('1.2(1)②'!$B:$B,MATCH(M179,'1.2(1)②'!$A:$A,0),1)</f>
        <v>194</v>
      </c>
      <c r="L179" s="185">
        <f t="shared" si="19"/>
        <v>195</v>
      </c>
      <c r="M179" s="185" t="str">
        <f t="shared" si="21"/>
        <v>産業（製造業）鉄鋼業鍛鋼製造業製鋼工程燃焼設備</v>
      </c>
      <c r="N179" s="186"/>
      <c r="O179" s="193" t="s">
        <v>3542</v>
      </c>
      <c r="P179" s="210">
        <v>2</v>
      </c>
      <c r="Q179" s="210">
        <v>0</v>
      </c>
      <c r="R179" s="210">
        <v>0</v>
      </c>
    </row>
    <row r="180" spans="2:18" hidden="1">
      <c r="B180" s="204" t="s">
        <v>774</v>
      </c>
      <c r="C180" s="205"/>
      <c r="D180" s="206" t="s">
        <v>775</v>
      </c>
      <c r="E180" s="320" t="s">
        <v>1009</v>
      </c>
      <c r="F180" s="204" t="s">
        <v>3757</v>
      </c>
      <c r="G180" s="206" t="s">
        <v>777</v>
      </c>
      <c r="H180" s="202" t="s">
        <v>89</v>
      </c>
      <c r="I180" s="203"/>
      <c r="J180" s="163" t="str">
        <f t="shared" si="22"/>
        <v>196～198</v>
      </c>
      <c r="K180" s="164">
        <f>INDEX('1.2(1)②'!$B:$B,MATCH(M180,'1.2(1)②'!$A:$A,0),1)</f>
        <v>196</v>
      </c>
      <c r="L180" s="185">
        <f t="shared" si="19"/>
        <v>198</v>
      </c>
      <c r="M180" s="185" t="str">
        <f t="shared" si="21"/>
        <v>産業（製造業）鉄鋼業鍛鋼製造業製鋼工程熱利用設備</v>
      </c>
      <c r="N180" s="186"/>
      <c r="O180" s="193" t="s">
        <v>896</v>
      </c>
      <c r="P180" s="210">
        <v>3</v>
      </c>
      <c r="Q180" s="210">
        <v>0</v>
      </c>
      <c r="R180" s="210">
        <v>0</v>
      </c>
    </row>
    <row r="181" spans="2:18" hidden="1">
      <c r="B181" s="204" t="s">
        <v>774</v>
      </c>
      <c r="C181" s="205"/>
      <c r="D181" s="206" t="s">
        <v>775</v>
      </c>
      <c r="E181" s="320" t="s">
        <v>1009</v>
      </c>
      <c r="F181" s="204" t="s">
        <v>3758</v>
      </c>
      <c r="G181" s="206" t="s">
        <v>777</v>
      </c>
      <c r="H181" s="202" t="s">
        <v>560</v>
      </c>
      <c r="I181" s="203"/>
      <c r="J181" s="163">
        <f t="shared" si="22"/>
        <v>199</v>
      </c>
      <c r="K181" s="164">
        <f>INDEX('1.2(1)②'!$B:$B,MATCH(M181,'1.2(1)②'!$A:$A,0),1)</f>
        <v>199</v>
      </c>
      <c r="L181" s="185">
        <f t="shared" si="19"/>
        <v>199</v>
      </c>
      <c r="M181" s="185" t="str">
        <f t="shared" si="21"/>
        <v>産業（製造業）鉄鋼業鍛鋼製造業製鋼工程廃熱回収設備</v>
      </c>
      <c r="N181" s="186"/>
      <c r="O181" s="193" t="s">
        <v>3637</v>
      </c>
      <c r="P181" s="210">
        <v>1</v>
      </c>
      <c r="Q181" s="210">
        <v>0</v>
      </c>
      <c r="R181" s="210">
        <v>0</v>
      </c>
    </row>
    <row r="182" spans="2:18" hidden="1">
      <c r="B182" s="204" t="s">
        <v>774</v>
      </c>
      <c r="C182" s="205"/>
      <c r="D182" s="206" t="s">
        <v>775</v>
      </c>
      <c r="E182" s="320" t="s">
        <v>1009</v>
      </c>
      <c r="F182" s="204" t="s">
        <v>3759</v>
      </c>
      <c r="G182" s="206" t="s">
        <v>777</v>
      </c>
      <c r="H182" s="202" t="s">
        <v>1004</v>
      </c>
      <c r="I182" s="203"/>
      <c r="J182" s="163" t="str">
        <f t="shared" si="22"/>
        <v>200～203</v>
      </c>
      <c r="K182" s="164">
        <f>INDEX('1.2(1)②'!$B:$B,MATCH(M182,'1.2(1)②'!$A:$A,0),1)</f>
        <v>200</v>
      </c>
      <c r="L182" s="185">
        <f t="shared" si="19"/>
        <v>203</v>
      </c>
      <c r="M182" s="185" t="str">
        <f t="shared" si="21"/>
        <v>産業（製造業）鉄鋼業鍛鋼製造業製鋼工程省エネルギー型製造プロセス</v>
      </c>
      <c r="N182" s="186"/>
      <c r="O182" s="193" t="s">
        <v>3670</v>
      </c>
      <c r="P182" s="210">
        <v>4</v>
      </c>
      <c r="Q182" s="210">
        <v>0</v>
      </c>
      <c r="R182" s="210">
        <v>0</v>
      </c>
    </row>
    <row r="183" spans="2:18" hidden="1">
      <c r="B183" s="204" t="s">
        <v>774</v>
      </c>
      <c r="C183" s="205"/>
      <c r="D183" s="206" t="s">
        <v>775</v>
      </c>
      <c r="E183" s="320" t="s">
        <v>1009</v>
      </c>
      <c r="F183" s="204" t="s">
        <v>3760</v>
      </c>
      <c r="G183" s="207" t="s">
        <v>777</v>
      </c>
      <c r="H183" s="202" t="s">
        <v>107</v>
      </c>
      <c r="I183" s="203"/>
      <c r="J183" s="163" t="str">
        <f t="shared" si="22"/>
        <v>204～208</v>
      </c>
      <c r="K183" s="164">
        <f>INDEX('1.2(1)②'!$B:$B,MATCH(M183,'1.2(1)②'!$A:$A,0),1)</f>
        <v>204</v>
      </c>
      <c r="L183" s="185">
        <f t="shared" si="19"/>
        <v>208</v>
      </c>
      <c r="M183" s="185" t="str">
        <f t="shared" si="21"/>
        <v>産業（製造業）鉄鋼業鍛鋼製造業製鋼工程その他</v>
      </c>
      <c r="N183" s="186"/>
      <c r="O183" s="193" t="s">
        <v>891</v>
      </c>
      <c r="P183" s="210">
        <v>5</v>
      </c>
      <c r="Q183" s="210">
        <v>0</v>
      </c>
      <c r="R183" s="210">
        <v>0</v>
      </c>
    </row>
    <row r="184" spans="2:18" hidden="1">
      <c r="B184" s="204" t="s">
        <v>774</v>
      </c>
      <c r="C184" s="205"/>
      <c r="D184" s="206" t="s">
        <v>775</v>
      </c>
      <c r="E184" s="320" t="s">
        <v>1009</v>
      </c>
      <c r="F184" s="204" t="s">
        <v>3761</v>
      </c>
      <c r="G184" s="210" t="s">
        <v>3578</v>
      </c>
      <c r="H184" s="202" t="s">
        <v>89</v>
      </c>
      <c r="I184" s="203"/>
      <c r="J184" s="163" t="str">
        <f t="shared" si="22"/>
        <v>209～210</v>
      </c>
      <c r="K184" s="164">
        <f>INDEX('1.2(1)②'!$B:$B,MATCH(M184,'1.2(1)②'!$A:$A,0),1)</f>
        <v>209</v>
      </c>
      <c r="L184" s="185">
        <f t="shared" si="19"/>
        <v>210</v>
      </c>
      <c r="M184" s="185" t="str">
        <f t="shared" si="21"/>
        <v>産業（製造業）鉄鋼業鍛鋼製造業造塊工程熱利用設備</v>
      </c>
      <c r="N184" s="186"/>
      <c r="O184" s="193" t="s">
        <v>3675</v>
      </c>
      <c r="P184" s="210">
        <v>2</v>
      </c>
      <c r="Q184" s="210">
        <v>0</v>
      </c>
      <c r="R184" s="210">
        <v>0</v>
      </c>
    </row>
    <row r="185" spans="2:18" hidden="1">
      <c r="B185" s="204" t="s">
        <v>774</v>
      </c>
      <c r="C185" s="205"/>
      <c r="D185" s="206" t="s">
        <v>775</v>
      </c>
      <c r="E185" s="320" t="s">
        <v>1009</v>
      </c>
      <c r="F185" s="204" t="s">
        <v>3762</v>
      </c>
      <c r="G185" s="201" t="s">
        <v>782</v>
      </c>
      <c r="H185" s="202" t="s">
        <v>89</v>
      </c>
      <c r="I185" s="203"/>
      <c r="J185" s="163" t="str">
        <f t="shared" si="22"/>
        <v>211～215</v>
      </c>
      <c r="K185" s="164">
        <f>INDEX('1.2(1)②'!$B:$B,MATCH(M185,'1.2(1)②'!$A:$A,0),1)</f>
        <v>211</v>
      </c>
      <c r="L185" s="185">
        <f t="shared" si="19"/>
        <v>215</v>
      </c>
      <c r="M185" s="185" t="str">
        <f t="shared" si="21"/>
        <v>産業（製造業）鉄鋼業鍛鋼製造業加熱工程熱利用設備</v>
      </c>
      <c r="N185" s="186"/>
      <c r="O185" s="193" t="s">
        <v>3677</v>
      </c>
      <c r="P185" s="210">
        <v>5</v>
      </c>
      <c r="Q185" s="210">
        <v>0</v>
      </c>
      <c r="R185" s="210">
        <v>0</v>
      </c>
    </row>
    <row r="186" spans="2:18" hidden="1">
      <c r="B186" s="204" t="s">
        <v>774</v>
      </c>
      <c r="C186" s="205"/>
      <c r="D186" s="206" t="s">
        <v>775</v>
      </c>
      <c r="E186" s="320" t="s">
        <v>1009</v>
      </c>
      <c r="F186" s="204" t="s">
        <v>3763</v>
      </c>
      <c r="G186" s="206" t="s">
        <v>782</v>
      </c>
      <c r="H186" s="202" t="s">
        <v>1004</v>
      </c>
      <c r="I186" s="203"/>
      <c r="J186" s="163">
        <f t="shared" si="22"/>
        <v>216</v>
      </c>
      <c r="K186" s="164">
        <f>INDEX('1.2(1)②'!$B:$B,MATCH(M186,'1.2(1)②'!$A:$A,0),1)</f>
        <v>216</v>
      </c>
      <c r="L186" s="185">
        <f t="shared" si="19"/>
        <v>216</v>
      </c>
      <c r="M186" s="185" t="str">
        <f t="shared" si="21"/>
        <v>産業（製造業）鉄鋼業鍛鋼製造業加熱工程省エネルギー型製造プロセス</v>
      </c>
      <c r="N186" s="186"/>
      <c r="O186" s="193" t="s">
        <v>3579</v>
      </c>
      <c r="P186" s="210">
        <v>1</v>
      </c>
      <c r="Q186" s="210">
        <v>0</v>
      </c>
      <c r="R186" s="210">
        <v>0</v>
      </c>
    </row>
    <row r="187" spans="2:18" hidden="1">
      <c r="B187" s="204" t="s">
        <v>774</v>
      </c>
      <c r="C187" s="205"/>
      <c r="D187" s="206" t="s">
        <v>775</v>
      </c>
      <c r="E187" s="320" t="s">
        <v>1009</v>
      </c>
      <c r="F187" s="204" t="s">
        <v>3764</v>
      </c>
      <c r="G187" s="207" t="s">
        <v>782</v>
      </c>
      <c r="H187" s="202" t="s">
        <v>107</v>
      </c>
      <c r="I187" s="203"/>
      <c r="J187" s="163">
        <f t="shared" si="22"/>
        <v>217</v>
      </c>
      <c r="K187" s="164">
        <f>INDEX('1.2(1)②'!$B:$B,MATCH(M187,'1.2(1)②'!$A:$A,0),1)</f>
        <v>217</v>
      </c>
      <c r="L187" s="185">
        <f t="shared" si="19"/>
        <v>217</v>
      </c>
      <c r="M187" s="185" t="str">
        <f t="shared" si="21"/>
        <v>産業（製造業）鉄鋼業鍛鋼製造業加熱工程その他</v>
      </c>
      <c r="N187" s="186"/>
      <c r="O187" s="193" t="s">
        <v>3580</v>
      </c>
      <c r="P187" s="210">
        <v>1</v>
      </c>
      <c r="Q187" s="210">
        <v>1</v>
      </c>
      <c r="R187" s="210">
        <v>0</v>
      </c>
    </row>
    <row r="188" spans="2:18" hidden="1">
      <c r="B188" s="204" t="s">
        <v>774</v>
      </c>
      <c r="C188" s="205"/>
      <c r="D188" s="206" t="s">
        <v>775</v>
      </c>
      <c r="E188" s="320" t="s">
        <v>1009</v>
      </c>
      <c r="F188" s="204" t="s">
        <v>3765</v>
      </c>
      <c r="G188" s="210" t="s">
        <v>3563</v>
      </c>
      <c r="H188" s="202" t="s">
        <v>74</v>
      </c>
      <c r="I188" s="203"/>
      <c r="J188" s="163" t="str">
        <f t="shared" si="22"/>
        <v>218～219</v>
      </c>
      <c r="K188" s="164">
        <f>INDEX('1.2(1)②'!$B:$B,MATCH(M188,'1.2(1)②'!$A:$A,0),1)</f>
        <v>218</v>
      </c>
      <c r="L188" s="185">
        <f t="shared" si="19"/>
        <v>219</v>
      </c>
      <c r="M188" s="185" t="str">
        <f t="shared" si="21"/>
        <v>産業（製造業）鉄鋼業鍛鋼製造業熱処理工程燃焼設備</v>
      </c>
      <c r="N188" s="186"/>
      <c r="O188" s="193" t="s">
        <v>3680</v>
      </c>
      <c r="P188" s="210">
        <v>2</v>
      </c>
      <c r="Q188" s="210">
        <v>0</v>
      </c>
      <c r="R188" s="210">
        <v>0</v>
      </c>
    </row>
    <row r="189" spans="2:18" hidden="1">
      <c r="B189" s="204" t="s">
        <v>774</v>
      </c>
      <c r="C189" s="205"/>
      <c r="D189" s="206" t="s">
        <v>775</v>
      </c>
      <c r="E189" s="320" t="s">
        <v>1009</v>
      </c>
      <c r="F189" s="204" t="s">
        <v>3766</v>
      </c>
      <c r="G189" s="210" t="s">
        <v>3568</v>
      </c>
      <c r="H189" s="202" t="s">
        <v>3569</v>
      </c>
      <c r="I189" s="203"/>
      <c r="J189" s="163">
        <f t="shared" si="22"/>
        <v>220</v>
      </c>
      <c r="K189" s="164">
        <f>INDEX('1.2(1)②'!$B:$B,MATCH(M189,'1.2(1)②'!$A:$A,0),1)</f>
        <v>220</v>
      </c>
      <c r="L189" s="185">
        <f t="shared" si="19"/>
        <v>220</v>
      </c>
      <c r="M189" s="185" t="str">
        <f t="shared" si="21"/>
        <v>産業（製造業）鉄鋼業鍛鋼製造業機械加工工程機械加工設備</v>
      </c>
      <c r="N189" s="186"/>
      <c r="O189" s="193" t="s">
        <v>3682</v>
      </c>
      <c r="P189" s="210">
        <v>1</v>
      </c>
      <c r="Q189" s="210">
        <v>0</v>
      </c>
      <c r="R189" s="210">
        <v>0</v>
      </c>
    </row>
    <row r="190" spans="2:18" hidden="1">
      <c r="B190" s="204" t="s">
        <v>774</v>
      </c>
      <c r="C190" s="205"/>
      <c r="D190" s="206" t="s">
        <v>775</v>
      </c>
      <c r="E190" s="320" t="s">
        <v>1009</v>
      </c>
      <c r="F190" s="204" t="s">
        <v>3767</v>
      </c>
      <c r="G190" s="205" t="s">
        <v>737</v>
      </c>
      <c r="H190" s="259" t="s">
        <v>560</v>
      </c>
      <c r="I190" s="260"/>
      <c r="J190" s="163">
        <f t="shared" si="22"/>
        <v>221</v>
      </c>
      <c r="K190" s="164">
        <f>INDEX('1.2(1)②'!$B:$B,MATCH(M190,'1.2(1)②'!$A:$A,0),1)</f>
        <v>221</v>
      </c>
      <c r="L190" s="185">
        <f t="shared" ref="L190" si="23">K191-1</f>
        <v>221</v>
      </c>
      <c r="M190" s="185" t="str">
        <f t="shared" si="21"/>
        <v>産業（製造業）鉄鋼業鍛鋼製造業その他の主要エネルギー消費設備廃熱回収設備</v>
      </c>
      <c r="N190" s="186"/>
      <c r="O190" s="193" t="s">
        <v>3620</v>
      </c>
      <c r="P190" s="210">
        <v>1</v>
      </c>
      <c r="Q190" s="210">
        <v>0</v>
      </c>
      <c r="R190" s="210">
        <v>0</v>
      </c>
    </row>
    <row r="191" spans="2:18" hidden="1">
      <c r="B191" s="204" t="s">
        <v>774</v>
      </c>
      <c r="C191" s="205"/>
      <c r="D191" s="424" t="s">
        <v>783</v>
      </c>
      <c r="E191" s="425"/>
      <c r="F191" s="204" t="s">
        <v>3767</v>
      </c>
      <c r="G191" s="201" t="s">
        <v>982</v>
      </c>
      <c r="H191" s="202" t="s">
        <v>89</v>
      </c>
      <c r="I191" s="203"/>
      <c r="J191" s="163" t="str">
        <f t="shared" si="22"/>
        <v>222～225</v>
      </c>
      <c r="K191" s="164">
        <f>INDEX('1.2(1)②'!$B:$B,MATCH(M191,'1.2(1)②'!$A:$A,0),1)</f>
        <v>222</v>
      </c>
      <c r="L191" s="185">
        <f t="shared" si="18"/>
        <v>225</v>
      </c>
      <c r="M191" s="185" t="str">
        <f t="shared" si="21"/>
        <v>産業（製造業）パルプ製造業及び紙製造業パルプ化工程（クラフトパルプ（ＫＰ））熱利用設備</v>
      </c>
      <c r="N191" s="186"/>
      <c r="O191" s="193" t="s">
        <v>840</v>
      </c>
      <c r="P191" s="210">
        <v>4</v>
      </c>
      <c r="Q191" s="210">
        <v>0</v>
      </c>
      <c r="R191" s="210">
        <v>0</v>
      </c>
    </row>
    <row r="192" spans="2:18" hidden="1">
      <c r="B192" s="204" t="s">
        <v>774</v>
      </c>
      <c r="C192" s="205"/>
      <c r="D192" s="415" t="s">
        <v>783</v>
      </c>
      <c r="E192" s="416"/>
      <c r="F192" s="204" t="s">
        <v>3769</v>
      </c>
      <c r="G192" s="204" t="s">
        <v>982</v>
      </c>
      <c r="H192" s="202" t="s">
        <v>1010</v>
      </c>
      <c r="I192" s="203"/>
      <c r="J192" s="163" t="str">
        <f t="shared" si="22"/>
        <v>226～231</v>
      </c>
      <c r="K192" s="164">
        <f>INDEX('1.2(1)②'!$B:$B,MATCH(M192,'1.2(1)②'!$A:$A,0),1)</f>
        <v>226</v>
      </c>
      <c r="L192" s="185">
        <f t="shared" si="18"/>
        <v>231</v>
      </c>
      <c r="M192" s="185" t="str">
        <f t="shared" si="21"/>
        <v>産業（製造業）パルプ製造業及び紙製造業パルプ化工程（クラフトパルプ（ＫＰ））電気利用設備</v>
      </c>
      <c r="N192" s="186"/>
      <c r="O192" s="193" t="s">
        <v>841</v>
      </c>
      <c r="P192" s="210">
        <v>6</v>
      </c>
      <c r="Q192" s="210">
        <v>0</v>
      </c>
      <c r="R192" s="210">
        <v>0</v>
      </c>
    </row>
    <row r="193" spans="2:18" hidden="1">
      <c r="B193" s="204" t="s">
        <v>774</v>
      </c>
      <c r="C193" s="205"/>
      <c r="D193" s="415" t="s">
        <v>783</v>
      </c>
      <c r="E193" s="416"/>
      <c r="F193" s="204" t="s">
        <v>3770</v>
      </c>
      <c r="G193" s="206" t="s">
        <v>982</v>
      </c>
      <c r="H193" s="202" t="s">
        <v>1004</v>
      </c>
      <c r="I193" s="203"/>
      <c r="J193" s="163">
        <f t="shared" si="22"/>
        <v>232</v>
      </c>
      <c r="K193" s="164">
        <f>INDEX('1.2(1)②'!$B:$B,MATCH(M193,'1.2(1)②'!$A:$A,0),1)</f>
        <v>232</v>
      </c>
      <c r="L193" s="185">
        <f t="shared" si="18"/>
        <v>232</v>
      </c>
      <c r="M193" s="185" t="str">
        <f t="shared" si="21"/>
        <v>産業（製造業）パルプ製造業及び紙製造業パルプ化工程（クラフトパルプ（ＫＰ））省エネルギー型製造プロセス</v>
      </c>
      <c r="N193" s="186"/>
      <c r="O193" s="193" t="s">
        <v>3543</v>
      </c>
      <c r="P193" s="210">
        <v>1</v>
      </c>
      <c r="Q193" s="210">
        <v>0</v>
      </c>
      <c r="R193" s="210">
        <v>0</v>
      </c>
    </row>
    <row r="194" spans="2:18" hidden="1">
      <c r="B194" s="204" t="s">
        <v>774</v>
      </c>
      <c r="C194" s="205"/>
      <c r="D194" s="415" t="s">
        <v>783</v>
      </c>
      <c r="E194" s="416"/>
      <c r="F194" s="204" t="s">
        <v>3771</v>
      </c>
      <c r="G194" s="201" t="s">
        <v>984</v>
      </c>
      <c r="H194" s="202" t="s">
        <v>89</v>
      </c>
      <c r="I194" s="203"/>
      <c r="J194" s="163">
        <f t="shared" si="22"/>
        <v>233</v>
      </c>
      <c r="K194" s="164">
        <f>INDEX('1.2(1)②'!$B:$B,MATCH(M194,'1.2(1)②'!$A:$A,0),1)</f>
        <v>233</v>
      </c>
      <c r="L194" s="185">
        <f t="shared" si="18"/>
        <v>233</v>
      </c>
      <c r="M194" s="185" t="str">
        <f t="shared" si="21"/>
        <v>産業（製造業）パルプ製造業及び紙製造業パルプ化工程（機械パルプ）熱利用設備</v>
      </c>
      <c r="N194" s="186"/>
      <c r="O194" s="193" t="s">
        <v>3544</v>
      </c>
      <c r="P194" s="210">
        <v>1</v>
      </c>
      <c r="Q194" s="210">
        <v>0</v>
      </c>
      <c r="R194" s="210">
        <v>0</v>
      </c>
    </row>
    <row r="195" spans="2:18" hidden="1">
      <c r="B195" s="204" t="s">
        <v>774</v>
      </c>
      <c r="C195" s="205"/>
      <c r="D195" s="415" t="s">
        <v>783</v>
      </c>
      <c r="E195" s="416"/>
      <c r="F195" s="204" t="s">
        <v>3772</v>
      </c>
      <c r="G195" s="204" t="s">
        <v>984</v>
      </c>
      <c r="H195" s="202" t="s">
        <v>560</v>
      </c>
      <c r="I195" s="203"/>
      <c r="J195" s="163">
        <f t="shared" si="22"/>
        <v>234</v>
      </c>
      <c r="K195" s="164">
        <f>INDEX('1.2(1)②'!$B:$B,MATCH(M195,'1.2(1)②'!$A:$A,0),1)</f>
        <v>234</v>
      </c>
      <c r="L195" s="185">
        <f t="shared" si="18"/>
        <v>234</v>
      </c>
      <c r="M195" s="185" t="str">
        <f t="shared" si="21"/>
        <v>産業（製造業）パルプ製造業及び紙製造業パルプ化工程（機械パルプ）廃熱回収設備</v>
      </c>
      <c r="N195" s="186"/>
      <c r="O195" s="193" t="s">
        <v>3545</v>
      </c>
      <c r="P195" s="210">
        <v>1</v>
      </c>
      <c r="Q195" s="210">
        <v>0</v>
      </c>
      <c r="R195" s="210">
        <v>0</v>
      </c>
    </row>
    <row r="196" spans="2:18" hidden="1">
      <c r="B196" s="204" t="s">
        <v>774</v>
      </c>
      <c r="C196" s="205"/>
      <c r="D196" s="415" t="s">
        <v>783</v>
      </c>
      <c r="E196" s="416"/>
      <c r="F196" s="204" t="s">
        <v>3773</v>
      </c>
      <c r="G196" s="207" t="s">
        <v>984</v>
      </c>
      <c r="H196" s="202" t="s">
        <v>117</v>
      </c>
      <c r="I196" s="203"/>
      <c r="J196" s="163" t="str">
        <f t="shared" si="22"/>
        <v>235～237</v>
      </c>
      <c r="K196" s="164">
        <f>INDEX('1.2(1)②'!$B:$B,MATCH(M196,'1.2(1)②'!$A:$A,0),1)</f>
        <v>235</v>
      </c>
      <c r="L196" s="185">
        <f t="shared" si="18"/>
        <v>237</v>
      </c>
      <c r="M196" s="185" t="str">
        <f t="shared" si="21"/>
        <v>産業（製造業）パルプ製造業及び紙製造業パルプ化工程（機械パルプ）電気使用設備</v>
      </c>
      <c r="N196" s="186"/>
      <c r="O196" s="193" t="s">
        <v>842</v>
      </c>
      <c r="P196" s="210">
        <v>3</v>
      </c>
      <c r="Q196" s="210">
        <v>0</v>
      </c>
      <c r="R196" s="210">
        <v>0</v>
      </c>
    </row>
    <row r="197" spans="2:18" hidden="1">
      <c r="B197" s="204" t="s">
        <v>774</v>
      </c>
      <c r="C197" s="205"/>
      <c r="D197" s="415" t="s">
        <v>783</v>
      </c>
      <c r="E197" s="416"/>
      <c r="F197" s="204" t="s">
        <v>3774</v>
      </c>
      <c r="G197" s="205" t="s">
        <v>986</v>
      </c>
      <c r="H197" s="202" t="s">
        <v>117</v>
      </c>
      <c r="I197" s="203"/>
      <c r="J197" s="163" t="str">
        <f t="shared" si="22"/>
        <v>238～244</v>
      </c>
      <c r="K197" s="164">
        <f>INDEX('1.2(1)②'!$B:$B,MATCH(M197,'1.2(1)②'!$A:$A,0),1)</f>
        <v>238</v>
      </c>
      <c r="L197" s="185">
        <f t="shared" si="18"/>
        <v>244</v>
      </c>
      <c r="M197" s="185" t="str">
        <f t="shared" si="21"/>
        <v>産業（製造業）パルプ製造業及び紙製造業パルプ化工程（古紙パルプ）電気使用設備</v>
      </c>
      <c r="N197" s="186"/>
      <c r="O197" s="193" t="s">
        <v>843</v>
      </c>
      <c r="P197" s="210">
        <v>7</v>
      </c>
      <c r="Q197" s="210">
        <v>0</v>
      </c>
      <c r="R197" s="210">
        <v>0</v>
      </c>
    </row>
    <row r="198" spans="2:18" hidden="1">
      <c r="B198" s="204" t="s">
        <v>774</v>
      </c>
      <c r="C198" s="205"/>
      <c r="D198" s="415" t="s">
        <v>783</v>
      </c>
      <c r="E198" s="416"/>
      <c r="F198" s="204" t="s">
        <v>3775</v>
      </c>
      <c r="G198" s="201" t="s">
        <v>988</v>
      </c>
      <c r="H198" s="202" t="s">
        <v>89</v>
      </c>
      <c r="I198" s="203"/>
      <c r="J198" s="163" t="str">
        <f t="shared" si="22"/>
        <v>245～255</v>
      </c>
      <c r="K198" s="164">
        <f>INDEX('1.2(1)②'!$B:$B,MATCH(M198,'1.2(1)②'!$A:$A,0),1)</f>
        <v>245</v>
      </c>
      <c r="L198" s="185">
        <f t="shared" si="18"/>
        <v>255</v>
      </c>
      <c r="M198" s="185" t="str">
        <f t="shared" si="21"/>
        <v>産業（製造業）パルプ製造業及び紙製造業抄紙工程熱利用設備</v>
      </c>
      <c r="N198" s="186"/>
      <c r="O198" s="193" t="s">
        <v>3853</v>
      </c>
      <c r="P198" s="210">
        <v>11</v>
      </c>
      <c r="Q198" s="210">
        <v>0</v>
      </c>
      <c r="R198" s="210">
        <v>0</v>
      </c>
    </row>
    <row r="199" spans="2:18" hidden="1">
      <c r="B199" s="204" t="s">
        <v>774</v>
      </c>
      <c r="C199" s="205"/>
      <c r="D199" s="415" t="s">
        <v>783</v>
      </c>
      <c r="E199" s="416"/>
      <c r="F199" s="204" t="s">
        <v>3776</v>
      </c>
      <c r="G199" s="204" t="s">
        <v>988</v>
      </c>
      <c r="H199" s="202" t="s">
        <v>560</v>
      </c>
      <c r="I199" s="203"/>
      <c r="J199" s="163">
        <f t="shared" si="22"/>
        <v>256</v>
      </c>
      <c r="K199" s="164">
        <f>INDEX('1.2(1)②'!$B:$B,MATCH(M199,'1.2(1)②'!$A:$A,0),1)</f>
        <v>256</v>
      </c>
      <c r="L199" s="185">
        <f t="shared" si="18"/>
        <v>256</v>
      </c>
      <c r="M199" s="185" t="str">
        <f t="shared" si="21"/>
        <v>産業（製造業）パルプ製造業及び紙製造業抄紙工程廃熱回収設備</v>
      </c>
      <c r="N199" s="186"/>
      <c r="O199" s="193" t="s">
        <v>845</v>
      </c>
      <c r="P199" s="210">
        <v>1</v>
      </c>
      <c r="Q199" s="210">
        <v>0</v>
      </c>
      <c r="R199" s="210">
        <v>0</v>
      </c>
    </row>
    <row r="200" spans="2:18" hidden="1">
      <c r="B200" s="204" t="s">
        <v>774</v>
      </c>
      <c r="C200" s="205"/>
      <c r="D200" s="415" t="s">
        <v>783</v>
      </c>
      <c r="E200" s="416"/>
      <c r="F200" s="204" t="s">
        <v>3777</v>
      </c>
      <c r="G200" s="206" t="s">
        <v>988</v>
      </c>
      <c r="H200" s="202" t="s">
        <v>117</v>
      </c>
      <c r="I200" s="203"/>
      <c r="J200" s="163" t="str">
        <f t="shared" si="22"/>
        <v>257～264</v>
      </c>
      <c r="K200" s="164">
        <f>INDEX('1.2(1)②'!$B:$B,MATCH(M200,'1.2(1)②'!$A:$A,0),1)</f>
        <v>257</v>
      </c>
      <c r="L200" s="185">
        <f t="shared" si="18"/>
        <v>264</v>
      </c>
      <c r="M200" s="185" t="str">
        <f t="shared" si="21"/>
        <v>産業（製造業）パルプ製造業及び紙製造業抄紙工程電気使用設備</v>
      </c>
      <c r="N200" s="186"/>
      <c r="O200" s="193" t="s">
        <v>846</v>
      </c>
      <c r="P200" s="210">
        <v>8</v>
      </c>
      <c r="Q200" s="210">
        <v>0</v>
      </c>
      <c r="R200" s="210">
        <v>0</v>
      </c>
    </row>
    <row r="201" spans="2:18" hidden="1">
      <c r="B201" s="204" t="s">
        <v>774</v>
      </c>
      <c r="C201" s="205"/>
      <c r="D201" s="415" t="s">
        <v>783</v>
      </c>
      <c r="E201" s="416"/>
      <c r="F201" s="204" t="s">
        <v>3778</v>
      </c>
      <c r="G201" s="206" t="s">
        <v>988</v>
      </c>
      <c r="H201" s="202" t="s">
        <v>1004</v>
      </c>
      <c r="I201" s="203"/>
      <c r="J201" s="163" t="e">
        <f t="shared" ref="J201:J221" si="24">HYPERLINK("#'"&amp;$B$17&amp;$B$18&amp;$B$102&amp;"'!B"&amp;K201+6,IF(L201=K201,K201,K201&amp;"～"&amp;L201))</f>
        <v>#N/A</v>
      </c>
      <c r="K201" s="164">
        <f>INDEX('1.2(1)②'!$B:$B,MATCH(M201,'1.2(1)②'!$A:$A,0),1)</f>
        <v>265</v>
      </c>
      <c r="L201" s="185" t="e">
        <f t="shared" si="18"/>
        <v>#N/A</v>
      </c>
      <c r="M201" s="185" t="str">
        <f t="shared" si="21"/>
        <v>産業（製造業）パルプ製造業及び紙製造業抄紙工程省エネルギー型製造プロセス</v>
      </c>
      <c r="N201" s="186"/>
      <c r="O201" s="193" t="s">
        <v>847</v>
      </c>
      <c r="P201" s="210">
        <v>2</v>
      </c>
      <c r="Q201" s="210">
        <v>0</v>
      </c>
      <c r="R201" s="210">
        <v>0</v>
      </c>
    </row>
    <row r="202" spans="2:18" hidden="1">
      <c r="B202" s="204" t="s">
        <v>774</v>
      </c>
      <c r="C202" s="205"/>
      <c r="D202" s="415" t="s">
        <v>783</v>
      </c>
      <c r="E202" s="416"/>
      <c r="F202" s="204" t="s">
        <v>3779</v>
      </c>
      <c r="G202" s="413" t="s">
        <v>3581</v>
      </c>
      <c r="H202" s="202" t="s">
        <v>74</v>
      </c>
      <c r="I202" s="203"/>
      <c r="J202" s="163" t="e">
        <f t="shared" si="24"/>
        <v>#N/A</v>
      </c>
      <c r="K202" s="164" t="e">
        <f>INDEX('1.2(1)②'!$B:$B,MATCH(M202,'1.2(1)②'!$A:$A,0),1)</f>
        <v>#N/A</v>
      </c>
      <c r="L202" s="185" t="e">
        <f t="shared" si="18"/>
        <v>#N/A</v>
      </c>
      <c r="M202" s="185" t="str">
        <f t="shared" si="21"/>
        <v>産業（製造業）パルプ製造業及び紙製造業動力工程
（重油、石炭、都市ガス、固形燃料等）燃焼設備</v>
      </c>
      <c r="N202" s="186"/>
      <c r="O202" s="193" t="s">
        <v>916</v>
      </c>
      <c r="P202" s="210">
        <v>1</v>
      </c>
      <c r="Q202" s="210">
        <v>0</v>
      </c>
      <c r="R202" s="210">
        <v>0</v>
      </c>
    </row>
    <row r="203" spans="2:18" hidden="1">
      <c r="B203" s="204" t="s">
        <v>774</v>
      </c>
      <c r="C203" s="205"/>
      <c r="D203" s="415" t="s">
        <v>783</v>
      </c>
      <c r="E203" s="416"/>
      <c r="F203" s="204" t="s">
        <v>3780</v>
      </c>
      <c r="G203" s="414"/>
      <c r="H203" s="202" t="s">
        <v>89</v>
      </c>
      <c r="I203" s="203"/>
      <c r="J203" s="163" t="e">
        <f t="shared" si="24"/>
        <v>#N/A</v>
      </c>
      <c r="K203" s="164" t="e">
        <f>INDEX('1.2(1)②'!$B:$B,MATCH(M203,'1.2(1)②'!$A:$A,0),1)</f>
        <v>#N/A</v>
      </c>
      <c r="L203" s="185">
        <f t="shared" si="18"/>
        <v>268</v>
      </c>
      <c r="M203" s="185" t="str">
        <f t="shared" si="21"/>
        <v>産業（製造業）パルプ製造業及び紙製造業熱利用設備</v>
      </c>
      <c r="N203" s="186"/>
      <c r="O203" s="193" t="s">
        <v>848</v>
      </c>
      <c r="P203" s="210">
        <v>1</v>
      </c>
      <c r="Q203" s="210">
        <v>0</v>
      </c>
      <c r="R203" s="210">
        <v>0</v>
      </c>
    </row>
    <row r="204" spans="2:18" hidden="1">
      <c r="B204" s="204" t="s">
        <v>774</v>
      </c>
      <c r="C204" s="205"/>
      <c r="D204" s="415" t="s">
        <v>783</v>
      </c>
      <c r="E204" s="416"/>
      <c r="F204" s="204" t="s">
        <v>3781</v>
      </c>
      <c r="G204" s="205" t="s">
        <v>992</v>
      </c>
      <c r="H204" s="202" t="s">
        <v>74</v>
      </c>
      <c r="I204" s="203"/>
      <c r="J204" s="163">
        <f t="shared" si="24"/>
        <v>269</v>
      </c>
      <c r="K204" s="164">
        <f>INDEX('1.2(1)②'!$B:$B,MATCH(M204,'1.2(1)②'!$A:$A,0),1)</f>
        <v>269</v>
      </c>
      <c r="L204" s="185">
        <f t="shared" si="18"/>
        <v>269</v>
      </c>
      <c r="M204" s="185" t="str">
        <f t="shared" si="21"/>
        <v>産業（製造業）パルプ製造業及び紙製造業動力工程（回収黒液）燃焼設備</v>
      </c>
      <c r="N204" s="186"/>
      <c r="O204" s="193" t="s">
        <v>903</v>
      </c>
      <c r="P204" s="210">
        <v>1</v>
      </c>
      <c r="Q204" s="210">
        <v>0</v>
      </c>
      <c r="R204" s="210">
        <v>0</v>
      </c>
    </row>
    <row r="205" spans="2:18" hidden="1">
      <c r="B205" s="204" t="s">
        <v>774</v>
      </c>
      <c r="C205" s="205"/>
      <c r="D205" s="415" t="s">
        <v>783</v>
      </c>
      <c r="E205" s="416"/>
      <c r="F205" s="204" t="s">
        <v>3782</v>
      </c>
      <c r="G205" s="206" t="s">
        <v>992</v>
      </c>
      <c r="H205" s="202" t="s">
        <v>89</v>
      </c>
      <c r="I205" s="203"/>
      <c r="J205" s="163" t="str">
        <f t="shared" si="24"/>
        <v>270～273</v>
      </c>
      <c r="K205" s="164">
        <f>INDEX('1.2(1)②'!$B:$B,MATCH(M205,'1.2(1)②'!$A:$A,0),1)</f>
        <v>270</v>
      </c>
      <c r="L205" s="185">
        <f t="shared" si="18"/>
        <v>273</v>
      </c>
      <c r="M205" s="185" t="str">
        <f t="shared" si="21"/>
        <v>産業（製造業）パルプ製造業及び紙製造業動力工程（回収黒液）熱利用設備</v>
      </c>
      <c r="N205" s="186"/>
      <c r="O205" s="193" t="s">
        <v>849</v>
      </c>
      <c r="P205" s="210">
        <v>4</v>
      </c>
      <c r="Q205" s="210">
        <v>0</v>
      </c>
      <c r="R205" s="210">
        <v>0</v>
      </c>
    </row>
    <row r="206" spans="2:18" hidden="1">
      <c r="B206" s="204" t="s">
        <v>774</v>
      </c>
      <c r="C206" s="205"/>
      <c r="D206" s="415" t="s">
        <v>783</v>
      </c>
      <c r="E206" s="416"/>
      <c r="F206" s="204" t="s">
        <v>3783</v>
      </c>
      <c r="G206" s="206" t="s">
        <v>992</v>
      </c>
      <c r="H206" s="202" t="s">
        <v>560</v>
      </c>
      <c r="I206" s="203"/>
      <c r="J206" s="163" t="str">
        <f t="shared" si="24"/>
        <v>274～277</v>
      </c>
      <c r="K206" s="164">
        <f>INDEX('1.2(1)②'!$B:$B,MATCH(M206,'1.2(1)②'!$A:$A,0),1)</f>
        <v>274</v>
      </c>
      <c r="L206" s="185">
        <f t="shared" si="18"/>
        <v>277</v>
      </c>
      <c r="M206" s="185" t="str">
        <f t="shared" si="21"/>
        <v>産業（製造業）パルプ製造業及び紙製造業動力工程（回収黒液）廃熱回収設備</v>
      </c>
      <c r="N206" s="186"/>
      <c r="O206" s="193" t="s">
        <v>849</v>
      </c>
      <c r="P206" s="210">
        <v>4</v>
      </c>
      <c r="Q206" s="210">
        <v>0</v>
      </c>
      <c r="R206" s="210">
        <v>0</v>
      </c>
    </row>
    <row r="207" spans="2:18" hidden="1">
      <c r="B207" s="204" t="s">
        <v>774</v>
      </c>
      <c r="C207" s="205"/>
      <c r="D207" s="415" t="s">
        <v>783</v>
      </c>
      <c r="E207" s="416"/>
      <c r="F207" s="204" t="s">
        <v>3784</v>
      </c>
      <c r="G207" s="207" t="s">
        <v>992</v>
      </c>
      <c r="H207" s="202" t="s">
        <v>110</v>
      </c>
      <c r="I207" s="203"/>
      <c r="J207" s="163" t="e">
        <f t="shared" si="24"/>
        <v>#N/A</v>
      </c>
      <c r="K207" s="164">
        <f>INDEX('1.2(1)②'!$B:$B,MATCH(M207,'1.2(1)②'!$A:$A,0),1)</f>
        <v>278</v>
      </c>
      <c r="L207" s="185" t="e">
        <f t="shared" si="18"/>
        <v>#N/A</v>
      </c>
      <c r="M207" s="185" t="str">
        <f t="shared" si="21"/>
        <v>産業（製造業）パルプ製造業及び紙製造業動力工程（回収黒液）コージェネレーション設備</v>
      </c>
      <c r="N207" s="186"/>
      <c r="O207" s="193" t="s">
        <v>850</v>
      </c>
      <c r="P207" s="210">
        <v>1</v>
      </c>
      <c r="Q207" s="210">
        <v>0</v>
      </c>
      <c r="R207" s="210">
        <v>0</v>
      </c>
    </row>
    <row r="208" spans="2:18" ht="28.8">
      <c r="B208" s="322" t="s">
        <v>774</v>
      </c>
      <c r="C208" s="321"/>
      <c r="D208" s="422" t="s">
        <v>3856</v>
      </c>
      <c r="E208" s="423"/>
      <c r="F208" s="321" t="s">
        <v>13</v>
      </c>
      <c r="G208" s="205" t="s">
        <v>817</v>
      </c>
      <c r="H208" s="202" t="s">
        <v>107</v>
      </c>
      <c r="I208" s="203"/>
      <c r="J208" s="163" t="e">
        <f t="shared" si="24"/>
        <v>#N/A</v>
      </c>
      <c r="K208" s="164" t="e">
        <f>INDEX('1.2(1)②'!$B:$B,MATCH(M208,'1.2(1)②'!$A:$A,0),1)</f>
        <v>#N/A</v>
      </c>
      <c r="L208" s="185">
        <f t="shared" si="18"/>
        <v>279</v>
      </c>
      <c r="M208" s="185" t="str">
        <f t="shared" si="21"/>
        <v>産業（製造業）パルプ製造業及び紙製造業（つづき）共通工程※2その他</v>
      </c>
      <c r="N208" s="186"/>
      <c r="O208" s="193" t="s">
        <v>877</v>
      </c>
      <c r="P208" s="210">
        <v>1</v>
      </c>
      <c r="Q208" s="210">
        <v>0</v>
      </c>
      <c r="R208" s="210">
        <v>0</v>
      </c>
    </row>
    <row r="209" spans="2:18">
      <c r="B209" s="204" t="s">
        <v>774</v>
      </c>
      <c r="C209" s="205"/>
      <c r="D209" s="415" t="s">
        <v>783</v>
      </c>
      <c r="E209" s="416"/>
      <c r="F209" s="204" t="s">
        <v>3786</v>
      </c>
      <c r="G209" s="201" t="s">
        <v>737</v>
      </c>
      <c r="H209" s="202" t="s">
        <v>117</v>
      </c>
      <c r="I209" s="203"/>
      <c r="J209" s="163" t="str">
        <f t="shared" si="24"/>
        <v>280～283</v>
      </c>
      <c r="K209" s="164">
        <f>INDEX('1.2(1)②'!$B:$B,MATCH(M209,'1.2(1)②'!$A:$A,0),1)</f>
        <v>280</v>
      </c>
      <c r="L209" s="185">
        <f t="shared" si="18"/>
        <v>283</v>
      </c>
      <c r="M209" s="185" t="str">
        <f t="shared" si="21"/>
        <v>産業（製造業）パルプ製造業及び紙製造業その他の主要エネルギー消費設備電気使用設備</v>
      </c>
      <c r="N209" s="186"/>
      <c r="O209" s="193" t="s">
        <v>851</v>
      </c>
      <c r="P209" s="210">
        <v>4</v>
      </c>
      <c r="Q209" s="210">
        <v>0</v>
      </c>
      <c r="R209" s="210">
        <v>0</v>
      </c>
    </row>
    <row r="210" spans="2:18" ht="14.4" customHeight="1">
      <c r="B210" s="204" t="s">
        <v>774</v>
      </c>
      <c r="C210" s="205"/>
      <c r="D210" s="413" t="s">
        <v>1022</v>
      </c>
      <c r="E210" s="201" t="s">
        <v>1011</v>
      </c>
      <c r="F210" s="204" t="s">
        <v>3787</v>
      </c>
      <c r="G210" s="210" t="s">
        <v>821</v>
      </c>
      <c r="H210" s="202" t="s">
        <v>74</v>
      </c>
      <c r="I210" s="203"/>
      <c r="J210" s="163" t="str">
        <f t="shared" si="24"/>
        <v>284～286</v>
      </c>
      <c r="K210" s="164">
        <f>INDEX('1.2(1)②'!$B:$B,MATCH(M210,'1.2(1)②'!$A:$A,0),1)</f>
        <v>284</v>
      </c>
      <c r="L210" s="185">
        <f t="shared" si="18"/>
        <v>286</v>
      </c>
      <c r="M210" s="185" t="str">
        <f>B210&amp;D212&amp;E210&amp;G210&amp;H210</f>
        <v>産業（製造業）石油化学系基礎製品製造業（ナフサ分解プラント）ナフサ分解工程燃焼設備</v>
      </c>
      <c r="N210" s="186"/>
      <c r="O210" s="193" t="s">
        <v>925</v>
      </c>
      <c r="P210" s="210">
        <v>3</v>
      </c>
      <c r="Q210" s="210">
        <v>0</v>
      </c>
      <c r="R210" s="210">
        <v>0</v>
      </c>
    </row>
    <row r="211" spans="2:18">
      <c r="B211" s="204" t="s">
        <v>774</v>
      </c>
      <c r="C211" s="205"/>
      <c r="D211" s="419"/>
      <c r="E211" s="204" t="s">
        <v>1011</v>
      </c>
      <c r="F211" s="204" t="s">
        <v>3788</v>
      </c>
      <c r="G211" s="205" t="s">
        <v>823</v>
      </c>
      <c r="H211" s="202" t="s">
        <v>89</v>
      </c>
      <c r="I211" s="203"/>
      <c r="J211" s="163" t="str">
        <f t="shared" si="24"/>
        <v>287～290</v>
      </c>
      <c r="K211" s="164">
        <f>INDEX('1.2(1)②'!$B:$B,MATCH(M211,'1.2(1)②'!$A:$A,0),1)</f>
        <v>287</v>
      </c>
      <c r="L211" s="185">
        <f t="shared" si="18"/>
        <v>290</v>
      </c>
      <c r="M211" s="185" t="str">
        <f>B211&amp;D212&amp;E211&amp;G211&amp;H211</f>
        <v>産業（製造業）石油化学系基礎製品製造業（ナフサ分解プラント）高温分離工程熱利用設備</v>
      </c>
      <c r="N211" s="186"/>
      <c r="O211" s="193" t="s">
        <v>852</v>
      </c>
      <c r="P211" s="210">
        <v>4</v>
      </c>
      <c r="Q211" s="210">
        <v>0</v>
      </c>
      <c r="R211" s="210">
        <v>0</v>
      </c>
    </row>
    <row r="212" spans="2:18">
      <c r="B212" s="204" t="s">
        <v>774</v>
      </c>
      <c r="C212" s="205"/>
      <c r="D212" s="206" t="s">
        <v>790</v>
      </c>
      <c r="E212" s="206" t="s">
        <v>1011</v>
      </c>
      <c r="F212" s="204" t="s">
        <v>3789</v>
      </c>
      <c r="G212" s="204" t="s">
        <v>823</v>
      </c>
      <c r="H212" s="202" t="s">
        <v>560</v>
      </c>
      <c r="I212" s="203"/>
      <c r="J212" s="163">
        <f t="shared" si="24"/>
        <v>291</v>
      </c>
      <c r="K212" s="164">
        <f>INDEX('1.2(1)②'!$B:$B,MATCH(M212,'1.2(1)②'!$A:$A,0),1)</f>
        <v>291</v>
      </c>
      <c r="L212" s="185">
        <f t="shared" si="18"/>
        <v>291</v>
      </c>
      <c r="M212" s="185" t="str">
        <f t="shared" ref="M212:M221" si="25">B212&amp;D212&amp;E212&amp;G212&amp;H212</f>
        <v>産業（製造業）石油化学系基礎製品製造業（ナフサ分解プラント）高温分離工程廃熱回収設備</v>
      </c>
      <c r="N212" s="186"/>
      <c r="O212" s="193" t="s">
        <v>853</v>
      </c>
      <c r="P212" s="210">
        <v>1</v>
      </c>
      <c r="Q212" s="210">
        <v>0</v>
      </c>
      <c r="R212" s="210">
        <v>0</v>
      </c>
    </row>
    <row r="213" spans="2:18" ht="28.8">
      <c r="B213" s="204" t="s">
        <v>774</v>
      </c>
      <c r="C213" s="205"/>
      <c r="D213" s="206" t="s">
        <v>790</v>
      </c>
      <c r="E213" s="207" t="s">
        <v>1011</v>
      </c>
      <c r="F213" s="204" t="s">
        <v>3790</v>
      </c>
      <c r="G213" s="210" t="s">
        <v>825</v>
      </c>
      <c r="H213" s="202" t="s">
        <v>89</v>
      </c>
      <c r="I213" s="203"/>
      <c r="J213" s="163" t="str">
        <f t="shared" si="24"/>
        <v>292～295</v>
      </c>
      <c r="K213" s="164">
        <f>INDEX('1.2(1)②'!$B:$B,MATCH(M213,'1.2(1)②'!$A:$A,0),1)</f>
        <v>292</v>
      </c>
      <c r="L213" s="185">
        <f t="shared" ref="L213:L220" si="26">K214-1</f>
        <v>295</v>
      </c>
      <c r="M213" s="185" t="str">
        <f t="shared" si="25"/>
        <v>産業（製造業）石油化学系基礎製品製造業（ナフサ分解プラント）低温分離工程熱利用設備</v>
      </c>
      <c r="N213" s="186"/>
      <c r="O213" s="193" t="s">
        <v>3546</v>
      </c>
      <c r="P213" s="210">
        <v>4</v>
      </c>
      <c r="Q213" s="210">
        <v>0</v>
      </c>
      <c r="R213" s="210">
        <v>0</v>
      </c>
    </row>
    <row r="214" spans="2:18" ht="28.8">
      <c r="B214" s="204" t="s">
        <v>774</v>
      </c>
      <c r="C214" s="205"/>
      <c r="D214" s="207" t="s">
        <v>790</v>
      </c>
      <c r="E214" s="209" t="s">
        <v>1012</v>
      </c>
      <c r="F214" s="204" t="s">
        <v>3791</v>
      </c>
      <c r="G214" s="205" t="s">
        <v>827</v>
      </c>
      <c r="H214" s="202" t="s">
        <v>89</v>
      </c>
      <c r="I214" s="203"/>
      <c r="J214" s="163" t="e">
        <f t="shared" si="24"/>
        <v>#N/A</v>
      </c>
      <c r="K214" s="164">
        <f>INDEX('1.2(1)②'!$B:$B,MATCH(M214,'1.2(1)②'!$A:$A,0),1)</f>
        <v>296</v>
      </c>
      <c r="L214" s="185" t="e">
        <f t="shared" si="26"/>
        <v>#N/A</v>
      </c>
      <c r="M214" s="185" t="str">
        <f t="shared" si="25"/>
        <v>産業（製造業）石油化学系基礎製品製造業（その他のプラント）分離操作工程熱利用設備</v>
      </c>
      <c r="N214" s="186"/>
      <c r="O214" s="193" t="s">
        <v>3546</v>
      </c>
      <c r="P214" s="210">
        <v>6</v>
      </c>
      <c r="Q214" s="210">
        <v>0</v>
      </c>
      <c r="R214" s="210">
        <v>0</v>
      </c>
    </row>
    <row r="215" spans="2:18">
      <c r="B215" s="204" t="s">
        <v>774</v>
      </c>
      <c r="C215" s="205"/>
      <c r="D215" s="420" t="s">
        <v>793</v>
      </c>
      <c r="E215" s="421"/>
      <c r="F215" s="204" t="s">
        <v>3792</v>
      </c>
      <c r="G215" s="210" t="s">
        <v>794</v>
      </c>
      <c r="H215" s="202" t="s">
        <v>107</v>
      </c>
      <c r="I215" s="203"/>
      <c r="J215" s="163" t="e">
        <f t="shared" si="24"/>
        <v>#N/A</v>
      </c>
      <c r="K215" s="164" t="e">
        <f>INDEX('1.2(1)②'!$B:$B,MATCH(M215,'1.2(1)②'!$A:$A,0),1)</f>
        <v>#N/A</v>
      </c>
      <c r="L215" s="185">
        <f t="shared" si="26"/>
        <v>301</v>
      </c>
      <c r="M215" s="185" t="str">
        <f t="shared" si="25"/>
        <v>産業（製造業）セメント製造業共通工程その他</v>
      </c>
      <c r="N215" s="186"/>
      <c r="O215" s="193" t="s">
        <v>3847</v>
      </c>
      <c r="P215" s="210">
        <v>1</v>
      </c>
      <c r="Q215" s="210">
        <v>0</v>
      </c>
      <c r="R215" s="210">
        <v>0</v>
      </c>
    </row>
    <row r="216" spans="2:18">
      <c r="B216" s="204" t="s">
        <v>774</v>
      </c>
      <c r="C216" s="205"/>
      <c r="D216" s="415" t="s">
        <v>1013</v>
      </c>
      <c r="E216" s="416"/>
      <c r="F216" s="204" t="s">
        <v>3793</v>
      </c>
      <c r="G216" s="205" t="s">
        <v>1014</v>
      </c>
      <c r="H216" s="202" t="s">
        <v>1015</v>
      </c>
      <c r="I216" s="203"/>
      <c r="J216" s="163" t="str">
        <f t="shared" si="24"/>
        <v>302～303</v>
      </c>
      <c r="K216" s="164">
        <f>INDEX('1.2(1)②'!$B:$B,MATCH(M216,'1.2(1)②'!$A:$A,0),1)</f>
        <v>302</v>
      </c>
      <c r="L216" s="185">
        <f t="shared" si="26"/>
        <v>303</v>
      </c>
      <c r="M216" s="185" t="str">
        <f t="shared" si="25"/>
        <v>産業（製造業）セメント製造業原料粉砕工程原料粉砕設備</v>
      </c>
      <c r="N216" s="186"/>
      <c r="O216" s="193" t="s">
        <v>854</v>
      </c>
      <c r="P216" s="210">
        <v>2</v>
      </c>
      <c r="Q216" s="210">
        <v>0</v>
      </c>
      <c r="R216" s="210">
        <v>0</v>
      </c>
    </row>
    <row r="217" spans="2:18">
      <c r="B217" s="204" t="s">
        <v>774</v>
      </c>
      <c r="C217" s="205"/>
      <c r="D217" s="415" t="s">
        <v>1013</v>
      </c>
      <c r="E217" s="416"/>
      <c r="F217" s="204" t="s">
        <v>3794</v>
      </c>
      <c r="G217" s="201" t="s">
        <v>770</v>
      </c>
      <c r="H217" s="202" t="s">
        <v>1016</v>
      </c>
      <c r="I217" s="203"/>
      <c r="J217" s="163" t="str">
        <f t="shared" si="24"/>
        <v>304～305</v>
      </c>
      <c r="K217" s="164">
        <f>INDEX('1.2(1)②'!$B:$B,MATCH(M217,'1.2(1)②'!$A:$A,0),1)</f>
        <v>304</v>
      </c>
      <c r="L217" s="185">
        <f t="shared" si="26"/>
        <v>305</v>
      </c>
      <c r="M217" s="185" t="str">
        <f t="shared" si="25"/>
        <v>産業（製造業）セメント製造業焼成工程石炭粉砕設備</v>
      </c>
      <c r="N217" s="186"/>
      <c r="O217" s="193" t="s">
        <v>854</v>
      </c>
      <c r="P217" s="210">
        <v>2</v>
      </c>
      <c r="Q217" s="210">
        <v>0</v>
      </c>
      <c r="R217" s="210">
        <v>0</v>
      </c>
    </row>
    <row r="218" spans="2:18">
      <c r="B218" s="204" t="s">
        <v>774</v>
      </c>
      <c r="C218" s="205"/>
      <c r="D218" s="415" t="s">
        <v>1013</v>
      </c>
      <c r="E218" s="416"/>
      <c r="F218" s="204" t="s">
        <v>13</v>
      </c>
      <c r="G218" s="204" t="s">
        <v>770</v>
      </c>
      <c r="H218" s="202" t="s">
        <v>1017</v>
      </c>
      <c r="I218" s="203"/>
      <c r="J218" s="163" t="str">
        <f t="shared" si="24"/>
        <v>306～307</v>
      </c>
      <c r="K218" s="164">
        <f>INDEX('1.2(1)②'!$B:$B,MATCH(M218,'1.2(1)②'!$A:$A,0),1)</f>
        <v>306</v>
      </c>
      <c r="L218" s="185">
        <f t="shared" si="26"/>
        <v>307</v>
      </c>
      <c r="M218" s="185" t="str">
        <f t="shared" si="25"/>
        <v>産業（製造業）セメント製造業焼成工程排熱回収設備</v>
      </c>
      <c r="N218" s="186"/>
      <c r="O218" s="193" t="s">
        <v>855</v>
      </c>
      <c r="P218" s="210">
        <v>2</v>
      </c>
      <c r="Q218" s="210">
        <v>0</v>
      </c>
      <c r="R218" s="210">
        <v>0</v>
      </c>
    </row>
    <row r="219" spans="2:18">
      <c r="B219" s="204" t="s">
        <v>774</v>
      </c>
      <c r="C219" s="205"/>
      <c r="D219" s="415" t="s">
        <v>1013</v>
      </c>
      <c r="E219" s="416"/>
      <c r="F219" s="204" t="s">
        <v>13</v>
      </c>
      <c r="G219" s="207" t="s">
        <v>770</v>
      </c>
      <c r="H219" s="202" t="s">
        <v>1018</v>
      </c>
      <c r="I219" s="203"/>
      <c r="J219" s="163" t="str">
        <f t="shared" si="24"/>
        <v>308～309</v>
      </c>
      <c r="K219" s="164">
        <f>INDEX('1.2(1)②'!$B:$B,MATCH(M219,'1.2(1)②'!$A:$A,0),1)</f>
        <v>308</v>
      </c>
      <c r="L219" s="185">
        <f t="shared" si="26"/>
        <v>309</v>
      </c>
      <c r="M219" s="185" t="str">
        <f t="shared" si="25"/>
        <v>産業（製造業）セメント製造業焼成工程廃棄物燃料利用設備</v>
      </c>
      <c r="N219" s="186"/>
      <c r="O219" s="193" t="s">
        <v>3548</v>
      </c>
      <c r="P219" s="210">
        <v>2</v>
      </c>
      <c r="Q219" s="210">
        <v>0</v>
      </c>
      <c r="R219" s="210">
        <v>0</v>
      </c>
    </row>
    <row r="220" spans="2:18">
      <c r="B220" s="204" t="s">
        <v>774</v>
      </c>
      <c r="C220" s="205"/>
      <c r="D220" s="415" t="s">
        <v>1013</v>
      </c>
      <c r="E220" s="416"/>
      <c r="F220" s="204" t="s">
        <v>13</v>
      </c>
      <c r="G220" s="205" t="s">
        <v>1019</v>
      </c>
      <c r="H220" s="202" t="s">
        <v>1020</v>
      </c>
      <c r="I220" s="203"/>
      <c r="J220" s="163" t="str">
        <f t="shared" si="24"/>
        <v>310～311</v>
      </c>
      <c r="K220" s="164">
        <f>INDEX('1.2(1)②'!$B:$B,MATCH(M220,'1.2(1)②'!$A:$A,0),1)</f>
        <v>310</v>
      </c>
      <c r="L220" s="185">
        <f t="shared" si="26"/>
        <v>311</v>
      </c>
      <c r="M220" s="185" t="str">
        <f t="shared" si="25"/>
        <v>産業（製造業）セメント製造業仕上げ工程クリンカー粉砕設備</v>
      </c>
      <c r="N220" s="186"/>
      <c r="O220" s="193" t="s">
        <v>856</v>
      </c>
      <c r="P220" s="210">
        <v>2</v>
      </c>
      <c r="Q220" s="210">
        <v>0</v>
      </c>
      <c r="R220" s="210">
        <v>0</v>
      </c>
    </row>
    <row r="221" spans="2:18">
      <c r="B221" s="207" t="s">
        <v>774</v>
      </c>
      <c r="C221" s="209"/>
      <c r="D221" s="417" t="s">
        <v>1013</v>
      </c>
      <c r="E221" s="418"/>
      <c r="F221" s="207" t="s">
        <v>13</v>
      </c>
      <c r="G221" s="207" t="s">
        <v>1019</v>
      </c>
      <c r="H221" s="202" t="s">
        <v>1021</v>
      </c>
      <c r="I221" s="203"/>
      <c r="J221" s="163" t="str">
        <f t="shared" si="24"/>
        <v>312～313</v>
      </c>
      <c r="K221" s="164">
        <f>INDEX('1.2(1)②'!$B:$B,MATCH(M221,'1.2(1)②'!$A:$A,0),1)</f>
        <v>312</v>
      </c>
      <c r="L221" s="185">
        <f>K222-1</f>
        <v>313</v>
      </c>
      <c r="M221" s="185" t="str">
        <f t="shared" si="25"/>
        <v>産業（製造業）セメント製造業仕上げ工程スラグ粉砕設備</v>
      </c>
      <c r="N221" s="186"/>
      <c r="O221" s="193" t="s">
        <v>854</v>
      </c>
      <c r="P221" s="210">
        <v>2</v>
      </c>
      <c r="Q221" s="210">
        <v>0</v>
      </c>
      <c r="R221" s="210">
        <v>0</v>
      </c>
    </row>
    <row r="222" spans="2:18">
      <c r="B222" s="114" t="s">
        <v>807</v>
      </c>
      <c r="C222" s="284" t="s">
        <v>806</v>
      </c>
      <c r="D222" s="290"/>
      <c r="E222" s="290"/>
      <c r="F222" s="123"/>
      <c r="G222" s="123"/>
      <c r="J222" s="113"/>
      <c r="K222" s="58">
        <f>'1.2(1)②'!B319+1</f>
        <v>314</v>
      </c>
      <c r="L222" s="17"/>
      <c r="M222" s="17"/>
    </row>
    <row r="223" spans="2:18">
      <c r="B223" s="114" t="s">
        <v>820</v>
      </c>
      <c r="C223" s="38" t="s">
        <v>819</v>
      </c>
      <c r="D223" s="290"/>
      <c r="E223" s="290"/>
      <c r="F223" s="123"/>
      <c r="G223" s="123"/>
      <c r="J223" s="113"/>
      <c r="K223" s="17"/>
      <c r="L223" s="17"/>
      <c r="M223" s="17"/>
    </row>
    <row r="224" spans="2:18">
      <c r="J224"/>
    </row>
    <row r="225" spans="2:18" ht="18.600000000000001">
      <c r="B225" s="33" t="s">
        <v>712</v>
      </c>
      <c r="C225" s="19" t="s">
        <v>3795</v>
      </c>
      <c r="E225" s="19"/>
    </row>
    <row r="227" spans="2:18" ht="28.8">
      <c r="B227" s="369" t="s">
        <v>0</v>
      </c>
      <c r="C227" s="370"/>
      <c r="D227" s="369" t="s">
        <v>730</v>
      </c>
      <c r="E227" s="370"/>
      <c r="F227" s="292" t="s">
        <v>8</v>
      </c>
      <c r="G227" s="369" t="s">
        <v>3</v>
      </c>
      <c r="H227" s="370"/>
      <c r="I227" s="73" t="s">
        <v>1024</v>
      </c>
      <c r="J227" s="59" t="s">
        <v>3003</v>
      </c>
      <c r="O227" s="317" t="s">
        <v>3850</v>
      </c>
      <c r="P227" s="58" t="s">
        <v>3513</v>
      </c>
      <c r="Q227" t="s">
        <v>3516</v>
      </c>
      <c r="R227" t="s">
        <v>3517</v>
      </c>
    </row>
    <row r="228" spans="2:18" ht="28.8">
      <c r="B228" s="298" t="s">
        <v>3070</v>
      </c>
      <c r="C228" s="24"/>
      <c r="D228" s="298" t="s">
        <v>680</v>
      </c>
      <c r="E228" s="299"/>
      <c r="F228" s="21" t="s">
        <v>13</v>
      </c>
      <c r="G228" s="128" t="s">
        <v>3444</v>
      </c>
      <c r="H228" s="299"/>
      <c r="I228" s="301" t="s">
        <v>3445</v>
      </c>
      <c r="J228" s="297" t="str">
        <f t="shared" ref="J228:J271" si="27">HYPERLINK("#'"&amp;$B$17&amp;$B$18&amp;$B$225&amp;"'!B"&amp;K228+6,IF(L228=K228,K228,K228&amp;"～"&amp;L228))</f>
        <v>1～4</v>
      </c>
      <c r="K228" s="60">
        <f>INDEX('1.2(1)③'!$B:$B,MATCH(M228,'1.2(1)③'!A:A,0),1)</f>
        <v>1</v>
      </c>
      <c r="L228" s="17">
        <f>K229-1</f>
        <v>4</v>
      </c>
      <c r="M228" s="17" t="str">
        <f>B228&amp;G228&amp;I228</f>
        <v>上水道・工業用水道取水・導水工程ポンプ設備</v>
      </c>
      <c r="O228" s="317" t="str">
        <f>INDEX('1.2(1)③'!$I:$I,MATCH($K228,'1.2(1)③'!$B:$B,0),1)</f>
        <v>ポンプ設備における台数制御システム・可動羽根制御システム・インバーター等を利用した回転速度制御システム等の導入による運転制御方式の改善</v>
      </c>
      <c r="P228">
        <f t="shared" ref="P228:P271" si="28">L228-K228+1</f>
        <v>4</v>
      </c>
      <c r="Q228">
        <v>0</v>
      </c>
      <c r="R228">
        <v>0</v>
      </c>
    </row>
    <row r="229" spans="2:18">
      <c r="B229" s="42" t="s">
        <v>3070</v>
      </c>
      <c r="D229" s="26"/>
      <c r="E229" s="28"/>
      <c r="F229" s="69" t="s">
        <v>13</v>
      </c>
      <c r="G229" s="78" t="s">
        <v>3444</v>
      </c>
      <c r="H229" s="30"/>
      <c r="I229" s="301" t="s">
        <v>3446</v>
      </c>
      <c r="J229" s="297" t="str">
        <f t="shared" si="27"/>
        <v>5～6</v>
      </c>
      <c r="K229" s="60">
        <f>INDEX('1.2(1)③'!$B:$B,MATCH(M229,'1.2(1)③'!A:A,0),1)</f>
        <v>5</v>
      </c>
      <c r="L229" s="17">
        <f t="shared" ref="L229:L271" si="29">K230-1</f>
        <v>6</v>
      </c>
      <c r="M229" s="17" t="str">
        <f t="shared" ref="M229:M271" si="30">B229&amp;G229&amp;I229</f>
        <v>上水道・工業用水道取水・導水工程除塵機</v>
      </c>
      <c r="O229" s="317" t="str">
        <f>INDEX('1.2(1)③'!$I:$I,MATCH($K229,'1.2(1)③'!$B:$B,0),1)</f>
        <v> 運転時間・運転間隔の調整による運転の効率化</v>
      </c>
      <c r="P229">
        <f t="shared" si="28"/>
        <v>2</v>
      </c>
      <c r="Q229">
        <v>0</v>
      </c>
      <c r="R229">
        <v>0</v>
      </c>
    </row>
    <row r="230" spans="2:18" ht="28.8">
      <c r="B230" s="80" t="s">
        <v>3070</v>
      </c>
      <c r="D230" s="26"/>
      <c r="E230" s="28"/>
      <c r="F230" s="70" t="s">
        <v>13</v>
      </c>
      <c r="G230" s="298" t="s">
        <v>3125</v>
      </c>
      <c r="H230" s="299"/>
      <c r="I230" s="301" t="s">
        <v>3447</v>
      </c>
      <c r="J230" s="297" t="str">
        <f t="shared" si="27"/>
        <v>7～8</v>
      </c>
      <c r="K230" s="60">
        <f>INDEX('1.2(1)③'!$B:$B,MATCH(M230,'1.2(1)③'!A:A,0),1)</f>
        <v>7</v>
      </c>
      <c r="L230" s="17">
        <f t="shared" si="29"/>
        <v>8</v>
      </c>
      <c r="M230" s="17" t="str">
        <f t="shared" si="30"/>
        <v>上水道・工業用水道沈でん・ろ過工程凝集池設備</v>
      </c>
      <c r="O230" s="317" t="str">
        <f>INDEX('1.2(1)③'!$I:$I,MATCH($K230,'1.2(1)③'!$B:$B,0),1)</f>
        <v>急速攪拌装置・緩速攪拌装置の効率化のための低速モーター又はインバーター制御システムの導入等による駆動方式の見直し、駆動軸の改良、翼車の材質・構造等の改良</v>
      </c>
      <c r="P230">
        <f t="shared" si="28"/>
        <v>2</v>
      </c>
      <c r="Q230">
        <v>0</v>
      </c>
      <c r="R230">
        <v>0</v>
      </c>
    </row>
    <row r="231" spans="2:18">
      <c r="B231" s="80" t="s">
        <v>3070</v>
      </c>
      <c r="D231" s="26"/>
      <c r="E231" s="28"/>
      <c r="F231" s="70" t="s">
        <v>13</v>
      </c>
      <c r="G231" s="80" t="s">
        <v>3125</v>
      </c>
      <c r="H231" s="28"/>
      <c r="I231" s="301" t="s">
        <v>3448</v>
      </c>
      <c r="J231" s="297" t="str">
        <f t="shared" si="27"/>
        <v>9～11</v>
      </c>
      <c r="K231" s="60">
        <f>INDEX('1.2(1)③'!$B:$B,MATCH(M231,'1.2(1)③'!A:A,0),1)</f>
        <v>9</v>
      </c>
      <c r="L231" s="17">
        <f t="shared" si="29"/>
        <v>11</v>
      </c>
      <c r="M231" s="17" t="str">
        <f t="shared" si="30"/>
        <v>上水道・工業用水道沈でん・ろ過工程沈でん設備</v>
      </c>
      <c r="O231" s="317" t="str">
        <f>INDEX('1.2(1)③'!$I:$I,MATCH($K231,'1.2(1)③'!$B:$B,0),1)</f>
        <v>効率的な駆動方式の採用によるスラッジ掻寄機の運転の効率化</v>
      </c>
      <c r="P231">
        <f t="shared" si="28"/>
        <v>3</v>
      </c>
      <c r="Q231">
        <v>0</v>
      </c>
      <c r="R231">
        <v>0</v>
      </c>
    </row>
    <row r="232" spans="2:18">
      <c r="B232" s="80" t="s">
        <v>3070</v>
      </c>
      <c r="D232" s="26"/>
      <c r="E232" s="28"/>
      <c r="F232" s="70" t="s">
        <v>13</v>
      </c>
      <c r="G232" s="80" t="s">
        <v>3125</v>
      </c>
      <c r="H232" s="28"/>
      <c r="I232" s="301" t="s">
        <v>3449</v>
      </c>
      <c r="J232" s="297" t="str">
        <f t="shared" si="27"/>
        <v>12～14</v>
      </c>
      <c r="K232" s="60">
        <f>INDEX('1.2(1)③'!$B:$B,MATCH(M232,'1.2(1)③'!A:A,0),1)</f>
        <v>12</v>
      </c>
      <c r="L232" s="17">
        <f t="shared" si="29"/>
        <v>14</v>
      </c>
      <c r="M232" s="17" t="str">
        <f t="shared" si="30"/>
        <v>上水道・工業用水道沈でん・ろ過工程ろ過池設備</v>
      </c>
      <c r="O232" s="317" t="str">
        <f>INDEX('1.2(1)③'!$I:$I,MATCH($K232,'1.2(1)③'!$B:$B,0),1)</f>
        <v> 洗浄の頻度・時間等の見直し及びろ抗（ろ過抵抗）到達洗浄等による洗浄の効率化</v>
      </c>
      <c r="P232">
        <f t="shared" si="28"/>
        <v>3</v>
      </c>
      <c r="Q232">
        <v>0</v>
      </c>
      <c r="R232">
        <v>0</v>
      </c>
    </row>
    <row r="233" spans="2:18" ht="28.8">
      <c r="B233" s="80" t="s">
        <v>3070</v>
      </c>
      <c r="D233" s="26"/>
      <c r="E233" s="28"/>
      <c r="F233" s="70" t="s">
        <v>13</v>
      </c>
      <c r="G233" s="80" t="s">
        <v>3125</v>
      </c>
      <c r="H233" s="28"/>
      <c r="I233" s="301" t="s">
        <v>3450</v>
      </c>
      <c r="J233" s="297" t="str">
        <f t="shared" si="27"/>
        <v>15～19</v>
      </c>
      <c r="K233" s="60">
        <f>INDEX('1.2(1)③'!$B:$B,MATCH(M233,'1.2(1)③'!A:A,0),1)</f>
        <v>15</v>
      </c>
      <c r="L233" s="17">
        <f t="shared" si="29"/>
        <v>19</v>
      </c>
      <c r="M233" s="17" t="str">
        <f t="shared" si="30"/>
        <v>上水道・工業用水道沈でん・ろ過工程膜ろ過設備</v>
      </c>
      <c r="O233" s="317" t="str">
        <f>INDEX('1.2(1)③'!$I:$I,MATCH($K233,'1.2(1)③'!$B:$B,0),1)</f>
        <v>台数制御システム・可動羽根制御システム・インバーター等を利用した回転速度制御システム等の導入によるポンプ運転制御方式の改善</v>
      </c>
      <c r="P233">
        <f t="shared" si="28"/>
        <v>5</v>
      </c>
      <c r="Q233">
        <v>0</v>
      </c>
      <c r="R233">
        <v>0</v>
      </c>
    </row>
    <row r="234" spans="2:18">
      <c r="B234" s="80" t="s">
        <v>3070</v>
      </c>
      <c r="D234" s="26"/>
      <c r="E234" s="28"/>
      <c r="F234" s="70" t="s">
        <v>13</v>
      </c>
      <c r="G234" s="78" t="s">
        <v>3125</v>
      </c>
      <c r="H234" s="30"/>
      <c r="I234" s="301" t="s">
        <v>3451</v>
      </c>
      <c r="J234" s="297" t="str">
        <f t="shared" si="27"/>
        <v>20～24</v>
      </c>
      <c r="K234" s="60">
        <f>INDEX('1.2(1)③'!$B:$B,MATCH(M234,'1.2(1)③'!A:A,0),1)</f>
        <v>20</v>
      </c>
      <c r="L234" s="17">
        <f t="shared" si="29"/>
        <v>24</v>
      </c>
      <c r="M234" s="17" t="str">
        <f t="shared" si="30"/>
        <v>上水道・工業用水道沈でん・ろ過工程薬品注入設備</v>
      </c>
      <c r="O234" s="317" t="str">
        <f>INDEX('1.2(1)③'!$I:$I,MATCH($K234,'1.2(1)③'!$B:$B,0),1)</f>
        <v>薬品注入の効率化のための自然流下注入方式の導入・原水の質に応じた薬品注入制御の自動化</v>
      </c>
      <c r="P234">
        <f t="shared" si="28"/>
        <v>5</v>
      </c>
      <c r="Q234">
        <v>0</v>
      </c>
      <c r="R234">
        <v>0</v>
      </c>
    </row>
    <row r="235" spans="2:18">
      <c r="B235" s="80" t="s">
        <v>3070</v>
      </c>
      <c r="D235" s="26"/>
      <c r="E235" s="28"/>
      <c r="F235" s="70" t="s">
        <v>13</v>
      </c>
      <c r="G235" s="298" t="s">
        <v>3126</v>
      </c>
      <c r="H235" s="299"/>
      <c r="I235" s="301" t="s">
        <v>3452</v>
      </c>
      <c r="J235" s="297" t="str">
        <f t="shared" si="27"/>
        <v>25～28</v>
      </c>
      <c r="K235" s="60">
        <f>INDEX('1.2(1)③'!$B:$B,MATCH(M235,'1.2(1)③'!A:A,0),1)</f>
        <v>25</v>
      </c>
      <c r="L235" s="17">
        <f t="shared" si="29"/>
        <v>28</v>
      </c>
      <c r="M235" s="17" t="str">
        <f t="shared" si="30"/>
        <v>上水道・工業用水道高度浄水工程オゾン処理設備</v>
      </c>
      <c r="O235" s="317" t="str">
        <f>INDEX('1.2(1)③'!$I:$I,MATCH($K235,'1.2(1)③'!$B:$B,0),1)</f>
        <v> オゾン注入量の制御によるオゾン発生装置の運転の効率化</v>
      </c>
      <c r="P235">
        <f t="shared" si="28"/>
        <v>4</v>
      </c>
      <c r="Q235">
        <v>0</v>
      </c>
      <c r="R235">
        <v>0</v>
      </c>
    </row>
    <row r="236" spans="2:18">
      <c r="B236" s="80" t="s">
        <v>3070</v>
      </c>
      <c r="D236" s="26"/>
      <c r="E236" s="28"/>
      <c r="F236" s="70" t="s">
        <v>13</v>
      </c>
      <c r="G236" s="80" t="s">
        <v>3126</v>
      </c>
      <c r="H236" s="28"/>
      <c r="I236" s="301" t="s">
        <v>3453</v>
      </c>
      <c r="J236" s="297">
        <f t="shared" si="27"/>
        <v>29</v>
      </c>
      <c r="K236" s="60">
        <f>INDEX('1.2(1)③'!$B:$B,MATCH(M236,'1.2(1)③'!A:A,0),1)</f>
        <v>29</v>
      </c>
      <c r="L236" s="17">
        <f t="shared" si="29"/>
        <v>29</v>
      </c>
      <c r="M236" s="17" t="str">
        <f t="shared" si="30"/>
        <v>上水道・工業用水道高度浄水工程紫外線処理設備</v>
      </c>
      <c r="O236" s="317" t="str">
        <f>INDEX('1.2(1)③'!$I:$I,MATCH($K236,'1.2(1)③'!$B:$B,0),1)</f>
        <v>処理形態に応じた紫外線ランプの採用</v>
      </c>
      <c r="P236">
        <f t="shared" si="28"/>
        <v>1</v>
      </c>
      <c r="Q236">
        <v>0</v>
      </c>
      <c r="R236">
        <v>0</v>
      </c>
    </row>
    <row r="237" spans="2:18">
      <c r="B237" s="80" t="s">
        <v>3070</v>
      </c>
      <c r="D237" s="26"/>
      <c r="E237" s="28"/>
      <c r="F237" s="70" t="s">
        <v>13</v>
      </c>
      <c r="G237" s="78" t="s">
        <v>3126</v>
      </c>
      <c r="H237" s="30"/>
      <c r="I237" s="301" t="s">
        <v>3454</v>
      </c>
      <c r="J237" s="297" t="str">
        <f t="shared" si="27"/>
        <v>30～32</v>
      </c>
      <c r="K237" s="60">
        <f>INDEX('1.2(1)③'!$B:$B,MATCH(M237,'1.2(1)③'!A:A,0),1)</f>
        <v>30</v>
      </c>
      <c r="L237" s="17">
        <f t="shared" si="29"/>
        <v>32</v>
      </c>
      <c r="M237" s="17" t="str">
        <f t="shared" si="30"/>
        <v>上水道・工業用水道高度浄水工程粒状活性炭ろ過池設備</v>
      </c>
      <c r="O237" s="317" t="str">
        <f>INDEX('1.2(1)③'!$I:$I,MATCH($K237,'1.2(1)③'!$B:$B,0),1)</f>
        <v> 洗浄頻度・時間等の見直しによる洗浄の効率化</v>
      </c>
      <c r="P237">
        <f t="shared" si="28"/>
        <v>3</v>
      </c>
      <c r="Q237">
        <v>0</v>
      </c>
      <c r="R237">
        <v>0</v>
      </c>
    </row>
    <row r="238" spans="2:18" ht="28.8">
      <c r="B238" s="80" t="s">
        <v>3070</v>
      </c>
      <c r="D238" s="26"/>
      <c r="E238" s="28"/>
      <c r="F238" s="70" t="s">
        <v>13</v>
      </c>
      <c r="G238" s="298" t="s">
        <v>3455</v>
      </c>
      <c r="H238" s="299"/>
      <c r="I238" s="301" t="s">
        <v>3456</v>
      </c>
      <c r="J238" s="297" t="str">
        <f t="shared" si="27"/>
        <v>33～35</v>
      </c>
      <c r="K238" s="60">
        <f>INDEX('1.2(1)③'!$B:$B,MATCH(M238,'1.2(1)③'!A:A,0),1)</f>
        <v>33</v>
      </c>
      <c r="L238" s="17">
        <f t="shared" si="29"/>
        <v>35</v>
      </c>
      <c r="M238" s="17" t="str">
        <f t="shared" si="30"/>
        <v>上水道・工業用水道排水処理工程排泥濃縮槽設備</v>
      </c>
      <c r="O238" s="317" t="str">
        <f>INDEX('1.2(1)③'!$I:$I,MATCH($K238,'1.2(1)③'!$B:$B,0),1)</f>
        <v>台数制御システム・可動羽根制御システム・インバーター等を利用した回転速度制御システム等の導入によるポンプ運転制御方式の改善</v>
      </c>
      <c r="P238">
        <f t="shared" si="28"/>
        <v>3</v>
      </c>
      <c r="Q238">
        <v>0</v>
      </c>
      <c r="R238">
        <v>0</v>
      </c>
    </row>
    <row r="239" spans="2:18">
      <c r="B239" s="80" t="s">
        <v>3070</v>
      </c>
      <c r="D239" s="26"/>
      <c r="E239" s="28"/>
      <c r="F239" s="70" t="s">
        <v>13</v>
      </c>
      <c r="G239" s="78" t="s">
        <v>3455</v>
      </c>
      <c r="H239" s="30"/>
      <c r="I239" s="301" t="s">
        <v>3457</v>
      </c>
      <c r="J239" s="297" t="str">
        <f t="shared" si="27"/>
        <v>36～39</v>
      </c>
      <c r="K239" s="60">
        <f>INDEX('1.2(1)③'!$B:$B,MATCH(M239,'1.2(1)③'!A:A,0),1)</f>
        <v>36</v>
      </c>
      <c r="L239" s="17">
        <f t="shared" si="29"/>
        <v>39</v>
      </c>
      <c r="M239" s="17" t="str">
        <f t="shared" si="30"/>
        <v>上水道・工業用水道排水処理工程排泥脱水設備</v>
      </c>
      <c r="O239" s="317" t="str">
        <f>INDEX('1.2(1)③'!$I:$I,MATCH($K239,'1.2(1)③'!$B:$B,0),1)</f>
        <v>脱水の効率化に適した駆動方式の選定、脱水の効率化のための排熱利用による濃縮汚泥の加温</v>
      </c>
      <c r="P239">
        <f t="shared" si="28"/>
        <v>4</v>
      </c>
      <c r="Q239">
        <v>0</v>
      </c>
      <c r="R239">
        <v>0</v>
      </c>
    </row>
    <row r="240" spans="2:18" ht="28.8">
      <c r="B240" s="80" t="s">
        <v>3070</v>
      </c>
      <c r="D240" s="26"/>
      <c r="E240" s="28"/>
      <c r="F240" s="70" t="s">
        <v>13</v>
      </c>
      <c r="G240" s="74" t="s">
        <v>3458</v>
      </c>
      <c r="H240" s="75"/>
      <c r="I240" s="301" t="s">
        <v>3459</v>
      </c>
      <c r="J240" s="297" t="str">
        <f t="shared" si="27"/>
        <v>40～48</v>
      </c>
      <c r="K240" s="60">
        <f>INDEX('1.2(1)③'!$B:$B,MATCH(M240,'1.2(1)③'!A:A,0),1)</f>
        <v>40</v>
      </c>
      <c r="L240" s="17">
        <f t="shared" si="29"/>
        <v>48</v>
      </c>
      <c r="M240" s="17" t="str">
        <f t="shared" si="30"/>
        <v>上水道・工業用水道送水・配水工程送水・配水施設</v>
      </c>
      <c r="O240" s="317" t="str">
        <f>INDEX('1.2(1)③'!$I:$I,MATCH($K240,'1.2(1)③'!$B:$B,0),1)</f>
        <v>送水・配水施設における台数制御システム・可動羽根制御システム・インバーター等を利用した回転速度制御システム等の導入によるポンプ運転制御方式の改善</v>
      </c>
      <c r="P240">
        <f t="shared" si="28"/>
        <v>9</v>
      </c>
      <c r="Q240">
        <v>0</v>
      </c>
      <c r="R240">
        <v>0</v>
      </c>
    </row>
    <row r="241" spans="2:18">
      <c r="B241" s="80" t="s">
        <v>3070</v>
      </c>
      <c r="D241" s="26"/>
      <c r="E241" s="28"/>
      <c r="F241" s="70" t="s">
        <v>13</v>
      </c>
      <c r="G241" s="298" t="s">
        <v>3460</v>
      </c>
      <c r="H241" s="299"/>
      <c r="I241" s="301" t="s">
        <v>3461</v>
      </c>
      <c r="J241" s="297" t="str">
        <f t="shared" si="27"/>
        <v>49～52</v>
      </c>
      <c r="K241" s="60">
        <f>INDEX('1.2(1)③'!$B:$B,MATCH(M241,'1.2(1)③'!A:A,0),1)</f>
        <v>49</v>
      </c>
      <c r="L241" s="17">
        <f t="shared" si="29"/>
        <v>52</v>
      </c>
      <c r="M241" s="17" t="str">
        <f t="shared" si="30"/>
        <v>上水道・工業用水道総合管理水運用管理</v>
      </c>
      <c r="O241" s="317" t="str">
        <f>INDEX('1.2(1)③'!$I:$I,MATCH($K241,'1.2(1)③'!$B:$B,0),1)</f>
        <v>位置エネルギーを利用した施設の整備</v>
      </c>
      <c r="P241">
        <f t="shared" si="28"/>
        <v>4</v>
      </c>
      <c r="Q241">
        <v>0</v>
      </c>
      <c r="R241">
        <v>0</v>
      </c>
    </row>
    <row r="242" spans="2:18">
      <c r="B242" s="80" t="s">
        <v>3070</v>
      </c>
      <c r="D242" s="26"/>
      <c r="E242" s="28"/>
      <c r="F242" s="70" t="s">
        <v>13</v>
      </c>
      <c r="G242" s="79" t="s">
        <v>3460</v>
      </c>
      <c r="H242" s="30"/>
      <c r="I242" s="301" t="s">
        <v>3462</v>
      </c>
      <c r="J242" s="297" t="str">
        <f t="shared" si="27"/>
        <v>53～57</v>
      </c>
      <c r="K242" s="60">
        <f>INDEX('1.2(1)③'!$B:$B,MATCH(M242,'1.2(1)③'!A:A,0),1)</f>
        <v>53</v>
      </c>
      <c r="L242" s="17">
        <f t="shared" si="29"/>
        <v>57</v>
      </c>
      <c r="M242" s="17" t="str">
        <f t="shared" si="30"/>
        <v>上水道・工業用水道総合管理監視制御システム</v>
      </c>
      <c r="O242" s="317" t="str">
        <f>INDEX('1.2(1)③'!$I:$I,MATCH($K242,'1.2(1)③'!$B:$B,0),1)</f>
        <v>エネルギー原単位の分析のための処理工程単位・主要設備単位・機器単位での電力計の設置</v>
      </c>
      <c r="P242">
        <f t="shared" si="28"/>
        <v>5</v>
      </c>
      <c r="Q242">
        <v>0</v>
      </c>
      <c r="R242">
        <v>0</v>
      </c>
    </row>
    <row r="243" spans="2:18">
      <c r="B243" s="80" t="s">
        <v>3070</v>
      </c>
      <c r="D243" s="26"/>
      <c r="E243" s="28"/>
      <c r="F243" s="70" t="s">
        <v>13</v>
      </c>
      <c r="G243" s="26" t="s">
        <v>195</v>
      </c>
      <c r="H243" s="28"/>
      <c r="I243" s="301" t="s">
        <v>3463</v>
      </c>
      <c r="J243" s="297">
        <f t="shared" si="27"/>
        <v>58</v>
      </c>
      <c r="K243" s="60">
        <f>INDEX('1.2(1)③'!$B:$B,MATCH(M243,'1.2(1)③'!A:A,0),1)</f>
        <v>58</v>
      </c>
      <c r="L243" s="17">
        <f t="shared" si="29"/>
        <v>58</v>
      </c>
      <c r="M243" s="17" t="str">
        <f t="shared" si="30"/>
        <v>上水道・工業用水道未利用エネルギー・再生可能エネルギー設備小水力発電設備</v>
      </c>
      <c r="O243" s="317" t="str">
        <f>INDEX('1.2(1)③'!$I:$I,MATCH($K243,'1.2(1)③'!$B:$B,0),1)</f>
        <v>導水・送水・配水等における管路の残存圧力等を利用した小水力発電設備の導入</v>
      </c>
      <c r="P243">
        <f t="shared" si="28"/>
        <v>1</v>
      </c>
      <c r="Q243">
        <v>0</v>
      </c>
      <c r="R243">
        <v>0</v>
      </c>
    </row>
    <row r="244" spans="2:18">
      <c r="B244" s="80" t="s">
        <v>3070</v>
      </c>
      <c r="D244" s="26"/>
      <c r="E244" s="28"/>
      <c r="F244" s="70" t="s">
        <v>13</v>
      </c>
      <c r="G244" s="80" t="s">
        <v>195</v>
      </c>
      <c r="H244" s="28"/>
      <c r="I244" s="301" t="s">
        <v>3464</v>
      </c>
      <c r="J244" s="297">
        <f t="shared" si="27"/>
        <v>59</v>
      </c>
      <c r="K244" s="60">
        <f>INDEX('1.2(1)③'!$B:$B,MATCH(M244,'1.2(1)③'!A:A,0),1)</f>
        <v>59</v>
      </c>
      <c r="L244" s="17">
        <f t="shared" si="29"/>
        <v>59</v>
      </c>
      <c r="M244" s="17" t="str">
        <f t="shared" si="30"/>
        <v>上水道・工業用水道未利用エネルギー・再生可能エネルギー設備再生可能エネルギー等</v>
      </c>
      <c r="O244" s="317" t="str">
        <f>INDEX('1.2(1)③'!$I:$I,MATCH($K244,'1.2(1)③'!$B:$B,0),1)</f>
        <v>ろ過池・沈殿池上部等未利用スペースを活用した太陽光発電設備の導入</v>
      </c>
      <c r="P244">
        <f t="shared" si="28"/>
        <v>1</v>
      </c>
      <c r="Q244">
        <v>0</v>
      </c>
      <c r="R244">
        <v>0</v>
      </c>
    </row>
    <row r="245" spans="2:18" ht="28.8">
      <c r="B245" s="298" t="s">
        <v>3068</v>
      </c>
      <c r="C245" s="24"/>
      <c r="D245" s="298" t="s">
        <v>680</v>
      </c>
      <c r="E245" s="299"/>
      <c r="F245" s="21" t="s">
        <v>13</v>
      </c>
      <c r="G245" s="298" t="s">
        <v>3465</v>
      </c>
      <c r="H245" s="299"/>
      <c r="I245" s="301" t="s">
        <v>117</v>
      </c>
      <c r="J245" s="297" t="str">
        <f t="shared" si="27"/>
        <v>60～67</v>
      </c>
      <c r="K245" s="60">
        <f>INDEX('1.2(1)③'!$B:$B,MATCH(M245,'1.2(1)③'!A:A,0),1)</f>
        <v>60</v>
      </c>
      <c r="L245" s="17">
        <f t="shared" si="29"/>
        <v>67</v>
      </c>
      <c r="M245" s="17" t="str">
        <f t="shared" si="30"/>
        <v>下水道前処理・揚水工程電気使用設備</v>
      </c>
      <c r="O245" s="317" t="str">
        <f>INDEX('1.2(1)③'!$I:$I,MATCH($K245,'1.2(1)③'!$B:$B,0),1)</f>
        <v>沈砂池設備・主ポンプ設備における計時装置（タイマー）の使用・水位差検出・主ポンプ連動等によるスクリーン設備の間欠運転</v>
      </c>
      <c r="P245">
        <f t="shared" si="28"/>
        <v>8</v>
      </c>
      <c r="Q245">
        <v>0</v>
      </c>
      <c r="R245">
        <v>0</v>
      </c>
    </row>
    <row r="246" spans="2:18">
      <c r="B246" s="42" t="s">
        <v>3068</v>
      </c>
      <c r="D246" s="26"/>
      <c r="E246" s="28"/>
      <c r="F246" s="69" t="s">
        <v>13</v>
      </c>
      <c r="G246" s="74" t="s">
        <v>3466</v>
      </c>
      <c r="H246" s="75"/>
      <c r="I246" s="301" t="s">
        <v>117</v>
      </c>
      <c r="J246" s="297" t="str">
        <f t="shared" si="27"/>
        <v>68～99</v>
      </c>
      <c r="K246" s="60">
        <f>INDEX('1.2(1)③'!$B:$B,MATCH(M246,'1.2(1)③'!A:A,0),1)</f>
        <v>68</v>
      </c>
      <c r="L246" s="17">
        <f t="shared" si="29"/>
        <v>99</v>
      </c>
      <c r="M246" s="17" t="str">
        <f t="shared" si="30"/>
        <v>下水道水処理工程電気使用設備</v>
      </c>
      <c r="O246" s="317" t="str">
        <f>INDEX('1.2(1)③'!$I:$I,MATCH($K246,'1.2(1)③'!$B:$B,0),1)</f>
        <v>流入水量に応じた池数制御</v>
      </c>
      <c r="P246">
        <f t="shared" si="28"/>
        <v>32</v>
      </c>
      <c r="Q246">
        <v>0</v>
      </c>
      <c r="R246">
        <v>0</v>
      </c>
    </row>
    <row r="247" spans="2:18">
      <c r="B247" s="80" t="s">
        <v>3068</v>
      </c>
      <c r="D247" s="26"/>
      <c r="E247" s="28"/>
      <c r="F247" s="70" t="s">
        <v>13</v>
      </c>
      <c r="G247" s="74" t="s">
        <v>3468</v>
      </c>
      <c r="H247" s="75"/>
      <c r="I247" s="301" t="s">
        <v>117</v>
      </c>
      <c r="J247" s="297" t="str">
        <f t="shared" si="27"/>
        <v>100～118</v>
      </c>
      <c r="K247" s="60">
        <f>INDEX('1.2(1)③'!$B:$B,MATCH(M247,'1.2(1)③'!A:A,0),1)</f>
        <v>100</v>
      </c>
      <c r="L247" s="17">
        <f t="shared" si="29"/>
        <v>118</v>
      </c>
      <c r="M247" s="17" t="str">
        <f t="shared" si="30"/>
        <v>下水道汚泥処理工程電気使用設備</v>
      </c>
      <c r="O247" s="317" t="str">
        <f>INDEX('1.2(1)③'!$I:$I,MATCH($K247,'1.2(1)③'!$B:$B,0),1)</f>
        <v>汚泥輸送ポンプにおける台数制御システム・インバーター等による回転数制御システムの導入</v>
      </c>
      <c r="P247">
        <f t="shared" si="28"/>
        <v>19</v>
      </c>
      <c r="Q247">
        <v>0</v>
      </c>
      <c r="R247">
        <v>0</v>
      </c>
    </row>
    <row r="248" spans="2:18">
      <c r="B248" s="80" t="s">
        <v>3068</v>
      </c>
      <c r="D248" s="26"/>
      <c r="E248" s="28"/>
      <c r="F248" s="70" t="s">
        <v>13</v>
      </c>
      <c r="G248" s="74" t="s">
        <v>3470</v>
      </c>
      <c r="H248" s="75"/>
      <c r="I248" s="301" t="s">
        <v>3471</v>
      </c>
      <c r="J248" s="297" t="str">
        <f t="shared" si="27"/>
        <v>119～134</v>
      </c>
      <c r="K248" s="60">
        <f>INDEX('1.2(1)③'!$B:$B,MATCH(M248,'1.2(1)③'!A:A,0),1)</f>
        <v>119</v>
      </c>
      <c r="L248" s="17">
        <f t="shared" si="29"/>
        <v>134</v>
      </c>
      <c r="M248" s="17" t="str">
        <f t="shared" si="30"/>
        <v>下水道汚泥焼却工程燃焼設備電気使用設備</v>
      </c>
      <c r="O248" s="317" t="str">
        <f>INDEX('1.2(1)③'!$I:$I,MATCH($K248,'1.2(1)③'!$B:$B,0),1)</f>
        <v>汚泥焼却設備における脱水汚泥発生量に応じた汚泥焼却炉の規模の適正化</v>
      </c>
      <c r="P248">
        <f t="shared" si="28"/>
        <v>16</v>
      </c>
      <c r="Q248">
        <v>0</v>
      </c>
      <c r="R248">
        <v>0</v>
      </c>
    </row>
    <row r="249" spans="2:18">
      <c r="B249" s="80" t="s">
        <v>3068</v>
      </c>
      <c r="D249" s="26"/>
      <c r="E249" s="28"/>
      <c r="F249" s="70" t="s">
        <v>13</v>
      </c>
      <c r="G249" s="74" t="s">
        <v>3460</v>
      </c>
      <c r="H249" s="75"/>
      <c r="I249" s="301" t="s">
        <v>117</v>
      </c>
      <c r="J249" s="297" t="str">
        <f t="shared" si="27"/>
        <v>135～138</v>
      </c>
      <c r="K249" s="60">
        <f>INDEX('1.2(1)③'!$B:$B,MATCH(M249,'1.2(1)③'!A:A,0),1)</f>
        <v>135</v>
      </c>
      <c r="L249" s="17">
        <f t="shared" si="29"/>
        <v>138</v>
      </c>
      <c r="M249" s="17" t="str">
        <f t="shared" si="30"/>
        <v>下水道総合管理電気使用設備</v>
      </c>
      <c r="O249" s="317" t="str">
        <f>INDEX('1.2(1)③'!$I:$I,MATCH($K249,'1.2(1)③'!$B:$B,0),1)</f>
        <v>処理水質とエネルギー消費量を適正に管理した効率的な水処理施設の運転</v>
      </c>
      <c r="P249">
        <f t="shared" si="28"/>
        <v>4</v>
      </c>
      <c r="Q249">
        <v>0</v>
      </c>
      <c r="R249">
        <v>0</v>
      </c>
    </row>
    <row r="250" spans="2:18" ht="28.8">
      <c r="B250" s="80" t="s">
        <v>3068</v>
      </c>
      <c r="D250" s="26"/>
      <c r="E250" s="28"/>
      <c r="F250" s="70" t="s">
        <v>13</v>
      </c>
      <c r="G250" s="26" t="s">
        <v>740</v>
      </c>
      <c r="H250" s="28"/>
      <c r="I250" s="301" t="s">
        <v>117</v>
      </c>
      <c r="J250" s="297" t="str">
        <f t="shared" si="27"/>
        <v>139～140</v>
      </c>
      <c r="K250" s="60">
        <f>INDEX('1.2(1)③'!$B:$B,MATCH(M250,'1.2(1)③'!A:A,0),1)</f>
        <v>139</v>
      </c>
      <c r="L250" s="17">
        <f t="shared" si="29"/>
        <v>140</v>
      </c>
      <c r="M250" s="17" t="str">
        <f t="shared" si="30"/>
        <v>下水道その他の主要エネルギー消費設備等電気使用設備</v>
      </c>
      <c r="O250" s="317" t="str">
        <f>INDEX('1.2(1)③'!$I:$I,MATCH($K250,'1.2(1)③'!$B:$B,0),1)</f>
        <v>脱臭設備における脱臭空気量の低減のための臭気発生源の拡散防止・発生臭気の漏えい防止・発生臭気と一般換気との分離</v>
      </c>
      <c r="P250">
        <f t="shared" si="28"/>
        <v>2</v>
      </c>
      <c r="Q250">
        <v>0</v>
      </c>
      <c r="R250">
        <v>0</v>
      </c>
    </row>
    <row r="251" spans="2:18">
      <c r="B251" s="78" t="s">
        <v>3068</v>
      </c>
      <c r="C251" s="29"/>
      <c r="D251" s="127"/>
      <c r="E251" s="30"/>
      <c r="F251" s="71" t="s">
        <v>13</v>
      </c>
      <c r="G251" s="79" t="s">
        <v>740</v>
      </c>
      <c r="H251" s="30"/>
      <c r="I251" s="301" t="s">
        <v>195</v>
      </c>
      <c r="J251" s="297" t="str">
        <f t="shared" si="27"/>
        <v>141～152</v>
      </c>
      <c r="K251" s="60">
        <f>INDEX('1.2(1)③'!$B:$B,MATCH(M251,'1.2(1)③'!A:A,0),1)</f>
        <v>141</v>
      </c>
      <c r="L251" s="17">
        <f t="shared" si="29"/>
        <v>152</v>
      </c>
      <c r="M251" s="17" t="str">
        <f t="shared" si="30"/>
        <v>下水道その他の主要エネルギー消費設備等未利用エネルギー・再生可能エネルギー設備</v>
      </c>
      <c r="O251" s="317" t="str">
        <f>INDEX('1.2(1)③'!$I:$I,MATCH($K251,'1.2(1)③'!$B:$B,0),1)</f>
        <v>下水の温度差エネルギーの利用</v>
      </c>
      <c r="P251">
        <f t="shared" si="28"/>
        <v>12</v>
      </c>
      <c r="Q251">
        <v>0</v>
      </c>
      <c r="R251">
        <v>0</v>
      </c>
    </row>
    <row r="252" spans="2:18">
      <c r="B252" s="298" t="s">
        <v>3069</v>
      </c>
      <c r="C252" s="24"/>
      <c r="D252" s="298" t="s">
        <v>680</v>
      </c>
      <c r="E252" s="299"/>
      <c r="F252" s="21" t="s">
        <v>13</v>
      </c>
      <c r="G252" s="298" t="s">
        <v>3472</v>
      </c>
      <c r="H252" s="299"/>
      <c r="I252" s="301" t="s">
        <v>3262</v>
      </c>
      <c r="J252" s="297" t="str">
        <f t="shared" si="27"/>
        <v>153～159</v>
      </c>
      <c r="K252" s="60">
        <f>INDEX('1.2(1)③'!$B:$B,MATCH(M252,'1.2(1)③'!A:A,0),1)</f>
        <v>153</v>
      </c>
      <c r="L252" s="17">
        <f t="shared" si="29"/>
        <v>159</v>
      </c>
      <c r="M252" s="17" t="str">
        <f t="shared" si="30"/>
        <v>廃棄物廃棄物の収集運搬収集運搬車</v>
      </c>
      <c r="O252" s="317" t="str">
        <f>INDEX('1.2(1)③'!$I:$I,MATCH($K252,'1.2(1)③'!$B:$B,0),1)</f>
        <v>中継施設の設置及び大型運搬車の導入による収集運搬の効率化</v>
      </c>
      <c r="P252">
        <f t="shared" si="28"/>
        <v>7</v>
      </c>
      <c r="Q252">
        <v>0</v>
      </c>
      <c r="R252">
        <v>0</v>
      </c>
    </row>
    <row r="253" spans="2:18">
      <c r="B253" s="42" t="s">
        <v>3069</v>
      </c>
      <c r="D253" s="26"/>
      <c r="E253" s="28"/>
      <c r="F253" s="69" t="s">
        <v>13</v>
      </c>
      <c r="G253" s="298" t="s">
        <v>3264</v>
      </c>
      <c r="H253" s="299"/>
      <c r="I253" s="301" t="s">
        <v>3473</v>
      </c>
      <c r="J253" s="297" t="str">
        <f t="shared" si="27"/>
        <v>160～168</v>
      </c>
      <c r="K253" s="60">
        <f>INDEX('1.2(1)③'!$B:$B,MATCH(M253,'1.2(1)③'!A:A,0),1)</f>
        <v>160</v>
      </c>
      <c r="L253" s="17">
        <f t="shared" si="29"/>
        <v>168</v>
      </c>
      <c r="M253" s="17" t="str">
        <f t="shared" si="30"/>
        <v>廃棄物廃棄物焼却施設（ガス化溶融施設を含む）受入供給設備</v>
      </c>
      <c r="O253" s="317" t="str">
        <f>INDEX('1.2(1)③'!$I:$I,MATCH($K253,'1.2(1)③'!$B:$B,0),1)</f>
        <v>自動制御システムの導入</v>
      </c>
      <c r="P253">
        <f t="shared" si="28"/>
        <v>9</v>
      </c>
      <c r="Q253">
        <v>0</v>
      </c>
      <c r="R253">
        <v>0</v>
      </c>
    </row>
    <row r="254" spans="2:18">
      <c r="B254" s="80" t="s">
        <v>3069</v>
      </c>
      <c r="D254" s="26"/>
      <c r="E254" s="28"/>
      <c r="F254" s="70" t="s">
        <v>13</v>
      </c>
      <c r="G254" s="42" t="s">
        <v>3264</v>
      </c>
      <c r="H254" s="28"/>
      <c r="I254" s="301" t="s">
        <v>3474</v>
      </c>
      <c r="J254" s="297" t="str">
        <f t="shared" si="27"/>
        <v>169～181</v>
      </c>
      <c r="K254" s="60">
        <f>INDEX('1.2(1)③'!$B:$B,MATCH(M254,'1.2(1)③'!A:A,0),1)</f>
        <v>169</v>
      </c>
      <c r="L254" s="17">
        <f t="shared" si="29"/>
        <v>181</v>
      </c>
      <c r="M254" s="17" t="str">
        <f t="shared" si="30"/>
        <v>廃棄物廃棄物焼却施設（ガス化溶融施設を含む）燃焼（溶融）設備</v>
      </c>
      <c r="O254" s="317" t="str">
        <f>INDEX('1.2(1)③'!$I:$I,MATCH($K254,'1.2(1)③'!$B:$B,0),1)</f>
        <v>バッチ炉・准連続炉の全連続炉化</v>
      </c>
      <c r="P254">
        <f t="shared" si="28"/>
        <v>13</v>
      </c>
      <c r="Q254">
        <v>0</v>
      </c>
      <c r="R254">
        <v>0</v>
      </c>
    </row>
    <row r="255" spans="2:18">
      <c r="B255" s="80" t="s">
        <v>3069</v>
      </c>
      <c r="D255" s="26"/>
      <c r="E255" s="28"/>
      <c r="F255" s="70" t="s">
        <v>13</v>
      </c>
      <c r="G255" s="80" t="s">
        <v>3264</v>
      </c>
      <c r="H255" s="28"/>
      <c r="I255" s="301" t="s">
        <v>3475</v>
      </c>
      <c r="J255" s="297" t="str">
        <f t="shared" si="27"/>
        <v>182～187</v>
      </c>
      <c r="K255" s="60">
        <f>INDEX('1.2(1)③'!$B:$B,MATCH(M255,'1.2(1)③'!A:A,0),1)</f>
        <v>182</v>
      </c>
      <c r="L255" s="17">
        <f t="shared" si="29"/>
        <v>187</v>
      </c>
      <c r="M255" s="17" t="str">
        <f t="shared" si="30"/>
        <v>廃棄物廃棄物焼却施設（ガス化溶融施設を含む）灰溶融設備</v>
      </c>
      <c r="O255" s="317" t="str">
        <f>INDEX('1.2(1)③'!$I:$I,MATCH($K255,'1.2(1)③'!$B:$B,0),1)</f>
        <v>燃料式溶融炉における高効率バーナ・廃棄物利用バーナ・熱回収設備の導入</v>
      </c>
      <c r="P255">
        <f t="shared" si="28"/>
        <v>6</v>
      </c>
      <c r="Q255">
        <v>0</v>
      </c>
      <c r="R255">
        <v>0</v>
      </c>
    </row>
    <row r="256" spans="2:18">
      <c r="B256" s="80" t="s">
        <v>3069</v>
      </c>
      <c r="D256" s="26"/>
      <c r="E256" s="28"/>
      <c r="F256" s="70" t="s">
        <v>13</v>
      </c>
      <c r="G256" s="80" t="s">
        <v>3264</v>
      </c>
      <c r="H256" s="28"/>
      <c r="I256" s="301" t="s">
        <v>3476</v>
      </c>
      <c r="J256" s="297" t="str">
        <f t="shared" si="27"/>
        <v>188～190</v>
      </c>
      <c r="K256" s="60">
        <f>INDEX('1.2(1)③'!$B:$B,MATCH(M256,'1.2(1)③'!A:A,0),1)</f>
        <v>188</v>
      </c>
      <c r="L256" s="17">
        <f t="shared" si="29"/>
        <v>190</v>
      </c>
      <c r="M256" s="17" t="str">
        <f t="shared" si="30"/>
        <v>廃棄物廃棄物焼却施設（ガス化溶融施設を含む）通風設備</v>
      </c>
      <c r="O256" s="317" t="str">
        <f>INDEX('1.2(1)③'!$I:$I,MATCH($K256,'1.2(1)③'!$B:$B,0),1)</f>
        <v>送風機及び誘引通風機のインバータ化又は機械式による回転数制御方式の導入</v>
      </c>
      <c r="P256">
        <f t="shared" si="28"/>
        <v>3</v>
      </c>
      <c r="Q256">
        <v>0</v>
      </c>
      <c r="R256">
        <v>0</v>
      </c>
    </row>
    <row r="257" spans="2:18">
      <c r="B257" s="80" t="s">
        <v>3069</v>
      </c>
      <c r="D257" s="26"/>
      <c r="E257" s="28"/>
      <c r="F257" s="70" t="s">
        <v>13</v>
      </c>
      <c r="G257" s="80" t="s">
        <v>3264</v>
      </c>
      <c r="H257" s="28"/>
      <c r="I257" s="301" t="s">
        <v>3477</v>
      </c>
      <c r="J257" s="297" t="str">
        <f t="shared" si="27"/>
        <v>191～196</v>
      </c>
      <c r="K257" s="60">
        <f>INDEX('1.2(1)③'!$B:$B,MATCH(M257,'1.2(1)③'!A:A,0),1)</f>
        <v>191</v>
      </c>
      <c r="L257" s="17">
        <f t="shared" si="29"/>
        <v>196</v>
      </c>
      <c r="M257" s="17" t="str">
        <f t="shared" si="30"/>
        <v>廃棄物廃棄物焼却施設（ガス化溶融施設を含む）排ガス処理設備</v>
      </c>
      <c r="O257" s="317" t="str">
        <f>INDEX('1.2(1)③'!$I:$I,MATCH($K257,'1.2(1)③'!$B:$B,0),1)</f>
        <v>風煙道における流速の適正化</v>
      </c>
      <c r="P257">
        <f t="shared" si="28"/>
        <v>6</v>
      </c>
      <c r="Q257">
        <v>0</v>
      </c>
      <c r="R257">
        <v>0</v>
      </c>
    </row>
    <row r="258" spans="2:18">
      <c r="B258" s="80" t="s">
        <v>3069</v>
      </c>
      <c r="D258" s="26"/>
      <c r="E258" s="28"/>
      <c r="F258" s="70" t="s">
        <v>13</v>
      </c>
      <c r="G258" s="80" t="s">
        <v>3264</v>
      </c>
      <c r="H258" s="28"/>
      <c r="I258" s="301" t="s">
        <v>3490</v>
      </c>
      <c r="J258" s="297" t="str">
        <f t="shared" si="27"/>
        <v>197～201</v>
      </c>
      <c r="K258" s="60">
        <f>INDEX('1.2(1)③'!$B:$B,MATCH(M258,'1.2(1)③'!A:A,0),1)</f>
        <v>197</v>
      </c>
      <c r="L258" s="17">
        <f t="shared" si="29"/>
        <v>201</v>
      </c>
      <c r="M258" s="17" t="str">
        <f t="shared" si="30"/>
        <v>廃棄物廃棄物焼却施設（ガス化溶融施設を含む）灰出し設備（セメント固化処理設備、スラグ・メタル等の搬出設備を含む）</v>
      </c>
      <c r="O258" s="317" t="str">
        <f>INDEX('1.2(1)③'!$I:$I,MATCH($K258,'1.2(1)③'!$B:$B,0),1)</f>
        <v>灰クレーンにおける自動制御システムの導入</v>
      </c>
      <c r="P258">
        <f t="shared" si="28"/>
        <v>5</v>
      </c>
      <c r="Q258">
        <v>0</v>
      </c>
      <c r="R258">
        <v>0</v>
      </c>
    </row>
    <row r="259" spans="2:18" ht="28.8">
      <c r="B259" s="80" t="s">
        <v>3069</v>
      </c>
      <c r="D259" s="26"/>
      <c r="E259" s="28"/>
      <c r="F259" s="70" t="s">
        <v>13</v>
      </c>
      <c r="G259" s="80" t="s">
        <v>3264</v>
      </c>
      <c r="H259" s="28"/>
      <c r="I259" s="301" t="s">
        <v>3478</v>
      </c>
      <c r="J259" s="297" t="str">
        <f t="shared" si="27"/>
        <v>202～203</v>
      </c>
      <c r="K259" s="60">
        <f>INDEX('1.2(1)③'!$B:$B,MATCH(M259,'1.2(1)③'!A:A,0),1)</f>
        <v>202</v>
      </c>
      <c r="L259" s="17">
        <f t="shared" si="29"/>
        <v>203</v>
      </c>
      <c r="M259" s="17" t="str">
        <f t="shared" si="30"/>
        <v>廃棄物廃棄物焼却施設（ガス化溶融施設を含む）排水処理設備</v>
      </c>
      <c r="O259" s="317" t="str">
        <f>INDEX('1.2(1)③'!$I:$I,MATCH($K259,'1.2(1)③'!$B:$B,0),1)</f>
        <v>ばっ気・攪拌(かくはん)装置及び固液分離装置における最適供給量制御システム・運転台数自動制御装置の導入</v>
      </c>
      <c r="P259">
        <f t="shared" si="28"/>
        <v>2</v>
      </c>
      <c r="Q259">
        <v>0</v>
      </c>
      <c r="R259">
        <v>0</v>
      </c>
    </row>
    <row r="260" spans="2:18">
      <c r="B260" s="80" t="s">
        <v>3069</v>
      </c>
      <c r="D260" s="26"/>
      <c r="E260" s="28"/>
      <c r="F260" s="70" t="s">
        <v>13</v>
      </c>
      <c r="G260" s="78" t="s">
        <v>3264</v>
      </c>
      <c r="H260" s="30"/>
      <c r="I260" s="301" t="s">
        <v>3479</v>
      </c>
      <c r="J260" s="297" t="str">
        <f t="shared" si="27"/>
        <v>204～223</v>
      </c>
      <c r="K260" s="60">
        <f>INDEX('1.2(1)③'!$B:$B,MATCH(M260,'1.2(1)③'!A:A,0),1)</f>
        <v>204</v>
      </c>
      <c r="L260" s="17">
        <f t="shared" si="29"/>
        <v>223</v>
      </c>
      <c r="M260" s="17" t="str">
        <f t="shared" si="30"/>
        <v>廃棄物廃棄物焼却施設（ガス化溶融施設を含む）熱回収設備</v>
      </c>
      <c r="O260" s="317" t="str">
        <f>INDEX('1.2(1)③'!$I:$I,MATCH($K260,'1.2(1)③'!$B:$B,0),1)</f>
        <v>高温高圧ボイラーの導入</v>
      </c>
      <c r="P260">
        <f t="shared" si="28"/>
        <v>20</v>
      </c>
      <c r="Q260">
        <v>0</v>
      </c>
      <c r="R260">
        <v>0</v>
      </c>
    </row>
    <row r="261" spans="2:18" ht="28.8">
      <c r="B261" s="80" t="s">
        <v>3069</v>
      </c>
      <c r="D261" s="26"/>
      <c r="E261" s="28"/>
      <c r="F261" s="70" t="s">
        <v>13</v>
      </c>
      <c r="G261" s="298" t="s">
        <v>3480</v>
      </c>
      <c r="H261" s="299"/>
      <c r="I261" s="301" t="s">
        <v>3481</v>
      </c>
      <c r="J261" s="297">
        <f t="shared" si="27"/>
        <v>224</v>
      </c>
      <c r="K261" s="60">
        <f>INDEX('1.2(1)③'!$B:$B,MATCH(M261,'1.2(1)③'!A:A,0),1)</f>
        <v>224</v>
      </c>
      <c r="L261" s="17">
        <f t="shared" si="29"/>
        <v>224</v>
      </c>
      <c r="M261" s="17" t="str">
        <f t="shared" si="30"/>
        <v>廃棄物し尿処理施設受入・貯留設備</v>
      </c>
      <c r="O261" s="317" t="str">
        <f>INDEX('1.2(1)③'!$I:$I,MATCH($K261,'1.2(1)③'!$B:$B,0),1)</f>
        <v>夾(きょう)雑物破砕除去装置・貯留槽攪拌(かくはん)装置における液位・流量等の自動計測制御システムの導入</v>
      </c>
      <c r="P261">
        <f t="shared" si="28"/>
        <v>1</v>
      </c>
      <c r="Q261">
        <v>0</v>
      </c>
      <c r="R261">
        <v>0</v>
      </c>
    </row>
    <row r="262" spans="2:18" ht="28.8">
      <c r="B262" s="80" t="s">
        <v>3069</v>
      </c>
      <c r="D262" s="26"/>
      <c r="E262" s="28"/>
      <c r="F262" s="70" t="s">
        <v>13</v>
      </c>
      <c r="G262" s="80" t="s">
        <v>3480</v>
      </c>
      <c r="H262" s="28"/>
      <c r="I262" s="301" t="s">
        <v>3482</v>
      </c>
      <c r="J262" s="297" t="str">
        <f t="shared" si="27"/>
        <v>225～226</v>
      </c>
      <c r="K262" s="60">
        <f>INDEX('1.2(1)③'!$B:$B,MATCH(M262,'1.2(1)③'!A:A,0),1)</f>
        <v>225</v>
      </c>
      <c r="L262" s="17">
        <f t="shared" si="29"/>
        <v>226</v>
      </c>
      <c r="M262" s="17" t="str">
        <f t="shared" si="30"/>
        <v>廃棄物し尿処理施設生物反応処理設備</v>
      </c>
      <c r="O262" s="317" t="str">
        <f>INDEX('1.2(1)③'!$I:$I,MATCH($K262,'1.2(1)③'!$B:$B,0),1)</f>
        <v>ばっ気・攪拌(かくはん)装置及び固液分離装置における最適供給量制御システム・運転台数自動制御装置の導入</v>
      </c>
      <c r="P262">
        <f t="shared" si="28"/>
        <v>2</v>
      </c>
      <c r="Q262">
        <v>0</v>
      </c>
      <c r="R262">
        <v>0</v>
      </c>
    </row>
    <row r="263" spans="2:18">
      <c r="B263" s="80" t="s">
        <v>3069</v>
      </c>
      <c r="D263" s="26"/>
      <c r="E263" s="28"/>
      <c r="F263" s="70" t="s">
        <v>13</v>
      </c>
      <c r="G263" s="80" t="s">
        <v>3480</v>
      </c>
      <c r="H263" s="28"/>
      <c r="I263" s="301" t="s">
        <v>3467</v>
      </c>
      <c r="J263" s="297" t="str">
        <f t="shared" si="27"/>
        <v>227～228</v>
      </c>
      <c r="K263" s="60">
        <f>INDEX('1.2(1)③'!$B:$B,MATCH(M263,'1.2(1)③'!A:A,0),1)</f>
        <v>227</v>
      </c>
      <c r="L263" s="17">
        <f t="shared" si="29"/>
        <v>228</v>
      </c>
      <c r="M263" s="17" t="str">
        <f t="shared" si="30"/>
        <v>廃棄物し尿処理施設高度処理設備</v>
      </c>
      <c r="O263" s="317" t="str">
        <f>INDEX('1.2(1)③'!$I:$I,MATCH($K263,'1.2(1)③'!$B:$B,0),1)</f>
        <v>凝集分離装置・オゾン発生装置における最適供給量制御システム・運転台数自動制御装置の導入</v>
      </c>
      <c r="P263">
        <f t="shared" si="28"/>
        <v>2</v>
      </c>
      <c r="Q263">
        <v>0</v>
      </c>
      <c r="R263">
        <v>0</v>
      </c>
    </row>
    <row r="264" spans="2:18">
      <c r="B264" s="80" t="s">
        <v>3069</v>
      </c>
      <c r="D264" s="26"/>
      <c r="E264" s="28"/>
      <c r="F264" s="70" t="s">
        <v>13</v>
      </c>
      <c r="G264" s="80" t="s">
        <v>3480</v>
      </c>
      <c r="H264" s="28"/>
      <c r="I264" s="301" t="s">
        <v>3469</v>
      </c>
      <c r="J264" s="297" t="str">
        <f t="shared" si="27"/>
        <v>229～230</v>
      </c>
      <c r="K264" s="60">
        <f>INDEX('1.2(1)③'!$B:$B,MATCH(M264,'1.2(1)③'!A:A,0),1)</f>
        <v>229</v>
      </c>
      <c r="L264" s="17">
        <f t="shared" si="29"/>
        <v>230</v>
      </c>
      <c r="M264" s="17" t="str">
        <f t="shared" si="30"/>
        <v>廃棄物し尿処理施設汚泥脱水設備</v>
      </c>
      <c r="O264" s="317" t="str">
        <f>INDEX('1.2(1)③'!$I:$I,MATCH($K264,'1.2(1)③'!$B:$B,0),1)</f>
        <v>脱水装置における差速制御による電力回生システムの導入</v>
      </c>
      <c r="P264">
        <f t="shared" si="28"/>
        <v>2</v>
      </c>
      <c r="Q264">
        <v>0</v>
      </c>
      <c r="R264">
        <v>0</v>
      </c>
    </row>
    <row r="265" spans="2:18">
      <c r="B265" s="80" t="s">
        <v>3069</v>
      </c>
      <c r="D265" s="26"/>
      <c r="E265" s="28"/>
      <c r="F265" s="70" t="s">
        <v>13</v>
      </c>
      <c r="G265" s="80" t="s">
        <v>3480</v>
      </c>
      <c r="H265" s="28"/>
      <c r="I265" s="301" t="s">
        <v>3483</v>
      </c>
      <c r="J265" s="297" t="str">
        <f t="shared" si="27"/>
        <v>231～235</v>
      </c>
      <c r="K265" s="60">
        <f>INDEX('1.2(1)③'!$B:$B,MATCH(M265,'1.2(1)③'!A:A,0),1)</f>
        <v>231</v>
      </c>
      <c r="L265" s="17">
        <f t="shared" si="29"/>
        <v>235</v>
      </c>
      <c r="M265" s="17" t="str">
        <f t="shared" si="30"/>
        <v>廃棄物し尿処理施設汚泥乾燥・焼却設備</v>
      </c>
      <c r="O265" s="317" t="str">
        <f>INDEX('1.2(1)③'!$I:$I,MATCH($K265,'1.2(1)③'!$B:$B,0),1)</f>
        <v>汚泥乾燥装置における熱風量の自動制御システムの導入</v>
      </c>
      <c r="P265">
        <f t="shared" si="28"/>
        <v>5</v>
      </c>
      <c r="Q265">
        <v>0</v>
      </c>
      <c r="R265">
        <v>0</v>
      </c>
    </row>
    <row r="266" spans="2:18">
      <c r="B266" s="80" t="s">
        <v>3069</v>
      </c>
      <c r="D266" s="26"/>
      <c r="E266" s="28"/>
      <c r="F266" s="70" t="s">
        <v>13</v>
      </c>
      <c r="G266" s="80" t="s">
        <v>3480</v>
      </c>
      <c r="H266" s="28"/>
      <c r="I266" s="301" t="s">
        <v>3484</v>
      </c>
      <c r="J266" s="297" t="str">
        <f t="shared" si="27"/>
        <v>236～241</v>
      </c>
      <c r="K266" s="60">
        <f>INDEX('1.2(1)③'!$B:$B,MATCH(M266,'1.2(1)③'!A:A,0),1)</f>
        <v>236</v>
      </c>
      <c r="L266" s="17">
        <f t="shared" si="29"/>
        <v>241</v>
      </c>
      <c r="M266" s="17" t="str">
        <f t="shared" si="30"/>
        <v>廃棄物し尿処理施設資源化設備</v>
      </c>
      <c r="O266" s="317" t="str">
        <f>INDEX('1.2(1)③'!$I:$I,MATCH($K266,'1.2(1)③'!$B:$B,0),1)</f>
        <v>堆肥化発酵槽の保温及び放熱防止</v>
      </c>
      <c r="P266">
        <f t="shared" si="28"/>
        <v>6</v>
      </c>
      <c r="Q266">
        <v>0</v>
      </c>
      <c r="R266">
        <v>0</v>
      </c>
    </row>
    <row r="267" spans="2:18">
      <c r="B267" s="80" t="s">
        <v>3069</v>
      </c>
      <c r="D267" s="26"/>
      <c r="E267" s="28"/>
      <c r="F267" s="70" t="s">
        <v>13</v>
      </c>
      <c r="G267" s="78" t="s">
        <v>3480</v>
      </c>
      <c r="H267" s="30"/>
      <c r="I267" s="301" t="s">
        <v>3485</v>
      </c>
      <c r="J267" s="297" t="str">
        <f t="shared" si="27"/>
        <v>242～245</v>
      </c>
      <c r="K267" s="60">
        <f>INDEX('1.2(1)③'!$B:$B,MATCH(M267,'1.2(1)③'!A:A,0),1)</f>
        <v>242</v>
      </c>
      <c r="L267" s="17">
        <f t="shared" si="29"/>
        <v>245</v>
      </c>
      <c r="M267" s="17" t="str">
        <f t="shared" si="30"/>
        <v>廃棄物し尿処理施設その他のし尿処理施設</v>
      </c>
      <c r="O267" s="317" t="str">
        <f>INDEX('1.2(1)③'!$I:$I,MATCH($K267,'1.2(1)③'!$B:$B,0),1)</f>
        <v>脱臭炉の排ガス用熱交換器の導入</v>
      </c>
      <c r="P267">
        <f t="shared" si="28"/>
        <v>4</v>
      </c>
      <c r="Q267">
        <v>0</v>
      </c>
      <c r="R267">
        <v>0</v>
      </c>
    </row>
    <row r="268" spans="2:18" ht="28.8">
      <c r="B268" s="80" t="s">
        <v>3069</v>
      </c>
      <c r="D268" s="26"/>
      <c r="E268" s="28"/>
      <c r="F268" s="70" t="s">
        <v>13</v>
      </c>
      <c r="G268" s="298" t="s">
        <v>3486</v>
      </c>
      <c r="H268" s="299"/>
      <c r="I268" s="301" t="s">
        <v>3487</v>
      </c>
      <c r="J268" s="297" t="str">
        <f t="shared" si="27"/>
        <v>246～245</v>
      </c>
      <c r="K268" s="60">
        <f>INDEX('1.2(1)③'!$B:$B,MATCH(M268,'1.2(1)③'!A:A,0),1)</f>
        <v>246</v>
      </c>
      <c r="L268" s="17">
        <f t="shared" si="29"/>
        <v>245</v>
      </c>
      <c r="M268" s="17" t="str">
        <f t="shared" si="30"/>
        <v>廃棄物最終処分場集排水設備・通気装置</v>
      </c>
      <c r="O268" s="317" t="str">
        <f>INDEX('1.2(1)③'!$I:$I,MATCH($K268,'1.2(1)③'!$B:$B,0),1)</f>
        <v>適正な集排水管敷設・集水ピットの設置・竪型ガス抜き設備の設置等による準好気性埋立構造の導入</v>
      </c>
      <c r="P268">
        <f t="shared" si="28"/>
        <v>0</v>
      </c>
      <c r="Q268">
        <v>0</v>
      </c>
      <c r="R268">
        <v>0</v>
      </c>
    </row>
    <row r="269" spans="2:18" ht="28.8">
      <c r="B269" s="80" t="s">
        <v>3069</v>
      </c>
      <c r="D269" s="26"/>
      <c r="E269" s="28"/>
      <c r="F269" s="70" t="s">
        <v>13</v>
      </c>
      <c r="G269" s="80" t="s">
        <v>3486</v>
      </c>
      <c r="H269" s="28"/>
      <c r="I269" s="301" t="s">
        <v>3487</v>
      </c>
      <c r="J269" s="297" t="str">
        <f t="shared" si="27"/>
        <v>246～247</v>
      </c>
      <c r="K269" s="60">
        <f>INDEX('1.2(1)③'!$B:$B,MATCH(M269,'1.2(1)③'!A:A,0),1)</f>
        <v>246</v>
      </c>
      <c r="L269" s="17">
        <f t="shared" si="29"/>
        <v>247</v>
      </c>
      <c r="M269" s="17" t="str">
        <f t="shared" si="30"/>
        <v>廃棄物最終処分場集排水設備・通気装置</v>
      </c>
      <c r="O269" s="317" t="str">
        <f>INDEX('1.2(1)③'!$I:$I,MATCH($K269,'1.2(1)③'!$B:$B,0),1)</f>
        <v>適正な集排水管敷設・集水ピットの設置・竪型ガス抜き設備の設置等による準好気性埋立構造の導入</v>
      </c>
      <c r="P269">
        <f t="shared" si="28"/>
        <v>2</v>
      </c>
      <c r="Q269">
        <v>0</v>
      </c>
      <c r="R269">
        <v>0</v>
      </c>
    </row>
    <row r="270" spans="2:18">
      <c r="B270" s="80" t="s">
        <v>3069</v>
      </c>
      <c r="D270" s="26"/>
      <c r="E270" s="28"/>
      <c r="F270" s="70" t="s">
        <v>13</v>
      </c>
      <c r="G270" s="78" t="s">
        <v>3486</v>
      </c>
      <c r="H270" s="30"/>
      <c r="I270" s="301" t="s">
        <v>3488</v>
      </c>
      <c r="J270" s="297" t="str">
        <f t="shared" si="27"/>
        <v>248～249</v>
      </c>
      <c r="K270" s="60">
        <f>INDEX('1.2(1)③'!$B:$B,MATCH(M270,'1.2(1)③'!A:A,0),1)</f>
        <v>248</v>
      </c>
      <c r="L270" s="17">
        <f t="shared" si="29"/>
        <v>249</v>
      </c>
      <c r="M270" s="17" t="str">
        <f t="shared" si="30"/>
        <v>廃棄物最終処分場浸出液処理設備</v>
      </c>
      <c r="O270" s="317" t="str">
        <f>INDEX('1.2(1)③'!$I:$I,MATCH($K270,'1.2(1)③'!$B:$B,0),1)</f>
        <v>ばっ気ブロワ風量・ポンプ流量調整のインバータ制御システムの導入</v>
      </c>
      <c r="P270">
        <f t="shared" si="28"/>
        <v>2</v>
      </c>
      <c r="Q270">
        <v>0</v>
      </c>
      <c r="R270">
        <v>0</v>
      </c>
    </row>
    <row r="271" spans="2:18" ht="28.8">
      <c r="B271" s="78" t="s">
        <v>3069</v>
      </c>
      <c r="C271" s="29"/>
      <c r="D271" s="127"/>
      <c r="E271" s="30"/>
      <c r="F271" s="71" t="s">
        <v>13</v>
      </c>
      <c r="G271" s="127" t="s">
        <v>753</v>
      </c>
      <c r="H271" s="30"/>
      <c r="I271" s="301" t="s">
        <v>3489</v>
      </c>
      <c r="J271" s="297">
        <f t="shared" si="27"/>
        <v>250</v>
      </c>
      <c r="K271" s="60">
        <f>INDEX('1.2(1)③'!$B:$B,MATCH(M271,'1.2(1)③'!A:A,0),1)</f>
        <v>250</v>
      </c>
      <c r="L271" s="17">
        <f t="shared" si="29"/>
        <v>250</v>
      </c>
      <c r="M271" s="17" t="str">
        <f t="shared" si="30"/>
        <v>廃棄物その他廃棄物系バイオマスの利活用のための設備</v>
      </c>
      <c r="O271" s="317" t="str">
        <f>INDEX('1.2(1)③'!$I:$I,MATCH($K271,'1.2(1)③'!$B:$B,0),1)</f>
        <v>バイオディーゼル燃料化施設やメタンを高効率に回収する施設等における廃棄物系バイオマスの利活用のための設備の整備</v>
      </c>
      <c r="P271">
        <f t="shared" si="28"/>
        <v>1</v>
      </c>
      <c r="Q271">
        <v>0</v>
      </c>
      <c r="R271">
        <v>0</v>
      </c>
    </row>
    <row r="272" spans="2:18">
      <c r="K272" s="58">
        <f>'1.2(1)③'!B256+1</f>
        <v>251</v>
      </c>
    </row>
    <row r="273" spans="2:18" ht="18.600000000000001">
      <c r="B273" s="33" t="s">
        <v>3067</v>
      </c>
      <c r="C273" s="19" t="s">
        <v>713</v>
      </c>
      <c r="E273" s="19"/>
    </row>
    <row r="275" spans="2:18" ht="28.8">
      <c r="B275" s="369" t="s">
        <v>0</v>
      </c>
      <c r="C275" s="370"/>
      <c r="D275" s="369" t="s">
        <v>730</v>
      </c>
      <c r="E275" s="370"/>
      <c r="F275" s="292" t="s">
        <v>8</v>
      </c>
      <c r="G275" s="369" t="s">
        <v>3</v>
      </c>
      <c r="H275" s="370"/>
      <c r="I275" s="73" t="s">
        <v>1024</v>
      </c>
      <c r="J275" s="59" t="s">
        <v>3003</v>
      </c>
      <c r="O275" s="317" t="s">
        <v>3850</v>
      </c>
      <c r="P275" s="58" t="s">
        <v>3513</v>
      </c>
      <c r="Q275" t="s">
        <v>3516</v>
      </c>
      <c r="R275" t="s">
        <v>3517</v>
      </c>
    </row>
    <row r="276" spans="2:18">
      <c r="B276" s="298" t="s">
        <v>706</v>
      </c>
      <c r="C276" s="299"/>
      <c r="D276" t="s">
        <v>1025</v>
      </c>
      <c r="F276" s="22" t="s">
        <v>720</v>
      </c>
      <c r="G276" t="s">
        <v>3431</v>
      </c>
      <c r="H276" s="28"/>
      <c r="I276" s="23" t="s">
        <v>1023</v>
      </c>
      <c r="J276" s="297" t="str">
        <f t="shared" ref="J276:J321" si="31">HYPERLINK("#'"&amp;$B$17&amp;$B$18&amp;$B$273&amp;"'!B"&amp;K276+6,IF(L276=K276,K276,K276&amp;"～"&amp;L276))</f>
        <v>1～2</v>
      </c>
      <c r="K276" s="60">
        <f>INDEX('1.2(1)④'!$B:$B,MATCH(M276,'1.2(1)④'!A:A,0),1)</f>
        <v>1</v>
      </c>
      <c r="L276" s="17">
        <f>K277-1</f>
        <v>2</v>
      </c>
      <c r="M276" s="17" t="str">
        <f>D276&amp;F276&amp;G276&amp;I276</f>
        <v>荷主等Scope3排出削減に資する輸送方法の選択ー</v>
      </c>
      <c r="N276"/>
      <c r="O276" s="317" t="str">
        <f>INDEX('1.2(1)④'!$J:$J,MATCH($K276,'1.2(1)④'!$B:$B,0),1)</f>
        <v>モーダルシフトの推進</v>
      </c>
      <c r="P276">
        <f t="shared" ref="P276:P321" si="32">L276-K276+1</f>
        <v>2</v>
      </c>
      <c r="Q276">
        <v>0</v>
      </c>
      <c r="R276">
        <v>0</v>
      </c>
    </row>
    <row r="277" spans="2:18">
      <c r="B277" s="26"/>
      <c r="C277" s="28"/>
      <c r="D277" s="43" t="s">
        <v>1025</v>
      </c>
      <c r="F277" s="69" t="s">
        <v>720</v>
      </c>
      <c r="G277" s="26" t="s">
        <v>1177</v>
      </c>
      <c r="H277" s="28"/>
      <c r="I277" s="23" t="s">
        <v>1023</v>
      </c>
      <c r="J277" s="297" t="str">
        <f t="shared" si="31"/>
        <v>3～34</v>
      </c>
      <c r="K277" s="60">
        <f>INDEX('1.2(1)④'!$B:$B,MATCH(M277,'1.2(1)④'!A:A,0),1)</f>
        <v>3</v>
      </c>
      <c r="L277" s="17">
        <f t="shared" ref="L277:L321" si="33">K278-1</f>
        <v>34</v>
      </c>
      <c r="M277" s="17" t="str">
        <f t="shared" ref="M277:M321" si="34">D277&amp;F277&amp;G277&amp;I277</f>
        <v>荷主等Scope3輸送効率向上のための措置ー</v>
      </c>
      <c r="N277"/>
      <c r="O277" s="317" t="str">
        <f>INDEX('1.2(1)④'!$J:$J,MATCH($K277,'1.2(1)④'!$B:$B,0),1)</f>
        <v>積み合わせ輸送、混載便の活用</v>
      </c>
      <c r="P277">
        <f t="shared" si="32"/>
        <v>32</v>
      </c>
      <c r="Q277">
        <v>0</v>
      </c>
      <c r="R277">
        <v>0</v>
      </c>
    </row>
    <row r="278" spans="2:18" ht="28.8">
      <c r="B278" s="26"/>
      <c r="C278" s="28"/>
      <c r="D278" s="298" t="s">
        <v>1067</v>
      </c>
      <c r="E278" s="24"/>
      <c r="F278" s="21" t="s">
        <v>1178</v>
      </c>
      <c r="G278" s="298" t="s">
        <v>1179</v>
      </c>
      <c r="H278" s="299"/>
      <c r="I278" s="301" t="s">
        <v>1070</v>
      </c>
      <c r="J278" s="297">
        <f t="shared" si="31"/>
        <v>35</v>
      </c>
      <c r="K278" s="60">
        <f>INDEX('1.2(1)④'!$B:$B,MATCH(M278,'1.2(1)④'!A:A,0),1)</f>
        <v>35</v>
      </c>
      <c r="L278" s="17">
        <f t="shared" si="33"/>
        <v>35</v>
      </c>
      <c r="M278" s="17" t="str">
        <f t="shared" si="34"/>
        <v>貨物輸送事業者Scope1,2燃費性能の優れた輸送用機器の使用 （機器・機材等の導入）鉄道</v>
      </c>
      <c r="N278"/>
      <c r="O278" s="317" t="str">
        <f>INDEX('1.2(1)④'!$J:$J,MATCH($K278,'1.2(1)④'!$B:$B,0),1)</f>
        <v>VVVFインバーター制御車両（交流電動機の速度・回転数制御）・高効率内燃機関・ハイブリッド車両・ディーゼルエレクトリック車両等への代替促進</v>
      </c>
      <c r="P278">
        <f t="shared" si="32"/>
        <v>1</v>
      </c>
      <c r="Q278">
        <v>0</v>
      </c>
      <c r="R278">
        <v>0</v>
      </c>
    </row>
    <row r="279" spans="2:18" ht="28.8">
      <c r="B279" s="26"/>
      <c r="C279" s="28"/>
      <c r="D279" s="42" t="s">
        <v>1067</v>
      </c>
      <c r="F279" s="69" t="s">
        <v>1178</v>
      </c>
      <c r="G279" s="42" t="s">
        <v>1179</v>
      </c>
      <c r="H279" s="28"/>
      <c r="I279" s="301" t="s">
        <v>1072</v>
      </c>
      <c r="J279" s="297" t="str">
        <f t="shared" si="31"/>
        <v>36～41</v>
      </c>
      <c r="K279" s="60">
        <f>INDEX('1.2(1)④'!$B:$B,MATCH(M279,'1.2(1)④'!A:A,0),1)</f>
        <v>36</v>
      </c>
      <c r="L279" s="17">
        <f t="shared" si="33"/>
        <v>41</v>
      </c>
      <c r="M279" s="17" t="str">
        <f t="shared" si="34"/>
        <v>貨物輸送事業者Scope1,2燃費性能の優れた輸送用機器の使用 （機器・機材等の導入）自動車</v>
      </c>
      <c r="N279"/>
      <c r="O279" s="317" t="str">
        <f>INDEX('1.2(1)④'!$J:$J,MATCH($K279,'1.2(1)④'!$B:$B,0),1)</f>
        <v>トップランナー燃費基準達成車・ハイブリッド車・天然ガス車・電気自動車、燃料電池自動車等の温室効果ガス低排出車の導入</v>
      </c>
      <c r="P279">
        <f t="shared" si="32"/>
        <v>6</v>
      </c>
      <c r="Q279">
        <v>0</v>
      </c>
      <c r="R279">
        <v>0</v>
      </c>
    </row>
    <row r="280" spans="2:18" ht="28.8">
      <c r="B280" s="26"/>
      <c r="C280" s="28"/>
      <c r="D280" s="80" t="s">
        <v>1067</v>
      </c>
      <c r="F280" s="70" t="s">
        <v>1178</v>
      </c>
      <c r="G280" s="80" t="s">
        <v>1179</v>
      </c>
      <c r="H280" s="28"/>
      <c r="I280" s="301" t="s">
        <v>1078</v>
      </c>
      <c r="J280" s="297" t="str">
        <f t="shared" si="31"/>
        <v>42～44</v>
      </c>
      <c r="K280" s="60">
        <f>INDEX('1.2(1)④'!$B:$B,MATCH(M280,'1.2(1)④'!A:A,0),1)</f>
        <v>42</v>
      </c>
      <c r="L280" s="17">
        <f t="shared" si="33"/>
        <v>44</v>
      </c>
      <c r="M280" s="17" t="str">
        <f t="shared" si="34"/>
        <v>貨物輸送事業者Scope1,2燃費性能の優れた輸送用機器の使用 （機器・機材等の導入）船舶</v>
      </c>
      <c r="N280"/>
      <c r="O280" s="317" t="str">
        <f>INDEX('1.2(1)④'!$J:$J,MATCH($K280,'1.2(1)④'!$B:$B,0),1)</f>
        <v>スーパーエコシップ、内航船省エネルギー格付制度において格付を取得可能な省エネルギー・省CO2排出船舶等の導入</v>
      </c>
      <c r="P280">
        <f t="shared" si="32"/>
        <v>3</v>
      </c>
      <c r="Q280">
        <v>0</v>
      </c>
      <c r="R280">
        <v>0</v>
      </c>
    </row>
    <row r="281" spans="2:18">
      <c r="B281" s="26"/>
      <c r="C281" s="28"/>
      <c r="D281" s="80" t="s">
        <v>1067</v>
      </c>
      <c r="F281" s="70" t="s">
        <v>1178</v>
      </c>
      <c r="G281" s="78" t="s">
        <v>1179</v>
      </c>
      <c r="H281" s="30"/>
      <c r="I281" s="301" t="s">
        <v>1082</v>
      </c>
      <c r="J281" s="297" t="str">
        <f t="shared" si="31"/>
        <v>45～46</v>
      </c>
      <c r="K281" s="60">
        <f>INDEX('1.2(1)④'!$B:$B,MATCH(M281,'1.2(1)④'!A:A,0),1)</f>
        <v>45</v>
      </c>
      <c r="L281" s="17">
        <f t="shared" si="33"/>
        <v>46</v>
      </c>
      <c r="M281" s="17" t="str">
        <f t="shared" si="34"/>
        <v>貨物輸送事業者Scope1,2燃費性能の優れた輸送用機器の使用 （機器・機材等の導入）航空機</v>
      </c>
      <c r="N281"/>
      <c r="O281" s="317" t="str">
        <f>INDEX('1.2(1)④'!$J:$J,MATCH($K281,'1.2(1)④'!$B:$B,0),1)</f>
        <v>高効率の機材導入</v>
      </c>
      <c r="P281">
        <f t="shared" si="32"/>
        <v>2</v>
      </c>
      <c r="Q281">
        <v>0</v>
      </c>
      <c r="R281">
        <v>0</v>
      </c>
    </row>
    <row r="282" spans="2:18">
      <c r="B282" s="26"/>
      <c r="C282" s="28"/>
      <c r="D282" s="80" t="s">
        <v>1067</v>
      </c>
      <c r="F282" s="70" t="s">
        <v>1178</v>
      </c>
      <c r="G282" s="26" t="s">
        <v>1180</v>
      </c>
      <c r="H282" s="28"/>
      <c r="I282" s="301" t="s">
        <v>3439</v>
      </c>
      <c r="J282" s="297" t="str">
        <f t="shared" si="31"/>
        <v>47～48</v>
      </c>
      <c r="K282" s="60">
        <f>INDEX('1.2(1)④'!$B:$B,MATCH(M282,'1.2(1)④'!A:A,0),1)</f>
        <v>47</v>
      </c>
      <c r="L282" s="17">
        <f t="shared" si="33"/>
        <v>48</v>
      </c>
      <c r="M282" s="17" t="str">
        <f t="shared" si="34"/>
        <v>貨物輸送事業者Scope1,2排出削減に資する運転又は操縦 （運用管理）鉄道</v>
      </c>
      <c r="N282"/>
      <c r="O282" s="317" t="str">
        <f>INDEX('1.2(1)④'!$J:$J,MATCH($K282,'1.2(1)④'!$B:$B,0),1)</f>
        <v>惰行運転の活用</v>
      </c>
      <c r="P282">
        <f t="shared" si="32"/>
        <v>2</v>
      </c>
      <c r="Q282">
        <v>0</v>
      </c>
      <c r="R282">
        <v>0</v>
      </c>
    </row>
    <row r="283" spans="2:18">
      <c r="B283" s="26"/>
      <c r="C283" s="28"/>
      <c r="D283" s="80" t="s">
        <v>1067</v>
      </c>
      <c r="F283" s="70" t="s">
        <v>1178</v>
      </c>
      <c r="G283" s="42" t="s">
        <v>1180</v>
      </c>
      <c r="H283" s="28"/>
      <c r="I283" s="301" t="s">
        <v>1072</v>
      </c>
      <c r="J283" s="297" t="str">
        <f t="shared" si="31"/>
        <v>49～52</v>
      </c>
      <c r="K283" s="60">
        <f>INDEX('1.2(1)④'!$B:$B,MATCH(M283,'1.2(1)④'!A:A,0),1)</f>
        <v>49</v>
      </c>
      <c r="L283" s="17">
        <f t="shared" si="33"/>
        <v>52</v>
      </c>
      <c r="M283" s="17" t="str">
        <f t="shared" si="34"/>
        <v>貨物輸送事業者Scope1,2排出削減に資する運転又は操縦 （運用管理）自動車</v>
      </c>
      <c r="N283"/>
      <c r="O283" s="317" t="str">
        <f>INDEX('1.2(1)④'!$J:$J,MATCH($K283,'1.2(1)④'!$B:$B,0),1)</f>
        <v>エコドライブの促進</v>
      </c>
      <c r="P283">
        <f t="shared" si="32"/>
        <v>4</v>
      </c>
      <c r="Q283">
        <v>0</v>
      </c>
      <c r="R283">
        <v>0</v>
      </c>
    </row>
    <row r="284" spans="2:18" ht="14.4" customHeight="1">
      <c r="B284" s="26"/>
      <c r="C284" s="28"/>
      <c r="D284" s="80" t="s">
        <v>1067</v>
      </c>
      <c r="F284" s="70" t="s">
        <v>1178</v>
      </c>
      <c r="G284" s="80" t="s">
        <v>1180</v>
      </c>
      <c r="H284" s="28"/>
      <c r="I284" s="301" t="s">
        <v>3440</v>
      </c>
      <c r="J284" s="297" t="str">
        <f t="shared" si="31"/>
        <v>53～56</v>
      </c>
      <c r="K284" s="60">
        <f>INDEX('1.2(1)④'!$B:$B,MATCH(M284,'1.2(1)④'!A:A,0),1)</f>
        <v>53</v>
      </c>
      <c r="L284" s="17">
        <f t="shared" si="33"/>
        <v>56</v>
      </c>
      <c r="M284" s="17" t="str">
        <f t="shared" si="34"/>
        <v>貨物輸送事業者Scope1,2排出削減に資する運転又は操縦 （運用管理）船舶</v>
      </c>
      <c r="N284"/>
      <c r="O284" s="317" t="str">
        <f>INDEX('1.2(1)④'!$J:$J,MATCH($K284,'1.2(1)④'!$B:$B,0),1)</f>
        <v>低燃費航行の実施（減速航行、バラスト水の調整等）</v>
      </c>
      <c r="P284">
        <f t="shared" si="32"/>
        <v>4</v>
      </c>
      <c r="Q284">
        <v>0</v>
      </c>
      <c r="R284">
        <v>0</v>
      </c>
    </row>
    <row r="285" spans="2:18" ht="14.4" customHeight="1">
      <c r="B285" s="26"/>
      <c r="C285" s="28"/>
      <c r="D285" s="80" t="s">
        <v>1067</v>
      </c>
      <c r="F285" s="70" t="s">
        <v>1178</v>
      </c>
      <c r="G285" s="80" t="s">
        <v>1180</v>
      </c>
      <c r="H285" s="28"/>
      <c r="I285" s="301" t="s">
        <v>1096</v>
      </c>
      <c r="J285" s="297" t="str">
        <f t="shared" si="31"/>
        <v>57～59</v>
      </c>
      <c r="K285" s="60">
        <f>INDEX('1.2(1)④'!$B:$B,MATCH(M285,'1.2(1)④'!A:A,0),1)</f>
        <v>57</v>
      </c>
      <c r="L285" s="17">
        <f t="shared" si="33"/>
        <v>59</v>
      </c>
      <c r="M285" s="17" t="str">
        <f t="shared" si="34"/>
        <v>貨物輸送事業者Scope1,2排出削減に資する運転又は操縦 （運用管理）航空機　</v>
      </c>
      <c r="N285"/>
      <c r="O285" s="317" t="str">
        <f>INDEX('1.2(1)④'!$J:$J,MATCH($K285,'1.2(1)④'!$B:$B,0),1)</f>
        <v>低燃費運航の実施（管制支援システムの活用等）</v>
      </c>
      <c r="P285">
        <f t="shared" si="32"/>
        <v>3</v>
      </c>
      <c r="Q285">
        <v>0</v>
      </c>
      <c r="R285">
        <v>0</v>
      </c>
    </row>
    <row r="286" spans="2:18" ht="14.4" customHeight="1">
      <c r="B286" s="26"/>
      <c r="C286" s="28"/>
      <c r="D286" s="80" t="s">
        <v>1067</v>
      </c>
      <c r="F286" s="70" t="s">
        <v>1178</v>
      </c>
      <c r="G286" s="298" t="s">
        <v>1181</v>
      </c>
      <c r="H286" s="299"/>
      <c r="I286" s="301" t="s">
        <v>1070</v>
      </c>
      <c r="J286" s="297" t="str">
        <f t="shared" si="31"/>
        <v>60～61</v>
      </c>
      <c r="K286" s="60">
        <f>INDEX('1.2(1)④'!$B:$B,MATCH(M286,'1.2(1)④'!A:A,0),1)</f>
        <v>60</v>
      </c>
      <c r="L286" s="17">
        <f t="shared" si="33"/>
        <v>61</v>
      </c>
      <c r="M286" s="17" t="str">
        <f t="shared" si="34"/>
        <v>貨物輸送事業者Scope1,2輸送機器の大型化 （機器・機材等の導入）鉄道</v>
      </c>
      <c r="N286"/>
      <c r="O286" s="317" t="str">
        <f>INDEX('1.2(1)④'!$J:$J,MATCH($K286,'1.2(1)④'!$B:$B,0),1)</f>
        <v>大型コンテナに対応した貨車・荷役機械の導入</v>
      </c>
      <c r="P286">
        <f t="shared" si="32"/>
        <v>2</v>
      </c>
      <c r="Q286">
        <v>0</v>
      </c>
      <c r="R286">
        <v>0</v>
      </c>
    </row>
    <row r="287" spans="2:18" ht="14.4" customHeight="1">
      <c r="B287" s="26"/>
      <c r="C287" s="28"/>
      <c r="D287" s="80" t="s">
        <v>1067</v>
      </c>
      <c r="F287" s="70" t="s">
        <v>1178</v>
      </c>
      <c r="G287" s="80" t="s">
        <v>1181</v>
      </c>
      <c r="H287" s="28"/>
      <c r="I287" s="301" t="s">
        <v>1072</v>
      </c>
      <c r="J287" s="297" t="str">
        <f t="shared" si="31"/>
        <v>62～63</v>
      </c>
      <c r="K287" s="60">
        <f>INDEX('1.2(1)④'!$B:$B,MATCH(M287,'1.2(1)④'!A:A,0),1)</f>
        <v>62</v>
      </c>
      <c r="L287" s="17">
        <f t="shared" si="33"/>
        <v>63</v>
      </c>
      <c r="M287" s="17" t="str">
        <f t="shared" si="34"/>
        <v>貨物輸送事業者Scope1,2輸送機器の大型化 （機器・機材等の導入）自動車</v>
      </c>
      <c r="N287"/>
      <c r="O287" s="317" t="str">
        <f>INDEX('1.2(1)④'!$J:$J,MATCH($K287,'1.2(1)④'!$B:$B,0),1)</f>
        <v>車両の大型化、トレーラー化</v>
      </c>
      <c r="P287">
        <f t="shared" si="32"/>
        <v>2</v>
      </c>
      <c r="Q287">
        <v>0</v>
      </c>
      <c r="R287">
        <v>0</v>
      </c>
    </row>
    <row r="288" spans="2:18">
      <c r="B288" s="26"/>
      <c r="C288" s="28"/>
      <c r="D288" s="80" t="s">
        <v>1067</v>
      </c>
      <c r="F288" s="70" t="s">
        <v>1178</v>
      </c>
      <c r="G288" s="80" t="s">
        <v>1181</v>
      </c>
      <c r="H288" s="28"/>
      <c r="I288" s="301" t="s">
        <v>1078</v>
      </c>
      <c r="J288" s="297">
        <f t="shared" si="31"/>
        <v>64</v>
      </c>
      <c r="K288" s="60">
        <f>INDEX('1.2(1)④'!$B:$B,MATCH(M288,'1.2(1)④'!A:A,0),1)</f>
        <v>64</v>
      </c>
      <c r="L288" s="17">
        <f t="shared" si="33"/>
        <v>64</v>
      </c>
      <c r="M288" s="17" t="str">
        <f t="shared" si="34"/>
        <v>貨物輸送事業者Scope1,2輸送機器の大型化 （機器・機材等の導入）船舶</v>
      </c>
      <c r="N288"/>
      <c r="O288" s="317" t="str">
        <f>INDEX('1.2(1)④'!$J:$J,MATCH($K288,'1.2(1)④'!$B:$B,0),1)</f>
        <v>船舶の大型化、貨物積載区域の増大</v>
      </c>
      <c r="P288">
        <f t="shared" si="32"/>
        <v>1</v>
      </c>
      <c r="Q288">
        <v>0</v>
      </c>
      <c r="R288">
        <v>0</v>
      </c>
    </row>
    <row r="289" spans="2:18" ht="14.4" customHeight="1">
      <c r="B289" s="26"/>
      <c r="C289" s="28"/>
      <c r="D289" s="80" t="s">
        <v>1067</v>
      </c>
      <c r="F289" s="70" t="s">
        <v>1178</v>
      </c>
      <c r="G289" s="78" t="s">
        <v>1181</v>
      </c>
      <c r="H289" s="30"/>
      <c r="I289" s="301" t="s">
        <v>3441</v>
      </c>
      <c r="J289" s="297">
        <f t="shared" si="31"/>
        <v>65</v>
      </c>
      <c r="K289" s="60">
        <f>INDEX('1.2(1)④'!$B:$B,MATCH(M289,'1.2(1)④'!A:A,0),1)</f>
        <v>65</v>
      </c>
      <c r="L289" s="17">
        <f t="shared" si="33"/>
        <v>65</v>
      </c>
      <c r="M289" s="17" t="str">
        <f t="shared" si="34"/>
        <v>貨物輸送事業者Scope1,2輸送機器の大型化 （機器・機材等の導入）航空機</v>
      </c>
      <c r="N289"/>
      <c r="O289" s="317" t="str">
        <f>INDEX('1.2(1)④'!$J:$J,MATCH($K289,'1.2(1)④'!$B:$B,0),1)</f>
        <v>輸送量に応じた最適な機材の選択</v>
      </c>
      <c r="P289">
        <f t="shared" si="32"/>
        <v>1</v>
      </c>
      <c r="Q289">
        <v>0</v>
      </c>
      <c r="R289">
        <v>0</v>
      </c>
    </row>
    <row r="290" spans="2:18">
      <c r="B290" s="26"/>
      <c r="C290" s="28"/>
      <c r="D290" s="80" t="s">
        <v>1067</v>
      </c>
      <c r="F290" s="70" t="s">
        <v>1178</v>
      </c>
      <c r="G290" t="s">
        <v>1106</v>
      </c>
      <c r="H290" s="299"/>
      <c r="I290" s="301" t="s">
        <v>1070</v>
      </c>
      <c r="J290" s="297" t="str">
        <f t="shared" si="31"/>
        <v>66～67</v>
      </c>
      <c r="K290" s="60">
        <f>INDEX('1.2(1)④'!$B:$B,MATCH(M290,'1.2(1)④'!A:A,0),1)</f>
        <v>66</v>
      </c>
      <c r="L290" s="17">
        <f t="shared" si="33"/>
        <v>67</v>
      </c>
      <c r="M290" s="17" t="str">
        <f t="shared" si="34"/>
        <v>貨物輸送事業者Scope1,2輸送能力の効率的な活用 （運用管理）鉄道</v>
      </c>
      <c r="N290"/>
      <c r="O290" s="317" t="str">
        <f>INDEX('1.2(1)④'!$J:$J,MATCH($K290,'1.2(1)④'!$B:$B,0),1)</f>
        <v>積載率の向上</v>
      </c>
      <c r="P290">
        <f t="shared" si="32"/>
        <v>2</v>
      </c>
      <c r="Q290">
        <v>0</v>
      </c>
      <c r="R290">
        <v>0</v>
      </c>
    </row>
    <row r="291" spans="2:18" ht="14.4" customHeight="1">
      <c r="B291" s="26"/>
      <c r="C291" s="28"/>
      <c r="D291" s="80" t="s">
        <v>1067</v>
      </c>
      <c r="F291" s="70" t="s">
        <v>1178</v>
      </c>
      <c r="G291" s="42" t="s">
        <v>1106</v>
      </c>
      <c r="H291" s="28"/>
      <c r="I291" s="301" t="s">
        <v>1072</v>
      </c>
      <c r="J291" s="297" t="str">
        <f t="shared" si="31"/>
        <v>68～70</v>
      </c>
      <c r="K291" s="60">
        <f>INDEX('1.2(1)④'!$B:$B,MATCH(M291,'1.2(1)④'!A:A,0),1)</f>
        <v>68</v>
      </c>
      <c r="L291" s="17">
        <f t="shared" si="33"/>
        <v>70</v>
      </c>
      <c r="M291" s="17" t="str">
        <f t="shared" si="34"/>
        <v>貨物輸送事業者Scope1,2輸送能力の効率的な活用 （運用管理）自動車</v>
      </c>
      <c r="N291"/>
      <c r="O291" s="317" t="str">
        <f>INDEX('1.2(1)④'!$J:$J,MATCH($K291,'1.2(1)④'!$B:$B,0),1)</f>
        <v>積載率の向上</v>
      </c>
      <c r="P291">
        <f t="shared" si="32"/>
        <v>3</v>
      </c>
      <c r="Q291">
        <v>0</v>
      </c>
      <c r="R291">
        <v>0</v>
      </c>
    </row>
    <row r="292" spans="2:18" ht="14.4" customHeight="1">
      <c r="B292" s="26"/>
      <c r="C292" s="28"/>
      <c r="D292" s="80" t="s">
        <v>1067</v>
      </c>
      <c r="F292" s="70" t="s">
        <v>1178</v>
      </c>
      <c r="G292" s="80" t="s">
        <v>3432</v>
      </c>
      <c r="H292" s="28"/>
      <c r="I292" s="301" t="s">
        <v>1078</v>
      </c>
      <c r="J292" s="297" t="str">
        <f t="shared" si="31"/>
        <v>71～72</v>
      </c>
      <c r="K292" s="60">
        <f>INDEX('1.2(1)④'!$B:$B,MATCH(M292,'1.2(1)④'!A:A,0),1)</f>
        <v>71</v>
      </c>
      <c r="L292" s="17">
        <f t="shared" si="33"/>
        <v>72</v>
      </c>
      <c r="M292" s="17" t="str">
        <f t="shared" si="34"/>
        <v>貨物輸送事業者Scope1,2輸送能力の効率的な活用 （運用管理）船舶</v>
      </c>
      <c r="N292"/>
      <c r="O292" s="317" t="str">
        <f>INDEX('1.2(1)④'!$J:$J,MATCH($K292,'1.2(1)④'!$B:$B,0),1)</f>
        <v>積載率の向上</v>
      </c>
      <c r="P292">
        <f t="shared" si="32"/>
        <v>2</v>
      </c>
      <c r="Q292">
        <v>0</v>
      </c>
      <c r="R292">
        <v>0</v>
      </c>
    </row>
    <row r="293" spans="2:18" ht="14.4" customHeight="1">
      <c r="B293" s="26"/>
      <c r="C293" s="28"/>
      <c r="D293" s="80" t="s">
        <v>1067</v>
      </c>
      <c r="F293" s="70" t="s">
        <v>1178</v>
      </c>
      <c r="G293" s="78" t="s">
        <v>3432</v>
      </c>
      <c r="H293" s="30"/>
      <c r="I293" s="301" t="s">
        <v>3441</v>
      </c>
      <c r="J293" s="297" t="str">
        <f t="shared" si="31"/>
        <v>73～74</v>
      </c>
      <c r="K293" s="60">
        <f>INDEX('1.2(1)④'!$B:$B,MATCH(M293,'1.2(1)④'!A:A,0),1)</f>
        <v>73</v>
      </c>
      <c r="L293" s="17">
        <f t="shared" si="33"/>
        <v>74</v>
      </c>
      <c r="M293" s="17" t="str">
        <f t="shared" si="34"/>
        <v>貨物輸送事業者Scope1,2輸送能力の効率的な活用 （運用管理）航空機</v>
      </c>
      <c r="N293"/>
      <c r="O293" s="317" t="str">
        <f>INDEX('1.2(1)④'!$J:$J,MATCH($K293,'1.2(1)④'!$B:$B,0),1)</f>
        <v>積載率の向上</v>
      </c>
      <c r="P293">
        <f t="shared" si="32"/>
        <v>2</v>
      </c>
      <c r="Q293">
        <v>0</v>
      </c>
      <c r="R293">
        <v>0</v>
      </c>
    </row>
    <row r="294" spans="2:18" ht="14.4" customHeight="1">
      <c r="B294" s="26"/>
      <c r="C294" s="28"/>
      <c r="D294" s="80" t="s">
        <v>1067</v>
      </c>
      <c r="F294" s="70" t="s">
        <v>1178</v>
      </c>
      <c r="G294" s="26" t="s">
        <v>1182</v>
      </c>
      <c r="H294" s="28"/>
      <c r="I294" s="301" t="s">
        <v>3442</v>
      </c>
      <c r="J294" s="297" t="str">
        <f t="shared" si="31"/>
        <v>75～76</v>
      </c>
      <c r="K294" s="60">
        <f>INDEX('1.2(1)④'!$B:$B,MATCH(M294,'1.2(1)④'!A:A,0),1)</f>
        <v>75</v>
      </c>
      <c r="L294" s="17">
        <f t="shared" si="33"/>
        <v>76</v>
      </c>
      <c r="M294" s="17" t="str">
        <f t="shared" si="34"/>
        <v>貨物輸送事業者Scope1,2その他排出削減 （運用管理）共通</v>
      </c>
      <c r="N294"/>
      <c r="O294" s="317" t="str">
        <f>INDEX('1.2(1)④'!$J:$J,MATCH($K294,'1.2(1)④'!$B:$B,0),1)</f>
        <v>バイオ燃料等低炭素燃料、再エネ電力の導入活用量の開示</v>
      </c>
      <c r="P294">
        <f t="shared" si="32"/>
        <v>2</v>
      </c>
      <c r="Q294">
        <v>0</v>
      </c>
      <c r="R294">
        <v>0</v>
      </c>
    </row>
    <row r="295" spans="2:18">
      <c r="B295" s="26"/>
      <c r="C295" s="28"/>
      <c r="D295" s="80" t="s">
        <v>1067</v>
      </c>
      <c r="F295" s="70" t="s">
        <v>1178</v>
      </c>
      <c r="G295" s="80" t="s">
        <v>1182</v>
      </c>
      <c r="H295" s="28"/>
      <c r="I295" s="301" t="s">
        <v>1070</v>
      </c>
      <c r="J295" s="297" t="str">
        <f t="shared" si="31"/>
        <v>77～84</v>
      </c>
      <c r="K295" s="60">
        <f>INDEX('1.2(1)④'!$B:$B,MATCH(M295,'1.2(1)④'!A:A,0),1)</f>
        <v>77</v>
      </c>
      <c r="L295" s="17">
        <f t="shared" si="33"/>
        <v>84</v>
      </c>
      <c r="M295" s="17" t="str">
        <f t="shared" si="34"/>
        <v>貨物輸送事業者Scope1,2その他排出削減 （運用管理）鉄道</v>
      </c>
      <c r="N295"/>
      <c r="O295" s="317" t="str">
        <f>INDEX('1.2(1)④'!$J:$J,MATCH($K295,'1.2(1)④'!$B:$B,0),1)</f>
        <v>物流施設の高度化、物流拠点の整備</v>
      </c>
      <c r="P295">
        <f t="shared" si="32"/>
        <v>8</v>
      </c>
      <c r="Q295">
        <v>0</v>
      </c>
      <c r="R295">
        <v>0</v>
      </c>
    </row>
    <row r="296" spans="2:18" ht="14.4" customHeight="1">
      <c r="B296" s="26"/>
      <c r="C296" s="28"/>
      <c r="D296" s="80" t="s">
        <v>1067</v>
      </c>
      <c r="F296" s="70" t="s">
        <v>1178</v>
      </c>
      <c r="G296" s="80" t="s">
        <v>1182</v>
      </c>
      <c r="H296" s="28"/>
      <c r="I296" s="301" t="s">
        <v>1072</v>
      </c>
      <c r="J296" s="297" t="str">
        <f t="shared" si="31"/>
        <v>85～95</v>
      </c>
      <c r="K296" s="60">
        <f>INDEX('1.2(1)④'!$B:$B,MATCH(M296,'1.2(1)④'!A:A,0),1)</f>
        <v>85</v>
      </c>
      <c r="L296" s="17">
        <f t="shared" si="33"/>
        <v>95</v>
      </c>
      <c r="M296" s="17" t="str">
        <f t="shared" si="34"/>
        <v>貨物輸送事業者Scope1,2その他排出削減 （運用管理）自動車</v>
      </c>
      <c r="N296"/>
      <c r="O296" s="317" t="str">
        <f>INDEX('1.2(1)④'!$J:$J,MATCH($K296,'1.2(1)④'!$B:$B,0),1)</f>
        <v>物流施設の高度化、物流拠点の整備</v>
      </c>
      <c r="P296">
        <f t="shared" si="32"/>
        <v>11</v>
      </c>
      <c r="Q296">
        <v>0</v>
      </c>
      <c r="R296">
        <v>0</v>
      </c>
    </row>
    <row r="297" spans="2:18">
      <c r="B297" s="26"/>
      <c r="C297" s="28"/>
      <c r="D297" s="80" t="s">
        <v>1067</v>
      </c>
      <c r="F297" s="70" t="s">
        <v>1178</v>
      </c>
      <c r="G297" s="80" t="s">
        <v>1182</v>
      </c>
      <c r="H297" s="28"/>
      <c r="I297" s="301" t="s">
        <v>1078</v>
      </c>
      <c r="J297" s="297" t="str">
        <f t="shared" si="31"/>
        <v>96～103</v>
      </c>
      <c r="K297" s="60">
        <f>INDEX('1.2(1)④'!$B:$B,MATCH(M297,'1.2(1)④'!A:A,0),1)</f>
        <v>96</v>
      </c>
      <c r="L297" s="17">
        <f t="shared" si="33"/>
        <v>103</v>
      </c>
      <c r="M297" s="17" t="str">
        <f t="shared" si="34"/>
        <v>貨物輸送事業者Scope1,2その他排出削減 （運用管理）船舶</v>
      </c>
      <c r="N297"/>
      <c r="O297" s="317" t="str">
        <f>INDEX('1.2(1)④'!$J:$J,MATCH($K297,'1.2(1)④'!$B:$B,0),1)</f>
        <v>過剰包装の廃止・包装材のスリム化、環境負荷の低い包装素材の使用</v>
      </c>
      <c r="P297">
        <f t="shared" si="32"/>
        <v>8</v>
      </c>
      <c r="Q297">
        <v>0</v>
      </c>
      <c r="R297">
        <v>0</v>
      </c>
    </row>
    <row r="298" spans="2:18">
      <c r="B298" s="26"/>
      <c r="C298" s="28"/>
      <c r="D298" s="80" t="s">
        <v>1067</v>
      </c>
      <c r="F298" s="70" t="s">
        <v>1178</v>
      </c>
      <c r="G298" s="80" t="s">
        <v>1182</v>
      </c>
      <c r="H298" s="28"/>
      <c r="I298" s="301" t="s">
        <v>3441</v>
      </c>
      <c r="J298" s="297">
        <f t="shared" si="31"/>
        <v>104</v>
      </c>
      <c r="K298" s="60">
        <f>INDEX('1.2(1)④'!$B:$B,MATCH(M298,'1.2(1)④'!A:A,0),1)</f>
        <v>104</v>
      </c>
      <c r="L298" s="17">
        <f t="shared" si="33"/>
        <v>104</v>
      </c>
      <c r="M298" s="17" t="str">
        <f t="shared" si="34"/>
        <v>貨物輸送事業者Scope1,2その他排出削減 （運用管理）航空機</v>
      </c>
      <c r="N298"/>
      <c r="O298" s="317" t="str">
        <f>INDEX('1.2(1)④'!$J:$J,MATCH($K298,'1.2(1)④'!$B:$B,0),1)</f>
        <v>SAF（Sustainable Aviation Fuel）の導入</v>
      </c>
      <c r="P298">
        <f t="shared" si="32"/>
        <v>1</v>
      </c>
      <c r="Q298">
        <v>0</v>
      </c>
      <c r="R298">
        <v>0</v>
      </c>
    </row>
    <row r="299" spans="2:18">
      <c r="B299" s="26"/>
      <c r="C299" s="28"/>
      <c r="D299" s="80" t="s">
        <v>1067</v>
      </c>
      <c r="F299" s="21" t="s">
        <v>683</v>
      </c>
      <c r="G299" s="74" t="s">
        <v>3433</v>
      </c>
      <c r="H299" s="75"/>
      <c r="I299" s="301" t="s">
        <v>3442</v>
      </c>
      <c r="J299" s="297" t="str">
        <f t="shared" si="31"/>
        <v>105～110</v>
      </c>
      <c r="K299" s="60">
        <f>INDEX('1.2(1)④'!$B:$B,MATCH(M299,'1.2(1)④'!A:A,0),1)</f>
        <v>105</v>
      </c>
      <c r="L299" s="17">
        <f t="shared" si="33"/>
        <v>110</v>
      </c>
      <c r="M299" s="17" t="str">
        <f t="shared" si="34"/>
        <v>貨物輸送事業者Scope3排出削減を考慮した業務委託共通</v>
      </c>
      <c r="N299"/>
      <c r="O299" s="317" t="str">
        <f>INDEX('1.2(1)④'!$J:$J,MATCH($K299,'1.2(1)④'!$B:$B,0),1)</f>
        <v>排出削減を考慮した、運送委託先の選定</v>
      </c>
      <c r="P299">
        <f t="shared" si="32"/>
        <v>6</v>
      </c>
      <c r="Q299">
        <v>0</v>
      </c>
      <c r="R299">
        <v>0</v>
      </c>
    </row>
    <row r="300" spans="2:18">
      <c r="B300" s="26"/>
      <c r="C300" s="28"/>
      <c r="D300" s="80" t="s">
        <v>1067</v>
      </c>
      <c r="F300" s="69" t="s">
        <v>683</v>
      </c>
      <c r="G300" s="74" t="s">
        <v>3434</v>
      </c>
      <c r="H300" s="75"/>
      <c r="I300" s="301" t="s">
        <v>3442</v>
      </c>
      <c r="J300" s="297" t="str">
        <f t="shared" si="31"/>
        <v>111～112</v>
      </c>
      <c r="K300" s="60">
        <f>INDEX('1.2(1)④'!$B:$B,MATCH(M300,'1.2(1)④'!A:A,0),1)</f>
        <v>111</v>
      </c>
      <c r="L300" s="17">
        <f t="shared" si="33"/>
        <v>112</v>
      </c>
      <c r="M300" s="17" t="str">
        <f t="shared" si="34"/>
        <v>貨物輸送事業者Scope3排出削減を考慮した物流拠点の使用共通</v>
      </c>
      <c r="N300"/>
      <c r="O300" s="317" t="str">
        <f>INDEX('1.2(1)④'!$J:$J,MATCH($K300,'1.2(1)④'!$B:$B,0),1)</f>
        <v>排出削減を考慮した、外部物流拠点（倉庫）での保管</v>
      </c>
      <c r="P300">
        <f t="shared" si="32"/>
        <v>2</v>
      </c>
      <c r="Q300">
        <v>0</v>
      </c>
      <c r="R300">
        <v>0</v>
      </c>
    </row>
    <row r="301" spans="2:18">
      <c r="B301" s="26"/>
      <c r="C301" s="28"/>
      <c r="D301" s="80" t="s">
        <v>1067</v>
      </c>
      <c r="F301" s="70" t="s">
        <v>683</v>
      </c>
      <c r="G301" s="74" t="s">
        <v>3435</v>
      </c>
      <c r="H301" s="75"/>
      <c r="I301" s="301" t="s">
        <v>3442</v>
      </c>
      <c r="J301" s="297">
        <f t="shared" si="31"/>
        <v>113</v>
      </c>
      <c r="K301" s="60">
        <f>INDEX('1.2(1)④'!$B:$B,MATCH(M301,'1.2(1)④'!A:A,0),1)</f>
        <v>113</v>
      </c>
      <c r="L301" s="17">
        <f t="shared" si="33"/>
        <v>113</v>
      </c>
      <c r="M301" s="17" t="str">
        <f t="shared" si="34"/>
        <v>貨物輸送事業者Scope3排出削減を考慮した梱包資材・事務用品等の物品購入共通</v>
      </c>
      <c r="N301"/>
      <c r="O301" s="317" t="str">
        <f>INDEX('1.2(1)④'!$J:$J,MATCH($K301,'1.2(1)④'!$B:$B,0),1)</f>
        <v>排出削減を考慮した梱包資材・事務用品等の物品購入</v>
      </c>
      <c r="P301">
        <f t="shared" si="32"/>
        <v>1</v>
      </c>
      <c r="Q301">
        <v>0</v>
      </c>
      <c r="R301">
        <v>0</v>
      </c>
    </row>
    <row r="302" spans="2:18">
      <c r="B302" s="26"/>
      <c r="C302" s="28"/>
      <c r="D302" s="80" t="s">
        <v>1067</v>
      </c>
      <c r="F302" s="70" t="s">
        <v>683</v>
      </c>
      <c r="G302" s="298" t="s">
        <v>3436</v>
      </c>
      <c r="H302" s="299"/>
      <c r="I302" s="301" t="s">
        <v>3442</v>
      </c>
      <c r="J302" s="297" t="str">
        <f t="shared" si="31"/>
        <v>114～115</v>
      </c>
      <c r="K302" s="60">
        <f>INDEX('1.2(1)④'!$B:$B,MATCH(M302,'1.2(1)④'!A:A,0),1)</f>
        <v>114</v>
      </c>
      <c r="L302" s="17">
        <f t="shared" si="33"/>
        <v>115</v>
      </c>
      <c r="M302" s="17" t="str">
        <f t="shared" si="34"/>
        <v>貨物輸送事業者Scope3排出削減を考慮した機器・資材等の廃棄共通</v>
      </c>
      <c r="N302"/>
      <c r="O302" s="317" t="str">
        <f>INDEX('1.2(1)④'!$J:$J,MATCH($K302,'1.2(1)④'!$B:$B,0),1)</f>
        <v>保有車両および関連部品（タイヤ・バッテリー等）のリユース・リサイクル</v>
      </c>
      <c r="P302">
        <f t="shared" si="32"/>
        <v>2</v>
      </c>
      <c r="Q302">
        <v>0</v>
      </c>
      <c r="R302">
        <v>0</v>
      </c>
    </row>
    <row r="303" spans="2:18" ht="14.4" customHeight="1">
      <c r="B303" s="26"/>
      <c r="C303" s="28"/>
      <c r="D303" s="298" t="s">
        <v>1142</v>
      </c>
      <c r="E303" s="299"/>
      <c r="F303" s="298" t="s">
        <v>1178</v>
      </c>
      <c r="G303" s="298" t="s">
        <v>1179</v>
      </c>
      <c r="H303" s="299"/>
      <c r="I303" s="301" t="s">
        <v>1070</v>
      </c>
      <c r="J303" s="297">
        <f t="shared" si="31"/>
        <v>116</v>
      </c>
      <c r="K303" s="60">
        <f>INDEX('1.2(1)④'!$B:$B,MATCH(M303,'1.2(1)④'!A:A,0),1)</f>
        <v>116</v>
      </c>
      <c r="L303" s="17">
        <f t="shared" si="33"/>
        <v>116</v>
      </c>
      <c r="M303" s="17" t="str">
        <f t="shared" si="34"/>
        <v>旅客輸送事業者Scope1,2燃費性能の優れた輸送用機器の使用 （機器・機材等の導入）鉄道</v>
      </c>
      <c r="N303"/>
      <c r="O303" s="317" t="str">
        <f>INDEX('1.2(1)④'!$J:$J,MATCH($K303,'1.2(1)④'!$B:$B,0),1)</f>
        <v>VVVFインバーター制御車両（交流電動機の速度・回転数制御）・ハイブリッド車両・ディーゼルエレクトリック車両・高効率内燃機関等への代替促進</v>
      </c>
      <c r="P303">
        <f t="shared" si="32"/>
        <v>1</v>
      </c>
      <c r="Q303">
        <v>0</v>
      </c>
      <c r="R303">
        <v>0</v>
      </c>
    </row>
    <row r="304" spans="2:18" ht="28.8">
      <c r="B304" s="26"/>
      <c r="C304" s="28"/>
      <c r="D304" s="42" t="s">
        <v>1142</v>
      </c>
      <c r="E304" s="125"/>
      <c r="F304" s="42" t="s">
        <v>1178</v>
      </c>
      <c r="G304" s="42" t="s">
        <v>1179</v>
      </c>
      <c r="H304" s="28"/>
      <c r="I304" s="301" t="s">
        <v>1072</v>
      </c>
      <c r="J304" s="297" t="str">
        <f t="shared" si="31"/>
        <v>117～123</v>
      </c>
      <c r="K304" s="60">
        <f>INDEX('1.2(1)④'!$B:$B,MATCH(M304,'1.2(1)④'!A:A,0),1)</f>
        <v>117</v>
      </c>
      <c r="L304" s="17">
        <f t="shared" si="33"/>
        <v>123</v>
      </c>
      <c r="M304" s="17" t="str">
        <f t="shared" si="34"/>
        <v>旅客輸送事業者Scope1,2燃費性能の優れた輸送用機器の使用 （機器・機材等の導入）自動車</v>
      </c>
      <c r="N304"/>
      <c r="O304" s="317" t="str">
        <f>INDEX('1.2(1)④'!$J:$J,MATCH($K304,'1.2(1)④'!$B:$B,0),1)</f>
        <v>トップランナー燃費基準達成車・ハイブリッド車・天然ガス車・電気自動車・プラグインハイブリッド自動車、燃料電池自動車等の温室効果ガス低排出車の導入</v>
      </c>
      <c r="P304">
        <f t="shared" si="32"/>
        <v>7</v>
      </c>
      <c r="Q304">
        <v>0</v>
      </c>
      <c r="R304">
        <v>0</v>
      </c>
    </row>
    <row r="305" spans="2:18">
      <c r="B305" s="26"/>
      <c r="C305" s="28"/>
      <c r="D305" s="42" t="s">
        <v>1142</v>
      </c>
      <c r="E305" s="125"/>
      <c r="F305" s="80" t="s">
        <v>1178</v>
      </c>
      <c r="G305" s="80" t="s">
        <v>1179</v>
      </c>
      <c r="H305" s="28"/>
      <c r="I305" s="301" t="s">
        <v>1078</v>
      </c>
      <c r="J305" s="297" t="str">
        <f t="shared" si="31"/>
        <v>124～126</v>
      </c>
      <c r="K305" s="60">
        <f>INDEX('1.2(1)④'!$B:$B,MATCH(M305,'1.2(1)④'!A:A,0),1)</f>
        <v>124</v>
      </c>
      <c r="L305" s="17">
        <f t="shared" si="33"/>
        <v>126</v>
      </c>
      <c r="M305" s="17" t="str">
        <f t="shared" si="34"/>
        <v>旅客輸送事業者Scope1,2燃費性能の優れた輸送用機器の使用 （機器・機材等の導入）船舶</v>
      </c>
      <c r="N305"/>
      <c r="O305" s="317" t="str">
        <f>INDEX('1.2(1)④'!$J:$J,MATCH($K305,'1.2(1)④'!$B:$B,0),1)</f>
        <v>スーパーエコシップ等の低燃費船舶の導入</v>
      </c>
      <c r="P305">
        <f t="shared" si="32"/>
        <v>3</v>
      </c>
      <c r="Q305">
        <v>0</v>
      </c>
      <c r="R305">
        <v>0</v>
      </c>
    </row>
    <row r="306" spans="2:18">
      <c r="B306" s="26"/>
      <c r="C306" s="28"/>
      <c r="D306" s="42" t="s">
        <v>1142</v>
      </c>
      <c r="E306" s="125"/>
      <c r="F306" s="80" t="s">
        <v>1178</v>
      </c>
      <c r="G306" s="78" t="s">
        <v>1179</v>
      </c>
      <c r="H306" s="30"/>
      <c r="I306" s="301" t="s">
        <v>1082</v>
      </c>
      <c r="J306" s="297" t="str">
        <f t="shared" si="31"/>
        <v>127～128</v>
      </c>
      <c r="K306" s="60">
        <f>INDEX('1.2(1)④'!$B:$B,MATCH(M306,'1.2(1)④'!A:A,0),1)</f>
        <v>127</v>
      </c>
      <c r="L306" s="17">
        <f t="shared" si="33"/>
        <v>128</v>
      </c>
      <c r="M306" s="17" t="str">
        <f t="shared" si="34"/>
        <v>旅客輸送事業者Scope1,2燃費性能の優れた輸送用機器の使用 （機器・機材等の導入）航空機</v>
      </c>
      <c r="N306"/>
      <c r="O306" s="317" t="str">
        <f>INDEX('1.2(1)④'!$J:$J,MATCH($K306,'1.2(1)④'!$B:$B,0),1)</f>
        <v>高効率の機材導入</v>
      </c>
      <c r="P306">
        <f t="shared" si="32"/>
        <v>2</v>
      </c>
      <c r="Q306">
        <v>0</v>
      </c>
      <c r="R306">
        <v>0</v>
      </c>
    </row>
    <row r="307" spans="2:18">
      <c r="B307" s="26"/>
      <c r="C307" s="28"/>
      <c r="D307" s="42" t="s">
        <v>1142</v>
      </c>
      <c r="E307" s="125"/>
      <c r="F307" s="80" t="s">
        <v>1178</v>
      </c>
      <c r="G307" s="298" t="s">
        <v>1180</v>
      </c>
      <c r="H307" s="299"/>
      <c r="I307" s="301" t="s">
        <v>1070</v>
      </c>
      <c r="J307" s="297" t="str">
        <f t="shared" si="31"/>
        <v>129～133</v>
      </c>
      <c r="K307" s="60">
        <f>INDEX('1.2(1)④'!$B:$B,MATCH(M307,'1.2(1)④'!A:A,0),1)</f>
        <v>129</v>
      </c>
      <c r="L307" s="17">
        <f t="shared" si="33"/>
        <v>133</v>
      </c>
      <c r="M307" s="17" t="str">
        <f t="shared" si="34"/>
        <v>旅客輸送事業者Scope1,2排出削減に資する運転又は操縦 （運用管理）鉄道</v>
      </c>
      <c r="N307"/>
      <c r="O307" s="317" t="str">
        <f>INDEX('1.2(1)④'!$J:$J,MATCH($K307,'1.2(1)④'!$B:$B,0),1)</f>
        <v>惰行運転の活用</v>
      </c>
      <c r="P307">
        <f t="shared" si="32"/>
        <v>5</v>
      </c>
      <c r="Q307">
        <v>0</v>
      </c>
      <c r="R307">
        <v>0</v>
      </c>
    </row>
    <row r="308" spans="2:18">
      <c r="B308" s="26"/>
      <c r="C308" s="28"/>
      <c r="D308" s="42" t="s">
        <v>1142</v>
      </c>
      <c r="E308" s="125"/>
      <c r="F308" s="80" t="s">
        <v>1178</v>
      </c>
      <c r="G308" s="80" t="s">
        <v>1180</v>
      </c>
      <c r="H308" s="28"/>
      <c r="I308" s="301" t="s">
        <v>1072</v>
      </c>
      <c r="J308" s="297" t="str">
        <f t="shared" si="31"/>
        <v>134～137</v>
      </c>
      <c r="K308" s="60">
        <f>INDEX('1.2(1)④'!$B:$B,MATCH(M308,'1.2(1)④'!A:A,0),1)</f>
        <v>134</v>
      </c>
      <c r="L308" s="17">
        <f t="shared" si="33"/>
        <v>137</v>
      </c>
      <c r="M308" s="17" t="str">
        <f t="shared" si="34"/>
        <v>旅客輸送事業者Scope1,2排出削減に資する運転又は操縦 （運用管理）自動車</v>
      </c>
      <c r="N308"/>
      <c r="O308" s="317" t="str">
        <f>INDEX('1.2(1)④'!$J:$J,MATCH($K308,'1.2(1)④'!$B:$B,0),1)</f>
        <v>エコドライブの促進</v>
      </c>
      <c r="P308">
        <f t="shared" si="32"/>
        <v>4</v>
      </c>
      <c r="Q308">
        <v>0</v>
      </c>
      <c r="R308">
        <v>0</v>
      </c>
    </row>
    <row r="309" spans="2:18" ht="14.4" customHeight="1">
      <c r="B309" s="26"/>
      <c r="C309" s="28"/>
      <c r="D309" s="42" t="s">
        <v>1142</v>
      </c>
      <c r="E309" s="125"/>
      <c r="F309" s="80" t="s">
        <v>1178</v>
      </c>
      <c r="G309" s="80" t="s">
        <v>1180</v>
      </c>
      <c r="H309" s="28"/>
      <c r="I309" s="301" t="s">
        <v>1078</v>
      </c>
      <c r="J309" s="297" t="str">
        <f t="shared" si="31"/>
        <v>138～140</v>
      </c>
      <c r="K309" s="60">
        <f>INDEX('1.2(1)④'!$B:$B,MATCH(M309,'1.2(1)④'!A:A,0),1)</f>
        <v>138</v>
      </c>
      <c r="L309" s="17">
        <f t="shared" si="33"/>
        <v>140</v>
      </c>
      <c r="M309" s="17" t="str">
        <f t="shared" si="34"/>
        <v>旅客輸送事業者Scope1,2排出削減に資する運転又は操縦 （運用管理）船舶</v>
      </c>
      <c r="N309"/>
      <c r="O309" s="317" t="str">
        <f>INDEX('1.2(1)④'!$J:$J,MATCH($K309,'1.2(1)④'!$B:$B,0),1)</f>
        <v>低燃費航行の実施（減速走行、バラスト水の調整等）</v>
      </c>
      <c r="P309">
        <f t="shared" si="32"/>
        <v>3</v>
      </c>
      <c r="Q309">
        <v>0</v>
      </c>
      <c r="R309">
        <v>0</v>
      </c>
    </row>
    <row r="310" spans="2:18" ht="14.4" customHeight="1">
      <c r="B310" s="26"/>
      <c r="C310" s="28"/>
      <c r="D310" s="42" t="s">
        <v>1142</v>
      </c>
      <c r="E310" s="125"/>
      <c r="F310" s="80" t="s">
        <v>1178</v>
      </c>
      <c r="G310" s="78" t="s">
        <v>1180</v>
      </c>
      <c r="H310" s="30"/>
      <c r="I310" s="301" t="s">
        <v>1082</v>
      </c>
      <c r="J310" s="297" t="str">
        <f t="shared" si="31"/>
        <v>141～143</v>
      </c>
      <c r="K310" s="60">
        <f>INDEX('1.2(1)④'!$B:$B,MATCH(M310,'1.2(1)④'!A:A,0),1)</f>
        <v>141</v>
      </c>
      <c r="L310" s="17">
        <f t="shared" si="33"/>
        <v>143</v>
      </c>
      <c r="M310" s="17" t="str">
        <f t="shared" si="34"/>
        <v>旅客輸送事業者Scope1,2排出削減に資する運転又は操縦 （運用管理）航空機</v>
      </c>
      <c r="N310"/>
      <c r="O310" s="317" t="str">
        <f>INDEX('1.2(1)④'!$J:$J,MATCH($K310,'1.2(1)④'!$B:$B,0),1)</f>
        <v>低燃費運航の実施（管制支援システムの活用等）</v>
      </c>
      <c r="P310">
        <f t="shared" si="32"/>
        <v>3</v>
      </c>
      <c r="Q310">
        <v>0</v>
      </c>
      <c r="R310">
        <v>0</v>
      </c>
    </row>
    <row r="311" spans="2:18" ht="14.4" customHeight="1">
      <c r="B311" s="26"/>
      <c r="C311" s="28"/>
      <c r="D311" s="42" t="s">
        <v>1142</v>
      </c>
      <c r="E311" s="125"/>
      <c r="F311" s="80" t="s">
        <v>1178</v>
      </c>
      <c r="G311" s="298" t="s">
        <v>3437</v>
      </c>
      <c r="H311" s="299"/>
      <c r="I311" s="301" t="s">
        <v>1070</v>
      </c>
      <c r="J311" s="297">
        <f t="shared" si="31"/>
        <v>144</v>
      </c>
      <c r="K311" s="60">
        <f>INDEX('1.2(1)④'!$B:$B,MATCH(M311,'1.2(1)④'!A:A,0),1)</f>
        <v>144</v>
      </c>
      <c r="L311" s="17">
        <f t="shared" si="33"/>
        <v>144</v>
      </c>
      <c r="M311" s="17" t="str">
        <f t="shared" si="34"/>
        <v>旅客輸送事業者Scope1,2旅客を乗せないで走行し、又は航行する距離の縮減 （運用管理）鉄道</v>
      </c>
      <c r="N311"/>
      <c r="O311" s="317" t="str">
        <f>INDEX('1.2(1)④'!$J:$J,MATCH($K311,'1.2(1)④'!$B:$B,0),1)</f>
        <v>回送運行距離を最小限にするような車両の運用</v>
      </c>
      <c r="P311">
        <f t="shared" si="32"/>
        <v>1</v>
      </c>
      <c r="Q311">
        <v>0</v>
      </c>
      <c r="R311">
        <v>0</v>
      </c>
    </row>
    <row r="312" spans="2:18" ht="14.4" customHeight="1">
      <c r="B312" s="26"/>
      <c r="C312" s="28"/>
      <c r="D312" s="42" t="s">
        <v>1142</v>
      </c>
      <c r="E312" s="125"/>
      <c r="F312" s="80" t="s">
        <v>1178</v>
      </c>
      <c r="G312" s="80" t="s">
        <v>3437</v>
      </c>
      <c r="H312" s="28"/>
      <c r="I312" s="301" t="s">
        <v>1072</v>
      </c>
      <c r="J312" s="297" t="str">
        <f t="shared" si="31"/>
        <v>145～147</v>
      </c>
      <c r="K312" s="60">
        <f>INDEX('1.2(1)④'!$B:$B,MATCH(M312,'1.2(1)④'!A:A,0),1)</f>
        <v>145</v>
      </c>
      <c r="L312" s="17">
        <f t="shared" si="33"/>
        <v>147</v>
      </c>
      <c r="M312" s="17" t="str">
        <f t="shared" si="34"/>
        <v>旅客輸送事業者Scope1,2旅客を乗せないで走行し、又は航行する距離の縮減 （運用管理）自動車</v>
      </c>
      <c r="N312"/>
      <c r="O312" s="317" t="str">
        <f>INDEX('1.2(1)④'!$J:$J,MATCH($K312,'1.2(1)④'!$B:$B,0),1)</f>
        <v>回送運行距離を最小限にするような車両の運用</v>
      </c>
      <c r="P312">
        <f t="shared" si="32"/>
        <v>3</v>
      </c>
      <c r="Q312">
        <v>0</v>
      </c>
      <c r="R312">
        <v>0</v>
      </c>
    </row>
    <row r="313" spans="2:18" ht="14.4" customHeight="1">
      <c r="B313" s="26"/>
      <c r="C313" s="28"/>
      <c r="D313" s="42" t="s">
        <v>1142</v>
      </c>
      <c r="E313" s="125"/>
      <c r="F313" s="80" t="s">
        <v>1178</v>
      </c>
      <c r="G313" s="80" t="s">
        <v>3437</v>
      </c>
      <c r="H313" s="28"/>
      <c r="I313" s="301" t="s">
        <v>1078</v>
      </c>
      <c r="J313" s="297">
        <f t="shared" si="31"/>
        <v>148</v>
      </c>
      <c r="K313" s="60">
        <f>INDEX('1.2(1)④'!$B:$B,MATCH(M313,'1.2(1)④'!A:A,0),1)</f>
        <v>148</v>
      </c>
      <c r="L313" s="17">
        <f t="shared" si="33"/>
        <v>148</v>
      </c>
      <c r="M313" s="17" t="str">
        <f t="shared" si="34"/>
        <v>旅客輸送事業者Scope1,2旅客を乗せないで走行し、又は航行する距離の縮減 （運用管理）船舶</v>
      </c>
      <c r="N313"/>
      <c r="O313" s="317" t="str">
        <f>INDEX('1.2(1)④'!$J:$J,MATCH($K313,'1.2(1)④'!$B:$B,0),1)</f>
        <v>回航時の減速</v>
      </c>
      <c r="P313">
        <f t="shared" si="32"/>
        <v>1</v>
      </c>
      <c r="Q313">
        <v>0</v>
      </c>
      <c r="R313">
        <v>0</v>
      </c>
    </row>
    <row r="314" spans="2:18" ht="14.4" customHeight="1">
      <c r="B314" s="26"/>
      <c r="C314" s="28"/>
      <c r="D314" s="42" t="s">
        <v>1142</v>
      </c>
      <c r="E314" s="125"/>
      <c r="F314" s="80" t="s">
        <v>1178</v>
      </c>
      <c r="G314" s="78" t="s">
        <v>3437</v>
      </c>
      <c r="H314" s="30"/>
      <c r="I314" s="301" t="s">
        <v>1082</v>
      </c>
      <c r="J314" s="297">
        <f t="shared" si="31"/>
        <v>149</v>
      </c>
      <c r="K314" s="60">
        <f>INDEX('1.2(1)④'!$B:$B,MATCH(M314,'1.2(1)④'!A:A,0),1)</f>
        <v>149</v>
      </c>
      <c r="L314" s="17">
        <f t="shared" si="33"/>
        <v>149</v>
      </c>
      <c r="M314" s="17" t="str">
        <f t="shared" si="34"/>
        <v>旅客輸送事業者Scope1,2旅客を乗せないで走行し、又は航行する距離の縮減 （運用管理）航空機</v>
      </c>
      <c r="N314"/>
      <c r="O314" s="317" t="str">
        <f>INDEX('1.2(1)④'!$J:$J,MATCH($K314,'1.2(1)④'!$B:$B,0),1)</f>
        <v>回送運航時の距離を縮減するための機材繰り</v>
      </c>
      <c r="P314">
        <f t="shared" si="32"/>
        <v>1</v>
      </c>
      <c r="Q314">
        <v>0</v>
      </c>
      <c r="R314">
        <v>0</v>
      </c>
    </row>
    <row r="315" spans="2:18" ht="14.4" customHeight="1">
      <c r="B315" s="26"/>
      <c r="C315" s="28"/>
      <c r="D315" s="42" t="s">
        <v>1142</v>
      </c>
      <c r="E315" s="125"/>
      <c r="F315" s="80" t="s">
        <v>1178</v>
      </c>
      <c r="G315" s="298" t="s">
        <v>1182</v>
      </c>
      <c r="H315" s="299"/>
      <c r="I315" s="301" t="s">
        <v>1111</v>
      </c>
      <c r="J315" s="297" t="str">
        <f t="shared" si="31"/>
        <v>150～151</v>
      </c>
      <c r="K315" s="60">
        <f>INDEX('1.2(1)④'!$B:$B,MATCH(M315,'1.2(1)④'!A:A,0),1)</f>
        <v>150</v>
      </c>
      <c r="L315" s="17">
        <f t="shared" si="33"/>
        <v>151</v>
      </c>
      <c r="M315" s="17" t="str">
        <f t="shared" si="34"/>
        <v>旅客輸送事業者Scope1,2その他排出削減 （運用管理）共通</v>
      </c>
      <c r="N315"/>
      <c r="O315" s="317" t="str">
        <f>INDEX('1.2(1)④'!$J:$J,MATCH($K315,'1.2(1)④'!$B:$B,0),1)</f>
        <v>バイオ燃料等低炭素燃料、再エネ電力の導入活用量の開示</v>
      </c>
      <c r="P315">
        <f t="shared" si="32"/>
        <v>2</v>
      </c>
      <c r="Q315">
        <v>0</v>
      </c>
      <c r="R315">
        <v>0</v>
      </c>
    </row>
    <row r="316" spans="2:18" ht="14.4" customHeight="1">
      <c r="B316" s="26"/>
      <c r="C316" s="28"/>
      <c r="D316" s="42" t="s">
        <v>1142</v>
      </c>
      <c r="E316" s="125"/>
      <c r="F316" s="80" t="s">
        <v>1178</v>
      </c>
      <c r="G316" s="80" t="s">
        <v>1182</v>
      </c>
      <c r="H316" s="28"/>
      <c r="I316" s="301" t="s">
        <v>1070</v>
      </c>
      <c r="J316" s="297" t="str">
        <f t="shared" si="31"/>
        <v>152～158</v>
      </c>
      <c r="K316" s="60">
        <f>INDEX('1.2(1)④'!$B:$B,MATCH(M316,'1.2(1)④'!A:A,0),1)</f>
        <v>152</v>
      </c>
      <c r="L316" s="17">
        <f t="shared" si="33"/>
        <v>158</v>
      </c>
      <c r="M316" s="17" t="str">
        <f t="shared" si="34"/>
        <v>旅客輸送事業者Scope1,2その他排出削減 （運用管理）鉄道</v>
      </c>
      <c r="N316"/>
      <c r="O316" s="317" t="str">
        <f>INDEX('1.2(1)④'!$J:$J,MATCH($K316,'1.2(1)④'!$B:$B,0),1)</f>
        <v>自社または事業者団体等でのマニュアルの整備</v>
      </c>
      <c r="P316">
        <f t="shared" si="32"/>
        <v>7</v>
      </c>
      <c r="Q316">
        <v>0</v>
      </c>
      <c r="R316">
        <v>0</v>
      </c>
    </row>
    <row r="317" spans="2:18" ht="14.4" customHeight="1">
      <c r="B317" s="26"/>
      <c r="C317" s="28"/>
      <c r="D317" s="42" t="s">
        <v>1142</v>
      </c>
      <c r="E317" s="125"/>
      <c r="F317" s="80" t="s">
        <v>1178</v>
      </c>
      <c r="G317" s="80" t="s">
        <v>1182</v>
      </c>
      <c r="H317" s="28"/>
      <c r="I317" s="301" t="s">
        <v>1072</v>
      </c>
      <c r="J317" s="297" t="str">
        <f t="shared" si="31"/>
        <v>159～162</v>
      </c>
      <c r="K317" s="60">
        <f>INDEX('1.2(1)④'!$B:$B,MATCH(M317,'1.2(1)④'!A:A,0),1)</f>
        <v>159</v>
      </c>
      <c r="L317" s="17">
        <f t="shared" si="33"/>
        <v>162</v>
      </c>
      <c r="M317" s="17" t="str">
        <f t="shared" si="34"/>
        <v>旅客輸送事業者Scope1,2その他排出削減 （運用管理）自動車</v>
      </c>
      <c r="N317"/>
      <c r="O317" s="317" t="str">
        <f>INDEX('1.2(1)④'!$J:$J,MATCH($K317,'1.2(1)④'!$B:$B,0),1)</f>
        <v>自社または事業者団体等でのマニュアルの整備</v>
      </c>
      <c r="P317">
        <f t="shared" si="32"/>
        <v>4</v>
      </c>
      <c r="Q317">
        <v>0</v>
      </c>
      <c r="R317">
        <v>0</v>
      </c>
    </row>
    <row r="318" spans="2:18" ht="28.95" customHeight="1">
      <c r="B318" s="26"/>
      <c r="C318" s="28"/>
      <c r="D318" s="42" t="s">
        <v>1142</v>
      </c>
      <c r="E318" s="125"/>
      <c r="F318" s="78" t="s">
        <v>1178</v>
      </c>
      <c r="G318" s="78" t="s">
        <v>1182</v>
      </c>
      <c r="H318" s="30"/>
      <c r="I318" s="301" t="s">
        <v>1078</v>
      </c>
      <c r="J318" s="297" t="str">
        <f t="shared" si="31"/>
        <v>163～167</v>
      </c>
      <c r="K318" s="60">
        <f>INDEX('1.2(1)④'!$B:$B,MATCH(M318,'1.2(1)④'!A:A,0),1)</f>
        <v>163</v>
      </c>
      <c r="L318" s="17">
        <f t="shared" si="33"/>
        <v>167</v>
      </c>
      <c r="M318" s="17" t="str">
        <f t="shared" si="34"/>
        <v>旅客輸送事業者Scope1,2その他排出削減 （運用管理）船舶</v>
      </c>
      <c r="N318"/>
      <c r="O318" s="317" t="str">
        <f>INDEX('1.2(1)④'!$J:$J,MATCH($K318,'1.2(1)④'!$B:$B,0),1)</f>
        <v>自社または事業者団体等でのマニュアルの整備</v>
      </c>
      <c r="P318">
        <f t="shared" si="32"/>
        <v>5</v>
      </c>
      <c r="Q318">
        <v>0</v>
      </c>
      <c r="R318">
        <v>0</v>
      </c>
    </row>
    <row r="319" spans="2:18" ht="14.4" customHeight="1">
      <c r="B319" s="26"/>
      <c r="C319" s="28"/>
      <c r="D319" s="42" t="s">
        <v>1142</v>
      </c>
      <c r="E319" s="125"/>
      <c r="F319" s="298" t="s">
        <v>720</v>
      </c>
      <c r="G319" s="74" t="s">
        <v>3433</v>
      </c>
      <c r="H319" s="75"/>
      <c r="I319" s="301" t="s">
        <v>1111</v>
      </c>
      <c r="J319" s="297" t="str">
        <f t="shared" si="31"/>
        <v>168～171</v>
      </c>
      <c r="K319" s="60">
        <f>INDEX('1.2(1)④'!$B:$B,MATCH(M319,'1.2(1)④'!A:A,0),1)</f>
        <v>168</v>
      </c>
      <c r="L319" s="17">
        <f t="shared" si="33"/>
        <v>171</v>
      </c>
      <c r="M319" s="17" t="str">
        <f t="shared" si="34"/>
        <v>旅客輸送事業者Scope3排出削減を考慮した業務委託共通</v>
      </c>
      <c r="N319"/>
      <c r="O319" s="317" t="str">
        <f>INDEX('1.2(1)④'!$J:$J,MATCH($K319,'1.2(1)④'!$B:$B,0),1)</f>
        <v>排出削減を考慮した、乗り継ぎ施設・駅施設の整備委託先の選定</v>
      </c>
      <c r="P319">
        <f t="shared" si="32"/>
        <v>4</v>
      </c>
      <c r="Q319">
        <v>0</v>
      </c>
      <c r="R319">
        <v>0</v>
      </c>
    </row>
    <row r="320" spans="2:18">
      <c r="B320" s="26"/>
      <c r="C320" s="28"/>
      <c r="D320" s="42" t="s">
        <v>1142</v>
      </c>
      <c r="E320" s="125"/>
      <c r="F320" s="42" t="s">
        <v>720</v>
      </c>
      <c r="G320" s="74" t="s">
        <v>3438</v>
      </c>
      <c r="H320" s="75"/>
      <c r="I320" s="301" t="s">
        <v>1111</v>
      </c>
      <c r="J320" s="297">
        <f t="shared" si="31"/>
        <v>172</v>
      </c>
      <c r="K320" s="60">
        <f>INDEX('1.2(1)④'!$B:$B,MATCH(M320,'1.2(1)④'!A:A,0),1)</f>
        <v>172</v>
      </c>
      <c r="L320" s="17">
        <f t="shared" si="33"/>
        <v>172</v>
      </c>
      <c r="M320" s="17" t="str">
        <f t="shared" si="34"/>
        <v>旅客輸送事業者Scope3排出削減を考慮した資材・事務用品等の物品購入共通</v>
      </c>
      <c r="N320"/>
      <c r="O320" s="317" t="str">
        <f>INDEX('1.2(1)④'!$J:$J,MATCH($K320,'1.2(1)④'!$B:$B,0),1)</f>
        <v>排出削減を考慮した資材・事務用品等の物品購入</v>
      </c>
      <c r="P320">
        <f t="shared" si="32"/>
        <v>1</v>
      </c>
      <c r="Q320">
        <v>0</v>
      </c>
      <c r="R320">
        <v>0</v>
      </c>
    </row>
    <row r="321" spans="2:18" ht="14.4" customHeight="1">
      <c r="B321" s="127"/>
      <c r="C321" s="30"/>
      <c r="D321" s="79" t="s">
        <v>1142</v>
      </c>
      <c r="E321" s="126"/>
      <c r="F321" s="78" t="s">
        <v>720</v>
      </c>
      <c r="G321" s="74" t="s">
        <v>3436</v>
      </c>
      <c r="H321" s="75"/>
      <c r="I321" s="301" t="s">
        <v>1111</v>
      </c>
      <c r="J321" s="297">
        <f t="shared" si="31"/>
        <v>173</v>
      </c>
      <c r="K321" s="60">
        <f>INDEX('1.2(1)④'!$B:$B,MATCH(M321,'1.2(1)④'!A:A,0),1)</f>
        <v>173</v>
      </c>
      <c r="L321" s="17">
        <f t="shared" si="33"/>
        <v>173</v>
      </c>
      <c r="M321" s="17" t="str">
        <f t="shared" si="34"/>
        <v>旅客輸送事業者Scope3排出削減を考慮した機器・資材等の廃棄共通</v>
      </c>
      <c r="N321"/>
      <c r="O321" s="317" t="str">
        <f>INDEX('1.2(1)④'!$J:$J,MATCH($K321,'1.2(1)④'!$B:$B,0),1)</f>
        <v>保有車両および関連部品（タイヤ・バッテリー等）のリユース・リサイクル</v>
      </c>
      <c r="P321">
        <f t="shared" si="32"/>
        <v>1</v>
      </c>
      <c r="Q321">
        <v>0</v>
      </c>
      <c r="R321">
        <v>0</v>
      </c>
    </row>
    <row r="322" spans="2:18" ht="14.4" customHeight="1">
      <c r="B322" s="43"/>
      <c r="J322" s="113"/>
      <c r="K322" s="17">
        <f>'1.2(1)④'!B179+1</f>
        <v>174</v>
      </c>
      <c r="L322" s="17"/>
      <c r="M322" s="17"/>
      <c r="N322"/>
      <c r="O322" s="219"/>
    </row>
    <row r="323" spans="2:18" ht="14.4" customHeight="1">
      <c r="B323" s="33" t="s">
        <v>714</v>
      </c>
      <c r="C323" s="19" t="s">
        <v>702</v>
      </c>
      <c r="E323" s="19"/>
      <c r="N323"/>
      <c r="O323" s="219"/>
    </row>
    <row r="324" spans="2:18" ht="18.600000000000001">
      <c r="B324" s="100" t="s">
        <v>3061</v>
      </c>
      <c r="C324" s="19"/>
      <c r="E324" s="19"/>
      <c r="N324"/>
      <c r="O324" s="219"/>
    </row>
    <row r="325" spans="2:18" ht="18.600000000000001">
      <c r="B325" s="33"/>
      <c r="C325" s="19"/>
      <c r="E325" s="19"/>
      <c r="N325"/>
      <c r="O325" s="219"/>
    </row>
    <row r="326" spans="2:18">
      <c r="B326" s="300" t="s">
        <v>3004</v>
      </c>
      <c r="C326" s="391" t="s">
        <v>0</v>
      </c>
      <c r="D326" s="391"/>
      <c r="E326" s="300" t="s">
        <v>730</v>
      </c>
      <c r="F326" s="59" t="s">
        <v>3003</v>
      </c>
      <c r="G326" s="300" t="s">
        <v>1250</v>
      </c>
      <c r="H326" s="391" t="s">
        <v>10</v>
      </c>
      <c r="I326" s="391"/>
      <c r="J326" s="59" t="s">
        <v>3002</v>
      </c>
      <c r="K326" s="58" t="s">
        <v>1183</v>
      </c>
      <c r="N326"/>
      <c r="O326" s="219"/>
    </row>
    <row r="327" spans="2:18">
      <c r="B327" s="122" t="s">
        <v>2994</v>
      </c>
      <c r="C327" s="392" t="s">
        <v>995</v>
      </c>
      <c r="D327" s="392"/>
      <c r="E327" s="301" t="s">
        <v>997</v>
      </c>
      <c r="F327" s="122">
        <v>1</v>
      </c>
      <c r="G327" s="122" t="s">
        <v>3387</v>
      </c>
      <c r="H327" s="367" t="s">
        <v>1449</v>
      </c>
      <c r="I327" s="368"/>
      <c r="J327" s="297" t="str">
        <f t="shared" ref="J327:J358" si="35">HYPERLINK("#'"&amp;$B$17&amp;$B$277&amp;"'!E"&amp;K327+6,IF(L327=K327,K327,K327&amp;"～"&amp;L327))</f>
        <v>1～28</v>
      </c>
      <c r="K327" s="60">
        <f>INDEX('1.2(2)'!$E:$E,MATCH(M327,'1.2(2)'!$F:$F,0),1)</f>
        <v>1</v>
      </c>
      <c r="L327" s="17">
        <f>K328-1</f>
        <v>28</v>
      </c>
      <c r="M327" s="17" t="str">
        <f>H327</f>
        <v>水冷ヒートポンプチラー</v>
      </c>
      <c r="N327"/>
      <c r="O327" s="219"/>
    </row>
    <row r="328" spans="2:18">
      <c r="B328" s="122" t="s">
        <v>2994</v>
      </c>
      <c r="C328" s="392" t="s">
        <v>995</v>
      </c>
      <c r="D328" s="392"/>
      <c r="E328" s="301" t="s">
        <v>997</v>
      </c>
      <c r="F328" s="122">
        <v>1</v>
      </c>
      <c r="G328" s="122" t="s">
        <v>3387</v>
      </c>
      <c r="H328" s="367" t="s">
        <v>1494</v>
      </c>
      <c r="I328" s="368"/>
      <c r="J328" s="297" t="str">
        <f t="shared" si="35"/>
        <v>29～178</v>
      </c>
      <c r="K328" s="60">
        <f>INDEX('1.2(2)'!$E:$E,MATCH(M328,'1.2(2)'!$F:$F,0),1)</f>
        <v>29</v>
      </c>
      <c r="L328" s="17">
        <f>K329-1</f>
        <v>178</v>
      </c>
      <c r="M328" s="17" t="str">
        <f t="shared" ref="M328:M391" si="36">H328</f>
        <v>空冷ヒートポンプチラー</v>
      </c>
      <c r="N328"/>
      <c r="O328" s="219"/>
    </row>
    <row r="329" spans="2:18" ht="14.4" customHeight="1">
      <c r="B329" s="122" t="s">
        <v>2994</v>
      </c>
      <c r="C329" s="392" t="s">
        <v>995</v>
      </c>
      <c r="D329" s="392"/>
      <c r="E329" s="301" t="s">
        <v>997</v>
      </c>
      <c r="F329" s="122">
        <v>4</v>
      </c>
      <c r="G329" s="122" t="s">
        <v>26</v>
      </c>
      <c r="H329" s="367" t="s">
        <v>1406</v>
      </c>
      <c r="I329" s="368"/>
      <c r="J329" s="297" t="str">
        <f t="shared" si="35"/>
        <v>179～200</v>
      </c>
      <c r="K329" s="60">
        <f>INDEX('1.2(2)'!$E:$E,MATCH(M329,'1.2(2)'!$F:$F,0),1)</f>
        <v>179</v>
      </c>
      <c r="L329" s="17">
        <f t="shared" ref="L329:L392" si="37">K330-1</f>
        <v>200</v>
      </c>
      <c r="M329" s="17" t="str">
        <f t="shared" si="36"/>
        <v>フロン類等冷媒ターボ冷凍機</v>
      </c>
      <c r="N329"/>
      <c r="O329" s="219"/>
    </row>
    <row r="330" spans="2:18" ht="14.4" customHeight="1">
      <c r="B330" s="122" t="s">
        <v>2994</v>
      </c>
      <c r="C330" s="392" t="s">
        <v>995</v>
      </c>
      <c r="D330" s="392"/>
      <c r="E330" s="301" t="s">
        <v>997</v>
      </c>
      <c r="F330" s="122">
        <v>6</v>
      </c>
      <c r="G330" s="122" t="s">
        <v>3389</v>
      </c>
      <c r="H330" s="367" t="s">
        <v>1319</v>
      </c>
      <c r="I330" s="368"/>
      <c r="J330" s="297" t="str">
        <f t="shared" si="35"/>
        <v>201～206</v>
      </c>
      <c r="K330" s="60">
        <f>INDEX('1.2(2)'!$E:$E,MATCH(M330,'1.2(2)'!$F:$F,0),1)</f>
        <v>201</v>
      </c>
      <c r="L330" s="17">
        <f t="shared" si="37"/>
        <v>206</v>
      </c>
      <c r="M330" s="17" t="str">
        <f t="shared" si="36"/>
        <v>パッケージエアコン(店舗･オフィス用)</v>
      </c>
      <c r="N330"/>
      <c r="O330" s="219"/>
    </row>
    <row r="331" spans="2:18" ht="28.95" customHeight="1">
      <c r="B331" s="122" t="s">
        <v>2994</v>
      </c>
      <c r="C331" s="392" t="s">
        <v>995</v>
      </c>
      <c r="D331" s="392"/>
      <c r="E331" s="301" t="s">
        <v>997</v>
      </c>
      <c r="F331" s="122">
        <v>6</v>
      </c>
      <c r="G331" s="122" t="s">
        <v>3389</v>
      </c>
      <c r="H331" s="367" t="s">
        <v>1337</v>
      </c>
      <c r="I331" s="368"/>
      <c r="J331" s="297" t="str">
        <f t="shared" si="35"/>
        <v>207～214</v>
      </c>
      <c r="K331" s="60">
        <f>INDEX('1.2(2)'!$E:$E,MATCH(M331,'1.2(2)'!$F:$F,0),1)</f>
        <v>207</v>
      </c>
      <c r="L331" s="17">
        <f t="shared" si="37"/>
        <v>214</v>
      </c>
      <c r="M331" s="17" t="str">
        <f t="shared" si="36"/>
        <v>パッケージエアコン(設備用)</v>
      </c>
      <c r="N331"/>
      <c r="O331" s="219"/>
    </row>
    <row r="332" spans="2:18" ht="28.95" customHeight="1">
      <c r="B332" s="122" t="s">
        <v>2994</v>
      </c>
      <c r="C332" s="392" t="s">
        <v>995</v>
      </c>
      <c r="D332" s="392"/>
      <c r="E332" s="301" t="s">
        <v>997</v>
      </c>
      <c r="F332" s="122">
        <v>6</v>
      </c>
      <c r="G332" s="122" t="s">
        <v>3389</v>
      </c>
      <c r="H332" s="367" t="s">
        <v>1360</v>
      </c>
      <c r="I332" s="368"/>
      <c r="J332" s="297" t="str">
        <f t="shared" si="35"/>
        <v>215～225</v>
      </c>
      <c r="K332" s="60">
        <f>INDEX('1.2(2)'!$E:$E,MATCH(M332,'1.2(2)'!$F:$F,0),1)</f>
        <v>215</v>
      </c>
      <c r="L332" s="17">
        <f t="shared" si="37"/>
        <v>225</v>
      </c>
      <c r="M332" s="17" t="str">
        <f t="shared" si="36"/>
        <v>パッケージエアコン(ビル用マルチ)</v>
      </c>
      <c r="N332"/>
      <c r="O332" s="219"/>
    </row>
    <row r="333" spans="2:18">
      <c r="B333" s="122" t="s">
        <v>2994</v>
      </c>
      <c r="C333" s="392" t="s">
        <v>995</v>
      </c>
      <c r="D333" s="392"/>
      <c r="E333" s="301" t="s">
        <v>997</v>
      </c>
      <c r="F333" s="122">
        <v>7</v>
      </c>
      <c r="G333" s="122" t="s">
        <v>3390</v>
      </c>
      <c r="H333" s="367" t="s">
        <v>34</v>
      </c>
      <c r="I333" s="368"/>
      <c r="J333" s="297" t="str">
        <f t="shared" si="35"/>
        <v>226～255</v>
      </c>
      <c r="K333" s="60">
        <f>INDEX('1.2(2)'!$E:$E,MATCH(M333,'1.2(2)'!$F:$F,0),1)</f>
        <v>226</v>
      </c>
      <c r="L333" s="17">
        <f t="shared" si="37"/>
        <v>255</v>
      </c>
      <c r="M333" s="17" t="str">
        <f t="shared" si="36"/>
        <v>ガスヒートポンプ</v>
      </c>
      <c r="N333"/>
      <c r="O333" s="219"/>
    </row>
    <row r="334" spans="2:18" ht="14.4" customHeight="1">
      <c r="B334" s="122" t="s">
        <v>2994</v>
      </c>
      <c r="C334" s="392" t="s">
        <v>995</v>
      </c>
      <c r="D334" s="392"/>
      <c r="E334" s="301" t="s">
        <v>997</v>
      </c>
      <c r="F334" s="122">
        <v>9</v>
      </c>
      <c r="G334" s="122" t="s">
        <v>3391</v>
      </c>
      <c r="H334" s="367" t="s">
        <v>1383</v>
      </c>
      <c r="I334" s="368"/>
      <c r="J334" s="297" t="str">
        <f t="shared" si="35"/>
        <v>256～264</v>
      </c>
      <c r="K334" s="60">
        <f>INDEX('1.2(2)'!$E:$E,MATCH(M334,'1.2(2)'!$F:$F,0),1)</f>
        <v>256</v>
      </c>
      <c r="L334" s="17">
        <f t="shared" si="37"/>
        <v>264</v>
      </c>
      <c r="M334" s="17" t="str">
        <f t="shared" si="36"/>
        <v>氷蓄熱式パッケージエアコン</v>
      </c>
      <c r="N334"/>
      <c r="O334" s="219"/>
    </row>
    <row r="335" spans="2:18">
      <c r="B335" s="122" t="s">
        <v>2994</v>
      </c>
      <c r="C335" s="392" t="s">
        <v>995</v>
      </c>
      <c r="D335" s="392"/>
      <c r="E335" s="301" t="s">
        <v>997</v>
      </c>
      <c r="F335" s="122">
        <v>10</v>
      </c>
      <c r="G335" s="122" t="s">
        <v>3392</v>
      </c>
      <c r="H335" s="367" t="s">
        <v>1689</v>
      </c>
      <c r="I335" s="368"/>
      <c r="J335" s="297" t="str">
        <f t="shared" si="35"/>
        <v>265～292</v>
      </c>
      <c r="K335" s="60">
        <f>INDEX('1.2(2)'!$E:$E,MATCH(M335,'1.2(2)'!$F:$F,0),1)</f>
        <v>265</v>
      </c>
      <c r="L335" s="17">
        <f t="shared" si="37"/>
        <v>292</v>
      </c>
      <c r="M335" s="17" t="str">
        <f t="shared" si="36"/>
        <v>間接気化式冷却器</v>
      </c>
      <c r="N335"/>
      <c r="O335" s="219"/>
    </row>
    <row r="336" spans="2:18" ht="14.4" customHeight="1">
      <c r="B336" s="122" t="s">
        <v>2994</v>
      </c>
      <c r="C336" s="392" t="s">
        <v>995</v>
      </c>
      <c r="D336" s="392"/>
      <c r="E336" s="301" t="s">
        <v>997</v>
      </c>
      <c r="F336" s="122">
        <v>11</v>
      </c>
      <c r="G336" s="122" t="s">
        <v>3393</v>
      </c>
      <c r="H336" s="367" t="s">
        <v>1740</v>
      </c>
      <c r="I336" s="368"/>
      <c r="J336" s="297" t="str">
        <f t="shared" si="35"/>
        <v>293～298</v>
      </c>
      <c r="K336" s="60">
        <f>INDEX('1.2(2)'!$E:$E,MATCH(M336,'1.2(2)'!$F:$F,0),1)</f>
        <v>293</v>
      </c>
      <c r="L336" s="17">
        <f t="shared" si="37"/>
        <v>298</v>
      </c>
      <c r="M336" s="17" t="str">
        <f t="shared" si="36"/>
        <v>吸収冷温水機（二重効用）</v>
      </c>
      <c r="N336"/>
      <c r="O336" s="219"/>
    </row>
    <row r="337" spans="2:15" ht="14.4" customHeight="1">
      <c r="B337" s="122" t="s">
        <v>2994</v>
      </c>
      <c r="C337" s="392" t="s">
        <v>995</v>
      </c>
      <c r="D337" s="392"/>
      <c r="E337" s="301" t="s">
        <v>997</v>
      </c>
      <c r="F337" s="122">
        <v>11</v>
      </c>
      <c r="G337" s="122" t="s">
        <v>3393</v>
      </c>
      <c r="H337" s="367" t="s">
        <v>1754</v>
      </c>
      <c r="I337" s="368"/>
      <c r="J337" s="297">
        <f t="shared" si="35"/>
        <v>299</v>
      </c>
      <c r="K337" s="60">
        <f>INDEX('1.2(2)'!$E:$E,MATCH(M337,'1.2(2)'!$F:$F,0),1)</f>
        <v>299</v>
      </c>
      <c r="L337" s="17">
        <f t="shared" si="37"/>
        <v>299</v>
      </c>
      <c r="M337" s="17" t="str">
        <f t="shared" si="36"/>
        <v>吸収冷温水機（三重効用）/廃熱投入型吸収冷温水機（三重効用）</v>
      </c>
      <c r="N337"/>
      <c r="O337" s="219"/>
    </row>
    <row r="338" spans="2:15" ht="14.4" customHeight="1">
      <c r="B338" s="122" t="s">
        <v>2994</v>
      </c>
      <c r="C338" s="392" t="s">
        <v>995</v>
      </c>
      <c r="D338" s="392"/>
      <c r="E338" s="301" t="s">
        <v>997</v>
      </c>
      <c r="F338" s="122">
        <v>11</v>
      </c>
      <c r="G338" s="122" t="s">
        <v>3393</v>
      </c>
      <c r="H338" s="367" t="s">
        <v>1756</v>
      </c>
      <c r="I338" s="368"/>
      <c r="J338" s="297" t="str">
        <f t="shared" si="35"/>
        <v>300～305</v>
      </c>
      <c r="K338" s="60">
        <f>INDEX('1.2(2)'!$E:$E,MATCH(M338,'1.2(2)'!$F:$F,0),1)</f>
        <v>300</v>
      </c>
      <c r="L338" s="17">
        <f t="shared" si="37"/>
        <v>305</v>
      </c>
      <c r="M338" s="17" t="str">
        <f t="shared" si="36"/>
        <v>一重二重併用形吸収冷温水機</v>
      </c>
      <c r="N338"/>
      <c r="O338" s="219"/>
    </row>
    <row r="339" spans="2:15" ht="14.4" customHeight="1">
      <c r="B339" s="122" t="s">
        <v>2994</v>
      </c>
      <c r="C339" s="392" t="s">
        <v>995</v>
      </c>
      <c r="D339" s="392"/>
      <c r="E339" s="301" t="s">
        <v>997</v>
      </c>
      <c r="F339" s="122">
        <v>11</v>
      </c>
      <c r="G339" s="122" t="s">
        <v>3393</v>
      </c>
      <c r="H339" s="367" t="s">
        <v>1763</v>
      </c>
      <c r="I339" s="368"/>
      <c r="J339" s="297" t="str">
        <f t="shared" si="35"/>
        <v>306～308</v>
      </c>
      <c r="K339" s="60">
        <f>INDEX('1.2(2)'!$E:$E,MATCH(M339,'1.2(2)'!$F:$F,0),1)</f>
        <v>306</v>
      </c>
      <c r="L339" s="17">
        <f t="shared" si="37"/>
        <v>308</v>
      </c>
      <c r="M339" s="17" t="str">
        <f t="shared" si="36"/>
        <v>木質ペレット直焚き吸収冷温水機（二重効用）</v>
      </c>
      <c r="N339"/>
      <c r="O339" s="219"/>
    </row>
    <row r="340" spans="2:15" ht="14.4" customHeight="1">
      <c r="B340" s="122" t="s">
        <v>2994</v>
      </c>
      <c r="C340" s="392" t="s">
        <v>995</v>
      </c>
      <c r="D340" s="392"/>
      <c r="E340" s="301" t="s">
        <v>997</v>
      </c>
      <c r="F340" s="122">
        <v>12</v>
      </c>
      <c r="G340" s="122" t="s">
        <v>3394</v>
      </c>
      <c r="H340" s="367" t="s">
        <v>1788</v>
      </c>
      <c r="I340" s="368"/>
      <c r="J340" s="297" t="str">
        <f t="shared" si="35"/>
        <v>309～312</v>
      </c>
      <c r="K340" s="60">
        <f>INDEX('1.2(2)'!$E:$E,MATCH(M340,'1.2(2)'!$F:$F,0),1)</f>
        <v>309</v>
      </c>
      <c r="L340" s="17">
        <f t="shared" si="37"/>
        <v>312</v>
      </c>
      <c r="M340" s="17" t="str">
        <f t="shared" si="36"/>
        <v>吸着式冷凍機</v>
      </c>
      <c r="N340"/>
      <c r="O340" s="219"/>
    </row>
    <row r="341" spans="2:15" ht="14.4" customHeight="1">
      <c r="B341" s="122" t="s">
        <v>2994</v>
      </c>
      <c r="C341" s="392" t="s">
        <v>995</v>
      </c>
      <c r="D341" s="392"/>
      <c r="E341" s="301" t="s">
        <v>997</v>
      </c>
      <c r="F341" s="122">
        <v>13</v>
      </c>
      <c r="G341" s="122" t="s">
        <v>3395</v>
      </c>
      <c r="H341" s="367" t="s">
        <v>1771</v>
      </c>
      <c r="I341" s="368"/>
      <c r="J341" s="297" t="str">
        <f t="shared" si="35"/>
        <v>313～319</v>
      </c>
      <c r="K341" s="60">
        <f>INDEX('1.2(2)'!$E:$E,MATCH(M341,'1.2(2)'!$F:$F,0),1)</f>
        <v>313</v>
      </c>
      <c r="L341" s="17">
        <f t="shared" si="37"/>
        <v>319</v>
      </c>
      <c r="M341" s="17" t="str">
        <f t="shared" si="36"/>
        <v>パッシブ地中熱利用システム</v>
      </c>
      <c r="N341"/>
      <c r="O341" s="219"/>
    </row>
    <row r="342" spans="2:15" ht="14.4" customHeight="1">
      <c r="B342" s="122" t="s">
        <v>2994</v>
      </c>
      <c r="C342" s="392" t="s">
        <v>995</v>
      </c>
      <c r="D342" s="392"/>
      <c r="E342" s="301" t="s">
        <v>997</v>
      </c>
      <c r="F342" s="122">
        <v>14</v>
      </c>
      <c r="G342" s="122" t="s">
        <v>3396</v>
      </c>
      <c r="H342" s="367" t="s">
        <v>2808</v>
      </c>
      <c r="I342" s="368"/>
      <c r="J342" s="297">
        <f t="shared" si="35"/>
        <v>320</v>
      </c>
      <c r="K342" s="60">
        <f>INDEX('1.2(2)'!$E:$E,MATCH(M342,'1.2(2)'!$F:$F,0),1)</f>
        <v>320</v>
      </c>
      <c r="L342" s="17">
        <f t="shared" si="37"/>
        <v>320</v>
      </c>
      <c r="M342" s="17" t="str">
        <f t="shared" si="36"/>
        <v>二流体加湿器</v>
      </c>
      <c r="N342"/>
      <c r="O342" s="219"/>
    </row>
    <row r="343" spans="2:15">
      <c r="B343" s="122" t="s">
        <v>2994</v>
      </c>
      <c r="C343" s="392" t="s">
        <v>995</v>
      </c>
      <c r="D343" s="392"/>
      <c r="E343" s="301" t="s">
        <v>997</v>
      </c>
      <c r="F343" s="122">
        <v>15</v>
      </c>
      <c r="G343" s="122" t="s">
        <v>3397</v>
      </c>
      <c r="H343" s="367" t="s">
        <v>1991</v>
      </c>
      <c r="I343" s="368"/>
      <c r="J343" s="297">
        <f t="shared" si="35"/>
        <v>321</v>
      </c>
      <c r="K343" s="60">
        <f>INDEX('1.2(2)'!$E:$E,MATCH(M343,'1.2(2)'!$F:$F,0),1)</f>
        <v>321</v>
      </c>
      <c r="L343" s="17">
        <f t="shared" si="37"/>
        <v>321</v>
      </c>
      <c r="M343" s="17" t="str">
        <f t="shared" si="36"/>
        <v>密閉式ペレットストーブ</v>
      </c>
      <c r="N343"/>
      <c r="O343" s="219"/>
    </row>
    <row r="344" spans="2:15" ht="14.4" customHeight="1">
      <c r="B344" s="122" t="s">
        <v>2994</v>
      </c>
      <c r="C344" s="392" t="s">
        <v>995</v>
      </c>
      <c r="D344" s="392"/>
      <c r="E344" s="301" t="s">
        <v>997</v>
      </c>
      <c r="F344" s="122">
        <v>17</v>
      </c>
      <c r="G344" s="122" t="s">
        <v>3398</v>
      </c>
      <c r="H344" s="367" t="s">
        <v>1999</v>
      </c>
      <c r="I344" s="368"/>
      <c r="J344" s="297" t="str">
        <f t="shared" si="35"/>
        <v>322～333</v>
      </c>
      <c r="K344" s="60">
        <f>INDEX('1.2(2)'!$E:$E,MATCH(M344,'1.2(2)'!$F:$F,0),1)</f>
        <v>322</v>
      </c>
      <c r="L344" s="17">
        <f t="shared" si="37"/>
        <v>333</v>
      </c>
      <c r="M344" s="17" t="str">
        <f t="shared" si="36"/>
        <v>ヒートポンプ給湯機(空気熱源)</v>
      </c>
      <c r="N344"/>
      <c r="O344" s="219"/>
    </row>
    <row r="345" spans="2:15">
      <c r="B345" s="122" t="s">
        <v>2994</v>
      </c>
      <c r="C345" s="392" t="s">
        <v>995</v>
      </c>
      <c r="D345" s="392"/>
      <c r="E345" s="301" t="s">
        <v>997</v>
      </c>
      <c r="F345" s="122">
        <v>18</v>
      </c>
      <c r="G345" s="122" t="s">
        <v>57</v>
      </c>
      <c r="H345" s="367" t="s">
        <v>59</v>
      </c>
      <c r="I345" s="368"/>
      <c r="J345" s="297">
        <f t="shared" si="35"/>
        <v>334</v>
      </c>
      <c r="K345" s="60">
        <f>INDEX('1.2(2)'!$E:$E,MATCH(M345,'1.2(2)'!$F:$F,0),1)</f>
        <v>334</v>
      </c>
      <c r="L345" s="17">
        <f t="shared" si="37"/>
        <v>334</v>
      </c>
      <c r="M345" s="17" t="str">
        <f t="shared" si="36"/>
        <v>潜熱回収型給湯器</v>
      </c>
      <c r="N345"/>
      <c r="O345" s="219"/>
    </row>
    <row r="346" spans="2:15">
      <c r="B346" s="122" t="s">
        <v>2994</v>
      </c>
      <c r="C346" s="392" t="s">
        <v>995</v>
      </c>
      <c r="D346" s="392"/>
      <c r="E346" s="301" t="s">
        <v>997</v>
      </c>
      <c r="F346" s="122">
        <v>22</v>
      </c>
      <c r="G346" s="122" t="s">
        <v>68</v>
      </c>
      <c r="H346" s="367" t="s">
        <v>2379</v>
      </c>
      <c r="I346" s="368"/>
      <c r="J346" s="297" t="str">
        <f t="shared" si="35"/>
        <v>335～349</v>
      </c>
      <c r="K346" s="60">
        <f>INDEX('1.2(2)'!$E:$E,MATCH(M346,'1.2(2)'!$F:$F,0),1)</f>
        <v>335</v>
      </c>
      <c r="L346" s="17">
        <f t="shared" si="37"/>
        <v>349</v>
      </c>
      <c r="M346" s="17" t="str">
        <f t="shared" si="36"/>
        <v>LED照明器具</v>
      </c>
      <c r="N346"/>
      <c r="O346" s="219"/>
    </row>
    <row r="347" spans="2:15" ht="14.4" customHeight="1">
      <c r="B347" s="122" t="s">
        <v>2994</v>
      </c>
      <c r="C347" s="392" t="s">
        <v>995</v>
      </c>
      <c r="D347" s="392"/>
      <c r="E347" s="301" t="s">
        <v>997</v>
      </c>
      <c r="F347" s="122">
        <v>23</v>
      </c>
      <c r="G347" s="122" t="s">
        <v>3399</v>
      </c>
      <c r="H347" s="367" t="s">
        <v>2076</v>
      </c>
      <c r="I347" s="368"/>
      <c r="J347" s="297" t="str">
        <f t="shared" si="35"/>
        <v>350～356</v>
      </c>
      <c r="K347" s="60">
        <f>INDEX('1.2(2)'!$E:$E,MATCH(M347,'1.2(2)'!$F:$F,0),1)</f>
        <v>350</v>
      </c>
      <c r="L347" s="17">
        <f t="shared" si="37"/>
        <v>356</v>
      </c>
      <c r="M347" s="17" t="str">
        <f t="shared" si="36"/>
        <v>蒸気ボイラ(貫流ボイラ)</v>
      </c>
      <c r="N347"/>
      <c r="O347" s="219"/>
    </row>
    <row r="348" spans="2:15" ht="14.4" customHeight="1">
      <c r="B348" s="122" t="s">
        <v>2994</v>
      </c>
      <c r="C348" s="392" t="s">
        <v>995</v>
      </c>
      <c r="D348" s="392"/>
      <c r="E348" s="301" t="s">
        <v>997</v>
      </c>
      <c r="F348" s="122">
        <v>23</v>
      </c>
      <c r="G348" s="122" t="s">
        <v>3399</v>
      </c>
      <c r="H348" s="367" t="s">
        <v>2101</v>
      </c>
      <c r="I348" s="368"/>
      <c r="J348" s="297" t="str">
        <f t="shared" si="35"/>
        <v>357～364</v>
      </c>
      <c r="K348" s="60">
        <f>INDEX('1.2(2)'!$E:$E,MATCH(M348,'1.2(2)'!$F:$F,0),1)</f>
        <v>357</v>
      </c>
      <c r="L348" s="17">
        <f t="shared" si="37"/>
        <v>364</v>
      </c>
      <c r="M348" s="17" t="str">
        <f t="shared" si="36"/>
        <v>蒸気ボイラ(炉筒煙管ボイラ)</v>
      </c>
      <c r="N348"/>
      <c r="O348" s="219"/>
    </row>
    <row r="349" spans="2:15">
      <c r="B349" s="122" t="s">
        <v>2994</v>
      </c>
      <c r="C349" s="392" t="s">
        <v>995</v>
      </c>
      <c r="D349" s="392"/>
      <c r="E349" s="301" t="s">
        <v>997</v>
      </c>
      <c r="F349" s="122">
        <v>23</v>
      </c>
      <c r="G349" s="122" t="s">
        <v>3399</v>
      </c>
      <c r="H349" s="367" t="s">
        <v>2113</v>
      </c>
      <c r="I349" s="368"/>
      <c r="J349" s="297" t="str">
        <f t="shared" si="35"/>
        <v>365～369</v>
      </c>
      <c r="K349" s="60">
        <f>INDEX('1.2(2)'!$E:$E,MATCH(M349,'1.2(2)'!$F:$F,0),1)</f>
        <v>365</v>
      </c>
      <c r="L349" s="17">
        <f t="shared" si="37"/>
        <v>369</v>
      </c>
      <c r="M349" s="17" t="str">
        <f t="shared" si="36"/>
        <v>蒸気ボイラ(水管ボイラ)</v>
      </c>
      <c r="N349"/>
      <c r="O349" s="219"/>
    </row>
    <row r="350" spans="2:15">
      <c r="B350" s="122" t="s">
        <v>2994</v>
      </c>
      <c r="C350" s="392" t="s">
        <v>995</v>
      </c>
      <c r="D350" s="392"/>
      <c r="E350" s="301" t="s">
        <v>997</v>
      </c>
      <c r="F350" s="122">
        <v>23</v>
      </c>
      <c r="G350" s="122" t="s">
        <v>3399</v>
      </c>
      <c r="H350" s="367" t="s">
        <v>2119</v>
      </c>
      <c r="I350" s="368"/>
      <c r="J350" s="297" t="str">
        <f t="shared" si="35"/>
        <v>370～372</v>
      </c>
      <c r="K350" s="60">
        <f>INDEX('1.2(2)'!$E:$E,MATCH(M350,'1.2(2)'!$F:$F,0),1)</f>
        <v>370</v>
      </c>
      <c r="L350" s="17">
        <f t="shared" si="37"/>
        <v>372</v>
      </c>
      <c r="M350" s="17" t="str">
        <f t="shared" si="36"/>
        <v>水素ボイラ(貫流ボイラ)</v>
      </c>
      <c r="N350"/>
      <c r="O350" s="219"/>
    </row>
    <row r="351" spans="2:15">
      <c r="B351" s="122" t="s">
        <v>2994</v>
      </c>
      <c r="C351" s="392" t="s">
        <v>995</v>
      </c>
      <c r="D351" s="392"/>
      <c r="E351" s="301" t="s">
        <v>997</v>
      </c>
      <c r="F351" s="122">
        <v>24</v>
      </c>
      <c r="G351" s="122" t="s">
        <v>75</v>
      </c>
      <c r="H351" s="367" t="s">
        <v>2023</v>
      </c>
      <c r="I351" s="368"/>
      <c r="J351" s="297" t="str">
        <f t="shared" si="35"/>
        <v>373～390</v>
      </c>
      <c r="K351" s="60">
        <f>INDEX('1.2(2)'!$E:$E,MATCH(M351,'1.2(2)'!$F:$F,0),1)</f>
        <v>373</v>
      </c>
      <c r="L351" s="17">
        <f t="shared" si="37"/>
        <v>390</v>
      </c>
      <c r="M351" s="17" t="str">
        <f t="shared" si="36"/>
        <v>温水機</v>
      </c>
      <c r="N351"/>
      <c r="O351" s="219"/>
    </row>
    <row r="352" spans="2:15" ht="14.4" customHeight="1">
      <c r="B352" s="122" t="s">
        <v>2994</v>
      </c>
      <c r="C352" s="392" t="s">
        <v>995</v>
      </c>
      <c r="D352" s="392"/>
      <c r="E352" s="301" t="s">
        <v>997</v>
      </c>
      <c r="F352" s="122">
        <v>25</v>
      </c>
      <c r="G352" s="122" t="s">
        <v>3400</v>
      </c>
      <c r="H352" s="367" t="s">
        <v>2124</v>
      </c>
      <c r="I352" s="368"/>
      <c r="J352" s="297" t="str">
        <f t="shared" si="35"/>
        <v>391～393</v>
      </c>
      <c r="K352" s="60">
        <f>INDEX('1.2(2)'!$E:$E,MATCH(M352,'1.2(2)'!$F:$F,0),1)</f>
        <v>391</v>
      </c>
      <c r="L352" s="17">
        <f t="shared" si="37"/>
        <v>393</v>
      </c>
      <c r="M352" s="17" t="str">
        <f t="shared" si="36"/>
        <v>熱媒ボイラ</v>
      </c>
      <c r="N352"/>
      <c r="O352" s="219"/>
    </row>
    <row r="353" spans="2:15" ht="14.4" customHeight="1">
      <c r="B353" s="122" t="s">
        <v>2994</v>
      </c>
      <c r="C353" s="392" t="s">
        <v>995</v>
      </c>
      <c r="D353" s="392"/>
      <c r="E353" s="301" t="s">
        <v>997</v>
      </c>
      <c r="F353" s="122">
        <v>31</v>
      </c>
      <c r="G353" s="122" t="s">
        <v>3401</v>
      </c>
      <c r="H353" s="367" t="s">
        <v>1445</v>
      </c>
      <c r="I353" s="368"/>
      <c r="J353" s="297" t="str">
        <f t="shared" si="35"/>
        <v>394～395</v>
      </c>
      <c r="K353" s="60">
        <f>INDEX('1.2(2)'!$E:$E,MATCH(M353,'1.2(2)'!$F:$F,0),1)</f>
        <v>394</v>
      </c>
      <c r="L353" s="17">
        <f t="shared" si="37"/>
        <v>395</v>
      </c>
      <c r="M353" s="17" t="str">
        <f t="shared" si="36"/>
        <v>自然冷媒ターボ冷凍機</v>
      </c>
      <c r="N353"/>
      <c r="O353" s="219"/>
    </row>
    <row r="354" spans="2:15" ht="14.4" customHeight="1">
      <c r="B354" s="122" t="s">
        <v>2994</v>
      </c>
      <c r="C354" s="392" t="s">
        <v>995</v>
      </c>
      <c r="D354" s="392"/>
      <c r="E354" s="301" t="s">
        <v>997</v>
      </c>
      <c r="F354" s="122">
        <v>36</v>
      </c>
      <c r="G354" s="122" t="s">
        <v>3402</v>
      </c>
      <c r="H354" s="367" t="s">
        <v>1803</v>
      </c>
      <c r="I354" s="368"/>
      <c r="J354" s="297" t="str">
        <f t="shared" si="35"/>
        <v>396～399</v>
      </c>
      <c r="K354" s="60">
        <f>INDEX('1.2(2)'!$E:$E,MATCH(M354,'1.2(2)'!$F:$F,0),1)</f>
        <v>396</v>
      </c>
      <c r="L354" s="17">
        <f t="shared" si="37"/>
        <v>399</v>
      </c>
      <c r="M354" s="17" t="str">
        <f t="shared" si="36"/>
        <v>高温水ヒートポンプ(空気熱源･循環式)</v>
      </c>
      <c r="N354"/>
      <c r="O354" s="219"/>
    </row>
    <row r="355" spans="2:15" ht="14.4" customHeight="1">
      <c r="B355" s="122" t="s">
        <v>2994</v>
      </c>
      <c r="C355" s="392" t="s">
        <v>995</v>
      </c>
      <c r="D355" s="392"/>
      <c r="E355" s="301" t="s">
        <v>997</v>
      </c>
      <c r="F355" s="122">
        <v>36</v>
      </c>
      <c r="G355" s="122" t="s">
        <v>3402</v>
      </c>
      <c r="H355" s="367" t="s">
        <v>1817</v>
      </c>
      <c r="I355" s="368"/>
      <c r="J355" s="297">
        <f t="shared" si="35"/>
        <v>400</v>
      </c>
      <c r="K355" s="60">
        <f>INDEX('1.2(2)'!$E:$E,MATCH(M355,'1.2(2)'!$F:$F,0),1)</f>
        <v>400</v>
      </c>
      <c r="L355" s="17">
        <f t="shared" si="37"/>
        <v>400</v>
      </c>
      <c r="M355" s="17" t="str">
        <f t="shared" si="36"/>
        <v>高温水ヒートポンプ(空気熱源･一過式)</v>
      </c>
      <c r="N355"/>
      <c r="O355" s="219"/>
    </row>
    <row r="356" spans="2:15" ht="14.4" customHeight="1">
      <c r="B356" s="122" t="s">
        <v>2994</v>
      </c>
      <c r="C356" s="392" t="s">
        <v>995</v>
      </c>
      <c r="D356" s="392"/>
      <c r="E356" s="301" t="s">
        <v>997</v>
      </c>
      <c r="F356" s="122">
        <v>36</v>
      </c>
      <c r="G356" s="122" t="s">
        <v>3402</v>
      </c>
      <c r="H356" s="367" t="s">
        <v>1823</v>
      </c>
      <c r="I356" s="368"/>
      <c r="J356" s="297" t="str">
        <f t="shared" si="35"/>
        <v>401～468</v>
      </c>
      <c r="K356" s="60">
        <f>INDEX('1.2(2)'!$E:$E,MATCH(M356,'1.2(2)'!$F:$F,0),1)</f>
        <v>401</v>
      </c>
      <c r="L356" s="17">
        <f t="shared" si="37"/>
        <v>468</v>
      </c>
      <c r="M356" s="17" t="str">
        <f t="shared" si="36"/>
        <v>高温水ヒートポンプ(水熱源･循環式)</v>
      </c>
      <c r="N356"/>
      <c r="O356" s="219"/>
    </row>
    <row r="357" spans="2:15" ht="14.4" customHeight="1">
      <c r="B357" s="122" t="s">
        <v>2994</v>
      </c>
      <c r="C357" s="392" t="s">
        <v>995</v>
      </c>
      <c r="D357" s="392"/>
      <c r="E357" s="301" t="s">
        <v>997</v>
      </c>
      <c r="F357" s="122">
        <v>36</v>
      </c>
      <c r="G357" s="122" t="s">
        <v>3402</v>
      </c>
      <c r="H357" s="367" t="s">
        <v>1931</v>
      </c>
      <c r="I357" s="368"/>
      <c r="J357" s="297" t="str">
        <f t="shared" si="35"/>
        <v>469～472</v>
      </c>
      <c r="K357" s="60">
        <f>INDEX('1.2(2)'!$E:$E,MATCH(M357,'1.2(2)'!$F:$F,0),1)</f>
        <v>469</v>
      </c>
      <c r="L357" s="17">
        <f t="shared" si="37"/>
        <v>472</v>
      </c>
      <c r="M357" s="17" t="str">
        <f t="shared" si="36"/>
        <v>高温水ヒートポンプ(水熱源･一過式)</v>
      </c>
      <c r="N357"/>
      <c r="O357" s="219"/>
    </row>
    <row r="358" spans="2:15" ht="14.4" customHeight="1">
      <c r="B358" s="122" t="s">
        <v>2994</v>
      </c>
      <c r="C358" s="392" t="s">
        <v>995</v>
      </c>
      <c r="D358" s="392"/>
      <c r="E358" s="301" t="s">
        <v>997</v>
      </c>
      <c r="F358" s="122">
        <v>36</v>
      </c>
      <c r="G358" s="122" t="s">
        <v>3402</v>
      </c>
      <c r="H358" s="367" t="s">
        <v>1942</v>
      </c>
      <c r="I358" s="368"/>
      <c r="J358" s="297" t="str">
        <f t="shared" si="35"/>
        <v>473～475</v>
      </c>
      <c r="K358" s="60">
        <f>INDEX('1.2(2)'!$E:$E,MATCH(M358,'1.2(2)'!$F:$F,0),1)</f>
        <v>473</v>
      </c>
      <c r="L358" s="17">
        <f t="shared" si="37"/>
        <v>475</v>
      </c>
      <c r="M358" s="17" t="str">
        <f t="shared" si="36"/>
        <v>高温水ヒートポンプ(水空気熱源･循環式)</v>
      </c>
      <c r="N358"/>
      <c r="O358" s="219"/>
    </row>
    <row r="359" spans="2:15" ht="14.4" customHeight="1">
      <c r="B359" s="122" t="s">
        <v>2994</v>
      </c>
      <c r="C359" s="392" t="s">
        <v>995</v>
      </c>
      <c r="D359" s="392"/>
      <c r="E359" s="301" t="s">
        <v>997</v>
      </c>
      <c r="F359" s="122">
        <v>36</v>
      </c>
      <c r="G359" s="122" t="s">
        <v>3402</v>
      </c>
      <c r="H359" s="367" t="s">
        <v>1952</v>
      </c>
      <c r="I359" s="368"/>
      <c r="J359" s="297" t="str">
        <f t="shared" ref="J359:J390" si="38">HYPERLINK("#'"&amp;$B$17&amp;$B$277&amp;"'!E"&amp;K359+6,IF(L359=K359,K359,K359&amp;"～"&amp;L359))</f>
        <v>476～477</v>
      </c>
      <c r="K359" s="60">
        <f>INDEX('1.2(2)'!$E:$E,MATCH(M359,'1.2(2)'!$F:$F,0),1)</f>
        <v>476</v>
      </c>
      <c r="L359" s="17">
        <f t="shared" si="37"/>
        <v>477</v>
      </c>
      <c r="M359" s="17" t="str">
        <f t="shared" si="36"/>
        <v>高温水ヒートポンプ(水空気熱源･一過式)</v>
      </c>
      <c r="N359"/>
      <c r="O359" s="219"/>
    </row>
    <row r="360" spans="2:15" ht="14.4" customHeight="1">
      <c r="B360" s="122" t="s">
        <v>2994</v>
      </c>
      <c r="C360" s="392" t="s">
        <v>995</v>
      </c>
      <c r="D360" s="392"/>
      <c r="E360" s="301" t="s">
        <v>997</v>
      </c>
      <c r="F360" s="122">
        <v>38</v>
      </c>
      <c r="G360" s="122" t="s">
        <v>3403</v>
      </c>
      <c r="H360" s="367" t="s">
        <v>1957</v>
      </c>
      <c r="I360" s="368"/>
      <c r="J360" s="297">
        <f t="shared" si="38"/>
        <v>478</v>
      </c>
      <c r="K360" s="60">
        <f>INDEX('1.2(2)'!$E:$E,MATCH(M360,'1.2(2)'!$F:$F,0),1)</f>
        <v>478</v>
      </c>
      <c r="L360" s="17">
        <f t="shared" si="37"/>
        <v>478</v>
      </c>
      <c r="M360" s="17" t="str">
        <f t="shared" si="36"/>
        <v>熱風ヒートポンプ(空気熱源･一過式)</v>
      </c>
      <c r="N360"/>
      <c r="O360" s="219"/>
    </row>
    <row r="361" spans="2:15" ht="14.4" customHeight="1">
      <c r="B361" s="122" t="s">
        <v>2994</v>
      </c>
      <c r="C361" s="392" t="s">
        <v>995</v>
      </c>
      <c r="D361" s="392"/>
      <c r="E361" s="301" t="s">
        <v>997</v>
      </c>
      <c r="F361" s="122">
        <v>38</v>
      </c>
      <c r="G361" s="122" t="s">
        <v>3403</v>
      </c>
      <c r="H361" s="367" t="s">
        <v>1960</v>
      </c>
      <c r="I361" s="368"/>
      <c r="J361" s="297" t="str">
        <f t="shared" si="38"/>
        <v>479～481</v>
      </c>
      <c r="K361" s="60">
        <f>INDEX('1.2(2)'!$E:$E,MATCH(M361,'1.2(2)'!$F:$F,0),1)</f>
        <v>479</v>
      </c>
      <c r="L361" s="17">
        <f t="shared" si="37"/>
        <v>481</v>
      </c>
      <c r="M361" s="17" t="str">
        <f t="shared" si="36"/>
        <v>熱風ヒートポンプ(水熱源･一過/循環式)</v>
      </c>
      <c r="N361"/>
      <c r="O361" s="219"/>
    </row>
    <row r="362" spans="2:15" ht="14.4" customHeight="1">
      <c r="B362" s="122" t="s">
        <v>2994</v>
      </c>
      <c r="C362" s="392" t="s">
        <v>995</v>
      </c>
      <c r="D362" s="392"/>
      <c r="E362" s="301" t="s">
        <v>997</v>
      </c>
      <c r="F362" s="122">
        <v>39</v>
      </c>
      <c r="G362" s="122" t="s">
        <v>3404</v>
      </c>
      <c r="H362" s="367" t="s">
        <v>1968</v>
      </c>
      <c r="I362" s="368"/>
      <c r="J362" s="297" t="str">
        <f t="shared" si="38"/>
        <v>482～484</v>
      </c>
      <c r="K362" s="60">
        <f>INDEX('1.2(2)'!$E:$E,MATCH(M362,'1.2(2)'!$F:$F,0),1)</f>
        <v>482</v>
      </c>
      <c r="L362" s="17">
        <f t="shared" si="37"/>
        <v>484</v>
      </c>
      <c r="M362" s="17" t="str">
        <f t="shared" si="36"/>
        <v>蒸気発生ヒートポンプ(水熱源･一過式)</v>
      </c>
      <c r="N362"/>
      <c r="O362" s="219"/>
    </row>
    <row r="363" spans="2:15" ht="14.4" customHeight="1">
      <c r="B363" s="122" t="s">
        <v>2994</v>
      </c>
      <c r="C363" s="392" t="s">
        <v>995</v>
      </c>
      <c r="D363" s="392"/>
      <c r="E363" s="301" t="s">
        <v>997</v>
      </c>
      <c r="F363" s="122">
        <v>40</v>
      </c>
      <c r="G363" s="122" t="s">
        <v>101</v>
      </c>
      <c r="H363" s="367" t="s">
        <v>2826</v>
      </c>
      <c r="I363" s="368"/>
      <c r="J363" s="297" t="str">
        <f t="shared" si="38"/>
        <v>485～486</v>
      </c>
      <c r="K363" s="60">
        <f>INDEX('1.2(2)'!$E:$E,MATCH(M363,'1.2(2)'!$F:$F,0),1)</f>
        <v>485</v>
      </c>
      <c r="L363" s="17">
        <f t="shared" si="37"/>
        <v>486</v>
      </c>
      <c r="M363" s="17" t="str">
        <f t="shared" si="36"/>
        <v>MVR型（自己蒸気機械圧縮型）蒸発濃縮装置</v>
      </c>
      <c r="N363"/>
      <c r="O363" s="219"/>
    </row>
    <row r="364" spans="2:15" ht="14.4" customHeight="1">
      <c r="B364" s="122" t="s">
        <v>2994</v>
      </c>
      <c r="C364" s="392" t="s">
        <v>995</v>
      </c>
      <c r="D364" s="392"/>
      <c r="E364" s="301" t="s">
        <v>997</v>
      </c>
      <c r="F364" s="122">
        <v>42</v>
      </c>
      <c r="G364" s="122" t="s">
        <v>3405</v>
      </c>
      <c r="H364" s="367" t="s">
        <v>2796</v>
      </c>
      <c r="I364" s="368"/>
      <c r="J364" s="297" t="str">
        <f t="shared" si="38"/>
        <v>487～489</v>
      </c>
      <c r="K364" s="60">
        <f>INDEX('1.2(2)'!$E:$E,MATCH(M364,'1.2(2)'!$F:$F,0),1)</f>
        <v>487</v>
      </c>
      <c r="L364" s="17">
        <f t="shared" si="37"/>
        <v>489</v>
      </c>
      <c r="M364" s="17" t="str">
        <f t="shared" si="36"/>
        <v>蒸気リサイクル型濃縮乾燥装置</v>
      </c>
      <c r="N364"/>
      <c r="O364" s="219"/>
    </row>
    <row r="365" spans="2:15">
      <c r="B365" s="122" t="s">
        <v>2994</v>
      </c>
      <c r="C365" s="392" t="s">
        <v>995</v>
      </c>
      <c r="D365" s="392"/>
      <c r="E365" s="301" t="s">
        <v>997</v>
      </c>
      <c r="F365" s="122">
        <v>43</v>
      </c>
      <c r="G365" s="122" t="s">
        <v>108</v>
      </c>
      <c r="H365" s="367" t="s">
        <v>1978</v>
      </c>
      <c r="I365" s="368"/>
      <c r="J365" s="297" t="str">
        <f t="shared" si="38"/>
        <v>490～492</v>
      </c>
      <c r="K365" s="60">
        <f>INDEX('1.2(2)'!$E:$E,MATCH(M365,'1.2(2)'!$F:$F,0),1)</f>
        <v>490</v>
      </c>
      <c r="L365" s="17">
        <f t="shared" si="37"/>
        <v>492</v>
      </c>
      <c r="M365" s="17" t="str">
        <f t="shared" si="36"/>
        <v>蒸気再圧縮装置</v>
      </c>
      <c r="N365"/>
      <c r="O365" s="219"/>
    </row>
    <row r="366" spans="2:15" ht="14.4" customHeight="1">
      <c r="B366" s="122" t="s">
        <v>2994</v>
      </c>
      <c r="C366" s="392" t="s">
        <v>995</v>
      </c>
      <c r="D366" s="392"/>
      <c r="E366" s="301" t="s">
        <v>997</v>
      </c>
      <c r="F366" s="122">
        <v>44</v>
      </c>
      <c r="G366" s="122" t="s">
        <v>3406</v>
      </c>
      <c r="H366" s="367" t="s">
        <v>2128</v>
      </c>
      <c r="I366" s="368"/>
      <c r="J366" s="297" t="str">
        <f t="shared" si="38"/>
        <v>493～544</v>
      </c>
      <c r="K366" s="60">
        <f>INDEX('1.2(2)'!$E:$E,MATCH(M366,'1.2(2)'!$F:$F,0),1)</f>
        <v>493</v>
      </c>
      <c r="L366" s="17">
        <f t="shared" si="37"/>
        <v>544</v>
      </c>
      <c r="M366" s="17" t="str">
        <f t="shared" si="36"/>
        <v>ガスエンジンコージェネレーション</v>
      </c>
      <c r="N366"/>
      <c r="O366" s="219"/>
    </row>
    <row r="367" spans="2:15" ht="14.4" customHeight="1">
      <c r="B367" s="122" t="s">
        <v>2994</v>
      </c>
      <c r="C367" s="392" t="s">
        <v>995</v>
      </c>
      <c r="D367" s="392"/>
      <c r="E367" s="301" t="s">
        <v>997</v>
      </c>
      <c r="F367" s="122">
        <v>45</v>
      </c>
      <c r="G367" s="122" t="s">
        <v>113</v>
      </c>
      <c r="H367" s="367" t="s">
        <v>2207</v>
      </c>
      <c r="I367" s="368"/>
      <c r="J367" s="297" t="str">
        <f t="shared" si="38"/>
        <v>545～576</v>
      </c>
      <c r="K367" s="60">
        <f>INDEX('1.2(2)'!$E:$E,MATCH(M367,'1.2(2)'!$F:$F,0),1)</f>
        <v>545</v>
      </c>
      <c r="L367" s="17">
        <f t="shared" si="37"/>
        <v>576</v>
      </c>
      <c r="M367" s="17" t="str">
        <f t="shared" si="36"/>
        <v>ガスタービンコージェネレーション</v>
      </c>
      <c r="N367"/>
      <c r="O367" s="219"/>
    </row>
    <row r="368" spans="2:15" ht="14.4" customHeight="1">
      <c r="B368" s="122" t="s">
        <v>2994</v>
      </c>
      <c r="C368" s="392" t="s">
        <v>995</v>
      </c>
      <c r="D368" s="392"/>
      <c r="E368" s="301" t="s">
        <v>997</v>
      </c>
      <c r="F368" s="122">
        <v>46</v>
      </c>
      <c r="G368" s="122" t="s">
        <v>115</v>
      </c>
      <c r="H368" s="367" t="s">
        <v>2246</v>
      </c>
      <c r="I368" s="368"/>
      <c r="J368" s="297" t="str">
        <f t="shared" si="38"/>
        <v>577～612</v>
      </c>
      <c r="K368" s="60">
        <f>INDEX('1.2(2)'!$E:$E,MATCH(M368,'1.2(2)'!$F:$F,0),1)</f>
        <v>577</v>
      </c>
      <c r="L368" s="17">
        <f t="shared" si="37"/>
        <v>612</v>
      </c>
      <c r="M368" s="17" t="str">
        <f t="shared" si="36"/>
        <v>燃料電池コージェネレーション</v>
      </c>
      <c r="N368"/>
      <c r="O368" s="219"/>
    </row>
    <row r="369" spans="2:15" ht="14.4" customHeight="1">
      <c r="B369" s="122" t="s">
        <v>2994</v>
      </c>
      <c r="C369" s="392" t="s">
        <v>995</v>
      </c>
      <c r="D369" s="392"/>
      <c r="E369" s="301" t="s">
        <v>997</v>
      </c>
      <c r="F369" s="122">
        <v>47</v>
      </c>
      <c r="G369" s="122" t="s">
        <v>3407</v>
      </c>
      <c r="H369" s="367" t="s">
        <v>2584</v>
      </c>
      <c r="I369" s="368"/>
      <c r="J369" s="297" t="str">
        <f t="shared" si="38"/>
        <v>613～658</v>
      </c>
      <c r="K369" s="60">
        <f>INDEX('1.2(2)'!$E:$E,MATCH(M369,'1.2(2)'!$F:$F,0),1)</f>
        <v>613</v>
      </c>
      <c r="L369" s="17">
        <f t="shared" si="37"/>
        <v>658</v>
      </c>
      <c r="M369" s="17" t="str">
        <f t="shared" si="36"/>
        <v>油入変圧器</v>
      </c>
      <c r="N369"/>
      <c r="O369" s="219"/>
    </row>
    <row r="370" spans="2:15" ht="14.4" customHeight="1">
      <c r="B370" s="122" t="s">
        <v>2994</v>
      </c>
      <c r="C370" s="392" t="s">
        <v>995</v>
      </c>
      <c r="D370" s="392"/>
      <c r="E370" s="301" t="s">
        <v>997</v>
      </c>
      <c r="F370" s="122">
        <v>47</v>
      </c>
      <c r="G370" s="122" t="s">
        <v>3407</v>
      </c>
      <c r="H370" s="367" t="s">
        <v>2656</v>
      </c>
      <c r="I370" s="368"/>
      <c r="J370" s="297" t="str">
        <f t="shared" si="38"/>
        <v>659～704</v>
      </c>
      <c r="K370" s="60">
        <f>INDEX('1.2(2)'!$E:$E,MATCH(M370,'1.2(2)'!$F:$F,0),1)</f>
        <v>659</v>
      </c>
      <c r="L370" s="17">
        <f t="shared" si="37"/>
        <v>704</v>
      </c>
      <c r="M370" s="17" t="str">
        <f t="shared" si="36"/>
        <v>モールド変圧器</v>
      </c>
      <c r="N370"/>
      <c r="O370" s="219"/>
    </row>
    <row r="371" spans="2:15">
      <c r="B371" s="122" t="s">
        <v>2994</v>
      </c>
      <c r="C371" s="392" t="s">
        <v>995</v>
      </c>
      <c r="D371" s="392"/>
      <c r="E371" s="301" t="s">
        <v>997</v>
      </c>
      <c r="F371" s="122">
        <v>48</v>
      </c>
      <c r="G371" s="122" t="s">
        <v>122</v>
      </c>
      <c r="H371" s="367" t="s">
        <v>2419</v>
      </c>
      <c r="I371" s="368"/>
      <c r="J371" s="297" t="str">
        <f t="shared" si="38"/>
        <v>705～800</v>
      </c>
      <c r="K371" s="60">
        <f>INDEX('1.2(2)'!$E:$E,MATCH(M371,'1.2(2)'!$F:$F,0),1)</f>
        <v>705</v>
      </c>
      <c r="L371" s="17">
        <f t="shared" si="37"/>
        <v>800</v>
      </c>
      <c r="M371" s="17" t="str">
        <f t="shared" si="36"/>
        <v>誘導モータ</v>
      </c>
      <c r="N371"/>
      <c r="O371" s="219"/>
    </row>
    <row r="372" spans="2:15">
      <c r="B372" s="122" t="s">
        <v>2994</v>
      </c>
      <c r="C372" s="392" t="s">
        <v>995</v>
      </c>
      <c r="D372" s="392"/>
      <c r="E372" s="301" t="s">
        <v>997</v>
      </c>
      <c r="F372" s="122">
        <v>49</v>
      </c>
      <c r="G372" s="122" t="s">
        <v>124</v>
      </c>
      <c r="H372" s="367" t="s">
        <v>126</v>
      </c>
      <c r="I372" s="368"/>
      <c r="J372" s="297" t="str">
        <f t="shared" si="38"/>
        <v>801～820</v>
      </c>
      <c r="K372" s="60">
        <f>INDEX('1.2(2)'!$E:$E,MATCH(M372,'1.2(2)'!$F:$F,0),1)</f>
        <v>801</v>
      </c>
      <c r="L372" s="17">
        <f t="shared" si="37"/>
        <v>820</v>
      </c>
      <c r="M372" s="17" t="str">
        <f t="shared" si="36"/>
        <v>永久磁石同期モータ</v>
      </c>
      <c r="N372"/>
      <c r="O372" s="219"/>
    </row>
    <row r="373" spans="2:15">
      <c r="B373" s="122" t="s">
        <v>2994</v>
      </c>
      <c r="C373" s="392" t="s">
        <v>995</v>
      </c>
      <c r="D373" s="392"/>
      <c r="E373" s="301" t="s">
        <v>997</v>
      </c>
      <c r="F373" s="122">
        <v>51</v>
      </c>
      <c r="G373" s="122" t="s">
        <v>3409</v>
      </c>
      <c r="H373" s="367" t="s">
        <v>129</v>
      </c>
      <c r="I373" s="368"/>
      <c r="J373" s="297" t="str">
        <f t="shared" si="38"/>
        <v>821～824</v>
      </c>
      <c r="K373" s="60">
        <f>INDEX('1.2(2)'!$E:$E,MATCH(M373,'1.2(2)'!$F:$F,0),1)</f>
        <v>821</v>
      </c>
      <c r="L373" s="17">
        <f>K374-1</f>
        <v>824</v>
      </c>
      <c r="M373" s="17" t="str">
        <f>H373</f>
        <v>熱回収式ねじ容積形圧縮機</v>
      </c>
      <c r="N373"/>
    </row>
    <row r="374" spans="2:15">
      <c r="B374" s="122" t="s">
        <v>2994</v>
      </c>
      <c r="C374" s="392" t="s">
        <v>995</v>
      </c>
      <c r="D374" s="392"/>
      <c r="E374" s="301" t="s">
        <v>997</v>
      </c>
      <c r="F374" s="122">
        <v>61</v>
      </c>
      <c r="G374" s="122" t="s">
        <v>3410</v>
      </c>
      <c r="H374" s="367" t="s">
        <v>153</v>
      </c>
      <c r="I374" s="368"/>
      <c r="J374" s="297" t="str">
        <f t="shared" si="38"/>
        <v>825～826</v>
      </c>
      <c r="K374" s="60">
        <f>INDEX('1.2(2)'!$E:$E,MATCH(M374,'1.2(2)'!$F:$F,0),1)</f>
        <v>825</v>
      </c>
      <c r="L374" s="17">
        <f t="shared" si="37"/>
        <v>826</v>
      </c>
      <c r="M374" s="17" t="str">
        <f t="shared" si="36"/>
        <v>空気冷媒方式冷凍機</v>
      </c>
      <c r="N374"/>
    </row>
    <row r="375" spans="2:15" ht="43.2">
      <c r="B375" s="122" t="s">
        <v>2994</v>
      </c>
      <c r="C375" s="392" t="s">
        <v>995</v>
      </c>
      <c r="D375" s="392"/>
      <c r="E375" s="301" t="s">
        <v>997</v>
      </c>
      <c r="F375" s="122">
        <v>62</v>
      </c>
      <c r="G375" s="122" t="s">
        <v>3411</v>
      </c>
      <c r="H375" s="367" t="s">
        <v>158</v>
      </c>
      <c r="I375" s="368"/>
      <c r="J375" s="297" t="str">
        <f t="shared" si="38"/>
        <v>827～837</v>
      </c>
      <c r="K375" s="60">
        <f>INDEX('1.2(2)'!$E:$E,MATCH(M375,'1.2(2)'!$F:$F,0),1)</f>
        <v>827</v>
      </c>
      <c r="L375" s="17">
        <f t="shared" si="37"/>
        <v>837</v>
      </c>
      <c r="M375" s="17" t="str">
        <f t="shared" si="36"/>
        <v>冷凍冷蔵倉庫用自然冷媒冷凍機（アンモニア/CO2二次冷媒システム）</v>
      </c>
      <c r="N375"/>
    </row>
    <row r="376" spans="2:15" ht="14.4" customHeight="1">
      <c r="B376" s="122" t="s">
        <v>2994</v>
      </c>
      <c r="C376" s="392" t="s">
        <v>995</v>
      </c>
      <c r="D376" s="392"/>
      <c r="E376" s="301" t="s">
        <v>997</v>
      </c>
      <c r="F376" s="122">
        <v>63</v>
      </c>
      <c r="G376" s="122" t="s">
        <v>3412</v>
      </c>
      <c r="H376" s="367" t="s">
        <v>161</v>
      </c>
      <c r="I376" s="368"/>
      <c r="J376" s="297" t="str">
        <f t="shared" si="38"/>
        <v>838～840</v>
      </c>
      <c r="K376" s="60">
        <f>INDEX('1.2(2)'!$E:$E,MATCH(M376,'1.2(2)'!$F:$F,0),1)</f>
        <v>838</v>
      </c>
      <c r="L376" s="17">
        <f t="shared" si="37"/>
        <v>840</v>
      </c>
      <c r="M376" s="17" t="str">
        <f t="shared" si="36"/>
        <v>低温用自然冷媒冷凍機（アンモニア/CO2二次冷媒システム）</v>
      </c>
      <c r="N376"/>
      <c r="O376" s="219"/>
    </row>
    <row r="377" spans="2:15" ht="28.8">
      <c r="B377" s="122" t="s">
        <v>2994</v>
      </c>
      <c r="C377" s="392" t="s">
        <v>995</v>
      </c>
      <c r="D377" s="392"/>
      <c r="E377" s="301" t="s">
        <v>997</v>
      </c>
      <c r="F377" s="122">
        <v>64</v>
      </c>
      <c r="G377" s="122" t="s">
        <v>3413</v>
      </c>
      <c r="H377" s="367" t="s">
        <v>2330</v>
      </c>
      <c r="I377" s="368"/>
      <c r="J377" s="297" t="str">
        <f t="shared" si="38"/>
        <v>841～866</v>
      </c>
      <c r="K377" s="60">
        <f>INDEX('1.2(2)'!$E:$E,MATCH(M377,'1.2(2)'!$F:$F,0),1)</f>
        <v>841</v>
      </c>
      <c r="L377" s="17">
        <f>K378-1</f>
        <v>866</v>
      </c>
      <c r="M377" s="17" t="str">
        <f t="shared" si="36"/>
        <v>自然冷媒冷凍冷蔵コンデンシングユニット</v>
      </c>
      <c r="N377"/>
      <c r="O377" s="219"/>
    </row>
    <row r="378" spans="2:15">
      <c r="B378" s="122" t="s">
        <v>2994</v>
      </c>
      <c r="C378" s="392" t="s">
        <v>995</v>
      </c>
      <c r="D378" s="392"/>
      <c r="E378" s="301" t="s">
        <v>997</v>
      </c>
      <c r="F378" s="122">
        <v>68</v>
      </c>
      <c r="G378" s="122" t="s">
        <v>3414</v>
      </c>
      <c r="H378" s="367" t="s">
        <v>2738</v>
      </c>
      <c r="I378" s="368"/>
      <c r="J378" s="297">
        <f t="shared" si="38"/>
        <v>867</v>
      </c>
      <c r="K378" s="60">
        <f>INDEX('1.2(2)'!$E:$E,MATCH(M378,'1.2(2)'!$F:$F,0),1)</f>
        <v>867</v>
      </c>
      <c r="L378" s="17">
        <f t="shared" si="37"/>
        <v>867</v>
      </c>
      <c r="M378" s="17" t="str">
        <f t="shared" si="36"/>
        <v>Low-E複層ガラス</v>
      </c>
      <c r="N378"/>
      <c r="O378" s="219"/>
    </row>
    <row r="379" spans="2:15">
      <c r="B379" s="122" t="s">
        <v>2994</v>
      </c>
      <c r="C379" s="392" t="s">
        <v>995</v>
      </c>
      <c r="D379" s="392"/>
      <c r="E379" s="301" t="s">
        <v>997</v>
      </c>
      <c r="F379" s="122">
        <v>68</v>
      </c>
      <c r="G379" s="122" t="s">
        <v>3414</v>
      </c>
      <c r="H379" s="367" t="s">
        <v>2747</v>
      </c>
      <c r="I379" s="368"/>
      <c r="J379" s="297">
        <f t="shared" si="38"/>
        <v>868</v>
      </c>
      <c r="K379" s="60">
        <f>INDEX('1.2(2)'!$E:$E,MATCH(M379,'1.2(2)'!$F:$F,0),1)</f>
        <v>868</v>
      </c>
      <c r="L379" s="17">
        <f t="shared" si="37"/>
        <v>868</v>
      </c>
      <c r="M379" s="17" t="str">
        <f t="shared" si="36"/>
        <v>三層Low-E複層ガラス</v>
      </c>
      <c r="N379"/>
      <c r="O379" s="219"/>
    </row>
    <row r="380" spans="2:15">
      <c r="B380" s="122" t="s">
        <v>2994</v>
      </c>
      <c r="C380" s="392" t="s">
        <v>995</v>
      </c>
      <c r="D380" s="392"/>
      <c r="E380" s="301" t="s">
        <v>997</v>
      </c>
      <c r="F380" s="122">
        <v>68</v>
      </c>
      <c r="G380" s="122" t="s">
        <v>3414</v>
      </c>
      <c r="H380" s="367" t="s">
        <v>2750</v>
      </c>
      <c r="I380" s="368"/>
      <c r="J380" s="297">
        <f t="shared" si="38"/>
        <v>869</v>
      </c>
      <c r="K380" s="60">
        <f>INDEX('1.2(2)'!$E:$E,MATCH(M380,'1.2(2)'!$F:$F,0),1)</f>
        <v>869</v>
      </c>
      <c r="L380" s="17">
        <f t="shared" si="37"/>
        <v>869</v>
      </c>
      <c r="M380" s="17" t="str">
        <f t="shared" si="36"/>
        <v>真空Low-E複層ガラス</v>
      </c>
      <c r="N380"/>
      <c r="O380" s="219"/>
    </row>
    <row r="381" spans="2:15" ht="14.4" customHeight="1">
      <c r="B381" s="122" t="s">
        <v>2994</v>
      </c>
      <c r="C381" s="392" t="s">
        <v>995</v>
      </c>
      <c r="D381" s="392"/>
      <c r="E381" s="301" t="s">
        <v>997</v>
      </c>
      <c r="F381" s="122">
        <v>68</v>
      </c>
      <c r="G381" s="122" t="s">
        <v>3414</v>
      </c>
      <c r="H381" s="367" t="s">
        <v>2756</v>
      </c>
      <c r="I381" s="368"/>
      <c r="J381" s="297">
        <f t="shared" si="38"/>
        <v>870</v>
      </c>
      <c r="K381" s="60">
        <f>INDEX('1.2(2)'!$E:$E,MATCH(M381,'1.2(2)'!$F:$F,0),1)</f>
        <v>870</v>
      </c>
      <c r="L381" s="17">
        <f t="shared" si="37"/>
        <v>870</v>
      </c>
      <c r="M381" s="17" t="str">
        <f t="shared" si="36"/>
        <v>アタッチメント付きLow-E複層ガラス</v>
      </c>
      <c r="N381"/>
      <c r="O381" s="219"/>
    </row>
    <row r="382" spans="2:15">
      <c r="B382" s="122" t="s">
        <v>2994</v>
      </c>
      <c r="C382" s="392" t="s">
        <v>995</v>
      </c>
      <c r="D382" s="392"/>
      <c r="E382" s="301" t="s">
        <v>997</v>
      </c>
      <c r="F382" s="122">
        <v>68</v>
      </c>
      <c r="G382" s="122" t="s">
        <v>3414</v>
      </c>
      <c r="H382" s="367" t="s">
        <v>2760</v>
      </c>
      <c r="I382" s="368"/>
      <c r="J382" s="297">
        <f t="shared" si="38"/>
        <v>871</v>
      </c>
      <c r="K382" s="60">
        <f>INDEX('1.2(2)'!$E:$E,MATCH(M382,'1.2(2)'!$F:$F,0),1)</f>
        <v>871</v>
      </c>
      <c r="L382" s="17">
        <f t="shared" si="37"/>
        <v>871</v>
      </c>
      <c r="M382" s="17" t="str">
        <f t="shared" si="36"/>
        <v>真空ガラス</v>
      </c>
      <c r="N382"/>
      <c r="O382" s="219"/>
    </row>
    <row r="383" spans="2:15" ht="14.4" customHeight="1">
      <c r="B383" s="122" t="s">
        <v>2994</v>
      </c>
      <c r="C383" s="392" t="s">
        <v>995</v>
      </c>
      <c r="D383" s="392"/>
      <c r="E383" s="301" t="s">
        <v>997</v>
      </c>
      <c r="F383" s="122">
        <v>68</v>
      </c>
      <c r="G383" s="122" t="s">
        <v>3414</v>
      </c>
      <c r="H383" s="367" t="s">
        <v>2763</v>
      </c>
      <c r="I383" s="368"/>
      <c r="J383" s="297">
        <f t="shared" si="38"/>
        <v>872</v>
      </c>
      <c r="K383" s="60">
        <f>INDEX('1.2(2)'!$E:$E,MATCH(M383,'1.2(2)'!$F:$F,0),1)</f>
        <v>872</v>
      </c>
      <c r="L383" s="17">
        <f t="shared" si="37"/>
        <v>872</v>
      </c>
      <c r="M383" s="17" t="str">
        <f t="shared" si="36"/>
        <v>現場施工型後付けLow-E複層ガラス</v>
      </c>
      <c r="N383"/>
      <c r="O383" s="219"/>
    </row>
    <row r="384" spans="2:15">
      <c r="B384" s="122" t="s">
        <v>2994</v>
      </c>
      <c r="C384" s="392" t="s">
        <v>995</v>
      </c>
      <c r="D384" s="392"/>
      <c r="E384" s="301" t="s">
        <v>997</v>
      </c>
      <c r="F384" s="122">
        <v>68</v>
      </c>
      <c r="G384" s="122" t="s">
        <v>3414</v>
      </c>
      <c r="H384" s="367" t="s">
        <v>2766</v>
      </c>
      <c r="I384" s="368"/>
      <c r="J384" s="297">
        <f t="shared" si="38"/>
        <v>873</v>
      </c>
      <c r="K384" s="60">
        <f>INDEX('1.2(2)'!$E:$E,MATCH(M384,'1.2(2)'!$F:$F,0),1)</f>
        <v>873</v>
      </c>
      <c r="L384" s="17">
        <f t="shared" si="37"/>
        <v>873</v>
      </c>
      <c r="M384" s="17" t="str">
        <f t="shared" si="36"/>
        <v>薄型Low-E複層ガラス</v>
      </c>
      <c r="N384"/>
      <c r="O384" s="219"/>
    </row>
    <row r="385" spans="2:15" ht="14.4" customHeight="1">
      <c r="B385" s="122" t="s">
        <v>2994</v>
      </c>
      <c r="C385" s="392" t="s">
        <v>995</v>
      </c>
      <c r="D385" s="392"/>
      <c r="E385" s="301" t="s">
        <v>997</v>
      </c>
      <c r="F385" s="122">
        <v>69</v>
      </c>
      <c r="G385" s="122" t="s">
        <v>3415</v>
      </c>
      <c r="H385" s="367" t="s">
        <v>2769</v>
      </c>
      <c r="I385" s="368"/>
      <c r="J385" s="297">
        <f t="shared" si="38"/>
        <v>874</v>
      </c>
      <c r="K385" s="60">
        <f>INDEX('1.2(2)'!$E:$E,MATCH(M385,'1.2(2)'!$F:$F,0),1)</f>
        <v>874</v>
      </c>
      <c r="L385" s="17">
        <f t="shared" si="37"/>
        <v>874</v>
      </c>
      <c r="M385" s="17" t="str">
        <f t="shared" si="36"/>
        <v>断熱材(押出法ポリスチレンフォーム)</v>
      </c>
      <c r="N385"/>
      <c r="O385" s="219"/>
    </row>
    <row r="386" spans="2:15">
      <c r="B386" s="122" t="s">
        <v>2994</v>
      </c>
      <c r="C386" s="392" t="s">
        <v>995</v>
      </c>
      <c r="D386" s="392"/>
      <c r="E386" s="301" t="s">
        <v>997</v>
      </c>
      <c r="F386" s="122">
        <v>69</v>
      </c>
      <c r="G386" s="122" t="s">
        <v>3415</v>
      </c>
      <c r="H386" s="367" t="s">
        <v>2776</v>
      </c>
      <c r="I386" s="368"/>
      <c r="J386" s="297" t="str">
        <f t="shared" si="38"/>
        <v>875～876</v>
      </c>
      <c r="K386" s="60">
        <f>INDEX('1.2(2)'!$E:$E,MATCH(M386,'1.2(2)'!$F:$F,0),1)</f>
        <v>875</v>
      </c>
      <c r="L386" s="17">
        <f t="shared" si="37"/>
        <v>876</v>
      </c>
      <c r="M386" s="17" t="str">
        <f t="shared" si="36"/>
        <v>断熱材(グラスウール)</v>
      </c>
      <c r="N386"/>
      <c r="O386" s="219"/>
    </row>
    <row r="387" spans="2:15">
      <c r="B387" s="122" t="s">
        <v>2994</v>
      </c>
      <c r="C387" s="392" t="s">
        <v>995</v>
      </c>
      <c r="D387" s="392"/>
      <c r="E387" s="301" t="s">
        <v>997</v>
      </c>
      <c r="F387" s="122">
        <v>69</v>
      </c>
      <c r="G387" s="122" t="s">
        <v>3415</v>
      </c>
      <c r="H387" s="367" t="s">
        <v>2784</v>
      </c>
      <c r="I387" s="368"/>
      <c r="J387" s="297">
        <f t="shared" si="38"/>
        <v>877</v>
      </c>
      <c r="K387" s="60">
        <f>INDEX('1.2(2)'!$E:$E,MATCH(M387,'1.2(2)'!$F:$F,0),1)</f>
        <v>877</v>
      </c>
      <c r="L387" s="17">
        <f>K388-1</f>
        <v>877</v>
      </c>
      <c r="M387" s="17" t="str">
        <f t="shared" si="36"/>
        <v>真空断熱材</v>
      </c>
      <c r="N387"/>
      <c r="O387" s="219"/>
    </row>
    <row r="388" spans="2:15" ht="14.4" customHeight="1">
      <c r="B388" s="122" t="s">
        <v>2994</v>
      </c>
      <c r="C388" s="392" t="s">
        <v>995</v>
      </c>
      <c r="D388" s="392"/>
      <c r="E388" s="301" t="s">
        <v>997</v>
      </c>
      <c r="F388" s="122">
        <v>76</v>
      </c>
      <c r="G388" s="122" t="s">
        <v>3419</v>
      </c>
      <c r="H388" s="367" t="s">
        <v>2840</v>
      </c>
      <c r="I388" s="368"/>
      <c r="J388" s="297" t="str">
        <f t="shared" si="38"/>
        <v>878～879</v>
      </c>
      <c r="K388" s="60">
        <f>INDEX('1.2(2)'!$E:$E,MATCH(M388,'1.2(2)'!$F:$F,0),1)</f>
        <v>878</v>
      </c>
      <c r="L388" s="17">
        <f t="shared" si="37"/>
        <v>879</v>
      </c>
      <c r="M388" s="17" t="str">
        <f>H388</f>
        <v>太陽電池(シリコン系・単結晶)</v>
      </c>
      <c r="N388"/>
      <c r="O388" s="219"/>
    </row>
    <row r="389" spans="2:15" ht="14.4" customHeight="1">
      <c r="B389" s="122" t="s">
        <v>2994</v>
      </c>
      <c r="C389" s="392" t="s">
        <v>995</v>
      </c>
      <c r="D389" s="392"/>
      <c r="E389" s="301" t="s">
        <v>997</v>
      </c>
      <c r="F389" s="122">
        <v>76</v>
      </c>
      <c r="G389" s="122" t="s">
        <v>3419</v>
      </c>
      <c r="H389" s="367" t="s">
        <v>2854</v>
      </c>
      <c r="I389" s="368"/>
      <c r="J389" s="297">
        <f t="shared" si="38"/>
        <v>880</v>
      </c>
      <c r="K389" s="60">
        <f>INDEX('1.2(2)'!$E:$E,MATCH(M389,'1.2(2)'!$F:$F,0),1)</f>
        <v>880</v>
      </c>
      <c r="L389" s="17">
        <f t="shared" si="37"/>
        <v>880</v>
      </c>
      <c r="M389" s="17" t="str">
        <f t="shared" si="36"/>
        <v>太陽電池(シリコン系・多結晶)</v>
      </c>
      <c r="N389"/>
      <c r="O389" s="219"/>
    </row>
    <row r="390" spans="2:15">
      <c r="B390" s="122" t="s">
        <v>2994</v>
      </c>
      <c r="C390" s="392" t="s">
        <v>995</v>
      </c>
      <c r="D390" s="392"/>
      <c r="E390" s="301" t="s">
        <v>997</v>
      </c>
      <c r="F390" s="122">
        <v>76</v>
      </c>
      <c r="G390" s="122" t="s">
        <v>3419</v>
      </c>
      <c r="H390" s="367" t="s">
        <v>2857</v>
      </c>
      <c r="I390" s="368"/>
      <c r="J390" s="297">
        <f t="shared" si="38"/>
        <v>881</v>
      </c>
      <c r="K390" s="60">
        <f>INDEX('1.2(2)'!$E:$E,MATCH(M390,'1.2(2)'!$F:$F,0),1)</f>
        <v>881</v>
      </c>
      <c r="L390" s="17">
        <f t="shared" si="37"/>
        <v>881</v>
      </c>
      <c r="M390" s="17" t="str">
        <f t="shared" si="36"/>
        <v>太陽電池(化合物系)</v>
      </c>
      <c r="N390"/>
      <c r="O390" s="219"/>
    </row>
    <row r="391" spans="2:15" ht="14.4" customHeight="1">
      <c r="B391" s="122" t="s">
        <v>2994</v>
      </c>
      <c r="C391" s="392" t="s">
        <v>995</v>
      </c>
      <c r="D391" s="392"/>
      <c r="E391" s="301" t="s">
        <v>997</v>
      </c>
      <c r="F391" s="122">
        <v>76</v>
      </c>
      <c r="G391" s="122" t="s">
        <v>3419</v>
      </c>
      <c r="H391" s="367" t="s">
        <v>2863</v>
      </c>
      <c r="I391" s="368"/>
      <c r="J391" s="297">
        <f t="shared" ref="J391:J402" si="39">HYPERLINK("#'"&amp;$B$17&amp;$B$277&amp;"'!E"&amp;K391+6,IF(L391=K391,K391,K391&amp;"～"&amp;L391))</f>
        <v>882</v>
      </c>
      <c r="K391" s="60">
        <f>INDEX('1.2(2)'!$E:$E,MATCH(M391,'1.2(2)'!$F:$F,0),1)</f>
        <v>882</v>
      </c>
      <c r="L391" s="17">
        <f t="shared" si="37"/>
        <v>882</v>
      </c>
      <c r="M391" s="17" t="str">
        <f t="shared" si="36"/>
        <v>太陽電池（薄膜シリコン）</v>
      </c>
      <c r="N391"/>
      <c r="O391" s="219"/>
    </row>
    <row r="392" spans="2:15" ht="14.4" customHeight="1">
      <c r="B392" s="122" t="s">
        <v>2994</v>
      </c>
      <c r="C392" s="392" t="s">
        <v>995</v>
      </c>
      <c r="D392" s="392"/>
      <c r="E392" s="301" t="s">
        <v>997</v>
      </c>
      <c r="F392" s="122">
        <v>76</v>
      </c>
      <c r="G392" s="122" t="s">
        <v>3419</v>
      </c>
      <c r="H392" s="367" t="s">
        <v>2869</v>
      </c>
      <c r="I392" s="368"/>
      <c r="J392" s="297" t="str">
        <f t="shared" si="39"/>
        <v>883～884</v>
      </c>
      <c r="K392" s="60">
        <f>INDEX('1.2(2)'!$E:$E,MATCH(M392,'1.2(2)'!$F:$F,0),1)</f>
        <v>883</v>
      </c>
      <c r="L392" s="17">
        <f t="shared" si="37"/>
        <v>884</v>
      </c>
      <c r="M392" s="17" t="str">
        <f t="shared" ref="M392:M402" si="40">H392</f>
        <v>トランスレス方式パワーコンディショナ（太陽光発電用）</v>
      </c>
      <c r="N392"/>
      <c r="O392" s="219"/>
    </row>
    <row r="393" spans="2:15" ht="14.4" customHeight="1">
      <c r="B393" s="122" t="s">
        <v>2994</v>
      </c>
      <c r="C393" s="392" t="s">
        <v>995</v>
      </c>
      <c r="D393" s="392"/>
      <c r="E393" s="301" t="s">
        <v>997</v>
      </c>
      <c r="F393" s="122">
        <v>76</v>
      </c>
      <c r="G393" s="122" t="s">
        <v>3419</v>
      </c>
      <c r="H393" s="367" t="s">
        <v>2880</v>
      </c>
      <c r="I393" s="368"/>
      <c r="J393" s="297">
        <f t="shared" si="39"/>
        <v>885</v>
      </c>
      <c r="K393" s="60">
        <f>INDEX('1.2(2)'!$E:$E,MATCH(M393,'1.2(2)'!$F:$F,0),1)</f>
        <v>885</v>
      </c>
      <c r="L393" s="17">
        <f t="shared" ref="L393:L401" si="41">K394-1</f>
        <v>885</v>
      </c>
      <c r="M393" s="17" t="str">
        <f t="shared" si="40"/>
        <v>高周波変圧器絶縁方式パワーコンディショナ（太陽光発電用）</v>
      </c>
      <c r="N393"/>
      <c r="O393" s="219"/>
    </row>
    <row r="394" spans="2:15" ht="14.4" customHeight="1">
      <c r="B394" s="122" t="s">
        <v>2994</v>
      </c>
      <c r="C394" s="392" t="s">
        <v>995</v>
      </c>
      <c r="D394" s="392"/>
      <c r="E394" s="301" t="s">
        <v>997</v>
      </c>
      <c r="F394" s="122">
        <v>78</v>
      </c>
      <c r="G394" s="122" t="s">
        <v>3420</v>
      </c>
      <c r="H394" s="367" t="s">
        <v>2882</v>
      </c>
      <c r="I394" s="368"/>
      <c r="J394" s="297">
        <f t="shared" si="39"/>
        <v>886</v>
      </c>
      <c r="K394" s="60">
        <f>INDEX('1.2(2)'!$E:$E,MATCH(M394,'1.2(2)'!$F:$F,0),1)</f>
        <v>886</v>
      </c>
      <c r="L394" s="17">
        <f t="shared" si="41"/>
        <v>886</v>
      </c>
      <c r="M394" s="17" t="str">
        <f t="shared" si="40"/>
        <v>プロペラ水車（小水力発電用）</v>
      </c>
      <c r="N394"/>
      <c r="O394" s="219"/>
    </row>
    <row r="395" spans="2:15" ht="14.4" customHeight="1">
      <c r="B395" s="122" t="s">
        <v>2994</v>
      </c>
      <c r="C395" s="392" t="s">
        <v>995</v>
      </c>
      <c r="D395" s="392"/>
      <c r="E395" s="301" t="s">
        <v>997</v>
      </c>
      <c r="F395" s="122">
        <v>78</v>
      </c>
      <c r="G395" s="122" t="s">
        <v>3420</v>
      </c>
      <c r="H395" s="367" t="s">
        <v>2890</v>
      </c>
      <c r="I395" s="368"/>
      <c r="J395" s="297">
        <f t="shared" si="39"/>
        <v>887</v>
      </c>
      <c r="K395" s="60">
        <f>INDEX('1.2(2)'!$E:$E,MATCH(M395,'1.2(2)'!$F:$F,0),1)</f>
        <v>887</v>
      </c>
      <c r="L395" s="17">
        <f t="shared" si="41"/>
        <v>887</v>
      </c>
      <c r="M395" s="17" t="str">
        <f t="shared" si="40"/>
        <v>フランシス水車（小水力発電用）</v>
      </c>
      <c r="N395"/>
      <c r="O395" s="219"/>
    </row>
    <row r="396" spans="2:15" ht="14.4" customHeight="1">
      <c r="B396" s="122" t="s">
        <v>2994</v>
      </c>
      <c r="C396" s="392" t="s">
        <v>995</v>
      </c>
      <c r="D396" s="392"/>
      <c r="E396" s="301" t="s">
        <v>997</v>
      </c>
      <c r="F396" s="122">
        <v>79</v>
      </c>
      <c r="G396" s="122" t="s">
        <v>3421</v>
      </c>
      <c r="H396" s="367" t="s">
        <v>2893</v>
      </c>
      <c r="I396" s="368"/>
      <c r="J396" s="297" t="str">
        <f t="shared" si="39"/>
        <v>888～923</v>
      </c>
      <c r="K396" s="60">
        <f>INDEX('1.2(2)'!$E:$E,MATCH(M396,'1.2(2)'!$F:$F,0),1)</f>
        <v>888</v>
      </c>
      <c r="L396" s="17">
        <f t="shared" si="41"/>
        <v>923</v>
      </c>
      <c r="M396" s="17" t="str">
        <f t="shared" si="40"/>
        <v>温水熱源小型バイナリー発電設備</v>
      </c>
      <c r="N396"/>
      <c r="O396" s="219"/>
    </row>
    <row r="397" spans="2:15" ht="14.4" customHeight="1">
      <c r="B397" s="122" t="s">
        <v>2994</v>
      </c>
      <c r="C397" s="392" t="s">
        <v>995</v>
      </c>
      <c r="D397" s="392"/>
      <c r="E397" s="301" t="s">
        <v>997</v>
      </c>
      <c r="F397" s="122">
        <v>79</v>
      </c>
      <c r="G397" s="122" t="s">
        <v>3421</v>
      </c>
      <c r="H397" s="367" t="s">
        <v>2946</v>
      </c>
      <c r="I397" s="368"/>
      <c r="J397" s="297" t="str">
        <f t="shared" si="39"/>
        <v>924～935</v>
      </c>
      <c r="K397" s="60">
        <f>INDEX('1.2(2)'!$E:$E,MATCH(M397,'1.2(2)'!$F:$F,0),1)</f>
        <v>924</v>
      </c>
      <c r="L397" s="17">
        <f t="shared" si="41"/>
        <v>935</v>
      </c>
      <c r="M397" s="17" t="str">
        <f t="shared" si="40"/>
        <v>蒸気熱源小型バイナリー発電設備</v>
      </c>
      <c r="N397"/>
      <c r="O397" s="219"/>
    </row>
    <row r="398" spans="2:15" ht="14.4" customHeight="1">
      <c r="B398" s="122" t="s">
        <v>2994</v>
      </c>
      <c r="C398" s="392" t="s">
        <v>995</v>
      </c>
      <c r="D398" s="392"/>
      <c r="E398" s="301" t="s">
        <v>997</v>
      </c>
      <c r="F398" s="122">
        <v>80</v>
      </c>
      <c r="G398" s="122" t="s">
        <v>3422</v>
      </c>
      <c r="H398" s="367" t="s">
        <v>2962</v>
      </c>
      <c r="I398" s="368"/>
      <c r="J398" s="297" t="str">
        <f t="shared" si="39"/>
        <v>936～943</v>
      </c>
      <c r="K398" s="60">
        <f>INDEX('1.2(2)'!$E:$E,MATCH(M398,'1.2(2)'!$F:$F,0),1)</f>
        <v>936</v>
      </c>
      <c r="L398" s="17">
        <f t="shared" si="41"/>
        <v>943</v>
      </c>
      <c r="M398" s="17" t="str">
        <f t="shared" si="40"/>
        <v>ガスエンジン発電設備（メタン発酵発電用）</v>
      </c>
      <c r="N398"/>
      <c r="O398" s="219"/>
    </row>
    <row r="399" spans="2:15" ht="14.4" customHeight="1">
      <c r="B399" s="122" t="s">
        <v>2994</v>
      </c>
      <c r="C399" s="392" t="s">
        <v>995</v>
      </c>
      <c r="D399" s="392"/>
      <c r="E399" s="301" t="s">
        <v>997</v>
      </c>
      <c r="F399" s="122">
        <v>80</v>
      </c>
      <c r="G399" s="122" t="s">
        <v>3422</v>
      </c>
      <c r="H399" s="367" t="s">
        <v>2977</v>
      </c>
      <c r="I399" s="368"/>
      <c r="J399" s="297" t="str">
        <f t="shared" si="39"/>
        <v>944～955</v>
      </c>
      <c r="K399" s="60">
        <f>INDEX('1.2(2)'!$E:$E,MATCH(M399,'1.2(2)'!$F:$F,0),1)</f>
        <v>944</v>
      </c>
      <c r="L399" s="17">
        <f>K401-1</f>
        <v>955</v>
      </c>
      <c r="M399" s="17" t="str">
        <f t="shared" si="40"/>
        <v>ディーゼル発電設備（バイオディーゼル燃料専用）</v>
      </c>
      <c r="N399"/>
      <c r="O399" s="219"/>
    </row>
    <row r="400" spans="2:15">
      <c r="B400" s="122" t="s">
        <v>2994</v>
      </c>
      <c r="C400" s="392" t="s">
        <v>995</v>
      </c>
      <c r="D400" s="392"/>
      <c r="E400" s="301" t="s">
        <v>997</v>
      </c>
      <c r="F400" s="122">
        <v>86</v>
      </c>
      <c r="G400" s="122" t="s">
        <v>3839</v>
      </c>
      <c r="H400" s="367" t="s">
        <v>2710</v>
      </c>
      <c r="I400" s="368"/>
      <c r="J400" s="297" t="str">
        <f t="shared" si="39"/>
        <v>952～820</v>
      </c>
      <c r="K400" s="60">
        <f>INDEX('1.2(2)'!$E:$E,MATCH(M400,'1.2(2)'!$F:$F,0),1)</f>
        <v>952</v>
      </c>
      <c r="L400" s="17">
        <f>K373-1</f>
        <v>820</v>
      </c>
      <c r="M400" s="17" t="str">
        <f>H400</f>
        <v>蒸気駆動圧縮機</v>
      </c>
      <c r="N400"/>
      <c r="O400" s="219"/>
    </row>
    <row r="401" spans="2:15">
      <c r="B401" s="122" t="s">
        <v>2994</v>
      </c>
      <c r="C401" s="392" t="s">
        <v>995</v>
      </c>
      <c r="D401" s="392"/>
      <c r="E401" s="301" t="s">
        <v>997</v>
      </c>
      <c r="F401" s="122">
        <v>128</v>
      </c>
      <c r="G401" s="122" t="s">
        <v>311</v>
      </c>
      <c r="H401" s="367" t="s">
        <v>3424</v>
      </c>
      <c r="I401" s="368"/>
      <c r="J401" s="297">
        <f t="shared" si="39"/>
        <v>956</v>
      </c>
      <c r="K401" s="60">
        <f>INDEX('1.2(2)'!$E:$E,MATCH(M401,'1.2(2)'!$F:$F,0),1)</f>
        <v>956</v>
      </c>
      <c r="L401" s="17">
        <f t="shared" si="41"/>
        <v>956</v>
      </c>
      <c r="M401" s="17" t="str">
        <f t="shared" si="40"/>
        <v>LED誘導灯・非常灯</v>
      </c>
      <c r="N401"/>
      <c r="O401" s="219"/>
    </row>
    <row r="402" spans="2:15">
      <c r="B402" s="122" t="s">
        <v>2994</v>
      </c>
      <c r="C402" s="392" t="s">
        <v>995</v>
      </c>
      <c r="D402" s="392"/>
      <c r="E402" s="301" t="s">
        <v>997</v>
      </c>
      <c r="F402" s="122">
        <v>212</v>
      </c>
      <c r="G402" s="122" t="s">
        <v>3423</v>
      </c>
      <c r="H402" s="367" t="s">
        <v>2789</v>
      </c>
      <c r="I402" s="368"/>
      <c r="J402" s="297">
        <f t="shared" si="39"/>
        <v>957</v>
      </c>
      <c r="K402" s="60">
        <f>INDEX('1.2(2)'!$E:$E,MATCH(M402,'1.2(2)'!$F:$F,0),1)</f>
        <v>957</v>
      </c>
      <c r="L402" s="17">
        <f>K403-1</f>
        <v>957</v>
      </c>
      <c r="M402" s="17" t="str">
        <f t="shared" si="40"/>
        <v>低放射遮熱塗料</v>
      </c>
      <c r="N402"/>
      <c r="O402" s="219"/>
    </row>
    <row r="403" spans="2:15" ht="14.4" customHeight="1">
      <c r="J403"/>
      <c r="K403">
        <f>'1.2(2)'!E963+1</f>
        <v>958</v>
      </c>
      <c r="L403"/>
      <c r="M403"/>
      <c r="N403"/>
      <c r="O403" s="219"/>
    </row>
    <row r="404" spans="2:15" ht="14.4" customHeight="1">
      <c r="J404"/>
      <c r="K404"/>
      <c r="L404"/>
      <c r="M404"/>
      <c r="N404"/>
      <c r="O404" s="219"/>
    </row>
    <row r="405" spans="2:15">
      <c r="J405"/>
      <c r="K405"/>
      <c r="L405"/>
      <c r="M405"/>
      <c r="N405"/>
      <c r="O405" s="219"/>
    </row>
    <row r="406" spans="2:15">
      <c r="J406"/>
      <c r="K406"/>
      <c r="L406"/>
      <c r="M406"/>
      <c r="N406"/>
      <c r="O406" s="219"/>
    </row>
    <row r="407" spans="2:15">
      <c r="J407"/>
      <c r="K407"/>
      <c r="L407"/>
      <c r="M407"/>
      <c r="N407"/>
      <c r="O407" s="219"/>
    </row>
    <row r="408" spans="2:15">
      <c r="J408"/>
      <c r="K408"/>
      <c r="L408"/>
      <c r="M408"/>
      <c r="N408"/>
      <c r="O408" s="219"/>
    </row>
    <row r="409" spans="2:15">
      <c r="J409"/>
      <c r="K409"/>
      <c r="L409"/>
      <c r="M409"/>
      <c r="N409"/>
      <c r="O409" s="219"/>
    </row>
    <row r="410" spans="2:15">
      <c r="J410"/>
      <c r="K410"/>
      <c r="L410"/>
      <c r="M410"/>
      <c r="N410"/>
      <c r="O410" s="219"/>
    </row>
    <row r="411" spans="2:15">
      <c r="J411"/>
      <c r="K411"/>
      <c r="L411"/>
      <c r="M411"/>
      <c r="N411"/>
      <c r="O411" s="219"/>
    </row>
    <row r="412" spans="2:15">
      <c r="J412"/>
      <c r="K412"/>
      <c r="L412"/>
      <c r="M412"/>
      <c r="N412"/>
      <c r="O412" s="219"/>
    </row>
    <row r="413" spans="2:15">
      <c r="J413"/>
      <c r="K413"/>
      <c r="L413"/>
      <c r="M413"/>
      <c r="N413"/>
      <c r="O413" s="219"/>
    </row>
    <row r="414" spans="2:15">
      <c r="J414"/>
      <c r="K414"/>
      <c r="L414"/>
      <c r="M414"/>
      <c r="N414"/>
      <c r="O414" s="219"/>
    </row>
    <row r="415" spans="2:15">
      <c r="J415"/>
      <c r="K415"/>
      <c r="L415"/>
      <c r="M415"/>
      <c r="N415"/>
      <c r="O415" s="219"/>
    </row>
    <row r="416" spans="2:15">
      <c r="J416"/>
      <c r="K416"/>
      <c r="L416"/>
      <c r="M416"/>
      <c r="N416"/>
      <c r="O416" s="219"/>
    </row>
    <row r="417" spans="10:15">
      <c r="J417"/>
      <c r="K417"/>
      <c r="L417"/>
      <c r="M417"/>
      <c r="N417"/>
      <c r="O417" s="219"/>
    </row>
    <row r="418" spans="10:15">
      <c r="J418"/>
      <c r="K418"/>
      <c r="L418"/>
      <c r="M418"/>
      <c r="N418"/>
      <c r="O418" s="219"/>
    </row>
    <row r="419" spans="10:15">
      <c r="J419"/>
      <c r="K419"/>
      <c r="L419"/>
      <c r="M419"/>
      <c r="N419"/>
      <c r="O419" s="219"/>
    </row>
    <row r="420" spans="10:15">
      <c r="J420"/>
      <c r="K420"/>
      <c r="L420"/>
      <c r="M420"/>
      <c r="N420"/>
      <c r="O420" s="219"/>
    </row>
    <row r="421" spans="10:15">
      <c r="J421"/>
      <c r="K421"/>
      <c r="L421"/>
      <c r="M421"/>
      <c r="N421"/>
      <c r="O421" s="219"/>
    </row>
    <row r="422" spans="10:15">
      <c r="J422"/>
      <c r="K422"/>
      <c r="L422"/>
      <c r="M422"/>
      <c r="N422"/>
      <c r="O422" s="219"/>
    </row>
    <row r="423" spans="10:15">
      <c r="J423"/>
      <c r="K423"/>
      <c r="L423"/>
      <c r="M423"/>
      <c r="N423"/>
      <c r="O423" s="219"/>
    </row>
    <row r="424" spans="10:15">
      <c r="J424"/>
      <c r="K424"/>
      <c r="L424"/>
      <c r="M424"/>
      <c r="N424"/>
      <c r="O424" s="219"/>
    </row>
    <row r="425" spans="10:15">
      <c r="J425"/>
      <c r="K425"/>
      <c r="L425"/>
      <c r="M425"/>
      <c r="N425"/>
      <c r="O425" s="219"/>
    </row>
    <row r="426" spans="10:15">
      <c r="J426"/>
      <c r="K426"/>
      <c r="L426"/>
      <c r="M426"/>
      <c r="N426"/>
      <c r="O426" s="219"/>
    </row>
    <row r="427" spans="10:15">
      <c r="J427"/>
      <c r="K427"/>
      <c r="L427"/>
      <c r="M427"/>
      <c r="N427"/>
      <c r="O427" s="219"/>
    </row>
    <row r="428" spans="10:15">
      <c r="J428"/>
      <c r="K428"/>
      <c r="L428"/>
      <c r="M428"/>
      <c r="N428"/>
      <c r="O428" s="219"/>
    </row>
    <row r="429" spans="10:15">
      <c r="J429"/>
      <c r="K429"/>
      <c r="L429"/>
      <c r="M429"/>
      <c r="N429"/>
      <c r="O429" s="219"/>
    </row>
    <row r="430" spans="10:15">
      <c r="J430"/>
      <c r="K430"/>
      <c r="L430"/>
      <c r="M430"/>
      <c r="N430"/>
      <c r="O430" s="219"/>
    </row>
    <row r="431" spans="10:15">
      <c r="J431"/>
      <c r="K431"/>
      <c r="L431"/>
      <c r="M431"/>
      <c r="N431"/>
      <c r="O431" s="219"/>
    </row>
    <row r="432" spans="10:15">
      <c r="J432"/>
      <c r="K432"/>
      <c r="L432"/>
      <c r="M432"/>
      <c r="N432"/>
      <c r="O432" s="219"/>
    </row>
    <row r="433" spans="10:15">
      <c r="J433"/>
      <c r="K433"/>
      <c r="L433"/>
      <c r="M433"/>
      <c r="N433"/>
      <c r="O433" s="219"/>
    </row>
    <row r="434" spans="10:15">
      <c r="J434"/>
      <c r="K434"/>
      <c r="L434"/>
      <c r="M434"/>
      <c r="N434"/>
      <c r="O434" s="219"/>
    </row>
    <row r="435" spans="10:15">
      <c r="J435"/>
      <c r="K435"/>
      <c r="L435"/>
      <c r="M435"/>
      <c r="N435"/>
      <c r="O435" s="219"/>
    </row>
    <row r="436" spans="10:15">
      <c r="J436"/>
      <c r="K436"/>
      <c r="L436"/>
      <c r="M436"/>
      <c r="N436"/>
      <c r="O436" s="219"/>
    </row>
    <row r="437" spans="10:15">
      <c r="J437"/>
      <c r="K437"/>
      <c r="L437"/>
      <c r="M437"/>
      <c r="N437"/>
      <c r="O437" s="219"/>
    </row>
    <row r="438" spans="10:15">
      <c r="J438"/>
      <c r="K438"/>
      <c r="L438"/>
      <c r="M438"/>
      <c r="N438"/>
      <c r="O438" s="219"/>
    </row>
    <row r="439" spans="10:15">
      <c r="J439"/>
      <c r="K439"/>
      <c r="L439"/>
      <c r="M439"/>
      <c r="N439"/>
      <c r="O439" s="219"/>
    </row>
    <row r="440" spans="10:15">
      <c r="J440"/>
      <c r="K440"/>
      <c r="L440"/>
      <c r="M440"/>
      <c r="N440"/>
      <c r="O440" s="219"/>
    </row>
    <row r="441" spans="10:15">
      <c r="J441"/>
      <c r="K441"/>
      <c r="L441"/>
      <c r="M441"/>
      <c r="N441"/>
      <c r="O441" s="219"/>
    </row>
    <row r="442" spans="10:15">
      <c r="J442"/>
      <c r="K442"/>
      <c r="L442"/>
      <c r="M442"/>
      <c r="N442"/>
      <c r="O442" s="219"/>
    </row>
    <row r="443" spans="10:15">
      <c r="J443"/>
      <c r="K443"/>
      <c r="L443"/>
      <c r="M443"/>
      <c r="N443"/>
      <c r="O443" s="219"/>
    </row>
    <row r="444" spans="10:15">
      <c r="J444"/>
      <c r="K444"/>
      <c r="L444"/>
      <c r="M444"/>
      <c r="N444"/>
      <c r="O444" s="219"/>
    </row>
    <row r="445" spans="10:15">
      <c r="J445"/>
      <c r="K445"/>
      <c r="L445"/>
      <c r="M445"/>
      <c r="N445"/>
      <c r="O445" s="219"/>
    </row>
    <row r="446" spans="10:15">
      <c r="J446"/>
      <c r="K446"/>
      <c r="L446"/>
      <c r="M446"/>
      <c r="N446"/>
      <c r="O446" s="219"/>
    </row>
    <row r="447" spans="10:15">
      <c r="J447"/>
      <c r="K447"/>
      <c r="L447"/>
      <c r="M447"/>
      <c r="N447"/>
      <c r="O447" s="219"/>
    </row>
    <row r="448" spans="10:15">
      <c r="J448"/>
      <c r="K448"/>
      <c r="L448"/>
      <c r="M448"/>
      <c r="N448"/>
      <c r="O448" s="219"/>
    </row>
    <row r="449" spans="10:15">
      <c r="J449"/>
      <c r="K449"/>
      <c r="L449"/>
      <c r="M449"/>
      <c r="N449"/>
      <c r="O449" s="219"/>
    </row>
    <row r="450" spans="10:15">
      <c r="J450"/>
      <c r="K450"/>
      <c r="L450"/>
      <c r="M450"/>
      <c r="N450"/>
      <c r="O450" s="219"/>
    </row>
    <row r="451" spans="10:15">
      <c r="J451"/>
      <c r="K451"/>
      <c r="L451"/>
      <c r="M451"/>
      <c r="N451"/>
      <c r="O451" s="219"/>
    </row>
    <row r="452" spans="10:15">
      <c r="J452"/>
      <c r="K452"/>
      <c r="L452"/>
      <c r="M452"/>
      <c r="N452"/>
      <c r="O452" s="219"/>
    </row>
    <row r="453" spans="10:15">
      <c r="J453"/>
      <c r="K453"/>
      <c r="L453"/>
      <c r="M453"/>
      <c r="N453"/>
      <c r="O453" s="219"/>
    </row>
    <row r="454" spans="10:15">
      <c r="J454"/>
      <c r="K454"/>
      <c r="L454"/>
      <c r="M454"/>
      <c r="N454"/>
      <c r="O454" s="219"/>
    </row>
    <row r="455" spans="10:15">
      <c r="J455"/>
      <c r="K455"/>
      <c r="L455"/>
      <c r="M455"/>
      <c r="N455"/>
      <c r="O455" s="219"/>
    </row>
    <row r="456" spans="10:15">
      <c r="J456"/>
      <c r="K456"/>
      <c r="L456"/>
      <c r="M456"/>
      <c r="N456"/>
      <c r="O456" s="219"/>
    </row>
    <row r="457" spans="10:15">
      <c r="J457"/>
      <c r="K457"/>
      <c r="L457"/>
      <c r="M457"/>
      <c r="N457"/>
      <c r="O457" s="219"/>
    </row>
    <row r="458" spans="10:15">
      <c r="J458"/>
      <c r="K458"/>
      <c r="L458"/>
      <c r="M458"/>
      <c r="N458"/>
      <c r="O458" s="219"/>
    </row>
    <row r="459" spans="10:15">
      <c r="J459"/>
      <c r="K459"/>
      <c r="L459"/>
      <c r="M459"/>
      <c r="N459"/>
      <c r="O459" s="219"/>
    </row>
    <row r="460" spans="10:15">
      <c r="J460"/>
      <c r="K460"/>
      <c r="L460"/>
      <c r="M460"/>
      <c r="N460"/>
      <c r="O460" s="219"/>
    </row>
    <row r="461" spans="10:15">
      <c r="J461"/>
      <c r="K461"/>
      <c r="L461"/>
      <c r="M461"/>
      <c r="N461"/>
      <c r="O461" s="219"/>
    </row>
    <row r="462" spans="10:15">
      <c r="J462"/>
      <c r="K462"/>
      <c r="L462"/>
      <c r="M462"/>
      <c r="N462"/>
      <c r="O462" s="219"/>
    </row>
    <row r="463" spans="10:15">
      <c r="J463"/>
      <c r="K463"/>
      <c r="L463"/>
      <c r="M463"/>
      <c r="N463"/>
      <c r="O463" s="219"/>
    </row>
    <row r="464" spans="10:15">
      <c r="J464"/>
      <c r="K464"/>
      <c r="L464"/>
      <c r="M464"/>
      <c r="N464"/>
      <c r="O464" s="219"/>
    </row>
    <row r="465" spans="10:15">
      <c r="J465"/>
      <c r="K465"/>
      <c r="L465"/>
      <c r="M465"/>
      <c r="N465"/>
      <c r="O465" s="219"/>
    </row>
    <row r="466" spans="10:15">
      <c r="J466"/>
      <c r="K466"/>
      <c r="L466"/>
      <c r="M466"/>
      <c r="N466"/>
      <c r="O466" s="219"/>
    </row>
    <row r="467" spans="10:15">
      <c r="J467"/>
      <c r="K467"/>
      <c r="L467"/>
      <c r="M467"/>
      <c r="N467"/>
      <c r="O467" s="219"/>
    </row>
    <row r="468" spans="10:15">
      <c r="J468"/>
      <c r="K468"/>
      <c r="L468"/>
      <c r="M468"/>
      <c r="N468"/>
      <c r="O468" s="219"/>
    </row>
    <row r="469" spans="10:15">
      <c r="J469"/>
      <c r="K469"/>
      <c r="L469"/>
      <c r="M469"/>
      <c r="N469"/>
      <c r="O469" s="219"/>
    </row>
    <row r="470" spans="10:15">
      <c r="J470"/>
      <c r="K470"/>
      <c r="L470"/>
      <c r="M470"/>
      <c r="N470"/>
      <c r="O470" s="219"/>
    </row>
    <row r="471" spans="10:15">
      <c r="J471"/>
      <c r="K471"/>
      <c r="L471"/>
      <c r="M471"/>
      <c r="N471"/>
      <c r="O471" s="219"/>
    </row>
    <row r="472" spans="10:15">
      <c r="J472"/>
      <c r="K472"/>
      <c r="L472"/>
      <c r="M472"/>
      <c r="N472"/>
      <c r="O472" s="219"/>
    </row>
    <row r="473" spans="10:15">
      <c r="J473"/>
      <c r="K473"/>
      <c r="L473"/>
      <c r="M473"/>
      <c r="N473"/>
      <c r="O473" s="219"/>
    </row>
    <row r="474" spans="10:15">
      <c r="J474"/>
      <c r="K474"/>
      <c r="L474"/>
      <c r="M474"/>
      <c r="N474"/>
      <c r="O474" s="219"/>
    </row>
    <row r="475" spans="10:15">
      <c r="J475"/>
      <c r="K475"/>
      <c r="L475"/>
      <c r="M475"/>
      <c r="N475"/>
      <c r="O475" s="219"/>
    </row>
    <row r="476" spans="10:15">
      <c r="J476"/>
      <c r="K476"/>
      <c r="L476"/>
      <c r="M476"/>
      <c r="N476"/>
      <c r="O476" s="219"/>
    </row>
    <row r="477" spans="10:15">
      <c r="J477"/>
      <c r="K477"/>
      <c r="L477"/>
      <c r="M477"/>
      <c r="N477"/>
      <c r="O477" s="219"/>
    </row>
    <row r="478" spans="10:15">
      <c r="J478"/>
      <c r="K478"/>
      <c r="L478"/>
      <c r="M478"/>
      <c r="N478"/>
      <c r="O478" s="219"/>
    </row>
    <row r="479" spans="10:15">
      <c r="J479"/>
      <c r="K479"/>
      <c r="L479"/>
      <c r="M479"/>
      <c r="N479"/>
      <c r="O479" s="219"/>
    </row>
    <row r="480" spans="10:15">
      <c r="J480"/>
      <c r="K480"/>
      <c r="L480"/>
      <c r="M480"/>
      <c r="N480"/>
      <c r="O480" s="219"/>
    </row>
    <row r="481" spans="10:15">
      <c r="J481"/>
      <c r="K481"/>
      <c r="L481"/>
      <c r="M481"/>
      <c r="N481"/>
      <c r="O481" s="219"/>
    </row>
    <row r="482" spans="10:15">
      <c r="J482"/>
      <c r="K482"/>
      <c r="L482"/>
      <c r="M482"/>
      <c r="N482"/>
      <c r="O482" s="219"/>
    </row>
  </sheetData>
  <mergeCells count="300">
    <mergeCell ref="B13:C13"/>
    <mergeCell ref="D13:E13"/>
    <mergeCell ref="B14:C14"/>
    <mergeCell ref="D14:E14"/>
    <mergeCell ref="B15:C15"/>
    <mergeCell ref="D15:E15"/>
    <mergeCell ref="D9:E9"/>
    <mergeCell ref="B10:C10"/>
    <mergeCell ref="D10:E10"/>
    <mergeCell ref="B11:C11"/>
    <mergeCell ref="D11:E11"/>
    <mergeCell ref="B12:C12"/>
    <mergeCell ref="D12:E12"/>
    <mergeCell ref="B26:C26"/>
    <mergeCell ref="B27:C27"/>
    <mergeCell ref="B28:C28"/>
    <mergeCell ref="B29:C29"/>
    <mergeCell ref="B30:C30"/>
    <mergeCell ref="B31:C31"/>
    <mergeCell ref="B23:C23"/>
    <mergeCell ref="D23:E23"/>
    <mergeCell ref="H23:I23"/>
    <mergeCell ref="B24:C24"/>
    <mergeCell ref="D24:E24"/>
    <mergeCell ref="B25:C25"/>
    <mergeCell ref="B38:C38"/>
    <mergeCell ref="B39:C39"/>
    <mergeCell ref="B40:C40"/>
    <mergeCell ref="B41:C41"/>
    <mergeCell ref="B42:C42"/>
    <mergeCell ref="B43:C43"/>
    <mergeCell ref="B32:C32"/>
    <mergeCell ref="B33:C33"/>
    <mergeCell ref="B34:C34"/>
    <mergeCell ref="B35:C35"/>
    <mergeCell ref="B36:C36"/>
    <mergeCell ref="B37:C37"/>
    <mergeCell ref="B49:C49"/>
    <mergeCell ref="B50:C50"/>
    <mergeCell ref="B51:C51"/>
    <mergeCell ref="B52:C52"/>
    <mergeCell ref="B53:C53"/>
    <mergeCell ref="B54:C54"/>
    <mergeCell ref="H43:I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6:C96"/>
    <mergeCell ref="H96:I96"/>
    <mergeCell ref="B97:C97"/>
    <mergeCell ref="H97:I97"/>
    <mergeCell ref="B98:C98"/>
    <mergeCell ref="H98:I98"/>
    <mergeCell ref="B91:C91"/>
    <mergeCell ref="B92:C92"/>
    <mergeCell ref="B93:C93"/>
    <mergeCell ref="B94:C94"/>
    <mergeCell ref="H94:I94"/>
    <mergeCell ref="B95:C95"/>
    <mergeCell ref="H95:I95"/>
    <mergeCell ref="D110:E110"/>
    <mergeCell ref="D111:E111"/>
    <mergeCell ref="D112:E112"/>
    <mergeCell ref="D117:E117"/>
    <mergeCell ref="D125:E125"/>
    <mergeCell ref="B99:C99"/>
    <mergeCell ref="H99:I99"/>
    <mergeCell ref="B104:C104"/>
    <mergeCell ref="D104:E104"/>
    <mergeCell ref="H104:I104"/>
    <mergeCell ref="D109:E109"/>
    <mergeCell ref="D197:E197"/>
    <mergeCell ref="D198:E198"/>
    <mergeCell ref="D199:E199"/>
    <mergeCell ref="D200:E200"/>
    <mergeCell ref="D201:E201"/>
    <mergeCell ref="D202:E202"/>
    <mergeCell ref="D191:E191"/>
    <mergeCell ref="D192:E192"/>
    <mergeCell ref="D193:E193"/>
    <mergeCell ref="D194:E194"/>
    <mergeCell ref="D195:E195"/>
    <mergeCell ref="D196:E196"/>
    <mergeCell ref="D209:E209"/>
    <mergeCell ref="D210:D211"/>
    <mergeCell ref="D215:E215"/>
    <mergeCell ref="D216:E216"/>
    <mergeCell ref="D217:E217"/>
    <mergeCell ref="D218:E218"/>
    <mergeCell ref="D203:E203"/>
    <mergeCell ref="D204:E204"/>
    <mergeCell ref="D205:E205"/>
    <mergeCell ref="D206:E206"/>
    <mergeCell ref="D207:E207"/>
    <mergeCell ref="D208:E208"/>
    <mergeCell ref="B275:C275"/>
    <mergeCell ref="D275:E275"/>
    <mergeCell ref="G275:H275"/>
    <mergeCell ref="C326:D326"/>
    <mergeCell ref="H326:I326"/>
    <mergeCell ref="C327:D327"/>
    <mergeCell ref="H327:I327"/>
    <mergeCell ref="D219:E219"/>
    <mergeCell ref="D220:E220"/>
    <mergeCell ref="D221:E221"/>
    <mergeCell ref="B227:C227"/>
    <mergeCell ref="D227:E227"/>
    <mergeCell ref="G227:H227"/>
    <mergeCell ref="C331:D331"/>
    <mergeCell ref="H331:I331"/>
    <mergeCell ref="C332:D332"/>
    <mergeCell ref="H332:I332"/>
    <mergeCell ref="C333:D333"/>
    <mergeCell ref="H333:I333"/>
    <mergeCell ref="C328:D328"/>
    <mergeCell ref="H328:I328"/>
    <mergeCell ref="C329:D329"/>
    <mergeCell ref="H329:I329"/>
    <mergeCell ref="C330:D330"/>
    <mergeCell ref="H330:I330"/>
    <mergeCell ref="C337:D337"/>
    <mergeCell ref="H337:I337"/>
    <mergeCell ref="C338:D338"/>
    <mergeCell ref="H338:I338"/>
    <mergeCell ref="C339:D339"/>
    <mergeCell ref="H339:I339"/>
    <mergeCell ref="C334:D334"/>
    <mergeCell ref="H334:I334"/>
    <mergeCell ref="C335:D335"/>
    <mergeCell ref="H335:I335"/>
    <mergeCell ref="C336:D336"/>
    <mergeCell ref="H336:I336"/>
    <mergeCell ref="C343:D343"/>
    <mergeCell ref="H343:I343"/>
    <mergeCell ref="C344:D344"/>
    <mergeCell ref="H344:I344"/>
    <mergeCell ref="C345:D345"/>
    <mergeCell ref="H345:I345"/>
    <mergeCell ref="C340:D340"/>
    <mergeCell ref="H340:I340"/>
    <mergeCell ref="C341:D341"/>
    <mergeCell ref="H341:I341"/>
    <mergeCell ref="C342:D342"/>
    <mergeCell ref="H342:I342"/>
    <mergeCell ref="C349:D349"/>
    <mergeCell ref="H349:I349"/>
    <mergeCell ref="C350:D350"/>
    <mergeCell ref="H350:I350"/>
    <mergeCell ref="C351:D351"/>
    <mergeCell ref="H351:I351"/>
    <mergeCell ref="C346:D346"/>
    <mergeCell ref="H346:I346"/>
    <mergeCell ref="C347:D347"/>
    <mergeCell ref="H347:I347"/>
    <mergeCell ref="C348:D348"/>
    <mergeCell ref="H348:I348"/>
    <mergeCell ref="C355:D355"/>
    <mergeCell ref="H355:I355"/>
    <mergeCell ref="C356:D356"/>
    <mergeCell ref="H356:I356"/>
    <mergeCell ref="C357:D357"/>
    <mergeCell ref="H357:I357"/>
    <mergeCell ref="C352:D352"/>
    <mergeCell ref="H352:I352"/>
    <mergeCell ref="C353:D353"/>
    <mergeCell ref="H353:I353"/>
    <mergeCell ref="C354:D354"/>
    <mergeCell ref="H354:I354"/>
    <mergeCell ref="C361:D361"/>
    <mergeCell ref="H361:I361"/>
    <mergeCell ref="C362:D362"/>
    <mergeCell ref="H362:I362"/>
    <mergeCell ref="C363:D363"/>
    <mergeCell ref="H363:I363"/>
    <mergeCell ref="C358:D358"/>
    <mergeCell ref="H358:I358"/>
    <mergeCell ref="C359:D359"/>
    <mergeCell ref="H359:I359"/>
    <mergeCell ref="C360:D360"/>
    <mergeCell ref="H360:I360"/>
    <mergeCell ref="C367:D367"/>
    <mergeCell ref="H367:I367"/>
    <mergeCell ref="C368:D368"/>
    <mergeCell ref="H368:I368"/>
    <mergeCell ref="C369:D369"/>
    <mergeCell ref="H369:I369"/>
    <mergeCell ref="C364:D364"/>
    <mergeCell ref="H364:I364"/>
    <mergeCell ref="C365:D365"/>
    <mergeCell ref="H365:I365"/>
    <mergeCell ref="C366:D366"/>
    <mergeCell ref="H366:I366"/>
    <mergeCell ref="C373:D373"/>
    <mergeCell ref="H373:I373"/>
    <mergeCell ref="C374:D374"/>
    <mergeCell ref="H374:I374"/>
    <mergeCell ref="C375:D375"/>
    <mergeCell ref="H375:I375"/>
    <mergeCell ref="C370:D370"/>
    <mergeCell ref="H370:I370"/>
    <mergeCell ref="C371:D371"/>
    <mergeCell ref="H371:I371"/>
    <mergeCell ref="C372:D372"/>
    <mergeCell ref="H372:I372"/>
    <mergeCell ref="C379:D379"/>
    <mergeCell ref="H379:I379"/>
    <mergeCell ref="C380:D380"/>
    <mergeCell ref="H380:I380"/>
    <mergeCell ref="C381:D381"/>
    <mergeCell ref="H381:I381"/>
    <mergeCell ref="C376:D376"/>
    <mergeCell ref="H376:I376"/>
    <mergeCell ref="C377:D377"/>
    <mergeCell ref="H377:I377"/>
    <mergeCell ref="C378:D378"/>
    <mergeCell ref="H378:I378"/>
    <mergeCell ref="C385:D385"/>
    <mergeCell ref="H385:I385"/>
    <mergeCell ref="C386:D386"/>
    <mergeCell ref="H386:I386"/>
    <mergeCell ref="C387:D387"/>
    <mergeCell ref="H387:I387"/>
    <mergeCell ref="C382:D382"/>
    <mergeCell ref="H382:I382"/>
    <mergeCell ref="C383:D383"/>
    <mergeCell ref="H383:I383"/>
    <mergeCell ref="C384:D384"/>
    <mergeCell ref="H384:I384"/>
    <mergeCell ref="C392:D392"/>
    <mergeCell ref="H392:I392"/>
    <mergeCell ref="C393:D393"/>
    <mergeCell ref="H393:I393"/>
    <mergeCell ref="C388:D388"/>
    <mergeCell ref="H388:I388"/>
    <mergeCell ref="C389:D389"/>
    <mergeCell ref="H389:I389"/>
    <mergeCell ref="C390:D390"/>
    <mergeCell ref="H390:I390"/>
    <mergeCell ref="G126:G130"/>
    <mergeCell ref="G158:G159"/>
    <mergeCell ref="G167:G168"/>
    <mergeCell ref="G202:G203"/>
    <mergeCell ref="C400:D400"/>
    <mergeCell ref="H400:I400"/>
    <mergeCell ref="C401:D401"/>
    <mergeCell ref="H401:I401"/>
    <mergeCell ref="C402:D402"/>
    <mergeCell ref="H402:I402"/>
    <mergeCell ref="C397:D397"/>
    <mergeCell ref="H397:I397"/>
    <mergeCell ref="C398:D398"/>
    <mergeCell ref="H398:I398"/>
    <mergeCell ref="C399:D399"/>
    <mergeCell ref="H399:I399"/>
    <mergeCell ref="C394:D394"/>
    <mergeCell ref="H394:I394"/>
    <mergeCell ref="C395:D395"/>
    <mergeCell ref="H395:I395"/>
    <mergeCell ref="C396:D396"/>
    <mergeCell ref="H396:I396"/>
    <mergeCell ref="C391:D391"/>
    <mergeCell ref="H391:I391"/>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02"/>
  <sheetViews>
    <sheetView showGridLines="0" zoomScale="55" zoomScaleNormal="55" workbookViewId="0">
      <pane xSplit="1" ySplit="4" topLeftCell="B5" activePane="bottomRight" state="frozen"/>
      <selection activeCell="B23" sqref="B23:R100"/>
      <selection pane="topRight" activeCell="B23" sqref="B23:R100"/>
      <selection pane="bottomLeft" activeCell="B23" sqref="B23:R100"/>
      <selection pane="bottomRight" activeCell="I71" sqref="I71"/>
    </sheetView>
  </sheetViews>
  <sheetFormatPr defaultRowHeight="14.4"/>
  <cols>
    <col min="2" max="2" width="8.90625" customWidth="1"/>
    <col min="3" max="3" width="9.7265625" customWidth="1"/>
    <col min="4" max="4" width="7.453125" customWidth="1"/>
    <col min="5" max="5" width="24.453125" hidden="1" customWidth="1"/>
    <col min="6" max="6" width="10.08984375" customWidth="1"/>
    <col min="7" max="7" width="25.90625" customWidth="1"/>
    <col min="8" max="8" width="15.453125" customWidth="1"/>
    <col min="9" max="9" width="30.90625" customWidth="1"/>
    <col min="10" max="10" width="9.90625" style="58" hidden="1" customWidth="1"/>
    <col min="11" max="14" width="8.7265625" style="58" hidden="1" customWidth="1"/>
    <col min="15" max="15" width="52.26953125" style="58" customWidth="1"/>
    <col min="16" max="16" width="6.36328125" style="18" customWidth="1"/>
    <col min="17" max="18" width="6.36328125" style="18" bestFit="1" customWidth="1"/>
  </cols>
  <sheetData>
    <row r="2" spans="2:5" ht="27">
      <c r="B2" s="31" t="s">
        <v>707</v>
      </c>
      <c r="C2" s="31"/>
    </row>
    <row r="6" spans="2:5" ht="18.600000000000001">
      <c r="B6" s="32">
        <v>1.1000000000000001</v>
      </c>
      <c r="C6" s="19" t="s">
        <v>700</v>
      </c>
    </row>
    <row r="7" spans="2:5" ht="18.600000000000001">
      <c r="B7" s="100" t="s">
        <v>3059</v>
      </c>
      <c r="C7" s="19"/>
    </row>
    <row r="8" spans="2:5" ht="18.600000000000001">
      <c r="B8" s="32"/>
      <c r="C8" s="19"/>
    </row>
    <row r="9" spans="2:5" ht="14.4" customHeight="1">
      <c r="B9" s="73"/>
      <c r="C9" s="101"/>
      <c r="D9" s="369" t="s">
        <v>3054</v>
      </c>
      <c r="E9" s="370"/>
    </row>
    <row r="10" spans="2:5" ht="15">
      <c r="B10" s="377" t="str">
        <f>HYPERLINK("#'"&amp;$B$6&amp;"'!B11","Step0")</f>
        <v>Step0</v>
      </c>
      <c r="C10" s="378"/>
      <c r="D10" s="379" t="s">
        <v>3013</v>
      </c>
      <c r="E10" s="380"/>
    </row>
    <row r="11" spans="2:5" ht="15">
      <c r="B11" s="377" t="str">
        <f>HYPERLINK("#'"&amp;$B$6&amp;"'!B12","Step1")</f>
        <v>Step1</v>
      </c>
      <c r="C11" s="378"/>
      <c r="D11" s="379" t="s">
        <v>3018</v>
      </c>
      <c r="E11" s="380"/>
    </row>
    <row r="12" spans="2:5" ht="15">
      <c r="B12" s="377" t="str">
        <f>HYPERLINK("#'"&amp;$B$6&amp;"'!B13","Step2")</f>
        <v>Step2</v>
      </c>
      <c r="C12" s="378"/>
      <c r="D12" s="379" t="s">
        <v>3055</v>
      </c>
      <c r="E12" s="380"/>
    </row>
    <row r="13" spans="2:5" ht="15">
      <c r="B13" s="377" t="str">
        <f>HYPERLINK("#'"&amp;$B$6&amp;"'!B14","Step3")</f>
        <v>Step3</v>
      </c>
      <c r="C13" s="378"/>
      <c r="D13" s="379" t="s">
        <v>3056</v>
      </c>
      <c r="E13" s="380"/>
    </row>
    <row r="14" spans="2:5" ht="15">
      <c r="B14" s="377" t="str">
        <f>HYPERLINK("#'"&amp;$B$6&amp;"'!B16","Step4")</f>
        <v>Step4</v>
      </c>
      <c r="C14" s="378"/>
      <c r="D14" s="379" t="s">
        <v>3057</v>
      </c>
      <c r="E14" s="380"/>
    </row>
    <row r="15" spans="2:5" ht="15">
      <c r="B15" s="377" t="str">
        <f>HYPERLINK("#'"&amp;B6&amp;"'!B17","Step5")</f>
        <v>Step5</v>
      </c>
      <c r="C15" s="378"/>
      <c r="D15" s="379" t="s">
        <v>3058</v>
      </c>
      <c r="E15" s="380"/>
    </row>
    <row r="16" spans="2: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ht="28.8">
      <c r="B23" s="408" t="s">
        <v>0</v>
      </c>
      <c r="C23" s="409"/>
      <c r="D23" s="408" t="s">
        <v>730</v>
      </c>
      <c r="E23" s="409"/>
      <c r="F23" s="196" t="s">
        <v>8</v>
      </c>
      <c r="G23" s="197" t="s">
        <v>3</v>
      </c>
      <c r="H23" s="406" t="s">
        <v>4</v>
      </c>
      <c r="I23" s="407"/>
      <c r="J23" s="198" t="s">
        <v>3003</v>
      </c>
      <c r="K23" s="199"/>
      <c r="L23" s="199"/>
      <c r="M23" s="199"/>
      <c r="N23" s="199"/>
      <c r="O23" s="198" t="s">
        <v>3518</v>
      </c>
      <c r="P23" s="198" t="s">
        <v>3513</v>
      </c>
      <c r="Q23" s="200" t="s">
        <v>3519</v>
      </c>
      <c r="R23" s="200" t="s">
        <v>3520</v>
      </c>
    </row>
    <row r="24" spans="2:18" ht="13.95" hidden="1" customHeight="1">
      <c r="B24" s="429" t="s">
        <v>995</v>
      </c>
      <c r="C24" s="430"/>
      <c r="D24" s="429" t="s">
        <v>997</v>
      </c>
      <c r="E24" s="430"/>
      <c r="F24" s="160" t="s">
        <v>13</v>
      </c>
      <c r="G24" s="161" t="s">
        <v>15</v>
      </c>
      <c r="H24" s="162" t="s">
        <v>16</v>
      </c>
      <c r="I24" s="162" t="s">
        <v>17</v>
      </c>
      <c r="J24" s="163" t="e">
        <f>HYPERLINK("#'"&amp;$B$17&amp;$B$18&amp;$B$21&amp;"'!B"&amp;K24+6,IF(L24=K24,K24,K24&amp;"～"&amp;L24))</f>
        <v>#N/A</v>
      </c>
      <c r="K24" s="164" t="e">
        <f>INDEX('1.2(1)①'!$B:$B,MATCH(M24,'1.2(1)①'!$A:$A,0),1)</f>
        <v>#N/A</v>
      </c>
      <c r="L24" s="165" t="e">
        <f>K25-1</f>
        <v>#N/A</v>
      </c>
      <c r="M24" s="165" t="str">
        <f t="shared" ref="M24:M87" si="0">F24&amp;G24&amp;H24&amp;I24</f>
        <v>Scope1, 2主要設備における高効率型の導入空気調和設備空気熱源設備・システム</v>
      </c>
      <c r="N24" s="166"/>
      <c r="O24" s="167" t="e">
        <f>INDEX('1.2(1)①'!$J:$J,MATCH('目次 (検討会資料用1)'!$K24,'1.2(1)①'!$B:$B,0),1)</f>
        <v>#N/A</v>
      </c>
      <c r="P24" s="168" t="e">
        <f t="shared" ref="P24:P55" si="1">L24-K24+1</f>
        <v>#N/A</v>
      </c>
      <c r="Q24" s="169">
        <f>COUNTIFS('1.2(2)'!J$967:J$1017,"〇",'1.2(2)'!$C$967:$C$1017,"&gt;="&amp;$K24,'1.2(2)'!$C$967:$C$1017,"&lt;="&amp;$L24)+COUNTIFS('1.2(2)'!J$967:J$1017,"△",'1.2(2)'!$C$967:$C$1017,"&gt;="&amp;$K24,'1.2(2)'!$C$967:$C$1017,"&lt;="&amp;$L24)</f>
        <v>0</v>
      </c>
      <c r="R24" s="169">
        <f>COUNTIFS('1.2(2)'!K$967:K$1017,"〇",'1.2(2)'!$C$967:$C$1017,"&gt;="&amp;$K24,'1.2(2)'!$C$967:$C$1017,"&lt;="&amp;$L24)+COUNTIFS('1.2(2)'!K$967:K$1017,"△",'1.2(2)'!$C$967:$C$1017,"&gt;="&amp;$K24,'1.2(2)'!$C$967:$C$1017,"&lt;="&amp;$L24)</f>
        <v>0</v>
      </c>
    </row>
    <row r="25" spans="2:18" hidden="1">
      <c r="B25" s="404" t="s">
        <v>994</v>
      </c>
      <c r="C25" s="405"/>
      <c r="D25" s="170" t="s">
        <v>996</v>
      </c>
      <c r="E25" s="171"/>
      <c r="F25" s="172" t="s">
        <v>13</v>
      </c>
      <c r="G25" s="173" t="s">
        <v>3512</v>
      </c>
      <c r="H25" s="162" t="s">
        <v>52</v>
      </c>
      <c r="I25" s="162" t="s">
        <v>53</v>
      </c>
      <c r="J25" s="163" t="e">
        <f t="shared" ref="J25:J88" si="2">HYPERLINK("#'"&amp;$B$17&amp;$B$18&amp;$B$21&amp;"'!B"&amp;K25+6,IF(L25=K25,K25,K25&amp;"～"&amp;L25))</f>
        <v>#N/A</v>
      </c>
      <c r="K25" s="164" t="e">
        <f>INDEX('1.2(1)①'!$B:$B,MATCH(M25,'1.2(1)①'!$A:$A,0),1)</f>
        <v>#N/A</v>
      </c>
      <c r="L25" s="165" t="e">
        <f t="shared" ref="L25:L88" si="3">K26-1</f>
        <v>#N/A</v>
      </c>
      <c r="M25" s="165" t="str">
        <f t="shared" si="0"/>
        <v>Scope1, 2主要設備における高効率型の導入給湯設備給湯熱源設備・システム</v>
      </c>
      <c r="N25" s="166"/>
      <c r="O25" s="167" t="e">
        <f>INDEX('1.2(1)①'!$J:$J,MATCH('目次 (検討会資料用1)'!$K25,'1.2(1)①'!$B:$B,0),1)</f>
        <v>#N/A</v>
      </c>
      <c r="P25" s="168" t="e">
        <f t="shared" si="1"/>
        <v>#N/A</v>
      </c>
      <c r="Q25" s="169">
        <f>COUNTIFS('1.2(2)'!J$967:J$1017,"〇",'1.2(2)'!$C$967:$C$1017,"&gt;="&amp;$K25,'1.2(2)'!$C$967:$C$1017,"&lt;="&amp;$L25)+COUNTIFS('1.2(2)'!J$967:J$1017,"△",'1.2(2)'!$C$967:$C$1017,"&gt;="&amp;$K25,'1.2(2)'!$C$967:$C$1017,"&lt;="&amp;$L25)</f>
        <v>0</v>
      </c>
      <c r="R25" s="169">
        <f>COUNTIFS('1.2(2)'!K$967:K$1017,"〇",'1.2(2)'!$C$967:$C$1017,"&gt;="&amp;$K25,'1.2(2)'!$C$967:$C$1017,"&lt;="&amp;$L25)+COUNTIFS('1.2(2)'!K$967:K$1017,"△",'1.2(2)'!$C$967:$C$1017,"&gt;="&amp;$K25,'1.2(2)'!$C$967:$C$1017,"&lt;="&amp;$L25)</f>
        <v>0</v>
      </c>
    </row>
    <row r="26" spans="2:18" hidden="1">
      <c r="B26" s="404" t="s">
        <v>994</v>
      </c>
      <c r="C26" s="405"/>
      <c r="D26" s="170" t="s">
        <v>996</v>
      </c>
      <c r="E26" s="171"/>
      <c r="F26" s="172" t="s">
        <v>13</v>
      </c>
      <c r="G26" s="173" t="s">
        <v>3512</v>
      </c>
      <c r="H26" s="162" t="s">
        <v>66</v>
      </c>
      <c r="I26" s="162" t="s">
        <v>67</v>
      </c>
      <c r="J26" s="163" t="e">
        <f t="shared" si="2"/>
        <v>#N/A</v>
      </c>
      <c r="K26" s="164" t="e">
        <f>INDEX('1.2(1)①'!$B:$B,MATCH(M26,'1.2(1)①'!$A:$A,0),1)</f>
        <v>#N/A</v>
      </c>
      <c r="L26" s="165" t="e">
        <f t="shared" si="3"/>
        <v>#N/A</v>
      </c>
      <c r="M26" s="165" t="str">
        <f t="shared" si="0"/>
        <v>Scope1, 2主要設備における高効率型の導入照明設備高効率照明器具</v>
      </c>
      <c r="N26" s="166"/>
      <c r="O26" s="167" t="e">
        <f>INDEX('1.2(1)①'!$J:$J,MATCH('目次 (検討会資料用1)'!$K26,'1.2(1)①'!$B:$B,0),1)</f>
        <v>#N/A</v>
      </c>
      <c r="P26" s="168" t="e">
        <f t="shared" si="1"/>
        <v>#N/A</v>
      </c>
      <c r="Q26" s="169">
        <f>COUNTIFS('1.2(2)'!J$967:J$1017,"〇",'1.2(2)'!$C$967:$C$1017,"&gt;="&amp;$K26,'1.2(2)'!$C$967:$C$1017,"&lt;="&amp;$L26)+COUNTIFS('1.2(2)'!J$967:J$1017,"△",'1.2(2)'!$C$967:$C$1017,"&gt;="&amp;$K26,'1.2(2)'!$C$967:$C$1017,"&lt;="&amp;$L26)</f>
        <v>0</v>
      </c>
      <c r="R26" s="169">
        <f>COUNTIFS('1.2(2)'!K$967:K$1017,"〇",'1.2(2)'!$C$967:$C$1017,"&gt;="&amp;$K26,'1.2(2)'!$C$967:$C$1017,"&lt;="&amp;$L26)+COUNTIFS('1.2(2)'!K$967:K$1017,"△",'1.2(2)'!$C$967:$C$1017,"&gt;="&amp;$K26,'1.2(2)'!$C$967:$C$1017,"&lt;="&amp;$L26)</f>
        <v>0</v>
      </c>
    </row>
    <row r="27" spans="2:18" hidden="1">
      <c r="B27" s="404" t="s">
        <v>994</v>
      </c>
      <c r="C27" s="405"/>
      <c r="D27" s="170" t="s">
        <v>996</v>
      </c>
      <c r="E27" s="171"/>
      <c r="F27" s="172" t="s">
        <v>13</v>
      </c>
      <c r="G27" s="173" t="s">
        <v>3512</v>
      </c>
      <c r="H27" s="161" t="s">
        <v>71</v>
      </c>
      <c r="I27" s="162" t="s">
        <v>72</v>
      </c>
      <c r="J27" s="163" t="e">
        <f t="shared" si="2"/>
        <v>#N/A</v>
      </c>
      <c r="K27" s="164" t="e">
        <f>INDEX('1.2(1)①'!$B:$B,MATCH(M27,'1.2(1)①'!$A:$A,0),1)</f>
        <v>#N/A</v>
      </c>
      <c r="L27" s="165" t="e">
        <f>K28-1</f>
        <v>#N/A</v>
      </c>
      <c r="M27" s="165" t="str">
        <f t="shared" si="0"/>
        <v>Scope1, 2主要設備における高効率型の導入燃焼設備ボイラー・ボイラー関連機器</v>
      </c>
      <c r="N27" s="166"/>
      <c r="O27" s="167" t="e">
        <f>INDEX('1.2(1)①'!$J:$J,MATCH('目次 (検討会資料用1)'!$K27,'1.2(1)①'!$B:$B,0),1)</f>
        <v>#N/A</v>
      </c>
      <c r="P27" s="168" t="e">
        <f t="shared" si="1"/>
        <v>#N/A</v>
      </c>
      <c r="Q27" s="169">
        <f>COUNTIFS('1.2(2)'!J$967:J$1017,"〇",'1.2(2)'!$C$967:$C$1017,"&gt;="&amp;$K27,'1.2(2)'!$C$967:$C$1017,"&lt;="&amp;$L27)+COUNTIFS('1.2(2)'!J$967:J$1017,"△",'1.2(2)'!$C$967:$C$1017,"&gt;="&amp;$K27,'1.2(2)'!$C$967:$C$1017,"&lt;="&amp;$L27)</f>
        <v>0</v>
      </c>
      <c r="R27" s="169">
        <f>COUNTIFS('1.2(2)'!K$967:K$1017,"〇",'1.2(2)'!$C$967:$C$1017,"&gt;="&amp;$K27,'1.2(2)'!$C$967:$C$1017,"&lt;="&amp;$L27)+COUNTIFS('1.2(2)'!K$967:K$1017,"△",'1.2(2)'!$C$967:$C$1017,"&gt;="&amp;$K27,'1.2(2)'!$C$967:$C$1017,"&lt;="&amp;$L27)</f>
        <v>0</v>
      </c>
    </row>
    <row r="28" spans="2:18" hidden="1">
      <c r="B28" s="404" t="s">
        <v>994</v>
      </c>
      <c r="C28" s="405"/>
      <c r="D28" s="170" t="s">
        <v>996</v>
      </c>
      <c r="E28" s="171"/>
      <c r="F28" s="172" t="s">
        <v>13</v>
      </c>
      <c r="G28" s="173" t="s">
        <v>3512</v>
      </c>
      <c r="H28" s="161" t="s">
        <v>82</v>
      </c>
      <c r="I28" s="162" t="s">
        <v>79</v>
      </c>
      <c r="J28" s="163" t="e">
        <f t="shared" si="2"/>
        <v>#N/A</v>
      </c>
      <c r="K28" s="164" t="e">
        <f>INDEX('1.2(1)①'!$B:$B,MATCH(M28,'1.2(1)①'!$A:$A,0),1)</f>
        <v>#N/A</v>
      </c>
      <c r="L28" s="165" t="e">
        <f>K29-1</f>
        <v>#N/A</v>
      </c>
      <c r="M28" s="165" t="str">
        <f t="shared" si="0"/>
        <v>Scope1, 2主要設備における高効率型の導入熱利用設備工業炉</v>
      </c>
      <c r="N28" s="166"/>
      <c r="O28" s="167" t="e">
        <f>INDEX('1.2(1)①'!$J:$J,MATCH('目次 (検討会資料用1)'!$K28,'1.2(1)①'!$B:$B,0),1)</f>
        <v>#N/A</v>
      </c>
      <c r="P28" s="168" t="e">
        <f t="shared" si="1"/>
        <v>#N/A</v>
      </c>
      <c r="Q28" s="169">
        <f>COUNTIFS('1.2(2)'!J$967:J$1017,"〇",'1.2(2)'!$C$967:$C$1017,"&gt;="&amp;$K28,'1.2(2)'!$C$967:$C$1017,"&lt;="&amp;$L28)+COUNTIFS('1.2(2)'!J$967:J$1017,"△",'1.2(2)'!$C$967:$C$1017,"&gt;="&amp;$K28,'1.2(2)'!$C$967:$C$1017,"&lt;="&amp;$L28)</f>
        <v>0</v>
      </c>
      <c r="R28" s="169">
        <f>COUNTIFS('1.2(2)'!K$967:K$1017,"〇",'1.2(2)'!$C$967:$C$1017,"&gt;="&amp;$K28,'1.2(2)'!$C$967:$C$1017,"&lt;="&amp;$L28)+COUNTIFS('1.2(2)'!K$967:K$1017,"△",'1.2(2)'!$C$967:$C$1017,"&gt;="&amp;$K28,'1.2(2)'!$C$967:$C$1017,"&lt;="&amp;$L28)</f>
        <v>0</v>
      </c>
    </row>
    <row r="29" spans="2:18" hidden="1">
      <c r="B29" s="404" t="s">
        <v>994</v>
      </c>
      <c r="C29" s="405"/>
      <c r="D29" s="170" t="s">
        <v>996</v>
      </c>
      <c r="E29" s="171"/>
      <c r="F29" s="172" t="s">
        <v>13</v>
      </c>
      <c r="G29" s="173" t="s">
        <v>3512</v>
      </c>
      <c r="H29" s="173" t="str">
        <f t="shared" ref="H29:H31" si="4">H28</f>
        <v>熱利用設備</v>
      </c>
      <c r="I29" s="162" t="s">
        <v>87</v>
      </c>
      <c r="J29" s="163" t="e">
        <f t="shared" si="2"/>
        <v>#N/A</v>
      </c>
      <c r="K29" s="164" t="e">
        <f>INDEX('1.2(1)①'!$B:$B,MATCH(M29,'1.2(1)①'!$A:$A,0),1)</f>
        <v>#N/A</v>
      </c>
      <c r="L29" s="165" t="e">
        <f>K30-1</f>
        <v>#N/A</v>
      </c>
      <c r="M29" s="165" t="str">
        <f t="shared" si="0"/>
        <v>Scope1, 2主要設備における高効率型の導入熱利用設備ヒートポンプ式熱源装置</v>
      </c>
      <c r="N29" s="166"/>
      <c r="O29" s="167" t="e">
        <f>INDEX('1.2(1)①'!$J:$J,MATCH('目次 (検討会資料用1)'!$K29,'1.2(1)①'!$B:$B,0),1)</f>
        <v>#N/A</v>
      </c>
      <c r="P29" s="168" t="e">
        <f t="shared" si="1"/>
        <v>#N/A</v>
      </c>
      <c r="Q29" s="169">
        <f>COUNTIFS('1.2(2)'!J$967:J$1017,"〇",'1.2(2)'!$C$967:$C$1017,"&gt;="&amp;$K29,'1.2(2)'!$C$967:$C$1017,"&lt;="&amp;$L29)+COUNTIFS('1.2(2)'!J$967:J$1017,"△",'1.2(2)'!$C$967:$C$1017,"&gt;="&amp;$K29,'1.2(2)'!$C$967:$C$1017,"&lt;="&amp;$L29)</f>
        <v>0</v>
      </c>
      <c r="R29" s="169">
        <f>COUNTIFS('1.2(2)'!K$967:K$1017,"〇",'1.2(2)'!$C$967:$C$1017,"&gt;="&amp;$K29,'1.2(2)'!$C$967:$C$1017,"&lt;="&amp;$L29)+COUNTIFS('1.2(2)'!K$967:K$1017,"△",'1.2(2)'!$C$967:$C$1017,"&gt;="&amp;$K29,'1.2(2)'!$C$967:$C$1017,"&lt;="&amp;$L29)</f>
        <v>0</v>
      </c>
    </row>
    <row r="30" spans="2:18" hidden="1">
      <c r="B30" s="404" t="s">
        <v>994</v>
      </c>
      <c r="C30" s="405"/>
      <c r="D30" s="170" t="s">
        <v>996</v>
      </c>
      <c r="E30" s="171"/>
      <c r="F30" s="172" t="s">
        <v>13</v>
      </c>
      <c r="G30" s="173" t="s">
        <v>3512</v>
      </c>
      <c r="H30" s="173" t="str">
        <f t="shared" si="4"/>
        <v>熱利用設備</v>
      </c>
      <c r="I30" s="162" t="s">
        <v>100</v>
      </c>
      <c r="J30" s="163" t="e">
        <f t="shared" si="2"/>
        <v>#N/A</v>
      </c>
      <c r="K30" s="164" t="e">
        <f>INDEX('1.2(1)①'!$B:$B,MATCH(M30,'1.2(1)①'!$A:$A,0),1)</f>
        <v>#N/A</v>
      </c>
      <c r="L30" s="165" t="e">
        <f t="shared" si="3"/>
        <v>#N/A</v>
      </c>
      <c r="M30" s="165" t="str">
        <f t="shared" si="0"/>
        <v>Scope1, 2主要設備における高効率型の導入熱利用設備蒸留塔</v>
      </c>
      <c r="N30" s="166"/>
      <c r="O30" s="167" t="e">
        <f>INDEX('1.2(1)①'!$J:$J,MATCH('目次 (検討会資料用1)'!$K30,'1.2(1)①'!$B:$B,0),1)</f>
        <v>#N/A</v>
      </c>
      <c r="P30" s="168" t="e">
        <f t="shared" si="1"/>
        <v>#N/A</v>
      </c>
      <c r="Q30" s="169">
        <f>COUNTIFS('1.2(2)'!J$967:J$1017,"〇",'1.2(2)'!$C$967:$C$1017,"&gt;="&amp;$K30,'1.2(2)'!$C$967:$C$1017,"&lt;="&amp;$L30)+COUNTIFS('1.2(2)'!J$967:J$1017,"△",'1.2(2)'!$C$967:$C$1017,"&gt;="&amp;$K30,'1.2(2)'!$C$967:$C$1017,"&lt;="&amp;$L30)</f>
        <v>0</v>
      </c>
      <c r="R30" s="169">
        <f>COUNTIFS('1.2(2)'!K$967:K$1017,"〇",'1.2(2)'!$C$967:$C$1017,"&gt;="&amp;$K30,'1.2(2)'!$C$967:$C$1017,"&lt;="&amp;$L30)+COUNTIFS('1.2(2)'!K$967:K$1017,"△",'1.2(2)'!$C$967:$C$1017,"&gt;="&amp;$K30,'1.2(2)'!$C$967:$C$1017,"&lt;="&amp;$L30)</f>
        <v>0</v>
      </c>
    </row>
    <row r="31" spans="2:18" hidden="1">
      <c r="B31" s="404" t="s">
        <v>994</v>
      </c>
      <c r="C31" s="405"/>
      <c r="D31" s="170" t="s">
        <v>996</v>
      </c>
      <c r="E31" s="171"/>
      <c r="F31" s="172" t="s">
        <v>13</v>
      </c>
      <c r="G31" s="173" t="s">
        <v>3512</v>
      </c>
      <c r="H31" s="173" t="str">
        <f t="shared" si="4"/>
        <v>熱利用設備</v>
      </c>
      <c r="I31" s="162" t="s">
        <v>104</v>
      </c>
      <c r="J31" s="163" t="e">
        <f t="shared" si="2"/>
        <v>#N/A</v>
      </c>
      <c r="K31" s="164" t="e">
        <f>INDEX('1.2(1)①'!$B:$B,MATCH(M31,'1.2(1)①'!$A:$A,0),1)</f>
        <v>#N/A</v>
      </c>
      <c r="L31" s="165" t="e">
        <f t="shared" si="3"/>
        <v>#N/A</v>
      </c>
      <c r="M31" s="165" t="str">
        <f t="shared" si="0"/>
        <v>Scope1, 2主要設備における高効率型の導入熱利用設備その他</v>
      </c>
      <c r="N31" s="166"/>
      <c r="O31" s="167" t="e">
        <f>INDEX('1.2(1)①'!$J:$J,MATCH('目次 (検討会資料用1)'!$K31,'1.2(1)①'!$B:$B,0),1)</f>
        <v>#N/A</v>
      </c>
      <c r="P31" s="168" t="e">
        <f t="shared" si="1"/>
        <v>#N/A</v>
      </c>
      <c r="Q31" s="169">
        <f>COUNTIFS('1.2(2)'!J$967:J$1017,"〇",'1.2(2)'!$C$967:$C$1017,"&gt;="&amp;$K31,'1.2(2)'!$C$967:$C$1017,"&lt;="&amp;$L31)+COUNTIFS('1.2(2)'!J$967:J$1017,"△",'1.2(2)'!$C$967:$C$1017,"&gt;="&amp;$K31,'1.2(2)'!$C$967:$C$1017,"&lt;="&amp;$L31)</f>
        <v>0</v>
      </c>
      <c r="R31" s="169">
        <f>COUNTIFS('1.2(2)'!K$967:K$1017,"〇",'1.2(2)'!$C$967:$C$1017,"&gt;="&amp;$K31,'1.2(2)'!$C$967:$C$1017,"&lt;="&amp;$L31)+COUNTIFS('1.2(2)'!K$967:K$1017,"△",'1.2(2)'!$C$967:$C$1017,"&gt;="&amp;$K31,'1.2(2)'!$C$967:$C$1017,"&lt;="&amp;$L31)</f>
        <v>0</v>
      </c>
    </row>
    <row r="32" spans="2:18" hidden="1">
      <c r="B32" s="404" t="s">
        <v>994</v>
      </c>
      <c r="C32" s="405"/>
      <c r="D32" s="170" t="s">
        <v>996</v>
      </c>
      <c r="E32" s="171"/>
      <c r="F32" s="172" t="s">
        <v>13</v>
      </c>
      <c r="G32" s="173" t="s">
        <v>3512</v>
      </c>
      <c r="H32" s="162" t="s">
        <v>110</v>
      </c>
      <c r="I32" s="162" t="s">
        <v>110</v>
      </c>
      <c r="J32" s="163" t="e">
        <f t="shared" si="2"/>
        <v>#N/A</v>
      </c>
      <c r="K32" s="164" t="e">
        <f>INDEX('1.2(1)①'!$B:$B,MATCH(M32,'1.2(1)①'!$A:$A,0),1)</f>
        <v>#N/A</v>
      </c>
      <c r="L32" s="165" t="e">
        <f t="shared" si="3"/>
        <v>#N/A</v>
      </c>
      <c r="M32" s="165" t="str">
        <f t="shared" si="0"/>
        <v>Scope1, 2主要設備における高効率型の導入コージェネレーション設備コージェネレーション設備</v>
      </c>
      <c r="N32" s="166"/>
      <c r="O32" s="167" t="e">
        <f>INDEX('1.2(1)①'!$J:$J,MATCH('目次 (検討会資料用1)'!$K32,'1.2(1)①'!$B:$B,0),1)</f>
        <v>#N/A</v>
      </c>
      <c r="P32" s="168" t="e">
        <f t="shared" si="1"/>
        <v>#N/A</v>
      </c>
      <c r="Q32" s="169">
        <f>COUNTIFS('1.2(2)'!J$967:J$1017,"〇",'1.2(2)'!$C$967:$C$1017,"&gt;="&amp;$K32,'1.2(2)'!$C$967:$C$1017,"&lt;="&amp;$L32)+COUNTIFS('1.2(2)'!J$967:J$1017,"△",'1.2(2)'!$C$967:$C$1017,"&gt;="&amp;$K32,'1.2(2)'!$C$967:$C$1017,"&lt;="&amp;$L32)</f>
        <v>0</v>
      </c>
      <c r="R32" s="169">
        <f>COUNTIFS('1.2(2)'!K$967:K$1017,"〇",'1.2(2)'!$C$967:$C$1017,"&gt;="&amp;$K32,'1.2(2)'!$C$967:$C$1017,"&lt;="&amp;$L32)+COUNTIFS('1.2(2)'!K$967:K$1017,"△",'1.2(2)'!$C$967:$C$1017,"&gt;="&amp;$K32,'1.2(2)'!$C$967:$C$1017,"&lt;="&amp;$L32)</f>
        <v>0</v>
      </c>
    </row>
    <row r="33" spans="2:18" hidden="1">
      <c r="B33" s="404" t="s">
        <v>994</v>
      </c>
      <c r="C33" s="405"/>
      <c r="D33" s="170" t="s">
        <v>996</v>
      </c>
      <c r="E33" s="171"/>
      <c r="F33" s="172" t="s">
        <v>13</v>
      </c>
      <c r="G33" s="173" t="s">
        <v>3512</v>
      </c>
      <c r="H33" s="161" t="s">
        <v>117</v>
      </c>
      <c r="I33" s="162" t="s">
        <v>118</v>
      </c>
      <c r="J33" s="163" t="e">
        <f t="shared" si="2"/>
        <v>#N/A</v>
      </c>
      <c r="K33" s="164" t="e">
        <f>INDEX('1.2(1)①'!$B:$B,MATCH(M33,'1.2(1)①'!$A:$A,0),1)</f>
        <v>#N/A</v>
      </c>
      <c r="L33" s="165" t="e">
        <f t="shared" si="3"/>
        <v>#N/A</v>
      </c>
      <c r="M33" s="165" t="str">
        <f t="shared" si="0"/>
        <v>Scope1, 2主要設備における高効率型の導入電気使用設備受変電、配電設備</v>
      </c>
      <c r="N33" s="166"/>
      <c r="O33" s="167" t="e">
        <f>INDEX('1.2(1)①'!$J:$J,MATCH('目次 (検討会資料用1)'!$K33,'1.2(1)①'!$B:$B,0),1)</f>
        <v>#N/A</v>
      </c>
      <c r="P33" s="168" t="e">
        <f t="shared" si="1"/>
        <v>#N/A</v>
      </c>
      <c r="Q33" s="169">
        <f>COUNTIFS('1.2(2)'!J$967:J$1017,"〇",'1.2(2)'!$C$967:$C$1017,"&gt;="&amp;$K33,'1.2(2)'!$C$967:$C$1017,"&lt;="&amp;$L33)+COUNTIFS('1.2(2)'!J$967:J$1017,"△",'1.2(2)'!$C$967:$C$1017,"&gt;="&amp;$K33,'1.2(2)'!$C$967:$C$1017,"&lt;="&amp;$L33)</f>
        <v>0</v>
      </c>
      <c r="R33" s="169">
        <f>COUNTIFS('1.2(2)'!K$967:K$1017,"〇",'1.2(2)'!$C$967:$C$1017,"&gt;="&amp;$K33,'1.2(2)'!$C$967:$C$1017,"&lt;="&amp;$L33)+COUNTIFS('1.2(2)'!K$967:K$1017,"△",'1.2(2)'!$C$967:$C$1017,"&gt;="&amp;$K33,'1.2(2)'!$C$967:$C$1017,"&lt;="&amp;$L33)</f>
        <v>0</v>
      </c>
    </row>
    <row r="34" spans="2:18" hidden="1">
      <c r="B34" s="404" t="s">
        <v>994</v>
      </c>
      <c r="C34" s="405"/>
      <c r="D34" s="170" t="s">
        <v>996</v>
      </c>
      <c r="E34" s="171"/>
      <c r="F34" s="172" t="s">
        <v>13</v>
      </c>
      <c r="G34" s="173" t="s">
        <v>3512</v>
      </c>
      <c r="H34" s="173" t="str">
        <f t="shared" ref="H34:H36" si="5">H33</f>
        <v>電気使用設備</v>
      </c>
      <c r="I34" s="162" t="s">
        <v>121</v>
      </c>
      <c r="J34" s="163" t="e">
        <f t="shared" si="2"/>
        <v>#N/A</v>
      </c>
      <c r="K34" s="164" t="e">
        <f>INDEX('1.2(1)①'!$B:$B,MATCH(M34,'1.2(1)①'!$A:$A,0),1)</f>
        <v>#N/A</v>
      </c>
      <c r="L34" s="165" t="e">
        <f t="shared" si="3"/>
        <v>#N/A</v>
      </c>
      <c r="M34" s="165" t="str">
        <f t="shared" si="0"/>
        <v>Scope1, 2主要設備における高効率型の導入電気使用設備電動機・電動力応用設備</v>
      </c>
      <c r="N34" s="166"/>
      <c r="O34" s="167" t="e">
        <f>INDEX('1.2(1)①'!$J:$J,MATCH('目次 (検討会資料用1)'!$K34,'1.2(1)①'!$B:$B,0),1)</f>
        <v>#N/A</v>
      </c>
      <c r="P34" s="168" t="e">
        <f t="shared" si="1"/>
        <v>#N/A</v>
      </c>
      <c r="Q34" s="169">
        <f>COUNTIFS('1.2(2)'!J$967:J$1017,"〇",'1.2(2)'!$C$967:$C$1017,"&gt;="&amp;$K34,'1.2(2)'!$C$967:$C$1017,"&lt;="&amp;$L34)+COUNTIFS('1.2(2)'!J$967:J$1017,"△",'1.2(2)'!$C$967:$C$1017,"&gt;="&amp;$K34,'1.2(2)'!$C$967:$C$1017,"&lt;="&amp;$L34)</f>
        <v>0</v>
      </c>
      <c r="R34" s="169">
        <f>COUNTIFS('1.2(2)'!K$967:K$1017,"〇",'1.2(2)'!$C$967:$C$1017,"&gt;="&amp;$K34,'1.2(2)'!$C$967:$C$1017,"&lt;="&amp;$L34)+COUNTIFS('1.2(2)'!K$967:K$1017,"△",'1.2(2)'!$C$967:$C$1017,"&gt;="&amp;$K34,'1.2(2)'!$C$967:$C$1017,"&lt;="&amp;$L34)</f>
        <v>0</v>
      </c>
    </row>
    <row r="35" spans="2:18" hidden="1">
      <c r="B35" s="404" t="s">
        <v>994</v>
      </c>
      <c r="C35" s="405"/>
      <c r="D35" s="170" t="s">
        <v>996</v>
      </c>
      <c r="E35" s="171"/>
      <c r="F35" s="172" t="s">
        <v>13</v>
      </c>
      <c r="G35" s="173" t="s">
        <v>3512</v>
      </c>
      <c r="H35" s="173" t="str">
        <f t="shared" si="5"/>
        <v>電気使用設備</v>
      </c>
      <c r="I35" s="162" t="s">
        <v>130</v>
      </c>
      <c r="J35" s="163" t="e">
        <f t="shared" si="2"/>
        <v>#N/A</v>
      </c>
      <c r="K35" s="164" t="e">
        <f>INDEX('1.2(1)①'!$B:$B,MATCH(M35,'1.2(1)①'!$A:$A,0),1)</f>
        <v>#N/A</v>
      </c>
      <c r="L35" s="165" t="e">
        <f t="shared" si="3"/>
        <v>#N/A</v>
      </c>
      <c r="M35" s="165" t="str">
        <f t="shared" si="0"/>
        <v>Scope1, 2主要設備における高効率型の導入電気使用設備電気加熱設備</v>
      </c>
      <c r="N35" s="166"/>
      <c r="O35" s="167" t="e">
        <f>INDEX('1.2(1)①'!$J:$J,MATCH('目次 (検討会資料用1)'!$K35,'1.2(1)①'!$B:$B,0),1)</f>
        <v>#N/A</v>
      </c>
      <c r="P35" s="168" t="e">
        <f t="shared" si="1"/>
        <v>#N/A</v>
      </c>
      <c r="Q35" s="169">
        <f>COUNTIFS('1.2(2)'!J$967:J$1017,"〇",'1.2(2)'!$C$967:$C$1017,"&gt;="&amp;$K35,'1.2(2)'!$C$967:$C$1017,"&lt;="&amp;$L35)+COUNTIFS('1.2(2)'!J$967:J$1017,"△",'1.2(2)'!$C$967:$C$1017,"&gt;="&amp;$K35,'1.2(2)'!$C$967:$C$1017,"&lt;="&amp;$L35)</f>
        <v>0</v>
      </c>
      <c r="R35" s="169">
        <f>COUNTIFS('1.2(2)'!K$967:K$1017,"〇",'1.2(2)'!$C$967:$C$1017,"&gt;="&amp;$K35,'1.2(2)'!$C$967:$C$1017,"&lt;="&amp;$L35)+COUNTIFS('1.2(2)'!K$967:K$1017,"△",'1.2(2)'!$C$967:$C$1017,"&gt;="&amp;$K35,'1.2(2)'!$C$967:$C$1017,"&lt;="&amp;$L35)</f>
        <v>0</v>
      </c>
    </row>
    <row r="36" spans="2:18" hidden="1">
      <c r="B36" s="404" t="s">
        <v>994</v>
      </c>
      <c r="C36" s="405"/>
      <c r="D36" s="170" t="s">
        <v>996</v>
      </c>
      <c r="E36" s="171"/>
      <c r="F36" s="172" t="s">
        <v>13</v>
      </c>
      <c r="G36" s="173" t="s">
        <v>3512</v>
      </c>
      <c r="H36" s="173" t="str">
        <f t="shared" si="5"/>
        <v>電気使用設備</v>
      </c>
      <c r="I36" s="174" t="s">
        <v>139</v>
      </c>
      <c r="J36" s="163" t="e">
        <f t="shared" si="2"/>
        <v>#N/A</v>
      </c>
      <c r="K36" s="164" t="e">
        <f>INDEX('1.2(1)①'!$B:$B,MATCH(M36,'1.2(1)①'!$A:$A,0),1)</f>
        <v>#N/A</v>
      </c>
      <c r="L36" s="165" t="e">
        <f t="shared" si="3"/>
        <v>#N/A</v>
      </c>
      <c r="M36" s="165" t="str">
        <f t="shared" si="0"/>
        <v>Scope1, 2主要設備における高効率型の導入電気使用設備業務用機器</v>
      </c>
      <c r="N36" s="166"/>
      <c r="O36" s="167" t="e">
        <f>INDEX('1.2(1)①'!$J:$J,MATCH('目次 (検討会資料用1)'!$K36,'1.2(1)①'!$B:$B,0),1)</f>
        <v>#N/A</v>
      </c>
      <c r="P36" s="168" t="e">
        <f t="shared" si="1"/>
        <v>#N/A</v>
      </c>
      <c r="Q36" s="169">
        <f>COUNTIFS('1.2(2)'!J$967:J$1017,"〇",'1.2(2)'!$C$967:$C$1017,"&gt;="&amp;$K36,'1.2(2)'!$C$967:$C$1017,"&lt;="&amp;$L36)+COUNTIFS('1.2(2)'!J$967:J$1017,"△",'1.2(2)'!$C$967:$C$1017,"&gt;="&amp;$K36,'1.2(2)'!$C$967:$C$1017,"&lt;="&amp;$L36)</f>
        <v>0</v>
      </c>
      <c r="R36" s="169">
        <f>COUNTIFS('1.2(2)'!K$967:K$1017,"〇",'1.2(2)'!$C$967:$C$1017,"&gt;="&amp;$K36,'1.2(2)'!$C$967:$C$1017,"&lt;="&amp;$L36)+COUNTIFS('1.2(2)'!K$967:K$1017,"△",'1.2(2)'!$C$967:$C$1017,"&gt;="&amp;$K36,'1.2(2)'!$C$967:$C$1017,"&lt;="&amp;$L36)</f>
        <v>0</v>
      </c>
    </row>
    <row r="37" spans="2:18" hidden="1">
      <c r="B37" s="404" t="s">
        <v>994</v>
      </c>
      <c r="C37" s="405"/>
      <c r="D37" s="170" t="s">
        <v>996</v>
      </c>
      <c r="E37" s="171"/>
      <c r="F37" s="172" t="s">
        <v>13</v>
      </c>
      <c r="G37" s="173" t="s">
        <v>3512</v>
      </c>
      <c r="H37" s="161" t="s">
        <v>169</v>
      </c>
      <c r="I37" s="162" t="s">
        <v>170</v>
      </c>
      <c r="J37" s="163" t="e">
        <f t="shared" si="2"/>
        <v>#N/A</v>
      </c>
      <c r="K37" s="164" t="e">
        <f>INDEX('1.2(1)①'!$B:$B,MATCH(M37,'1.2(1)①'!$A:$A,0),1)</f>
        <v>#N/A</v>
      </c>
      <c r="L37" s="165" t="e">
        <f t="shared" si="3"/>
        <v>#N/A</v>
      </c>
      <c r="M37" s="165" t="str">
        <f t="shared" si="0"/>
        <v>Scope1, 2主要設備における高効率型の導入建物窓</v>
      </c>
      <c r="N37" s="166"/>
      <c r="O37" s="167" t="e">
        <f>INDEX('1.2(1)①'!$J:$J,MATCH('目次 (検討会資料用1)'!$K37,'1.2(1)①'!$B:$B,0),1)</f>
        <v>#N/A</v>
      </c>
      <c r="P37" s="168" t="e">
        <f t="shared" si="1"/>
        <v>#N/A</v>
      </c>
      <c r="Q37" s="169">
        <f>COUNTIFS('1.2(2)'!J$967:J$1017,"〇",'1.2(2)'!$C$967:$C$1017,"&gt;="&amp;$K37,'1.2(2)'!$C$967:$C$1017,"&lt;="&amp;$L37)+COUNTIFS('1.2(2)'!J$967:J$1017,"△",'1.2(2)'!$C$967:$C$1017,"&gt;="&amp;$K37,'1.2(2)'!$C$967:$C$1017,"&lt;="&amp;$L37)</f>
        <v>0</v>
      </c>
      <c r="R37" s="169">
        <f>COUNTIFS('1.2(2)'!K$967:K$1017,"〇",'1.2(2)'!$C$967:$C$1017,"&gt;="&amp;$K37,'1.2(2)'!$C$967:$C$1017,"&lt;="&amp;$L37)+COUNTIFS('1.2(2)'!K$967:K$1017,"△",'1.2(2)'!$C$967:$C$1017,"&gt;="&amp;$K37,'1.2(2)'!$C$967:$C$1017,"&lt;="&amp;$L37)</f>
        <v>0</v>
      </c>
    </row>
    <row r="38" spans="2:18" hidden="1">
      <c r="B38" s="404" t="s">
        <v>994</v>
      </c>
      <c r="C38" s="405"/>
      <c r="D38" s="170" t="s">
        <v>996</v>
      </c>
      <c r="E38" s="171"/>
      <c r="F38" s="172" t="s">
        <v>13</v>
      </c>
      <c r="G38" s="173" t="s">
        <v>3512</v>
      </c>
      <c r="H38" s="173" t="str">
        <f>H37</f>
        <v>建物</v>
      </c>
      <c r="I38" s="162" t="s">
        <v>174</v>
      </c>
      <c r="J38" s="163" t="e">
        <f t="shared" si="2"/>
        <v>#N/A</v>
      </c>
      <c r="K38" s="164" t="e">
        <f>INDEX('1.2(1)①'!$B:$B,MATCH(M38,'1.2(1)①'!$A:$A,0),1)</f>
        <v>#N/A</v>
      </c>
      <c r="L38" s="165" t="e">
        <f t="shared" si="3"/>
        <v>#N/A</v>
      </c>
      <c r="M38" s="165" t="str">
        <f t="shared" si="0"/>
        <v>Scope1, 2主要設備における高効率型の導入建物外壁・屋根・窓・床</v>
      </c>
      <c r="N38" s="166"/>
      <c r="O38" s="167" t="e">
        <f>INDEX('1.2(1)①'!$J:$J,MATCH('目次 (検討会資料用1)'!$K38,'1.2(1)①'!$B:$B,0),1)</f>
        <v>#N/A</v>
      </c>
      <c r="P38" s="168" t="e">
        <f t="shared" si="1"/>
        <v>#N/A</v>
      </c>
      <c r="Q38" s="169">
        <f>COUNTIFS('1.2(2)'!J$967:J$1017,"〇",'1.2(2)'!$C$967:$C$1017,"&gt;="&amp;$K38,'1.2(2)'!$C$967:$C$1017,"&lt;="&amp;$L38)+COUNTIFS('1.2(2)'!J$967:J$1017,"△",'1.2(2)'!$C$967:$C$1017,"&gt;="&amp;$K38,'1.2(2)'!$C$967:$C$1017,"&lt;="&amp;$L38)</f>
        <v>0</v>
      </c>
      <c r="R38" s="169">
        <f>COUNTIFS('1.2(2)'!K$967:K$1017,"〇",'1.2(2)'!$C$967:$C$1017,"&gt;="&amp;$K38,'1.2(2)'!$C$967:$C$1017,"&lt;="&amp;$L38)+COUNTIFS('1.2(2)'!K$967:K$1017,"△",'1.2(2)'!$C$967:$C$1017,"&gt;="&amp;$K38,'1.2(2)'!$C$967:$C$1017,"&lt;="&amp;$L38)</f>
        <v>0</v>
      </c>
    </row>
    <row r="39" spans="2:18" hidden="1">
      <c r="B39" s="404" t="s">
        <v>994</v>
      </c>
      <c r="C39" s="405"/>
      <c r="D39" s="170" t="s">
        <v>996</v>
      </c>
      <c r="E39" s="171"/>
      <c r="F39" s="172" t="s">
        <v>13</v>
      </c>
      <c r="G39" s="173" t="s">
        <v>3512</v>
      </c>
      <c r="H39" s="173" t="str">
        <f>H38</f>
        <v>建物</v>
      </c>
      <c r="I39" s="175" t="s">
        <v>104</v>
      </c>
      <c r="J39" s="163" t="e">
        <f t="shared" si="2"/>
        <v>#N/A</v>
      </c>
      <c r="K39" s="164" t="e">
        <f>INDEX('1.2(1)①'!$B:$B,MATCH(M39,'1.2(1)①'!$A:$A,0),1)</f>
        <v>#N/A</v>
      </c>
      <c r="L39" s="165" t="e">
        <f t="shared" si="3"/>
        <v>#N/A</v>
      </c>
      <c r="M39" s="165" t="str">
        <f t="shared" si="0"/>
        <v>Scope1, 2主要設備における高効率型の導入建物その他</v>
      </c>
      <c r="N39" s="166"/>
      <c r="O39" s="167" t="e">
        <f>INDEX('1.2(1)①'!$J:$J,MATCH('目次 (検討会資料用1)'!$K39,'1.2(1)①'!$B:$B,0),1)</f>
        <v>#N/A</v>
      </c>
      <c r="P39" s="168" t="e">
        <f t="shared" si="1"/>
        <v>#N/A</v>
      </c>
      <c r="Q39" s="169">
        <f>COUNTIFS('1.2(2)'!J$967:J$1017,"〇",'1.2(2)'!$C$967:$C$1017,"&gt;="&amp;$K39,'1.2(2)'!$C$967:$C$1017,"&lt;="&amp;$L39)+COUNTIFS('1.2(2)'!J$967:J$1017,"△",'1.2(2)'!$C$967:$C$1017,"&gt;="&amp;$K39,'1.2(2)'!$C$967:$C$1017,"&lt;="&amp;$L39)</f>
        <v>0</v>
      </c>
      <c r="R39" s="169">
        <f>COUNTIFS('1.2(2)'!K$967:K$1017,"〇",'1.2(2)'!$C$967:$C$1017,"&gt;="&amp;$K39,'1.2(2)'!$C$967:$C$1017,"&lt;="&amp;$L39)+COUNTIFS('1.2(2)'!K$967:K$1017,"△",'1.2(2)'!$C$967:$C$1017,"&gt;="&amp;$K39,'1.2(2)'!$C$967:$C$1017,"&lt;="&amp;$L39)</f>
        <v>0</v>
      </c>
    </row>
    <row r="40" spans="2:18" hidden="1">
      <c r="B40" s="404" t="s">
        <v>994</v>
      </c>
      <c r="C40" s="405"/>
      <c r="D40" s="170" t="s">
        <v>996</v>
      </c>
      <c r="E40" s="171"/>
      <c r="F40" s="172" t="s">
        <v>13</v>
      </c>
      <c r="G40" s="173" t="s">
        <v>3512</v>
      </c>
      <c r="H40" s="161" t="s">
        <v>179</v>
      </c>
      <c r="I40" s="175" t="s">
        <v>180</v>
      </c>
      <c r="J40" s="163" t="e">
        <f t="shared" si="2"/>
        <v>#N/A</v>
      </c>
      <c r="K40" s="164" t="e">
        <f>INDEX('1.2(1)①'!$B:$B,MATCH(M40,'1.2(1)①'!$A:$A,0),1)</f>
        <v>#N/A</v>
      </c>
      <c r="L40" s="165" t="e">
        <f t="shared" si="3"/>
        <v>#N/A</v>
      </c>
      <c r="M40" s="165" t="str">
        <f t="shared" si="0"/>
        <v>Scope1, 2主要設備における高効率型の導入車両自動車</v>
      </c>
      <c r="N40" s="166"/>
      <c r="O40" s="167" t="e">
        <f>INDEX('1.2(1)①'!$J:$J,MATCH('目次 (検討会資料用1)'!$K40,'1.2(1)①'!$B:$B,0),1)</f>
        <v>#N/A</v>
      </c>
      <c r="P40" s="168" t="e">
        <f t="shared" si="1"/>
        <v>#N/A</v>
      </c>
      <c r="Q40" s="169">
        <f>COUNTIFS('1.2(2)'!J$967:J$1017,"〇",'1.2(2)'!$C$967:$C$1017,"&gt;="&amp;$K40,'1.2(2)'!$C$967:$C$1017,"&lt;="&amp;$L40)+COUNTIFS('1.2(2)'!J$967:J$1017,"△",'1.2(2)'!$C$967:$C$1017,"&gt;="&amp;$K40,'1.2(2)'!$C$967:$C$1017,"&lt;="&amp;$L40)</f>
        <v>0</v>
      </c>
      <c r="R40" s="169">
        <f>COUNTIFS('1.2(2)'!K$967:K$1017,"〇",'1.2(2)'!$C$967:$C$1017,"&gt;="&amp;$K40,'1.2(2)'!$C$967:$C$1017,"&lt;="&amp;$L40)+COUNTIFS('1.2(2)'!K$967:K$1017,"△",'1.2(2)'!$C$967:$C$1017,"&gt;="&amp;$K40,'1.2(2)'!$C$967:$C$1017,"&lt;="&amp;$L40)</f>
        <v>0</v>
      </c>
    </row>
    <row r="41" spans="2:18" hidden="1">
      <c r="B41" s="404" t="s">
        <v>994</v>
      </c>
      <c r="C41" s="405"/>
      <c r="D41" s="170" t="s">
        <v>996</v>
      </c>
      <c r="E41" s="171"/>
      <c r="F41" s="172" t="s">
        <v>13</v>
      </c>
      <c r="G41" s="173" t="s">
        <v>3512</v>
      </c>
      <c r="H41" s="161" t="s">
        <v>187</v>
      </c>
      <c r="I41" s="175" t="s">
        <v>188</v>
      </c>
      <c r="J41" s="163" t="e">
        <f t="shared" si="2"/>
        <v>#N/A</v>
      </c>
      <c r="K41" s="164" t="e">
        <f>INDEX('1.2(1)①'!$B:$B,MATCH(M41,'1.2(1)①'!$A:$A,0),1)</f>
        <v>#N/A</v>
      </c>
      <c r="L41" s="165" t="e">
        <f t="shared" si="3"/>
        <v>#N/A</v>
      </c>
      <c r="M41" s="165" t="str">
        <f t="shared" si="0"/>
        <v>Scope1, 2主要設備における高効率型の導入エネルギー管理システム工場エネルギー管理システム（FEMS）</v>
      </c>
      <c r="N41" s="166"/>
      <c r="O41" s="167" t="e">
        <f>INDEX('1.2(1)①'!$J:$J,MATCH('目次 (検討会資料用1)'!$K41,'1.2(1)①'!$B:$B,0),1)</f>
        <v>#N/A</v>
      </c>
      <c r="P41" s="168" t="e">
        <f t="shared" si="1"/>
        <v>#N/A</v>
      </c>
      <c r="Q41" s="169">
        <f>COUNTIFS('1.2(2)'!J$967:J$1017,"〇",'1.2(2)'!$C$967:$C$1017,"&gt;="&amp;$K41,'1.2(2)'!$C$967:$C$1017,"&lt;="&amp;$L41)+COUNTIFS('1.2(2)'!J$967:J$1017,"△",'1.2(2)'!$C$967:$C$1017,"&gt;="&amp;$K41,'1.2(2)'!$C$967:$C$1017,"&lt;="&amp;$L41)</f>
        <v>0</v>
      </c>
      <c r="R41" s="169">
        <f>COUNTIFS('1.2(2)'!K$967:K$1017,"〇",'1.2(2)'!$C$967:$C$1017,"&gt;="&amp;$K41,'1.2(2)'!$C$967:$C$1017,"&lt;="&amp;$L41)+COUNTIFS('1.2(2)'!K$967:K$1017,"△",'1.2(2)'!$C$967:$C$1017,"&gt;="&amp;$K41,'1.2(2)'!$C$967:$C$1017,"&lt;="&amp;$L41)</f>
        <v>0</v>
      </c>
    </row>
    <row r="42" spans="2:18" hidden="1">
      <c r="B42" s="404" t="s">
        <v>994</v>
      </c>
      <c r="C42" s="405"/>
      <c r="D42" s="170" t="s">
        <v>996</v>
      </c>
      <c r="E42" s="171"/>
      <c r="F42" s="172" t="s">
        <v>13</v>
      </c>
      <c r="G42" s="173" t="s">
        <v>3512</v>
      </c>
      <c r="H42" s="173" t="str">
        <f>H41</f>
        <v>エネルギー管理システム</v>
      </c>
      <c r="I42" s="175" t="s">
        <v>192</v>
      </c>
      <c r="J42" s="163" t="e">
        <f t="shared" si="2"/>
        <v>#N/A</v>
      </c>
      <c r="K42" s="164" t="e">
        <f>INDEX('1.2(1)①'!$B:$B,MATCH(M42,'1.2(1)①'!$A:$A,0),1)</f>
        <v>#N/A</v>
      </c>
      <c r="L42" s="165" t="e">
        <f t="shared" si="3"/>
        <v>#N/A</v>
      </c>
      <c r="M42" s="165" t="str">
        <f t="shared" si="0"/>
        <v>Scope1, 2主要設備における高効率型の導入エネルギー管理システムビルエネルギー管理システム（BEMS）</v>
      </c>
      <c r="N42" s="166"/>
      <c r="O42" s="167" t="e">
        <f>INDEX('1.2(1)①'!$J:$J,MATCH('目次 (検討会資料用1)'!$K42,'1.2(1)①'!$B:$B,0),1)</f>
        <v>#N/A</v>
      </c>
      <c r="P42" s="168" t="e">
        <f t="shared" si="1"/>
        <v>#N/A</v>
      </c>
      <c r="Q42" s="169">
        <f>COUNTIFS('1.2(2)'!J$967:J$1017,"〇",'1.2(2)'!$C$967:$C$1017,"&gt;="&amp;$K42,'1.2(2)'!$C$967:$C$1017,"&lt;="&amp;$L42)+COUNTIFS('1.2(2)'!J$967:J$1017,"△",'1.2(2)'!$C$967:$C$1017,"&gt;="&amp;$K42,'1.2(2)'!$C$967:$C$1017,"&lt;="&amp;$L42)</f>
        <v>0</v>
      </c>
      <c r="R42" s="169">
        <f>COUNTIFS('1.2(2)'!K$967:K$1017,"〇",'1.2(2)'!$C$967:$C$1017,"&gt;="&amp;$K42,'1.2(2)'!$C$967:$C$1017,"&lt;="&amp;$L42)+COUNTIFS('1.2(2)'!K$967:K$1017,"△",'1.2(2)'!$C$967:$C$1017,"&gt;="&amp;$K42,'1.2(2)'!$C$967:$C$1017,"&lt;="&amp;$L42)</f>
        <v>0</v>
      </c>
    </row>
    <row r="43" spans="2:18" hidden="1">
      <c r="B43" s="404" t="s">
        <v>994</v>
      </c>
      <c r="C43" s="405"/>
      <c r="D43" s="170" t="s">
        <v>996</v>
      </c>
      <c r="E43" s="171"/>
      <c r="F43" s="172" t="s">
        <v>13</v>
      </c>
      <c r="G43" s="173" t="s">
        <v>3512</v>
      </c>
      <c r="H43" s="402" t="s">
        <v>195</v>
      </c>
      <c r="I43" s="403"/>
      <c r="J43" s="163" t="e">
        <f t="shared" si="2"/>
        <v>#N/A</v>
      </c>
      <c r="K43" s="164" t="e">
        <f>INDEX('1.2(1)①'!$B:$B,MATCH(M43,'1.2(1)①'!$A:$A,0),1)</f>
        <v>#N/A</v>
      </c>
      <c r="L43" s="165">
        <f t="shared" si="3"/>
        <v>86</v>
      </c>
      <c r="M43" s="165" t="str">
        <f t="shared" si="0"/>
        <v>Scope1, 2主要設備における高効率型の導入未利用エネルギー・再生可能エネルギー設備</v>
      </c>
      <c r="N43" s="166"/>
      <c r="O43" s="167" t="e">
        <f>INDEX('1.2(1)①'!$J:$J,MATCH('目次 (検討会資料用1)'!$K43,'1.2(1)①'!$B:$B,0),1)</f>
        <v>#N/A</v>
      </c>
      <c r="P43" s="168" t="e">
        <f t="shared" si="1"/>
        <v>#N/A</v>
      </c>
      <c r="Q43" s="169">
        <f>COUNTIFS('1.2(2)'!J$967:J$1017,"〇",'1.2(2)'!$C$967:$C$1017,"&gt;="&amp;$K43,'1.2(2)'!$C$967:$C$1017,"&lt;="&amp;$L43)+COUNTIFS('1.2(2)'!J$967:J$1017,"△",'1.2(2)'!$C$967:$C$1017,"&gt;="&amp;$K43,'1.2(2)'!$C$967:$C$1017,"&lt;="&amp;$L43)</f>
        <v>0</v>
      </c>
      <c r="R43" s="169">
        <f>COUNTIFS('1.2(2)'!K$967:K$1017,"〇",'1.2(2)'!$C$967:$C$1017,"&gt;="&amp;$K43,'1.2(2)'!$C$967:$C$1017,"&lt;="&amp;$L43)+COUNTIFS('1.2(2)'!K$967:K$1017,"△",'1.2(2)'!$C$967:$C$1017,"&gt;="&amp;$K43,'1.2(2)'!$C$967:$C$1017,"&lt;="&amp;$L43)</f>
        <v>0</v>
      </c>
    </row>
    <row r="44" spans="2:18" hidden="1">
      <c r="B44" s="404" t="s">
        <v>994</v>
      </c>
      <c r="C44" s="405"/>
      <c r="D44" s="170" t="s">
        <v>996</v>
      </c>
      <c r="E44" s="171"/>
      <c r="F44" s="172" t="s">
        <v>13</v>
      </c>
      <c r="G44" s="161" t="s">
        <v>208</v>
      </c>
      <c r="H44" s="161" t="s">
        <v>16</v>
      </c>
      <c r="I44" s="162" t="s">
        <v>17</v>
      </c>
      <c r="J44" s="163" t="str">
        <f t="shared" si="2"/>
        <v>87～100</v>
      </c>
      <c r="K44" s="164">
        <f>INDEX('1.2(1)①'!$B:$B,MATCH(M44,'1.2(1)①'!$A:$A,0),1)</f>
        <v>87</v>
      </c>
      <c r="L44" s="165">
        <f t="shared" si="3"/>
        <v>100</v>
      </c>
      <c r="M44" s="165" t="str">
        <f t="shared" si="0"/>
        <v>Scope1, 2その他の設備導入、運用改善空気調和設備空気熱源設備・システム</v>
      </c>
      <c r="N44" s="166"/>
      <c r="O44" s="167" t="str">
        <f>INDEX('1.2(1)①'!$J:$J,MATCH('目次 (検討会資料用1)'!$K44,'1.2(1)①'!$B:$B,0),1)</f>
        <v>蓄熱式空気調和システムの導入</v>
      </c>
      <c r="P44" s="168">
        <f t="shared" si="1"/>
        <v>14</v>
      </c>
      <c r="Q44" s="169">
        <f>COUNTIFS('1.2(2)'!J$967:J$1017,"〇",'1.2(2)'!$C$967:$C$1017,"&gt;="&amp;$K44,'1.2(2)'!$C$967:$C$1017,"&lt;="&amp;$L44)+COUNTIFS('1.2(2)'!J$967:J$1017,"△",'1.2(2)'!$C$967:$C$1017,"&gt;="&amp;$K44,'1.2(2)'!$C$967:$C$1017,"&lt;="&amp;$L44)</f>
        <v>0</v>
      </c>
      <c r="R44" s="169">
        <f>COUNTIFS('1.2(2)'!K$967:K$1017,"〇",'1.2(2)'!$C$967:$C$1017,"&gt;="&amp;$K44,'1.2(2)'!$C$967:$C$1017,"&lt;="&amp;$L44)+COUNTIFS('1.2(2)'!K$967:K$1017,"△",'1.2(2)'!$C$967:$C$1017,"&gt;="&amp;$K44,'1.2(2)'!$C$967:$C$1017,"&lt;="&amp;$L44)</f>
        <v>0</v>
      </c>
    </row>
    <row r="45" spans="2:18" hidden="1">
      <c r="B45" s="404" t="s">
        <v>994</v>
      </c>
      <c r="C45" s="405"/>
      <c r="D45" s="170" t="s">
        <v>996</v>
      </c>
      <c r="E45" s="171"/>
      <c r="F45" s="172" t="s">
        <v>13</v>
      </c>
      <c r="G45" s="173" t="str">
        <f>G44</f>
        <v>その他の設備導入、運用改善</v>
      </c>
      <c r="H45" s="173" t="str">
        <f t="shared" ref="H45:H47" si="6">H44</f>
        <v>空気調和設備</v>
      </c>
      <c r="I45" s="162" t="s">
        <v>237</v>
      </c>
      <c r="J45" s="163" t="str">
        <f t="shared" si="2"/>
        <v>101～110</v>
      </c>
      <c r="K45" s="164">
        <f>INDEX('1.2(1)①'!$B:$B,MATCH(M45,'1.2(1)①'!$A:$A,0),1)</f>
        <v>101</v>
      </c>
      <c r="L45" s="165">
        <f t="shared" si="3"/>
        <v>110</v>
      </c>
      <c r="M45" s="165" t="str">
        <f t="shared" si="0"/>
        <v>Scope1, 2その他の設備導入、運用改善空気調和設備空気調和・熱源設備の最適制御</v>
      </c>
      <c r="N45" s="166"/>
      <c r="O45" s="167" t="str">
        <f>INDEX('1.2(1)①'!$J:$J,MATCH('目次 (検討会資料用1)'!$K45,'1.2(1)①'!$B:$B,0),1)</f>
        <v>空気調和設備の最適起動停止制御の導入</v>
      </c>
      <c r="P45" s="168">
        <f t="shared" si="1"/>
        <v>10</v>
      </c>
      <c r="Q45" s="169">
        <f>COUNTIFS('1.2(2)'!J$967:J$1017,"〇",'1.2(2)'!$C$967:$C$1017,"&gt;="&amp;$K45,'1.2(2)'!$C$967:$C$1017,"&lt;="&amp;$L45)+COUNTIFS('1.2(2)'!J$967:J$1017,"△",'1.2(2)'!$C$967:$C$1017,"&gt;="&amp;$K45,'1.2(2)'!$C$967:$C$1017,"&lt;="&amp;$L45)</f>
        <v>0</v>
      </c>
      <c r="R45" s="169">
        <f>COUNTIFS('1.2(2)'!K$967:K$1017,"〇",'1.2(2)'!$C$967:$C$1017,"&gt;="&amp;$K45,'1.2(2)'!$C$967:$C$1017,"&lt;="&amp;$L45)+COUNTIFS('1.2(2)'!K$967:K$1017,"△",'1.2(2)'!$C$967:$C$1017,"&gt;="&amp;$K45,'1.2(2)'!$C$967:$C$1017,"&lt;="&amp;$L45)</f>
        <v>0</v>
      </c>
    </row>
    <row r="46" spans="2:18" hidden="1">
      <c r="B46" s="404" t="s">
        <v>994</v>
      </c>
      <c r="C46" s="405"/>
      <c r="D46" s="170" t="s">
        <v>996</v>
      </c>
      <c r="E46" s="171"/>
      <c r="F46" s="172" t="s">
        <v>13</v>
      </c>
      <c r="G46" s="173" t="str">
        <f t="shared" ref="G46:H61" si="7">G45</f>
        <v>その他の設備導入、運用改善</v>
      </c>
      <c r="H46" s="173" t="str">
        <f t="shared" si="6"/>
        <v>空気調和設備</v>
      </c>
      <c r="I46" s="162" t="s">
        <v>258</v>
      </c>
      <c r="J46" s="163" t="str">
        <f t="shared" si="2"/>
        <v>111～116</v>
      </c>
      <c r="K46" s="164">
        <f>INDEX('1.2(1)①'!$B:$B,MATCH(M46,'1.2(1)①'!$A:$A,0),1)</f>
        <v>111</v>
      </c>
      <c r="L46" s="165">
        <f t="shared" si="3"/>
        <v>116</v>
      </c>
      <c r="M46" s="165" t="str">
        <f t="shared" si="0"/>
        <v>Scope1, 2その他の設備導入、運用改善空気調和設備空気調和用搬送動力の低減</v>
      </c>
      <c r="N46" s="166"/>
      <c r="O46" s="167" t="str">
        <f>INDEX('1.2(1)①'!$J:$J,MATCH('目次 (検討会資料用1)'!$K46,'1.2(1)①'!$B:$B,0),1)</f>
        <v>水・空気搬送ロスの低減</v>
      </c>
      <c r="P46" s="168">
        <f t="shared" si="1"/>
        <v>6</v>
      </c>
      <c r="Q46" s="169">
        <f>COUNTIFS('1.2(2)'!J$967:J$1017,"〇",'1.2(2)'!$C$967:$C$1017,"&gt;="&amp;$K46,'1.2(2)'!$C$967:$C$1017,"&lt;="&amp;$L46)+COUNTIFS('1.2(2)'!J$967:J$1017,"△",'1.2(2)'!$C$967:$C$1017,"&gt;="&amp;$K46,'1.2(2)'!$C$967:$C$1017,"&lt;="&amp;$L46)</f>
        <v>0</v>
      </c>
      <c r="R46" s="169">
        <f>COUNTIFS('1.2(2)'!K$967:K$1017,"〇",'1.2(2)'!$C$967:$C$1017,"&gt;="&amp;$K46,'1.2(2)'!$C$967:$C$1017,"&lt;="&amp;$L46)+COUNTIFS('1.2(2)'!K$967:K$1017,"△",'1.2(2)'!$C$967:$C$1017,"&gt;="&amp;$K46,'1.2(2)'!$C$967:$C$1017,"&lt;="&amp;$L46)</f>
        <v>0</v>
      </c>
    </row>
    <row r="47" spans="2:18" hidden="1">
      <c r="B47" s="404" t="s">
        <v>994</v>
      </c>
      <c r="C47" s="405"/>
      <c r="D47" s="170" t="s">
        <v>996</v>
      </c>
      <c r="E47" s="171"/>
      <c r="F47" s="172" t="s">
        <v>13</v>
      </c>
      <c r="G47" s="173" t="str">
        <f t="shared" si="7"/>
        <v>その他の設備導入、運用改善</v>
      </c>
      <c r="H47" s="173" t="str">
        <f t="shared" si="6"/>
        <v>空気調和設備</v>
      </c>
      <c r="I47" s="162" t="s">
        <v>271</v>
      </c>
      <c r="J47" s="163" t="str">
        <f t="shared" si="2"/>
        <v>117～119</v>
      </c>
      <c r="K47" s="164">
        <f>INDEX('1.2(1)①'!$B:$B,MATCH(M47,'1.2(1)①'!$A:$A,0),1)</f>
        <v>117</v>
      </c>
      <c r="L47" s="165">
        <f t="shared" si="3"/>
        <v>119</v>
      </c>
      <c r="M47" s="165" t="str">
        <f t="shared" si="0"/>
        <v>Scope1, 2その他の設備導入、運用改善空気調和設備空気調和関係その他</v>
      </c>
      <c r="N47" s="166"/>
      <c r="O47" s="167" t="str">
        <f>INDEX('1.2(1)①'!$J:$J,MATCH('目次 (検討会資料用1)'!$K47,'1.2(1)①'!$B:$B,0),1)</f>
        <v>空調ゾーニングの細分化の導入</v>
      </c>
      <c r="P47" s="168">
        <f t="shared" si="1"/>
        <v>3</v>
      </c>
      <c r="Q47" s="169">
        <f>COUNTIFS('1.2(2)'!J$967:J$1017,"〇",'1.2(2)'!$C$967:$C$1017,"&gt;="&amp;$K47,'1.2(2)'!$C$967:$C$1017,"&lt;="&amp;$L47)+COUNTIFS('1.2(2)'!J$967:J$1017,"△",'1.2(2)'!$C$967:$C$1017,"&gt;="&amp;$K47,'1.2(2)'!$C$967:$C$1017,"&lt;="&amp;$L47)</f>
        <v>0</v>
      </c>
      <c r="R47" s="169">
        <f>COUNTIFS('1.2(2)'!K$967:K$1017,"〇",'1.2(2)'!$C$967:$C$1017,"&gt;="&amp;$K47,'1.2(2)'!$C$967:$C$1017,"&lt;="&amp;$L47)+COUNTIFS('1.2(2)'!K$967:K$1017,"△",'1.2(2)'!$C$967:$C$1017,"&gt;="&amp;$K47,'1.2(2)'!$C$967:$C$1017,"&lt;="&amp;$L47)</f>
        <v>0</v>
      </c>
    </row>
    <row r="48" spans="2:18" hidden="1">
      <c r="B48" s="404" t="s">
        <v>994</v>
      </c>
      <c r="C48" s="405"/>
      <c r="D48" s="170" t="s">
        <v>996</v>
      </c>
      <c r="E48" s="171"/>
      <c r="F48" s="172" t="s">
        <v>13</v>
      </c>
      <c r="G48" s="173" t="str">
        <f t="shared" si="7"/>
        <v>その他の設備導入、運用改善</v>
      </c>
      <c r="H48" s="161" t="s">
        <v>52</v>
      </c>
      <c r="I48" s="162" t="s">
        <v>53</v>
      </c>
      <c r="J48" s="163" t="str">
        <f t="shared" si="2"/>
        <v>120～122</v>
      </c>
      <c r="K48" s="164">
        <f>INDEX('1.2(1)①'!$B:$B,MATCH(M48,'1.2(1)①'!$A:$A,0),1)</f>
        <v>120</v>
      </c>
      <c r="L48" s="165">
        <f t="shared" si="3"/>
        <v>122</v>
      </c>
      <c r="M48" s="165" t="str">
        <f t="shared" si="0"/>
        <v>Scope1, 2その他の設備導入、運用改善給湯設備給湯熱源設備・システム</v>
      </c>
      <c r="N48" s="166"/>
      <c r="O48" s="167" t="str">
        <f>INDEX('1.2(1)①'!$J:$J,MATCH('目次 (検討会資料用1)'!$K48,'1.2(1)①'!$B:$B,0),1)</f>
        <v>各種熱利用型給湯システムの導入</v>
      </c>
      <c r="P48" s="168">
        <f t="shared" si="1"/>
        <v>3</v>
      </c>
      <c r="Q48" s="169">
        <f>COUNTIFS('1.2(2)'!J$967:J$1017,"〇",'1.2(2)'!$C$967:$C$1017,"&gt;="&amp;$K48,'1.2(2)'!$C$967:$C$1017,"&lt;="&amp;$L48)+COUNTIFS('1.2(2)'!J$967:J$1017,"△",'1.2(2)'!$C$967:$C$1017,"&gt;="&amp;$K48,'1.2(2)'!$C$967:$C$1017,"&lt;="&amp;$L48)</f>
        <v>0</v>
      </c>
      <c r="R48" s="169">
        <f>COUNTIFS('1.2(2)'!K$967:K$1017,"〇",'1.2(2)'!$C$967:$C$1017,"&gt;="&amp;$K48,'1.2(2)'!$C$967:$C$1017,"&lt;="&amp;$L48)+COUNTIFS('1.2(2)'!K$967:K$1017,"△",'1.2(2)'!$C$967:$C$1017,"&gt;="&amp;$K48,'1.2(2)'!$C$967:$C$1017,"&lt;="&amp;$L48)</f>
        <v>0</v>
      </c>
    </row>
    <row r="49" spans="2:18" hidden="1">
      <c r="B49" s="404" t="s">
        <v>994</v>
      </c>
      <c r="C49" s="405"/>
      <c r="D49" s="170" t="s">
        <v>996</v>
      </c>
      <c r="E49" s="171"/>
      <c r="F49" s="172" t="s">
        <v>13</v>
      </c>
      <c r="G49" s="173" t="str">
        <f t="shared" si="7"/>
        <v>その他の設備導入、運用改善</v>
      </c>
      <c r="H49" s="173" t="str">
        <f>H48</f>
        <v>給湯設備</v>
      </c>
      <c r="I49" s="162" t="s">
        <v>284</v>
      </c>
      <c r="J49" s="163" t="str">
        <f t="shared" si="2"/>
        <v>123～124</v>
      </c>
      <c r="K49" s="164">
        <f>INDEX('1.2(1)①'!$B:$B,MATCH(M49,'1.2(1)①'!$A:$A,0),1)</f>
        <v>123</v>
      </c>
      <c r="L49" s="165">
        <f t="shared" si="3"/>
        <v>124</v>
      </c>
      <c r="M49" s="165" t="str">
        <f t="shared" si="0"/>
        <v>Scope1, 2その他の設備導入、運用改善給湯設備給湯熱媒体輸送管の合理化・最適化</v>
      </c>
      <c r="N49" s="166"/>
      <c r="O49" s="167" t="str">
        <f>INDEX('1.2(1)①'!$J:$J,MATCH('目次 (検討会資料用1)'!$K49,'1.2(1)①'!$B:$B,0),1)</f>
        <v>配管部の断熱強化</v>
      </c>
      <c r="P49" s="168">
        <f t="shared" si="1"/>
        <v>2</v>
      </c>
      <c r="Q49" s="169">
        <f>COUNTIFS('1.2(2)'!J$967:J$1017,"〇",'1.2(2)'!$C$967:$C$1017,"&gt;="&amp;$K49,'1.2(2)'!$C$967:$C$1017,"&lt;="&amp;$L49)+COUNTIFS('1.2(2)'!J$967:J$1017,"△",'1.2(2)'!$C$967:$C$1017,"&gt;="&amp;$K49,'1.2(2)'!$C$967:$C$1017,"&lt;="&amp;$L49)</f>
        <v>0</v>
      </c>
      <c r="R49" s="169">
        <f>COUNTIFS('1.2(2)'!K$967:K$1017,"〇",'1.2(2)'!$C$967:$C$1017,"&gt;="&amp;$K49,'1.2(2)'!$C$967:$C$1017,"&lt;="&amp;$L49)+COUNTIFS('1.2(2)'!K$967:K$1017,"△",'1.2(2)'!$C$967:$C$1017,"&gt;="&amp;$K49,'1.2(2)'!$C$967:$C$1017,"&lt;="&amp;$L49)</f>
        <v>0</v>
      </c>
    </row>
    <row r="50" spans="2:18" hidden="1">
      <c r="B50" s="404" t="s">
        <v>994</v>
      </c>
      <c r="C50" s="405"/>
      <c r="D50" s="170" t="s">
        <v>996</v>
      </c>
      <c r="E50" s="171"/>
      <c r="F50" s="172" t="s">
        <v>13</v>
      </c>
      <c r="G50" s="173" t="str">
        <f t="shared" si="7"/>
        <v>その他の設備導入、運用改善</v>
      </c>
      <c r="H50" s="161" t="s">
        <v>289</v>
      </c>
      <c r="I50" s="162" t="s">
        <v>290</v>
      </c>
      <c r="J50" s="163" t="str">
        <f t="shared" si="2"/>
        <v>125～126</v>
      </c>
      <c r="K50" s="164">
        <f>INDEX('1.2(1)①'!$B:$B,MATCH(M50,'1.2(1)①'!$A:$A,0),1)</f>
        <v>125</v>
      </c>
      <c r="L50" s="165">
        <f t="shared" si="3"/>
        <v>126</v>
      </c>
      <c r="M50" s="165" t="str">
        <f t="shared" si="0"/>
        <v>Scope1, 2その他の設備導入、運用改善換気設備高効率換気設備</v>
      </c>
      <c r="N50" s="166"/>
      <c r="O50" s="167" t="str">
        <f>INDEX('1.2(1)①'!$J:$J,MATCH('目次 (検討会資料用1)'!$K50,'1.2(1)①'!$B:$B,0),1)</f>
        <v>可変風量換気装置の導入</v>
      </c>
      <c r="P50" s="168">
        <f t="shared" si="1"/>
        <v>2</v>
      </c>
      <c r="Q50" s="169">
        <f>COUNTIFS('1.2(2)'!J$967:J$1017,"〇",'1.2(2)'!$C$967:$C$1017,"&gt;="&amp;$K50,'1.2(2)'!$C$967:$C$1017,"&lt;="&amp;$L50)+COUNTIFS('1.2(2)'!J$967:J$1017,"△",'1.2(2)'!$C$967:$C$1017,"&gt;="&amp;$K50,'1.2(2)'!$C$967:$C$1017,"&lt;="&amp;$L50)</f>
        <v>0</v>
      </c>
      <c r="R50" s="169">
        <f>COUNTIFS('1.2(2)'!K$967:K$1017,"〇",'1.2(2)'!$C$967:$C$1017,"&gt;="&amp;$K50,'1.2(2)'!$C$967:$C$1017,"&lt;="&amp;$L50)+COUNTIFS('1.2(2)'!K$967:K$1017,"△",'1.2(2)'!$C$967:$C$1017,"&gt;="&amp;$K50,'1.2(2)'!$C$967:$C$1017,"&lt;="&amp;$L50)</f>
        <v>0</v>
      </c>
    </row>
    <row r="51" spans="2:18" hidden="1">
      <c r="B51" s="404" t="s">
        <v>994</v>
      </c>
      <c r="C51" s="405"/>
      <c r="D51" s="170" t="s">
        <v>996</v>
      </c>
      <c r="E51" s="171"/>
      <c r="F51" s="172" t="s">
        <v>13</v>
      </c>
      <c r="G51" s="173" t="str">
        <f t="shared" si="7"/>
        <v>その他の設備導入、運用改善</v>
      </c>
      <c r="H51" s="173" t="str">
        <f>H50</f>
        <v>換気設備</v>
      </c>
      <c r="I51" s="162" t="s">
        <v>296</v>
      </c>
      <c r="J51" s="163" t="str">
        <f t="shared" si="2"/>
        <v>127～131</v>
      </c>
      <c r="K51" s="164">
        <f>INDEX('1.2(1)①'!$B:$B,MATCH(M51,'1.2(1)①'!$A:$A,0),1)</f>
        <v>127</v>
      </c>
      <c r="L51" s="165">
        <f t="shared" si="3"/>
        <v>131</v>
      </c>
      <c r="M51" s="165" t="str">
        <f t="shared" si="0"/>
        <v>Scope1, 2その他の設備導入、運用改善換気設備換気量最適化</v>
      </c>
      <c r="N51" s="166"/>
      <c r="O51" s="167" t="str">
        <f>INDEX('1.2(1)①'!$J:$J,MATCH('目次 (検討会資料用1)'!$K51,'1.2(1)①'!$B:$B,0),1)</f>
        <v>ＣＯ2又はＣＯ濃度による換気制御システムの導入</v>
      </c>
      <c r="P51" s="168">
        <f t="shared" si="1"/>
        <v>5</v>
      </c>
      <c r="Q51" s="169">
        <f>COUNTIFS('1.2(2)'!J$967:J$1017,"〇",'1.2(2)'!$C$967:$C$1017,"&gt;="&amp;$K51,'1.2(2)'!$C$967:$C$1017,"&lt;="&amp;$L51)+COUNTIFS('1.2(2)'!J$967:J$1017,"△",'1.2(2)'!$C$967:$C$1017,"&gt;="&amp;$K51,'1.2(2)'!$C$967:$C$1017,"&lt;="&amp;$L51)</f>
        <v>0</v>
      </c>
      <c r="R51" s="169">
        <f>COUNTIFS('1.2(2)'!K$967:K$1017,"〇",'1.2(2)'!$C$967:$C$1017,"&gt;="&amp;$K51,'1.2(2)'!$C$967:$C$1017,"&lt;="&amp;$L51)+COUNTIFS('1.2(2)'!K$967:K$1017,"△",'1.2(2)'!$C$967:$C$1017,"&gt;="&amp;$K51,'1.2(2)'!$C$967:$C$1017,"&lt;="&amp;$L51)</f>
        <v>0</v>
      </c>
    </row>
    <row r="52" spans="2:18" hidden="1">
      <c r="B52" s="404" t="s">
        <v>994</v>
      </c>
      <c r="C52" s="405"/>
      <c r="D52" s="170" t="s">
        <v>996</v>
      </c>
      <c r="E52" s="171"/>
      <c r="F52" s="172" t="s">
        <v>13</v>
      </c>
      <c r="G52" s="173" t="str">
        <f t="shared" si="7"/>
        <v>その他の設備導入、運用改善</v>
      </c>
      <c r="H52" s="161" t="s">
        <v>66</v>
      </c>
      <c r="I52" s="162" t="s">
        <v>67</v>
      </c>
      <c r="J52" s="163" t="str">
        <f t="shared" si="2"/>
        <v>132～134</v>
      </c>
      <c r="K52" s="164">
        <f>INDEX('1.2(1)①'!$B:$B,MATCH(M52,'1.2(1)①'!$A:$A,0),1)</f>
        <v>132</v>
      </c>
      <c r="L52" s="165">
        <f t="shared" si="3"/>
        <v>134</v>
      </c>
      <c r="M52" s="165" t="str">
        <f t="shared" si="0"/>
        <v>Scope1, 2その他の設備導入、運用改善照明設備高効率照明器具</v>
      </c>
      <c r="N52" s="166"/>
      <c r="O52" s="167" t="str">
        <f>INDEX('1.2(1)①'!$J:$J,MATCH('目次 (検討会資料用1)'!$K52,'1.2(1)①'!$B:$B,0),1)</f>
        <v>窓際照明の回路分離の導入</v>
      </c>
      <c r="P52" s="168">
        <f t="shared" si="1"/>
        <v>3</v>
      </c>
      <c r="Q52" s="169">
        <f>COUNTIFS('1.2(2)'!J$967:J$1017,"〇",'1.2(2)'!$C$967:$C$1017,"&gt;="&amp;$K52,'1.2(2)'!$C$967:$C$1017,"&lt;="&amp;$L52)+COUNTIFS('1.2(2)'!J$967:J$1017,"△",'1.2(2)'!$C$967:$C$1017,"&gt;="&amp;$K52,'1.2(2)'!$C$967:$C$1017,"&lt;="&amp;$L52)</f>
        <v>1</v>
      </c>
      <c r="R52" s="169">
        <f>COUNTIFS('1.2(2)'!K$967:K$1017,"〇",'1.2(2)'!$C$967:$C$1017,"&gt;="&amp;$K52,'1.2(2)'!$C$967:$C$1017,"&lt;="&amp;$L52)+COUNTIFS('1.2(2)'!K$967:K$1017,"△",'1.2(2)'!$C$967:$C$1017,"&gt;="&amp;$K52,'1.2(2)'!$C$967:$C$1017,"&lt;="&amp;$L52)</f>
        <v>1</v>
      </c>
    </row>
    <row r="53" spans="2:18" hidden="1">
      <c r="B53" s="404" t="s">
        <v>994</v>
      </c>
      <c r="C53" s="405"/>
      <c r="D53" s="170" t="s">
        <v>996</v>
      </c>
      <c r="E53" s="171"/>
      <c r="F53" s="172" t="s">
        <v>13</v>
      </c>
      <c r="G53" s="173" t="str">
        <f t="shared" si="7"/>
        <v>その他の設備導入、運用改善</v>
      </c>
      <c r="H53" s="173" t="str">
        <f>H52</f>
        <v>照明設備</v>
      </c>
      <c r="I53" s="162" t="s">
        <v>313</v>
      </c>
      <c r="J53" s="163" t="str">
        <f t="shared" si="2"/>
        <v>135～137</v>
      </c>
      <c r="K53" s="164">
        <f>INDEX('1.2(1)①'!$B:$B,MATCH(M53,'1.2(1)①'!$A:$A,0),1)</f>
        <v>135</v>
      </c>
      <c r="L53" s="165">
        <f t="shared" si="3"/>
        <v>137</v>
      </c>
      <c r="M53" s="165" t="str">
        <f t="shared" si="0"/>
        <v>Scope1, 2その他の設備導入、運用改善照明設備自動制御装置</v>
      </c>
      <c r="N53" s="166"/>
      <c r="O53" s="167" t="str">
        <f>INDEX('1.2(1)①'!$J:$J,MATCH('目次 (検討会資料用1)'!$K53,'1.2(1)①'!$B:$B,0),1)</f>
        <v>自動点滅装置の導入</v>
      </c>
      <c r="P53" s="168">
        <f t="shared" si="1"/>
        <v>3</v>
      </c>
      <c r="Q53" s="169">
        <f>COUNTIFS('1.2(2)'!J$967:J$1017,"〇",'1.2(2)'!$C$967:$C$1017,"&gt;="&amp;$K53,'1.2(2)'!$C$967:$C$1017,"&lt;="&amp;$L53)+COUNTIFS('1.2(2)'!J$967:J$1017,"△",'1.2(2)'!$C$967:$C$1017,"&gt;="&amp;$K53,'1.2(2)'!$C$967:$C$1017,"&lt;="&amp;$L53)</f>
        <v>0</v>
      </c>
      <c r="R53" s="169">
        <f>COUNTIFS('1.2(2)'!K$967:K$1017,"〇",'1.2(2)'!$C$967:$C$1017,"&gt;="&amp;$K53,'1.2(2)'!$C$967:$C$1017,"&lt;="&amp;$L53)+COUNTIFS('1.2(2)'!K$967:K$1017,"△",'1.2(2)'!$C$967:$C$1017,"&gt;="&amp;$K53,'1.2(2)'!$C$967:$C$1017,"&lt;="&amp;$L53)</f>
        <v>0</v>
      </c>
    </row>
    <row r="54" spans="2:18" hidden="1">
      <c r="B54" s="404" t="s">
        <v>994</v>
      </c>
      <c r="C54" s="405"/>
      <c r="D54" s="170" t="s">
        <v>996</v>
      </c>
      <c r="E54" s="171"/>
      <c r="F54" s="172" t="s">
        <v>13</v>
      </c>
      <c r="G54" s="173" t="str">
        <f t="shared" si="7"/>
        <v>その他の設備導入、運用改善</v>
      </c>
      <c r="H54" s="161" t="s">
        <v>320</v>
      </c>
      <c r="I54" s="162" t="s">
        <v>321</v>
      </c>
      <c r="J54" s="163" t="str">
        <f t="shared" si="2"/>
        <v>138～140</v>
      </c>
      <c r="K54" s="164">
        <f>INDEX('1.2(1)①'!$B:$B,MATCH(M54,'1.2(1)①'!$A:$A,0),1)</f>
        <v>138</v>
      </c>
      <c r="L54" s="165">
        <f t="shared" si="3"/>
        <v>140</v>
      </c>
      <c r="M54" s="165" t="str">
        <f t="shared" si="0"/>
        <v>Scope1, 2その他の設備導入、運用改善昇降機エレベータ</v>
      </c>
      <c r="N54" s="166"/>
      <c r="O54" s="167" t="str">
        <f>INDEX('1.2(1)①'!$J:$J,MATCH('目次 (検討会資料用1)'!$K54,'1.2(1)①'!$B:$B,0),1)</f>
        <v>群管理運転システムの導入</v>
      </c>
      <c r="P54" s="168">
        <f t="shared" si="1"/>
        <v>3</v>
      </c>
      <c r="Q54" s="169">
        <f>COUNTIFS('1.2(2)'!J$967:J$1017,"〇",'1.2(2)'!$C$967:$C$1017,"&gt;="&amp;$K54,'1.2(2)'!$C$967:$C$1017,"&lt;="&amp;$L54)+COUNTIFS('1.2(2)'!J$967:J$1017,"△",'1.2(2)'!$C$967:$C$1017,"&gt;="&amp;$K54,'1.2(2)'!$C$967:$C$1017,"&lt;="&amp;$L54)</f>
        <v>0</v>
      </c>
      <c r="R54" s="169">
        <f>COUNTIFS('1.2(2)'!K$967:K$1017,"〇",'1.2(2)'!$C$967:$C$1017,"&gt;="&amp;$K54,'1.2(2)'!$C$967:$C$1017,"&lt;="&amp;$L54)+COUNTIFS('1.2(2)'!K$967:K$1017,"△",'1.2(2)'!$C$967:$C$1017,"&gt;="&amp;$K54,'1.2(2)'!$C$967:$C$1017,"&lt;="&amp;$L54)</f>
        <v>0</v>
      </c>
    </row>
    <row r="55" spans="2:18" hidden="1">
      <c r="B55" s="404" t="s">
        <v>994</v>
      </c>
      <c r="C55" s="405"/>
      <c r="D55" s="170" t="s">
        <v>996</v>
      </c>
      <c r="E55" s="171"/>
      <c r="F55" s="172" t="s">
        <v>13</v>
      </c>
      <c r="G55" s="173" t="str">
        <f t="shared" si="7"/>
        <v>その他の設備導入、運用改善</v>
      </c>
      <c r="H55" s="173" t="str">
        <f>H54</f>
        <v>昇降機</v>
      </c>
      <c r="I55" s="162" t="s">
        <v>329</v>
      </c>
      <c r="J55" s="163" t="str">
        <f t="shared" si="2"/>
        <v>141～142</v>
      </c>
      <c r="K55" s="164">
        <f>INDEX('1.2(1)①'!$B:$B,MATCH(M55,'1.2(1)①'!$A:$A,0),1)</f>
        <v>141</v>
      </c>
      <c r="L55" s="165">
        <f t="shared" si="3"/>
        <v>142</v>
      </c>
      <c r="M55" s="165" t="str">
        <f t="shared" si="0"/>
        <v>Scope1, 2その他の設備導入、運用改善昇降機エスカレータ</v>
      </c>
      <c r="N55" s="166"/>
      <c r="O55" s="167" t="str">
        <f>INDEX('1.2(1)①'!$J:$J,MATCH('目次 (検討会資料用1)'!$K55,'1.2(1)①'!$B:$B,0),1)</f>
        <v>自動運転装置の導入</v>
      </c>
      <c r="P55" s="168">
        <f t="shared" si="1"/>
        <v>2</v>
      </c>
      <c r="Q55" s="169">
        <f>COUNTIFS('1.2(2)'!J$967:J$1017,"〇",'1.2(2)'!$C$967:$C$1017,"&gt;="&amp;$K55,'1.2(2)'!$C$967:$C$1017,"&lt;="&amp;$L55)+COUNTIFS('1.2(2)'!J$967:J$1017,"△",'1.2(2)'!$C$967:$C$1017,"&gt;="&amp;$K55,'1.2(2)'!$C$967:$C$1017,"&lt;="&amp;$L55)</f>
        <v>0</v>
      </c>
      <c r="R55" s="169">
        <f>COUNTIFS('1.2(2)'!K$967:K$1017,"〇",'1.2(2)'!$C$967:$C$1017,"&gt;="&amp;$K55,'1.2(2)'!$C$967:$C$1017,"&lt;="&amp;$L55)+COUNTIFS('1.2(2)'!K$967:K$1017,"△",'1.2(2)'!$C$967:$C$1017,"&gt;="&amp;$K55,'1.2(2)'!$C$967:$C$1017,"&lt;="&amp;$L55)</f>
        <v>0</v>
      </c>
    </row>
    <row r="56" spans="2:18" hidden="1">
      <c r="B56" s="404" t="s">
        <v>994</v>
      </c>
      <c r="C56" s="405"/>
      <c r="D56" s="170" t="s">
        <v>996</v>
      </c>
      <c r="E56" s="171"/>
      <c r="F56" s="172" t="s">
        <v>13</v>
      </c>
      <c r="G56" s="173" t="str">
        <f t="shared" si="7"/>
        <v>その他の設備導入、運用改善</v>
      </c>
      <c r="H56" s="161" t="s">
        <v>71</v>
      </c>
      <c r="I56" s="162" t="s">
        <v>335</v>
      </c>
      <c r="J56" s="163" t="str">
        <f t="shared" si="2"/>
        <v>143～147</v>
      </c>
      <c r="K56" s="164">
        <f>INDEX('1.2(1)①'!$B:$B,MATCH(M56,'1.2(1)①'!$A:$A,0),1)</f>
        <v>143</v>
      </c>
      <c r="L56" s="165">
        <f t="shared" si="3"/>
        <v>147</v>
      </c>
      <c r="M56" s="165" t="str">
        <f t="shared" si="0"/>
        <v>Scope1, 2その他の設備導入、運用改善燃焼設備空気比の改善</v>
      </c>
      <c r="N56" s="166"/>
      <c r="O56" s="167" t="str">
        <f>INDEX('1.2(1)①'!$J:$J,MATCH('目次 (検討会資料用1)'!$K56,'1.2(1)①'!$B:$B,0),1)</f>
        <v>酸素濃度分析装置の導入</v>
      </c>
      <c r="P56" s="168">
        <f t="shared" ref="P56:P87" si="8">L56-K56+1</f>
        <v>5</v>
      </c>
      <c r="Q56" s="169">
        <f>COUNTIFS('1.2(2)'!J$967:J$1017,"〇",'1.2(2)'!$C$967:$C$1017,"&gt;="&amp;$K56,'1.2(2)'!$C$967:$C$1017,"&lt;="&amp;$L56)+COUNTIFS('1.2(2)'!J$967:J$1017,"△",'1.2(2)'!$C$967:$C$1017,"&gt;="&amp;$K56,'1.2(2)'!$C$967:$C$1017,"&lt;="&amp;$L56)</f>
        <v>0</v>
      </c>
      <c r="R56" s="169">
        <f>COUNTIFS('1.2(2)'!K$967:K$1017,"〇",'1.2(2)'!$C$967:$C$1017,"&gt;="&amp;$K56,'1.2(2)'!$C$967:$C$1017,"&lt;="&amp;$L56)+COUNTIFS('1.2(2)'!K$967:K$1017,"△",'1.2(2)'!$C$967:$C$1017,"&gt;="&amp;$K56,'1.2(2)'!$C$967:$C$1017,"&lt;="&amp;$L56)</f>
        <v>0</v>
      </c>
    </row>
    <row r="57" spans="2:18" hidden="1">
      <c r="B57" s="404" t="s">
        <v>994</v>
      </c>
      <c r="C57" s="405"/>
      <c r="D57" s="170" t="s">
        <v>996</v>
      </c>
      <c r="E57" s="171"/>
      <c r="F57" s="172" t="s">
        <v>13</v>
      </c>
      <c r="G57" s="173" t="str">
        <f t="shared" si="7"/>
        <v>その他の設備導入、運用改善</v>
      </c>
      <c r="H57" s="173" t="str">
        <f t="shared" si="7"/>
        <v>燃焼設備</v>
      </c>
      <c r="I57" s="162" t="s">
        <v>345</v>
      </c>
      <c r="J57" s="163" t="str">
        <f t="shared" si="2"/>
        <v>148～164</v>
      </c>
      <c r="K57" s="164">
        <f>INDEX('1.2(1)①'!$B:$B,MATCH(M57,'1.2(1)①'!$A:$A,0),1)</f>
        <v>148</v>
      </c>
      <c r="L57" s="165">
        <f t="shared" si="3"/>
        <v>164</v>
      </c>
      <c r="M57" s="165" t="str">
        <f t="shared" si="0"/>
        <v>Scope1, 2その他の設備導入、運用改善燃焼設備熱効率の向上</v>
      </c>
      <c r="N57" s="166"/>
      <c r="O57" s="167" t="str">
        <f>INDEX('1.2(1)①'!$J:$J,MATCH('目次 (検討会資料用1)'!$K57,'1.2(1)①'!$B:$B,0),1)</f>
        <v>燃焼用空気予熱設備の導入</v>
      </c>
      <c r="P57" s="168">
        <f t="shared" si="8"/>
        <v>17</v>
      </c>
      <c r="Q57" s="169">
        <f>COUNTIFS('1.2(2)'!J$967:J$1017,"〇",'1.2(2)'!$C$967:$C$1017,"&gt;="&amp;$K57,'1.2(2)'!$C$967:$C$1017,"&lt;="&amp;$L57)+COUNTIFS('1.2(2)'!J$967:J$1017,"△",'1.2(2)'!$C$967:$C$1017,"&gt;="&amp;$K57,'1.2(2)'!$C$967:$C$1017,"&lt;="&amp;$L57)</f>
        <v>0</v>
      </c>
      <c r="R57" s="169">
        <f>COUNTIFS('1.2(2)'!K$967:K$1017,"〇",'1.2(2)'!$C$967:$C$1017,"&gt;="&amp;$K57,'1.2(2)'!$C$967:$C$1017,"&lt;="&amp;$L57)+COUNTIFS('1.2(2)'!K$967:K$1017,"△",'1.2(2)'!$C$967:$C$1017,"&gt;="&amp;$K57,'1.2(2)'!$C$967:$C$1017,"&lt;="&amp;$L57)</f>
        <v>0</v>
      </c>
    </row>
    <row r="58" spans="2:18" hidden="1">
      <c r="B58" s="404" t="s">
        <v>994</v>
      </c>
      <c r="C58" s="405"/>
      <c r="D58" s="170" t="s">
        <v>996</v>
      </c>
      <c r="E58" s="171"/>
      <c r="F58" s="172" t="s">
        <v>13</v>
      </c>
      <c r="G58" s="173" t="str">
        <f t="shared" si="7"/>
        <v>その他の設備導入、運用改善</v>
      </c>
      <c r="H58" s="173" t="str">
        <f t="shared" si="7"/>
        <v>燃焼設備</v>
      </c>
      <c r="I58" s="162" t="s">
        <v>378</v>
      </c>
      <c r="J58" s="163" t="str">
        <f t="shared" si="2"/>
        <v>165～168</v>
      </c>
      <c r="K58" s="164">
        <f>INDEX('1.2(1)①'!$B:$B,MATCH(M58,'1.2(1)①'!$A:$A,0),1)</f>
        <v>165</v>
      </c>
      <c r="L58" s="165">
        <f t="shared" si="3"/>
        <v>168</v>
      </c>
      <c r="M58" s="165" t="str">
        <f t="shared" si="0"/>
        <v>Scope1, 2その他の設備導入、運用改善燃焼設備通風装置</v>
      </c>
      <c r="N58" s="166"/>
      <c r="O58" s="167" t="str">
        <f>INDEX('1.2(1)①'!$J:$J,MATCH('目次 (検討会資料用1)'!$K58,'1.2(1)①'!$B:$B,0),1)</f>
        <v>自動通風計測制御装置の導入</v>
      </c>
      <c r="P58" s="168">
        <f t="shared" si="8"/>
        <v>4</v>
      </c>
      <c r="Q58" s="169">
        <f>COUNTIFS('1.2(2)'!J$967:J$1017,"〇",'1.2(2)'!$C$967:$C$1017,"&gt;="&amp;$K58,'1.2(2)'!$C$967:$C$1017,"&lt;="&amp;$L58)+COUNTIFS('1.2(2)'!J$967:J$1017,"△",'1.2(2)'!$C$967:$C$1017,"&gt;="&amp;$K58,'1.2(2)'!$C$967:$C$1017,"&lt;="&amp;$L58)</f>
        <v>0</v>
      </c>
      <c r="R58" s="169">
        <f>COUNTIFS('1.2(2)'!K$967:K$1017,"〇",'1.2(2)'!$C$967:$C$1017,"&gt;="&amp;$K58,'1.2(2)'!$C$967:$C$1017,"&lt;="&amp;$L58)+COUNTIFS('1.2(2)'!K$967:K$1017,"△",'1.2(2)'!$C$967:$C$1017,"&gt;="&amp;$K58,'1.2(2)'!$C$967:$C$1017,"&lt;="&amp;$L58)</f>
        <v>0</v>
      </c>
    </row>
    <row r="59" spans="2:18" hidden="1">
      <c r="B59" s="404" t="s">
        <v>994</v>
      </c>
      <c r="C59" s="405"/>
      <c r="D59" s="170" t="s">
        <v>996</v>
      </c>
      <c r="E59" s="171"/>
      <c r="F59" s="172" t="s">
        <v>13</v>
      </c>
      <c r="G59" s="173" t="str">
        <f t="shared" si="7"/>
        <v>その他の設備導入、運用改善</v>
      </c>
      <c r="H59" s="173" t="str">
        <f t="shared" si="7"/>
        <v>燃焼設備</v>
      </c>
      <c r="I59" s="162" t="s">
        <v>387</v>
      </c>
      <c r="J59" s="163" t="str">
        <f t="shared" si="2"/>
        <v>169～174</v>
      </c>
      <c r="K59" s="164">
        <f>INDEX('1.2(1)①'!$B:$B,MATCH(M59,'1.2(1)①'!$A:$A,0),1)</f>
        <v>169</v>
      </c>
      <c r="L59" s="165">
        <f t="shared" si="3"/>
        <v>174</v>
      </c>
      <c r="M59" s="165" t="str">
        <f t="shared" si="0"/>
        <v>Scope1, 2その他の設備導入、運用改善燃焼設備燃焼管理</v>
      </c>
      <c r="N59" s="166"/>
      <c r="O59" s="167" t="str">
        <f>INDEX('1.2(1)①'!$J:$J,MATCH('目次 (検討会資料用1)'!$K59,'1.2(1)①'!$B:$B,0),1)</f>
        <v>流量（瞬間流量、積算流量）測定装置の導入</v>
      </c>
      <c r="P59" s="168">
        <f t="shared" si="8"/>
        <v>6</v>
      </c>
      <c r="Q59" s="169">
        <f>COUNTIFS('1.2(2)'!J$967:J$1017,"〇",'1.2(2)'!$C$967:$C$1017,"&gt;="&amp;$K59,'1.2(2)'!$C$967:$C$1017,"&lt;="&amp;$L59)+COUNTIFS('1.2(2)'!J$967:J$1017,"△",'1.2(2)'!$C$967:$C$1017,"&gt;="&amp;$K59,'1.2(2)'!$C$967:$C$1017,"&lt;="&amp;$L59)</f>
        <v>0</v>
      </c>
      <c r="R59" s="169">
        <f>COUNTIFS('1.2(2)'!K$967:K$1017,"〇",'1.2(2)'!$C$967:$C$1017,"&gt;="&amp;$K59,'1.2(2)'!$C$967:$C$1017,"&lt;="&amp;$L59)+COUNTIFS('1.2(2)'!K$967:K$1017,"△",'1.2(2)'!$C$967:$C$1017,"&gt;="&amp;$K59,'1.2(2)'!$C$967:$C$1017,"&lt;="&amp;$L59)</f>
        <v>0</v>
      </c>
    </row>
    <row r="60" spans="2:18" hidden="1">
      <c r="B60" s="404" t="s">
        <v>994</v>
      </c>
      <c r="C60" s="405"/>
      <c r="D60" s="170" t="s">
        <v>996</v>
      </c>
      <c r="E60" s="171"/>
      <c r="F60" s="172" t="s">
        <v>13</v>
      </c>
      <c r="G60" s="173" t="str">
        <f t="shared" si="7"/>
        <v>その他の設備導入、運用改善</v>
      </c>
      <c r="H60" s="173" t="str">
        <f t="shared" si="7"/>
        <v>燃焼設備</v>
      </c>
      <c r="I60" s="162" t="s">
        <v>72</v>
      </c>
      <c r="J60" s="163" t="str">
        <f t="shared" si="2"/>
        <v>175～179</v>
      </c>
      <c r="K60" s="164">
        <f>INDEX('1.2(1)①'!$B:$B,MATCH(M60,'1.2(1)①'!$A:$A,0),1)</f>
        <v>175</v>
      </c>
      <c r="L60" s="165">
        <f t="shared" si="3"/>
        <v>179</v>
      </c>
      <c r="M60" s="165" t="str">
        <f t="shared" si="0"/>
        <v>Scope1, 2その他の設備導入、運用改善燃焼設備ボイラー・ボイラー関連機器</v>
      </c>
      <c r="N60" s="166"/>
      <c r="O60" s="167" t="str">
        <f>INDEX('1.2(1)①'!$J:$J,MATCH('目次 (検討会資料用1)'!$K60,'1.2(1)①'!$B:$B,0),1)</f>
        <v>ボイラー排ガス顕熱回収装置の導入</v>
      </c>
      <c r="P60" s="168">
        <f t="shared" si="8"/>
        <v>5</v>
      </c>
      <c r="Q60" s="169">
        <f>COUNTIFS('1.2(2)'!J$967:J$1017,"〇",'1.2(2)'!$C$967:$C$1017,"&gt;="&amp;$K60,'1.2(2)'!$C$967:$C$1017,"&lt;="&amp;$L60)+COUNTIFS('1.2(2)'!J$967:J$1017,"△",'1.2(2)'!$C$967:$C$1017,"&gt;="&amp;$K60,'1.2(2)'!$C$967:$C$1017,"&lt;="&amp;$L60)</f>
        <v>0</v>
      </c>
      <c r="R60" s="169">
        <f>COUNTIFS('1.2(2)'!K$967:K$1017,"〇",'1.2(2)'!$C$967:$C$1017,"&gt;="&amp;$K60,'1.2(2)'!$C$967:$C$1017,"&lt;="&amp;$L60)+COUNTIFS('1.2(2)'!K$967:K$1017,"△",'1.2(2)'!$C$967:$C$1017,"&gt;="&amp;$K60,'1.2(2)'!$C$967:$C$1017,"&lt;="&amp;$L60)</f>
        <v>0</v>
      </c>
    </row>
    <row r="61" spans="2:18">
      <c r="B61" s="427" t="s">
        <v>994</v>
      </c>
      <c r="C61" s="428"/>
      <c r="D61" s="194" t="s">
        <v>996</v>
      </c>
      <c r="E61" s="195"/>
      <c r="F61" s="160" t="s">
        <v>13</v>
      </c>
      <c r="G61" s="161" t="str">
        <f t="shared" si="7"/>
        <v>その他の設備導入、運用改善</v>
      </c>
      <c r="H61" s="161" t="s">
        <v>82</v>
      </c>
      <c r="I61" s="175" t="s">
        <v>407</v>
      </c>
      <c r="J61" s="163" t="str">
        <f t="shared" si="2"/>
        <v>180～183</v>
      </c>
      <c r="K61" s="164">
        <f>INDEX('1.2(1)①'!$B:$B,MATCH(M61,'1.2(1)①'!$A:$A,0),1)</f>
        <v>180</v>
      </c>
      <c r="L61" s="165">
        <f t="shared" si="3"/>
        <v>183</v>
      </c>
      <c r="M61" s="165" t="str">
        <f t="shared" si="0"/>
        <v>Scope1, 2その他の設備導入、運用改善熱利用設備効率的な熱回収</v>
      </c>
      <c r="N61" s="166"/>
      <c r="O61" s="167" t="str">
        <f>INDEX('1.2(1)①'!$J:$J,MATCH('目次 (検討会資料用1)'!$K61,'1.2(1)①'!$B:$B,0),1)</f>
        <v>耐食性高効率熱交換器の導入</v>
      </c>
      <c r="P61" s="168">
        <f t="shared" si="8"/>
        <v>4</v>
      </c>
      <c r="Q61" s="169">
        <f>COUNTIFS('1.2(2)'!J$967:J$1017,"〇",'1.2(2)'!$C$967:$C$1017,"&gt;="&amp;$K61,'1.2(2)'!$C$967:$C$1017,"&lt;="&amp;$L61)+COUNTIFS('1.2(2)'!J$967:J$1017,"△",'1.2(2)'!$C$967:$C$1017,"&gt;="&amp;$K61,'1.2(2)'!$C$967:$C$1017,"&lt;="&amp;$L61)</f>
        <v>0</v>
      </c>
      <c r="R61" s="169">
        <f>COUNTIFS('1.2(2)'!K$967:K$1017,"〇",'1.2(2)'!$C$967:$C$1017,"&gt;="&amp;$K61,'1.2(2)'!$C$967:$C$1017,"&lt;="&amp;$L61)+COUNTIFS('1.2(2)'!K$967:K$1017,"△",'1.2(2)'!$C$967:$C$1017,"&gt;="&amp;$K61,'1.2(2)'!$C$967:$C$1017,"&lt;="&amp;$L61)</f>
        <v>0</v>
      </c>
    </row>
    <row r="62" spans="2:18">
      <c r="B62" s="404" t="s">
        <v>994</v>
      </c>
      <c r="C62" s="405"/>
      <c r="D62" s="170" t="s">
        <v>996</v>
      </c>
      <c r="E62" s="171"/>
      <c r="F62" s="172" t="s">
        <v>13</v>
      </c>
      <c r="G62" s="173" t="str">
        <f t="shared" ref="G62:H77" si="9">G61</f>
        <v>その他の設備導入、運用改善</v>
      </c>
      <c r="H62" s="173" t="str">
        <f t="shared" si="9"/>
        <v>熱利用設備</v>
      </c>
      <c r="I62" s="162" t="s">
        <v>416</v>
      </c>
      <c r="J62" s="163" t="str">
        <f t="shared" si="2"/>
        <v>184～185</v>
      </c>
      <c r="K62" s="164">
        <f>INDEX('1.2(1)①'!$B:$B,MATCH(M62,'1.2(1)①'!$A:$A,0),1)</f>
        <v>184</v>
      </c>
      <c r="L62" s="165">
        <f t="shared" si="3"/>
        <v>185</v>
      </c>
      <c r="M62" s="165" t="str">
        <f t="shared" si="0"/>
        <v>Scope1, 2その他の設備導入、運用改善熱利用設備蒸気利用設備の乾き度改善</v>
      </c>
      <c r="N62" s="166"/>
      <c r="O62" s="167" t="str">
        <f>INDEX('1.2(1)①'!$J:$J,MATCH('目次 (検討会資料用1)'!$K62,'1.2(1)①'!$B:$B,0),1)</f>
        <v>蒸気配管の断熱強化の導入</v>
      </c>
      <c r="P62" s="168">
        <f t="shared" si="8"/>
        <v>2</v>
      </c>
      <c r="Q62" s="169">
        <f>COUNTIFS('1.2(2)'!J$967:J$1017,"〇",'1.2(2)'!$C$967:$C$1017,"&gt;="&amp;$K62,'1.2(2)'!$C$967:$C$1017,"&lt;="&amp;$L62)+COUNTIFS('1.2(2)'!J$967:J$1017,"△",'1.2(2)'!$C$967:$C$1017,"&gt;="&amp;$K62,'1.2(2)'!$C$967:$C$1017,"&lt;="&amp;$L62)</f>
        <v>0</v>
      </c>
      <c r="R62" s="169">
        <f>COUNTIFS('1.2(2)'!K$967:K$1017,"〇",'1.2(2)'!$C$967:$C$1017,"&gt;="&amp;$K62,'1.2(2)'!$C$967:$C$1017,"&lt;="&amp;$L62)+COUNTIFS('1.2(2)'!K$967:K$1017,"△",'1.2(2)'!$C$967:$C$1017,"&gt;="&amp;$K62,'1.2(2)'!$C$967:$C$1017,"&lt;="&amp;$L62)</f>
        <v>0</v>
      </c>
    </row>
    <row r="63" spans="2:18">
      <c r="B63" s="404" t="s">
        <v>994</v>
      </c>
      <c r="C63" s="405"/>
      <c r="D63" s="170" t="s">
        <v>996</v>
      </c>
      <c r="E63" s="171"/>
      <c r="F63" s="172" t="s">
        <v>13</v>
      </c>
      <c r="G63" s="173" t="str">
        <f t="shared" si="9"/>
        <v>その他の設備導入、運用改善</v>
      </c>
      <c r="H63" s="173" t="str">
        <f t="shared" si="9"/>
        <v>熱利用設備</v>
      </c>
      <c r="I63" s="162" t="s">
        <v>421</v>
      </c>
      <c r="J63" s="163" t="str">
        <f t="shared" si="2"/>
        <v>186～188</v>
      </c>
      <c r="K63" s="164">
        <f>INDEX('1.2(1)①'!$B:$B,MATCH(M63,'1.2(1)①'!$A:$A,0),1)</f>
        <v>186</v>
      </c>
      <c r="L63" s="165">
        <f t="shared" si="3"/>
        <v>188</v>
      </c>
      <c r="M63" s="165" t="str">
        <f t="shared" si="0"/>
        <v>Scope1, 2その他の設備導入、運用改善熱利用設備炉壁面の放射率向上</v>
      </c>
      <c r="N63" s="166"/>
      <c r="O63" s="167" t="str">
        <f>INDEX('1.2(1)①'!$J:$J,MATCH('目次 (検討会資料用1)'!$K63,'1.2(1)①'!$B:$B,0),1)</f>
        <v>遠赤外線塗装乾燥装置・高性能遠赤外線乾燥装置の導入</v>
      </c>
      <c r="P63" s="168">
        <f t="shared" si="8"/>
        <v>3</v>
      </c>
      <c r="Q63" s="169">
        <f>COUNTIFS('1.2(2)'!J$967:J$1017,"〇",'1.2(2)'!$C$967:$C$1017,"&gt;="&amp;$K63,'1.2(2)'!$C$967:$C$1017,"&lt;="&amp;$L63)+COUNTIFS('1.2(2)'!J$967:J$1017,"△",'1.2(2)'!$C$967:$C$1017,"&gt;="&amp;$K63,'1.2(2)'!$C$967:$C$1017,"&lt;="&amp;$L63)</f>
        <v>0</v>
      </c>
      <c r="R63" s="169">
        <f>COUNTIFS('1.2(2)'!K$967:K$1017,"〇",'1.2(2)'!$C$967:$C$1017,"&gt;="&amp;$K63,'1.2(2)'!$C$967:$C$1017,"&lt;="&amp;$L63)+COUNTIFS('1.2(2)'!K$967:K$1017,"△",'1.2(2)'!$C$967:$C$1017,"&gt;="&amp;$K63,'1.2(2)'!$C$967:$C$1017,"&lt;="&amp;$L63)</f>
        <v>0</v>
      </c>
    </row>
    <row r="64" spans="2:18">
      <c r="B64" s="404" t="s">
        <v>994</v>
      </c>
      <c r="C64" s="405"/>
      <c r="D64" s="170" t="s">
        <v>996</v>
      </c>
      <c r="E64" s="171"/>
      <c r="F64" s="172" t="s">
        <v>13</v>
      </c>
      <c r="G64" s="173" t="str">
        <f t="shared" si="9"/>
        <v>その他の設備導入、運用改善</v>
      </c>
      <c r="H64" s="173" t="str">
        <f t="shared" si="9"/>
        <v>熱利用設備</v>
      </c>
      <c r="I64" s="162" t="s">
        <v>428</v>
      </c>
      <c r="J64" s="163" t="str">
        <f t="shared" si="2"/>
        <v>189～198</v>
      </c>
      <c r="K64" s="164">
        <f>INDEX('1.2(1)①'!$B:$B,MATCH(M64,'1.2(1)①'!$A:$A,0),1)</f>
        <v>189</v>
      </c>
      <c r="L64" s="165">
        <f t="shared" si="3"/>
        <v>198</v>
      </c>
      <c r="M64" s="165" t="str">
        <f t="shared" si="0"/>
        <v>Scope1, 2その他の設備導入、運用改善熱利用設備熱伝達率の向上</v>
      </c>
      <c r="N64" s="166"/>
      <c r="O64" s="167" t="str">
        <f>INDEX('1.2(1)①'!$J:$J,MATCH('目次 (検討会資料用1)'!$K64,'1.2(1)①'!$B:$B,0),1)</f>
        <v>炉内攪拌装置の導入</v>
      </c>
      <c r="P64" s="168">
        <f t="shared" si="8"/>
        <v>10</v>
      </c>
      <c r="Q64" s="169">
        <f>COUNTIFS('1.2(2)'!J$967:J$1017,"〇",'1.2(2)'!$C$967:$C$1017,"&gt;="&amp;$K64,'1.2(2)'!$C$967:$C$1017,"&lt;="&amp;$L64)+COUNTIFS('1.2(2)'!J$967:J$1017,"△",'1.2(2)'!$C$967:$C$1017,"&gt;="&amp;$K64,'1.2(2)'!$C$967:$C$1017,"&lt;="&amp;$L64)</f>
        <v>0</v>
      </c>
      <c r="R64" s="169">
        <f>COUNTIFS('1.2(2)'!K$967:K$1017,"〇",'1.2(2)'!$C$967:$C$1017,"&gt;="&amp;$K64,'1.2(2)'!$C$967:$C$1017,"&lt;="&amp;$L64)+COUNTIFS('1.2(2)'!K$967:K$1017,"△",'1.2(2)'!$C$967:$C$1017,"&gt;="&amp;$K64,'1.2(2)'!$C$967:$C$1017,"&lt;="&amp;$L64)</f>
        <v>0</v>
      </c>
    </row>
    <row r="65" spans="2:18">
      <c r="B65" s="404" t="s">
        <v>994</v>
      </c>
      <c r="C65" s="405"/>
      <c r="D65" s="170" t="s">
        <v>996</v>
      </c>
      <c r="E65" s="171"/>
      <c r="F65" s="172" t="s">
        <v>13</v>
      </c>
      <c r="G65" s="173" t="str">
        <f t="shared" si="9"/>
        <v>その他の設備導入、運用改善</v>
      </c>
      <c r="H65" s="173" t="str">
        <f t="shared" si="9"/>
        <v>熱利用設備</v>
      </c>
      <c r="I65" s="162" t="s">
        <v>448</v>
      </c>
      <c r="J65" s="163" t="str">
        <f t="shared" si="2"/>
        <v>199～200</v>
      </c>
      <c r="K65" s="164">
        <f>INDEX('1.2(1)①'!$B:$B,MATCH(M65,'1.2(1)①'!$A:$A,0),1)</f>
        <v>199</v>
      </c>
      <c r="L65" s="165">
        <f t="shared" si="3"/>
        <v>200</v>
      </c>
      <c r="M65" s="165" t="str">
        <f t="shared" si="0"/>
        <v>Scope1, 2その他の設備導入、運用改善熱利用設備熱交換器の改善</v>
      </c>
      <c r="N65" s="166"/>
      <c r="O65" s="167" t="str">
        <f>INDEX('1.2(1)①'!$J:$J,MATCH('目次 (検討会資料用1)'!$K65,'1.2(1)①'!$B:$B,0),1)</f>
        <v>燃焼用空気等予熱用熱交換器の導入</v>
      </c>
      <c r="P65" s="168">
        <f t="shared" si="8"/>
        <v>2</v>
      </c>
      <c r="Q65" s="169">
        <f>COUNTIFS('1.2(2)'!J$967:J$1017,"〇",'1.2(2)'!$C$967:$C$1017,"&gt;="&amp;$K65,'1.2(2)'!$C$967:$C$1017,"&lt;="&amp;$L65)+COUNTIFS('1.2(2)'!J$967:J$1017,"△",'1.2(2)'!$C$967:$C$1017,"&gt;="&amp;$K65,'1.2(2)'!$C$967:$C$1017,"&lt;="&amp;$L65)</f>
        <v>0</v>
      </c>
      <c r="R65" s="169">
        <f>COUNTIFS('1.2(2)'!K$967:K$1017,"〇",'1.2(2)'!$C$967:$C$1017,"&gt;="&amp;$K65,'1.2(2)'!$C$967:$C$1017,"&lt;="&amp;$L65)+COUNTIFS('1.2(2)'!K$967:K$1017,"△",'1.2(2)'!$C$967:$C$1017,"&gt;="&amp;$K65,'1.2(2)'!$C$967:$C$1017,"&lt;="&amp;$L65)</f>
        <v>0</v>
      </c>
    </row>
    <row r="66" spans="2:18">
      <c r="B66" s="404" t="s">
        <v>994</v>
      </c>
      <c r="C66" s="405"/>
      <c r="D66" s="170" t="s">
        <v>996</v>
      </c>
      <c r="E66" s="171"/>
      <c r="F66" s="172" t="s">
        <v>13</v>
      </c>
      <c r="G66" s="173" t="str">
        <f t="shared" si="9"/>
        <v>その他の設備導入、運用改善</v>
      </c>
      <c r="H66" s="173" t="str">
        <f t="shared" si="9"/>
        <v>熱利用設備</v>
      </c>
      <c r="I66" s="162" t="s">
        <v>452</v>
      </c>
      <c r="J66" s="163" t="str">
        <f t="shared" si="2"/>
        <v>201～203</v>
      </c>
      <c r="K66" s="164">
        <f>INDEX('1.2(1)①'!$B:$B,MATCH(M66,'1.2(1)①'!$A:$A,0),1)</f>
        <v>201</v>
      </c>
      <c r="L66" s="165">
        <f t="shared" si="3"/>
        <v>203</v>
      </c>
      <c r="M66" s="165" t="str">
        <f t="shared" si="0"/>
        <v>Scope1, 2その他の設備導入、運用改善熱利用設備直接加熱機器・装置</v>
      </c>
      <c r="N66" s="166"/>
      <c r="O66" s="167" t="str">
        <f>INDEX('1.2(1)①'!$J:$J,MATCH('目次 (検討会資料用1)'!$K66,'1.2(1)①'!$B:$B,0),1)</f>
        <v>液中燃焼バーナーの導入</v>
      </c>
      <c r="P66" s="168">
        <f t="shared" si="8"/>
        <v>3</v>
      </c>
      <c r="Q66" s="169">
        <f>COUNTIFS('1.2(2)'!J$967:J$1017,"〇",'1.2(2)'!$C$967:$C$1017,"&gt;="&amp;$K66,'1.2(2)'!$C$967:$C$1017,"&lt;="&amp;$L66)+COUNTIFS('1.2(2)'!J$967:J$1017,"△",'1.2(2)'!$C$967:$C$1017,"&gt;="&amp;$K66,'1.2(2)'!$C$967:$C$1017,"&lt;="&amp;$L66)</f>
        <v>0</v>
      </c>
      <c r="R66" s="169">
        <f>COUNTIFS('1.2(2)'!K$967:K$1017,"〇",'1.2(2)'!$C$967:$C$1017,"&gt;="&amp;$K66,'1.2(2)'!$C$967:$C$1017,"&lt;="&amp;$L66)+COUNTIFS('1.2(2)'!K$967:K$1017,"△",'1.2(2)'!$C$967:$C$1017,"&gt;="&amp;$K66,'1.2(2)'!$C$967:$C$1017,"&lt;="&amp;$L66)</f>
        <v>0</v>
      </c>
    </row>
    <row r="67" spans="2:18">
      <c r="B67" s="404" t="s">
        <v>994</v>
      </c>
      <c r="C67" s="405"/>
      <c r="D67" s="170" t="s">
        <v>996</v>
      </c>
      <c r="E67" s="171"/>
      <c r="F67" s="172" t="s">
        <v>13</v>
      </c>
      <c r="G67" s="173" t="str">
        <f t="shared" si="9"/>
        <v>その他の設備導入、運用改善</v>
      </c>
      <c r="H67" s="173" t="str">
        <f t="shared" si="9"/>
        <v>熱利用設備</v>
      </c>
      <c r="I67" s="162" t="s">
        <v>458</v>
      </c>
      <c r="J67" s="163" t="str">
        <f t="shared" si="2"/>
        <v>204～205</v>
      </c>
      <c r="K67" s="164">
        <f>INDEX('1.2(1)①'!$B:$B,MATCH(M67,'1.2(1)①'!$A:$A,0),1)</f>
        <v>204</v>
      </c>
      <c r="L67" s="165">
        <f t="shared" si="3"/>
        <v>205</v>
      </c>
      <c r="M67" s="165" t="str">
        <f t="shared" si="0"/>
        <v>Scope1, 2その他の設備導入、運用改善熱利用設備多重効用缶</v>
      </c>
      <c r="N67" s="166"/>
      <c r="O67" s="167" t="str">
        <f>INDEX('1.2(1)①'!$J:$J,MATCH('目次 (検討会資料用1)'!$K67,'1.2(1)①'!$B:$B,0),1)</f>
        <v>高効率多重効用缶の導入</v>
      </c>
      <c r="P67" s="168">
        <f t="shared" si="8"/>
        <v>2</v>
      </c>
      <c r="Q67" s="169">
        <f>COUNTIFS('1.2(2)'!J$967:J$1017,"〇",'1.2(2)'!$C$967:$C$1017,"&gt;="&amp;$K67,'1.2(2)'!$C$967:$C$1017,"&lt;="&amp;$L67)+COUNTIFS('1.2(2)'!J$967:J$1017,"△",'1.2(2)'!$C$967:$C$1017,"&gt;="&amp;$K67,'1.2(2)'!$C$967:$C$1017,"&lt;="&amp;$L67)</f>
        <v>0</v>
      </c>
      <c r="R67" s="169">
        <f>COUNTIFS('1.2(2)'!K$967:K$1017,"〇",'1.2(2)'!$C$967:$C$1017,"&gt;="&amp;$K67,'1.2(2)'!$C$967:$C$1017,"&lt;="&amp;$L67)+COUNTIFS('1.2(2)'!K$967:K$1017,"△",'1.2(2)'!$C$967:$C$1017,"&gt;="&amp;$K67,'1.2(2)'!$C$967:$C$1017,"&lt;="&amp;$L67)</f>
        <v>0</v>
      </c>
    </row>
    <row r="68" spans="2:18">
      <c r="B68" s="404" t="s">
        <v>994</v>
      </c>
      <c r="C68" s="405"/>
      <c r="D68" s="170" t="s">
        <v>996</v>
      </c>
      <c r="E68" s="171"/>
      <c r="F68" s="172" t="s">
        <v>13</v>
      </c>
      <c r="G68" s="173" t="str">
        <f t="shared" si="9"/>
        <v>その他の設備導入、運用改善</v>
      </c>
      <c r="H68" s="173" t="str">
        <f t="shared" si="9"/>
        <v>熱利用設備</v>
      </c>
      <c r="I68" s="162" t="s">
        <v>462</v>
      </c>
      <c r="J68" s="163">
        <f t="shared" si="2"/>
        <v>206</v>
      </c>
      <c r="K68" s="164">
        <f>INDEX('1.2(1)①'!$B:$B,MATCH(M68,'1.2(1)①'!$A:$A,0),1)</f>
        <v>206</v>
      </c>
      <c r="L68" s="165">
        <f t="shared" si="3"/>
        <v>206</v>
      </c>
      <c r="M68" s="165" t="str">
        <f t="shared" si="0"/>
        <v>Scope1, 2その他の設備導入、運用改善熱利用設備蒸留塔</v>
      </c>
      <c r="N68" s="166"/>
      <c r="O68" s="167" t="str">
        <f>INDEX('1.2(1)①'!$J:$J,MATCH('目次 (検討会資料用1)'!$K68,'1.2(1)①'!$B:$B,0),1)</f>
        <v>MVR型（自己蒸気機械圧縮型）蒸留装置の導入</v>
      </c>
      <c r="P68" s="168">
        <f t="shared" si="8"/>
        <v>1</v>
      </c>
      <c r="Q68" s="169">
        <f>COUNTIFS('1.2(2)'!J$967:J$1017,"〇",'1.2(2)'!$C$967:$C$1017,"&gt;="&amp;$K68,'1.2(2)'!$C$967:$C$1017,"&lt;="&amp;$L68)+COUNTIFS('1.2(2)'!J$967:J$1017,"△",'1.2(2)'!$C$967:$C$1017,"&gt;="&amp;$K68,'1.2(2)'!$C$967:$C$1017,"&lt;="&amp;$L68)</f>
        <v>0</v>
      </c>
      <c r="R68" s="169">
        <f>COUNTIFS('1.2(2)'!K$967:K$1017,"〇",'1.2(2)'!$C$967:$C$1017,"&gt;="&amp;$K68,'1.2(2)'!$C$967:$C$1017,"&lt;="&amp;$L68)+COUNTIFS('1.2(2)'!K$967:K$1017,"△",'1.2(2)'!$C$967:$C$1017,"&gt;="&amp;$K68,'1.2(2)'!$C$967:$C$1017,"&lt;="&amp;$L68)</f>
        <v>0</v>
      </c>
    </row>
    <row r="69" spans="2:18">
      <c r="B69" s="404" t="s">
        <v>994</v>
      </c>
      <c r="C69" s="405"/>
      <c r="D69" s="170" t="s">
        <v>996</v>
      </c>
      <c r="E69" s="171"/>
      <c r="F69" s="172" t="s">
        <v>13</v>
      </c>
      <c r="G69" s="173" t="str">
        <f t="shared" si="9"/>
        <v>その他の設備導入、運用改善</v>
      </c>
      <c r="H69" s="173" t="str">
        <f t="shared" si="9"/>
        <v>熱利用設備</v>
      </c>
      <c r="I69" s="162" t="s">
        <v>463</v>
      </c>
      <c r="J69" s="163" t="str">
        <f t="shared" si="2"/>
        <v>207～211</v>
      </c>
      <c r="K69" s="164">
        <f>INDEX('1.2(1)①'!$B:$B,MATCH(M69,'1.2(1)①'!$A:$A,0),1)</f>
        <v>207</v>
      </c>
      <c r="L69" s="165">
        <f t="shared" si="3"/>
        <v>211</v>
      </c>
      <c r="M69" s="165" t="str">
        <f t="shared" si="0"/>
        <v>Scope1, 2その他の設備導入、運用改善熱利用設備加熱設備での熱の複合利用</v>
      </c>
      <c r="N69" s="166"/>
      <c r="O69" s="167" t="str">
        <f>INDEX('1.2(1)①'!$J:$J,MATCH('目次 (検討会資料用1)'!$K69,'1.2(1)①'!$B:$B,0),1)</f>
        <v>排熱利用原材料乾燥・予熱装置の導入</v>
      </c>
      <c r="P69" s="168">
        <f t="shared" si="8"/>
        <v>5</v>
      </c>
      <c r="Q69" s="169">
        <f>COUNTIFS('1.2(2)'!J$967:J$1017,"〇",'1.2(2)'!$C$967:$C$1017,"&gt;="&amp;$K69,'1.2(2)'!$C$967:$C$1017,"&lt;="&amp;$L69)+COUNTIFS('1.2(2)'!J$967:J$1017,"△",'1.2(2)'!$C$967:$C$1017,"&gt;="&amp;$K69,'1.2(2)'!$C$967:$C$1017,"&lt;="&amp;$L69)</f>
        <v>0</v>
      </c>
      <c r="R69" s="169">
        <f>COUNTIFS('1.2(2)'!K$967:K$1017,"〇",'1.2(2)'!$C$967:$C$1017,"&gt;="&amp;$K69,'1.2(2)'!$C$967:$C$1017,"&lt;="&amp;$L69)+COUNTIFS('1.2(2)'!K$967:K$1017,"△",'1.2(2)'!$C$967:$C$1017,"&gt;="&amp;$K69,'1.2(2)'!$C$967:$C$1017,"&lt;="&amp;$L69)</f>
        <v>0</v>
      </c>
    </row>
    <row r="70" spans="2:18">
      <c r="B70" s="404" t="s">
        <v>994</v>
      </c>
      <c r="C70" s="405"/>
      <c r="D70" s="170" t="s">
        <v>996</v>
      </c>
      <c r="E70" s="171"/>
      <c r="F70" s="172" t="s">
        <v>13</v>
      </c>
      <c r="G70" s="173" t="str">
        <f t="shared" si="9"/>
        <v>その他の設備導入、運用改善</v>
      </c>
      <c r="H70" s="173" t="str">
        <f t="shared" si="9"/>
        <v>熱利用設備</v>
      </c>
      <c r="I70" s="162" t="s">
        <v>473</v>
      </c>
      <c r="J70" s="163" t="str">
        <f t="shared" si="2"/>
        <v>212～214</v>
      </c>
      <c r="K70" s="164">
        <f>INDEX('1.2(1)①'!$B:$B,MATCH(M70,'1.2(1)①'!$A:$A,0),1)</f>
        <v>212</v>
      </c>
      <c r="L70" s="165">
        <f t="shared" si="3"/>
        <v>214</v>
      </c>
      <c r="M70" s="165" t="str">
        <f t="shared" si="0"/>
        <v>Scope1, 2その他の設備導入、運用改善熱利用設備加熱制御方法の改善</v>
      </c>
      <c r="N70" s="166"/>
      <c r="O70" s="167" t="str">
        <f>INDEX('1.2(1)①'!$J:$J,MATCH('目次 (検討会資料用1)'!$K70,'1.2(1)①'!$B:$B,0),1)</f>
        <v>熱設備エネルギー利用効率化自動制御システムの導入</v>
      </c>
      <c r="P70" s="168">
        <f t="shared" si="8"/>
        <v>3</v>
      </c>
      <c r="Q70" s="169">
        <f>COUNTIFS('1.2(2)'!J$967:J$1017,"〇",'1.2(2)'!$C$967:$C$1017,"&gt;="&amp;$K70,'1.2(2)'!$C$967:$C$1017,"&lt;="&amp;$L70)+COUNTIFS('1.2(2)'!J$967:J$1017,"△",'1.2(2)'!$C$967:$C$1017,"&gt;="&amp;$K70,'1.2(2)'!$C$967:$C$1017,"&lt;="&amp;$L70)</f>
        <v>0</v>
      </c>
      <c r="R70" s="169">
        <f>COUNTIFS('1.2(2)'!K$967:K$1017,"〇",'1.2(2)'!$C$967:$C$1017,"&gt;="&amp;$K70,'1.2(2)'!$C$967:$C$1017,"&lt;="&amp;$L70)+COUNTIFS('1.2(2)'!K$967:K$1017,"△",'1.2(2)'!$C$967:$C$1017,"&gt;="&amp;$K70,'1.2(2)'!$C$967:$C$1017,"&lt;="&amp;$L70)</f>
        <v>0</v>
      </c>
    </row>
    <row r="71" spans="2:18">
      <c r="B71" s="404" t="s">
        <v>994</v>
      </c>
      <c r="C71" s="405"/>
      <c r="D71" s="170" t="s">
        <v>996</v>
      </c>
      <c r="E71" s="171"/>
      <c r="F71" s="172" t="s">
        <v>13</v>
      </c>
      <c r="G71" s="173" t="str">
        <f t="shared" si="9"/>
        <v>その他の設備導入、運用改善</v>
      </c>
      <c r="H71" s="173" t="str">
        <f t="shared" si="9"/>
        <v>熱利用設備</v>
      </c>
      <c r="I71" s="162" t="s">
        <v>479</v>
      </c>
      <c r="J71" s="163" t="str">
        <f t="shared" si="2"/>
        <v>215～216</v>
      </c>
      <c r="K71" s="164">
        <f>INDEX('1.2(1)①'!$B:$B,MATCH(M71,'1.2(1)①'!$A:$A,0),1)</f>
        <v>215</v>
      </c>
      <c r="L71" s="165">
        <f t="shared" si="3"/>
        <v>216</v>
      </c>
      <c r="M71" s="165" t="str">
        <f t="shared" si="0"/>
        <v>Scope1, 2その他の設備導入、運用改善熱利用設備加熱工程の短縮・省略化</v>
      </c>
      <c r="N71" s="166"/>
      <c r="O71" s="167" t="str">
        <f>INDEX('1.2(1)①'!$J:$J,MATCH('目次 (検討会資料用1)'!$K71,'1.2(1)①'!$B:$B,0),1)</f>
        <v>プロセス・工程改善</v>
      </c>
      <c r="P71" s="168">
        <f t="shared" si="8"/>
        <v>2</v>
      </c>
      <c r="Q71" s="169">
        <f>COUNTIFS('1.2(2)'!J$967:J$1017,"〇",'1.2(2)'!$C$967:$C$1017,"&gt;="&amp;$K71,'1.2(2)'!$C$967:$C$1017,"&lt;="&amp;$L71)+COUNTIFS('1.2(2)'!J$967:J$1017,"△",'1.2(2)'!$C$967:$C$1017,"&gt;="&amp;$K71,'1.2(2)'!$C$967:$C$1017,"&lt;="&amp;$L71)</f>
        <v>0</v>
      </c>
      <c r="R71" s="169">
        <f>COUNTIFS('1.2(2)'!K$967:K$1017,"〇",'1.2(2)'!$C$967:$C$1017,"&gt;="&amp;$K71,'1.2(2)'!$C$967:$C$1017,"&lt;="&amp;$L71)+COUNTIFS('1.2(2)'!K$967:K$1017,"△",'1.2(2)'!$C$967:$C$1017,"&gt;="&amp;$K71,'1.2(2)'!$C$967:$C$1017,"&lt;="&amp;$L71)</f>
        <v>0</v>
      </c>
    </row>
    <row r="72" spans="2:18">
      <c r="B72" s="404" t="s">
        <v>994</v>
      </c>
      <c r="C72" s="405"/>
      <c r="D72" s="170" t="s">
        <v>996</v>
      </c>
      <c r="E72" s="171"/>
      <c r="F72" s="172" t="s">
        <v>13</v>
      </c>
      <c r="G72" s="173" t="str">
        <f t="shared" si="9"/>
        <v>その他の設備導入、運用改善</v>
      </c>
      <c r="H72" s="173" t="str">
        <f t="shared" si="9"/>
        <v>熱利用設備</v>
      </c>
      <c r="I72" s="162" t="s">
        <v>484</v>
      </c>
      <c r="J72" s="163" t="str">
        <f t="shared" si="2"/>
        <v>217～218</v>
      </c>
      <c r="K72" s="164">
        <f>INDEX('1.2(1)①'!$B:$B,MATCH(M72,'1.2(1)①'!$A:$A,0),1)</f>
        <v>217</v>
      </c>
      <c r="L72" s="165">
        <f t="shared" si="3"/>
        <v>218</v>
      </c>
      <c r="M72" s="165" t="str">
        <f t="shared" si="0"/>
        <v>Scope1, 2その他の設備導入、運用改善熱利用設備工業炉の断熱向上</v>
      </c>
      <c r="N72" s="166"/>
      <c r="O72" s="167" t="str">
        <f>INDEX('1.2(1)①'!$J:$J,MATCH('目次 (検討会資料用1)'!$K72,'1.2(1)①'!$B:$B,0),1)</f>
        <v>高性能炉壁断熱材の導入</v>
      </c>
      <c r="P72" s="168">
        <f t="shared" si="8"/>
        <v>2</v>
      </c>
      <c r="Q72" s="169">
        <f>COUNTIFS('1.2(2)'!J$967:J$1017,"〇",'1.2(2)'!$C$967:$C$1017,"&gt;="&amp;$K72,'1.2(2)'!$C$967:$C$1017,"&lt;="&amp;$L72)+COUNTIFS('1.2(2)'!J$967:J$1017,"△",'1.2(2)'!$C$967:$C$1017,"&gt;="&amp;$K72,'1.2(2)'!$C$967:$C$1017,"&lt;="&amp;$L72)</f>
        <v>0</v>
      </c>
      <c r="R72" s="169">
        <f>COUNTIFS('1.2(2)'!K$967:K$1017,"〇",'1.2(2)'!$C$967:$C$1017,"&gt;="&amp;$K72,'1.2(2)'!$C$967:$C$1017,"&lt;="&amp;$L72)+COUNTIFS('1.2(2)'!K$967:K$1017,"△",'1.2(2)'!$C$967:$C$1017,"&gt;="&amp;$K72,'1.2(2)'!$C$967:$C$1017,"&lt;="&amp;$L72)</f>
        <v>0</v>
      </c>
    </row>
    <row r="73" spans="2:18">
      <c r="B73" s="404" t="s">
        <v>994</v>
      </c>
      <c r="C73" s="405"/>
      <c r="D73" s="170" t="s">
        <v>996</v>
      </c>
      <c r="E73" s="171"/>
      <c r="F73" s="172" t="s">
        <v>13</v>
      </c>
      <c r="G73" s="173" t="str">
        <f t="shared" si="9"/>
        <v>その他の設備導入、運用改善</v>
      </c>
      <c r="H73" s="173" t="str">
        <f t="shared" si="9"/>
        <v>熱利用設備</v>
      </c>
      <c r="I73" s="162" t="s">
        <v>490</v>
      </c>
      <c r="J73" s="163" t="str">
        <f t="shared" si="2"/>
        <v>219～223</v>
      </c>
      <c r="K73" s="164">
        <f>INDEX('1.2(1)①'!$B:$B,MATCH(M73,'1.2(1)①'!$A:$A,0),1)</f>
        <v>219</v>
      </c>
      <c r="L73" s="165">
        <f t="shared" si="3"/>
        <v>223</v>
      </c>
      <c r="M73" s="165" t="str">
        <f t="shared" si="0"/>
        <v>Scope1, 2その他の設備導入、運用改善熱利用設備加熱設備の断熱向上</v>
      </c>
      <c r="N73" s="166"/>
      <c r="O73" s="167" t="str">
        <f>INDEX('1.2(1)①'!$J:$J,MATCH('目次 (検討会資料用1)'!$K73,'1.2(1)①'!$B:$B,0),1)</f>
        <v>熱輸送管断熱強化</v>
      </c>
      <c r="P73" s="168">
        <f t="shared" si="8"/>
        <v>5</v>
      </c>
      <c r="Q73" s="169">
        <f>COUNTIFS('1.2(2)'!J$967:J$1017,"〇",'1.2(2)'!$C$967:$C$1017,"&gt;="&amp;$K73,'1.2(2)'!$C$967:$C$1017,"&lt;="&amp;$L73)+COUNTIFS('1.2(2)'!J$967:J$1017,"△",'1.2(2)'!$C$967:$C$1017,"&gt;="&amp;$K73,'1.2(2)'!$C$967:$C$1017,"&lt;="&amp;$L73)</f>
        <v>0</v>
      </c>
      <c r="R73" s="169">
        <f>COUNTIFS('1.2(2)'!K$967:K$1017,"〇",'1.2(2)'!$C$967:$C$1017,"&gt;="&amp;$K73,'1.2(2)'!$C$967:$C$1017,"&lt;="&amp;$L73)+COUNTIFS('1.2(2)'!K$967:K$1017,"△",'1.2(2)'!$C$967:$C$1017,"&gt;="&amp;$K73,'1.2(2)'!$C$967:$C$1017,"&lt;="&amp;$L73)</f>
        <v>0</v>
      </c>
    </row>
    <row r="74" spans="2:18">
      <c r="B74" s="404" t="s">
        <v>994</v>
      </c>
      <c r="C74" s="405"/>
      <c r="D74" s="170" t="s">
        <v>996</v>
      </c>
      <c r="E74" s="171"/>
      <c r="F74" s="172" t="s">
        <v>13</v>
      </c>
      <c r="G74" s="173" t="str">
        <f t="shared" si="9"/>
        <v>その他の設備導入、運用改善</v>
      </c>
      <c r="H74" s="173" t="str">
        <f t="shared" si="9"/>
        <v>熱利用設備</v>
      </c>
      <c r="I74" s="162" t="s">
        <v>501</v>
      </c>
      <c r="J74" s="163" t="str">
        <f t="shared" si="2"/>
        <v>224～226</v>
      </c>
      <c r="K74" s="164">
        <f>INDEX('1.2(1)①'!$B:$B,MATCH(M74,'1.2(1)①'!$A:$A,0),1)</f>
        <v>224</v>
      </c>
      <c r="L74" s="165">
        <f t="shared" si="3"/>
        <v>226</v>
      </c>
      <c r="M74" s="165" t="str">
        <f t="shared" si="0"/>
        <v>Scope1, 2その他の設備導入、運用改善熱利用設備開口部の縮小・密閉装置</v>
      </c>
      <c r="N74" s="166"/>
      <c r="O74" s="167" t="str">
        <f>INDEX('1.2(1)①'!$J:$J,MATCH('目次 (検討会資料用1)'!$K74,'1.2(1)①'!$B:$B,0),1)</f>
        <v>親子扉の導入</v>
      </c>
      <c r="P74" s="168">
        <f t="shared" si="8"/>
        <v>3</v>
      </c>
      <c r="Q74" s="169">
        <f>COUNTIFS('1.2(2)'!J$967:J$1017,"〇",'1.2(2)'!$C$967:$C$1017,"&gt;="&amp;$K74,'1.2(2)'!$C$967:$C$1017,"&lt;="&amp;$L74)+COUNTIFS('1.2(2)'!J$967:J$1017,"△",'1.2(2)'!$C$967:$C$1017,"&gt;="&amp;$K74,'1.2(2)'!$C$967:$C$1017,"&lt;="&amp;$L74)</f>
        <v>0</v>
      </c>
      <c r="R74" s="169">
        <f>COUNTIFS('1.2(2)'!K$967:K$1017,"〇",'1.2(2)'!$C$967:$C$1017,"&gt;="&amp;$K74,'1.2(2)'!$C$967:$C$1017,"&lt;="&amp;$L74)+COUNTIFS('1.2(2)'!K$967:K$1017,"△",'1.2(2)'!$C$967:$C$1017,"&gt;="&amp;$K74,'1.2(2)'!$C$967:$C$1017,"&lt;="&amp;$L74)</f>
        <v>0</v>
      </c>
    </row>
    <row r="75" spans="2:18">
      <c r="B75" s="404" t="s">
        <v>994</v>
      </c>
      <c r="C75" s="405"/>
      <c r="D75" s="170" t="s">
        <v>996</v>
      </c>
      <c r="E75" s="171"/>
      <c r="F75" s="172" t="s">
        <v>13</v>
      </c>
      <c r="G75" s="173" t="str">
        <f t="shared" si="9"/>
        <v>その他の設備導入、運用改善</v>
      </c>
      <c r="H75" s="173" t="str">
        <f t="shared" si="9"/>
        <v>熱利用設備</v>
      </c>
      <c r="I75" s="162" t="s">
        <v>508</v>
      </c>
      <c r="J75" s="163" t="str">
        <f t="shared" si="2"/>
        <v>227～235</v>
      </c>
      <c r="K75" s="164">
        <f>INDEX('1.2(1)①'!$B:$B,MATCH(M75,'1.2(1)①'!$A:$A,0),1)</f>
        <v>227</v>
      </c>
      <c r="L75" s="165">
        <f t="shared" si="3"/>
        <v>235</v>
      </c>
      <c r="M75" s="165" t="str">
        <f t="shared" si="0"/>
        <v>Scope1, 2その他の設備導入、運用改善熱利用設備熱媒体輸送管の合理化</v>
      </c>
      <c r="N75" s="166"/>
      <c r="O75" s="167" t="str">
        <f>INDEX('1.2(1)①'!$J:$J,MATCH('目次 (検討会資料用1)'!$K75,'1.2(1)①'!$B:$B,0),1)</f>
        <v>熱輸送管断熱強化</v>
      </c>
      <c r="P75" s="168">
        <f t="shared" si="8"/>
        <v>9</v>
      </c>
      <c r="Q75" s="169">
        <f>COUNTIFS('1.2(2)'!J$967:J$1017,"〇",'1.2(2)'!$C$967:$C$1017,"&gt;="&amp;$K75,'1.2(2)'!$C$967:$C$1017,"&lt;="&amp;$L75)+COUNTIFS('1.2(2)'!J$967:J$1017,"△",'1.2(2)'!$C$967:$C$1017,"&gt;="&amp;$K75,'1.2(2)'!$C$967:$C$1017,"&lt;="&amp;$L75)</f>
        <v>0</v>
      </c>
      <c r="R75" s="169">
        <f>COUNTIFS('1.2(2)'!K$967:K$1017,"〇",'1.2(2)'!$C$967:$C$1017,"&gt;="&amp;$K75,'1.2(2)'!$C$967:$C$1017,"&lt;="&amp;$L75)+COUNTIFS('1.2(2)'!K$967:K$1017,"△",'1.2(2)'!$C$967:$C$1017,"&gt;="&amp;$K75,'1.2(2)'!$C$967:$C$1017,"&lt;="&amp;$L75)</f>
        <v>0</v>
      </c>
    </row>
    <row r="76" spans="2:18">
      <c r="B76" s="404" t="s">
        <v>994</v>
      </c>
      <c r="C76" s="405"/>
      <c r="D76" s="170" t="s">
        <v>996</v>
      </c>
      <c r="E76" s="171"/>
      <c r="F76" s="172" t="s">
        <v>13</v>
      </c>
      <c r="G76" s="173" t="str">
        <f t="shared" si="9"/>
        <v>その他の設備導入、運用改善</v>
      </c>
      <c r="H76" s="173" t="str">
        <f t="shared" si="9"/>
        <v>熱利用設備</v>
      </c>
      <c r="I76" s="162" t="s">
        <v>525</v>
      </c>
      <c r="J76" s="163" t="str">
        <f t="shared" si="2"/>
        <v>236～238</v>
      </c>
      <c r="K76" s="164">
        <f>INDEX('1.2(1)①'!$B:$B,MATCH(M76,'1.2(1)①'!$A:$A,0),1)</f>
        <v>236</v>
      </c>
      <c r="L76" s="165">
        <f t="shared" si="3"/>
        <v>238</v>
      </c>
      <c r="M76" s="165" t="str">
        <f t="shared" si="0"/>
        <v>Scope1, 2その他の設備導入、運用改善熱利用設備被加熱材の予備処理</v>
      </c>
      <c r="N76" s="166"/>
      <c r="O76" s="167" t="str">
        <f>INDEX('1.2(1)①'!$J:$J,MATCH('目次 (検討会資料用1)'!$K76,'1.2(1)①'!$B:$B,0),1)</f>
        <v>省エネルギー型乾燥装置の導入</v>
      </c>
      <c r="P76" s="168">
        <f t="shared" si="8"/>
        <v>3</v>
      </c>
      <c r="Q76" s="169">
        <f>COUNTIFS('1.2(2)'!J$967:J$1017,"〇",'1.2(2)'!$C$967:$C$1017,"&gt;="&amp;$K76,'1.2(2)'!$C$967:$C$1017,"&lt;="&amp;$L76)+COUNTIFS('1.2(2)'!J$967:J$1017,"△",'1.2(2)'!$C$967:$C$1017,"&gt;="&amp;$K76,'1.2(2)'!$C$967:$C$1017,"&lt;="&amp;$L76)</f>
        <v>0</v>
      </c>
      <c r="R76" s="169">
        <f>COUNTIFS('1.2(2)'!K$967:K$1017,"〇",'1.2(2)'!$C$967:$C$1017,"&gt;="&amp;$K76,'1.2(2)'!$C$967:$C$1017,"&lt;="&amp;$L76)+COUNTIFS('1.2(2)'!K$967:K$1017,"△",'1.2(2)'!$C$967:$C$1017,"&gt;="&amp;$K76,'1.2(2)'!$C$967:$C$1017,"&lt;="&amp;$L76)</f>
        <v>0</v>
      </c>
    </row>
    <row r="77" spans="2:18">
      <c r="B77" s="404" t="s">
        <v>994</v>
      </c>
      <c r="C77" s="405"/>
      <c r="D77" s="170" t="s">
        <v>996</v>
      </c>
      <c r="E77" s="171"/>
      <c r="F77" s="172" t="s">
        <v>13</v>
      </c>
      <c r="G77" s="173" t="str">
        <f t="shared" si="9"/>
        <v>その他の設備導入、運用改善</v>
      </c>
      <c r="H77" s="173" t="str">
        <f t="shared" si="9"/>
        <v>熱利用設備</v>
      </c>
      <c r="I77" s="162" t="s">
        <v>531</v>
      </c>
      <c r="J77" s="163" t="str">
        <f t="shared" si="2"/>
        <v>239～241</v>
      </c>
      <c r="K77" s="164">
        <f>INDEX('1.2(1)①'!$B:$B,MATCH(M77,'1.2(1)①'!$A:$A,0),1)</f>
        <v>239</v>
      </c>
      <c r="L77" s="165">
        <f t="shared" si="3"/>
        <v>241</v>
      </c>
      <c r="M77" s="165" t="str">
        <f t="shared" si="0"/>
        <v>Scope1, 2その他の設備導入、運用改善熱利用設備蓄熱装置</v>
      </c>
      <c r="N77" s="166"/>
      <c r="O77" s="167" t="str">
        <f>INDEX('1.2(1)①'!$J:$J,MATCH('目次 (検討会資料用1)'!$K77,'1.2(1)①'!$B:$B,0),1)</f>
        <v>蓄熱式冷温水供給装置の導入</v>
      </c>
      <c r="P77" s="168">
        <f t="shared" si="8"/>
        <v>3</v>
      </c>
      <c r="Q77" s="169">
        <f>COUNTIFS('1.2(2)'!J$967:J$1017,"〇",'1.2(2)'!$C$967:$C$1017,"&gt;="&amp;$K77,'1.2(2)'!$C$967:$C$1017,"&lt;="&amp;$L77)+COUNTIFS('1.2(2)'!J$967:J$1017,"△",'1.2(2)'!$C$967:$C$1017,"&gt;="&amp;$K77,'1.2(2)'!$C$967:$C$1017,"&lt;="&amp;$L77)</f>
        <v>0</v>
      </c>
      <c r="R77" s="169">
        <f>COUNTIFS('1.2(2)'!K$967:K$1017,"〇",'1.2(2)'!$C$967:$C$1017,"&gt;="&amp;$K77,'1.2(2)'!$C$967:$C$1017,"&lt;="&amp;$L77)+COUNTIFS('1.2(2)'!K$967:K$1017,"△",'1.2(2)'!$C$967:$C$1017,"&gt;="&amp;$K77,'1.2(2)'!$C$967:$C$1017,"&lt;="&amp;$L77)</f>
        <v>0</v>
      </c>
    </row>
    <row r="78" spans="2:18">
      <c r="B78" s="404" t="s">
        <v>994</v>
      </c>
      <c r="C78" s="405"/>
      <c r="D78" s="170" t="s">
        <v>996</v>
      </c>
      <c r="E78" s="171"/>
      <c r="F78" s="172" t="s">
        <v>13</v>
      </c>
      <c r="G78" s="173" t="str">
        <f t="shared" ref="G78:H93" si="10">G77</f>
        <v>その他の設備導入、運用改善</v>
      </c>
      <c r="H78" s="173" t="str">
        <f t="shared" si="10"/>
        <v>熱利用設備</v>
      </c>
      <c r="I78" s="162" t="s">
        <v>537</v>
      </c>
      <c r="J78" s="163">
        <f t="shared" si="2"/>
        <v>242</v>
      </c>
      <c r="K78" s="164">
        <f>INDEX('1.2(1)①'!$B:$B,MATCH(M78,'1.2(1)①'!$A:$A,0),1)</f>
        <v>242</v>
      </c>
      <c r="L78" s="165">
        <f t="shared" si="3"/>
        <v>242</v>
      </c>
      <c r="M78" s="165" t="str">
        <f t="shared" si="0"/>
        <v>Scope1, 2その他の設備導入、運用改善熱利用設備真空蒸気媒体による加熱</v>
      </c>
      <c r="N78" s="166"/>
      <c r="O78" s="167" t="str">
        <f>INDEX('1.2(1)①'!$J:$J,MATCH('目次 (検討会資料用1)'!$K78,'1.2(1)①'!$B:$B,0),1)</f>
        <v>真空蒸気方式低温加熱システムの導入</v>
      </c>
      <c r="P78" s="168">
        <f t="shared" si="8"/>
        <v>1</v>
      </c>
      <c r="Q78" s="169">
        <f>COUNTIFS('1.2(2)'!J$967:J$1017,"〇",'1.2(2)'!$C$967:$C$1017,"&gt;="&amp;$K78,'1.2(2)'!$C$967:$C$1017,"&lt;="&amp;$L78)+COUNTIFS('1.2(2)'!J$967:J$1017,"△",'1.2(2)'!$C$967:$C$1017,"&gt;="&amp;$K78,'1.2(2)'!$C$967:$C$1017,"&lt;="&amp;$L78)</f>
        <v>0</v>
      </c>
      <c r="R78" s="169">
        <f>COUNTIFS('1.2(2)'!K$967:K$1017,"〇",'1.2(2)'!$C$967:$C$1017,"&gt;="&amp;$K78,'1.2(2)'!$C$967:$C$1017,"&lt;="&amp;$L78)+COUNTIFS('1.2(2)'!K$967:K$1017,"△",'1.2(2)'!$C$967:$C$1017,"&gt;="&amp;$K78,'1.2(2)'!$C$967:$C$1017,"&lt;="&amp;$L78)</f>
        <v>0</v>
      </c>
    </row>
    <row r="79" spans="2:18">
      <c r="B79" s="404" t="s">
        <v>994</v>
      </c>
      <c r="C79" s="405"/>
      <c r="D79" s="170" t="s">
        <v>996</v>
      </c>
      <c r="E79" s="171"/>
      <c r="F79" s="172" t="s">
        <v>13</v>
      </c>
      <c r="G79" s="173" t="str">
        <f t="shared" si="10"/>
        <v>その他の設備導入、運用改善</v>
      </c>
      <c r="H79" s="178" t="str">
        <f t="shared" si="10"/>
        <v>熱利用設備</v>
      </c>
      <c r="I79" s="162" t="s">
        <v>540</v>
      </c>
      <c r="J79" s="163" t="str">
        <f t="shared" si="2"/>
        <v>243～252</v>
      </c>
      <c r="K79" s="179">
        <f>INDEX('1.2(1)①'!$B:$B,MATCH(M79,'1.2(1)①'!$A:$A,0),1)</f>
        <v>243</v>
      </c>
      <c r="L79" s="180">
        <f t="shared" si="3"/>
        <v>252</v>
      </c>
      <c r="M79" s="180" t="str">
        <f t="shared" si="0"/>
        <v>Scope1, 2その他の設備導入、運用改善熱利用設備その他</v>
      </c>
      <c r="N79" s="181"/>
      <c r="O79" s="167" t="str">
        <f>INDEX('1.2(1)①'!$J:$J,MATCH('目次 (検討会資料用1)'!$K79,'1.2(1)①'!$B:$B,0),1)</f>
        <v>熱回収型密閉式溶剤回収装置の導入</v>
      </c>
      <c r="P79" s="168">
        <f t="shared" si="8"/>
        <v>10</v>
      </c>
      <c r="Q79" s="169">
        <f>COUNTIFS('1.2(2)'!J$967:J$1017,"〇",'1.2(2)'!$C$967:$C$1017,"&gt;="&amp;$K79,'1.2(2)'!$C$967:$C$1017,"&lt;="&amp;$L79)+COUNTIFS('1.2(2)'!J$967:J$1017,"△",'1.2(2)'!$C$967:$C$1017,"&gt;="&amp;$K79,'1.2(2)'!$C$967:$C$1017,"&lt;="&amp;$L79)</f>
        <v>0</v>
      </c>
      <c r="R79" s="169">
        <f>COUNTIFS('1.2(2)'!K$967:K$1017,"〇",'1.2(2)'!$C$967:$C$1017,"&gt;="&amp;$K79,'1.2(2)'!$C$967:$C$1017,"&lt;="&amp;$L79)+COUNTIFS('1.2(2)'!K$967:K$1017,"△",'1.2(2)'!$C$967:$C$1017,"&gt;="&amp;$K79,'1.2(2)'!$C$967:$C$1017,"&lt;="&amp;$L79)</f>
        <v>0</v>
      </c>
    </row>
    <row r="80" spans="2:18">
      <c r="B80" s="404" t="s">
        <v>994</v>
      </c>
      <c r="C80" s="405"/>
      <c r="D80" s="170" t="s">
        <v>996</v>
      </c>
      <c r="E80" s="171"/>
      <c r="F80" s="172" t="s">
        <v>13</v>
      </c>
      <c r="G80" s="173" t="str">
        <f t="shared" si="10"/>
        <v>その他の設備導入、運用改善</v>
      </c>
      <c r="H80" s="182" t="s">
        <v>560</v>
      </c>
      <c r="I80" s="183" t="s">
        <v>561</v>
      </c>
      <c r="J80" s="184" t="str">
        <f t="shared" si="2"/>
        <v>253～254</v>
      </c>
      <c r="K80" s="164">
        <f>INDEX('1.2(1)①'!$B:$B,MATCH(M80,'1.2(1)①'!$A:$A,0),1)</f>
        <v>253</v>
      </c>
      <c r="L80" s="185">
        <f t="shared" si="3"/>
        <v>254</v>
      </c>
      <c r="M80" s="185" t="str">
        <f t="shared" si="0"/>
        <v>Scope1, 2その他の設備導入、運用改善廃熱回収設備断熱</v>
      </c>
      <c r="N80" s="186"/>
      <c r="O80" s="187" t="str">
        <f>INDEX('1.2(1)①'!$J:$J,MATCH('目次 (検討会資料用1)'!$K80,'1.2(1)①'!$B:$B,0),1)</f>
        <v>熱輸送管の断熱強化</v>
      </c>
      <c r="P80" s="188">
        <f t="shared" si="8"/>
        <v>2</v>
      </c>
      <c r="Q80" s="189">
        <f>COUNTIFS('1.2(2)'!J$967:J$1017,"〇",'1.2(2)'!$C$967:$C$1017,"&gt;="&amp;$K80,'1.2(2)'!$C$967:$C$1017,"&lt;="&amp;$L80)+COUNTIFS('1.2(2)'!J$967:J$1017,"△",'1.2(2)'!$C$967:$C$1017,"&gt;="&amp;$K80,'1.2(2)'!$C$967:$C$1017,"&lt;="&amp;$L80)</f>
        <v>0</v>
      </c>
      <c r="R80" s="189">
        <f>COUNTIFS('1.2(2)'!K$967:K$1017,"〇",'1.2(2)'!$C$967:$C$1017,"&gt;="&amp;$K80,'1.2(2)'!$C$967:$C$1017,"&lt;="&amp;$L80)+COUNTIFS('1.2(2)'!K$967:K$1017,"△",'1.2(2)'!$C$967:$C$1017,"&gt;="&amp;$K80,'1.2(2)'!$C$967:$C$1017,"&lt;="&amp;$L80)</f>
        <v>0</v>
      </c>
    </row>
    <row r="81" spans="2:18">
      <c r="B81" s="404" t="s">
        <v>994</v>
      </c>
      <c r="C81" s="405"/>
      <c r="D81" s="170" t="s">
        <v>996</v>
      </c>
      <c r="E81" s="171"/>
      <c r="F81" s="172" t="s">
        <v>13</v>
      </c>
      <c r="G81" s="173" t="str">
        <f t="shared" si="10"/>
        <v>その他の設備導入、運用改善</v>
      </c>
      <c r="H81" s="173" t="str">
        <f t="shared" si="10"/>
        <v>廃熱回収設備</v>
      </c>
      <c r="I81" s="162" t="s">
        <v>531</v>
      </c>
      <c r="J81" s="163">
        <f t="shared" si="2"/>
        <v>255</v>
      </c>
      <c r="K81" s="164">
        <f>INDEX('1.2(1)①'!$B:$B,MATCH(M81,'1.2(1)①'!$A:$A,0),1)</f>
        <v>255</v>
      </c>
      <c r="L81" s="185">
        <f t="shared" si="3"/>
        <v>255</v>
      </c>
      <c r="M81" s="185" t="str">
        <f t="shared" si="0"/>
        <v>Scope1, 2その他の設備導入、運用改善廃熱回収設備蓄熱装置</v>
      </c>
      <c r="N81" s="186"/>
      <c r="O81" s="167" t="str">
        <f>INDEX('1.2(1)①'!$J:$J,MATCH('目次 (検討会資料用1)'!$K81,'1.2(1)①'!$B:$B,0),1)</f>
        <v>熱回収用蓄熱槽の導入</v>
      </c>
      <c r="P81" s="168">
        <f t="shared" si="8"/>
        <v>1</v>
      </c>
      <c r="Q81" s="169">
        <f>COUNTIFS('1.2(2)'!J$967:J$1017,"〇",'1.2(2)'!$C$967:$C$1017,"&gt;="&amp;$K81,'1.2(2)'!$C$967:$C$1017,"&lt;="&amp;$L81)+COUNTIFS('1.2(2)'!J$967:J$1017,"△",'1.2(2)'!$C$967:$C$1017,"&gt;="&amp;$K81,'1.2(2)'!$C$967:$C$1017,"&lt;="&amp;$L81)</f>
        <v>0</v>
      </c>
      <c r="R81" s="169">
        <f>COUNTIFS('1.2(2)'!K$967:K$1017,"〇",'1.2(2)'!$C$967:$C$1017,"&gt;="&amp;$K81,'1.2(2)'!$C$967:$C$1017,"&lt;="&amp;$L81)+COUNTIFS('1.2(2)'!K$967:K$1017,"△",'1.2(2)'!$C$967:$C$1017,"&gt;="&amp;$K81,'1.2(2)'!$C$967:$C$1017,"&lt;="&amp;$L81)</f>
        <v>0</v>
      </c>
    </row>
    <row r="82" spans="2:18" ht="29.4" customHeight="1">
      <c r="B82" s="404" t="s">
        <v>994</v>
      </c>
      <c r="C82" s="405"/>
      <c r="D82" s="170" t="s">
        <v>996</v>
      </c>
      <c r="E82" s="171"/>
      <c r="F82" s="172" t="s">
        <v>13</v>
      </c>
      <c r="G82" s="173" t="str">
        <f t="shared" si="10"/>
        <v>その他の設備導入、運用改善</v>
      </c>
      <c r="H82" s="173" t="str">
        <f t="shared" si="10"/>
        <v>廃熱回収設備</v>
      </c>
      <c r="I82" s="162" t="s">
        <v>566</v>
      </c>
      <c r="J82" s="163" t="str">
        <f t="shared" si="2"/>
        <v>256～257</v>
      </c>
      <c r="K82" s="164">
        <f>INDEX('1.2(1)①'!$B:$B,MATCH(M82,'1.2(1)①'!$A:$A,0),1)</f>
        <v>256</v>
      </c>
      <c r="L82" s="185">
        <f t="shared" si="3"/>
        <v>257</v>
      </c>
      <c r="M82" s="185" t="str">
        <f t="shared" si="0"/>
        <v>Scope1, 2その他の設備導入、運用改善廃熱回収設備被加熱物の排熱有効利用</v>
      </c>
      <c r="N82" s="186"/>
      <c r="O82" s="167" t="str">
        <f>INDEX('1.2(1)①'!$J:$J,MATCH('目次 (検討会資料用1)'!$K82,'1.2(1)①'!$B:$B,0),1)</f>
        <v>被加熱材料顕熱回収装置の導入</v>
      </c>
      <c r="P82" s="168">
        <f t="shared" si="8"/>
        <v>2</v>
      </c>
      <c r="Q82" s="169">
        <f>COUNTIFS('1.2(2)'!J$967:J$1017,"〇",'1.2(2)'!$C$967:$C$1017,"&gt;="&amp;$K82,'1.2(2)'!$C$967:$C$1017,"&lt;="&amp;$L82)+COUNTIFS('1.2(2)'!J$967:J$1017,"△",'1.2(2)'!$C$967:$C$1017,"&gt;="&amp;$K82,'1.2(2)'!$C$967:$C$1017,"&lt;="&amp;$L82)</f>
        <v>0</v>
      </c>
      <c r="R82" s="169">
        <f>COUNTIFS('1.2(2)'!K$967:K$1017,"〇",'1.2(2)'!$C$967:$C$1017,"&gt;="&amp;$K82,'1.2(2)'!$C$967:$C$1017,"&lt;="&amp;$L82)+COUNTIFS('1.2(2)'!K$967:K$1017,"△",'1.2(2)'!$C$967:$C$1017,"&gt;="&amp;$K82,'1.2(2)'!$C$967:$C$1017,"&lt;="&amp;$L82)</f>
        <v>0</v>
      </c>
    </row>
    <row r="83" spans="2:18">
      <c r="B83" s="404" t="s">
        <v>994</v>
      </c>
      <c r="C83" s="405"/>
      <c r="D83" s="170" t="s">
        <v>996</v>
      </c>
      <c r="E83" s="171"/>
      <c r="F83" s="172" t="s">
        <v>13</v>
      </c>
      <c r="G83" s="173" t="str">
        <f t="shared" si="10"/>
        <v>その他の設備導入、運用改善</v>
      </c>
      <c r="H83" s="161" t="s">
        <v>110</v>
      </c>
      <c r="I83" s="162" t="s">
        <v>110</v>
      </c>
      <c r="J83" s="163">
        <f t="shared" si="2"/>
        <v>258</v>
      </c>
      <c r="K83" s="164">
        <f>INDEX('1.2(1)①'!$B:$B,MATCH(M83,'1.2(1)①'!$A:$A,0),1)</f>
        <v>258</v>
      </c>
      <c r="L83" s="185">
        <f t="shared" si="3"/>
        <v>258</v>
      </c>
      <c r="M83" s="185" t="str">
        <f t="shared" si="0"/>
        <v>Scope1, 2その他の設備導入、運用改善コージェネレーション設備コージェネレーション設備</v>
      </c>
      <c r="N83" s="186"/>
      <c r="O83" s="167" t="str">
        <f>INDEX('1.2(1)①'!$J:$J,MATCH('目次 (検討会資料用1)'!$K83,'1.2(1)①'!$B:$B,0),1)</f>
        <v>工場内蒸気最適運用システムの導入</v>
      </c>
      <c r="P83" s="168">
        <f t="shared" si="8"/>
        <v>1</v>
      </c>
      <c r="Q83" s="169">
        <f>COUNTIFS('1.2(2)'!J$967:J$1017,"〇",'1.2(2)'!$C$967:$C$1017,"&gt;="&amp;$K83,'1.2(2)'!$C$967:$C$1017,"&lt;="&amp;$L83)+COUNTIFS('1.2(2)'!J$967:J$1017,"△",'1.2(2)'!$C$967:$C$1017,"&gt;="&amp;$K83,'1.2(2)'!$C$967:$C$1017,"&lt;="&amp;$L83)</f>
        <v>0</v>
      </c>
      <c r="R83" s="169">
        <f>COUNTIFS('1.2(2)'!K$967:K$1017,"〇",'1.2(2)'!$C$967:$C$1017,"&gt;="&amp;$K83,'1.2(2)'!$C$967:$C$1017,"&lt;="&amp;$L83)+COUNTIFS('1.2(2)'!K$967:K$1017,"△",'1.2(2)'!$C$967:$C$1017,"&gt;="&amp;$K83,'1.2(2)'!$C$967:$C$1017,"&lt;="&amp;$L83)</f>
        <v>0</v>
      </c>
    </row>
    <row r="84" spans="2:18">
      <c r="B84" s="404" t="s">
        <v>994</v>
      </c>
      <c r="C84" s="405"/>
      <c r="D84" s="170" t="s">
        <v>996</v>
      </c>
      <c r="E84" s="171"/>
      <c r="F84" s="172" t="s">
        <v>13</v>
      </c>
      <c r="G84" s="173" t="str">
        <f t="shared" si="10"/>
        <v>その他の設備導入、運用改善</v>
      </c>
      <c r="H84" s="173" t="str">
        <f t="shared" si="10"/>
        <v>コージェネレーション設備</v>
      </c>
      <c r="I84" s="162" t="s">
        <v>571</v>
      </c>
      <c r="J84" s="163" t="str">
        <f t="shared" si="2"/>
        <v>259～260</v>
      </c>
      <c r="K84" s="164">
        <f>INDEX('1.2(1)①'!$B:$B,MATCH(M84,'1.2(1)①'!$A:$A,0),1)</f>
        <v>259</v>
      </c>
      <c r="L84" s="185">
        <f t="shared" si="3"/>
        <v>260</v>
      </c>
      <c r="M84" s="185" t="str">
        <f t="shared" si="0"/>
        <v>Scope1, 2その他の設備導入、運用改善コージェネレーション設備抽気タービン・背圧タービンの改造</v>
      </c>
      <c r="N84" s="186"/>
      <c r="O84" s="167" t="str">
        <f>INDEX('1.2(1)①'!$J:$J,MATCH('目次 (検討会資料用1)'!$K84,'1.2(1)①'!$B:$B,0),1)</f>
        <v>多段抽気型蒸気タービンの導入</v>
      </c>
      <c r="P84" s="168">
        <f t="shared" si="8"/>
        <v>2</v>
      </c>
      <c r="Q84" s="169">
        <f>COUNTIFS('1.2(2)'!J$967:J$1017,"〇",'1.2(2)'!$C$967:$C$1017,"&gt;="&amp;$K84,'1.2(2)'!$C$967:$C$1017,"&lt;="&amp;$L84)+COUNTIFS('1.2(2)'!J$967:J$1017,"△",'1.2(2)'!$C$967:$C$1017,"&gt;="&amp;$K84,'1.2(2)'!$C$967:$C$1017,"&lt;="&amp;$L84)</f>
        <v>0</v>
      </c>
      <c r="R84" s="169">
        <f>COUNTIFS('1.2(2)'!K$967:K$1017,"〇",'1.2(2)'!$C$967:$C$1017,"&gt;="&amp;$K84,'1.2(2)'!$C$967:$C$1017,"&lt;="&amp;$L84)+COUNTIFS('1.2(2)'!K$967:K$1017,"△",'1.2(2)'!$C$967:$C$1017,"&gt;="&amp;$K84,'1.2(2)'!$C$967:$C$1017,"&lt;="&amp;$L84)</f>
        <v>0</v>
      </c>
    </row>
    <row r="85" spans="2:18">
      <c r="B85" s="404" t="s">
        <v>994</v>
      </c>
      <c r="C85" s="405"/>
      <c r="D85" s="170" t="s">
        <v>996</v>
      </c>
      <c r="E85" s="171"/>
      <c r="F85" s="172" t="s">
        <v>13</v>
      </c>
      <c r="G85" s="173" t="str">
        <f t="shared" si="10"/>
        <v>その他の設備導入、運用改善</v>
      </c>
      <c r="H85" s="173" t="str">
        <f t="shared" si="10"/>
        <v>コージェネレーション設備</v>
      </c>
      <c r="I85" s="162" t="s">
        <v>540</v>
      </c>
      <c r="J85" s="163" t="str">
        <f t="shared" si="2"/>
        <v>261～265</v>
      </c>
      <c r="K85" s="164">
        <f>INDEX('1.2(1)①'!$B:$B,MATCH(M85,'1.2(1)①'!$A:$A,0),1)</f>
        <v>261</v>
      </c>
      <c r="L85" s="185">
        <f t="shared" si="3"/>
        <v>265</v>
      </c>
      <c r="M85" s="185" t="str">
        <f t="shared" si="0"/>
        <v>Scope1, 2その他の設備導入、運用改善コージェネレーション設備その他</v>
      </c>
      <c r="N85" s="186"/>
      <c r="O85" s="167" t="str">
        <f>INDEX('1.2(1)①'!$J:$J,MATCH('目次 (検討会資料用1)'!$K85,'1.2(1)①'!$B:$B,0),1)</f>
        <v>排気再燃バーナー、追い焚きバーナーの導入</v>
      </c>
      <c r="P85" s="168">
        <f t="shared" si="8"/>
        <v>5</v>
      </c>
      <c r="Q85" s="169">
        <f>COUNTIFS('1.2(2)'!J$967:J$1017,"〇",'1.2(2)'!$C$967:$C$1017,"&gt;="&amp;$K85,'1.2(2)'!$C$967:$C$1017,"&lt;="&amp;$L85)+COUNTIFS('1.2(2)'!J$967:J$1017,"△",'1.2(2)'!$C$967:$C$1017,"&gt;="&amp;$K85,'1.2(2)'!$C$967:$C$1017,"&lt;="&amp;$L85)</f>
        <v>0</v>
      </c>
      <c r="R85" s="169">
        <f>COUNTIFS('1.2(2)'!K$967:K$1017,"〇",'1.2(2)'!$C$967:$C$1017,"&gt;="&amp;$K85,'1.2(2)'!$C$967:$C$1017,"&lt;="&amp;$L85)+COUNTIFS('1.2(2)'!K$967:K$1017,"△",'1.2(2)'!$C$967:$C$1017,"&gt;="&amp;$K85,'1.2(2)'!$C$967:$C$1017,"&lt;="&amp;$L85)</f>
        <v>0</v>
      </c>
    </row>
    <row r="86" spans="2:18">
      <c r="B86" s="404" t="s">
        <v>994</v>
      </c>
      <c r="C86" s="405"/>
      <c r="D86" s="170" t="s">
        <v>996</v>
      </c>
      <c r="E86" s="171"/>
      <c r="F86" s="172" t="s">
        <v>13</v>
      </c>
      <c r="G86" s="173" t="str">
        <f t="shared" si="10"/>
        <v>その他の設備導入、運用改善</v>
      </c>
      <c r="H86" s="161" t="s">
        <v>117</v>
      </c>
      <c r="I86" s="162" t="s">
        <v>118</v>
      </c>
      <c r="J86" s="163" t="str">
        <f t="shared" si="2"/>
        <v>266～273</v>
      </c>
      <c r="K86" s="164">
        <f>INDEX('1.2(1)①'!$B:$B,MATCH(M86,'1.2(1)①'!$A:$A,0),1)</f>
        <v>266</v>
      </c>
      <c r="L86" s="185">
        <f t="shared" si="3"/>
        <v>273</v>
      </c>
      <c r="M86" s="185" t="str">
        <f t="shared" si="0"/>
        <v>Scope1, 2その他の設備導入、運用改善電気使用設備受変電、配電設備</v>
      </c>
      <c r="N86" s="186"/>
      <c r="O86" s="167" t="str">
        <f>INDEX('1.2(1)①'!$J:$J,MATCH('目次 (検討会資料用1)'!$K86,'1.2(1)①'!$B:$B,0),1)</f>
        <v>負荷電圧安定化供給装置の導入</v>
      </c>
      <c r="P86" s="168">
        <f t="shared" si="8"/>
        <v>8</v>
      </c>
      <c r="Q86" s="169">
        <f>COUNTIFS('1.2(2)'!J$967:J$1017,"〇",'1.2(2)'!$C$967:$C$1017,"&gt;="&amp;$K86,'1.2(2)'!$C$967:$C$1017,"&lt;="&amp;$L86)+COUNTIFS('1.2(2)'!J$967:J$1017,"△",'1.2(2)'!$C$967:$C$1017,"&gt;="&amp;$K86,'1.2(2)'!$C$967:$C$1017,"&lt;="&amp;$L86)</f>
        <v>0</v>
      </c>
      <c r="R86" s="169">
        <f>COUNTIFS('1.2(2)'!K$967:K$1017,"〇",'1.2(2)'!$C$967:$C$1017,"&gt;="&amp;$K86,'1.2(2)'!$C$967:$C$1017,"&lt;="&amp;$L86)+COUNTIFS('1.2(2)'!K$967:K$1017,"△",'1.2(2)'!$C$967:$C$1017,"&gt;="&amp;$K86,'1.2(2)'!$C$967:$C$1017,"&lt;="&amp;$L86)</f>
        <v>0</v>
      </c>
    </row>
    <row r="87" spans="2:18">
      <c r="B87" s="404" t="s">
        <v>994</v>
      </c>
      <c r="C87" s="405"/>
      <c r="D87" s="170" t="s">
        <v>996</v>
      </c>
      <c r="E87" s="171"/>
      <c r="F87" s="172" t="s">
        <v>13</v>
      </c>
      <c r="G87" s="173" t="str">
        <f t="shared" si="10"/>
        <v>その他の設備導入、運用改善</v>
      </c>
      <c r="H87" s="173" t="str">
        <f t="shared" si="10"/>
        <v>電気使用設備</v>
      </c>
      <c r="I87" s="162" t="s">
        <v>597</v>
      </c>
      <c r="J87" s="163" t="str">
        <f t="shared" si="2"/>
        <v>274～278</v>
      </c>
      <c r="K87" s="164">
        <f>INDEX('1.2(1)①'!$B:$B,MATCH(M87,'1.2(1)①'!$A:$A,0),1)</f>
        <v>274</v>
      </c>
      <c r="L87" s="185">
        <f t="shared" si="3"/>
        <v>278</v>
      </c>
      <c r="M87" s="185" t="str">
        <f t="shared" si="0"/>
        <v>Scope1, 2その他の設備導入、運用改善電気使用設備回転数制御装置</v>
      </c>
      <c r="N87" s="186"/>
      <c r="O87" s="167" t="str">
        <f>INDEX('1.2(1)①'!$J:$J,MATCH('目次 (検討会資料用1)'!$K87,'1.2(1)①'!$B:$B,0),1)</f>
        <v>インバーター制御装置の導入</v>
      </c>
      <c r="P87" s="168">
        <f t="shared" si="8"/>
        <v>5</v>
      </c>
      <c r="Q87" s="169">
        <f>COUNTIFS('1.2(2)'!J$967:J$1017,"〇",'1.2(2)'!$C$967:$C$1017,"&gt;="&amp;$K87,'1.2(2)'!$C$967:$C$1017,"&lt;="&amp;$L87)+COUNTIFS('1.2(2)'!J$967:J$1017,"△",'1.2(2)'!$C$967:$C$1017,"&gt;="&amp;$K87,'1.2(2)'!$C$967:$C$1017,"&lt;="&amp;$L87)</f>
        <v>0</v>
      </c>
      <c r="R87" s="169">
        <f>COUNTIFS('1.2(2)'!K$967:K$1017,"〇",'1.2(2)'!$C$967:$C$1017,"&gt;="&amp;$K87,'1.2(2)'!$C$967:$C$1017,"&lt;="&amp;$L87)+COUNTIFS('1.2(2)'!K$967:K$1017,"△",'1.2(2)'!$C$967:$C$1017,"&gt;="&amp;$K87,'1.2(2)'!$C$967:$C$1017,"&lt;="&amp;$L87)</f>
        <v>0</v>
      </c>
    </row>
    <row r="88" spans="2:18">
      <c r="B88" s="404" t="s">
        <v>994</v>
      </c>
      <c r="C88" s="405"/>
      <c r="D88" s="170" t="s">
        <v>996</v>
      </c>
      <c r="E88" s="171"/>
      <c r="F88" s="172" t="s">
        <v>13</v>
      </c>
      <c r="G88" s="173" t="str">
        <f t="shared" si="10"/>
        <v>その他の設備導入、運用改善</v>
      </c>
      <c r="H88" s="173" t="str">
        <f t="shared" si="10"/>
        <v>電気使用設備</v>
      </c>
      <c r="I88" s="162" t="s">
        <v>608</v>
      </c>
      <c r="J88" s="163" t="str">
        <f t="shared" si="2"/>
        <v>279～281</v>
      </c>
      <c r="K88" s="164">
        <f>INDEX('1.2(1)①'!$B:$B,MATCH(M88,'1.2(1)①'!$A:$A,0),1)</f>
        <v>279</v>
      </c>
      <c r="L88" s="185">
        <f t="shared" si="3"/>
        <v>281</v>
      </c>
      <c r="M88" s="185" t="str">
        <f t="shared" ref="M88:M100" si="11">F88&amp;G88&amp;H88&amp;I88</f>
        <v>Scope1, 2その他の設備導入、運用改善電気使用設備力率改善</v>
      </c>
      <c r="N88" s="186"/>
      <c r="O88" s="167" t="str">
        <f>INDEX('1.2(1)①'!$J:$J,MATCH('目次 (検討会資料用1)'!$K88,'1.2(1)①'!$B:$B,0),1)</f>
        <v>進相コンデンサの導入</v>
      </c>
      <c r="P88" s="168">
        <f t="shared" ref="P88:P100" si="12">L88-K88+1</f>
        <v>3</v>
      </c>
      <c r="Q88" s="169">
        <f>COUNTIFS('1.2(2)'!J$967:J$1017,"〇",'1.2(2)'!$C$967:$C$1017,"&gt;="&amp;$K88,'1.2(2)'!$C$967:$C$1017,"&lt;="&amp;$L88)+COUNTIFS('1.2(2)'!J$967:J$1017,"△",'1.2(2)'!$C$967:$C$1017,"&gt;="&amp;$K88,'1.2(2)'!$C$967:$C$1017,"&lt;="&amp;$L88)</f>
        <v>0</v>
      </c>
      <c r="R88" s="169">
        <f>COUNTIFS('1.2(2)'!K$967:K$1017,"〇",'1.2(2)'!$C$967:$C$1017,"&gt;="&amp;$K88,'1.2(2)'!$C$967:$C$1017,"&lt;="&amp;$L88)+COUNTIFS('1.2(2)'!K$967:K$1017,"△",'1.2(2)'!$C$967:$C$1017,"&gt;="&amp;$K88,'1.2(2)'!$C$967:$C$1017,"&lt;="&amp;$L88)</f>
        <v>0</v>
      </c>
    </row>
    <row r="89" spans="2:18">
      <c r="B89" s="404" t="s">
        <v>994</v>
      </c>
      <c r="C89" s="405"/>
      <c r="D89" s="170" t="s">
        <v>996</v>
      </c>
      <c r="E89" s="171"/>
      <c r="F89" s="172" t="s">
        <v>13</v>
      </c>
      <c r="G89" s="173" t="str">
        <f t="shared" si="10"/>
        <v>その他の設備導入、運用改善</v>
      </c>
      <c r="H89" s="173" t="str">
        <f t="shared" si="10"/>
        <v>電気使用設備</v>
      </c>
      <c r="I89" s="162" t="s">
        <v>615</v>
      </c>
      <c r="J89" s="163" t="str">
        <f t="shared" ref="J89:J100" si="13">HYPERLINK("#'"&amp;$B$17&amp;$B$18&amp;$B$21&amp;"'!B"&amp;K89+6,IF(L89=K89,K89,K89&amp;"～"&amp;L89))</f>
        <v>282～286</v>
      </c>
      <c r="K89" s="164">
        <f>INDEX('1.2(1)①'!$B:$B,MATCH(M89,'1.2(1)①'!$A:$A,0),1)</f>
        <v>282</v>
      </c>
      <c r="L89" s="185">
        <f t="shared" ref="L89:L99" si="14">K90-1</f>
        <v>286</v>
      </c>
      <c r="M89" s="185" t="str">
        <f t="shared" si="11"/>
        <v>Scope1, 2その他の設備導入、運用改善電気使用設備計測管理装置</v>
      </c>
      <c r="N89" s="186"/>
      <c r="O89" s="167" t="str">
        <f>INDEX('1.2(1)①'!$J:$J,MATCH('目次 (検討会資料用1)'!$K89,'1.2(1)①'!$B:$B,0),1)</f>
        <v>自動計測装置の導入</v>
      </c>
      <c r="P89" s="168">
        <f t="shared" si="12"/>
        <v>5</v>
      </c>
      <c r="Q89" s="169">
        <f>COUNTIFS('1.2(2)'!J$967:J$1017,"〇",'1.2(2)'!$C$967:$C$1017,"&gt;="&amp;$K89,'1.2(2)'!$C$967:$C$1017,"&lt;="&amp;$L89)+COUNTIFS('1.2(2)'!J$967:J$1017,"△",'1.2(2)'!$C$967:$C$1017,"&gt;="&amp;$K89,'1.2(2)'!$C$967:$C$1017,"&lt;="&amp;$L89)</f>
        <v>0</v>
      </c>
      <c r="R89" s="169">
        <f>COUNTIFS('1.2(2)'!K$967:K$1017,"〇",'1.2(2)'!$C$967:$C$1017,"&gt;="&amp;$K89,'1.2(2)'!$C$967:$C$1017,"&lt;="&amp;$L89)+COUNTIFS('1.2(2)'!K$967:K$1017,"△",'1.2(2)'!$C$967:$C$1017,"&gt;="&amp;$K89,'1.2(2)'!$C$967:$C$1017,"&lt;="&amp;$L89)</f>
        <v>0</v>
      </c>
    </row>
    <row r="90" spans="2:18">
      <c r="B90" s="404" t="s">
        <v>994</v>
      </c>
      <c r="C90" s="405"/>
      <c r="D90" s="170" t="s">
        <v>996</v>
      </c>
      <c r="E90" s="171"/>
      <c r="F90" s="172" t="s">
        <v>13</v>
      </c>
      <c r="G90" s="173" t="str">
        <f t="shared" si="10"/>
        <v>その他の設備導入、運用改善</v>
      </c>
      <c r="H90" s="173" t="str">
        <f t="shared" si="10"/>
        <v>電気使用設備</v>
      </c>
      <c r="I90" s="162" t="s">
        <v>626</v>
      </c>
      <c r="J90" s="163" t="str">
        <f t="shared" si="13"/>
        <v>287～290</v>
      </c>
      <c r="K90" s="164">
        <f>INDEX('1.2(1)①'!$B:$B,MATCH(M90,'1.2(1)①'!$A:$A,0),1)</f>
        <v>287</v>
      </c>
      <c r="L90" s="185">
        <f t="shared" si="14"/>
        <v>290</v>
      </c>
      <c r="M90" s="185" t="str">
        <f t="shared" si="11"/>
        <v>Scope1, 2その他の設備導入、運用改善電気使用設備業務用機器</v>
      </c>
      <c r="N90" s="186"/>
      <c r="O90" s="167" t="str">
        <f>INDEX('1.2(1)①'!$J:$J,MATCH('目次 (検討会資料用1)'!$K90,'1.2(1)①'!$B:$B,0),1)</f>
        <v>ショーケースの保温装置の導入</v>
      </c>
      <c r="P90" s="168">
        <f t="shared" si="12"/>
        <v>4</v>
      </c>
      <c r="Q90" s="169">
        <f>COUNTIFS('1.2(2)'!J$967:J$1017,"〇",'1.2(2)'!$C$967:$C$1017,"&gt;="&amp;$K90,'1.2(2)'!$C$967:$C$1017,"&lt;="&amp;$L90)+COUNTIFS('1.2(2)'!J$967:J$1017,"△",'1.2(2)'!$C$967:$C$1017,"&gt;="&amp;$K90,'1.2(2)'!$C$967:$C$1017,"&lt;="&amp;$L90)</f>
        <v>0</v>
      </c>
      <c r="R90" s="169">
        <f>COUNTIFS('1.2(2)'!K$967:K$1017,"〇",'1.2(2)'!$C$967:$C$1017,"&gt;="&amp;$K90,'1.2(2)'!$C$967:$C$1017,"&lt;="&amp;$L90)+COUNTIFS('1.2(2)'!K$967:K$1017,"△",'1.2(2)'!$C$967:$C$1017,"&gt;="&amp;$K90,'1.2(2)'!$C$967:$C$1017,"&lt;="&amp;$L90)</f>
        <v>0</v>
      </c>
    </row>
    <row r="91" spans="2:18">
      <c r="B91" s="404" t="s">
        <v>994</v>
      </c>
      <c r="C91" s="405"/>
      <c r="D91" s="190" t="s">
        <v>996</v>
      </c>
      <c r="E91" s="191"/>
      <c r="F91" s="173" t="s">
        <v>13</v>
      </c>
      <c r="G91" s="173" t="str">
        <f t="shared" si="10"/>
        <v>その他の設備導入、運用改善</v>
      </c>
      <c r="H91" s="173" t="str">
        <f t="shared" si="10"/>
        <v>電気使用設備</v>
      </c>
      <c r="I91" s="162" t="s">
        <v>540</v>
      </c>
      <c r="J91" s="163" t="str">
        <f t="shared" si="13"/>
        <v>291～295</v>
      </c>
      <c r="K91" s="164">
        <f>INDEX('1.2(1)①'!$B:$B,MATCH(M91,'1.2(1)①'!$A:$A,0),1)</f>
        <v>291</v>
      </c>
      <c r="L91" s="185">
        <f t="shared" si="14"/>
        <v>295</v>
      </c>
      <c r="M91" s="185" t="str">
        <f t="shared" si="11"/>
        <v>Scope1, 2その他の設備導入、運用改善電気使用設備その他</v>
      </c>
      <c r="N91" s="186"/>
      <c r="O91" s="167" t="str">
        <f>INDEX('1.2(1)①'!$J:$J,MATCH('目次 (検討会資料用1)'!$K91,'1.2(1)①'!$B:$B,0),1)</f>
        <v>高性能電気分解炉・メッキ炉の導入</v>
      </c>
      <c r="P91" s="168">
        <f t="shared" si="12"/>
        <v>5</v>
      </c>
      <c r="Q91" s="169">
        <f>COUNTIFS('1.2(2)'!J$967:J$1017,"〇",'1.2(2)'!$C$967:$C$1017,"&gt;="&amp;$K91,'1.2(2)'!$C$967:$C$1017,"&lt;="&amp;$L91)+COUNTIFS('1.2(2)'!J$967:J$1017,"△",'1.2(2)'!$C$967:$C$1017,"&gt;="&amp;$K91,'1.2(2)'!$C$967:$C$1017,"&lt;="&amp;$L91)</f>
        <v>0</v>
      </c>
      <c r="R91" s="169">
        <f>COUNTIFS('1.2(2)'!K$967:K$1017,"〇",'1.2(2)'!$C$967:$C$1017,"&gt;="&amp;$K91,'1.2(2)'!$C$967:$C$1017,"&lt;="&amp;$L91)+COUNTIFS('1.2(2)'!K$967:K$1017,"△",'1.2(2)'!$C$967:$C$1017,"&gt;="&amp;$K91,'1.2(2)'!$C$967:$C$1017,"&lt;="&amp;$L91)</f>
        <v>0</v>
      </c>
    </row>
    <row r="92" spans="2:18">
      <c r="B92" s="404" t="s">
        <v>994</v>
      </c>
      <c r="C92" s="405"/>
      <c r="D92" s="170" t="s">
        <v>996</v>
      </c>
      <c r="E92" s="171"/>
      <c r="F92" s="172" t="s">
        <v>13</v>
      </c>
      <c r="G92" s="173" t="str">
        <f t="shared" si="10"/>
        <v>その他の設備導入、運用改善</v>
      </c>
      <c r="H92" s="161" t="s">
        <v>169</v>
      </c>
      <c r="I92" s="162" t="s">
        <v>646</v>
      </c>
      <c r="J92" s="163" t="str">
        <f t="shared" si="13"/>
        <v>296～297</v>
      </c>
      <c r="K92" s="164">
        <f>INDEX('1.2(1)①'!$B:$B,MATCH(M92,'1.2(1)①'!$A:$A,0),1)</f>
        <v>296</v>
      </c>
      <c r="L92" s="185">
        <f t="shared" si="14"/>
        <v>297</v>
      </c>
      <c r="M92" s="185" t="str">
        <f t="shared" si="11"/>
        <v>Scope1, 2その他の設備導入、運用改善建物外壁・屋根・窓・床の断熱化・気密化</v>
      </c>
      <c r="N92" s="186"/>
      <c r="O92" s="167" t="str">
        <f>INDEX('1.2(1)①'!$J:$J,MATCH('目次 (検討会資料用1)'!$K92,'1.2(1)①'!$B:$B,0),1)</f>
        <v>空調ゾーニングの細分化</v>
      </c>
      <c r="P92" s="168">
        <f t="shared" si="12"/>
        <v>2</v>
      </c>
      <c r="Q92" s="169">
        <f>COUNTIFS('1.2(2)'!J$967:J$1017,"〇",'1.2(2)'!$C$967:$C$1017,"&gt;="&amp;$K92,'1.2(2)'!$C$967:$C$1017,"&lt;="&amp;$L92)+COUNTIFS('1.2(2)'!J$967:J$1017,"△",'1.2(2)'!$C$967:$C$1017,"&gt;="&amp;$K92,'1.2(2)'!$C$967:$C$1017,"&lt;="&amp;$L92)</f>
        <v>0</v>
      </c>
      <c r="R92" s="169">
        <f>COUNTIFS('1.2(2)'!K$967:K$1017,"〇",'1.2(2)'!$C$967:$C$1017,"&gt;="&amp;$K92,'1.2(2)'!$C$967:$C$1017,"&lt;="&amp;$L92)+COUNTIFS('1.2(2)'!K$967:K$1017,"△",'1.2(2)'!$C$967:$C$1017,"&gt;="&amp;$K92,'1.2(2)'!$C$967:$C$1017,"&lt;="&amp;$L92)</f>
        <v>0</v>
      </c>
    </row>
    <row r="93" spans="2:18">
      <c r="B93" s="404" t="s">
        <v>994</v>
      </c>
      <c r="C93" s="405"/>
      <c r="D93" s="170" t="s">
        <v>996</v>
      </c>
      <c r="E93" s="171"/>
      <c r="F93" s="172" t="s">
        <v>13</v>
      </c>
      <c r="G93" s="173" t="str">
        <f t="shared" si="10"/>
        <v>その他の設備導入、運用改善</v>
      </c>
      <c r="H93" s="173" t="str">
        <f>H92</f>
        <v>建物</v>
      </c>
      <c r="I93" s="162" t="s">
        <v>651</v>
      </c>
      <c r="J93" s="163" t="e">
        <f t="shared" si="13"/>
        <v>#N/A</v>
      </c>
      <c r="K93" s="164">
        <f>INDEX('1.2(1)①'!$B:$B,MATCH(M93,'1.2(1)①'!$A:$A,0),1)</f>
        <v>298</v>
      </c>
      <c r="L93" s="185" t="e">
        <f t="shared" si="14"/>
        <v>#N/A</v>
      </c>
      <c r="M93" s="185" t="str">
        <f t="shared" si="11"/>
        <v>Scope1, 2その他の設備導入、運用改善建物日射遮蔽</v>
      </c>
      <c r="N93" s="186"/>
      <c r="O93" s="167" t="str">
        <f>INDEX('1.2(1)①'!$J:$J,MATCH('目次 (検討会資料用1)'!$K93,'1.2(1)①'!$B:$B,0),1)</f>
        <v>日射遮蔽</v>
      </c>
      <c r="P93" s="168" t="e">
        <f t="shared" si="12"/>
        <v>#N/A</v>
      </c>
      <c r="Q93" s="169">
        <f>COUNTIFS('1.2(2)'!J$967:J$1017,"〇",'1.2(2)'!$C$967:$C$1017,"&gt;="&amp;$K93,'1.2(2)'!$C$967:$C$1017,"&lt;="&amp;$L93)+COUNTIFS('1.2(2)'!J$967:J$1017,"△",'1.2(2)'!$C$967:$C$1017,"&gt;="&amp;$K93,'1.2(2)'!$C$967:$C$1017,"&lt;="&amp;$L93)</f>
        <v>0</v>
      </c>
      <c r="R93" s="169">
        <f>COUNTIFS('1.2(2)'!K$967:K$1017,"〇",'1.2(2)'!$C$967:$C$1017,"&gt;="&amp;$K93,'1.2(2)'!$C$967:$C$1017,"&lt;="&amp;$L93)+COUNTIFS('1.2(2)'!K$967:K$1017,"△",'1.2(2)'!$C$967:$C$1017,"&gt;="&amp;$K93,'1.2(2)'!$C$967:$C$1017,"&lt;="&amp;$L93)</f>
        <v>0</v>
      </c>
    </row>
    <row r="94" spans="2:18">
      <c r="B94" s="404" t="s">
        <v>994</v>
      </c>
      <c r="C94" s="405"/>
      <c r="D94" s="170" t="s">
        <v>996</v>
      </c>
      <c r="E94" s="171"/>
      <c r="F94" s="172" t="s">
        <v>13</v>
      </c>
      <c r="G94" s="173" t="str">
        <f t="shared" ref="G94:G96" si="15">G93</f>
        <v>その他の設備導入、運用改善</v>
      </c>
      <c r="H94" s="402" t="s">
        <v>195</v>
      </c>
      <c r="I94" s="403"/>
      <c r="J94" s="163" t="e">
        <f t="shared" si="13"/>
        <v>#N/A</v>
      </c>
      <c r="K94" s="164" t="e">
        <f>INDEX('1.2(1)①'!$B:$B,MATCH(M94,'1.2(1)①'!$A:$A,0),1)</f>
        <v>#N/A</v>
      </c>
      <c r="L94" s="185" t="e">
        <f t="shared" si="14"/>
        <v>#N/A</v>
      </c>
      <c r="M94" s="185" t="str">
        <f t="shared" si="11"/>
        <v>Scope1, 2その他の設備導入、運用改善未利用エネルギー・再生可能エネルギー設備</v>
      </c>
      <c r="N94" s="186"/>
      <c r="O94" s="167" t="e">
        <f>INDEX('1.2(1)①'!$J:$J,MATCH('目次 (検討会資料用1)'!$K94,'1.2(1)①'!$B:$B,0),1)</f>
        <v>#N/A</v>
      </c>
      <c r="P94" s="168" t="e">
        <f t="shared" si="12"/>
        <v>#N/A</v>
      </c>
      <c r="Q94" s="169">
        <f>COUNTIFS('1.2(2)'!J$967:J$1017,"〇",'1.2(2)'!$C$967:$C$1017,"&gt;="&amp;$K94,'1.2(2)'!$C$967:$C$1017,"&lt;="&amp;$L94)+COUNTIFS('1.2(2)'!J$967:J$1017,"△",'1.2(2)'!$C$967:$C$1017,"&gt;="&amp;$K94,'1.2(2)'!$C$967:$C$1017,"&lt;="&amp;$L94)</f>
        <v>0</v>
      </c>
      <c r="R94" s="169">
        <f>COUNTIFS('1.2(2)'!K$967:K$1017,"〇",'1.2(2)'!$C$967:$C$1017,"&gt;="&amp;$K94,'1.2(2)'!$C$967:$C$1017,"&lt;="&amp;$L94)+COUNTIFS('1.2(2)'!K$967:K$1017,"△",'1.2(2)'!$C$967:$C$1017,"&gt;="&amp;$K94,'1.2(2)'!$C$967:$C$1017,"&lt;="&amp;$L94)</f>
        <v>0</v>
      </c>
    </row>
    <row r="95" spans="2:18">
      <c r="B95" s="404" t="s">
        <v>994</v>
      </c>
      <c r="C95" s="405"/>
      <c r="D95" s="170" t="s">
        <v>996</v>
      </c>
      <c r="E95" s="171"/>
      <c r="F95" s="172" t="s">
        <v>13</v>
      </c>
      <c r="G95" s="173" t="str">
        <f t="shared" si="15"/>
        <v>その他の設備導入、運用改善</v>
      </c>
      <c r="H95" s="402" t="s">
        <v>664</v>
      </c>
      <c r="I95" s="403"/>
      <c r="J95" s="163" t="e">
        <f t="shared" si="13"/>
        <v>#N/A</v>
      </c>
      <c r="K95" s="164" t="e">
        <f>INDEX('1.2(1)①'!$B:$B,MATCH(M95,'1.2(1)①'!$A:$A,0),1)</f>
        <v>#N/A</v>
      </c>
      <c r="L95" s="185">
        <f t="shared" si="14"/>
        <v>309</v>
      </c>
      <c r="M95" s="185" t="str">
        <f t="shared" si="11"/>
        <v>Scope1, 2その他の設備導入、運用改善余剰蒸気活用設備</v>
      </c>
      <c r="N95" s="186"/>
      <c r="O95" s="167" t="e">
        <f>INDEX('1.2(1)①'!$J:$J,MATCH('目次 (検討会資料用1)'!$K95,'1.2(1)①'!$B:$B,0),1)</f>
        <v>#N/A</v>
      </c>
      <c r="P95" s="168" t="e">
        <f t="shared" si="12"/>
        <v>#N/A</v>
      </c>
      <c r="Q95" s="169">
        <f>COUNTIFS('1.2(2)'!J$967:J$1017,"〇",'1.2(2)'!$C$967:$C$1017,"&gt;="&amp;$K95,'1.2(2)'!$C$967:$C$1017,"&lt;="&amp;$L95)+COUNTIFS('1.2(2)'!J$967:J$1017,"△",'1.2(2)'!$C$967:$C$1017,"&gt;="&amp;$K95,'1.2(2)'!$C$967:$C$1017,"&lt;="&amp;$L95)</f>
        <v>0</v>
      </c>
      <c r="R95" s="169">
        <f>COUNTIFS('1.2(2)'!K$967:K$1017,"〇",'1.2(2)'!$C$967:$C$1017,"&gt;="&amp;$K95,'1.2(2)'!$C$967:$C$1017,"&lt;="&amp;$L95)+COUNTIFS('1.2(2)'!K$967:K$1017,"△",'1.2(2)'!$C$967:$C$1017,"&gt;="&amp;$K95,'1.2(2)'!$C$967:$C$1017,"&lt;="&amp;$L95)</f>
        <v>0</v>
      </c>
    </row>
    <row r="96" spans="2:18">
      <c r="B96" s="404" t="s">
        <v>994</v>
      </c>
      <c r="C96" s="405"/>
      <c r="D96" s="170" t="s">
        <v>996</v>
      </c>
      <c r="E96" s="171"/>
      <c r="F96" s="172" t="s">
        <v>13</v>
      </c>
      <c r="G96" s="173" t="str">
        <f t="shared" si="15"/>
        <v>その他の設備導入、運用改善</v>
      </c>
      <c r="H96" s="402" t="s">
        <v>673</v>
      </c>
      <c r="I96" s="403"/>
      <c r="J96" s="163" t="str">
        <f t="shared" si="13"/>
        <v>310～312</v>
      </c>
      <c r="K96" s="164">
        <f>INDEX('1.2(1)①'!$B:$B,MATCH(M96,'1.2(1)①'!$A:$A,0),1)</f>
        <v>310</v>
      </c>
      <c r="L96" s="185">
        <f t="shared" si="14"/>
        <v>312</v>
      </c>
      <c r="M96" s="185" t="str">
        <f t="shared" si="11"/>
        <v>Scope1, 2その他の設備導入、運用改善情報技術</v>
      </c>
      <c r="N96" s="186"/>
      <c r="O96" s="167" t="str">
        <f>INDEX('1.2(1)①'!$J:$J,MATCH('目次 (検討会資料用1)'!$K96,'1.2(1)①'!$B:$B,0),1)</f>
        <v>ネットワーク対応型製造設備の導入</v>
      </c>
      <c r="P96" s="168">
        <f t="shared" si="12"/>
        <v>3</v>
      </c>
      <c r="Q96" s="169">
        <f>COUNTIFS('1.2(2)'!J$967:J$1017,"〇",'1.2(2)'!$C$967:$C$1017,"&gt;="&amp;$K96,'1.2(2)'!$C$967:$C$1017,"&lt;="&amp;$L96)+COUNTIFS('1.2(2)'!J$967:J$1017,"△",'1.2(2)'!$C$967:$C$1017,"&gt;="&amp;$K96,'1.2(2)'!$C$967:$C$1017,"&lt;="&amp;$L96)</f>
        <v>0</v>
      </c>
      <c r="R96" s="169">
        <f>COUNTIFS('1.2(2)'!K$967:K$1017,"〇",'1.2(2)'!$C$967:$C$1017,"&gt;="&amp;$K96,'1.2(2)'!$C$967:$C$1017,"&lt;="&amp;$L96)+COUNTIFS('1.2(2)'!K$967:K$1017,"△",'1.2(2)'!$C$967:$C$1017,"&gt;="&amp;$K96,'1.2(2)'!$C$967:$C$1017,"&lt;="&amp;$L96)</f>
        <v>0</v>
      </c>
    </row>
    <row r="97" spans="2:18">
      <c r="B97" s="404" t="s">
        <v>994</v>
      </c>
      <c r="C97" s="405"/>
      <c r="D97" s="170" t="s">
        <v>996</v>
      </c>
      <c r="E97" s="171"/>
      <c r="F97" s="160" t="s">
        <v>678</v>
      </c>
      <c r="G97" s="162" t="s">
        <v>679</v>
      </c>
      <c r="H97" s="402" t="s">
        <v>680</v>
      </c>
      <c r="I97" s="403"/>
      <c r="J97" s="163" t="str">
        <f t="shared" si="13"/>
        <v>313～306</v>
      </c>
      <c r="K97" s="164">
        <f>INDEX('1.2(1)①'!$B:$B,MATCH(M97,'1.2(1)①'!$A:$A,0),1)</f>
        <v>313</v>
      </c>
      <c r="L97" s="185">
        <f t="shared" si="14"/>
        <v>306</v>
      </c>
      <c r="M97" s="185" t="str">
        <f t="shared" si="11"/>
        <v>Scope2敷地外からの再生可能エネルギーの調達ー</v>
      </c>
      <c r="N97" s="186"/>
      <c r="O97" s="167" t="str">
        <f>INDEX('1.2(1)①'!$J:$J,MATCH('目次 (検討会資料用1)'!$K97,'1.2(1)①'!$B:$B,0),1)</f>
        <v>オフサイトからの再生可能エネルギー電力の調達</v>
      </c>
      <c r="P97" s="168">
        <f t="shared" si="12"/>
        <v>-6</v>
      </c>
      <c r="Q97" s="169">
        <f>COUNTIFS('1.2(2)'!J$967:J$1017,"〇",'1.2(2)'!$C$967:$C$1017,"&gt;="&amp;$K97,'1.2(2)'!$C$967:$C$1017,"&lt;="&amp;$L97)+COUNTIFS('1.2(2)'!J$967:J$1017,"△",'1.2(2)'!$C$967:$C$1017,"&gt;="&amp;$K97,'1.2(2)'!$C$967:$C$1017,"&lt;="&amp;$L97)</f>
        <v>0</v>
      </c>
      <c r="R97" s="169">
        <f>COUNTIFS('1.2(2)'!K$967:K$1017,"〇",'1.2(2)'!$C$967:$C$1017,"&gt;="&amp;$K97,'1.2(2)'!$C$967:$C$1017,"&lt;="&amp;$L97)+COUNTIFS('1.2(2)'!K$967:K$1017,"△",'1.2(2)'!$C$967:$C$1017,"&gt;="&amp;$K97,'1.2(2)'!$C$967:$C$1017,"&lt;="&amp;$L97)</f>
        <v>0</v>
      </c>
    </row>
    <row r="98" spans="2:18">
      <c r="B98" s="404" t="s">
        <v>994</v>
      </c>
      <c r="C98" s="405"/>
      <c r="D98" s="170" t="s">
        <v>996</v>
      </c>
      <c r="E98" s="171"/>
      <c r="F98" s="160" t="s">
        <v>683</v>
      </c>
      <c r="G98" s="162" t="s">
        <v>708</v>
      </c>
      <c r="H98" s="402" t="s">
        <v>680</v>
      </c>
      <c r="I98" s="403"/>
      <c r="J98" s="163" t="str">
        <f t="shared" si="13"/>
        <v>307～311</v>
      </c>
      <c r="K98" s="164">
        <v>307</v>
      </c>
      <c r="L98" s="185">
        <f t="shared" si="14"/>
        <v>311</v>
      </c>
      <c r="M98" s="185" t="str">
        <f t="shared" si="11"/>
        <v>Scope3バリューチェーンの上流側の排出削減ー</v>
      </c>
      <c r="N98" s="186"/>
      <c r="O98" s="167" t="str">
        <f>INDEX('1.2(1)①'!$J:$J,MATCH('目次 (検討会資料用1)'!$K98,'1.2(1)①'!$B:$B,0),1)</f>
        <v>高効率ガス分離装置の導入</v>
      </c>
      <c r="P98" s="168">
        <f t="shared" si="12"/>
        <v>5</v>
      </c>
      <c r="Q98" s="169">
        <f>COUNTIFS('1.2(2)'!J$967:J$1017,"〇",'1.2(2)'!$C$967:$C$1017,"&gt;="&amp;$K98,'1.2(2)'!$C$967:$C$1017,"&lt;="&amp;$L98)+COUNTIFS('1.2(2)'!J$967:J$1017,"△",'1.2(2)'!$C$967:$C$1017,"&gt;="&amp;$K98,'1.2(2)'!$C$967:$C$1017,"&lt;="&amp;$L98)</f>
        <v>0</v>
      </c>
      <c r="R98" s="169">
        <f>COUNTIFS('1.2(2)'!K$967:K$1017,"〇",'1.2(2)'!$C$967:$C$1017,"&gt;="&amp;$K98,'1.2(2)'!$C$967:$C$1017,"&lt;="&amp;$L98)+COUNTIFS('1.2(2)'!K$967:K$1017,"△",'1.2(2)'!$C$967:$C$1017,"&gt;="&amp;$K98,'1.2(2)'!$C$967:$C$1017,"&lt;="&amp;$L98)</f>
        <v>0</v>
      </c>
    </row>
    <row r="99" spans="2:18">
      <c r="B99" s="404" t="s">
        <v>994</v>
      </c>
      <c r="C99" s="405"/>
      <c r="D99" s="170" t="s">
        <v>996</v>
      </c>
      <c r="E99" s="171"/>
      <c r="F99" s="172" t="str">
        <f t="shared" ref="F99" si="16">F98</f>
        <v>Scope3</v>
      </c>
      <c r="G99" s="162" t="s">
        <v>729</v>
      </c>
      <c r="H99" s="402" t="s">
        <v>680</v>
      </c>
      <c r="I99" s="403"/>
      <c r="J99" s="163" t="str">
        <f t="shared" si="13"/>
        <v>312～321</v>
      </c>
      <c r="K99" s="164">
        <v>312</v>
      </c>
      <c r="L99" s="185">
        <f t="shared" si="14"/>
        <v>321</v>
      </c>
      <c r="M99" s="185" t="str">
        <f t="shared" si="11"/>
        <v>Scope3バリューチェーンの下流流側の排出削減ー</v>
      </c>
      <c r="N99" s="186"/>
      <c r="O99" s="193" t="str">
        <f>INDEX('1.2(1)①'!$J:$J,MATCH('目次 (検討会資料用1)'!$K99,'1.2(1)①'!$B:$B,0),1)</f>
        <v>業務・事業の効率改善に向けたデジタル化、DX化</v>
      </c>
      <c r="P99" s="168">
        <f t="shared" si="12"/>
        <v>10</v>
      </c>
      <c r="Q99" s="169">
        <f>COUNTIFS('1.2(2)'!J$967:J$1017,"〇",'1.2(2)'!$C$967:$C$1017,"&gt;="&amp;$K99,'1.2(2)'!$C$967:$C$1017,"&lt;="&amp;$L99)+COUNTIFS('1.2(2)'!J$967:J$1017,"△",'1.2(2)'!$C$967:$C$1017,"&gt;="&amp;$K99,'1.2(2)'!$C$967:$C$1017,"&lt;="&amp;$L99)</f>
        <v>0</v>
      </c>
      <c r="R99" s="169">
        <f>COUNTIFS('1.2(2)'!K$967:K$1017,"〇",'1.2(2)'!$C$967:$C$1017,"&gt;="&amp;$K99,'1.2(2)'!$C$967:$C$1017,"&lt;="&amp;$L99)+COUNTIFS('1.2(2)'!K$967:K$1017,"△",'1.2(2)'!$C$967:$C$1017,"&gt;="&amp;$K99,'1.2(2)'!$C$967:$C$1017,"&lt;="&amp;$L99)</f>
        <v>0</v>
      </c>
    </row>
    <row r="100" spans="2:18" ht="28.8">
      <c r="B100" s="400" t="s">
        <v>994</v>
      </c>
      <c r="C100" s="401"/>
      <c r="D100" s="176" t="s">
        <v>996</v>
      </c>
      <c r="E100" s="177"/>
      <c r="F100" s="192" t="s">
        <v>692</v>
      </c>
      <c r="G100" s="162" t="s">
        <v>693</v>
      </c>
      <c r="H100" s="402" t="s">
        <v>680</v>
      </c>
      <c r="I100" s="403"/>
      <c r="J100" s="163" t="str">
        <f t="shared" si="13"/>
        <v>322～315</v>
      </c>
      <c r="K100" s="164">
        <f>INDEX('1.2(1)①'!$B:$B,MATCH(M100,'1.2(1)①'!$A:$A,0),1)</f>
        <v>322</v>
      </c>
      <c r="L100" s="185">
        <f>K101-1</f>
        <v>315</v>
      </c>
      <c r="M100" s="185" t="str">
        <f t="shared" si="11"/>
        <v>Scope1～3バリューチェーンの関係者間での協働による排出削減ー</v>
      </c>
      <c r="N100" s="186"/>
      <c r="O100" s="193" t="str">
        <f>INDEX('1.2(1)①'!$J:$J,MATCH('目次 (検討会資料用1)'!$K100,'1.2(1)①'!$B:$B,0),1)</f>
        <v>エネルギーの面的利用、地産地消（自立・分散型エネルギーシステムの構築等）</v>
      </c>
      <c r="P100" s="168">
        <f t="shared" si="12"/>
        <v>-6</v>
      </c>
      <c r="Q100" s="169">
        <f>COUNTIFS('1.2(2)'!J$967:J$1017,"〇",'1.2(2)'!$C$967:$C$1017,"&gt;="&amp;$K100,'1.2(2)'!$C$967:$C$1017,"&lt;="&amp;$L100)+COUNTIFS('1.2(2)'!J$967:J$1017,"△",'1.2(2)'!$C$967:$C$1017,"&gt;="&amp;$K100,'1.2(2)'!$C$967:$C$1017,"&lt;="&amp;$L100)</f>
        <v>0</v>
      </c>
      <c r="R100" s="169">
        <f>COUNTIFS('1.2(2)'!K$967:K$1017,"〇",'1.2(2)'!$C$967:$C$1017,"&gt;="&amp;$K100,'1.2(2)'!$C$967:$C$1017,"&lt;="&amp;$L100)+COUNTIFS('1.2(2)'!K$967:K$1017,"△",'1.2(2)'!$C$967:$C$1017,"&gt;="&amp;$K100,'1.2(2)'!$C$967:$C$1017,"&lt;="&amp;$L100)</f>
        <v>0</v>
      </c>
    </row>
    <row r="101" spans="2:18">
      <c r="K101" s="61">
        <v>316</v>
      </c>
      <c r="L101" s="17"/>
      <c r="M101" s="17"/>
    </row>
    <row r="102" spans="2:18" ht="18.600000000000001">
      <c r="B102" s="33" t="s">
        <v>711</v>
      </c>
      <c r="C102" s="19" t="s">
        <v>705</v>
      </c>
      <c r="E102" s="19"/>
      <c r="K102" s="17"/>
      <c r="L102" s="17"/>
      <c r="M102" s="17"/>
    </row>
    <row r="104" spans="2:18">
      <c r="B104" s="375" t="s">
        <v>0</v>
      </c>
      <c r="C104" s="395"/>
      <c r="D104" s="369" t="s">
        <v>730</v>
      </c>
      <c r="E104" s="370"/>
      <c r="F104" s="143" t="s">
        <v>8</v>
      </c>
      <c r="G104" s="144" t="s">
        <v>731</v>
      </c>
      <c r="H104" s="375" t="s">
        <v>4</v>
      </c>
      <c r="I104" s="376"/>
      <c r="J104" s="59" t="s">
        <v>3003</v>
      </c>
    </row>
    <row r="105" spans="2:18">
      <c r="B105" s="21" t="s">
        <v>732</v>
      </c>
      <c r="C105" s="21"/>
      <c r="D105" s="21" t="s">
        <v>733</v>
      </c>
      <c r="E105" s="21" t="s">
        <v>735</v>
      </c>
      <c r="F105" s="21" t="s">
        <v>13</v>
      </c>
      <c r="G105" s="21" t="s">
        <v>809</v>
      </c>
      <c r="H105" s="74" t="s">
        <v>89</v>
      </c>
      <c r="I105" s="75"/>
      <c r="J105" s="140">
        <f t="shared" ref="J105:J136" si="17">HYPERLINK("#'"&amp;$B$17&amp;$B$18&amp;$B$102&amp;"'!B"&amp;K105+6,IF(L105=K105,K105,K105&amp;"～"&amp;L105))</f>
        <v>1</v>
      </c>
      <c r="K105" s="60">
        <f>INDEX('1.2(1)②'!$B:$B,MATCH(M105,'1.2(1)②'!$A:$A,0),1)</f>
        <v>1</v>
      </c>
      <c r="L105" s="17">
        <f>K106-1</f>
        <v>1</v>
      </c>
      <c r="M105" s="17" t="str">
        <f t="shared" ref="M105:M166" si="18">B105&amp;D105&amp;E105&amp;G105&amp;H105</f>
        <v>エネルギー転換電気供給業汽力発電（コンバインドサイクルを含む）燃焼工程熱利用設備</v>
      </c>
    </row>
    <row r="106" spans="2:18">
      <c r="B106" s="69" t="s">
        <v>732</v>
      </c>
      <c r="C106" s="22"/>
      <c r="D106" s="69" t="s">
        <v>733</v>
      </c>
      <c r="E106" s="69" t="s">
        <v>735</v>
      </c>
      <c r="F106" s="69" t="s">
        <v>13</v>
      </c>
      <c r="G106" s="21" t="s">
        <v>811</v>
      </c>
      <c r="H106" s="74" t="s">
        <v>89</v>
      </c>
      <c r="I106" s="75"/>
      <c r="J106" s="140">
        <f t="shared" si="17"/>
        <v>2</v>
      </c>
      <c r="K106" s="60">
        <f>INDEX('1.2(1)②'!$B:$B,MATCH(M106,'1.2(1)②'!$A:$A,0),1)</f>
        <v>2</v>
      </c>
      <c r="L106" s="17">
        <f t="shared" ref="L106:L169" si="19">K107-1</f>
        <v>2</v>
      </c>
      <c r="M106" s="17" t="str">
        <f t="shared" si="18"/>
        <v>エネルギー転換電気供給業汽力発電（コンバインドサイクルを含む）発電工程熱利用設備</v>
      </c>
    </row>
    <row r="107" spans="2:18">
      <c r="B107" s="70" t="s">
        <v>732</v>
      </c>
      <c r="C107" s="22"/>
      <c r="D107" s="70" t="s">
        <v>733</v>
      </c>
      <c r="E107" s="71" t="s">
        <v>735</v>
      </c>
      <c r="F107" s="69" t="s">
        <v>13</v>
      </c>
      <c r="G107" s="72" t="s">
        <v>811</v>
      </c>
      <c r="H107" s="74" t="s">
        <v>117</v>
      </c>
      <c r="I107" s="75"/>
      <c r="J107" s="140">
        <f t="shared" si="17"/>
        <v>3</v>
      </c>
      <c r="K107" s="60">
        <f>INDEX('1.2(1)②'!$B:$B,MATCH(M107,'1.2(1)②'!$A:$A,0),1)</f>
        <v>3</v>
      </c>
      <c r="L107" s="17">
        <f t="shared" si="19"/>
        <v>3</v>
      </c>
      <c r="M107" s="17" t="str">
        <f t="shared" si="18"/>
        <v>エネルギー転換電気供給業汽力発電（コンバインドサイクルを含む）発電工程電気使用設備</v>
      </c>
    </row>
    <row r="108" spans="2:18">
      <c r="B108" s="70" t="s">
        <v>732</v>
      </c>
      <c r="C108" s="22"/>
      <c r="D108" s="71" t="s">
        <v>733</v>
      </c>
      <c r="E108" s="23" t="s">
        <v>738</v>
      </c>
      <c r="F108" s="69" t="s">
        <v>13</v>
      </c>
      <c r="G108" s="115" t="s">
        <v>809</v>
      </c>
      <c r="H108" s="74" t="s">
        <v>89</v>
      </c>
      <c r="I108" s="75"/>
      <c r="J108" s="140">
        <f t="shared" si="17"/>
        <v>4</v>
      </c>
      <c r="K108" s="60">
        <f>INDEX('1.2(1)②'!$B:$B,MATCH(M108,'1.2(1)②'!$A:$A,0),1)</f>
        <v>4</v>
      </c>
      <c r="L108" s="17">
        <f t="shared" si="19"/>
        <v>4</v>
      </c>
      <c r="M108" s="17" t="str">
        <f t="shared" si="18"/>
        <v>エネルギー転換電気供給業ガスタービン発電燃焼工程熱利用設備</v>
      </c>
    </row>
    <row r="109" spans="2:18">
      <c r="B109" s="70" t="s">
        <v>732</v>
      </c>
      <c r="C109" s="22"/>
      <c r="D109" s="383" t="s">
        <v>739</v>
      </c>
      <c r="E109" s="384"/>
      <c r="F109" s="69" t="s">
        <v>13</v>
      </c>
      <c r="G109" s="22" t="s">
        <v>813</v>
      </c>
      <c r="H109" s="74" t="s">
        <v>89</v>
      </c>
      <c r="I109" s="75"/>
      <c r="J109" s="140">
        <f t="shared" si="17"/>
        <v>5</v>
      </c>
      <c r="K109" s="60">
        <f>INDEX('1.2(1)②'!$B:$B,MATCH(M109,'1.2(1)②'!$A:$A,0),1)</f>
        <v>5</v>
      </c>
      <c r="L109" s="17">
        <f t="shared" si="19"/>
        <v>5</v>
      </c>
      <c r="M109" s="17" t="str">
        <f t="shared" si="18"/>
        <v>エネルギー転換ガス供給業原料受入、貯蔵工程熱利用設備</v>
      </c>
    </row>
    <row r="110" spans="2:18">
      <c r="B110" s="70" t="s">
        <v>732</v>
      </c>
      <c r="C110" s="22"/>
      <c r="D110" s="385" t="s">
        <v>739</v>
      </c>
      <c r="E110" s="386"/>
      <c r="F110" s="69" t="s">
        <v>13</v>
      </c>
      <c r="G110" s="69" t="s">
        <v>813</v>
      </c>
      <c r="H110" s="74" t="s">
        <v>117</v>
      </c>
      <c r="I110" s="75"/>
      <c r="J110" s="140" t="str">
        <f t="shared" si="17"/>
        <v>6～7</v>
      </c>
      <c r="K110" s="60">
        <f>INDEX('1.2(1)②'!$B:$B,MATCH(M110,'1.2(1)②'!$A:$A,0),1)</f>
        <v>6</v>
      </c>
      <c r="L110" s="17">
        <f t="shared" si="19"/>
        <v>7</v>
      </c>
      <c r="M110" s="17" t="str">
        <f t="shared" si="18"/>
        <v>エネルギー転換ガス供給業原料受入、貯蔵工程電気使用設備</v>
      </c>
    </row>
    <row r="111" spans="2:18">
      <c r="B111" s="70" t="s">
        <v>732</v>
      </c>
      <c r="C111" s="22"/>
      <c r="D111" s="385" t="s">
        <v>739</v>
      </c>
      <c r="E111" s="386"/>
      <c r="F111" s="69" t="s">
        <v>13</v>
      </c>
      <c r="G111" s="115" t="s">
        <v>815</v>
      </c>
      <c r="H111" s="74" t="s">
        <v>89</v>
      </c>
      <c r="I111" s="75"/>
      <c r="J111" s="140" t="str">
        <f t="shared" si="17"/>
        <v>8～10</v>
      </c>
      <c r="K111" s="60">
        <f>INDEX('1.2(1)②'!$B:$B,MATCH(M111,'1.2(1)②'!$A:$A,0),1)</f>
        <v>8</v>
      </c>
      <c r="L111" s="17">
        <f t="shared" si="19"/>
        <v>10</v>
      </c>
      <c r="M111" s="17" t="str">
        <f t="shared" si="18"/>
        <v>エネルギー転換ガス供給業気化・熱量調整・送出工程熱利用設備</v>
      </c>
    </row>
    <row r="112" spans="2:18">
      <c r="B112" s="70" t="s">
        <v>732</v>
      </c>
      <c r="C112" s="22"/>
      <c r="D112" s="385" t="s">
        <v>739</v>
      </c>
      <c r="E112" s="386"/>
      <c r="F112" s="69" t="s">
        <v>13</v>
      </c>
      <c r="G112" s="22" t="s">
        <v>740</v>
      </c>
      <c r="H112" s="74" t="s">
        <v>198</v>
      </c>
      <c r="I112" s="75"/>
      <c r="J112" s="140" t="str">
        <f t="shared" si="17"/>
        <v>11～12</v>
      </c>
      <c r="K112" s="60">
        <f>INDEX('1.2(1)②'!$B:$B,MATCH(M112,'1.2(1)②'!$A:$A,0),1)</f>
        <v>11</v>
      </c>
      <c r="L112" s="17">
        <f t="shared" si="19"/>
        <v>12</v>
      </c>
      <c r="M112" s="17" t="str">
        <f t="shared" si="18"/>
        <v>エネルギー転換ガス供給業その他の主要エネルギー消費設備等未利用エネルギー・再生可能エネルギー設備</v>
      </c>
    </row>
    <row r="113" spans="2:13">
      <c r="B113" s="21" t="s">
        <v>741</v>
      </c>
      <c r="C113" s="21"/>
      <c r="D113" s="21" t="s">
        <v>742</v>
      </c>
      <c r="E113" s="21" t="s">
        <v>998</v>
      </c>
      <c r="F113" s="69" t="s">
        <v>13</v>
      </c>
      <c r="G113" s="76" t="s">
        <v>680</v>
      </c>
      <c r="H113" s="74" t="s">
        <v>744</v>
      </c>
      <c r="I113" s="75"/>
      <c r="J113" s="140" t="str">
        <f t="shared" si="17"/>
        <v>13～14</v>
      </c>
      <c r="K113" s="60">
        <f>INDEX('1.2(1)②'!$B:$B,MATCH(M113,'1.2(1)②'!$A:$A,0),1)</f>
        <v>13</v>
      </c>
      <c r="L113" s="17">
        <f t="shared" si="19"/>
        <v>14</v>
      </c>
      <c r="M113" s="17" t="str">
        <f t="shared" si="18"/>
        <v>産業（非製造業）農林水産業米作、野菜作、果樹作、畜産等ー農業機械</v>
      </c>
    </row>
    <row r="114" spans="2:13">
      <c r="B114" s="69" t="s">
        <v>741</v>
      </c>
      <c r="C114" s="22"/>
      <c r="D114" s="70" t="s">
        <v>742</v>
      </c>
      <c r="E114" s="71" t="s">
        <v>998</v>
      </c>
      <c r="F114" s="69" t="s">
        <v>13</v>
      </c>
      <c r="G114" s="77" t="s">
        <v>680</v>
      </c>
      <c r="H114" s="74" t="s">
        <v>198</v>
      </c>
      <c r="I114" s="75"/>
      <c r="J114" s="140" t="str">
        <f t="shared" si="17"/>
        <v>15～18</v>
      </c>
      <c r="K114" s="60">
        <f>INDEX('1.2(1)②'!$B:$B,MATCH(M114,'1.2(1)②'!$A:$A,0),1)</f>
        <v>15</v>
      </c>
      <c r="L114" s="17">
        <f t="shared" si="19"/>
        <v>18</v>
      </c>
      <c r="M114" s="17" t="str">
        <f t="shared" si="18"/>
        <v>産業（非製造業）農林水産業米作、野菜作、果樹作、畜産等ー未利用エネルギー・再生可能エネルギー設備</v>
      </c>
    </row>
    <row r="115" spans="2:13">
      <c r="B115" s="70" t="s">
        <v>741</v>
      </c>
      <c r="C115" s="22"/>
      <c r="D115" s="70" t="s">
        <v>742</v>
      </c>
      <c r="E115" s="22" t="s">
        <v>748</v>
      </c>
      <c r="F115" s="69" t="s">
        <v>13</v>
      </c>
      <c r="G115" s="22" t="s">
        <v>680</v>
      </c>
      <c r="H115" s="74" t="s">
        <v>749</v>
      </c>
      <c r="I115" s="75"/>
      <c r="J115" s="140" t="str">
        <f t="shared" si="17"/>
        <v>19～21</v>
      </c>
      <c r="K115" s="60">
        <f>INDEX('1.2(1)②'!$B:$B,MATCH(M115,'1.2(1)②'!$A:$A,0),1)</f>
        <v>19</v>
      </c>
      <c r="L115" s="17">
        <f t="shared" si="19"/>
        <v>21</v>
      </c>
      <c r="M115" s="17" t="str">
        <f t="shared" si="18"/>
        <v>産業（非製造業）農林水産業施設園芸ー加温設備</v>
      </c>
    </row>
    <row r="116" spans="2:13">
      <c r="B116" s="70" t="s">
        <v>741</v>
      </c>
      <c r="C116" s="22"/>
      <c r="D116" s="70" t="s">
        <v>742</v>
      </c>
      <c r="E116" s="69" t="s">
        <v>748</v>
      </c>
      <c r="F116" s="69" t="s">
        <v>13</v>
      </c>
      <c r="G116" s="69" t="s">
        <v>680</v>
      </c>
      <c r="H116" s="74" t="s">
        <v>753</v>
      </c>
      <c r="I116" s="75"/>
      <c r="J116" s="140" t="e">
        <f t="shared" si="17"/>
        <v>#N/A</v>
      </c>
      <c r="K116" s="60">
        <f>INDEX('1.2(1)②'!$B:$B,MATCH(M116,'1.2(1)②'!$A:$A,0),1)</f>
        <v>22</v>
      </c>
      <c r="L116" s="17" t="e">
        <f t="shared" si="19"/>
        <v>#N/A</v>
      </c>
      <c r="M116" s="17" t="str">
        <f t="shared" si="18"/>
        <v>産業（非製造業）農林水産業施設園芸ーその他</v>
      </c>
    </row>
    <row r="117" spans="2:13">
      <c r="B117" s="70" t="s">
        <v>741</v>
      </c>
      <c r="C117" s="22"/>
      <c r="D117" s="71" t="s">
        <v>742</v>
      </c>
      <c r="E117" s="71" t="s">
        <v>748</v>
      </c>
      <c r="F117" s="69" t="s">
        <v>13</v>
      </c>
      <c r="G117" s="77" t="s">
        <v>680</v>
      </c>
      <c r="H117" s="74" t="s">
        <v>198</v>
      </c>
      <c r="I117" s="75"/>
      <c r="J117" s="140" t="e">
        <f t="shared" si="17"/>
        <v>#N/A</v>
      </c>
      <c r="K117" s="60" t="e">
        <f>INDEX('1.2(1)②'!$B:$B,MATCH(M117,'1.2(1)②'!$A:$A,0),1)</f>
        <v>#N/A</v>
      </c>
      <c r="L117" s="17">
        <f t="shared" si="19"/>
        <v>22</v>
      </c>
      <c r="M117" s="17" t="str">
        <f t="shared" si="18"/>
        <v>産業（非製造業）農林水産業施設園芸ー未利用エネルギー・再生可能エネルギー設備</v>
      </c>
    </row>
    <row r="118" spans="2:13">
      <c r="B118" s="70" t="s">
        <v>741</v>
      </c>
      <c r="C118" s="22"/>
      <c r="D118" s="383" t="s">
        <v>755</v>
      </c>
      <c r="E118" s="384"/>
      <c r="F118" s="69" t="s">
        <v>13</v>
      </c>
      <c r="G118" s="76" t="s">
        <v>680</v>
      </c>
      <c r="H118" s="74" t="s">
        <v>756</v>
      </c>
      <c r="I118" s="75"/>
      <c r="J118" s="140" t="e">
        <f t="shared" si="17"/>
        <v>#N/A</v>
      </c>
      <c r="K118" s="60">
        <f>INDEX('1.2(1)②'!$B:$B,MATCH(M118,'1.2(1)②'!$A:$A,0),1)</f>
        <v>23</v>
      </c>
      <c r="L118" s="17" t="e">
        <f t="shared" si="19"/>
        <v>#N/A</v>
      </c>
      <c r="M118" s="17" t="str">
        <f t="shared" si="18"/>
        <v>産業（非製造業）漁業ー漁船</v>
      </c>
    </row>
    <row r="119" spans="2:13">
      <c r="B119" s="70" t="s">
        <v>741</v>
      </c>
      <c r="C119" s="22"/>
      <c r="D119" s="385" t="s">
        <v>755</v>
      </c>
      <c r="E119" s="386"/>
      <c r="F119" s="69" t="s">
        <v>13</v>
      </c>
      <c r="G119" s="77" t="s">
        <v>680</v>
      </c>
      <c r="H119" s="74" t="s">
        <v>198</v>
      </c>
      <c r="I119" s="75"/>
      <c r="J119" s="140" t="e">
        <f t="shared" si="17"/>
        <v>#N/A</v>
      </c>
      <c r="K119" s="60" t="e">
        <f>INDEX('1.2(1)②'!$B:$B,MATCH(M119,'1.2(1)②'!$A:$A,0),1)</f>
        <v>#N/A</v>
      </c>
      <c r="L119" s="17">
        <f t="shared" si="19"/>
        <v>23</v>
      </c>
      <c r="M119" s="17" t="str">
        <f t="shared" si="18"/>
        <v>産業（非製造業）漁業ー未利用エネルギー・再生可能エネルギー設備</v>
      </c>
    </row>
    <row r="120" spans="2:13">
      <c r="B120" s="70" t="s">
        <v>741</v>
      </c>
      <c r="C120" s="22"/>
      <c r="D120" s="21" t="s">
        <v>758</v>
      </c>
      <c r="E120" s="21" t="s">
        <v>999</v>
      </c>
      <c r="F120" s="69" t="s">
        <v>13</v>
      </c>
      <c r="G120" s="22" t="s">
        <v>1000</v>
      </c>
      <c r="H120" s="74" t="s">
        <v>761</v>
      </c>
      <c r="I120" s="75"/>
      <c r="J120" s="140">
        <f t="shared" si="17"/>
        <v>24</v>
      </c>
      <c r="K120" s="60">
        <f>INDEX('1.2(1)②'!$B:$B,MATCH(M120,'1.2(1)②'!$A:$A,0),1)</f>
        <v>24</v>
      </c>
      <c r="L120" s="17">
        <f t="shared" si="19"/>
        <v>24</v>
      </c>
      <c r="M120" s="17" t="str">
        <f t="shared" si="18"/>
        <v>産業（非製造業）鉱業非鉄金属鉱業採鉱工程電気使用設備</v>
      </c>
    </row>
    <row r="121" spans="2:13">
      <c r="B121" s="70" t="s">
        <v>741</v>
      </c>
      <c r="C121" s="22"/>
      <c r="D121" s="69" t="s">
        <v>758</v>
      </c>
      <c r="E121" s="69" t="s">
        <v>999</v>
      </c>
      <c r="F121" s="69" t="s">
        <v>13</v>
      </c>
      <c r="G121" s="21" t="s">
        <v>762</v>
      </c>
      <c r="H121" s="74" t="s">
        <v>117</v>
      </c>
      <c r="I121" s="75"/>
      <c r="J121" s="140">
        <f t="shared" si="17"/>
        <v>25</v>
      </c>
      <c r="K121" s="60">
        <f>INDEX('1.2(1)②'!$B:$B,MATCH(M121,'1.2(1)②'!$A:$A,0),1)</f>
        <v>25</v>
      </c>
      <c r="L121" s="17">
        <f t="shared" si="19"/>
        <v>25</v>
      </c>
      <c r="M121" s="17" t="str">
        <f t="shared" si="18"/>
        <v>産業（非製造業）鉱業非鉄金属鉱業坑廃水処理工程電気使用設備</v>
      </c>
    </row>
    <row r="122" spans="2:13">
      <c r="B122" s="70" t="s">
        <v>741</v>
      </c>
      <c r="C122" s="22"/>
      <c r="D122" s="70" t="s">
        <v>758</v>
      </c>
      <c r="E122" s="21" t="s">
        <v>1001</v>
      </c>
      <c r="F122" s="69" t="s">
        <v>13</v>
      </c>
      <c r="G122" s="21" t="s">
        <v>1000</v>
      </c>
      <c r="H122" s="74" t="s">
        <v>117</v>
      </c>
      <c r="I122" s="75"/>
      <c r="J122" s="140">
        <f t="shared" si="17"/>
        <v>26</v>
      </c>
      <c r="K122" s="60">
        <f>INDEX('1.2(1)②'!$B:$B,MATCH(M122,'1.2(1)②'!$A:$A,0),1)</f>
        <v>26</v>
      </c>
      <c r="L122" s="17">
        <f t="shared" si="19"/>
        <v>26</v>
      </c>
      <c r="M122" s="17" t="str">
        <f t="shared" si="18"/>
        <v>産業（非製造業）鉱業石炭鉱業採鉱工程電気使用設備</v>
      </c>
    </row>
    <row r="123" spans="2:13">
      <c r="B123" s="70" t="s">
        <v>741</v>
      </c>
      <c r="C123" s="22"/>
      <c r="D123" s="70" t="s">
        <v>758</v>
      </c>
      <c r="E123" s="69" t="s">
        <v>1001</v>
      </c>
      <c r="F123" s="69" t="s">
        <v>13</v>
      </c>
      <c r="G123" s="72" t="s">
        <v>1000</v>
      </c>
      <c r="H123" s="74" t="s">
        <v>107</v>
      </c>
      <c r="I123" s="75"/>
      <c r="J123" s="140">
        <f t="shared" si="17"/>
        <v>27</v>
      </c>
      <c r="K123" s="60">
        <f>INDEX('1.2(1)②'!$B:$B,MATCH(M123,'1.2(1)②'!$A:$A,0),1)</f>
        <v>27</v>
      </c>
      <c r="L123" s="17">
        <f t="shared" si="19"/>
        <v>27</v>
      </c>
      <c r="M123" s="17" t="str">
        <f t="shared" si="18"/>
        <v>産業（非製造業）鉱業石炭鉱業採鉱工程その他</v>
      </c>
    </row>
    <row r="124" spans="2:13">
      <c r="B124" s="70" t="s">
        <v>741</v>
      </c>
      <c r="C124" s="22"/>
      <c r="D124" s="70" t="s">
        <v>758</v>
      </c>
      <c r="E124" s="71" t="s">
        <v>1001</v>
      </c>
      <c r="F124" s="69" t="s">
        <v>13</v>
      </c>
      <c r="G124" s="23" t="s">
        <v>765</v>
      </c>
      <c r="H124" s="74" t="s">
        <v>117</v>
      </c>
      <c r="I124" s="75"/>
      <c r="J124" s="140">
        <f t="shared" si="17"/>
        <v>28</v>
      </c>
      <c r="K124" s="60">
        <f>INDEX('1.2(1)②'!$B:$B,MATCH(M124,'1.2(1)②'!$A:$A,0),1)</f>
        <v>28</v>
      </c>
      <c r="L124" s="17">
        <f t="shared" si="19"/>
        <v>28</v>
      </c>
      <c r="M124" s="17" t="str">
        <f t="shared" si="18"/>
        <v>産業（非製造業）鉱業石炭鉱業排水工程電気使用設備</v>
      </c>
    </row>
    <row r="125" spans="2:13">
      <c r="B125" s="70" t="s">
        <v>741</v>
      </c>
      <c r="C125" s="22"/>
      <c r="D125" s="70" t="s">
        <v>758</v>
      </c>
      <c r="E125" s="22" t="s">
        <v>1002</v>
      </c>
      <c r="F125" s="69" t="s">
        <v>13</v>
      </c>
      <c r="G125" s="22" t="s">
        <v>767</v>
      </c>
      <c r="H125" s="74" t="s">
        <v>107</v>
      </c>
      <c r="I125" s="75"/>
      <c r="J125" s="140">
        <f t="shared" si="17"/>
        <v>29</v>
      </c>
      <c r="K125" s="60">
        <f>INDEX('1.2(1)②'!$B:$B,MATCH(M125,'1.2(1)②'!$A:$A,0),1)</f>
        <v>29</v>
      </c>
      <c r="L125" s="17">
        <f t="shared" si="19"/>
        <v>29</v>
      </c>
      <c r="M125" s="17" t="str">
        <f t="shared" si="18"/>
        <v>産業（非製造業）鉱業石灰石鉱業採掘工程その他</v>
      </c>
    </row>
    <row r="126" spans="2:13">
      <c r="B126" s="70" t="s">
        <v>741</v>
      </c>
      <c r="C126" s="22"/>
      <c r="D126" s="71" t="s">
        <v>758</v>
      </c>
      <c r="E126" s="72" t="s">
        <v>1002</v>
      </c>
      <c r="F126" s="69" t="s">
        <v>13</v>
      </c>
      <c r="G126" s="115" t="s">
        <v>769</v>
      </c>
      <c r="H126" s="74" t="s">
        <v>117</v>
      </c>
      <c r="I126" s="75"/>
      <c r="J126" s="140" t="str">
        <f t="shared" si="17"/>
        <v>30～31</v>
      </c>
      <c r="K126" s="60">
        <f>INDEX('1.2(1)②'!$B:$B,MATCH(M126,'1.2(1)②'!$A:$A,0),1)</f>
        <v>30</v>
      </c>
      <c r="L126" s="17">
        <f t="shared" si="19"/>
        <v>31</v>
      </c>
      <c r="M126" s="17" t="str">
        <f t="shared" si="18"/>
        <v>産業（非製造業）鉱業石灰石鉱業破砕・選別工程電気使用設備</v>
      </c>
    </row>
    <row r="127" spans="2:13">
      <c r="B127" s="71" t="s">
        <v>741</v>
      </c>
      <c r="C127" s="23"/>
      <c r="D127" s="383" t="s">
        <v>771</v>
      </c>
      <c r="E127" s="384"/>
      <c r="F127" s="69" t="s">
        <v>13</v>
      </c>
      <c r="G127" s="50" t="s">
        <v>680</v>
      </c>
      <c r="H127" s="74" t="s">
        <v>772</v>
      </c>
      <c r="I127" s="75"/>
      <c r="J127" s="140">
        <f t="shared" si="17"/>
        <v>32</v>
      </c>
      <c r="K127" s="60">
        <f>INDEX('1.2(1)②'!$B:$B,MATCH(M127,'1.2(1)②'!$A:$A,0),1)</f>
        <v>32</v>
      </c>
      <c r="L127" s="17">
        <f t="shared" si="19"/>
        <v>32</v>
      </c>
      <c r="M127" s="17" t="str">
        <f t="shared" si="18"/>
        <v>産業（非製造業）建設業ー建設機械</v>
      </c>
    </row>
    <row r="128" spans="2:13">
      <c r="B128" s="22" t="s">
        <v>774</v>
      </c>
      <c r="C128" s="22"/>
      <c r="D128" s="21" t="s">
        <v>775</v>
      </c>
      <c r="E128" s="21" t="s">
        <v>808</v>
      </c>
      <c r="F128" s="69" t="s">
        <v>13</v>
      </c>
      <c r="G128" s="22" t="s">
        <v>1003</v>
      </c>
      <c r="H128" s="74" t="s">
        <v>74</v>
      </c>
      <c r="I128" s="75"/>
      <c r="J128" s="140" t="str">
        <f t="shared" si="17"/>
        <v>33～36</v>
      </c>
      <c r="K128" s="60">
        <f>INDEX('1.2(1)②'!$B:$B,MATCH(M128,'1.2(1)②'!$A:$A,0),1)</f>
        <v>33</v>
      </c>
      <c r="L128" s="17">
        <f t="shared" si="19"/>
        <v>36</v>
      </c>
      <c r="M128" s="17" t="str">
        <f t="shared" si="18"/>
        <v>産業（製造業）鉄鋼業製鉄業、製鋼・製鋼圧延業等※1製銑工程（コークス工程、焼結工程、高炉工程）燃焼設備</v>
      </c>
    </row>
    <row r="129" spans="2:13">
      <c r="B129" s="69" t="s">
        <v>774</v>
      </c>
      <c r="C129" s="22"/>
      <c r="D129" s="69" t="s">
        <v>775</v>
      </c>
      <c r="E129" s="69" t="s">
        <v>808</v>
      </c>
      <c r="F129" s="69" t="s">
        <v>13</v>
      </c>
      <c r="G129" s="69" t="s">
        <v>1003</v>
      </c>
      <c r="H129" s="74" t="s">
        <v>89</v>
      </c>
      <c r="I129" s="75"/>
      <c r="J129" s="140" t="str">
        <f t="shared" si="17"/>
        <v>37～39</v>
      </c>
      <c r="K129" s="60">
        <f>INDEX('1.2(1)②'!$B:$B,MATCH(M129,'1.2(1)②'!$A:$A,0),1)</f>
        <v>37</v>
      </c>
      <c r="L129" s="17">
        <f t="shared" si="19"/>
        <v>39</v>
      </c>
      <c r="M129" s="17" t="str">
        <f t="shared" si="18"/>
        <v>産業（製造業）鉄鋼業製鉄業、製鋼・製鋼圧延業等※1製銑工程（コークス工程、焼結工程、高炉工程）熱利用設備</v>
      </c>
    </row>
    <row r="130" spans="2:13">
      <c r="B130" s="69" t="s">
        <v>774</v>
      </c>
      <c r="C130" s="22"/>
      <c r="D130" s="70" t="s">
        <v>775</v>
      </c>
      <c r="E130" s="70" t="s">
        <v>808</v>
      </c>
      <c r="F130" s="69" t="s">
        <v>13</v>
      </c>
      <c r="G130" s="70" t="s">
        <v>1003</v>
      </c>
      <c r="H130" s="74" t="s">
        <v>560</v>
      </c>
      <c r="I130" s="75"/>
      <c r="J130" s="140" t="str">
        <f t="shared" si="17"/>
        <v>40～51</v>
      </c>
      <c r="K130" s="60">
        <f>INDEX('1.2(1)②'!$B:$B,MATCH(M130,'1.2(1)②'!$A:$A,0),1)</f>
        <v>40</v>
      </c>
      <c r="L130" s="17">
        <f t="shared" si="19"/>
        <v>51</v>
      </c>
      <c r="M130" s="17" t="str">
        <f t="shared" si="18"/>
        <v>産業（製造業）鉄鋼業製鉄業、製鋼・製鋼圧延業等※1製銑工程（コークス工程、焼結工程、高炉工程）廃熱回収設備</v>
      </c>
    </row>
    <row r="131" spans="2:13">
      <c r="B131" s="69" t="s">
        <v>774</v>
      </c>
      <c r="C131" s="22"/>
      <c r="D131" s="70" t="s">
        <v>775</v>
      </c>
      <c r="E131" s="70" t="s">
        <v>808</v>
      </c>
      <c r="F131" s="69" t="s">
        <v>13</v>
      </c>
      <c r="G131" s="70" t="s">
        <v>1003</v>
      </c>
      <c r="H131" s="74" t="s">
        <v>1004</v>
      </c>
      <c r="I131" s="75"/>
      <c r="J131" s="140" t="str">
        <f t="shared" si="17"/>
        <v>52～54</v>
      </c>
      <c r="K131" s="60">
        <f>INDEX('1.2(1)②'!$B:$B,MATCH(M131,'1.2(1)②'!$A:$A,0),1)</f>
        <v>52</v>
      </c>
      <c r="L131" s="17">
        <f t="shared" si="19"/>
        <v>54</v>
      </c>
      <c r="M131" s="17" t="str">
        <f t="shared" si="18"/>
        <v>産業（製造業）鉄鋼業製鉄業、製鋼・製鋼圧延業等※1製銑工程（コークス工程、焼結工程、高炉工程）省エネルギー型製造プロセス</v>
      </c>
    </row>
    <row r="132" spans="2:13">
      <c r="B132" s="69" t="s">
        <v>774</v>
      </c>
      <c r="C132" s="22"/>
      <c r="D132" s="70" t="s">
        <v>775</v>
      </c>
      <c r="E132" s="70" t="s">
        <v>808</v>
      </c>
      <c r="F132" s="69" t="s">
        <v>13</v>
      </c>
      <c r="G132" s="70" t="s">
        <v>1003</v>
      </c>
      <c r="H132" s="74" t="s">
        <v>107</v>
      </c>
      <c r="I132" s="75"/>
      <c r="J132" s="140" t="str">
        <f t="shared" si="17"/>
        <v>55～61</v>
      </c>
      <c r="K132" s="60">
        <f>INDEX('1.2(1)②'!$B:$B,MATCH(M132,'1.2(1)②'!$A:$A,0),1)</f>
        <v>55</v>
      </c>
      <c r="L132" s="17">
        <f t="shared" si="19"/>
        <v>61</v>
      </c>
      <c r="M132" s="17" t="str">
        <f t="shared" si="18"/>
        <v>産業（製造業）鉄鋼業製鉄業、製鋼・製鋼圧延業等※1製銑工程（コークス工程、焼結工程、高炉工程）その他</v>
      </c>
    </row>
    <row r="133" spans="2:13">
      <c r="B133" s="69" t="s">
        <v>774</v>
      </c>
      <c r="C133" s="22"/>
      <c r="D133" s="70" t="s">
        <v>775</v>
      </c>
      <c r="E133" s="70" t="s">
        <v>808</v>
      </c>
      <c r="F133" s="69" t="s">
        <v>13</v>
      </c>
      <c r="G133" s="21" t="s">
        <v>777</v>
      </c>
      <c r="H133" s="74" t="s">
        <v>89</v>
      </c>
      <c r="I133" s="75"/>
      <c r="J133" s="140" t="str">
        <f t="shared" si="17"/>
        <v>62～63</v>
      </c>
      <c r="K133" s="60">
        <f>INDEX('1.2(1)②'!$B:$B,MATCH(M133,'1.2(1)②'!$A:$A,0),1)</f>
        <v>62</v>
      </c>
      <c r="L133" s="17">
        <f t="shared" si="19"/>
        <v>63</v>
      </c>
      <c r="M133" s="17" t="str">
        <f t="shared" si="18"/>
        <v>産業（製造業）鉄鋼業製鉄業、製鋼・製鋼圧延業等※1製鋼工程熱利用設備</v>
      </c>
    </row>
    <row r="134" spans="2:13">
      <c r="B134" s="69" t="s">
        <v>774</v>
      </c>
      <c r="C134" s="22"/>
      <c r="D134" s="70" t="s">
        <v>775</v>
      </c>
      <c r="E134" s="70" t="s">
        <v>808</v>
      </c>
      <c r="F134" s="69" t="s">
        <v>13</v>
      </c>
      <c r="G134" s="69" t="s">
        <v>777</v>
      </c>
      <c r="H134" s="74" t="s">
        <v>560</v>
      </c>
      <c r="I134" s="75"/>
      <c r="J134" s="140" t="str">
        <f t="shared" si="17"/>
        <v>64～66</v>
      </c>
      <c r="K134" s="60">
        <f>INDEX('1.2(1)②'!$B:$B,MATCH(M134,'1.2(1)②'!$A:$A,0),1)</f>
        <v>64</v>
      </c>
      <c r="L134" s="17">
        <f t="shared" si="19"/>
        <v>66</v>
      </c>
      <c r="M134" s="17" t="str">
        <f t="shared" si="18"/>
        <v>産業（製造業）鉄鋼業製鉄業、製鋼・製鋼圧延業等※1製鋼工程廃熱回収設備</v>
      </c>
    </row>
    <row r="135" spans="2:13">
      <c r="B135" s="69" t="s">
        <v>774</v>
      </c>
      <c r="C135" s="22"/>
      <c r="D135" s="70" t="s">
        <v>775</v>
      </c>
      <c r="E135" s="70" t="s">
        <v>808</v>
      </c>
      <c r="F135" s="69" t="s">
        <v>13</v>
      </c>
      <c r="G135" s="70" t="s">
        <v>777</v>
      </c>
      <c r="H135" s="74" t="s">
        <v>1004</v>
      </c>
      <c r="I135" s="75"/>
      <c r="J135" s="140" t="str">
        <f t="shared" si="17"/>
        <v>67～73</v>
      </c>
      <c r="K135" s="60">
        <f>INDEX('1.2(1)②'!$B:$B,MATCH(M135,'1.2(1)②'!$A:$A,0),1)</f>
        <v>67</v>
      </c>
      <c r="L135" s="17">
        <f t="shared" si="19"/>
        <v>73</v>
      </c>
      <c r="M135" s="17" t="str">
        <f t="shared" si="18"/>
        <v>産業（製造業）鉄鋼業製鉄業、製鋼・製鋼圧延業等※1製鋼工程省エネルギー型製造プロセス</v>
      </c>
    </row>
    <row r="136" spans="2:13">
      <c r="B136" s="69" t="s">
        <v>774</v>
      </c>
      <c r="C136" s="22"/>
      <c r="D136" s="70" t="s">
        <v>775</v>
      </c>
      <c r="E136" s="70" t="s">
        <v>808</v>
      </c>
      <c r="F136" s="69" t="s">
        <v>13</v>
      </c>
      <c r="G136" s="71" t="s">
        <v>777</v>
      </c>
      <c r="H136" s="74" t="s">
        <v>107</v>
      </c>
      <c r="I136" s="75"/>
      <c r="J136" s="140" t="str">
        <f t="shared" si="17"/>
        <v>74～81</v>
      </c>
      <c r="K136" s="60">
        <f>INDEX('1.2(1)②'!$B:$B,MATCH(M136,'1.2(1)②'!$A:$A,0),1)</f>
        <v>74</v>
      </c>
      <c r="L136" s="17">
        <f t="shared" si="19"/>
        <v>81</v>
      </c>
      <c r="M136" s="17" t="str">
        <f t="shared" si="18"/>
        <v>産業（製造業）鉄鋼業製鉄業、製鋼・製鋼圧延業等※1製鋼工程その他</v>
      </c>
    </row>
    <row r="137" spans="2:13">
      <c r="B137" s="69" t="s">
        <v>774</v>
      </c>
      <c r="C137" s="22"/>
      <c r="D137" s="70" t="s">
        <v>775</v>
      </c>
      <c r="E137" s="70" t="s">
        <v>808</v>
      </c>
      <c r="F137" s="69" t="s">
        <v>13</v>
      </c>
      <c r="G137" s="22" t="s">
        <v>1005</v>
      </c>
      <c r="H137" s="74" t="s">
        <v>89</v>
      </c>
      <c r="I137" s="75"/>
      <c r="J137" s="140" t="str">
        <f t="shared" ref="J137:J168" si="20">HYPERLINK("#'"&amp;$B$17&amp;$B$18&amp;$B$102&amp;"'!B"&amp;K137+6,IF(L137=K137,K137,K137&amp;"～"&amp;L137))</f>
        <v>82～92</v>
      </c>
      <c r="K137" s="60">
        <f>INDEX('1.2(1)②'!$B:$B,MATCH(M137,'1.2(1)②'!$A:$A,0),1)</f>
        <v>82</v>
      </c>
      <c r="L137" s="17">
        <f t="shared" si="19"/>
        <v>92</v>
      </c>
      <c r="M137" s="17" t="str">
        <f t="shared" si="18"/>
        <v>産業（製造業）鉄鋼業製鉄業、製鋼・製鋼圧延業等※1圧延・金属加工・表面処理工程熱利用設備</v>
      </c>
    </row>
    <row r="138" spans="2:13">
      <c r="B138" s="69" t="s">
        <v>774</v>
      </c>
      <c r="C138" s="22"/>
      <c r="D138" s="70" t="s">
        <v>775</v>
      </c>
      <c r="E138" s="70" t="s">
        <v>808</v>
      </c>
      <c r="F138" s="69" t="s">
        <v>13</v>
      </c>
      <c r="G138" s="69" t="s">
        <v>1005</v>
      </c>
      <c r="H138" s="74" t="s">
        <v>1004</v>
      </c>
      <c r="I138" s="75"/>
      <c r="J138" s="140" t="str">
        <f t="shared" si="20"/>
        <v>93～102</v>
      </c>
      <c r="K138" s="60">
        <f>INDEX('1.2(1)②'!$B:$B,MATCH(M138,'1.2(1)②'!$A:$A,0),1)</f>
        <v>93</v>
      </c>
      <c r="L138" s="17">
        <f t="shared" si="19"/>
        <v>102</v>
      </c>
      <c r="M138" s="17" t="str">
        <f t="shared" si="18"/>
        <v>産業（製造業）鉄鋼業製鉄業、製鋼・製鋼圧延業等※1圧延・金属加工・表面処理工程省エネルギー型製造プロセス</v>
      </c>
    </row>
    <row r="139" spans="2:13">
      <c r="B139" s="69" t="s">
        <v>774</v>
      </c>
      <c r="C139" s="22"/>
      <c r="D139" s="70" t="s">
        <v>775</v>
      </c>
      <c r="E139" s="70" t="s">
        <v>808</v>
      </c>
      <c r="F139" s="69" t="s">
        <v>13</v>
      </c>
      <c r="G139" s="70" t="s">
        <v>1005</v>
      </c>
      <c r="H139" s="74" t="s">
        <v>107</v>
      </c>
      <c r="I139" s="75"/>
      <c r="J139" s="140" t="str">
        <f t="shared" si="20"/>
        <v>103～116</v>
      </c>
      <c r="K139" s="60">
        <f>INDEX('1.2(1)②'!$B:$B,MATCH(M139,'1.2(1)②'!$A:$A,0),1)</f>
        <v>103</v>
      </c>
      <c r="L139" s="17">
        <f t="shared" si="19"/>
        <v>116</v>
      </c>
      <c r="M139" s="17" t="str">
        <f t="shared" si="18"/>
        <v>産業（製造業）鉄鋼業製鉄業、製鋼・製鋼圧延業等※1圧延・金属加工・表面処理工程その他</v>
      </c>
    </row>
    <row r="140" spans="2:13">
      <c r="B140" s="69" t="s">
        <v>774</v>
      </c>
      <c r="C140" s="22"/>
      <c r="D140" s="70" t="s">
        <v>775</v>
      </c>
      <c r="E140" s="70" t="s">
        <v>808</v>
      </c>
      <c r="F140" s="69" t="s">
        <v>13</v>
      </c>
      <c r="G140" s="115" t="s">
        <v>778</v>
      </c>
      <c r="H140" s="74" t="s">
        <v>107</v>
      </c>
      <c r="I140" s="75"/>
      <c r="J140" s="140" t="str">
        <f t="shared" si="20"/>
        <v>117～119</v>
      </c>
      <c r="K140" s="60">
        <f>INDEX('1.2(1)②'!$B:$B,MATCH(M140,'1.2(1)②'!$A:$A,0),1)</f>
        <v>117</v>
      </c>
      <c r="L140" s="17">
        <f t="shared" si="19"/>
        <v>119</v>
      </c>
      <c r="M140" s="17" t="str">
        <f t="shared" si="18"/>
        <v>産業（製造業）鉄鋼業製鉄業、製鋼・製鋼圧延業等※1フェロアロイ製造工程その他</v>
      </c>
    </row>
    <row r="141" spans="2:13">
      <c r="B141" s="69" t="s">
        <v>774</v>
      </c>
      <c r="C141" s="22"/>
      <c r="D141" s="70" t="s">
        <v>775</v>
      </c>
      <c r="E141" s="71" t="s">
        <v>808</v>
      </c>
      <c r="F141" s="69" t="s">
        <v>13</v>
      </c>
      <c r="G141" s="22" t="s">
        <v>1006</v>
      </c>
      <c r="H141" s="74" t="s">
        <v>74</v>
      </c>
      <c r="I141" s="75"/>
      <c r="J141" s="140" t="str">
        <f t="shared" si="20"/>
        <v>120～141</v>
      </c>
      <c r="K141" s="60">
        <f>INDEX('1.2(1)②'!$B:$B,MATCH(M141,'1.2(1)②'!$A:$A,0),1)</f>
        <v>120</v>
      </c>
      <c r="L141" s="17">
        <f t="shared" si="19"/>
        <v>141</v>
      </c>
      <c r="M141" s="17" t="str">
        <f t="shared" si="18"/>
        <v>産業（製造業）鉄鋼業製鉄業、製鋼・製鋼圧延業等※1伸線工程、引抜工程、鋳鉄管製造工程燃焼設備</v>
      </c>
    </row>
    <row r="142" spans="2:13">
      <c r="B142" s="69" t="s">
        <v>774</v>
      </c>
      <c r="C142" s="22"/>
      <c r="D142" s="70" t="s">
        <v>775</v>
      </c>
      <c r="E142" s="22" t="s">
        <v>1007</v>
      </c>
      <c r="F142" s="69" t="s">
        <v>13</v>
      </c>
      <c r="G142" s="21" t="s">
        <v>781</v>
      </c>
      <c r="H142" s="74" t="s">
        <v>74</v>
      </c>
      <c r="I142" s="75"/>
      <c r="J142" s="140" t="str">
        <f t="shared" si="20"/>
        <v>142～144</v>
      </c>
      <c r="K142" s="60">
        <f>INDEX('1.2(1)②'!$B:$B,MATCH(M142,'1.2(1)②'!$A:$A,0),1)</f>
        <v>142</v>
      </c>
      <c r="L142" s="17">
        <f t="shared" si="19"/>
        <v>144</v>
      </c>
      <c r="M142" s="17" t="str">
        <f t="shared" si="18"/>
        <v>産業（製造業）鉄鋼業銑鉄鋳物製造業、可鍛鋳鉄製造業溶解工程燃焼設備</v>
      </c>
    </row>
    <row r="143" spans="2:13">
      <c r="B143" s="69" t="s">
        <v>774</v>
      </c>
      <c r="C143" s="22"/>
      <c r="D143" s="70" t="s">
        <v>775</v>
      </c>
      <c r="E143" s="69" t="s">
        <v>1007</v>
      </c>
      <c r="F143" s="69" t="s">
        <v>13</v>
      </c>
      <c r="G143" s="72" t="s">
        <v>781</v>
      </c>
      <c r="H143" s="74" t="s">
        <v>560</v>
      </c>
      <c r="I143" s="75"/>
      <c r="J143" s="140" t="str">
        <f t="shared" si="20"/>
        <v>145～155</v>
      </c>
      <c r="K143" s="60">
        <f>INDEX('1.2(1)②'!$B:$B,MATCH(M143,'1.2(1)②'!$A:$A,0),1)</f>
        <v>145</v>
      </c>
      <c r="L143" s="17">
        <f t="shared" si="19"/>
        <v>155</v>
      </c>
      <c r="M143" s="17" t="str">
        <f t="shared" si="18"/>
        <v>産業（製造業）鉄鋼業銑鉄鋳物製造業、可鍛鋳鉄製造業溶解工程廃熱回収設備</v>
      </c>
    </row>
    <row r="144" spans="2:13">
      <c r="B144" s="69" t="s">
        <v>774</v>
      </c>
      <c r="C144" s="22"/>
      <c r="D144" s="70" t="s">
        <v>775</v>
      </c>
      <c r="E144" s="21" t="s">
        <v>1008</v>
      </c>
      <c r="F144" s="69" t="s">
        <v>13</v>
      </c>
      <c r="G144" s="22" t="s">
        <v>777</v>
      </c>
      <c r="H144" s="74" t="s">
        <v>74</v>
      </c>
      <c r="I144" s="75"/>
      <c r="J144" s="140">
        <f t="shared" si="20"/>
        <v>156</v>
      </c>
      <c r="K144" s="60">
        <f>INDEX('1.2(1)②'!$B:$B,MATCH(M144,'1.2(1)②'!$A:$A,0),1)</f>
        <v>156</v>
      </c>
      <c r="L144" s="17">
        <f t="shared" si="19"/>
        <v>156</v>
      </c>
      <c r="M144" s="17" t="str">
        <f t="shared" si="18"/>
        <v>産業（製造業）鉄鋼業鋳鋼製造業製鋼工程燃焼設備</v>
      </c>
    </row>
    <row r="145" spans="2:13">
      <c r="B145" s="69" t="s">
        <v>774</v>
      </c>
      <c r="C145" s="22"/>
      <c r="D145" s="70" t="s">
        <v>775</v>
      </c>
      <c r="E145" s="70" t="s">
        <v>1008</v>
      </c>
      <c r="F145" s="69" t="s">
        <v>13</v>
      </c>
      <c r="G145" s="69" t="s">
        <v>777</v>
      </c>
      <c r="H145" s="74" t="s">
        <v>89</v>
      </c>
      <c r="I145" s="75"/>
      <c r="J145" s="140" t="str">
        <f t="shared" si="20"/>
        <v>157～159</v>
      </c>
      <c r="K145" s="60">
        <f>INDEX('1.2(1)②'!$B:$B,MATCH(M145,'1.2(1)②'!$A:$A,0),1)</f>
        <v>157</v>
      </c>
      <c r="L145" s="17">
        <f t="shared" si="19"/>
        <v>159</v>
      </c>
      <c r="M145" s="17" t="str">
        <f t="shared" si="18"/>
        <v>産業（製造業）鉄鋼業鋳鋼製造業製鋼工程熱利用設備</v>
      </c>
    </row>
    <row r="146" spans="2:13">
      <c r="B146" s="69" t="s">
        <v>774</v>
      </c>
      <c r="C146" s="22"/>
      <c r="D146" s="70" t="s">
        <v>775</v>
      </c>
      <c r="E146" s="71" t="s">
        <v>1008</v>
      </c>
      <c r="F146" s="69" t="s">
        <v>13</v>
      </c>
      <c r="G146" s="70" t="s">
        <v>777</v>
      </c>
      <c r="H146" s="74" t="s">
        <v>117</v>
      </c>
      <c r="I146" s="75"/>
      <c r="J146" s="140" t="str">
        <f t="shared" si="20"/>
        <v>160～210</v>
      </c>
      <c r="K146" s="60">
        <f>INDEX('1.2(1)②'!$B:$B,MATCH(M146,'1.2(1)②'!$A:$A,0),1)</f>
        <v>160</v>
      </c>
      <c r="L146" s="17">
        <f t="shared" si="19"/>
        <v>210</v>
      </c>
      <c r="M146" s="17" t="str">
        <f t="shared" si="18"/>
        <v>産業（製造業）鉄鋼業鋳鋼製造業製鋼工程電気使用設備</v>
      </c>
    </row>
    <row r="147" spans="2:13">
      <c r="B147" s="69" t="s">
        <v>774</v>
      </c>
      <c r="C147" s="22"/>
      <c r="D147" s="71" t="s">
        <v>775</v>
      </c>
      <c r="E147" s="23" t="s">
        <v>1009</v>
      </c>
      <c r="F147" s="69" t="s">
        <v>13</v>
      </c>
      <c r="G147" s="115" t="s">
        <v>782</v>
      </c>
      <c r="H147" s="74" t="s">
        <v>89</v>
      </c>
      <c r="I147" s="75"/>
      <c r="J147" s="140" t="str">
        <f t="shared" si="20"/>
        <v>211～221</v>
      </c>
      <c r="K147" s="60">
        <f>INDEX('1.2(1)②'!$B:$B,MATCH(M147,'1.2(1)②'!$A:$A,0),1)</f>
        <v>211</v>
      </c>
      <c r="L147" s="17">
        <f t="shared" si="19"/>
        <v>221</v>
      </c>
      <c r="M147" s="17" t="str">
        <f t="shared" si="18"/>
        <v>産業（製造業）鉄鋼業鍛鋼製造業加熱工程熱利用設備</v>
      </c>
    </row>
    <row r="148" spans="2:13">
      <c r="B148" s="69" t="s">
        <v>774</v>
      </c>
      <c r="C148" s="22"/>
      <c r="D148" s="383" t="s">
        <v>783</v>
      </c>
      <c r="E148" s="384"/>
      <c r="F148" s="69" t="s">
        <v>13</v>
      </c>
      <c r="G148" s="22" t="s">
        <v>982</v>
      </c>
      <c r="H148" s="74" t="s">
        <v>89</v>
      </c>
      <c r="I148" s="75"/>
      <c r="J148" s="140" t="str">
        <f t="shared" si="20"/>
        <v>222～225</v>
      </c>
      <c r="K148" s="60">
        <f>INDEX('1.2(1)②'!$B:$B,MATCH(M148,'1.2(1)②'!$A:$A,0),1)</f>
        <v>222</v>
      </c>
      <c r="L148" s="17">
        <f t="shared" si="19"/>
        <v>225</v>
      </c>
      <c r="M148" s="17" t="str">
        <f t="shared" si="18"/>
        <v>産業（製造業）パルプ製造業及び紙製造業パルプ化工程（クラフトパルプ（ＫＰ））熱利用設備</v>
      </c>
    </row>
    <row r="149" spans="2:13">
      <c r="B149" s="69" t="s">
        <v>774</v>
      </c>
      <c r="C149" s="22"/>
      <c r="D149" s="385" t="s">
        <v>783</v>
      </c>
      <c r="E149" s="386"/>
      <c r="F149" s="69" t="s">
        <v>13</v>
      </c>
      <c r="G149" s="69" t="s">
        <v>982</v>
      </c>
      <c r="H149" s="74" t="s">
        <v>1010</v>
      </c>
      <c r="I149" s="75"/>
      <c r="J149" s="140" t="str">
        <f t="shared" si="20"/>
        <v>226～231</v>
      </c>
      <c r="K149" s="60">
        <f>INDEX('1.2(1)②'!$B:$B,MATCH(M149,'1.2(1)②'!$A:$A,0),1)</f>
        <v>226</v>
      </c>
      <c r="L149" s="17">
        <f t="shared" si="19"/>
        <v>231</v>
      </c>
      <c r="M149" s="17" t="str">
        <f t="shared" si="18"/>
        <v>産業（製造業）パルプ製造業及び紙製造業パルプ化工程（クラフトパルプ（ＫＰ））電気利用設備</v>
      </c>
    </row>
    <row r="150" spans="2:13">
      <c r="B150" s="69" t="s">
        <v>774</v>
      </c>
      <c r="C150" s="22"/>
      <c r="D150" s="385" t="s">
        <v>783</v>
      </c>
      <c r="E150" s="386"/>
      <c r="F150" s="69" t="s">
        <v>13</v>
      </c>
      <c r="G150" s="70" t="s">
        <v>982</v>
      </c>
      <c r="H150" s="74" t="s">
        <v>1004</v>
      </c>
      <c r="I150" s="75"/>
      <c r="J150" s="140">
        <f t="shared" si="20"/>
        <v>232</v>
      </c>
      <c r="K150" s="60">
        <f>INDEX('1.2(1)②'!$B:$B,MATCH(M150,'1.2(1)②'!$A:$A,0),1)</f>
        <v>232</v>
      </c>
      <c r="L150" s="17">
        <f t="shared" si="19"/>
        <v>232</v>
      </c>
      <c r="M150" s="17" t="str">
        <f t="shared" si="18"/>
        <v>産業（製造業）パルプ製造業及び紙製造業パルプ化工程（クラフトパルプ（ＫＰ））省エネルギー型製造プロセス</v>
      </c>
    </row>
    <row r="151" spans="2:13">
      <c r="B151" s="69" t="s">
        <v>774</v>
      </c>
      <c r="C151" s="22"/>
      <c r="D151" s="385" t="s">
        <v>783</v>
      </c>
      <c r="E151" s="386"/>
      <c r="F151" s="69" t="s">
        <v>13</v>
      </c>
      <c r="G151" s="21" t="s">
        <v>984</v>
      </c>
      <c r="H151" s="74" t="s">
        <v>89</v>
      </c>
      <c r="I151" s="75"/>
      <c r="J151" s="140">
        <f t="shared" si="20"/>
        <v>233</v>
      </c>
      <c r="K151" s="60">
        <f>INDEX('1.2(1)②'!$B:$B,MATCH(M151,'1.2(1)②'!$A:$A,0),1)</f>
        <v>233</v>
      </c>
      <c r="L151" s="17">
        <f t="shared" si="19"/>
        <v>233</v>
      </c>
      <c r="M151" s="17" t="str">
        <f t="shared" si="18"/>
        <v>産業（製造業）パルプ製造業及び紙製造業パルプ化工程（機械パルプ）熱利用設備</v>
      </c>
    </row>
    <row r="152" spans="2:13">
      <c r="B152" s="69" t="s">
        <v>774</v>
      </c>
      <c r="C152" s="22"/>
      <c r="D152" s="385" t="s">
        <v>783</v>
      </c>
      <c r="E152" s="386"/>
      <c r="F152" s="69" t="s">
        <v>13</v>
      </c>
      <c r="G152" s="69" t="s">
        <v>984</v>
      </c>
      <c r="H152" s="74" t="s">
        <v>560</v>
      </c>
      <c r="I152" s="75"/>
      <c r="J152" s="140">
        <f t="shared" si="20"/>
        <v>234</v>
      </c>
      <c r="K152" s="60">
        <f>INDEX('1.2(1)②'!$B:$B,MATCH(M152,'1.2(1)②'!$A:$A,0),1)</f>
        <v>234</v>
      </c>
      <c r="L152" s="17">
        <f t="shared" si="19"/>
        <v>234</v>
      </c>
      <c r="M152" s="17" t="str">
        <f t="shared" si="18"/>
        <v>産業（製造業）パルプ製造業及び紙製造業パルプ化工程（機械パルプ）廃熱回収設備</v>
      </c>
    </row>
    <row r="153" spans="2:13">
      <c r="B153" s="69" t="s">
        <v>774</v>
      </c>
      <c r="C153" s="22"/>
      <c r="D153" s="385" t="s">
        <v>783</v>
      </c>
      <c r="E153" s="386"/>
      <c r="F153" s="69" t="s">
        <v>13</v>
      </c>
      <c r="G153" s="71" t="s">
        <v>984</v>
      </c>
      <c r="H153" s="74" t="s">
        <v>117</v>
      </c>
      <c r="I153" s="75"/>
      <c r="J153" s="140" t="str">
        <f t="shared" si="20"/>
        <v>235～237</v>
      </c>
      <c r="K153" s="60">
        <f>INDEX('1.2(1)②'!$B:$B,MATCH(M153,'1.2(1)②'!$A:$A,0),1)</f>
        <v>235</v>
      </c>
      <c r="L153" s="17">
        <f t="shared" si="19"/>
        <v>237</v>
      </c>
      <c r="M153" s="17" t="str">
        <f t="shared" si="18"/>
        <v>産業（製造業）パルプ製造業及び紙製造業パルプ化工程（機械パルプ）電気使用設備</v>
      </c>
    </row>
    <row r="154" spans="2:13">
      <c r="B154" s="69" t="s">
        <v>774</v>
      </c>
      <c r="C154" s="22"/>
      <c r="D154" s="385" t="s">
        <v>783</v>
      </c>
      <c r="E154" s="386"/>
      <c r="F154" s="69" t="s">
        <v>13</v>
      </c>
      <c r="G154" s="22" t="s">
        <v>986</v>
      </c>
      <c r="H154" s="74" t="s">
        <v>117</v>
      </c>
      <c r="I154" s="75"/>
      <c r="J154" s="140" t="str">
        <f t="shared" si="20"/>
        <v>238～244</v>
      </c>
      <c r="K154" s="60">
        <f>INDEX('1.2(1)②'!$B:$B,MATCH(M154,'1.2(1)②'!$A:$A,0),1)</f>
        <v>238</v>
      </c>
      <c r="L154" s="17">
        <f t="shared" si="19"/>
        <v>244</v>
      </c>
      <c r="M154" s="17" t="str">
        <f t="shared" si="18"/>
        <v>産業（製造業）パルプ製造業及び紙製造業パルプ化工程（古紙パルプ）電気使用設備</v>
      </c>
    </row>
    <row r="155" spans="2:13">
      <c r="B155" s="69" t="s">
        <v>774</v>
      </c>
      <c r="C155" s="22"/>
      <c r="D155" s="385" t="s">
        <v>783</v>
      </c>
      <c r="E155" s="386"/>
      <c r="F155" s="69" t="s">
        <v>13</v>
      </c>
      <c r="G155" s="21" t="s">
        <v>988</v>
      </c>
      <c r="H155" s="74" t="s">
        <v>89</v>
      </c>
      <c r="I155" s="75"/>
      <c r="J155" s="140" t="str">
        <f t="shared" si="20"/>
        <v>245～255</v>
      </c>
      <c r="K155" s="60">
        <f>INDEX('1.2(1)②'!$B:$B,MATCH(M155,'1.2(1)②'!$A:$A,0),1)</f>
        <v>245</v>
      </c>
      <c r="L155" s="17">
        <f t="shared" si="19"/>
        <v>255</v>
      </c>
      <c r="M155" s="17" t="str">
        <f t="shared" si="18"/>
        <v>産業（製造業）パルプ製造業及び紙製造業抄紙工程熱利用設備</v>
      </c>
    </row>
    <row r="156" spans="2:13">
      <c r="B156" s="69" t="s">
        <v>774</v>
      </c>
      <c r="C156" s="22"/>
      <c r="D156" s="385" t="s">
        <v>783</v>
      </c>
      <c r="E156" s="386"/>
      <c r="F156" s="69" t="s">
        <v>13</v>
      </c>
      <c r="G156" s="69" t="s">
        <v>988</v>
      </c>
      <c r="H156" s="74" t="s">
        <v>560</v>
      </c>
      <c r="I156" s="75"/>
      <c r="J156" s="140">
        <f t="shared" si="20"/>
        <v>256</v>
      </c>
      <c r="K156" s="60">
        <f>INDEX('1.2(1)②'!$B:$B,MATCH(M156,'1.2(1)②'!$A:$A,0),1)</f>
        <v>256</v>
      </c>
      <c r="L156" s="17">
        <f t="shared" si="19"/>
        <v>256</v>
      </c>
      <c r="M156" s="17" t="str">
        <f t="shared" si="18"/>
        <v>産業（製造業）パルプ製造業及び紙製造業抄紙工程廃熱回収設備</v>
      </c>
    </row>
    <row r="157" spans="2:13">
      <c r="B157" s="69" t="s">
        <v>774</v>
      </c>
      <c r="C157" s="22"/>
      <c r="D157" s="385" t="s">
        <v>783</v>
      </c>
      <c r="E157" s="386"/>
      <c r="F157" s="69" t="s">
        <v>13</v>
      </c>
      <c r="G157" s="70" t="s">
        <v>988</v>
      </c>
      <c r="H157" s="74" t="s">
        <v>117</v>
      </c>
      <c r="I157" s="75"/>
      <c r="J157" s="140" t="str">
        <f t="shared" si="20"/>
        <v>257～264</v>
      </c>
      <c r="K157" s="60">
        <f>INDEX('1.2(1)②'!$B:$B,MATCH(M157,'1.2(1)②'!$A:$A,0),1)</f>
        <v>257</v>
      </c>
      <c r="L157" s="17">
        <f t="shared" si="19"/>
        <v>264</v>
      </c>
      <c r="M157" s="17" t="str">
        <f t="shared" si="18"/>
        <v>産業（製造業）パルプ製造業及び紙製造業抄紙工程電気使用設備</v>
      </c>
    </row>
    <row r="158" spans="2:13">
      <c r="B158" s="69" t="s">
        <v>774</v>
      </c>
      <c r="C158" s="22"/>
      <c r="D158" s="385" t="s">
        <v>783</v>
      </c>
      <c r="E158" s="386"/>
      <c r="F158" s="69" t="s">
        <v>13</v>
      </c>
      <c r="G158" s="70" t="s">
        <v>988</v>
      </c>
      <c r="H158" s="74" t="s">
        <v>1004</v>
      </c>
      <c r="I158" s="75"/>
      <c r="J158" s="140" t="str">
        <f t="shared" si="20"/>
        <v>265～266</v>
      </c>
      <c r="K158" s="60">
        <f>INDEX('1.2(1)②'!$B:$B,MATCH(M158,'1.2(1)②'!$A:$A,0),1)</f>
        <v>265</v>
      </c>
      <c r="L158" s="17">
        <f t="shared" si="19"/>
        <v>266</v>
      </c>
      <c r="M158" s="17" t="str">
        <f t="shared" si="18"/>
        <v>産業（製造業）パルプ製造業及び紙製造業抄紙工程省エネルギー型製造プロセス</v>
      </c>
    </row>
    <row r="159" spans="2:13">
      <c r="B159" s="69" t="s">
        <v>774</v>
      </c>
      <c r="C159" s="22"/>
      <c r="D159" s="385" t="s">
        <v>783</v>
      </c>
      <c r="E159" s="386"/>
      <c r="F159" s="69" t="s">
        <v>13</v>
      </c>
      <c r="G159" s="21" t="s">
        <v>990</v>
      </c>
      <c r="H159" s="74" t="s">
        <v>74</v>
      </c>
      <c r="I159" s="75"/>
      <c r="J159" s="140">
        <f t="shared" si="20"/>
        <v>267</v>
      </c>
      <c r="K159" s="60">
        <f>INDEX('1.2(1)②'!$B:$B,MATCH(M159,'1.2(1)②'!$A:$A,0),1)</f>
        <v>267</v>
      </c>
      <c r="L159" s="17">
        <f t="shared" si="19"/>
        <v>267</v>
      </c>
      <c r="M159" s="17" t="str">
        <f t="shared" si="18"/>
        <v>産業（製造業）パルプ製造業及び紙製造業動力工程（重油、石炭、都市ガス、固形燃料等）燃焼設備</v>
      </c>
    </row>
    <row r="160" spans="2:13">
      <c r="B160" s="69" t="s">
        <v>774</v>
      </c>
      <c r="C160" s="22"/>
      <c r="D160" s="385" t="s">
        <v>783</v>
      </c>
      <c r="E160" s="386"/>
      <c r="F160" s="69" t="s">
        <v>13</v>
      </c>
      <c r="G160" s="72" t="s">
        <v>990</v>
      </c>
      <c r="H160" s="74" t="s">
        <v>89</v>
      </c>
      <c r="I160" s="75"/>
      <c r="J160" s="140">
        <f t="shared" si="20"/>
        <v>268</v>
      </c>
      <c r="K160" s="60">
        <f>INDEX('1.2(1)②'!$B:$B,MATCH(M160,'1.2(1)②'!$A:$A,0),1)</f>
        <v>268</v>
      </c>
      <c r="L160" s="17">
        <f t="shared" si="19"/>
        <v>268</v>
      </c>
      <c r="M160" s="17" t="str">
        <f t="shared" si="18"/>
        <v>産業（製造業）パルプ製造業及び紙製造業動力工程（重油、石炭、都市ガス、固形燃料等）熱利用設備</v>
      </c>
    </row>
    <row r="161" spans="2:13">
      <c r="B161" s="69" t="s">
        <v>774</v>
      </c>
      <c r="C161" s="22"/>
      <c r="D161" s="385" t="s">
        <v>783</v>
      </c>
      <c r="E161" s="386"/>
      <c r="F161" s="69" t="s">
        <v>13</v>
      </c>
      <c r="G161" s="22" t="s">
        <v>992</v>
      </c>
      <c r="H161" s="74" t="s">
        <v>74</v>
      </c>
      <c r="I161" s="75"/>
      <c r="J161" s="140">
        <f t="shared" si="20"/>
        <v>269</v>
      </c>
      <c r="K161" s="60">
        <f>INDEX('1.2(1)②'!$B:$B,MATCH(M161,'1.2(1)②'!$A:$A,0),1)</f>
        <v>269</v>
      </c>
      <c r="L161" s="17">
        <f t="shared" si="19"/>
        <v>269</v>
      </c>
      <c r="M161" s="17" t="str">
        <f t="shared" si="18"/>
        <v>産業（製造業）パルプ製造業及び紙製造業動力工程（回収黒液）燃焼設備</v>
      </c>
    </row>
    <row r="162" spans="2:13">
      <c r="B162" s="69" t="s">
        <v>774</v>
      </c>
      <c r="C162" s="22"/>
      <c r="D162" s="385" t="s">
        <v>783</v>
      </c>
      <c r="E162" s="386"/>
      <c r="F162" s="69" t="s">
        <v>13</v>
      </c>
      <c r="G162" s="70" t="s">
        <v>992</v>
      </c>
      <c r="H162" s="74" t="s">
        <v>89</v>
      </c>
      <c r="I162" s="75"/>
      <c r="J162" s="140" t="str">
        <f t="shared" si="20"/>
        <v>270～273</v>
      </c>
      <c r="K162" s="60">
        <f>INDEX('1.2(1)②'!$B:$B,MATCH(M162,'1.2(1)②'!$A:$A,0),1)</f>
        <v>270</v>
      </c>
      <c r="L162" s="17">
        <f t="shared" si="19"/>
        <v>273</v>
      </c>
      <c r="M162" s="17" t="str">
        <f t="shared" si="18"/>
        <v>産業（製造業）パルプ製造業及び紙製造業動力工程（回収黒液）熱利用設備</v>
      </c>
    </row>
    <row r="163" spans="2:13">
      <c r="B163" s="69" t="s">
        <v>774</v>
      </c>
      <c r="C163" s="22"/>
      <c r="D163" s="385" t="s">
        <v>783</v>
      </c>
      <c r="E163" s="386"/>
      <c r="F163" s="69" t="s">
        <v>13</v>
      </c>
      <c r="G163" s="70" t="s">
        <v>992</v>
      </c>
      <c r="H163" s="74" t="s">
        <v>560</v>
      </c>
      <c r="I163" s="75"/>
      <c r="J163" s="140" t="str">
        <f t="shared" si="20"/>
        <v>274～277</v>
      </c>
      <c r="K163" s="60">
        <f>INDEX('1.2(1)②'!$B:$B,MATCH(M163,'1.2(1)②'!$A:$A,0),1)</f>
        <v>274</v>
      </c>
      <c r="L163" s="17">
        <f t="shared" si="19"/>
        <v>277</v>
      </c>
      <c r="M163" s="17" t="str">
        <f t="shared" si="18"/>
        <v>産業（製造業）パルプ製造業及び紙製造業動力工程（回収黒液）廃熱回収設備</v>
      </c>
    </row>
    <row r="164" spans="2:13">
      <c r="B164" s="69" t="s">
        <v>774</v>
      </c>
      <c r="C164" s="22"/>
      <c r="D164" s="385" t="s">
        <v>783</v>
      </c>
      <c r="E164" s="386"/>
      <c r="F164" s="69" t="s">
        <v>13</v>
      </c>
      <c r="G164" s="71" t="s">
        <v>992</v>
      </c>
      <c r="H164" s="74" t="s">
        <v>110</v>
      </c>
      <c r="I164" s="75"/>
      <c r="J164" s="140">
        <f t="shared" si="20"/>
        <v>278</v>
      </c>
      <c r="K164" s="60">
        <f>INDEX('1.2(1)②'!$B:$B,MATCH(M164,'1.2(1)②'!$A:$A,0),1)</f>
        <v>278</v>
      </c>
      <c r="L164" s="17">
        <f t="shared" si="19"/>
        <v>278</v>
      </c>
      <c r="M164" s="17" t="str">
        <f t="shared" si="18"/>
        <v>産業（製造業）パルプ製造業及び紙製造業動力工程（回収黒液）コージェネレーション設備</v>
      </c>
    </row>
    <row r="165" spans="2:13">
      <c r="B165" s="69" t="s">
        <v>774</v>
      </c>
      <c r="C165" s="22"/>
      <c r="D165" s="385" t="s">
        <v>783</v>
      </c>
      <c r="E165" s="386"/>
      <c r="F165" s="69" t="s">
        <v>13</v>
      </c>
      <c r="G165" s="22" t="s">
        <v>817</v>
      </c>
      <c r="H165" s="74" t="s">
        <v>107</v>
      </c>
      <c r="I165" s="75"/>
      <c r="J165" s="140">
        <f t="shared" si="20"/>
        <v>279</v>
      </c>
      <c r="K165" s="60">
        <f>INDEX('1.2(1)②'!$B:$B,MATCH(M165,'1.2(1)②'!$A:$A,0),1)</f>
        <v>279</v>
      </c>
      <c r="L165" s="17">
        <f t="shared" si="19"/>
        <v>279</v>
      </c>
      <c r="M165" s="17" t="str">
        <f t="shared" si="18"/>
        <v>産業（製造業）パルプ製造業及び紙製造業共通工程※2その他</v>
      </c>
    </row>
    <row r="166" spans="2:13">
      <c r="B166" s="69" t="s">
        <v>774</v>
      </c>
      <c r="C166" s="22"/>
      <c r="D166" s="385" t="s">
        <v>783</v>
      </c>
      <c r="E166" s="386"/>
      <c r="F166" s="69" t="s">
        <v>13</v>
      </c>
      <c r="G166" s="21" t="s">
        <v>737</v>
      </c>
      <c r="H166" s="74" t="s">
        <v>117</v>
      </c>
      <c r="I166" s="75"/>
      <c r="J166" s="140" t="str">
        <f t="shared" si="20"/>
        <v>280～283</v>
      </c>
      <c r="K166" s="60">
        <f>INDEX('1.2(1)②'!$B:$B,MATCH(M166,'1.2(1)②'!$A:$A,0),1)</f>
        <v>280</v>
      </c>
      <c r="L166" s="17">
        <f t="shared" si="19"/>
        <v>283</v>
      </c>
      <c r="M166" s="17" t="str">
        <f t="shared" si="18"/>
        <v>産業（製造業）パルプ製造業及び紙製造業その他の主要エネルギー消費設備電気使用設備</v>
      </c>
    </row>
    <row r="167" spans="2:13">
      <c r="B167" s="69" t="s">
        <v>774</v>
      </c>
      <c r="C167" s="22"/>
      <c r="D167" s="396" t="s">
        <v>1022</v>
      </c>
      <c r="E167" s="21" t="s">
        <v>1011</v>
      </c>
      <c r="F167" s="69" t="s">
        <v>13</v>
      </c>
      <c r="G167" s="115" t="s">
        <v>821</v>
      </c>
      <c r="H167" s="74" t="s">
        <v>74</v>
      </c>
      <c r="I167" s="75"/>
      <c r="J167" s="140" t="str">
        <f t="shared" si="20"/>
        <v>284～286</v>
      </c>
      <c r="K167" s="60">
        <f>INDEX('1.2(1)②'!$B:$B,MATCH(M167,'1.2(1)②'!$A:$A,0),1)</f>
        <v>284</v>
      </c>
      <c r="L167" s="17">
        <f t="shared" si="19"/>
        <v>286</v>
      </c>
      <c r="M167" s="17" t="str">
        <f>B167&amp;D169&amp;E167&amp;G167&amp;H167</f>
        <v>産業（製造業）石油化学系基礎製品製造業（ナフサ分解プラント）ナフサ分解工程燃焼設備</v>
      </c>
    </row>
    <row r="168" spans="2:13">
      <c r="B168" s="69" t="s">
        <v>774</v>
      </c>
      <c r="C168" s="22"/>
      <c r="D168" s="397"/>
      <c r="E168" s="69" t="s">
        <v>1011</v>
      </c>
      <c r="F168" s="69" t="s">
        <v>13</v>
      </c>
      <c r="G168" s="22" t="s">
        <v>823</v>
      </c>
      <c r="H168" s="74" t="s">
        <v>89</v>
      </c>
      <c r="I168" s="75"/>
      <c r="J168" s="140" t="str">
        <f t="shared" si="20"/>
        <v>287～290</v>
      </c>
      <c r="K168" s="60">
        <f>INDEX('1.2(1)②'!$B:$B,MATCH(M168,'1.2(1)②'!$A:$A,0),1)</f>
        <v>287</v>
      </c>
      <c r="L168" s="17">
        <f t="shared" si="19"/>
        <v>290</v>
      </c>
      <c r="M168" s="17" t="str">
        <f>B168&amp;D169&amp;E168&amp;G168&amp;H168</f>
        <v>産業（製造業）石油化学系基礎製品製造業（ナフサ分解プラント）高温分離工程熱利用設備</v>
      </c>
    </row>
    <row r="169" spans="2:13">
      <c r="B169" s="69" t="s">
        <v>774</v>
      </c>
      <c r="C169" s="22"/>
      <c r="D169" s="70" t="s">
        <v>790</v>
      </c>
      <c r="E169" s="70" t="s">
        <v>1011</v>
      </c>
      <c r="F169" s="69" t="s">
        <v>13</v>
      </c>
      <c r="G169" s="69" t="s">
        <v>823</v>
      </c>
      <c r="H169" s="74" t="s">
        <v>560</v>
      </c>
      <c r="I169" s="75"/>
      <c r="J169" s="140">
        <f t="shared" ref="J169:J178" si="21">HYPERLINK("#'"&amp;$B$17&amp;$B$18&amp;$B$102&amp;"'!B"&amp;K169+6,IF(L169=K169,K169,K169&amp;"～"&amp;L169))</f>
        <v>291</v>
      </c>
      <c r="K169" s="60">
        <f>INDEX('1.2(1)②'!$B:$B,MATCH(M169,'1.2(1)②'!$A:$A,0),1)</f>
        <v>291</v>
      </c>
      <c r="L169" s="17">
        <f t="shared" si="19"/>
        <v>291</v>
      </c>
      <c r="M169" s="17" t="str">
        <f t="shared" ref="M169:M178" si="22">B169&amp;D169&amp;E169&amp;G169&amp;H169</f>
        <v>産業（製造業）石油化学系基礎製品製造業（ナフサ分解プラント）高温分離工程廃熱回収設備</v>
      </c>
    </row>
    <row r="170" spans="2:13">
      <c r="B170" s="69" t="s">
        <v>774</v>
      </c>
      <c r="C170" s="22"/>
      <c r="D170" s="70" t="s">
        <v>790</v>
      </c>
      <c r="E170" s="71" t="s">
        <v>1011</v>
      </c>
      <c r="F170" s="69" t="s">
        <v>13</v>
      </c>
      <c r="G170" s="115" t="s">
        <v>825</v>
      </c>
      <c r="H170" s="74" t="s">
        <v>89</v>
      </c>
      <c r="I170" s="75"/>
      <c r="J170" s="140" t="str">
        <f t="shared" si="21"/>
        <v>292～295</v>
      </c>
      <c r="K170" s="60">
        <f>INDEX('1.2(1)②'!$B:$B,MATCH(M170,'1.2(1)②'!$A:$A,0),1)</f>
        <v>292</v>
      </c>
      <c r="L170" s="17">
        <f t="shared" ref="L170:L177" si="23">K171-1</f>
        <v>295</v>
      </c>
      <c r="M170" s="17" t="str">
        <f t="shared" si="22"/>
        <v>産業（製造業）石油化学系基礎製品製造業（ナフサ分解プラント）低温分離工程熱利用設備</v>
      </c>
    </row>
    <row r="171" spans="2:13">
      <c r="B171" s="69" t="s">
        <v>774</v>
      </c>
      <c r="C171" s="22"/>
      <c r="D171" s="71" t="s">
        <v>790</v>
      </c>
      <c r="E171" s="23" t="s">
        <v>1012</v>
      </c>
      <c r="F171" s="69" t="s">
        <v>13</v>
      </c>
      <c r="G171" s="22" t="s">
        <v>827</v>
      </c>
      <c r="H171" s="74" t="s">
        <v>89</v>
      </c>
      <c r="I171" s="75"/>
      <c r="J171" s="140" t="e">
        <f t="shared" si="21"/>
        <v>#N/A</v>
      </c>
      <c r="K171" s="60">
        <f>INDEX('1.2(1)②'!$B:$B,MATCH(M171,'1.2(1)②'!$A:$A,0),1)</f>
        <v>296</v>
      </c>
      <c r="L171" s="17" t="e">
        <f t="shared" si="23"/>
        <v>#N/A</v>
      </c>
      <c r="M171" s="17" t="str">
        <f t="shared" si="22"/>
        <v>産業（製造業）石油化学系基礎製品製造業（その他のプラント）分離操作工程熱利用設備</v>
      </c>
    </row>
    <row r="172" spans="2:13">
      <c r="B172" s="69" t="s">
        <v>774</v>
      </c>
      <c r="C172" s="22"/>
      <c r="D172" s="383" t="s">
        <v>793</v>
      </c>
      <c r="E172" s="384"/>
      <c r="F172" s="69" t="s">
        <v>13</v>
      </c>
      <c r="G172" s="115" t="s">
        <v>794</v>
      </c>
      <c r="H172" s="74" t="s">
        <v>107</v>
      </c>
      <c r="I172" s="75"/>
      <c r="J172" s="140" t="e">
        <f t="shared" si="21"/>
        <v>#N/A</v>
      </c>
      <c r="K172" s="60" t="e">
        <f>INDEX('1.2(1)②'!$B:$B,MATCH(M172,'1.2(1)②'!$A:$A,0),1)</f>
        <v>#N/A</v>
      </c>
      <c r="L172" s="17">
        <f t="shared" si="23"/>
        <v>301</v>
      </c>
      <c r="M172" s="17" t="str">
        <f t="shared" si="22"/>
        <v>産業（製造業）セメント製造業共通工程その他</v>
      </c>
    </row>
    <row r="173" spans="2:13">
      <c r="B173" s="69" t="s">
        <v>774</v>
      </c>
      <c r="C173" s="22"/>
      <c r="D173" s="385" t="s">
        <v>1013</v>
      </c>
      <c r="E173" s="386"/>
      <c r="F173" s="69" t="s">
        <v>13</v>
      </c>
      <c r="G173" s="22" t="s">
        <v>1014</v>
      </c>
      <c r="H173" s="74" t="s">
        <v>1015</v>
      </c>
      <c r="I173" s="75"/>
      <c r="J173" s="140" t="str">
        <f t="shared" si="21"/>
        <v>302～303</v>
      </c>
      <c r="K173" s="60">
        <f>INDEX('1.2(1)②'!$B:$B,MATCH(M173,'1.2(1)②'!$A:$A,0),1)</f>
        <v>302</v>
      </c>
      <c r="L173" s="17">
        <f t="shared" si="23"/>
        <v>303</v>
      </c>
      <c r="M173" s="17" t="str">
        <f t="shared" si="22"/>
        <v>産業（製造業）セメント製造業原料粉砕工程原料粉砕設備</v>
      </c>
    </row>
    <row r="174" spans="2:13">
      <c r="B174" s="69" t="s">
        <v>774</v>
      </c>
      <c r="C174" s="22"/>
      <c r="D174" s="385" t="s">
        <v>1013</v>
      </c>
      <c r="E174" s="386"/>
      <c r="F174" s="69" t="s">
        <v>13</v>
      </c>
      <c r="G174" s="21" t="s">
        <v>770</v>
      </c>
      <c r="H174" s="74" t="s">
        <v>1016</v>
      </c>
      <c r="I174" s="75"/>
      <c r="J174" s="140" t="str">
        <f t="shared" si="21"/>
        <v>304～305</v>
      </c>
      <c r="K174" s="60">
        <f>INDEX('1.2(1)②'!$B:$B,MATCH(M174,'1.2(1)②'!$A:$A,0),1)</f>
        <v>304</v>
      </c>
      <c r="L174" s="17">
        <f t="shared" si="23"/>
        <v>305</v>
      </c>
      <c r="M174" s="17" t="str">
        <f t="shared" si="22"/>
        <v>産業（製造業）セメント製造業焼成工程石炭粉砕設備</v>
      </c>
    </row>
    <row r="175" spans="2:13">
      <c r="B175" s="69" t="s">
        <v>774</v>
      </c>
      <c r="C175" s="22"/>
      <c r="D175" s="385" t="s">
        <v>1013</v>
      </c>
      <c r="E175" s="386"/>
      <c r="F175" s="69" t="s">
        <v>13</v>
      </c>
      <c r="G175" s="69" t="s">
        <v>770</v>
      </c>
      <c r="H175" s="74" t="s">
        <v>1017</v>
      </c>
      <c r="I175" s="75"/>
      <c r="J175" s="140" t="str">
        <f t="shared" si="21"/>
        <v>306～307</v>
      </c>
      <c r="K175" s="60">
        <f>INDEX('1.2(1)②'!$B:$B,MATCH(M175,'1.2(1)②'!$A:$A,0),1)</f>
        <v>306</v>
      </c>
      <c r="L175" s="17">
        <f t="shared" si="23"/>
        <v>307</v>
      </c>
      <c r="M175" s="17" t="str">
        <f t="shared" si="22"/>
        <v>産業（製造業）セメント製造業焼成工程排熱回収設備</v>
      </c>
    </row>
    <row r="176" spans="2:13">
      <c r="B176" s="69" t="s">
        <v>774</v>
      </c>
      <c r="C176" s="22"/>
      <c r="D176" s="385" t="s">
        <v>1013</v>
      </c>
      <c r="E176" s="386"/>
      <c r="F176" s="69" t="s">
        <v>13</v>
      </c>
      <c r="G176" s="71" t="s">
        <v>770</v>
      </c>
      <c r="H176" s="74" t="s">
        <v>1018</v>
      </c>
      <c r="I176" s="75"/>
      <c r="J176" s="140" t="str">
        <f t="shared" si="21"/>
        <v>308～309</v>
      </c>
      <c r="K176" s="60">
        <f>INDEX('1.2(1)②'!$B:$B,MATCH(M176,'1.2(1)②'!$A:$A,0),1)</f>
        <v>308</v>
      </c>
      <c r="L176" s="17">
        <f t="shared" si="23"/>
        <v>309</v>
      </c>
      <c r="M176" s="17" t="str">
        <f t="shared" si="22"/>
        <v>産業（製造業）セメント製造業焼成工程廃棄物燃料利用設備</v>
      </c>
    </row>
    <row r="177" spans="2:13">
      <c r="B177" s="69" t="s">
        <v>774</v>
      </c>
      <c r="C177" s="22"/>
      <c r="D177" s="385" t="s">
        <v>1013</v>
      </c>
      <c r="E177" s="386"/>
      <c r="F177" s="69" t="s">
        <v>13</v>
      </c>
      <c r="G177" s="22" t="s">
        <v>1019</v>
      </c>
      <c r="H177" s="74" t="s">
        <v>1020</v>
      </c>
      <c r="I177" s="75"/>
      <c r="J177" s="140" t="str">
        <f t="shared" si="21"/>
        <v>310～311</v>
      </c>
      <c r="K177" s="60">
        <f>INDEX('1.2(1)②'!$B:$B,MATCH(M177,'1.2(1)②'!$A:$A,0),1)</f>
        <v>310</v>
      </c>
      <c r="L177" s="17">
        <f t="shared" si="23"/>
        <v>311</v>
      </c>
      <c r="M177" s="17" t="str">
        <f t="shared" si="22"/>
        <v>産業（製造業）セメント製造業仕上げ工程クリンカー粉砕設備</v>
      </c>
    </row>
    <row r="178" spans="2:13">
      <c r="B178" s="71" t="s">
        <v>774</v>
      </c>
      <c r="C178" s="23"/>
      <c r="D178" s="393" t="s">
        <v>1013</v>
      </c>
      <c r="E178" s="394"/>
      <c r="F178" s="71" t="s">
        <v>13</v>
      </c>
      <c r="G178" s="71" t="s">
        <v>1019</v>
      </c>
      <c r="H178" s="74" t="s">
        <v>1021</v>
      </c>
      <c r="I178" s="75"/>
      <c r="J178" s="140" t="str">
        <f t="shared" si="21"/>
        <v>312～200</v>
      </c>
      <c r="K178" s="60">
        <f>INDEX('1.2(1)②'!$B:$B,MATCH(M178,'1.2(1)②'!$A:$A,0),1)</f>
        <v>312</v>
      </c>
      <c r="L178" s="17">
        <f>K179-1</f>
        <v>200</v>
      </c>
      <c r="M178" s="17" t="str">
        <f t="shared" si="22"/>
        <v>産業（製造業）セメント製造業仕上げ工程スラグ粉砕設備</v>
      </c>
    </row>
    <row r="179" spans="2:13">
      <c r="B179" s="114" t="s">
        <v>807</v>
      </c>
      <c r="C179" s="53" t="s">
        <v>806</v>
      </c>
      <c r="D179" s="112"/>
      <c r="E179" s="112"/>
      <c r="F179" s="111"/>
      <c r="G179" s="111"/>
      <c r="H179" s="27"/>
      <c r="I179" s="27"/>
      <c r="J179" s="113"/>
      <c r="K179" s="58">
        <v>201</v>
      </c>
      <c r="L179" s="17"/>
      <c r="M179" s="17"/>
    </row>
    <row r="180" spans="2:13">
      <c r="B180" s="114" t="s">
        <v>820</v>
      </c>
      <c r="C180" s="38" t="s">
        <v>819</v>
      </c>
      <c r="D180" s="112"/>
      <c r="E180" s="112"/>
      <c r="F180" s="111"/>
      <c r="G180" s="111"/>
      <c r="H180" s="27"/>
      <c r="I180" s="27"/>
      <c r="J180" s="113"/>
      <c r="K180" s="61"/>
      <c r="L180" s="17"/>
      <c r="M180" s="17"/>
    </row>
    <row r="181" spans="2:13">
      <c r="J181"/>
    </row>
    <row r="182" spans="2:13" ht="18.600000000000001">
      <c r="B182" s="33" t="s">
        <v>712</v>
      </c>
      <c r="C182" s="19" t="s">
        <v>3491</v>
      </c>
      <c r="E182" s="19"/>
    </row>
    <row r="184" spans="2:13">
      <c r="B184" s="369" t="s">
        <v>0</v>
      </c>
      <c r="C184" s="370"/>
      <c r="D184" s="369" t="s">
        <v>730</v>
      </c>
      <c r="E184" s="370"/>
      <c r="F184" s="139" t="s">
        <v>8</v>
      </c>
      <c r="G184" s="369" t="s">
        <v>3</v>
      </c>
      <c r="H184" s="370"/>
      <c r="I184" s="73" t="s">
        <v>1024</v>
      </c>
      <c r="J184" s="59" t="s">
        <v>3003</v>
      </c>
    </row>
    <row r="185" spans="2:13">
      <c r="B185" s="63" t="s">
        <v>3070</v>
      </c>
      <c r="C185" s="24"/>
      <c r="D185" s="63" t="s">
        <v>680</v>
      </c>
      <c r="E185" s="25"/>
      <c r="F185" s="21" t="s">
        <v>13</v>
      </c>
      <c r="G185" s="128" t="s">
        <v>3444</v>
      </c>
      <c r="H185" s="25"/>
      <c r="I185" s="115" t="s">
        <v>3445</v>
      </c>
      <c r="J185" s="140" t="str">
        <f t="shared" ref="J185:J228" si="24">HYPERLINK("#'"&amp;$B$17&amp;$B$18&amp;$B$182&amp;"'!B"&amp;K185+6,IF(L185=K185,K185,K185&amp;"～"&amp;L185))</f>
        <v>1～4</v>
      </c>
      <c r="K185" s="60">
        <f>INDEX('1.2(1)③'!$B:$B,MATCH(M185,'1.2(1)③'!A:A,0),1)</f>
        <v>1</v>
      </c>
      <c r="L185" s="17">
        <f>K186-1</f>
        <v>4</v>
      </c>
      <c r="M185" s="17" t="str">
        <f>B185&amp;G185&amp;I185</f>
        <v>上水道・工業用水道取水・導水工程ポンプ設備</v>
      </c>
    </row>
    <row r="186" spans="2:13">
      <c r="B186" s="42" t="s">
        <v>3070</v>
      </c>
      <c r="C186" s="27"/>
      <c r="D186" s="26"/>
      <c r="E186" s="28"/>
      <c r="F186" s="69" t="s">
        <v>13</v>
      </c>
      <c r="G186" s="78" t="s">
        <v>3444</v>
      </c>
      <c r="H186" s="30"/>
      <c r="I186" s="115" t="s">
        <v>3446</v>
      </c>
      <c r="J186" s="140" t="str">
        <f t="shared" si="24"/>
        <v>5～6</v>
      </c>
      <c r="K186" s="60">
        <f>INDEX('1.2(1)③'!$B:$B,MATCH(M186,'1.2(1)③'!A:A,0),1)</f>
        <v>5</v>
      </c>
      <c r="L186" s="17">
        <f t="shared" ref="L186:L228" si="25">K187-1</f>
        <v>6</v>
      </c>
      <c r="M186" s="17" t="str">
        <f t="shared" ref="M186:M228" si="26">B186&amp;G186&amp;I186</f>
        <v>上水道・工業用水道取水・導水工程除塵機</v>
      </c>
    </row>
    <row r="187" spans="2:13">
      <c r="B187" s="80" t="s">
        <v>3070</v>
      </c>
      <c r="C187" s="27"/>
      <c r="D187" s="26"/>
      <c r="E187" s="28"/>
      <c r="F187" s="70" t="s">
        <v>13</v>
      </c>
      <c r="G187" s="63" t="s">
        <v>3125</v>
      </c>
      <c r="H187" s="25"/>
      <c r="I187" s="115" t="s">
        <v>3447</v>
      </c>
      <c r="J187" s="140" t="str">
        <f t="shared" si="24"/>
        <v>7～8</v>
      </c>
      <c r="K187" s="60">
        <f>INDEX('1.2(1)③'!$B:$B,MATCH(M187,'1.2(1)③'!A:A,0),1)</f>
        <v>7</v>
      </c>
      <c r="L187" s="17">
        <f t="shared" si="25"/>
        <v>8</v>
      </c>
      <c r="M187" s="17" t="str">
        <f t="shared" si="26"/>
        <v>上水道・工業用水道沈でん・ろ過工程凝集池設備</v>
      </c>
    </row>
    <row r="188" spans="2:13">
      <c r="B188" s="80" t="s">
        <v>3070</v>
      </c>
      <c r="C188" s="27"/>
      <c r="D188" s="26"/>
      <c r="E188" s="28"/>
      <c r="F188" s="70" t="s">
        <v>13</v>
      </c>
      <c r="G188" s="80" t="s">
        <v>3125</v>
      </c>
      <c r="H188" s="28"/>
      <c r="I188" s="115" t="s">
        <v>3448</v>
      </c>
      <c r="J188" s="140" t="str">
        <f t="shared" si="24"/>
        <v>9～11</v>
      </c>
      <c r="K188" s="60">
        <f>INDEX('1.2(1)③'!$B:$B,MATCH(M188,'1.2(1)③'!A:A,0),1)</f>
        <v>9</v>
      </c>
      <c r="L188" s="17">
        <f t="shared" si="25"/>
        <v>11</v>
      </c>
      <c r="M188" s="17" t="str">
        <f t="shared" si="26"/>
        <v>上水道・工業用水道沈でん・ろ過工程沈でん設備</v>
      </c>
    </row>
    <row r="189" spans="2:13">
      <c r="B189" s="80" t="s">
        <v>3070</v>
      </c>
      <c r="C189" s="27"/>
      <c r="D189" s="26"/>
      <c r="E189" s="28"/>
      <c r="F189" s="70" t="s">
        <v>13</v>
      </c>
      <c r="G189" s="80" t="s">
        <v>3125</v>
      </c>
      <c r="H189" s="28"/>
      <c r="I189" s="115" t="s">
        <v>3449</v>
      </c>
      <c r="J189" s="140" t="str">
        <f t="shared" si="24"/>
        <v>12～14</v>
      </c>
      <c r="K189" s="60">
        <f>INDEX('1.2(1)③'!$B:$B,MATCH(M189,'1.2(1)③'!A:A,0),1)</f>
        <v>12</v>
      </c>
      <c r="L189" s="17">
        <f t="shared" si="25"/>
        <v>14</v>
      </c>
      <c r="M189" s="17" t="str">
        <f t="shared" si="26"/>
        <v>上水道・工業用水道沈でん・ろ過工程ろ過池設備</v>
      </c>
    </row>
    <row r="190" spans="2:13">
      <c r="B190" s="80" t="s">
        <v>3070</v>
      </c>
      <c r="C190" s="27"/>
      <c r="D190" s="26"/>
      <c r="E190" s="28"/>
      <c r="F190" s="70" t="s">
        <v>13</v>
      </c>
      <c r="G190" s="80" t="s">
        <v>3125</v>
      </c>
      <c r="H190" s="28"/>
      <c r="I190" s="115" t="s">
        <v>3450</v>
      </c>
      <c r="J190" s="140" t="str">
        <f t="shared" si="24"/>
        <v>15～19</v>
      </c>
      <c r="K190" s="60">
        <f>INDEX('1.2(1)③'!$B:$B,MATCH(M190,'1.2(1)③'!A:A,0),1)</f>
        <v>15</v>
      </c>
      <c r="L190" s="17">
        <f t="shared" si="25"/>
        <v>19</v>
      </c>
      <c r="M190" s="17" t="str">
        <f t="shared" si="26"/>
        <v>上水道・工業用水道沈でん・ろ過工程膜ろ過設備</v>
      </c>
    </row>
    <row r="191" spans="2:13">
      <c r="B191" s="80" t="s">
        <v>3070</v>
      </c>
      <c r="C191" s="27"/>
      <c r="D191" s="26"/>
      <c r="E191" s="28"/>
      <c r="F191" s="70" t="s">
        <v>13</v>
      </c>
      <c r="G191" s="78" t="s">
        <v>3125</v>
      </c>
      <c r="H191" s="30"/>
      <c r="I191" s="115" t="s">
        <v>3451</v>
      </c>
      <c r="J191" s="140" t="str">
        <f t="shared" si="24"/>
        <v>20～24</v>
      </c>
      <c r="K191" s="60">
        <f>INDEX('1.2(1)③'!$B:$B,MATCH(M191,'1.2(1)③'!A:A,0),1)</f>
        <v>20</v>
      </c>
      <c r="L191" s="17">
        <f t="shared" si="25"/>
        <v>24</v>
      </c>
      <c r="M191" s="17" t="str">
        <f t="shared" si="26"/>
        <v>上水道・工業用水道沈でん・ろ過工程薬品注入設備</v>
      </c>
    </row>
    <row r="192" spans="2:13">
      <c r="B192" s="80" t="s">
        <v>3070</v>
      </c>
      <c r="C192" s="27"/>
      <c r="D192" s="26"/>
      <c r="E192" s="28"/>
      <c r="F192" s="70" t="s">
        <v>13</v>
      </c>
      <c r="G192" s="63" t="s">
        <v>3126</v>
      </c>
      <c r="H192" s="25"/>
      <c r="I192" s="115" t="s">
        <v>3452</v>
      </c>
      <c r="J192" s="140" t="str">
        <f t="shared" si="24"/>
        <v>25～28</v>
      </c>
      <c r="K192" s="60">
        <f>INDEX('1.2(1)③'!$B:$B,MATCH(M192,'1.2(1)③'!A:A,0),1)</f>
        <v>25</v>
      </c>
      <c r="L192" s="17">
        <f t="shared" si="25"/>
        <v>28</v>
      </c>
      <c r="M192" s="17" t="str">
        <f t="shared" si="26"/>
        <v>上水道・工業用水道高度浄水工程オゾン処理設備</v>
      </c>
    </row>
    <row r="193" spans="2:13">
      <c r="B193" s="80" t="s">
        <v>3070</v>
      </c>
      <c r="C193" s="27"/>
      <c r="D193" s="26"/>
      <c r="E193" s="28"/>
      <c r="F193" s="70" t="s">
        <v>13</v>
      </c>
      <c r="G193" s="80" t="s">
        <v>3126</v>
      </c>
      <c r="H193" s="28"/>
      <c r="I193" s="115" t="s">
        <v>3453</v>
      </c>
      <c r="J193" s="140">
        <f t="shared" si="24"/>
        <v>29</v>
      </c>
      <c r="K193" s="60">
        <f>INDEX('1.2(1)③'!$B:$B,MATCH(M193,'1.2(1)③'!A:A,0),1)</f>
        <v>29</v>
      </c>
      <c r="L193" s="17">
        <f t="shared" si="25"/>
        <v>29</v>
      </c>
      <c r="M193" s="17" t="str">
        <f t="shared" si="26"/>
        <v>上水道・工業用水道高度浄水工程紫外線処理設備</v>
      </c>
    </row>
    <row r="194" spans="2:13">
      <c r="B194" s="80" t="s">
        <v>3070</v>
      </c>
      <c r="C194" s="27"/>
      <c r="D194" s="26"/>
      <c r="E194" s="28"/>
      <c r="F194" s="70" t="s">
        <v>13</v>
      </c>
      <c r="G194" s="78" t="s">
        <v>3126</v>
      </c>
      <c r="H194" s="30"/>
      <c r="I194" s="115" t="s">
        <v>3454</v>
      </c>
      <c r="J194" s="140" t="str">
        <f t="shared" si="24"/>
        <v>30～32</v>
      </c>
      <c r="K194" s="60">
        <f>INDEX('1.2(1)③'!$B:$B,MATCH(M194,'1.2(1)③'!A:A,0),1)</f>
        <v>30</v>
      </c>
      <c r="L194" s="17">
        <f t="shared" si="25"/>
        <v>32</v>
      </c>
      <c r="M194" s="17" t="str">
        <f t="shared" si="26"/>
        <v>上水道・工業用水道高度浄水工程粒状活性炭ろ過池設備</v>
      </c>
    </row>
    <row r="195" spans="2:13">
      <c r="B195" s="80" t="s">
        <v>3070</v>
      </c>
      <c r="C195" s="27"/>
      <c r="D195" s="26"/>
      <c r="E195" s="28"/>
      <c r="F195" s="70" t="s">
        <v>13</v>
      </c>
      <c r="G195" s="63" t="s">
        <v>3455</v>
      </c>
      <c r="H195" s="25"/>
      <c r="I195" s="115" t="s">
        <v>3456</v>
      </c>
      <c r="J195" s="140" t="str">
        <f t="shared" si="24"/>
        <v>33～35</v>
      </c>
      <c r="K195" s="60">
        <f>INDEX('1.2(1)③'!$B:$B,MATCH(M195,'1.2(1)③'!A:A,0),1)</f>
        <v>33</v>
      </c>
      <c r="L195" s="17">
        <f t="shared" si="25"/>
        <v>35</v>
      </c>
      <c r="M195" s="17" t="str">
        <f t="shared" si="26"/>
        <v>上水道・工業用水道排水処理工程排泥濃縮槽設備</v>
      </c>
    </row>
    <row r="196" spans="2:13">
      <c r="B196" s="80" t="s">
        <v>3070</v>
      </c>
      <c r="C196" s="27"/>
      <c r="D196" s="26"/>
      <c r="E196" s="28"/>
      <c r="F196" s="70" t="s">
        <v>13</v>
      </c>
      <c r="G196" s="78" t="s">
        <v>3455</v>
      </c>
      <c r="H196" s="30"/>
      <c r="I196" s="115" t="s">
        <v>3457</v>
      </c>
      <c r="J196" s="140" t="str">
        <f t="shared" si="24"/>
        <v>36～39</v>
      </c>
      <c r="K196" s="60">
        <f>INDEX('1.2(1)③'!$B:$B,MATCH(M196,'1.2(1)③'!A:A,0),1)</f>
        <v>36</v>
      </c>
      <c r="L196" s="17">
        <f t="shared" si="25"/>
        <v>39</v>
      </c>
      <c r="M196" s="17" t="str">
        <f t="shared" si="26"/>
        <v>上水道・工業用水道排水処理工程排泥脱水設備</v>
      </c>
    </row>
    <row r="197" spans="2:13">
      <c r="B197" s="80" t="s">
        <v>3070</v>
      </c>
      <c r="C197" s="27"/>
      <c r="D197" s="26"/>
      <c r="E197" s="28"/>
      <c r="F197" s="70" t="s">
        <v>13</v>
      </c>
      <c r="G197" s="74" t="s">
        <v>3458</v>
      </c>
      <c r="H197" s="75"/>
      <c r="I197" s="115" t="s">
        <v>3459</v>
      </c>
      <c r="J197" s="140" t="str">
        <f t="shared" si="24"/>
        <v>40～48</v>
      </c>
      <c r="K197" s="60">
        <f>INDEX('1.2(1)③'!$B:$B,MATCH(M197,'1.2(1)③'!A:A,0),1)</f>
        <v>40</v>
      </c>
      <c r="L197" s="17">
        <f t="shared" si="25"/>
        <v>48</v>
      </c>
      <c r="M197" s="17" t="str">
        <f t="shared" si="26"/>
        <v>上水道・工業用水道送水・配水工程送水・配水施設</v>
      </c>
    </row>
    <row r="198" spans="2:13">
      <c r="B198" s="80" t="s">
        <v>3070</v>
      </c>
      <c r="C198" s="27"/>
      <c r="D198" s="26"/>
      <c r="E198" s="28"/>
      <c r="F198" s="70" t="s">
        <v>13</v>
      </c>
      <c r="G198" s="63" t="s">
        <v>3460</v>
      </c>
      <c r="H198" s="25"/>
      <c r="I198" s="115" t="s">
        <v>3461</v>
      </c>
      <c r="J198" s="140" t="str">
        <f t="shared" si="24"/>
        <v>49～52</v>
      </c>
      <c r="K198" s="60">
        <f>INDEX('1.2(1)③'!$B:$B,MATCH(M198,'1.2(1)③'!A:A,0),1)</f>
        <v>49</v>
      </c>
      <c r="L198" s="17">
        <f t="shared" si="25"/>
        <v>52</v>
      </c>
      <c r="M198" s="17" t="str">
        <f t="shared" si="26"/>
        <v>上水道・工業用水道総合管理水運用管理</v>
      </c>
    </row>
    <row r="199" spans="2:13">
      <c r="B199" s="80" t="s">
        <v>3070</v>
      </c>
      <c r="C199" s="27"/>
      <c r="D199" s="26"/>
      <c r="E199" s="28"/>
      <c r="F199" s="70" t="s">
        <v>13</v>
      </c>
      <c r="G199" s="79" t="s">
        <v>3460</v>
      </c>
      <c r="H199" s="30"/>
      <c r="I199" s="115" t="s">
        <v>3462</v>
      </c>
      <c r="J199" s="140" t="str">
        <f t="shared" si="24"/>
        <v>53～57</v>
      </c>
      <c r="K199" s="60">
        <f>INDEX('1.2(1)③'!$B:$B,MATCH(M199,'1.2(1)③'!A:A,0),1)</f>
        <v>53</v>
      </c>
      <c r="L199" s="17">
        <f t="shared" si="25"/>
        <v>57</v>
      </c>
      <c r="M199" s="17" t="str">
        <f t="shared" si="26"/>
        <v>上水道・工業用水道総合管理監視制御システム</v>
      </c>
    </row>
    <row r="200" spans="2:13">
      <c r="B200" s="80" t="s">
        <v>3070</v>
      </c>
      <c r="C200" s="27"/>
      <c r="D200" s="26"/>
      <c r="E200" s="28"/>
      <c r="F200" s="70" t="s">
        <v>13</v>
      </c>
      <c r="G200" s="26" t="s">
        <v>195</v>
      </c>
      <c r="H200" s="28"/>
      <c r="I200" s="115" t="s">
        <v>3463</v>
      </c>
      <c r="J200" s="140">
        <f t="shared" si="24"/>
        <v>58</v>
      </c>
      <c r="K200" s="60">
        <f>INDEX('1.2(1)③'!$B:$B,MATCH(M200,'1.2(1)③'!A:A,0),1)</f>
        <v>58</v>
      </c>
      <c r="L200" s="17">
        <f t="shared" si="25"/>
        <v>58</v>
      </c>
      <c r="M200" s="17" t="str">
        <f t="shared" si="26"/>
        <v>上水道・工業用水道未利用エネルギー・再生可能エネルギー設備小水力発電設備</v>
      </c>
    </row>
    <row r="201" spans="2:13">
      <c r="B201" s="80" t="s">
        <v>3070</v>
      </c>
      <c r="C201" s="27"/>
      <c r="D201" s="26"/>
      <c r="E201" s="28"/>
      <c r="F201" s="70" t="s">
        <v>13</v>
      </c>
      <c r="G201" s="80" t="s">
        <v>195</v>
      </c>
      <c r="H201" s="28"/>
      <c r="I201" s="115" t="s">
        <v>3464</v>
      </c>
      <c r="J201" s="140">
        <f t="shared" si="24"/>
        <v>59</v>
      </c>
      <c r="K201" s="60">
        <f>INDEX('1.2(1)③'!$B:$B,MATCH(M201,'1.2(1)③'!A:A,0),1)</f>
        <v>59</v>
      </c>
      <c r="L201" s="17">
        <f t="shared" si="25"/>
        <v>59</v>
      </c>
      <c r="M201" s="17" t="str">
        <f t="shared" si="26"/>
        <v>上水道・工業用水道未利用エネルギー・再生可能エネルギー設備再生可能エネルギー等</v>
      </c>
    </row>
    <row r="202" spans="2:13">
      <c r="B202" s="63" t="s">
        <v>3068</v>
      </c>
      <c r="C202" s="24"/>
      <c r="D202" s="63" t="s">
        <v>680</v>
      </c>
      <c r="E202" s="25"/>
      <c r="F202" s="21" t="s">
        <v>13</v>
      </c>
      <c r="G202" s="63" t="s">
        <v>3465</v>
      </c>
      <c r="H202" s="25"/>
      <c r="I202" s="21" t="s">
        <v>117</v>
      </c>
      <c r="J202" s="140" t="str">
        <f t="shared" si="24"/>
        <v>60～67</v>
      </c>
      <c r="K202" s="60">
        <f>INDEX('1.2(1)③'!$B:$B,MATCH(M202,'1.2(1)③'!A:A,0),1)</f>
        <v>60</v>
      </c>
      <c r="L202" s="17">
        <f t="shared" si="25"/>
        <v>67</v>
      </c>
      <c r="M202" s="17" t="str">
        <f t="shared" si="26"/>
        <v>下水道前処理・揚水工程電気使用設備</v>
      </c>
    </row>
    <row r="203" spans="2:13">
      <c r="B203" s="42" t="s">
        <v>3068</v>
      </c>
      <c r="C203" s="27"/>
      <c r="D203" s="26"/>
      <c r="E203" s="28"/>
      <c r="F203" s="69" t="s">
        <v>13</v>
      </c>
      <c r="G203" s="74" t="s">
        <v>3466</v>
      </c>
      <c r="H203" s="75"/>
      <c r="I203" s="115" t="s">
        <v>117</v>
      </c>
      <c r="J203" s="140" t="str">
        <f t="shared" si="24"/>
        <v>68～99</v>
      </c>
      <c r="K203" s="60">
        <f>INDEX('1.2(1)③'!$B:$B,MATCH(M203,'1.2(1)③'!A:A,0),1)</f>
        <v>68</v>
      </c>
      <c r="L203" s="17">
        <f t="shared" si="25"/>
        <v>99</v>
      </c>
      <c r="M203" s="17" t="str">
        <f t="shared" si="26"/>
        <v>下水道水処理工程電気使用設備</v>
      </c>
    </row>
    <row r="204" spans="2:13">
      <c r="B204" s="80" t="s">
        <v>3068</v>
      </c>
      <c r="C204" s="27"/>
      <c r="D204" s="26"/>
      <c r="E204" s="28"/>
      <c r="F204" s="70" t="s">
        <v>13</v>
      </c>
      <c r="G204" s="74" t="s">
        <v>3468</v>
      </c>
      <c r="H204" s="75"/>
      <c r="I204" s="115" t="s">
        <v>117</v>
      </c>
      <c r="J204" s="140" t="str">
        <f t="shared" si="24"/>
        <v>100～118</v>
      </c>
      <c r="K204" s="60">
        <f>INDEX('1.2(1)③'!$B:$B,MATCH(M204,'1.2(1)③'!A:A,0),1)</f>
        <v>100</v>
      </c>
      <c r="L204" s="17">
        <f t="shared" si="25"/>
        <v>118</v>
      </c>
      <c r="M204" s="17" t="str">
        <f t="shared" si="26"/>
        <v>下水道汚泥処理工程電気使用設備</v>
      </c>
    </row>
    <row r="205" spans="2:13">
      <c r="B205" s="80" t="s">
        <v>3068</v>
      </c>
      <c r="C205" s="27"/>
      <c r="D205" s="26"/>
      <c r="E205" s="28"/>
      <c r="F205" s="70" t="s">
        <v>13</v>
      </c>
      <c r="G205" s="74" t="s">
        <v>3470</v>
      </c>
      <c r="H205" s="75"/>
      <c r="I205" s="115" t="s">
        <v>3471</v>
      </c>
      <c r="J205" s="140" t="str">
        <f t="shared" si="24"/>
        <v>119～134</v>
      </c>
      <c r="K205" s="60">
        <f>INDEX('1.2(1)③'!$B:$B,MATCH(M205,'1.2(1)③'!A:A,0),1)</f>
        <v>119</v>
      </c>
      <c r="L205" s="17">
        <f t="shared" si="25"/>
        <v>134</v>
      </c>
      <c r="M205" s="17" t="str">
        <f t="shared" si="26"/>
        <v>下水道汚泥焼却工程燃焼設備電気使用設備</v>
      </c>
    </row>
    <row r="206" spans="2:13">
      <c r="B206" s="80" t="s">
        <v>3068</v>
      </c>
      <c r="C206" s="27"/>
      <c r="D206" s="26"/>
      <c r="E206" s="28"/>
      <c r="F206" s="70" t="s">
        <v>13</v>
      </c>
      <c r="G206" s="74" t="s">
        <v>3460</v>
      </c>
      <c r="H206" s="75"/>
      <c r="I206" s="115" t="s">
        <v>117</v>
      </c>
      <c r="J206" s="140" t="str">
        <f t="shared" si="24"/>
        <v>135～138</v>
      </c>
      <c r="K206" s="60">
        <f>INDEX('1.2(1)③'!$B:$B,MATCH(M206,'1.2(1)③'!A:A,0),1)</f>
        <v>135</v>
      </c>
      <c r="L206" s="17">
        <f t="shared" si="25"/>
        <v>138</v>
      </c>
      <c r="M206" s="17" t="str">
        <f t="shared" si="26"/>
        <v>下水道総合管理電気使用設備</v>
      </c>
    </row>
    <row r="207" spans="2:13">
      <c r="B207" s="80" t="s">
        <v>3068</v>
      </c>
      <c r="C207" s="27"/>
      <c r="D207" s="26"/>
      <c r="E207" s="28"/>
      <c r="F207" s="70" t="s">
        <v>13</v>
      </c>
      <c r="G207" s="26" t="s">
        <v>740</v>
      </c>
      <c r="H207" s="28"/>
      <c r="I207" s="22" t="s">
        <v>117</v>
      </c>
      <c r="J207" s="140" t="str">
        <f t="shared" si="24"/>
        <v>139～140</v>
      </c>
      <c r="K207" s="60">
        <f>INDEX('1.2(1)③'!$B:$B,MATCH(M207,'1.2(1)③'!A:A,0),1)</f>
        <v>139</v>
      </c>
      <c r="L207" s="17">
        <f t="shared" si="25"/>
        <v>140</v>
      </c>
      <c r="M207" s="17" t="str">
        <f t="shared" si="26"/>
        <v>下水道その他の主要エネルギー消費設備等電気使用設備</v>
      </c>
    </row>
    <row r="208" spans="2:13">
      <c r="B208" s="78" t="s">
        <v>3068</v>
      </c>
      <c r="C208" s="29"/>
      <c r="D208" s="127"/>
      <c r="E208" s="30"/>
      <c r="F208" s="71" t="s">
        <v>13</v>
      </c>
      <c r="G208" s="79" t="s">
        <v>740</v>
      </c>
      <c r="H208" s="30"/>
      <c r="I208" s="23" t="s">
        <v>195</v>
      </c>
      <c r="J208" s="140" t="str">
        <f t="shared" si="24"/>
        <v>141～152</v>
      </c>
      <c r="K208" s="60">
        <f>INDEX('1.2(1)③'!$B:$B,MATCH(M208,'1.2(1)③'!A:A,0),1)</f>
        <v>141</v>
      </c>
      <c r="L208" s="17">
        <f t="shared" si="25"/>
        <v>152</v>
      </c>
      <c r="M208" s="17" t="str">
        <f t="shared" si="26"/>
        <v>下水道その他の主要エネルギー消費設備等未利用エネルギー・再生可能エネルギー設備</v>
      </c>
    </row>
    <row r="209" spans="2:13">
      <c r="B209" s="63" t="s">
        <v>3069</v>
      </c>
      <c r="C209" s="24"/>
      <c r="D209" s="63" t="s">
        <v>680</v>
      </c>
      <c r="E209" s="25"/>
      <c r="F209" s="21" t="s">
        <v>13</v>
      </c>
      <c r="G209" s="63" t="s">
        <v>3472</v>
      </c>
      <c r="H209" s="25"/>
      <c r="I209" s="21" t="s">
        <v>3262</v>
      </c>
      <c r="J209" s="140" t="str">
        <f t="shared" si="24"/>
        <v>153～159</v>
      </c>
      <c r="K209" s="60">
        <f>INDEX('1.2(1)③'!$B:$B,MATCH(M209,'1.2(1)③'!A:A,0),1)</f>
        <v>153</v>
      </c>
      <c r="L209" s="17">
        <f t="shared" si="25"/>
        <v>159</v>
      </c>
      <c r="M209" s="17" t="str">
        <f t="shared" si="26"/>
        <v>廃棄物廃棄物の収集運搬収集運搬車</v>
      </c>
    </row>
    <row r="210" spans="2:13">
      <c r="B210" s="42" t="s">
        <v>3069</v>
      </c>
      <c r="C210" s="27"/>
      <c r="D210" s="26"/>
      <c r="E210" s="28"/>
      <c r="F210" s="69" t="s">
        <v>13</v>
      </c>
      <c r="G210" s="63" t="s">
        <v>3264</v>
      </c>
      <c r="H210" s="25"/>
      <c r="I210" s="21" t="s">
        <v>3473</v>
      </c>
      <c r="J210" s="140" t="str">
        <f t="shared" si="24"/>
        <v>160～168</v>
      </c>
      <c r="K210" s="60">
        <f>INDEX('1.2(1)③'!$B:$B,MATCH(M210,'1.2(1)③'!A:A,0),1)</f>
        <v>160</v>
      </c>
      <c r="L210" s="17">
        <f t="shared" si="25"/>
        <v>168</v>
      </c>
      <c r="M210" s="17" t="str">
        <f t="shared" si="26"/>
        <v>廃棄物廃棄物焼却施設（ガス化溶融施設を含む）受入供給設備</v>
      </c>
    </row>
    <row r="211" spans="2:13">
      <c r="B211" s="80" t="s">
        <v>3069</v>
      </c>
      <c r="C211" s="27"/>
      <c r="D211" s="26"/>
      <c r="E211" s="28"/>
      <c r="F211" s="70" t="s">
        <v>13</v>
      </c>
      <c r="G211" s="42" t="s">
        <v>3264</v>
      </c>
      <c r="H211" s="28"/>
      <c r="I211" s="22" t="s">
        <v>3474</v>
      </c>
      <c r="J211" s="140" t="str">
        <f t="shared" si="24"/>
        <v>169～181</v>
      </c>
      <c r="K211" s="60">
        <f>INDEX('1.2(1)③'!$B:$B,MATCH(M211,'1.2(1)③'!A:A,0),1)</f>
        <v>169</v>
      </c>
      <c r="L211" s="17">
        <f t="shared" si="25"/>
        <v>181</v>
      </c>
      <c r="M211" s="17" t="str">
        <f t="shared" si="26"/>
        <v>廃棄物廃棄物焼却施設（ガス化溶融施設を含む）燃焼（溶融）設備</v>
      </c>
    </row>
    <row r="212" spans="2:13">
      <c r="B212" s="80" t="s">
        <v>3069</v>
      </c>
      <c r="C212" s="27"/>
      <c r="D212" s="26"/>
      <c r="E212" s="28"/>
      <c r="F212" s="70" t="s">
        <v>13</v>
      </c>
      <c r="G212" s="80" t="s">
        <v>3264</v>
      </c>
      <c r="H212" s="28"/>
      <c r="I212" s="22" t="s">
        <v>3475</v>
      </c>
      <c r="J212" s="140" t="str">
        <f t="shared" si="24"/>
        <v>182～187</v>
      </c>
      <c r="K212" s="60">
        <f>INDEX('1.2(1)③'!$B:$B,MATCH(M212,'1.2(1)③'!A:A,0),1)</f>
        <v>182</v>
      </c>
      <c r="L212" s="17">
        <f t="shared" si="25"/>
        <v>187</v>
      </c>
      <c r="M212" s="17" t="str">
        <f t="shared" si="26"/>
        <v>廃棄物廃棄物焼却施設（ガス化溶融施設を含む）灰溶融設備</v>
      </c>
    </row>
    <row r="213" spans="2:13">
      <c r="B213" s="80" t="s">
        <v>3069</v>
      </c>
      <c r="C213" s="27"/>
      <c r="D213" s="26"/>
      <c r="E213" s="28"/>
      <c r="F213" s="70" t="s">
        <v>13</v>
      </c>
      <c r="G213" s="80" t="s">
        <v>3264</v>
      </c>
      <c r="H213" s="28"/>
      <c r="I213" s="22" t="s">
        <v>3476</v>
      </c>
      <c r="J213" s="140" t="str">
        <f t="shared" si="24"/>
        <v>188～190</v>
      </c>
      <c r="K213" s="60">
        <f>INDEX('1.2(1)③'!$B:$B,MATCH(M213,'1.2(1)③'!A:A,0),1)</f>
        <v>188</v>
      </c>
      <c r="L213" s="17">
        <f t="shared" si="25"/>
        <v>190</v>
      </c>
      <c r="M213" s="17" t="str">
        <f t="shared" si="26"/>
        <v>廃棄物廃棄物焼却施設（ガス化溶融施設を含む）通風設備</v>
      </c>
    </row>
    <row r="214" spans="2:13">
      <c r="B214" s="80" t="s">
        <v>3069</v>
      </c>
      <c r="C214" s="27"/>
      <c r="D214" s="26"/>
      <c r="E214" s="28"/>
      <c r="F214" s="70" t="s">
        <v>13</v>
      </c>
      <c r="G214" s="80" t="s">
        <v>3264</v>
      </c>
      <c r="H214" s="28"/>
      <c r="I214" s="22" t="s">
        <v>3477</v>
      </c>
      <c r="J214" s="140" t="str">
        <f t="shared" si="24"/>
        <v>191～196</v>
      </c>
      <c r="K214" s="60">
        <f>INDEX('1.2(1)③'!$B:$B,MATCH(M214,'1.2(1)③'!A:A,0),1)</f>
        <v>191</v>
      </c>
      <c r="L214" s="17">
        <f t="shared" si="25"/>
        <v>196</v>
      </c>
      <c r="M214" s="17" t="str">
        <f t="shared" si="26"/>
        <v>廃棄物廃棄物焼却施設（ガス化溶融施設を含む）排ガス処理設備</v>
      </c>
    </row>
    <row r="215" spans="2:13">
      <c r="B215" s="80" t="s">
        <v>3069</v>
      </c>
      <c r="C215" s="27"/>
      <c r="D215" s="26"/>
      <c r="E215" s="28"/>
      <c r="F215" s="70" t="s">
        <v>13</v>
      </c>
      <c r="G215" s="80" t="s">
        <v>3264</v>
      </c>
      <c r="H215" s="28"/>
      <c r="I215" s="22" t="s">
        <v>3490</v>
      </c>
      <c r="J215" s="140" t="str">
        <f t="shared" si="24"/>
        <v>197～201</v>
      </c>
      <c r="K215" s="60">
        <f>INDEX('1.2(1)③'!$B:$B,MATCH(M215,'1.2(1)③'!A:A,0),1)</f>
        <v>197</v>
      </c>
      <c r="L215" s="17">
        <f t="shared" si="25"/>
        <v>201</v>
      </c>
      <c r="M215" s="17" t="str">
        <f t="shared" si="26"/>
        <v>廃棄物廃棄物焼却施設（ガス化溶融施設を含む）灰出し設備（セメント固化処理設備、スラグ・メタル等の搬出設備を含む）</v>
      </c>
    </row>
    <row r="216" spans="2:13">
      <c r="B216" s="80" t="s">
        <v>3069</v>
      </c>
      <c r="C216" s="27"/>
      <c r="D216" s="26"/>
      <c r="E216" s="28"/>
      <c r="F216" s="70" t="s">
        <v>13</v>
      </c>
      <c r="G216" s="80" t="s">
        <v>3264</v>
      </c>
      <c r="H216" s="28"/>
      <c r="I216" s="22" t="s">
        <v>3478</v>
      </c>
      <c r="J216" s="140" t="str">
        <f t="shared" si="24"/>
        <v>202～203</v>
      </c>
      <c r="K216" s="60">
        <f>INDEX('1.2(1)③'!$B:$B,MATCH(M216,'1.2(1)③'!A:A,0),1)</f>
        <v>202</v>
      </c>
      <c r="L216" s="17">
        <f t="shared" si="25"/>
        <v>203</v>
      </c>
      <c r="M216" s="17" t="str">
        <f t="shared" si="26"/>
        <v>廃棄物廃棄物焼却施設（ガス化溶融施設を含む）排水処理設備</v>
      </c>
    </row>
    <row r="217" spans="2:13">
      <c r="B217" s="80" t="s">
        <v>3069</v>
      </c>
      <c r="C217" s="27"/>
      <c r="D217" s="26"/>
      <c r="E217" s="28"/>
      <c r="F217" s="70" t="s">
        <v>13</v>
      </c>
      <c r="G217" s="78" t="s">
        <v>3264</v>
      </c>
      <c r="H217" s="30"/>
      <c r="I217" s="23" t="s">
        <v>3479</v>
      </c>
      <c r="J217" s="140" t="str">
        <f t="shared" si="24"/>
        <v>204～223</v>
      </c>
      <c r="K217" s="60">
        <f>INDEX('1.2(1)③'!$B:$B,MATCH(M217,'1.2(1)③'!A:A,0),1)</f>
        <v>204</v>
      </c>
      <c r="L217" s="17">
        <f t="shared" si="25"/>
        <v>223</v>
      </c>
      <c r="M217" s="17" t="str">
        <f t="shared" si="26"/>
        <v>廃棄物廃棄物焼却施設（ガス化溶融施設を含む）熱回収設備</v>
      </c>
    </row>
    <row r="218" spans="2:13">
      <c r="B218" s="80" t="s">
        <v>3069</v>
      </c>
      <c r="C218" s="27"/>
      <c r="D218" s="26"/>
      <c r="E218" s="28"/>
      <c r="F218" s="70" t="s">
        <v>13</v>
      </c>
      <c r="G218" s="63" t="s">
        <v>3480</v>
      </c>
      <c r="H218" s="25"/>
      <c r="I218" s="21" t="s">
        <v>3481</v>
      </c>
      <c r="J218" s="140">
        <f t="shared" si="24"/>
        <v>224</v>
      </c>
      <c r="K218" s="60">
        <f>INDEX('1.2(1)③'!$B:$B,MATCH(M218,'1.2(1)③'!A:A,0),1)</f>
        <v>224</v>
      </c>
      <c r="L218" s="17">
        <f t="shared" si="25"/>
        <v>224</v>
      </c>
      <c r="M218" s="17" t="str">
        <f t="shared" si="26"/>
        <v>廃棄物し尿処理施設受入・貯留設備</v>
      </c>
    </row>
    <row r="219" spans="2:13">
      <c r="B219" s="80" t="s">
        <v>3069</v>
      </c>
      <c r="C219" s="27"/>
      <c r="D219" s="26"/>
      <c r="E219" s="28"/>
      <c r="F219" s="70" t="s">
        <v>13</v>
      </c>
      <c r="G219" s="80" t="s">
        <v>3480</v>
      </c>
      <c r="H219" s="28"/>
      <c r="I219" s="22" t="s">
        <v>3482</v>
      </c>
      <c r="J219" s="140" t="str">
        <f t="shared" si="24"/>
        <v>225～226</v>
      </c>
      <c r="K219" s="60">
        <f>INDEX('1.2(1)③'!$B:$B,MATCH(M219,'1.2(1)③'!A:A,0),1)</f>
        <v>225</v>
      </c>
      <c r="L219" s="17">
        <f t="shared" si="25"/>
        <v>226</v>
      </c>
      <c r="M219" s="17" t="str">
        <f t="shared" si="26"/>
        <v>廃棄物し尿処理施設生物反応処理設備</v>
      </c>
    </row>
    <row r="220" spans="2:13">
      <c r="B220" s="80" t="s">
        <v>3069</v>
      </c>
      <c r="C220" s="27"/>
      <c r="D220" s="26"/>
      <c r="E220" s="28"/>
      <c r="F220" s="70" t="s">
        <v>13</v>
      </c>
      <c r="G220" s="80" t="s">
        <v>3480</v>
      </c>
      <c r="H220" s="28"/>
      <c r="I220" s="22" t="s">
        <v>3467</v>
      </c>
      <c r="J220" s="140" t="str">
        <f t="shared" si="24"/>
        <v>227～228</v>
      </c>
      <c r="K220" s="60">
        <f>INDEX('1.2(1)③'!$B:$B,MATCH(M220,'1.2(1)③'!A:A,0),1)</f>
        <v>227</v>
      </c>
      <c r="L220" s="17">
        <f t="shared" si="25"/>
        <v>228</v>
      </c>
      <c r="M220" s="17" t="str">
        <f t="shared" si="26"/>
        <v>廃棄物し尿処理施設高度処理設備</v>
      </c>
    </row>
    <row r="221" spans="2:13">
      <c r="B221" s="80" t="s">
        <v>3069</v>
      </c>
      <c r="C221" s="27"/>
      <c r="D221" s="26"/>
      <c r="E221" s="28"/>
      <c r="F221" s="70" t="s">
        <v>13</v>
      </c>
      <c r="G221" s="80" t="s">
        <v>3480</v>
      </c>
      <c r="H221" s="28"/>
      <c r="I221" s="22" t="s">
        <v>3469</v>
      </c>
      <c r="J221" s="140" t="str">
        <f t="shared" si="24"/>
        <v>229～230</v>
      </c>
      <c r="K221" s="60">
        <f>INDEX('1.2(1)③'!$B:$B,MATCH(M221,'1.2(1)③'!A:A,0),1)</f>
        <v>229</v>
      </c>
      <c r="L221" s="17">
        <f t="shared" si="25"/>
        <v>230</v>
      </c>
      <c r="M221" s="17" t="str">
        <f t="shared" si="26"/>
        <v>廃棄物し尿処理施設汚泥脱水設備</v>
      </c>
    </row>
    <row r="222" spans="2:13">
      <c r="B222" s="80" t="s">
        <v>3069</v>
      </c>
      <c r="C222" s="27"/>
      <c r="D222" s="26"/>
      <c r="E222" s="28"/>
      <c r="F222" s="70" t="s">
        <v>13</v>
      </c>
      <c r="G222" s="80" t="s">
        <v>3480</v>
      </c>
      <c r="H222" s="28"/>
      <c r="I222" s="22" t="s">
        <v>3483</v>
      </c>
      <c r="J222" s="140" t="str">
        <f t="shared" si="24"/>
        <v>231～235</v>
      </c>
      <c r="K222" s="60">
        <f>INDEX('1.2(1)③'!$B:$B,MATCH(M222,'1.2(1)③'!A:A,0),1)</f>
        <v>231</v>
      </c>
      <c r="L222" s="17">
        <f t="shared" si="25"/>
        <v>235</v>
      </c>
      <c r="M222" s="17" t="str">
        <f t="shared" si="26"/>
        <v>廃棄物し尿処理施設汚泥乾燥・焼却設備</v>
      </c>
    </row>
    <row r="223" spans="2:13">
      <c r="B223" s="80" t="s">
        <v>3069</v>
      </c>
      <c r="C223" s="27"/>
      <c r="D223" s="26"/>
      <c r="E223" s="28"/>
      <c r="F223" s="70" t="s">
        <v>13</v>
      </c>
      <c r="G223" s="80" t="s">
        <v>3480</v>
      </c>
      <c r="H223" s="28"/>
      <c r="I223" s="22" t="s">
        <v>3484</v>
      </c>
      <c r="J223" s="140" t="str">
        <f t="shared" si="24"/>
        <v>236～241</v>
      </c>
      <c r="K223" s="60">
        <f>INDEX('1.2(1)③'!$B:$B,MATCH(M223,'1.2(1)③'!A:A,0),1)</f>
        <v>236</v>
      </c>
      <c r="L223" s="17">
        <f t="shared" si="25"/>
        <v>241</v>
      </c>
      <c r="M223" s="17" t="str">
        <f t="shared" si="26"/>
        <v>廃棄物し尿処理施設資源化設備</v>
      </c>
    </row>
    <row r="224" spans="2:13">
      <c r="B224" s="80" t="s">
        <v>3069</v>
      </c>
      <c r="C224" s="27"/>
      <c r="D224" s="26"/>
      <c r="E224" s="28"/>
      <c r="F224" s="70" t="s">
        <v>13</v>
      </c>
      <c r="G224" s="78" t="s">
        <v>3480</v>
      </c>
      <c r="H224" s="30"/>
      <c r="I224" s="23" t="s">
        <v>3485</v>
      </c>
      <c r="J224" s="140" t="str">
        <f t="shared" si="24"/>
        <v>242～245</v>
      </c>
      <c r="K224" s="60">
        <f>INDEX('1.2(1)③'!$B:$B,MATCH(M224,'1.2(1)③'!A:A,0),1)</f>
        <v>242</v>
      </c>
      <c r="L224" s="17">
        <f t="shared" si="25"/>
        <v>245</v>
      </c>
      <c r="M224" s="17" t="str">
        <f t="shared" si="26"/>
        <v>廃棄物し尿処理施設その他のし尿処理施設</v>
      </c>
    </row>
    <row r="225" spans="2:15">
      <c r="B225" s="80" t="s">
        <v>3069</v>
      </c>
      <c r="C225" s="27"/>
      <c r="D225" s="26"/>
      <c r="E225" s="28"/>
      <c r="F225" s="70" t="s">
        <v>13</v>
      </c>
      <c r="G225" s="63" t="s">
        <v>3486</v>
      </c>
      <c r="H225" s="25"/>
      <c r="I225" s="21" t="s">
        <v>3487</v>
      </c>
      <c r="J225" s="140" t="str">
        <f t="shared" si="24"/>
        <v>246～245</v>
      </c>
      <c r="K225" s="60">
        <f>INDEX('1.2(1)③'!$B:$B,MATCH(M225,'1.2(1)③'!A:A,0),1)</f>
        <v>246</v>
      </c>
      <c r="L225" s="17">
        <f t="shared" si="25"/>
        <v>245</v>
      </c>
      <c r="M225" s="17" t="str">
        <f t="shared" si="26"/>
        <v>廃棄物最終処分場集排水設備・通気装置</v>
      </c>
    </row>
    <row r="226" spans="2:15">
      <c r="B226" s="80" t="s">
        <v>3069</v>
      </c>
      <c r="C226" s="27"/>
      <c r="D226" s="26"/>
      <c r="E226" s="28"/>
      <c r="F226" s="70" t="s">
        <v>13</v>
      </c>
      <c r="G226" s="80" t="s">
        <v>3486</v>
      </c>
      <c r="H226" s="28"/>
      <c r="I226" s="22" t="s">
        <v>3487</v>
      </c>
      <c r="J226" s="140" t="str">
        <f t="shared" si="24"/>
        <v>246～247</v>
      </c>
      <c r="K226" s="60">
        <f>INDEX('1.2(1)③'!$B:$B,MATCH(M226,'1.2(1)③'!A:A,0),1)</f>
        <v>246</v>
      </c>
      <c r="L226" s="17">
        <f t="shared" si="25"/>
        <v>247</v>
      </c>
      <c r="M226" s="17" t="str">
        <f t="shared" si="26"/>
        <v>廃棄物最終処分場集排水設備・通気装置</v>
      </c>
    </row>
    <row r="227" spans="2:15">
      <c r="B227" s="80" t="s">
        <v>3069</v>
      </c>
      <c r="C227" s="27"/>
      <c r="D227" s="26"/>
      <c r="E227" s="28"/>
      <c r="F227" s="70" t="s">
        <v>13</v>
      </c>
      <c r="G227" s="78" t="s">
        <v>3486</v>
      </c>
      <c r="H227" s="30"/>
      <c r="I227" s="23" t="s">
        <v>3488</v>
      </c>
      <c r="J227" s="140" t="str">
        <f t="shared" si="24"/>
        <v>248～249</v>
      </c>
      <c r="K227" s="60">
        <f>INDEX('1.2(1)③'!$B:$B,MATCH(M227,'1.2(1)③'!A:A,0),1)</f>
        <v>248</v>
      </c>
      <c r="L227" s="17">
        <f t="shared" si="25"/>
        <v>249</v>
      </c>
      <c r="M227" s="17" t="str">
        <f t="shared" si="26"/>
        <v>廃棄物最終処分場浸出液処理設備</v>
      </c>
    </row>
    <row r="228" spans="2:15">
      <c r="B228" s="78" t="s">
        <v>3069</v>
      </c>
      <c r="C228" s="29"/>
      <c r="D228" s="127"/>
      <c r="E228" s="30"/>
      <c r="F228" s="71" t="s">
        <v>13</v>
      </c>
      <c r="G228" s="127" t="s">
        <v>753</v>
      </c>
      <c r="H228" s="30"/>
      <c r="I228" s="23" t="s">
        <v>3489</v>
      </c>
      <c r="J228" s="140">
        <f t="shared" si="24"/>
        <v>250</v>
      </c>
      <c r="K228" s="60">
        <f>INDEX('1.2(1)③'!$B:$B,MATCH(M228,'1.2(1)③'!A:A,0),1)</f>
        <v>250</v>
      </c>
      <c r="L228" s="17">
        <f t="shared" si="25"/>
        <v>250</v>
      </c>
      <c r="M228" s="17" t="str">
        <f t="shared" si="26"/>
        <v>廃棄物その他廃棄物系バイオマスの利活用のための設備</v>
      </c>
    </row>
    <row r="229" spans="2:15">
      <c r="K229" s="58">
        <v>251</v>
      </c>
    </row>
    <row r="230" spans="2:15" ht="18.600000000000001">
      <c r="B230" s="33" t="s">
        <v>3067</v>
      </c>
      <c r="C230" s="19" t="s">
        <v>713</v>
      </c>
      <c r="E230" s="19"/>
    </row>
    <row r="232" spans="2:15">
      <c r="B232" s="369" t="s">
        <v>0</v>
      </c>
      <c r="C232" s="370"/>
      <c r="D232" s="369" t="s">
        <v>730</v>
      </c>
      <c r="E232" s="370"/>
      <c r="F232" s="139" t="s">
        <v>8</v>
      </c>
      <c r="G232" s="369" t="s">
        <v>3</v>
      </c>
      <c r="H232" s="370"/>
      <c r="I232" s="73" t="s">
        <v>1024</v>
      </c>
      <c r="J232" s="59" t="s">
        <v>3003</v>
      </c>
    </row>
    <row r="233" spans="2:15">
      <c r="B233" s="63" t="s">
        <v>706</v>
      </c>
      <c r="C233" s="25"/>
      <c r="D233" t="s">
        <v>1025</v>
      </c>
      <c r="F233" s="22" t="s">
        <v>720</v>
      </c>
      <c r="G233" t="s">
        <v>3431</v>
      </c>
      <c r="H233" s="28"/>
      <c r="I233" s="23" t="s">
        <v>1023</v>
      </c>
      <c r="J233" s="140" t="str">
        <f t="shared" ref="J233:J278" si="27">HYPERLINK("#'"&amp;$B$17&amp;$B$18&amp;$B$230&amp;"'!B"&amp;K233+6,IF(L233=K233,K233,K233&amp;"～"&amp;L233))</f>
        <v>1～2</v>
      </c>
      <c r="K233" s="60">
        <f>INDEX('1.2(1)④'!$B:$B,MATCH(M233,'1.2(1)④'!A:A,0),1)</f>
        <v>1</v>
      </c>
      <c r="L233" s="17">
        <f>K234-1</f>
        <v>2</v>
      </c>
      <c r="M233" s="17" t="str">
        <f>D233&amp;F233&amp;G233&amp;I233</f>
        <v>荷主等Scope3排出削減に資する輸送方法の選択ー</v>
      </c>
      <c r="N233"/>
      <c r="O233"/>
    </row>
    <row r="234" spans="2:15">
      <c r="B234" s="26"/>
      <c r="C234" s="28"/>
      <c r="D234" s="43" t="s">
        <v>1025</v>
      </c>
      <c r="F234" s="69" t="s">
        <v>720</v>
      </c>
      <c r="G234" s="26" t="s">
        <v>1177</v>
      </c>
      <c r="H234" s="28"/>
      <c r="I234" s="23" t="s">
        <v>1023</v>
      </c>
      <c r="J234" s="140" t="str">
        <f t="shared" si="27"/>
        <v>3～34</v>
      </c>
      <c r="K234" s="60">
        <f>INDEX('1.2(1)④'!$B:$B,MATCH(M234,'1.2(1)④'!A:A,0),1)</f>
        <v>3</v>
      </c>
      <c r="L234" s="17">
        <f t="shared" ref="L234:L278" si="28">K235-1</f>
        <v>34</v>
      </c>
      <c r="M234" s="17" t="str">
        <f t="shared" ref="M234:M278" si="29">D234&amp;F234&amp;G234&amp;I234</f>
        <v>荷主等Scope3輸送効率向上のための措置ー</v>
      </c>
      <c r="N234"/>
      <c r="O234"/>
    </row>
    <row r="235" spans="2:15">
      <c r="B235" s="26"/>
      <c r="C235" s="28"/>
      <c r="D235" s="63" t="s">
        <v>1067</v>
      </c>
      <c r="E235" s="24"/>
      <c r="F235" s="21" t="s">
        <v>1178</v>
      </c>
      <c r="G235" s="63" t="s">
        <v>1179</v>
      </c>
      <c r="H235" s="25"/>
      <c r="I235" s="115" t="s">
        <v>1070</v>
      </c>
      <c r="J235" s="140">
        <f t="shared" si="27"/>
        <v>35</v>
      </c>
      <c r="K235" s="60">
        <f>INDEX('1.2(1)④'!$B:$B,MATCH(M235,'1.2(1)④'!A:A,0),1)</f>
        <v>35</v>
      </c>
      <c r="L235" s="17">
        <f t="shared" si="28"/>
        <v>35</v>
      </c>
      <c r="M235" s="17" t="str">
        <f t="shared" si="29"/>
        <v>貨物輸送事業者Scope1,2燃費性能の優れた輸送用機器の使用 （機器・機材等の導入）鉄道</v>
      </c>
      <c r="N235"/>
      <c r="O235"/>
    </row>
    <row r="236" spans="2:15">
      <c r="B236" s="26"/>
      <c r="C236" s="28"/>
      <c r="D236" s="42" t="s">
        <v>1067</v>
      </c>
      <c r="E236" s="27"/>
      <c r="F236" s="69" t="s">
        <v>1178</v>
      </c>
      <c r="G236" s="42" t="s">
        <v>1179</v>
      </c>
      <c r="H236" s="28"/>
      <c r="I236" s="115" t="s">
        <v>1072</v>
      </c>
      <c r="J236" s="140" t="str">
        <f t="shared" si="27"/>
        <v>36～41</v>
      </c>
      <c r="K236" s="60">
        <f>INDEX('1.2(1)④'!$B:$B,MATCH(M236,'1.2(1)④'!A:A,0),1)</f>
        <v>36</v>
      </c>
      <c r="L236" s="17">
        <f t="shared" si="28"/>
        <v>41</v>
      </c>
      <c r="M236" s="17" t="str">
        <f t="shared" si="29"/>
        <v>貨物輸送事業者Scope1,2燃費性能の優れた輸送用機器の使用 （機器・機材等の導入）自動車</v>
      </c>
      <c r="N236"/>
      <c r="O236"/>
    </row>
    <row r="237" spans="2:15">
      <c r="B237" s="26"/>
      <c r="C237" s="28"/>
      <c r="D237" s="80" t="s">
        <v>1067</v>
      </c>
      <c r="E237" s="27"/>
      <c r="F237" s="70" t="s">
        <v>1178</v>
      </c>
      <c r="G237" s="80" t="s">
        <v>1179</v>
      </c>
      <c r="H237" s="28"/>
      <c r="I237" s="115" t="s">
        <v>1078</v>
      </c>
      <c r="J237" s="140" t="str">
        <f t="shared" si="27"/>
        <v>42～44</v>
      </c>
      <c r="K237" s="60">
        <f>INDEX('1.2(1)④'!$B:$B,MATCH(M237,'1.2(1)④'!A:A,0),1)</f>
        <v>42</v>
      </c>
      <c r="L237" s="17">
        <f t="shared" si="28"/>
        <v>44</v>
      </c>
      <c r="M237" s="17" t="str">
        <f t="shared" si="29"/>
        <v>貨物輸送事業者Scope1,2燃費性能の優れた輸送用機器の使用 （機器・機材等の導入）船舶</v>
      </c>
      <c r="N237"/>
      <c r="O237"/>
    </row>
    <row r="238" spans="2:15">
      <c r="B238" s="26"/>
      <c r="C238" s="28"/>
      <c r="D238" s="80" t="s">
        <v>1067</v>
      </c>
      <c r="E238" s="27"/>
      <c r="F238" s="70" t="s">
        <v>1178</v>
      </c>
      <c r="G238" s="78" t="s">
        <v>1179</v>
      </c>
      <c r="H238" s="30"/>
      <c r="I238" s="115" t="s">
        <v>1082</v>
      </c>
      <c r="J238" s="140" t="str">
        <f t="shared" si="27"/>
        <v>45～46</v>
      </c>
      <c r="K238" s="60">
        <f>INDEX('1.2(1)④'!$B:$B,MATCH(M238,'1.2(1)④'!A:A,0),1)</f>
        <v>45</v>
      </c>
      <c r="L238" s="17">
        <f t="shared" si="28"/>
        <v>46</v>
      </c>
      <c r="M238" s="17" t="str">
        <f t="shared" si="29"/>
        <v>貨物輸送事業者Scope1,2燃費性能の優れた輸送用機器の使用 （機器・機材等の導入）航空機</v>
      </c>
      <c r="N238"/>
      <c r="O238"/>
    </row>
    <row r="239" spans="2:15">
      <c r="B239" s="26"/>
      <c r="C239" s="28"/>
      <c r="D239" s="80" t="s">
        <v>1067</v>
      </c>
      <c r="E239" s="27"/>
      <c r="F239" s="70" t="s">
        <v>1178</v>
      </c>
      <c r="G239" s="26" t="s">
        <v>1180</v>
      </c>
      <c r="H239" s="28"/>
      <c r="I239" s="115" t="s">
        <v>3439</v>
      </c>
      <c r="J239" s="140" t="str">
        <f t="shared" si="27"/>
        <v>47～48</v>
      </c>
      <c r="K239" s="60">
        <f>INDEX('1.2(1)④'!$B:$B,MATCH(M239,'1.2(1)④'!A:A,0),1)</f>
        <v>47</v>
      </c>
      <c r="L239" s="17">
        <f t="shared" si="28"/>
        <v>48</v>
      </c>
      <c r="M239" s="17" t="str">
        <f t="shared" si="29"/>
        <v>貨物輸送事業者Scope1,2排出削減に資する運転又は操縦 （運用管理）鉄道</v>
      </c>
      <c r="N239"/>
      <c r="O239"/>
    </row>
    <row r="240" spans="2:15">
      <c r="B240" s="26"/>
      <c r="C240" s="28"/>
      <c r="D240" s="80" t="s">
        <v>1067</v>
      </c>
      <c r="E240" s="27"/>
      <c r="F240" s="70" t="s">
        <v>1178</v>
      </c>
      <c r="G240" s="42" t="s">
        <v>1180</v>
      </c>
      <c r="H240" s="28"/>
      <c r="I240" s="115" t="s">
        <v>1072</v>
      </c>
      <c r="J240" s="140" t="str">
        <f t="shared" si="27"/>
        <v>49～52</v>
      </c>
      <c r="K240" s="60">
        <f>INDEX('1.2(1)④'!$B:$B,MATCH(M240,'1.2(1)④'!A:A,0),1)</f>
        <v>49</v>
      </c>
      <c r="L240" s="17">
        <f t="shared" si="28"/>
        <v>52</v>
      </c>
      <c r="M240" s="17" t="str">
        <f t="shared" si="29"/>
        <v>貨物輸送事業者Scope1,2排出削減に資する運転又は操縦 （運用管理）自動車</v>
      </c>
      <c r="N240"/>
      <c r="O240"/>
    </row>
    <row r="241" spans="2:15">
      <c r="B241" s="26"/>
      <c r="C241" s="28"/>
      <c r="D241" s="80" t="s">
        <v>1067</v>
      </c>
      <c r="E241" s="27"/>
      <c r="F241" s="70" t="s">
        <v>1178</v>
      </c>
      <c r="G241" s="80" t="s">
        <v>1180</v>
      </c>
      <c r="H241" s="28"/>
      <c r="I241" s="115" t="s">
        <v>3440</v>
      </c>
      <c r="J241" s="140" t="str">
        <f t="shared" si="27"/>
        <v>53～56</v>
      </c>
      <c r="K241" s="60">
        <f>INDEX('1.2(1)④'!$B:$B,MATCH(M241,'1.2(1)④'!A:A,0),1)</f>
        <v>53</v>
      </c>
      <c r="L241" s="17">
        <f t="shared" si="28"/>
        <v>56</v>
      </c>
      <c r="M241" s="17" t="str">
        <f t="shared" si="29"/>
        <v>貨物輸送事業者Scope1,2排出削減に資する運転又は操縦 （運用管理）船舶</v>
      </c>
      <c r="N241"/>
      <c r="O241"/>
    </row>
    <row r="242" spans="2:15">
      <c r="B242" s="26"/>
      <c r="C242" s="28"/>
      <c r="D242" s="80" t="s">
        <v>1067</v>
      </c>
      <c r="E242" s="27"/>
      <c r="F242" s="70" t="s">
        <v>1178</v>
      </c>
      <c r="G242" s="80" t="s">
        <v>1180</v>
      </c>
      <c r="H242" s="28"/>
      <c r="I242" s="115" t="s">
        <v>1096</v>
      </c>
      <c r="J242" s="140" t="str">
        <f t="shared" si="27"/>
        <v>57～59</v>
      </c>
      <c r="K242" s="60">
        <f>INDEX('1.2(1)④'!$B:$B,MATCH(M242,'1.2(1)④'!A:A,0),1)</f>
        <v>57</v>
      </c>
      <c r="L242" s="17">
        <f t="shared" si="28"/>
        <v>59</v>
      </c>
      <c r="M242" s="17" t="str">
        <f t="shared" si="29"/>
        <v>貨物輸送事業者Scope1,2排出削減に資する運転又は操縦 （運用管理）航空機　</v>
      </c>
      <c r="N242"/>
      <c r="O242"/>
    </row>
    <row r="243" spans="2:15">
      <c r="B243" s="26"/>
      <c r="C243" s="28"/>
      <c r="D243" s="80" t="s">
        <v>1067</v>
      </c>
      <c r="E243" s="27"/>
      <c r="F243" s="70" t="s">
        <v>1178</v>
      </c>
      <c r="G243" s="63" t="s">
        <v>1181</v>
      </c>
      <c r="H243" s="25"/>
      <c r="I243" s="115" t="s">
        <v>1070</v>
      </c>
      <c r="J243" s="140" t="str">
        <f t="shared" si="27"/>
        <v>60～61</v>
      </c>
      <c r="K243" s="60">
        <f>INDEX('1.2(1)④'!$B:$B,MATCH(M243,'1.2(1)④'!A:A,0),1)</f>
        <v>60</v>
      </c>
      <c r="L243" s="17">
        <f t="shared" si="28"/>
        <v>61</v>
      </c>
      <c r="M243" s="17" t="str">
        <f t="shared" si="29"/>
        <v>貨物輸送事業者Scope1,2輸送機器の大型化 （機器・機材等の導入）鉄道</v>
      </c>
      <c r="N243"/>
      <c r="O243"/>
    </row>
    <row r="244" spans="2:15">
      <c r="B244" s="26"/>
      <c r="C244" s="28"/>
      <c r="D244" s="80" t="s">
        <v>1067</v>
      </c>
      <c r="E244" s="27"/>
      <c r="F244" s="70" t="s">
        <v>1178</v>
      </c>
      <c r="G244" s="80" t="s">
        <v>1181</v>
      </c>
      <c r="H244" s="28"/>
      <c r="I244" s="115" t="s">
        <v>1072</v>
      </c>
      <c r="J244" s="140" t="str">
        <f t="shared" si="27"/>
        <v>62～63</v>
      </c>
      <c r="K244" s="60">
        <f>INDEX('1.2(1)④'!$B:$B,MATCH(M244,'1.2(1)④'!A:A,0),1)</f>
        <v>62</v>
      </c>
      <c r="L244" s="17">
        <f t="shared" si="28"/>
        <v>63</v>
      </c>
      <c r="M244" s="17" t="str">
        <f t="shared" si="29"/>
        <v>貨物輸送事業者Scope1,2輸送機器の大型化 （機器・機材等の導入）自動車</v>
      </c>
      <c r="N244"/>
      <c r="O244"/>
    </row>
    <row r="245" spans="2:15">
      <c r="B245" s="26"/>
      <c r="C245" s="28"/>
      <c r="D245" s="80" t="s">
        <v>1067</v>
      </c>
      <c r="E245" s="27"/>
      <c r="F245" s="70" t="s">
        <v>1178</v>
      </c>
      <c r="G245" s="80" t="s">
        <v>1181</v>
      </c>
      <c r="H245" s="28"/>
      <c r="I245" s="115" t="s">
        <v>1078</v>
      </c>
      <c r="J245" s="140">
        <f t="shared" si="27"/>
        <v>64</v>
      </c>
      <c r="K245" s="60">
        <f>INDEX('1.2(1)④'!$B:$B,MATCH(M245,'1.2(1)④'!A:A,0),1)</f>
        <v>64</v>
      </c>
      <c r="L245" s="17">
        <f t="shared" si="28"/>
        <v>64</v>
      </c>
      <c r="M245" s="17" t="str">
        <f t="shared" si="29"/>
        <v>貨物輸送事業者Scope1,2輸送機器の大型化 （機器・機材等の導入）船舶</v>
      </c>
      <c r="N245"/>
      <c r="O245"/>
    </row>
    <row r="246" spans="2:15">
      <c r="B246" s="26"/>
      <c r="C246" s="28"/>
      <c r="D246" s="80" t="s">
        <v>1067</v>
      </c>
      <c r="E246" s="27"/>
      <c r="F246" s="70" t="s">
        <v>1178</v>
      </c>
      <c r="G246" s="78" t="s">
        <v>1181</v>
      </c>
      <c r="H246" s="30"/>
      <c r="I246" s="115" t="s">
        <v>3441</v>
      </c>
      <c r="J246" s="140">
        <f t="shared" si="27"/>
        <v>65</v>
      </c>
      <c r="K246" s="60">
        <f>INDEX('1.2(1)④'!$B:$B,MATCH(M246,'1.2(1)④'!A:A,0),1)</f>
        <v>65</v>
      </c>
      <c r="L246" s="17">
        <f t="shared" si="28"/>
        <v>65</v>
      </c>
      <c r="M246" s="17" t="str">
        <f t="shared" si="29"/>
        <v>貨物輸送事業者Scope1,2輸送機器の大型化 （機器・機材等の導入）航空機</v>
      </c>
      <c r="N246"/>
      <c r="O246"/>
    </row>
    <row r="247" spans="2:15">
      <c r="B247" s="26"/>
      <c r="C247" s="28"/>
      <c r="D247" s="80" t="s">
        <v>1067</v>
      </c>
      <c r="E247" s="27"/>
      <c r="F247" s="70" t="s">
        <v>1178</v>
      </c>
      <c r="G247" t="s">
        <v>1106</v>
      </c>
      <c r="H247" s="25"/>
      <c r="I247" s="115" t="s">
        <v>1070</v>
      </c>
      <c r="J247" s="140" t="str">
        <f t="shared" si="27"/>
        <v>66～67</v>
      </c>
      <c r="K247" s="60">
        <f>INDEX('1.2(1)④'!$B:$B,MATCH(M247,'1.2(1)④'!A:A,0),1)</f>
        <v>66</v>
      </c>
      <c r="L247" s="17">
        <f t="shared" si="28"/>
        <v>67</v>
      </c>
      <c r="M247" s="17" t="str">
        <f t="shared" si="29"/>
        <v>貨物輸送事業者Scope1,2輸送能力の効率的な活用 （運用管理）鉄道</v>
      </c>
      <c r="N247"/>
      <c r="O247"/>
    </row>
    <row r="248" spans="2:15">
      <c r="B248" s="26"/>
      <c r="C248" s="28"/>
      <c r="D248" s="80" t="s">
        <v>1067</v>
      </c>
      <c r="E248" s="27"/>
      <c r="F248" s="70" t="s">
        <v>1178</v>
      </c>
      <c r="G248" s="42" t="s">
        <v>1106</v>
      </c>
      <c r="H248" s="28"/>
      <c r="I248" s="115" t="s">
        <v>1072</v>
      </c>
      <c r="J248" s="140" t="str">
        <f t="shared" si="27"/>
        <v>68～70</v>
      </c>
      <c r="K248" s="60">
        <f>INDEX('1.2(1)④'!$B:$B,MATCH(M248,'1.2(1)④'!A:A,0),1)</f>
        <v>68</v>
      </c>
      <c r="L248" s="17">
        <f t="shared" si="28"/>
        <v>70</v>
      </c>
      <c r="M248" s="17" t="str">
        <f t="shared" si="29"/>
        <v>貨物輸送事業者Scope1,2輸送能力の効率的な活用 （運用管理）自動車</v>
      </c>
      <c r="N248"/>
      <c r="O248"/>
    </row>
    <row r="249" spans="2:15">
      <c r="B249" s="26"/>
      <c r="C249" s="28"/>
      <c r="D249" s="80" t="s">
        <v>1067</v>
      </c>
      <c r="E249" s="27"/>
      <c r="F249" s="70" t="s">
        <v>1178</v>
      </c>
      <c r="G249" s="80" t="s">
        <v>3432</v>
      </c>
      <c r="H249" s="28"/>
      <c r="I249" s="115" t="s">
        <v>1078</v>
      </c>
      <c r="J249" s="140" t="str">
        <f t="shared" si="27"/>
        <v>71～72</v>
      </c>
      <c r="K249" s="60">
        <f>INDEX('1.2(1)④'!$B:$B,MATCH(M249,'1.2(1)④'!A:A,0),1)</f>
        <v>71</v>
      </c>
      <c r="L249" s="17">
        <f t="shared" si="28"/>
        <v>72</v>
      </c>
      <c r="M249" s="17" t="str">
        <f t="shared" si="29"/>
        <v>貨物輸送事業者Scope1,2輸送能力の効率的な活用 （運用管理）船舶</v>
      </c>
      <c r="N249"/>
      <c r="O249"/>
    </row>
    <row r="250" spans="2:15">
      <c r="B250" s="26"/>
      <c r="C250" s="28"/>
      <c r="D250" s="80" t="s">
        <v>1067</v>
      </c>
      <c r="E250" s="27"/>
      <c r="F250" s="70" t="s">
        <v>1178</v>
      </c>
      <c r="G250" s="78" t="s">
        <v>3432</v>
      </c>
      <c r="H250" s="30"/>
      <c r="I250" s="115" t="s">
        <v>3441</v>
      </c>
      <c r="J250" s="140" t="str">
        <f t="shared" si="27"/>
        <v>73～74</v>
      </c>
      <c r="K250" s="60">
        <f>INDEX('1.2(1)④'!$B:$B,MATCH(M250,'1.2(1)④'!A:A,0),1)</f>
        <v>73</v>
      </c>
      <c r="L250" s="17">
        <f t="shared" si="28"/>
        <v>74</v>
      </c>
      <c r="M250" s="17" t="str">
        <f t="shared" si="29"/>
        <v>貨物輸送事業者Scope1,2輸送能力の効率的な活用 （運用管理）航空機</v>
      </c>
      <c r="N250"/>
      <c r="O250"/>
    </row>
    <row r="251" spans="2:15">
      <c r="B251" s="26"/>
      <c r="C251" s="28"/>
      <c r="D251" s="80" t="s">
        <v>1067</v>
      </c>
      <c r="E251" s="27"/>
      <c r="F251" s="70" t="s">
        <v>1178</v>
      </c>
      <c r="G251" s="26" t="s">
        <v>1182</v>
      </c>
      <c r="H251" s="28"/>
      <c r="I251" s="115" t="s">
        <v>3442</v>
      </c>
      <c r="J251" s="140" t="str">
        <f t="shared" si="27"/>
        <v>75～76</v>
      </c>
      <c r="K251" s="60">
        <f>INDEX('1.2(1)④'!$B:$B,MATCH(M251,'1.2(1)④'!A:A,0),1)</f>
        <v>75</v>
      </c>
      <c r="L251" s="17">
        <f t="shared" si="28"/>
        <v>76</v>
      </c>
      <c r="M251" s="17" t="str">
        <f t="shared" si="29"/>
        <v>貨物輸送事業者Scope1,2その他排出削減 （運用管理）共通</v>
      </c>
      <c r="N251"/>
      <c r="O251"/>
    </row>
    <row r="252" spans="2:15">
      <c r="B252" s="26"/>
      <c r="C252" s="28"/>
      <c r="D252" s="80" t="s">
        <v>1067</v>
      </c>
      <c r="E252" s="27"/>
      <c r="F252" s="70" t="s">
        <v>1178</v>
      </c>
      <c r="G252" s="80" t="s">
        <v>1182</v>
      </c>
      <c r="H252" s="28"/>
      <c r="I252" s="115" t="s">
        <v>1070</v>
      </c>
      <c r="J252" s="140" t="str">
        <f t="shared" si="27"/>
        <v>77～84</v>
      </c>
      <c r="K252" s="60">
        <f>INDEX('1.2(1)④'!$B:$B,MATCH(M252,'1.2(1)④'!A:A,0),1)</f>
        <v>77</v>
      </c>
      <c r="L252" s="17">
        <f t="shared" si="28"/>
        <v>84</v>
      </c>
      <c r="M252" s="17" t="str">
        <f t="shared" si="29"/>
        <v>貨物輸送事業者Scope1,2その他排出削減 （運用管理）鉄道</v>
      </c>
      <c r="N252"/>
      <c r="O252"/>
    </row>
    <row r="253" spans="2:15">
      <c r="B253" s="26"/>
      <c r="C253" s="28"/>
      <c r="D253" s="80" t="s">
        <v>1067</v>
      </c>
      <c r="E253" s="27"/>
      <c r="F253" s="70" t="s">
        <v>1178</v>
      </c>
      <c r="G253" s="80" t="s">
        <v>1182</v>
      </c>
      <c r="H253" s="28"/>
      <c r="I253" s="115" t="s">
        <v>1072</v>
      </c>
      <c r="J253" s="140" t="str">
        <f t="shared" si="27"/>
        <v>85～95</v>
      </c>
      <c r="K253" s="60">
        <f>INDEX('1.2(1)④'!$B:$B,MATCH(M253,'1.2(1)④'!A:A,0),1)</f>
        <v>85</v>
      </c>
      <c r="L253" s="17">
        <f t="shared" si="28"/>
        <v>95</v>
      </c>
      <c r="M253" s="17" t="str">
        <f t="shared" si="29"/>
        <v>貨物輸送事業者Scope1,2その他排出削減 （運用管理）自動車</v>
      </c>
      <c r="N253"/>
      <c r="O253"/>
    </row>
    <row r="254" spans="2:15">
      <c r="B254" s="26"/>
      <c r="C254" s="28"/>
      <c r="D254" s="80" t="s">
        <v>1067</v>
      </c>
      <c r="E254" s="27"/>
      <c r="F254" s="70" t="s">
        <v>1178</v>
      </c>
      <c r="G254" s="80" t="s">
        <v>1182</v>
      </c>
      <c r="H254" s="28"/>
      <c r="I254" s="115" t="s">
        <v>1078</v>
      </c>
      <c r="J254" s="140" t="str">
        <f t="shared" si="27"/>
        <v>96～103</v>
      </c>
      <c r="K254" s="60">
        <f>INDEX('1.2(1)④'!$B:$B,MATCH(M254,'1.2(1)④'!A:A,0),1)</f>
        <v>96</v>
      </c>
      <c r="L254" s="17">
        <f t="shared" si="28"/>
        <v>103</v>
      </c>
      <c r="M254" s="17" t="str">
        <f t="shared" si="29"/>
        <v>貨物輸送事業者Scope1,2その他排出削減 （運用管理）船舶</v>
      </c>
      <c r="N254"/>
      <c r="O254"/>
    </row>
    <row r="255" spans="2:15">
      <c r="B255" s="26"/>
      <c r="C255" s="28"/>
      <c r="D255" s="80" t="s">
        <v>1067</v>
      </c>
      <c r="E255" s="27"/>
      <c r="F255" s="70" t="s">
        <v>1178</v>
      </c>
      <c r="G255" s="80" t="s">
        <v>1182</v>
      </c>
      <c r="H255" s="28"/>
      <c r="I255" s="115" t="s">
        <v>3441</v>
      </c>
      <c r="J255" s="140">
        <f t="shared" si="27"/>
        <v>104</v>
      </c>
      <c r="K255" s="60">
        <f>INDEX('1.2(1)④'!$B:$B,MATCH(M255,'1.2(1)④'!A:A,0),1)</f>
        <v>104</v>
      </c>
      <c r="L255" s="17">
        <f t="shared" si="28"/>
        <v>104</v>
      </c>
      <c r="M255" s="17" t="str">
        <f t="shared" si="29"/>
        <v>貨物輸送事業者Scope1,2その他排出削減 （運用管理）航空機</v>
      </c>
      <c r="N255"/>
      <c r="O255"/>
    </row>
    <row r="256" spans="2:15">
      <c r="B256" s="26"/>
      <c r="C256" s="28"/>
      <c r="D256" s="80" t="s">
        <v>1067</v>
      </c>
      <c r="E256" s="27"/>
      <c r="F256" s="21" t="s">
        <v>683</v>
      </c>
      <c r="G256" s="74" t="s">
        <v>3433</v>
      </c>
      <c r="H256" s="75"/>
      <c r="I256" s="115" t="s">
        <v>3442</v>
      </c>
      <c r="J256" s="140" t="str">
        <f t="shared" si="27"/>
        <v>105～110</v>
      </c>
      <c r="K256" s="60">
        <f>INDEX('1.2(1)④'!$B:$B,MATCH(M256,'1.2(1)④'!A:A,0),1)</f>
        <v>105</v>
      </c>
      <c r="L256" s="17">
        <f t="shared" si="28"/>
        <v>110</v>
      </c>
      <c r="M256" s="17" t="str">
        <f t="shared" si="29"/>
        <v>貨物輸送事業者Scope3排出削減を考慮した業務委託共通</v>
      </c>
      <c r="N256"/>
      <c r="O256"/>
    </row>
    <row r="257" spans="2:15">
      <c r="B257" s="26"/>
      <c r="C257" s="28"/>
      <c r="D257" s="80" t="s">
        <v>1067</v>
      </c>
      <c r="E257" s="27"/>
      <c r="F257" s="69" t="s">
        <v>683</v>
      </c>
      <c r="G257" s="74" t="s">
        <v>3434</v>
      </c>
      <c r="H257" s="75"/>
      <c r="I257" s="115" t="s">
        <v>3442</v>
      </c>
      <c r="J257" s="140" t="str">
        <f t="shared" si="27"/>
        <v>111～112</v>
      </c>
      <c r="K257" s="60">
        <f>INDEX('1.2(1)④'!$B:$B,MATCH(M257,'1.2(1)④'!A:A,0),1)</f>
        <v>111</v>
      </c>
      <c r="L257" s="17">
        <f t="shared" si="28"/>
        <v>112</v>
      </c>
      <c r="M257" s="17" t="str">
        <f t="shared" si="29"/>
        <v>貨物輸送事業者Scope3排出削減を考慮した物流拠点の使用共通</v>
      </c>
      <c r="N257"/>
      <c r="O257"/>
    </row>
    <row r="258" spans="2:15">
      <c r="B258" s="26"/>
      <c r="C258" s="28"/>
      <c r="D258" s="80" t="s">
        <v>1067</v>
      </c>
      <c r="E258" s="27"/>
      <c r="F258" s="70" t="s">
        <v>683</v>
      </c>
      <c r="G258" s="74" t="s">
        <v>3435</v>
      </c>
      <c r="H258" s="75"/>
      <c r="I258" s="115" t="s">
        <v>3442</v>
      </c>
      <c r="J258" s="140">
        <f t="shared" si="27"/>
        <v>113</v>
      </c>
      <c r="K258" s="60">
        <f>INDEX('1.2(1)④'!$B:$B,MATCH(M258,'1.2(1)④'!A:A,0),1)</f>
        <v>113</v>
      </c>
      <c r="L258" s="17">
        <f t="shared" si="28"/>
        <v>113</v>
      </c>
      <c r="M258" s="17" t="str">
        <f t="shared" si="29"/>
        <v>貨物輸送事業者Scope3排出削減を考慮した梱包資材・事務用品等の物品購入共通</v>
      </c>
      <c r="N258"/>
      <c r="O258"/>
    </row>
    <row r="259" spans="2:15">
      <c r="B259" s="26"/>
      <c r="C259" s="28"/>
      <c r="D259" s="80" t="s">
        <v>1067</v>
      </c>
      <c r="E259" s="27"/>
      <c r="F259" s="70" t="s">
        <v>683</v>
      </c>
      <c r="G259" s="63" t="s">
        <v>3436</v>
      </c>
      <c r="H259" s="25"/>
      <c r="I259" s="115" t="s">
        <v>3442</v>
      </c>
      <c r="J259" s="140" t="str">
        <f t="shared" si="27"/>
        <v>114～115</v>
      </c>
      <c r="K259" s="60">
        <f>INDEX('1.2(1)④'!$B:$B,MATCH(M259,'1.2(1)④'!A:A,0),1)</f>
        <v>114</v>
      </c>
      <c r="L259" s="17">
        <f t="shared" si="28"/>
        <v>115</v>
      </c>
      <c r="M259" s="17" t="str">
        <f t="shared" si="29"/>
        <v>貨物輸送事業者Scope3排出削減を考慮した機器・資材等の廃棄共通</v>
      </c>
      <c r="N259"/>
      <c r="O259"/>
    </row>
    <row r="260" spans="2:15">
      <c r="B260" s="26"/>
      <c r="C260" s="28"/>
      <c r="D260" s="63" t="s">
        <v>1142</v>
      </c>
      <c r="E260" s="25"/>
      <c r="F260" s="63" t="s">
        <v>1178</v>
      </c>
      <c r="G260" s="63" t="s">
        <v>1179</v>
      </c>
      <c r="H260" s="25"/>
      <c r="I260" s="115" t="s">
        <v>1070</v>
      </c>
      <c r="J260" s="140">
        <f t="shared" si="27"/>
        <v>116</v>
      </c>
      <c r="K260" s="60">
        <f>INDEX('1.2(1)④'!$B:$B,MATCH(M260,'1.2(1)④'!A:A,0),1)</f>
        <v>116</v>
      </c>
      <c r="L260" s="17">
        <f t="shared" si="28"/>
        <v>116</v>
      </c>
      <c r="M260" s="17" t="str">
        <f t="shared" si="29"/>
        <v>旅客輸送事業者Scope1,2燃費性能の優れた輸送用機器の使用 （機器・機材等の導入）鉄道</v>
      </c>
      <c r="N260"/>
      <c r="O260"/>
    </row>
    <row r="261" spans="2:15">
      <c r="B261" s="26"/>
      <c r="C261" s="28"/>
      <c r="D261" s="42" t="s">
        <v>1142</v>
      </c>
      <c r="E261" s="125"/>
      <c r="F261" s="42" t="s">
        <v>1178</v>
      </c>
      <c r="G261" s="42" t="s">
        <v>1179</v>
      </c>
      <c r="H261" s="28"/>
      <c r="I261" s="115" t="s">
        <v>1072</v>
      </c>
      <c r="J261" s="140" t="str">
        <f t="shared" si="27"/>
        <v>117～123</v>
      </c>
      <c r="K261" s="60">
        <f>INDEX('1.2(1)④'!$B:$B,MATCH(M261,'1.2(1)④'!A:A,0),1)</f>
        <v>117</v>
      </c>
      <c r="L261" s="17">
        <f t="shared" si="28"/>
        <v>123</v>
      </c>
      <c r="M261" s="17" t="str">
        <f t="shared" si="29"/>
        <v>旅客輸送事業者Scope1,2燃費性能の優れた輸送用機器の使用 （機器・機材等の導入）自動車</v>
      </c>
      <c r="N261"/>
      <c r="O261"/>
    </row>
    <row r="262" spans="2:15">
      <c r="B262" s="26"/>
      <c r="C262" s="28"/>
      <c r="D262" s="42" t="s">
        <v>1142</v>
      </c>
      <c r="E262" s="125"/>
      <c r="F262" s="80" t="s">
        <v>1178</v>
      </c>
      <c r="G262" s="80" t="s">
        <v>1179</v>
      </c>
      <c r="H262" s="28"/>
      <c r="I262" s="115" t="s">
        <v>1078</v>
      </c>
      <c r="J262" s="140" t="str">
        <f t="shared" si="27"/>
        <v>124～126</v>
      </c>
      <c r="K262" s="60">
        <f>INDEX('1.2(1)④'!$B:$B,MATCH(M262,'1.2(1)④'!A:A,0),1)</f>
        <v>124</v>
      </c>
      <c r="L262" s="17">
        <f t="shared" si="28"/>
        <v>126</v>
      </c>
      <c r="M262" s="17" t="str">
        <f t="shared" si="29"/>
        <v>旅客輸送事業者Scope1,2燃費性能の優れた輸送用機器の使用 （機器・機材等の導入）船舶</v>
      </c>
      <c r="N262"/>
      <c r="O262"/>
    </row>
    <row r="263" spans="2:15">
      <c r="B263" s="26"/>
      <c r="C263" s="28"/>
      <c r="D263" s="42" t="s">
        <v>1142</v>
      </c>
      <c r="E263" s="125"/>
      <c r="F263" s="80" t="s">
        <v>1178</v>
      </c>
      <c r="G263" s="78" t="s">
        <v>1179</v>
      </c>
      <c r="H263" s="30"/>
      <c r="I263" s="115" t="s">
        <v>1082</v>
      </c>
      <c r="J263" s="140" t="str">
        <f t="shared" si="27"/>
        <v>127～128</v>
      </c>
      <c r="K263" s="60">
        <f>INDEX('1.2(1)④'!$B:$B,MATCH(M263,'1.2(1)④'!A:A,0),1)</f>
        <v>127</v>
      </c>
      <c r="L263" s="17">
        <f t="shared" si="28"/>
        <v>128</v>
      </c>
      <c r="M263" s="17" t="str">
        <f t="shared" si="29"/>
        <v>旅客輸送事業者Scope1,2燃費性能の優れた輸送用機器の使用 （機器・機材等の導入）航空機</v>
      </c>
      <c r="N263"/>
      <c r="O263"/>
    </row>
    <row r="264" spans="2:15">
      <c r="B264" s="26"/>
      <c r="C264" s="28"/>
      <c r="D264" s="42" t="s">
        <v>1142</v>
      </c>
      <c r="E264" s="125"/>
      <c r="F264" s="80" t="s">
        <v>1178</v>
      </c>
      <c r="G264" s="63" t="s">
        <v>1180</v>
      </c>
      <c r="H264" s="25"/>
      <c r="I264" s="115" t="s">
        <v>1070</v>
      </c>
      <c r="J264" s="140" t="str">
        <f t="shared" si="27"/>
        <v>129～133</v>
      </c>
      <c r="K264" s="60">
        <f>INDEX('1.2(1)④'!$B:$B,MATCH(M264,'1.2(1)④'!A:A,0),1)</f>
        <v>129</v>
      </c>
      <c r="L264" s="17">
        <f t="shared" si="28"/>
        <v>133</v>
      </c>
      <c r="M264" s="17" t="str">
        <f t="shared" si="29"/>
        <v>旅客輸送事業者Scope1,2排出削減に資する運転又は操縦 （運用管理）鉄道</v>
      </c>
      <c r="N264"/>
      <c r="O264"/>
    </row>
    <row r="265" spans="2:15">
      <c r="B265" s="26"/>
      <c r="C265" s="28"/>
      <c r="D265" s="42" t="s">
        <v>1142</v>
      </c>
      <c r="E265" s="125"/>
      <c r="F265" s="80" t="s">
        <v>1178</v>
      </c>
      <c r="G265" s="80" t="s">
        <v>1180</v>
      </c>
      <c r="H265" s="28"/>
      <c r="I265" s="115" t="s">
        <v>1072</v>
      </c>
      <c r="J265" s="140" t="str">
        <f t="shared" si="27"/>
        <v>134～137</v>
      </c>
      <c r="K265" s="60">
        <f>INDEX('1.2(1)④'!$B:$B,MATCH(M265,'1.2(1)④'!A:A,0),1)</f>
        <v>134</v>
      </c>
      <c r="L265" s="17">
        <f t="shared" si="28"/>
        <v>137</v>
      </c>
      <c r="M265" s="17" t="str">
        <f t="shared" si="29"/>
        <v>旅客輸送事業者Scope1,2排出削減に資する運転又は操縦 （運用管理）自動車</v>
      </c>
      <c r="N265"/>
      <c r="O265"/>
    </row>
    <row r="266" spans="2:15">
      <c r="B266" s="26"/>
      <c r="C266" s="28"/>
      <c r="D266" s="42" t="s">
        <v>1142</v>
      </c>
      <c r="E266" s="125"/>
      <c r="F266" s="80" t="s">
        <v>1178</v>
      </c>
      <c r="G266" s="80" t="s">
        <v>1180</v>
      </c>
      <c r="H266" s="28"/>
      <c r="I266" s="115" t="s">
        <v>1078</v>
      </c>
      <c r="J266" s="140" t="str">
        <f t="shared" si="27"/>
        <v>138～140</v>
      </c>
      <c r="K266" s="60">
        <f>INDEX('1.2(1)④'!$B:$B,MATCH(M266,'1.2(1)④'!A:A,0),1)</f>
        <v>138</v>
      </c>
      <c r="L266" s="17">
        <f t="shared" si="28"/>
        <v>140</v>
      </c>
      <c r="M266" s="17" t="str">
        <f t="shared" si="29"/>
        <v>旅客輸送事業者Scope1,2排出削減に資する運転又は操縦 （運用管理）船舶</v>
      </c>
      <c r="N266"/>
      <c r="O266"/>
    </row>
    <row r="267" spans="2:15">
      <c r="B267" s="26"/>
      <c r="C267" s="28"/>
      <c r="D267" s="42" t="s">
        <v>1142</v>
      </c>
      <c r="E267" s="125"/>
      <c r="F267" s="80" t="s">
        <v>1178</v>
      </c>
      <c r="G267" s="78" t="s">
        <v>1180</v>
      </c>
      <c r="H267" s="30"/>
      <c r="I267" s="115" t="s">
        <v>1082</v>
      </c>
      <c r="J267" s="140" t="str">
        <f t="shared" si="27"/>
        <v>141～143</v>
      </c>
      <c r="K267" s="60">
        <f>INDEX('1.2(1)④'!$B:$B,MATCH(M267,'1.2(1)④'!A:A,0),1)</f>
        <v>141</v>
      </c>
      <c r="L267" s="17">
        <f t="shared" si="28"/>
        <v>143</v>
      </c>
      <c r="M267" s="17" t="str">
        <f t="shared" si="29"/>
        <v>旅客輸送事業者Scope1,2排出削減に資する運転又は操縦 （運用管理）航空機</v>
      </c>
      <c r="N267"/>
      <c r="O267"/>
    </row>
    <row r="268" spans="2:15">
      <c r="B268" s="26"/>
      <c r="C268" s="28"/>
      <c r="D268" s="42" t="s">
        <v>1142</v>
      </c>
      <c r="E268" s="125"/>
      <c r="F268" s="80" t="s">
        <v>1178</v>
      </c>
      <c r="G268" s="63" t="s">
        <v>3437</v>
      </c>
      <c r="H268" s="25"/>
      <c r="I268" s="115" t="s">
        <v>1070</v>
      </c>
      <c r="J268" s="140">
        <f t="shared" si="27"/>
        <v>144</v>
      </c>
      <c r="K268" s="60">
        <f>INDEX('1.2(1)④'!$B:$B,MATCH(M268,'1.2(1)④'!A:A,0),1)</f>
        <v>144</v>
      </c>
      <c r="L268" s="17">
        <f t="shared" si="28"/>
        <v>144</v>
      </c>
      <c r="M268" s="17" t="str">
        <f t="shared" si="29"/>
        <v>旅客輸送事業者Scope1,2旅客を乗せないで走行し、又は航行する距離の縮減 （運用管理）鉄道</v>
      </c>
      <c r="N268"/>
      <c r="O268"/>
    </row>
    <row r="269" spans="2:15">
      <c r="B269" s="26"/>
      <c r="C269" s="28"/>
      <c r="D269" s="42" t="s">
        <v>1142</v>
      </c>
      <c r="E269" s="125"/>
      <c r="F269" s="80" t="s">
        <v>1178</v>
      </c>
      <c r="G269" s="80" t="s">
        <v>3437</v>
      </c>
      <c r="H269" s="28"/>
      <c r="I269" s="115" t="s">
        <v>1072</v>
      </c>
      <c r="J269" s="140" t="str">
        <f t="shared" si="27"/>
        <v>145～147</v>
      </c>
      <c r="K269" s="60">
        <f>INDEX('1.2(1)④'!$B:$B,MATCH(M269,'1.2(1)④'!A:A,0),1)</f>
        <v>145</v>
      </c>
      <c r="L269" s="17">
        <f t="shared" si="28"/>
        <v>147</v>
      </c>
      <c r="M269" s="17" t="str">
        <f t="shared" si="29"/>
        <v>旅客輸送事業者Scope1,2旅客を乗せないで走行し、又は航行する距離の縮減 （運用管理）自動車</v>
      </c>
      <c r="N269"/>
      <c r="O269"/>
    </row>
    <row r="270" spans="2:15">
      <c r="B270" s="26"/>
      <c r="C270" s="28"/>
      <c r="D270" s="42" t="s">
        <v>1142</v>
      </c>
      <c r="E270" s="125"/>
      <c r="F270" s="80" t="s">
        <v>1178</v>
      </c>
      <c r="G270" s="80" t="s">
        <v>3437</v>
      </c>
      <c r="H270" s="28"/>
      <c r="I270" s="115" t="s">
        <v>1078</v>
      </c>
      <c r="J270" s="140">
        <f t="shared" si="27"/>
        <v>148</v>
      </c>
      <c r="K270" s="60">
        <f>INDEX('1.2(1)④'!$B:$B,MATCH(M270,'1.2(1)④'!A:A,0),1)</f>
        <v>148</v>
      </c>
      <c r="L270" s="17">
        <f t="shared" si="28"/>
        <v>148</v>
      </c>
      <c r="M270" s="17" t="str">
        <f t="shared" si="29"/>
        <v>旅客輸送事業者Scope1,2旅客を乗せないで走行し、又は航行する距離の縮減 （運用管理）船舶</v>
      </c>
      <c r="N270"/>
      <c r="O270"/>
    </row>
    <row r="271" spans="2:15">
      <c r="B271" s="26"/>
      <c r="C271" s="28"/>
      <c r="D271" s="42" t="s">
        <v>1142</v>
      </c>
      <c r="E271" s="125"/>
      <c r="F271" s="80" t="s">
        <v>1178</v>
      </c>
      <c r="G271" s="78" t="s">
        <v>3437</v>
      </c>
      <c r="H271" s="30"/>
      <c r="I271" s="115" t="s">
        <v>1082</v>
      </c>
      <c r="J271" s="140">
        <f t="shared" si="27"/>
        <v>149</v>
      </c>
      <c r="K271" s="60">
        <f>INDEX('1.2(1)④'!$B:$B,MATCH(M271,'1.2(1)④'!A:A,0),1)</f>
        <v>149</v>
      </c>
      <c r="L271" s="17">
        <f t="shared" si="28"/>
        <v>149</v>
      </c>
      <c r="M271" s="17" t="str">
        <f t="shared" si="29"/>
        <v>旅客輸送事業者Scope1,2旅客を乗せないで走行し、又は航行する距離の縮減 （運用管理）航空機</v>
      </c>
      <c r="N271"/>
      <c r="O271"/>
    </row>
    <row r="272" spans="2:15">
      <c r="B272" s="26"/>
      <c r="C272" s="28"/>
      <c r="D272" s="42" t="s">
        <v>1142</v>
      </c>
      <c r="E272" s="125"/>
      <c r="F272" s="80" t="s">
        <v>1178</v>
      </c>
      <c r="G272" s="63" t="s">
        <v>1182</v>
      </c>
      <c r="H272" s="25"/>
      <c r="I272" s="115" t="s">
        <v>1111</v>
      </c>
      <c r="J272" s="140" t="str">
        <f t="shared" si="27"/>
        <v>150～151</v>
      </c>
      <c r="K272" s="60">
        <f>INDEX('1.2(1)④'!$B:$B,MATCH(M272,'1.2(1)④'!A:A,0),1)</f>
        <v>150</v>
      </c>
      <c r="L272" s="17">
        <f t="shared" si="28"/>
        <v>151</v>
      </c>
      <c r="M272" s="17" t="str">
        <f t="shared" si="29"/>
        <v>旅客輸送事業者Scope1,2その他排出削減 （運用管理）共通</v>
      </c>
      <c r="N272"/>
      <c r="O272"/>
    </row>
    <row r="273" spans="2:15">
      <c r="B273" s="26"/>
      <c r="C273" s="28"/>
      <c r="D273" s="42" t="s">
        <v>1142</v>
      </c>
      <c r="E273" s="125"/>
      <c r="F273" s="80" t="s">
        <v>1178</v>
      </c>
      <c r="G273" s="80" t="s">
        <v>1182</v>
      </c>
      <c r="H273" s="28"/>
      <c r="I273" s="115" t="s">
        <v>1070</v>
      </c>
      <c r="J273" s="140" t="str">
        <f t="shared" si="27"/>
        <v>152～158</v>
      </c>
      <c r="K273" s="60">
        <f>INDEX('1.2(1)④'!$B:$B,MATCH(M273,'1.2(1)④'!A:A,0),1)</f>
        <v>152</v>
      </c>
      <c r="L273" s="17">
        <f t="shared" si="28"/>
        <v>158</v>
      </c>
      <c r="M273" s="17" t="str">
        <f t="shared" si="29"/>
        <v>旅客輸送事業者Scope1,2その他排出削減 （運用管理）鉄道</v>
      </c>
      <c r="N273"/>
      <c r="O273"/>
    </row>
    <row r="274" spans="2:15">
      <c r="B274" s="26"/>
      <c r="C274" s="28"/>
      <c r="D274" s="42" t="s">
        <v>1142</v>
      </c>
      <c r="E274" s="125"/>
      <c r="F274" s="80" t="s">
        <v>1178</v>
      </c>
      <c r="G274" s="80" t="s">
        <v>1182</v>
      </c>
      <c r="H274" s="28"/>
      <c r="I274" s="115" t="s">
        <v>1072</v>
      </c>
      <c r="J274" s="140" t="str">
        <f t="shared" si="27"/>
        <v>159～162</v>
      </c>
      <c r="K274" s="60">
        <f>INDEX('1.2(1)④'!$B:$B,MATCH(M274,'1.2(1)④'!A:A,0),1)</f>
        <v>159</v>
      </c>
      <c r="L274" s="17">
        <f t="shared" si="28"/>
        <v>162</v>
      </c>
      <c r="M274" s="17" t="str">
        <f t="shared" si="29"/>
        <v>旅客輸送事業者Scope1,2その他排出削減 （運用管理）自動車</v>
      </c>
      <c r="N274"/>
      <c r="O274"/>
    </row>
    <row r="275" spans="2:15">
      <c r="B275" s="26"/>
      <c r="C275" s="28"/>
      <c r="D275" s="42" t="s">
        <v>1142</v>
      </c>
      <c r="E275" s="125"/>
      <c r="F275" s="78" t="s">
        <v>1178</v>
      </c>
      <c r="G275" s="78" t="s">
        <v>1182</v>
      </c>
      <c r="H275" s="30"/>
      <c r="I275" s="115" t="s">
        <v>1078</v>
      </c>
      <c r="J275" s="140" t="str">
        <f t="shared" si="27"/>
        <v>163～167</v>
      </c>
      <c r="K275" s="60">
        <f>INDEX('1.2(1)④'!$B:$B,MATCH(M275,'1.2(1)④'!A:A,0),1)</f>
        <v>163</v>
      </c>
      <c r="L275" s="17">
        <f t="shared" si="28"/>
        <v>167</v>
      </c>
      <c r="M275" s="17" t="str">
        <f t="shared" si="29"/>
        <v>旅客輸送事業者Scope1,2その他排出削減 （運用管理）船舶</v>
      </c>
      <c r="N275"/>
      <c r="O275"/>
    </row>
    <row r="276" spans="2:15">
      <c r="B276" s="26"/>
      <c r="C276" s="28"/>
      <c r="D276" s="42" t="s">
        <v>1142</v>
      </c>
      <c r="E276" s="125"/>
      <c r="F276" s="63" t="s">
        <v>720</v>
      </c>
      <c r="G276" s="74" t="s">
        <v>3433</v>
      </c>
      <c r="H276" s="75"/>
      <c r="I276" s="115" t="s">
        <v>1111</v>
      </c>
      <c r="J276" s="140" t="str">
        <f t="shared" si="27"/>
        <v>168～171</v>
      </c>
      <c r="K276" s="60">
        <f>INDEX('1.2(1)④'!$B:$B,MATCH(M276,'1.2(1)④'!A:A,0),1)</f>
        <v>168</v>
      </c>
      <c r="L276" s="17">
        <f t="shared" si="28"/>
        <v>171</v>
      </c>
      <c r="M276" s="17" t="str">
        <f t="shared" si="29"/>
        <v>旅客輸送事業者Scope3排出削減を考慮した業務委託共通</v>
      </c>
      <c r="N276"/>
      <c r="O276"/>
    </row>
    <row r="277" spans="2:15">
      <c r="B277" s="26"/>
      <c r="C277" s="28"/>
      <c r="D277" s="42" t="s">
        <v>1142</v>
      </c>
      <c r="E277" s="125"/>
      <c r="F277" s="42" t="s">
        <v>720</v>
      </c>
      <c r="G277" s="74" t="s">
        <v>3438</v>
      </c>
      <c r="H277" s="75"/>
      <c r="I277" s="115" t="s">
        <v>1111</v>
      </c>
      <c r="J277" s="140">
        <f t="shared" si="27"/>
        <v>172</v>
      </c>
      <c r="K277" s="60">
        <f>INDEX('1.2(1)④'!$B:$B,MATCH(M277,'1.2(1)④'!A:A,0),1)</f>
        <v>172</v>
      </c>
      <c r="L277" s="17">
        <f t="shared" si="28"/>
        <v>172</v>
      </c>
      <c r="M277" s="17" t="str">
        <f t="shared" si="29"/>
        <v>旅客輸送事業者Scope3排出削減を考慮した資材・事務用品等の物品購入共通</v>
      </c>
      <c r="N277"/>
      <c r="O277"/>
    </row>
    <row r="278" spans="2:15">
      <c r="B278" s="127"/>
      <c r="C278" s="30"/>
      <c r="D278" s="79" t="s">
        <v>1142</v>
      </c>
      <c r="E278" s="126"/>
      <c r="F278" s="78" t="s">
        <v>720</v>
      </c>
      <c r="G278" s="74" t="s">
        <v>3436</v>
      </c>
      <c r="H278" s="75"/>
      <c r="I278" s="115" t="s">
        <v>1111</v>
      </c>
      <c r="J278" s="140" t="str">
        <f t="shared" si="27"/>
        <v>173～172</v>
      </c>
      <c r="K278" s="60">
        <f>INDEX('1.2(1)④'!$B:$B,MATCH(M278,'1.2(1)④'!A:A,0),1)</f>
        <v>173</v>
      </c>
      <c r="L278" s="17">
        <f t="shared" si="28"/>
        <v>172</v>
      </c>
      <c r="M278" s="17" t="str">
        <f t="shared" si="29"/>
        <v>旅客輸送事業者Scope3排出削減を考慮した機器・資材等の廃棄共通</v>
      </c>
      <c r="N278"/>
      <c r="O278"/>
    </row>
    <row r="279" spans="2:15">
      <c r="B279" s="124"/>
      <c r="C279" s="27"/>
      <c r="J279" s="113"/>
      <c r="K279" s="61">
        <v>173</v>
      </c>
      <c r="L279" s="17"/>
      <c r="M279" s="17"/>
      <c r="N279"/>
      <c r="O279"/>
    </row>
    <row r="280" spans="2:15" ht="18.600000000000001">
      <c r="B280" s="33" t="s">
        <v>714</v>
      </c>
      <c r="C280" s="19" t="s">
        <v>702</v>
      </c>
      <c r="E280" s="19"/>
      <c r="N280"/>
      <c r="O280"/>
    </row>
    <row r="281" spans="2:15" ht="18.600000000000001">
      <c r="B281" s="100" t="s">
        <v>3061</v>
      </c>
      <c r="C281" s="19"/>
      <c r="E281" s="19"/>
      <c r="N281"/>
      <c r="O281"/>
    </row>
    <row r="282" spans="2:15" ht="18.600000000000001">
      <c r="B282" s="33"/>
      <c r="C282" s="19"/>
      <c r="E282" s="19"/>
      <c r="N282"/>
      <c r="O282"/>
    </row>
    <row r="283" spans="2:15">
      <c r="B283" s="145" t="s">
        <v>3004</v>
      </c>
      <c r="C283" s="391" t="s">
        <v>0</v>
      </c>
      <c r="D283" s="391"/>
      <c r="E283" s="145" t="s">
        <v>730</v>
      </c>
      <c r="F283" s="59" t="s">
        <v>3003</v>
      </c>
      <c r="G283" s="145" t="s">
        <v>1250</v>
      </c>
      <c r="H283" s="391" t="s">
        <v>10</v>
      </c>
      <c r="I283" s="391"/>
      <c r="J283" s="59" t="s">
        <v>3002</v>
      </c>
      <c r="K283" s="58" t="s">
        <v>1183</v>
      </c>
      <c r="N283"/>
      <c r="O283"/>
    </row>
    <row r="284" spans="2:15">
      <c r="B284" s="122" t="s">
        <v>2994</v>
      </c>
      <c r="C284" s="426" t="s">
        <v>995</v>
      </c>
      <c r="D284" s="426"/>
      <c r="E284" s="115" t="s">
        <v>997</v>
      </c>
      <c r="F284" s="122">
        <v>1</v>
      </c>
      <c r="G284" s="122" t="s">
        <v>3387</v>
      </c>
      <c r="H284" s="367" t="s">
        <v>1449</v>
      </c>
      <c r="I284" s="368"/>
      <c r="J284" s="140" t="str">
        <f t="shared" ref="J284:J315" si="30">HYPERLINK("#'"&amp;$B$17&amp;$B$280&amp;"'!E"&amp;K284+6,IF(L284=K284,K284,K284&amp;"～"&amp;L284))</f>
        <v>1～28</v>
      </c>
      <c r="K284" s="60">
        <f>INDEX('1.2(2)'!$E:$E,MATCH(M284,'1.2(2)'!$F:$F,0),1)</f>
        <v>1</v>
      </c>
      <c r="L284" s="17">
        <f>K285-1</f>
        <v>28</v>
      </c>
      <c r="M284" s="17" t="str">
        <f>H284</f>
        <v>水冷ヒートポンプチラー</v>
      </c>
      <c r="N284"/>
      <c r="O284"/>
    </row>
    <row r="285" spans="2:15">
      <c r="B285" s="122" t="s">
        <v>2994</v>
      </c>
      <c r="C285" s="426" t="s">
        <v>995</v>
      </c>
      <c r="D285" s="426"/>
      <c r="E285" s="115" t="s">
        <v>997</v>
      </c>
      <c r="F285" s="122">
        <v>1</v>
      </c>
      <c r="G285" s="122" t="s">
        <v>3387</v>
      </c>
      <c r="H285" s="367" t="s">
        <v>1494</v>
      </c>
      <c r="I285" s="368"/>
      <c r="J285" s="140" t="e">
        <f t="shared" si="30"/>
        <v>#N/A</v>
      </c>
      <c r="K285" s="60">
        <f>INDEX('1.2(2)'!$E:$E,MATCH(M285,'1.2(2)'!$F:$F,0),1)</f>
        <v>29</v>
      </c>
      <c r="L285" s="17" t="e">
        <f t="shared" ref="L285:L348" si="31">K286-1</f>
        <v>#N/A</v>
      </c>
      <c r="M285" s="17" t="str">
        <f t="shared" ref="M285:M348" si="32">H285</f>
        <v>空冷ヒートポンプチラー</v>
      </c>
      <c r="N285"/>
      <c r="O285"/>
    </row>
    <row r="286" spans="2:15">
      <c r="B286" s="122" t="s">
        <v>2994</v>
      </c>
      <c r="C286" s="426" t="s">
        <v>995</v>
      </c>
      <c r="D286" s="426"/>
      <c r="E286" s="115" t="s">
        <v>997</v>
      </c>
      <c r="F286" s="122">
        <v>2</v>
      </c>
      <c r="G286" s="122" t="s">
        <v>3388</v>
      </c>
      <c r="H286" s="367" t="s">
        <v>1687</v>
      </c>
      <c r="I286" s="368"/>
      <c r="J286" s="140" t="e">
        <f t="shared" si="30"/>
        <v>#N/A</v>
      </c>
      <c r="K286" s="60" t="e">
        <f>INDEX('1.2(2)'!$E:$E,MATCH(M286,'1.2(2)'!$F:$F,0),1)</f>
        <v>#N/A</v>
      </c>
      <c r="L286" s="17">
        <f t="shared" si="31"/>
        <v>178</v>
      </c>
      <c r="M286" s="17" t="str">
        <f t="shared" si="32"/>
        <v>氷蓄熱ユニット</v>
      </c>
      <c r="N286"/>
      <c r="O286"/>
    </row>
    <row r="287" spans="2:15" ht="14.4" customHeight="1">
      <c r="B287" s="122" t="s">
        <v>2994</v>
      </c>
      <c r="C287" s="426" t="s">
        <v>995</v>
      </c>
      <c r="D287" s="426"/>
      <c r="E287" s="115" t="s">
        <v>997</v>
      </c>
      <c r="F287" s="122">
        <v>4</v>
      </c>
      <c r="G287" s="122" t="s">
        <v>26</v>
      </c>
      <c r="H287" s="367" t="s">
        <v>1406</v>
      </c>
      <c r="I287" s="368"/>
      <c r="J287" s="140" t="str">
        <f t="shared" si="30"/>
        <v>179～200</v>
      </c>
      <c r="K287" s="60">
        <f>INDEX('1.2(2)'!$E:$E,MATCH(M287,'1.2(2)'!$F:$F,0),1)</f>
        <v>179</v>
      </c>
      <c r="L287" s="17">
        <f t="shared" si="31"/>
        <v>200</v>
      </c>
      <c r="M287" s="17" t="str">
        <f t="shared" si="32"/>
        <v>フロン類等冷媒ターボ冷凍機</v>
      </c>
      <c r="N287"/>
      <c r="O287"/>
    </row>
    <row r="288" spans="2:15" ht="14.4" customHeight="1">
      <c r="B288" s="122" t="s">
        <v>2994</v>
      </c>
      <c r="C288" s="426" t="s">
        <v>995</v>
      </c>
      <c r="D288" s="426"/>
      <c r="E288" s="115" t="s">
        <v>997</v>
      </c>
      <c r="F288" s="122">
        <v>6</v>
      </c>
      <c r="G288" s="122" t="s">
        <v>3389</v>
      </c>
      <c r="H288" s="367" t="s">
        <v>1319</v>
      </c>
      <c r="I288" s="368"/>
      <c r="J288" s="140" t="str">
        <f t="shared" si="30"/>
        <v>201～206</v>
      </c>
      <c r="K288" s="60">
        <f>INDEX('1.2(2)'!$E:$E,MATCH(M288,'1.2(2)'!$F:$F,0),1)</f>
        <v>201</v>
      </c>
      <c r="L288" s="17">
        <f t="shared" si="31"/>
        <v>206</v>
      </c>
      <c r="M288" s="17" t="str">
        <f t="shared" si="32"/>
        <v>パッケージエアコン(店舗･オフィス用)</v>
      </c>
      <c r="N288"/>
      <c r="O288"/>
    </row>
    <row r="289" spans="2:15" ht="14.4" customHeight="1">
      <c r="B289" s="122" t="s">
        <v>2994</v>
      </c>
      <c r="C289" s="426" t="s">
        <v>995</v>
      </c>
      <c r="D289" s="426"/>
      <c r="E289" s="115" t="s">
        <v>997</v>
      </c>
      <c r="F289" s="122">
        <v>6</v>
      </c>
      <c r="G289" s="122" t="s">
        <v>3389</v>
      </c>
      <c r="H289" s="367" t="s">
        <v>1337</v>
      </c>
      <c r="I289" s="368"/>
      <c r="J289" s="140" t="str">
        <f t="shared" si="30"/>
        <v>207～214</v>
      </c>
      <c r="K289" s="60">
        <f>INDEX('1.2(2)'!$E:$E,MATCH(M289,'1.2(2)'!$F:$F,0),1)</f>
        <v>207</v>
      </c>
      <c r="L289" s="17">
        <f t="shared" si="31"/>
        <v>214</v>
      </c>
      <c r="M289" s="17" t="str">
        <f t="shared" si="32"/>
        <v>パッケージエアコン(設備用)</v>
      </c>
      <c r="N289"/>
      <c r="O289"/>
    </row>
    <row r="290" spans="2:15" ht="14.4" customHeight="1">
      <c r="B290" s="122" t="s">
        <v>2994</v>
      </c>
      <c r="C290" s="426" t="s">
        <v>995</v>
      </c>
      <c r="D290" s="426"/>
      <c r="E290" s="115" t="s">
        <v>997</v>
      </c>
      <c r="F290" s="122">
        <v>6</v>
      </c>
      <c r="G290" s="122" t="s">
        <v>3389</v>
      </c>
      <c r="H290" s="367" t="s">
        <v>1360</v>
      </c>
      <c r="I290" s="368"/>
      <c r="J290" s="140" t="str">
        <f t="shared" si="30"/>
        <v>215～225</v>
      </c>
      <c r="K290" s="60">
        <f>INDEX('1.2(2)'!$E:$E,MATCH(M290,'1.2(2)'!$F:$F,0),1)</f>
        <v>215</v>
      </c>
      <c r="L290" s="17">
        <f t="shared" si="31"/>
        <v>225</v>
      </c>
      <c r="M290" s="17" t="str">
        <f t="shared" si="32"/>
        <v>パッケージエアコン(ビル用マルチ)</v>
      </c>
      <c r="N290"/>
      <c r="O290"/>
    </row>
    <row r="291" spans="2:15">
      <c r="B291" s="122" t="s">
        <v>2994</v>
      </c>
      <c r="C291" s="426" t="s">
        <v>995</v>
      </c>
      <c r="D291" s="426"/>
      <c r="E291" s="115" t="s">
        <v>997</v>
      </c>
      <c r="F291" s="122">
        <v>7</v>
      </c>
      <c r="G291" s="122" t="s">
        <v>3390</v>
      </c>
      <c r="H291" s="367" t="s">
        <v>34</v>
      </c>
      <c r="I291" s="368"/>
      <c r="J291" s="140" t="str">
        <f t="shared" si="30"/>
        <v>226～255</v>
      </c>
      <c r="K291" s="60">
        <f>INDEX('1.2(2)'!$E:$E,MATCH(M291,'1.2(2)'!$F:$F,0),1)</f>
        <v>226</v>
      </c>
      <c r="L291" s="17">
        <f t="shared" si="31"/>
        <v>255</v>
      </c>
      <c r="M291" s="17" t="str">
        <f t="shared" si="32"/>
        <v>ガスヒートポンプ</v>
      </c>
      <c r="N291"/>
      <c r="O291"/>
    </row>
    <row r="292" spans="2:15" ht="14.4" customHeight="1">
      <c r="B292" s="122" t="s">
        <v>2994</v>
      </c>
      <c r="C292" s="426" t="s">
        <v>995</v>
      </c>
      <c r="D292" s="426"/>
      <c r="E292" s="115" t="s">
        <v>997</v>
      </c>
      <c r="F292" s="122">
        <v>9</v>
      </c>
      <c r="G292" s="122" t="s">
        <v>3391</v>
      </c>
      <c r="H292" s="367" t="s">
        <v>1383</v>
      </c>
      <c r="I292" s="368"/>
      <c r="J292" s="140" t="str">
        <f t="shared" si="30"/>
        <v>256～264</v>
      </c>
      <c r="K292" s="60">
        <f>INDEX('1.2(2)'!$E:$E,MATCH(M292,'1.2(2)'!$F:$F,0),1)</f>
        <v>256</v>
      </c>
      <c r="L292" s="17">
        <f t="shared" si="31"/>
        <v>264</v>
      </c>
      <c r="M292" s="17" t="str">
        <f t="shared" si="32"/>
        <v>氷蓄熱式パッケージエアコン</v>
      </c>
      <c r="N292"/>
      <c r="O292"/>
    </row>
    <row r="293" spans="2:15">
      <c r="B293" s="122" t="s">
        <v>2994</v>
      </c>
      <c r="C293" s="426" t="s">
        <v>995</v>
      </c>
      <c r="D293" s="426"/>
      <c r="E293" s="115" t="s">
        <v>997</v>
      </c>
      <c r="F293" s="122">
        <v>10</v>
      </c>
      <c r="G293" s="122" t="s">
        <v>3392</v>
      </c>
      <c r="H293" s="367" t="s">
        <v>1689</v>
      </c>
      <c r="I293" s="368"/>
      <c r="J293" s="140" t="str">
        <f t="shared" si="30"/>
        <v>265～292</v>
      </c>
      <c r="K293" s="60">
        <f>INDEX('1.2(2)'!$E:$E,MATCH(M293,'1.2(2)'!$F:$F,0),1)</f>
        <v>265</v>
      </c>
      <c r="L293" s="17">
        <f t="shared" si="31"/>
        <v>292</v>
      </c>
      <c r="M293" s="17" t="str">
        <f t="shared" si="32"/>
        <v>間接気化式冷却器</v>
      </c>
      <c r="N293"/>
      <c r="O293"/>
    </row>
    <row r="294" spans="2:15" ht="14.4" customHeight="1">
      <c r="B294" s="122" t="s">
        <v>2994</v>
      </c>
      <c r="C294" s="426" t="s">
        <v>995</v>
      </c>
      <c r="D294" s="426"/>
      <c r="E294" s="115" t="s">
        <v>997</v>
      </c>
      <c r="F294" s="122">
        <v>11</v>
      </c>
      <c r="G294" s="122" t="s">
        <v>3393</v>
      </c>
      <c r="H294" s="367" t="s">
        <v>1740</v>
      </c>
      <c r="I294" s="368"/>
      <c r="J294" s="140" t="str">
        <f t="shared" si="30"/>
        <v>293～298</v>
      </c>
      <c r="K294" s="60">
        <f>INDEX('1.2(2)'!$E:$E,MATCH(M294,'1.2(2)'!$F:$F,0),1)</f>
        <v>293</v>
      </c>
      <c r="L294" s="17">
        <f t="shared" si="31"/>
        <v>298</v>
      </c>
      <c r="M294" s="17" t="str">
        <f t="shared" si="32"/>
        <v>吸収冷温水機（二重効用）</v>
      </c>
      <c r="N294"/>
      <c r="O294"/>
    </row>
    <row r="295" spans="2:15" ht="14.4" customHeight="1">
      <c r="B295" s="122" t="s">
        <v>2994</v>
      </c>
      <c r="C295" s="426" t="s">
        <v>995</v>
      </c>
      <c r="D295" s="426"/>
      <c r="E295" s="115" t="s">
        <v>997</v>
      </c>
      <c r="F295" s="122">
        <v>11</v>
      </c>
      <c r="G295" s="122" t="s">
        <v>3393</v>
      </c>
      <c r="H295" s="367" t="s">
        <v>1754</v>
      </c>
      <c r="I295" s="368"/>
      <c r="J295" s="140">
        <f t="shared" si="30"/>
        <v>299</v>
      </c>
      <c r="K295" s="60">
        <f>INDEX('1.2(2)'!$E:$E,MATCH(M295,'1.2(2)'!$F:$F,0),1)</f>
        <v>299</v>
      </c>
      <c r="L295" s="17">
        <f t="shared" si="31"/>
        <v>299</v>
      </c>
      <c r="M295" s="17" t="str">
        <f t="shared" si="32"/>
        <v>吸収冷温水機（三重効用）/廃熱投入型吸収冷温水機（三重効用）</v>
      </c>
      <c r="N295"/>
      <c r="O295"/>
    </row>
    <row r="296" spans="2:15" ht="14.4" customHeight="1">
      <c r="B296" s="122" t="s">
        <v>2994</v>
      </c>
      <c r="C296" s="426" t="s">
        <v>995</v>
      </c>
      <c r="D296" s="426"/>
      <c r="E296" s="115" t="s">
        <v>997</v>
      </c>
      <c r="F296" s="122">
        <v>11</v>
      </c>
      <c r="G296" s="122" t="s">
        <v>3393</v>
      </c>
      <c r="H296" s="367" t="s">
        <v>1756</v>
      </c>
      <c r="I296" s="368"/>
      <c r="J296" s="140" t="str">
        <f t="shared" si="30"/>
        <v>300～305</v>
      </c>
      <c r="K296" s="60">
        <f>INDEX('1.2(2)'!$E:$E,MATCH(M296,'1.2(2)'!$F:$F,0),1)</f>
        <v>300</v>
      </c>
      <c r="L296" s="17">
        <f t="shared" si="31"/>
        <v>305</v>
      </c>
      <c r="M296" s="17" t="str">
        <f t="shared" si="32"/>
        <v>一重二重併用形吸収冷温水機</v>
      </c>
      <c r="N296"/>
      <c r="O296"/>
    </row>
    <row r="297" spans="2:15" ht="14.4" customHeight="1">
      <c r="B297" s="122" t="s">
        <v>2994</v>
      </c>
      <c r="C297" s="426" t="s">
        <v>995</v>
      </c>
      <c r="D297" s="426"/>
      <c r="E297" s="115" t="s">
        <v>997</v>
      </c>
      <c r="F297" s="122">
        <v>11</v>
      </c>
      <c r="G297" s="122" t="s">
        <v>3393</v>
      </c>
      <c r="H297" s="367" t="s">
        <v>1763</v>
      </c>
      <c r="I297" s="368"/>
      <c r="J297" s="140" t="str">
        <f t="shared" si="30"/>
        <v>306～308</v>
      </c>
      <c r="K297" s="60">
        <f>INDEX('1.2(2)'!$E:$E,MATCH(M297,'1.2(2)'!$F:$F,0),1)</f>
        <v>306</v>
      </c>
      <c r="L297" s="17">
        <f t="shared" si="31"/>
        <v>308</v>
      </c>
      <c r="M297" s="17" t="str">
        <f t="shared" si="32"/>
        <v>木質ペレット直焚き吸収冷温水機（二重効用）</v>
      </c>
      <c r="N297"/>
      <c r="O297"/>
    </row>
    <row r="298" spans="2:15">
      <c r="B298" s="122" t="s">
        <v>2994</v>
      </c>
      <c r="C298" s="426" t="s">
        <v>995</v>
      </c>
      <c r="D298" s="426"/>
      <c r="E298" s="115" t="s">
        <v>997</v>
      </c>
      <c r="F298" s="122">
        <v>12</v>
      </c>
      <c r="G298" s="122" t="s">
        <v>3394</v>
      </c>
      <c r="H298" s="367" t="s">
        <v>1788</v>
      </c>
      <c r="I298" s="368"/>
      <c r="J298" s="140" t="str">
        <f t="shared" si="30"/>
        <v>309～312</v>
      </c>
      <c r="K298" s="60">
        <f>INDEX('1.2(2)'!$E:$E,MATCH(M298,'1.2(2)'!$F:$F,0),1)</f>
        <v>309</v>
      </c>
      <c r="L298" s="17">
        <f t="shared" si="31"/>
        <v>312</v>
      </c>
      <c r="M298" s="17" t="str">
        <f t="shared" si="32"/>
        <v>吸着式冷凍機</v>
      </c>
      <c r="N298"/>
      <c r="O298"/>
    </row>
    <row r="299" spans="2:15" ht="14.4" customHeight="1">
      <c r="B299" s="122" t="s">
        <v>2994</v>
      </c>
      <c r="C299" s="426" t="s">
        <v>995</v>
      </c>
      <c r="D299" s="426"/>
      <c r="E299" s="115" t="s">
        <v>997</v>
      </c>
      <c r="F299" s="122">
        <v>13</v>
      </c>
      <c r="G299" s="122" t="s">
        <v>3395</v>
      </c>
      <c r="H299" s="367" t="s">
        <v>1771</v>
      </c>
      <c r="I299" s="368"/>
      <c r="J299" s="140" t="str">
        <f t="shared" si="30"/>
        <v>313～319</v>
      </c>
      <c r="K299" s="60">
        <f>INDEX('1.2(2)'!$E:$E,MATCH(M299,'1.2(2)'!$F:$F,0),1)</f>
        <v>313</v>
      </c>
      <c r="L299" s="17">
        <f t="shared" si="31"/>
        <v>319</v>
      </c>
      <c r="M299" s="17" t="str">
        <f t="shared" si="32"/>
        <v>パッシブ地中熱利用システム</v>
      </c>
      <c r="N299"/>
      <c r="O299"/>
    </row>
    <row r="300" spans="2:15">
      <c r="B300" s="122" t="s">
        <v>2994</v>
      </c>
      <c r="C300" s="426" t="s">
        <v>995</v>
      </c>
      <c r="D300" s="426"/>
      <c r="E300" s="115" t="s">
        <v>997</v>
      </c>
      <c r="F300" s="122">
        <v>14</v>
      </c>
      <c r="G300" s="122" t="s">
        <v>3396</v>
      </c>
      <c r="H300" s="367" t="s">
        <v>2808</v>
      </c>
      <c r="I300" s="368"/>
      <c r="J300" s="140">
        <f t="shared" si="30"/>
        <v>320</v>
      </c>
      <c r="K300" s="60">
        <f>INDEX('1.2(2)'!$E:$E,MATCH(M300,'1.2(2)'!$F:$F,0),1)</f>
        <v>320</v>
      </c>
      <c r="L300" s="17">
        <f t="shared" si="31"/>
        <v>320</v>
      </c>
      <c r="M300" s="17" t="str">
        <f t="shared" si="32"/>
        <v>二流体加湿器</v>
      </c>
      <c r="N300"/>
      <c r="O300"/>
    </row>
    <row r="301" spans="2:15">
      <c r="B301" s="122" t="s">
        <v>2994</v>
      </c>
      <c r="C301" s="426" t="s">
        <v>995</v>
      </c>
      <c r="D301" s="426"/>
      <c r="E301" s="115" t="s">
        <v>997</v>
      </c>
      <c r="F301" s="122">
        <v>15</v>
      </c>
      <c r="G301" s="122" t="s">
        <v>3397</v>
      </c>
      <c r="H301" s="367" t="s">
        <v>1991</v>
      </c>
      <c r="I301" s="368"/>
      <c r="J301" s="140">
        <f t="shared" si="30"/>
        <v>321</v>
      </c>
      <c r="K301" s="60">
        <f>INDEX('1.2(2)'!$E:$E,MATCH(M301,'1.2(2)'!$F:$F,0),1)</f>
        <v>321</v>
      </c>
      <c r="L301" s="17">
        <f t="shared" si="31"/>
        <v>321</v>
      </c>
      <c r="M301" s="17" t="str">
        <f t="shared" si="32"/>
        <v>密閉式ペレットストーブ</v>
      </c>
      <c r="N301"/>
      <c r="O301"/>
    </row>
    <row r="302" spans="2:15" ht="14.4" customHeight="1">
      <c r="B302" s="122" t="s">
        <v>2994</v>
      </c>
      <c r="C302" s="426" t="s">
        <v>995</v>
      </c>
      <c r="D302" s="426"/>
      <c r="E302" s="115" t="s">
        <v>997</v>
      </c>
      <c r="F302" s="122">
        <v>17</v>
      </c>
      <c r="G302" s="122" t="s">
        <v>3398</v>
      </c>
      <c r="H302" s="367" t="s">
        <v>1999</v>
      </c>
      <c r="I302" s="368"/>
      <c r="J302" s="140" t="str">
        <f t="shared" si="30"/>
        <v>322～333</v>
      </c>
      <c r="K302" s="60">
        <f>INDEX('1.2(2)'!$E:$E,MATCH(M302,'1.2(2)'!$F:$F,0),1)</f>
        <v>322</v>
      </c>
      <c r="L302" s="17">
        <f t="shared" si="31"/>
        <v>333</v>
      </c>
      <c r="M302" s="17" t="str">
        <f t="shared" si="32"/>
        <v>ヒートポンプ給湯機(空気熱源)</v>
      </c>
      <c r="N302"/>
      <c r="O302"/>
    </row>
    <row r="303" spans="2:15">
      <c r="B303" s="122" t="s">
        <v>2994</v>
      </c>
      <c r="C303" s="426" t="s">
        <v>995</v>
      </c>
      <c r="D303" s="426"/>
      <c r="E303" s="115" t="s">
        <v>997</v>
      </c>
      <c r="F303" s="122">
        <v>18</v>
      </c>
      <c r="G303" s="122" t="s">
        <v>57</v>
      </c>
      <c r="H303" s="367" t="s">
        <v>59</v>
      </c>
      <c r="I303" s="368"/>
      <c r="J303" s="140">
        <f t="shared" si="30"/>
        <v>334</v>
      </c>
      <c r="K303" s="60">
        <f>INDEX('1.2(2)'!$E:$E,MATCH(M303,'1.2(2)'!$F:$F,0),1)</f>
        <v>334</v>
      </c>
      <c r="L303" s="17">
        <f t="shared" si="31"/>
        <v>334</v>
      </c>
      <c r="M303" s="17" t="str">
        <f t="shared" si="32"/>
        <v>潜熱回収型給湯器</v>
      </c>
      <c r="N303"/>
      <c r="O303"/>
    </row>
    <row r="304" spans="2:15">
      <c r="B304" s="122" t="s">
        <v>2994</v>
      </c>
      <c r="C304" s="426" t="s">
        <v>995</v>
      </c>
      <c r="D304" s="426"/>
      <c r="E304" s="115" t="s">
        <v>997</v>
      </c>
      <c r="F304" s="122">
        <v>22</v>
      </c>
      <c r="G304" s="122" t="s">
        <v>68</v>
      </c>
      <c r="H304" s="367" t="s">
        <v>2379</v>
      </c>
      <c r="I304" s="368"/>
      <c r="J304" s="140" t="str">
        <f t="shared" si="30"/>
        <v>335～349</v>
      </c>
      <c r="K304" s="60">
        <f>INDEX('1.2(2)'!$E:$E,MATCH(M304,'1.2(2)'!$F:$F,0),1)</f>
        <v>335</v>
      </c>
      <c r="L304" s="17">
        <f t="shared" si="31"/>
        <v>349</v>
      </c>
      <c r="M304" s="17" t="str">
        <f t="shared" si="32"/>
        <v>LED照明器具</v>
      </c>
      <c r="N304"/>
      <c r="O304"/>
    </row>
    <row r="305" spans="2:15">
      <c r="B305" s="122" t="s">
        <v>2994</v>
      </c>
      <c r="C305" s="426" t="s">
        <v>995</v>
      </c>
      <c r="D305" s="426"/>
      <c r="E305" s="115" t="s">
        <v>997</v>
      </c>
      <c r="F305" s="122">
        <v>23</v>
      </c>
      <c r="G305" s="122" t="s">
        <v>3399</v>
      </c>
      <c r="H305" s="367" t="s">
        <v>2076</v>
      </c>
      <c r="I305" s="368"/>
      <c r="J305" s="140" t="str">
        <f t="shared" si="30"/>
        <v>350～356</v>
      </c>
      <c r="K305" s="60">
        <f>INDEX('1.2(2)'!$E:$E,MATCH(M305,'1.2(2)'!$F:$F,0),1)</f>
        <v>350</v>
      </c>
      <c r="L305" s="17">
        <f t="shared" si="31"/>
        <v>356</v>
      </c>
      <c r="M305" s="17" t="str">
        <f t="shared" si="32"/>
        <v>蒸気ボイラ(貫流ボイラ)</v>
      </c>
      <c r="N305"/>
      <c r="O305"/>
    </row>
    <row r="306" spans="2:15" ht="14.4" customHeight="1">
      <c r="B306" s="122" t="s">
        <v>2994</v>
      </c>
      <c r="C306" s="426" t="s">
        <v>995</v>
      </c>
      <c r="D306" s="426"/>
      <c r="E306" s="115" t="s">
        <v>997</v>
      </c>
      <c r="F306" s="122">
        <v>23</v>
      </c>
      <c r="G306" s="122" t="s">
        <v>3399</v>
      </c>
      <c r="H306" s="367" t="s">
        <v>2101</v>
      </c>
      <c r="I306" s="368"/>
      <c r="J306" s="140" t="str">
        <f t="shared" si="30"/>
        <v>357～364</v>
      </c>
      <c r="K306" s="60">
        <f>INDEX('1.2(2)'!$E:$E,MATCH(M306,'1.2(2)'!$F:$F,0),1)</f>
        <v>357</v>
      </c>
      <c r="L306" s="17">
        <f t="shared" si="31"/>
        <v>364</v>
      </c>
      <c r="M306" s="17" t="str">
        <f t="shared" si="32"/>
        <v>蒸気ボイラ(炉筒煙管ボイラ)</v>
      </c>
      <c r="N306"/>
      <c r="O306"/>
    </row>
    <row r="307" spans="2:15">
      <c r="B307" s="122" t="s">
        <v>2994</v>
      </c>
      <c r="C307" s="426" t="s">
        <v>995</v>
      </c>
      <c r="D307" s="426"/>
      <c r="E307" s="115" t="s">
        <v>997</v>
      </c>
      <c r="F307" s="122">
        <v>23</v>
      </c>
      <c r="G307" s="122" t="s">
        <v>3399</v>
      </c>
      <c r="H307" s="367" t="s">
        <v>2113</v>
      </c>
      <c r="I307" s="368"/>
      <c r="J307" s="140" t="str">
        <f t="shared" si="30"/>
        <v>365～369</v>
      </c>
      <c r="K307" s="60">
        <f>INDEX('1.2(2)'!$E:$E,MATCH(M307,'1.2(2)'!$F:$F,0),1)</f>
        <v>365</v>
      </c>
      <c r="L307" s="17">
        <f t="shared" si="31"/>
        <v>369</v>
      </c>
      <c r="M307" s="17" t="str">
        <f t="shared" si="32"/>
        <v>蒸気ボイラ(水管ボイラ)</v>
      </c>
      <c r="N307"/>
      <c r="O307"/>
    </row>
    <row r="308" spans="2:15">
      <c r="B308" s="122" t="s">
        <v>2994</v>
      </c>
      <c r="C308" s="426" t="s">
        <v>995</v>
      </c>
      <c r="D308" s="426"/>
      <c r="E308" s="115" t="s">
        <v>997</v>
      </c>
      <c r="F308" s="122">
        <v>23</v>
      </c>
      <c r="G308" s="122" t="s">
        <v>3399</v>
      </c>
      <c r="H308" s="367" t="s">
        <v>2119</v>
      </c>
      <c r="I308" s="368"/>
      <c r="J308" s="140" t="str">
        <f t="shared" si="30"/>
        <v>370～372</v>
      </c>
      <c r="K308" s="60">
        <f>INDEX('1.2(2)'!$E:$E,MATCH(M308,'1.2(2)'!$F:$F,0),1)</f>
        <v>370</v>
      </c>
      <c r="L308" s="17">
        <f t="shared" si="31"/>
        <v>372</v>
      </c>
      <c r="M308" s="17" t="str">
        <f t="shared" si="32"/>
        <v>水素ボイラ(貫流ボイラ)</v>
      </c>
      <c r="N308"/>
      <c r="O308"/>
    </row>
    <row r="309" spans="2:15">
      <c r="B309" s="122" t="s">
        <v>2994</v>
      </c>
      <c r="C309" s="426" t="s">
        <v>995</v>
      </c>
      <c r="D309" s="426"/>
      <c r="E309" s="115" t="s">
        <v>997</v>
      </c>
      <c r="F309" s="122">
        <v>24</v>
      </c>
      <c r="G309" s="122" t="s">
        <v>75</v>
      </c>
      <c r="H309" s="367" t="s">
        <v>2023</v>
      </c>
      <c r="I309" s="368"/>
      <c r="J309" s="140" t="str">
        <f t="shared" si="30"/>
        <v>373～390</v>
      </c>
      <c r="K309" s="60">
        <f>INDEX('1.2(2)'!$E:$E,MATCH(M309,'1.2(2)'!$F:$F,0),1)</f>
        <v>373</v>
      </c>
      <c r="L309" s="17">
        <f t="shared" si="31"/>
        <v>390</v>
      </c>
      <c r="M309" s="17" t="str">
        <f t="shared" si="32"/>
        <v>温水機</v>
      </c>
      <c r="N309"/>
      <c r="O309"/>
    </row>
    <row r="310" spans="2:15">
      <c r="B310" s="122" t="s">
        <v>2994</v>
      </c>
      <c r="C310" s="426" t="s">
        <v>995</v>
      </c>
      <c r="D310" s="426"/>
      <c r="E310" s="115" t="s">
        <v>997</v>
      </c>
      <c r="F310" s="122">
        <v>25</v>
      </c>
      <c r="G310" s="122" t="s">
        <v>3400</v>
      </c>
      <c r="H310" s="367" t="s">
        <v>2124</v>
      </c>
      <c r="I310" s="368"/>
      <c r="J310" s="140" t="str">
        <f t="shared" si="30"/>
        <v>391～393</v>
      </c>
      <c r="K310" s="60">
        <f>INDEX('1.2(2)'!$E:$E,MATCH(M310,'1.2(2)'!$F:$F,0),1)</f>
        <v>391</v>
      </c>
      <c r="L310" s="17">
        <f t="shared" si="31"/>
        <v>393</v>
      </c>
      <c r="M310" s="17" t="str">
        <f t="shared" si="32"/>
        <v>熱媒ボイラ</v>
      </c>
      <c r="N310"/>
      <c r="O310"/>
    </row>
    <row r="311" spans="2:15" ht="28.8">
      <c r="B311" s="122" t="s">
        <v>2994</v>
      </c>
      <c r="C311" s="426" t="s">
        <v>995</v>
      </c>
      <c r="D311" s="426"/>
      <c r="E311" s="115" t="s">
        <v>997</v>
      </c>
      <c r="F311" s="122">
        <v>31</v>
      </c>
      <c r="G311" s="122" t="s">
        <v>3401</v>
      </c>
      <c r="H311" s="367" t="s">
        <v>1445</v>
      </c>
      <c r="I311" s="368"/>
      <c r="J311" s="140" t="str">
        <f t="shared" si="30"/>
        <v>394～395</v>
      </c>
      <c r="K311" s="60">
        <f>INDEX('1.2(2)'!$E:$E,MATCH(M311,'1.2(2)'!$F:$F,0),1)</f>
        <v>394</v>
      </c>
      <c r="L311" s="17">
        <f t="shared" si="31"/>
        <v>395</v>
      </c>
      <c r="M311" s="17" t="str">
        <f t="shared" si="32"/>
        <v>自然冷媒ターボ冷凍機</v>
      </c>
      <c r="N311"/>
      <c r="O311"/>
    </row>
    <row r="312" spans="2:15" ht="14.4" customHeight="1">
      <c r="B312" s="122" t="s">
        <v>2994</v>
      </c>
      <c r="C312" s="426" t="s">
        <v>995</v>
      </c>
      <c r="D312" s="426"/>
      <c r="E312" s="115" t="s">
        <v>997</v>
      </c>
      <c r="F312" s="122">
        <v>36</v>
      </c>
      <c r="G312" s="122" t="s">
        <v>3402</v>
      </c>
      <c r="H312" s="367" t="s">
        <v>1803</v>
      </c>
      <c r="I312" s="368"/>
      <c r="J312" s="140" t="str">
        <f t="shared" si="30"/>
        <v>396～399</v>
      </c>
      <c r="K312" s="60">
        <f>INDEX('1.2(2)'!$E:$E,MATCH(M312,'1.2(2)'!$F:$F,0),1)</f>
        <v>396</v>
      </c>
      <c r="L312" s="17">
        <f t="shared" si="31"/>
        <v>399</v>
      </c>
      <c r="M312" s="17" t="str">
        <f t="shared" si="32"/>
        <v>高温水ヒートポンプ(空気熱源･循環式)</v>
      </c>
      <c r="N312"/>
      <c r="O312"/>
    </row>
    <row r="313" spans="2:15" ht="14.4" customHeight="1">
      <c r="B313" s="122" t="s">
        <v>2994</v>
      </c>
      <c r="C313" s="426" t="s">
        <v>995</v>
      </c>
      <c r="D313" s="426"/>
      <c r="E313" s="115" t="s">
        <v>997</v>
      </c>
      <c r="F313" s="122">
        <v>36</v>
      </c>
      <c r="G313" s="122" t="s">
        <v>3402</v>
      </c>
      <c r="H313" s="367" t="s">
        <v>1817</v>
      </c>
      <c r="I313" s="368"/>
      <c r="J313" s="140">
        <f t="shared" si="30"/>
        <v>400</v>
      </c>
      <c r="K313" s="60">
        <f>INDEX('1.2(2)'!$E:$E,MATCH(M313,'1.2(2)'!$F:$F,0),1)</f>
        <v>400</v>
      </c>
      <c r="L313" s="17">
        <f t="shared" si="31"/>
        <v>400</v>
      </c>
      <c r="M313" s="17" t="str">
        <f t="shared" si="32"/>
        <v>高温水ヒートポンプ(空気熱源･一過式)</v>
      </c>
      <c r="N313"/>
      <c r="O313"/>
    </row>
    <row r="314" spans="2:15" ht="14.4" customHeight="1">
      <c r="B314" s="122" t="s">
        <v>2994</v>
      </c>
      <c r="C314" s="426" t="s">
        <v>995</v>
      </c>
      <c r="D314" s="426"/>
      <c r="E314" s="115" t="s">
        <v>997</v>
      </c>
      <c r="F314" s="122">
        <v>36</v>
      </c>
      <c r="G314" s="122" t="s">
        <v>3402</v>
      </c>
      <c r="H314" s="367" t="s">
        <v>1823</v>
      </c>
      <c r="I314" s="368"/>
      <c r="J314" s="140" t="str">
        <f t="shared" si="30"/>
        <v>401～468</v>
      </c>
      <c r="K314" s="60">
        <f>INDEX('1.2(2)'!$E:$E,MATCH(M314,'1.2(2)'!$F:$F,0),1)</f>
        <v>401</v>
      </c>
      <c r="L314" s="17">
        <f t="shared" si="31"/>
        <v>468</v>
      </c>
      <c r="M314" s="17" t="str">
        <f t="shared" si="32"/>
        <v>高温水ヒートポンプ(水熱源･循環式)</v>
      </c>
      <c r="N314"/>
      <c r="O314"/>
    </row>
    <row r="315" spans="2:15" ht="14.4" customHeight="1">
      <c r="B315" s="122" t="s">
        <v>2994</v>
      </c>
      <c r="C315" s="426" t="s">
        <v>995</v>
      </c>
      <c r="D315" s="426"/>
      <c r="E315" s="115" t="s">
        <v>997</v>
      </c>
      <c r="F315" s="122">
        <v>36</v>
      </c>
      <c r="G315" s="122" t="s">
        <v>3402</v>
      </c>
      <c r="H315" s="367" t="s">
        <v>1931</v>
      </c>
      <c r="I315" s="368"/>
      <c r="J315" s="140" t="str">
        <f t="shared" si="30"/>
        <v>469～472</v>
      </c>
      <c r="K315" s="60">
        <f>INDEX('1.2(2)'!$E:$E,MATCH(M315,'1.2(2)'!$F:$F,0),1)</f>
        <v>469</v>
      </c>
      <c r="L315" s="17">
        <f t="shared" si="31"/>
        <v>472</v>
      </c>
      <c r="M315" s="17" t="str">
        <f t="shared" si="32"/>
        <v>高温水ヒートポンプ(水熱源･一過式)</v>
      </c>
      <c r="N315"/>
      <c r="O315"/>
    </row>
    <row r="316" spans="2:15" ht="14.4" customHeight="1">
      <c r="B316" s="122" t="s">
        <v>2994</v>
      </c>
      <c r="C316" s="426" t="s">
        <v>995</v>
      </c>
      <c r="D316" s="426"/>
      <c r="E316" s="115" t="s">
        <v>997</v>
      </c>
      <c r="F316" s="122">
        <v>36</v>
      </c>
      <c r="G316" s="122" t="s">
        <v>3402</v>
      </c>
      <c r="H316" s="367" t="s">
        <v>1942</v>
      </c>
      <c r="I316" s="368"/>
      <c r="J316" s="140" t="str">
        <f t="shared" ref="J316:J347" si="33">HYPERLINK("#'"&amp;$B$17&amp;$B$280&amp;"'!E"&amp;K316+6,IF(L316=K316,K316,K316&amp;"～"&amp;L316))</f>
        <v>473～475</v>
      </c>
      <c r="K316" s="60">
        <f>INDEX('1.2(2)'!$E:$E,MATCH(M316,'1.2(2)'!$F:$F,0),1)</f>
        <v>473</v>
      </c>
      <c r="L316" s="17">
        <f t="shared" si="31"/>
        <v>475</v>
      </c>
      <c r="M316" s="17" t="str">
        <f t="shared" si="32"/>
        <v>高温水ヒートポンプ(水空気熱源･循環式)</v>
      </c>
      <c r="N316"/>
      <c r="O316"/>
    </row>
    <row r="317" spans="2:15" ht="14.4" customHeight="1">
      <c r="B317" s="122" t="s">
        <v>2994</v>
      </c>
      <c r="C317" s="426" t="s">
        <v>995</v>
      </c>
      <c r="D317" s="426"/>
      <c r="E317" s="115" t="s">
        <v>997</v>
      </c>
      <c r="F317" s="122">
        <v>36</v>
      </c>
      <c r="G317" s="122" t="s">
        <v>3402</v>
      </c>
      <c r="H317" s="367" t="s">
        <v>1952</v>
      </c>
      <c r="I317" s="368"/>
      <c r="J317" s="140" t="str">
        <f t="shared" si="33"/>
        <v>476～477</v>
      </c>
      <c r="K317" s="60">
        <f>INDEX('1.2(2)'!$E:$E,MATCH(M317,'1.2(2)'!$F:$F,0),1)</f>
        <v>476</v>
      </c>
      <c r="L317" s="17">
        <f t="shared" si="31"/>
        <v>477</v>
      </c>
      <c r="M317" s="17" t="str">
        <f t="shared" si="32"/>
        <v>高温水ヒートポンプ(水空気熱源･一過式)</v>
      </c>
      <c r="N317"/>
      <c r="O317"/>
    </row>
    <row r="318" spans="2:15" ht="14.4" customHeight="1">
      <c r="B318" s="122" t="s">
        <v>2994</v>
      </c>
      <c r="C318" s="426" t="s">
        <v>995</v>
      </c>
      <c r="D318" s="426"/>
      <c r="E318" s="115" t="s">
        <v>997</v>
      </c>
      <c r="F318" s="122">
        <v>38</v>
      </c>
      <c r="G318" s="122" t="s">
        <v>3403</v>
      </c>
      <c r="H318" s="367" t="s">
        <v>1957</v>
      </c>
      <c r="I318" s="368"/>
      <c r="J318" s="140">
        <f t="shared" si="33"/>
        <v>478</v>
      </c>
      <c r="K318" s="60">
        <f>INDEX('1.2(2)'!$E:$E,MATCH(M318,'1.2(2)'!$F:$F,0),1)</f>
        <v>478</v>
      </c>
      <c r="L318" s="17">
        <f t="shared" si="31"/>
        <v>478</v>
      </c>
      <c r="M318" s="17" t="str">
        <f t="shared" si="32"/>
        <v>熱風ヒートポンプ(空気熱源･一過式)</v>
      </c>
      <c r="N318"/>
      <c r="O318"/>
    </row>
    <row r="319" spans="2:15" ht="14.4" customHeight="1">
      <c r="B319" s="122" t="s">
        <v>2994</v>
      </c>
      <c r="C319" s="426" t="s">
        <v>995</v>
      </c>
      <c r="D319" s="426"/>
      <c r="E319" s="115" t="s">
        <v>997</v>
      </c>
      <c r="F319" s="122">
        <v>38</v>
      </c>
      <c r="G319" s="122" t="s">
        <v>3403</v>
      </c>
      <c r="H319" s="367" t="s">
        <v>1960</v>
      </c>
      <c r="I319" s="368"/>
      <c r="J319" s="140" t="str">
        <f t="shared" si="33"/>
        <v>479～481</v>
      </c>
      <c r="K319" s="60">
        <f>INDEX('1.2(2)'!$E:$E,MATCH(M319,'1.2(2)'!$F:$F,0),1)</f>
        <v>479</v>
      </c>
      <c r="L319" s="17">
        <f t="shared" si="31"/>
        <v>481</v>
      </c>
      <c r="M319" s="17" t="str">
        <f t="shared" si="32"/>
        <v>熱風ヒートポンプ(水熱源･一過/循環式)</v>
      </c>
      <c r="N319"/>
      <c r="O319"/>
    </row>
    <row r="320" spans="2:15" ht="14.4" customHeight="1">
      <c r="B320" s="122" t="s">
        <v>2994</v>
      </c>
      <c r="C320" s="426" t="s">
        <v>995</v>
      </c>
      <c r="D320" s="426"/>
      <c r="E320" s="115" t="s">
        <v>997</v>
      </c>
      <c r="F320" s="122">
        <v>39</v>
      </c>
      <c r="G320" s="122" t="s">
        <v>3404</v>
      </c>
      <c r="H320" s="367" t="s">
        <v>1968</v>
      </c>
      <c r="I320" s="368"/>
      <c r="J320" s="140" t="str">
        <f t="shared" si="33"/>
        <v>482～484</v>
      </c>
      <c r="K320" s="60">
        <f>INDEX('1.2(2)'!$E:$E,MATCH(M320,'1.2(2)'!$F:$F,0),1)</f>
        <v>482</v>
      </c>
      <c r="L320" s="17">
        <f t="shared" si="31"/>
        <v>484</v>
      </c>
      <c r="M320" s="17" t="str">
        <f t="shared" si="32"/>
        <v>蒸気発生ヒートポンプ(水熱源･一過式)</v>
      </c>
      <c r="N320"/>
      <c r="O320"/>
    </row>
    <row r="321" spans="2:15" ht="14.4" customHeight="1">
      <c r="B321" s="122" t="s">
        <v>2994</v>
      </c>
      <c r="C321" s="426" t="s">
        <v>995</v>
      </c>
      <c r="D321" s="426"/>
      <c r="E321" s="115" t="s">
        <v>997</v>
      </c>
      <c r="F321" s="122">
        <v>40</v>
      </c>
      <c r="G321" s="122" t="s">
        <v>101</v>
      </c>
      <c r="H321" s="367" t="s">
        <v>2826</v>
      </c>
      <c r="I321" s="368"/>
      <c r="J321" s="140" t="str">
        <f t="shared" si="33"/>
        <v>485～486</v>
      </c>
      <c r="K321" s="60">
        <f>INDEX('1.2(2)'!$E:$E,MATCH(M321,'1.2(2)'!$F:$F,0),1)</f>
        <v>485</v>
      </c>
      <c r="L321" s="17">
        <f t="shared" si="31"/>
        <v>486</v>
      </c>
      <c r="M321" s="17" t="str">
        <f t="shared" si="32"/>
        <v>MVR型（自己蒸気機械圧縮型）蒸発濃縮装置</v>
      </c>
      <c r="N321"/>
      <c r="O321"/>
    </row>
    <row r="322" spans="2:15">
      <c r="B322" s="122" t="s">
        <v>2994</v>
      </c>
      <c r="C322" s="426" t="s">
        <v>995</v>
      </c>
      <c r="D322" s="426"/>
      <c r="E322" s="115" t="s">
        <v>997</v>
      </c>
      <c r="F322" s="122">
        <v>42</v>
      </c>
      <c r="G322" s="122" t="s">
        <v>3405</v>
      </c>
      <c r="H322" s="367" t="s">
        <v>2796</v>
      </c>
      <c r="I322" s="368"/>
      <c r="J322" s="140" t="str">
        <f t="shared" si="33"/>
        <v>487～489</v>
      </c>
      <c r="K322" s="60">
        <f>INDEX('1.2(2)'!$E:$E,MATCH(M322,'1.2(2)'!$F:$F,0),1)</f>
        <v>487</v>
      </c>
      <c r="L322" s="17">
        <f t="shared" si="31"/>
        <v>489</v>
      </c>
      <c r="M322" s="17" t="str">
        <f t="shared" si="32"/>
        <v>蒸気リサイクル型濃縮乾燥装置</v>
      </c>
      <c r="N322"/>
      <c r="O322"/>
    </row>
    <row r="323" spans="2:15" ht="14.4" customHeight="1">
      <c r="B323" s="122" t="s">
        <v>2994</v>
      </c>
      <c r="C323" s="426" t="s">
        <v>995</v>
      </c>
      <c r="D323" s="426"/>
      <c r="E323" s="115" t="s">
        <v>997</v>
      </c>
      <c r="F323" s="122">
        <v>43</v>
      </c>
      <c r="G323" s="122" t="s">
        <v>108</v>
      </c>
      <c r="H323" s="367" t="s">
        <v>1978</v>
      </c>
      <c r="I323" s="368"/>
      <c r="J323" s="140" t="str">
        <f t="shared" si="33"/>
        <v>490～492</v>
      </c>
      <c r="K323" s="60">
        <f>INDEX('1.2(2)'!$E:$E,MATCH(M323,'1.2(2)'!$F:$F,0),1)</f>
        <v>490</v>
      </c>
      <c r="L323" s="17">
        <f t="shared" si="31"/>
        <v>492</v>
      </c>
      <c r="M323" s="17" t="str">
        <f t="shared" si="32"/>
        <v>蒸気再圧縮装置</v>
      </c>
      <c r="N323"/>
      <c r="O323"/>
    </row>
    <row r="324" spans="2:15" ht="28.8">
      <c r="B324" s="122" t="s">
        <v>2994</v>
      </c>
      <c r="C324" s="426" t="s">
        <v>995</v>
      </c>
      <c r="D324" s="426"/>
      <c r="E324" s="115" t="s">
        <v>997</v>
      </c>
      <c r="F324" s="122">
        <v>44</v>
      </c>
      <c r="G324" s="122" t="s">
        <v>3406</v>
      </c>
      <c r="H324" s="367" t="s">
        <v>2128</v>
      </c>
      <c r="I324" s="368"/>
      <c r="J324" s="140" t="str">
        <f t="shared" si="33"/>
        <v>493～544</v>
      </c>
      <c r="K324" s="60">
        <f>INDEX('1.2(2)'!$E:$E,MATCH(M324,'1.2(2)'!$F:$F,0),1)</f>
        <v>493</v>
      </c>
      <c r="L324" s="17">
        <f t="shared" si="31"/>
        <v>544</v>
      </c>
      <c r="M324" s="17" t="str">
        <f t="shared" si="32"/>
        <v>ガスエンジンコージェネレーション</v>
      </c>
      <c r="N324"/>
      <c r="O324"/>
    </row>
    <row r="325" spans="2:15" ht="14.4" customHeight="1">
      <c r="B325" s="122" t="s">
        <v>2994</v>
      </c>
      <c r="C325" s="426" t="s">
        <v>995</v>
      </c>
      <c r="D325" s="426"/>
      <c r="E325" s="115" t="s">
        <v>997</v>
      </c>
      <c r="F325" s="122">
        <v>45</v>
      </c>
      <c r="G325" s="122" t="s">
        <v>113</v>
      </c>
      <c r="H325" s="367" t="s">
        <v>2207</v>
      </c>
      <c r="I325" s="368"/>
      <c r="J325" s="140" t="str">
        <f t="shared" si="33"/>
        <v>545～576</v>
      </c>
      <c r="K325" s="60">
        <f>INDEX('1.2(2)'!$E:$E,MATCH(M325,'1.2(2)'!$F:$F,0),1)</f>
        <v>545</v>
      </c>
      <c r="L325" s="17">
        <f t="shared" si="31"/>
        <v>576</v>
      </c>
      <c r="M325" s="17" t="str">
        <f t="shared" si="32"/>
        <v>ガスタービンコージェネレーション</v>
      </c>
      <c r="N325"/>
      <c r="O325"/>
    </row>
    <row r="326" spans="2:15" ht="14.4" customHeight="1">
      <c r="B326" s="122" t="s">
        <v>2994</v>
      </c>
      <c r="C326" s="426" t="s">
        <v>995</v>
      </c>
      <c r="D326" s="426"/>
      <c r="E326" s="115" t="s">
        <v>997</v>
      </c>
      <c r="F326" s="122">
        <v>46</v>
      </c>
      <c r="G326" s="122" t="s">
        <v>115</v>
      </c>
      <c r="H326" s="367" t="s">
        <v>2246</v>
      </c>
      <c r="I326" s="368"/>
      <c r="J326" s="140" t="str">
        <f t="shared" si="33"/>
        <v>577～612</v>
      </c>
      <c r="K326" s="60">
        <f>INDEX('1.2(2)'!$E:$E,MATCH(M326,'1.2(2)'!$F:$F,0),1)</f>
        <v>577</v>
      </c>
      <c r="L326" s="17">
        <f t="shared" si="31"/>
        <v>612</v>
      </c>
      <c r="M326" s="17" t="str">
        <f t="shared" si="32"/>
        <v>燃料電池コージェネレーション</v>
      </c>
      <c r="N326"/>
      <c r="O326"/>
    </row>
    <row r="327" spans="2:15" ht="14.4" customHeight="1">
      <c r="B327" s="122" t="s">
        <v>2994</v>
      </c>
      <c r="C327" s="426" t="s">
        <v>995</v>
      </c>
      <c r="D327" s="426"/>
      <c r="E327" s="115" t="s">
        <v>997</v>
      </c>
      <c r="F327" s="122">
        <v>47</v>
      </c>
      <c r="G327" s="122" t="s">
        <v>3407</v>
      </c>
      <c r="H327" s="367" t="s">
        <v>2584</v>
      </c>
      <c r="I327" s="368"/>
      <c r="J327" s="140" t="str">
        <f t="shared" si="33"/>
        <v>613～658</v>
      </c>
      <c r="K327" s="60">
        <f>INDEX('1.2(2)'!$E:$E,MATCH(M327,'1.2(2)'!$F:$F,0),1)</f>
        <v>613</v>
      </c>
      <c r="L327" s="17">
        <f t="shared" si="31"/>
        <v>658</v>
      </c>
      <c r="M327" s="17" t="str">
        <f t="shared" si="32"/>
        <v>油入変圧器</v>
      </c>
      <c r="N327"/>
      <c r="O327"/>
    </row>
    <row r="328" spans="2:15">
      <c r="B328" s="122" t="s">
        <v>2994</v>
      </c>
      <c r="C328" s="426" t="s">
        <v>995</v>
      </c>
      <c r="D328" s="426"/>
      <c r="E328" s="115" t="s">
        <v>997</v>
      </c>
      <c r="F328" s="122">
        <v>47</v>
      </c>
      <c r="G328" s="122" t="s">
        <v>3407</v>
      </c>
      <c r="H328" s="367" t="s">
        <v>2656</v>
      </c>
      <c r="I328" s="368"/>
      <c r="J328" s="140" t="str">
        <f t="shared" si="33"/>
        <v>659～704</v>
      </c>
      <c r="K328" s="60">
        <f>INDEX('1.2(2)'!$E:$E,MATCH(M328,'1.2(2)'!$F:$F,0),1)</f>
        <v>659</v>
      </c>
      <c r="L328" s="17">
        <f t="shared" si="31"/>
        <v>704</v>
      </c>
      <c r="M328" s="17" t="str">
        <f t="shared" si="32"/>
        <v>モールド変圧器</v>
      </c>
      <c r="N328"/>
      <c r="O328"/>
    </row>
    <row r="329" spans="2:15">
      <c r="B329" s="122" t="s">
        <v>2994</v>
      </c>
      <c r="C329" s="426" t="s">
        <v>995</v>
      </c>
      <c r="D329" s="426"/>
      <c r="E329" s="115" t="s">
        <v>997</v>
      </c>
      <c r="F329" s="122">
        <v>48</v>
      </c>
      <c r="G329" s="122" t="s">
        <v>122</v>
      </c>
      <c r="H329" s="367" t="s">
        <v>2419</v>
      </c>
      <c r="I329" s="368"/>
      <c r="J329" s="140" t="str">
        <f t="shared" si="33"/>
        <v>705～800</v>
      </c>
      <c r="K329" s="60">
        <f>INDEX('1.2(2)'!$E:$E,MATCH(M329,'1.2(2)'!$F:$F,0),1)</f>
        <v>705</v>
      </c>
      <c r="L329" s="17">
        <f t="shared" si="31"/>
        <v>800</v>
      </c>
      <c r="M329" s="17" t="str">
        <f t="shared" si="32"/>
        <v>誘導モータ</v>
      </c>
      <c r="N329"/>
      <c r="O329"/>
    </row>
    <row r="330" spans="2:15">
      <c r="B330" s="122" t="s">
        <v>2994</v>
      </c>
      <c r="C330" s="426" t="s">
        <v>995</v>
      </c>
      <c r="D330" s="426"/>
      <c r="E330" s="115" t="s">
        <v>997</v>
      </c>
      <c r="F330" s="122">
        <v>49</v>
      </c>
      <c r="G330" s="122" t="s">
        <v>124</v>
      </c>
      <c r="H330" s="367" t="s">
        <v>126</v>
      </c>
      <c r="I330" s="368"/>
      <c r="J330" s="140" t="str">
        <f t="shared" si="33"/>
        <v>801～951</v>
      </c>
      <c r="K330" s="60">
        <f>INDEX('1.2(2)'!$E:$E,MATCH(M330,'1.2(2)'!$F:$F,0),1)</f>
        <v>801</v>
      </c>
      <c r="L330" s="17">
        <f t="shared" si="31"/>
        <v>951</v>
      </c>
      <c r="M330" s="17" t="str">
        <f t="shared" si="32"/>
        <v>永久磁石同期モータ</v>
      </c>
      <c r="N330"/>
      <c r="O330"/>
    </row>
    <row r="331" spans="2:15">
      <c r="B331" s="122" t="s">
        <v>2994</v>
      </c>
      <c r="C331" s="426" t="s">
        <v>995</v>
      </c>
      <c r="D331" s="426"/>
      <c r="E331" s="115" t="s">
        <v>997</v>
      </c>
      <c r="F331" s="122">
        <v>50</v>
      </c>
      <c r="G331" s="122" t="s">
        <v>3408</v>
      </c>
      <c r="H331" s="367" t="s">
        <v>2710</v>
      </c>
      <c r="I331" s="368"/>
      <c r="J331" s="140" t="str">
        <f t="shared" si="33"/>
        <v>952～820</v>
      </c>
      <c r="K331" s="60">
        <f>INDEX('1.2(2)'!$E:$E,MATCH(M331,'1.2(2)'!$F:$F,0),1)</f>
        <v>952</v>
      </c>
      <c r="L331" s="17">
        <f t="shared" si="31"/>
        <v>820</v>
      </c>
      <c r="M331" s="17" t="str">
        <f t="shared" si="32"/>
        <v>蒸気駆動圧縮機</v>
      </c>
      <c r="N331"/>
      <c r="O331"/>
    </row>
    <row r="332" spans="2:15">
      <c r="B332" s="122" t="s">
        <v>2994</v>
      </c>
      <c r="C332" s="426" t="s">
        <v>995</v>
      </c>
      <c r="D332" s="426"/>
      <c r="E332" s="115" t="s">
        <v>997</v>
      </c>
      <c r="F332" s="122">
        <v>51</v>
      </c>
      <c r="G332" s="122" t="s">
        <v>3409</v>
      </c>
      <c r="H332" s="367" t="s">
        <v>129</v>
      </c>
      <c r="I332" s="368"/>
      <c r="J332" s="140" t="e">
        <f t="shared" si="33"/>
        <v>#N/A</v>
      </c>
      <c r="K332" s="60">
        <f>INDEX('1.2(2)'!$E:$E,MATCH(M332,'1.2(2)'!$F:$F,0),1)</f>
        <v>821</v>
      </c>
      <c r="L332" s="17" t="e">
        <f t="shared" si="31"/>
        <v>#N/A</v>
      </c>
      <c r="M332" s="17" t="str">
        <f t="shared" si="32"/>
        <v>熱回収式ねじ容積形圧縮機</v>
      </c>
      <c r="N332"/>
      <c r="O332"/>
    </row>
    <row r="333" spans="2:15" ht="14.4" customHeight="1">
      <c r="B333" s="122" t="s">
        <v>2994</v>
      </c>
      <c r="C333" s="426" t="s">
        <v>995</v>
      </c>
      <c r="D333" s="426"/>
      <c r="E333" s="115" t="s">
        <v>997</v>
      </c>
      <c r="F333" s="122">
        <v>57</v>
      </c>
      <c r="G333" s="122" t="s">
        <v>142</v>
      </c>
      <c r="H333" s="367" t="s">
        <v>144</v>
      </c>
      <c r="I333" s="368"/>
      <c r="J333" s="140" t="e">
        <f t="shared" si="33"/>
        <v>#N/A</v>
      </c>
      <c r="K333" s="60" t="e">
        <f>INDEX('1.2(2)'!$E:$E,MATCH(M333,'1.2(2)'!$F:$F,0),1)</f>
        <v>#N/A</v>
      </c>
      <c r="L333" s="17">
        <f t="shared" si="31"/>
        <v>824</v>
      </c>
      <c r="M333" s="17" t="str">
        <f t="shared" si="32"/>
        <v>業務用冷凍冷蔵庫</v>
      </c>
      <c r="N333"/>
      <c r="O333"/>
    </row>
    <row r="334" spans="2:15">
      <c r="B334" s="122" t="s">
        <v>2994</v>
      </c>
      <c r="C334" s="426" t="s">
        <v>995</v>
      </c>
      <c r="D334" s="426"/>
      <c r="E334" s="115" t="s">
        <v>997</v>
      </c>
      <c r="F334" s="122">
        <v>61</v>
      </c>
      <c r="G334" s="122" t="s">
        <v>3410</v>
      </c>
      <c r="H334" s="367" t="s">
        <v>153</v>
      </c>
      <c r="I334" s="368"/>
      <c r="J334" s="140" t="str">
        <f t="shared" si="33"/>
        <v>825～826</v>
      </c>
      <c r="K334" s="60">
        <f>INDEX('1.2(2)'!$E:$E,MATCH(M334,'1.2(2)'!$F:$F,0),1)</f>
        <v>825</v>
      </c>
      <c r="L334" s="17">
        <f t="shared" si="31"/>
        <v>826</v>
      </c>
      <c r="M334" s="17" t="str">
        <f t="shared" si="32"/>
        <v>空気冷媒方式冷凍機</v>
      </c>
      <c r="N334"/>
      <c r="O334"/>
    </row>
    <row r="335" spans="2:15" ht="43.2">
      <c r="B335" s="122" t="s">
        <v>2994</v>
      </c>
      <c r="C335" s="426" t="s">
        <v>995</v>
      </c>
      <c r="D335" s="426"/>
      <c r="E335" s="115" t="s">
        <v>997</v>
      </c>
      <c r="F335" s="122">
        <v>62</v>
      </c>
      <c r="G335" s="122" t="s">
        <v>3411</v>
      </c>
      <c r="H335" s="367" t="s">
        <v>158</v>
      </c>
      <c r="I335" s="368"/>
      <c r="J335" s="140" t="str">
        <f t="shared" si="33"/>
        <v>827～837</v>
      </c>
      <c r="K335" s="60">
        <f>INDEX('1.2(2)'!$E:$E,MATCH(M335,'1.2(2)'!$F:$F,0),1)</f>
        <v>827</v>
      </c>
      <c r="L335" s="17">
        <f t="shared" si="31"/>
        <v>837</v>
      </c>
      <c r="M335" s="17" t="str">
        <f t="shared" si="32"/>
        <v>冷凍冷蔵倉庫用自然冷媒冷凍機（アンモニア/CO2二次冷媒システム）</v>
      </c>
      <c r="N335"/>
      <c r="O335"/>
    </row>
    <row r="336" spans="2:15" ht="14.4" customHeight="1">
      <c r="B336" s="122" t="s">
        <v>2994</v>
      </c>
      <c r="C336" s="426" t="s">
        <v>995</v>
      </c>
      <c r="D336" s="426"/>
      <c r="E336" s="115" t="s">
        <v>997</v>
      </c>
      <c r="F336" s="122">
        <v>63</v>
      </c>
      <c r="G336" s="122" t="s">
        <v>3412</v>
      </c>
      <c r="H336" s="367" t="s">
        <v>161</v>
      </c>
      <c r="I336" s="368"/>
      <c r="J336" s="140" t="str">
        <f t="shared" si="33"/>
        <v>838～840</v>
      </c>
      <c r="K336" s="60">
        <f>INDEX('1.2(2)'!$E:$E,MATCH(M336,'1.2(2)'!$F:$F,0),1)</f>
        <v>838</v>
      </c>
      <c r="L336" s="17">
        <f t="shared" si="31"/>
        <v>840</v>
      </c>
      <c r="M336" s="17" t="str">
        <f t="shared" si="32"/>
        <v>低温用自然冷媒冷凍機（アンモニア/CO2二次冷媒システム）</v>
      </c>
      <c r="N336"/>
      <c r="O336"/>
    </row>
    <row r="337" spans="2:15" ht="28.95" customHeight="1">
      <c r="B337" s="122" t="s">
        <v>2994</v>
      </c>
      <c r="C337" s="426" t="s">
        <v>995</v>
      </c>
      <c r="D337" s="426"/>
      <c r="E337" s="115" t="s">
        <v>997</v>
      </c>
      <c r="F337" s="122">
        <v>64</v>
      </c>
      <c r="G337" s="122" t="s">
        <v>3413</v>
      </c>
      <c r="H337" s="367" t="s">
        <v>2330</v>
      </c>
      <c r="I337" s="368"/>
      <c r="J337" s="140" t="e">
        <f t="shared" si="33"/>
        <v>#N/A</v>
      </c>
      <c r="K337" s="60">
        <f>INDEX('1.2(2)'!$E:$E,MATCH(M337,'1.2(2)'!$F:$F,0),1)</f>
        <v>841</v>
      </c>
      <c r="L337" s="17" t="e">
        <f t="shared" si="31"/>
        <v>#N/A</v>
      </c>
      <c r="M337" s="17" t="str">
        <f t="shared" si="32"/>
        <v>自然冷媒冷凍冷蔵コンデンシングユニット</v>
      </c>
      <c r="N337"/>
      <c r="O337"/>
    </row>
    <row r="338" spans="2:15">
      <c r="B338" s="122" t="s">
        <v>2994</v>
      </c>
      <c r="C338" s="426" t="s">
        <v>995</v>
      </c>
      <c r="D338" s="426"/>
      <c r="E338" s="115" t="s">
        <v>997</v>
      </c>
      <c r="F338" s="122">
        <v>65</v>
      </c>
      <c r="G338" s="122" t="s">
        <v>162</v>
      </c>
      <c r="H338" s="367" t="s">
        <v>164</v>
      </c>
      <c r="I338" s="368"/>
      <c r="J338" s="140" t="e">
        <f t="shared" si="33"/>
        <v>#N/A</v>
      </c>
      <c r="K338" s="60" t="e">
        <f>INDEX('1.2(2)'!$E:$E,MATCH(M338,'1.2(2)'!$F:$F,0),1)</f>
        <v>#N/A</v>
      </c>
      <c r="L338" s="17" t="e">
        <f t="shared" si="31"/>
        <v>#N/A</v>
      </c>
      <c r="M338" s="17" t="str">
        <f t="shared" si="32"/>
        <v>サーバ用電子計算機</v>
      </c>
      <c r="N338"/>
      <c r="O338"/>
    </row>
    <row r="339" spans="2:15" ht="28.8">
      <c r="B339" s="122" t="s">
        <v>2994</v>
      </c>
      <c r="C339" s="426" t="s">
        <v>995</v>
      </c>
      <c r="D339" s="426"/>
      <c r="E339" s="115" t="s">
        <v>997</v>
      </c>
      <c r="F339" s="122">
        <v>67</v>
      </c>
      <c r="G339" s="122" t="s">
        <v>167</v>
      </c>
      <c r="H339" s="367" t="s">
        <v>2416</v>
      </c>
      <c r="I339" s="368"/>
      <c r="J339" s="140" t="e">
        <f t="shared" si="33"/>
        <v>#N/A</v>
      </c>
      <c r="K339" s="60" t="e">
        <f>INDEX('1.2(2)'!$E:$E,MATCH(M339,'1.2(2)'!$F:$F,0),1)</f>
        <v>#N/A</v>
      </c>
      <c r="L339" s="17" t="e">
        <f t="shared" si="31"/>
        <v>#N/A</v>
      </c>
      <c r="M339" s="17" t="str">
        <f t="shared" si="32"/>
        <v>プリンタ</v>
      </c>
      <c r="N339"/>
      <c r="O339"/>
    </row>
    <row r="340" spans="2:15" ht="28.8">
      <c r="B340" s="122" t="s">
        <v>2994</v>
      </c>
      <c r="C340" s="426" t="s">
        <v>995</v>
      </c>
      <c r="D340" s="426"/>
      <c r="E340" s="115" t="s">
        <v>997</v>
      </c>
      <c r="F340" s="122">
        <v>67</v>
      </c>
      <c r="G340" s="122" t="s">
        <v>167</v>
      </c>
      <c r="H340" s="367" t="s">
        <v>2417</v>
      </c>
      <c r="I340" s="368"/>
      <c r="J340" s="140" t="e">
        <f t="shared" si="33"/>
        <v>#N/A</v>
      </c>
      <c r="K340" s="60" t="e">
        <f>INDEX('1.2(2)'!$E:$E,MATCH(M340,'1.2(2)'!$F:$F,0),1)</f>
        <v>#N/A</v>
      </c>
      <c r="L340" s="17">
        <f t="shared" si="31"/>
        <v>866</v>
      </c>
      <c r="M340" s="17" t="str">
        <f t="shared" si="32"/>
        <v>複合機</v>
      </c>
      <c r="N340"/>
      <c r="O340"/>
    </row>
    <row r="341" spans="2:15">
      <c r="B341" s="122" t="s">
        <v>2994</v>
      </c>
      <c r="C341" s="426" t="s">
        <v>995</v>
      </c>
      <c r="D341" s="426"/>
      <c r="E341" s="115" t="s">
        <v>997</v>
      </c>
      <c r="F341" s="122">
        <v>68</v>
      </c>
      <c r="G341" s="122" t="s">
        <v>3414</v>
      </c>
      <c r="H341" s="367" t="s">
        <v>2738</v>
      </c>
      <c r="I341" s="368"/>
      <c r="J341" s="140">
        <f t="shared" si="33"/>
        <v>867</v>
      </c>
      <c r="K341" s="60">
        <f>INDEX('1.2(2)'!$E:$E,MATCH(M341,'1.2(2)'!$F:$F,0),1)</f>
        <v>867</v>
      </c>
      <c r="L341" s="17">
        <f t="shared" si="31"/>
        <v>867</v>
      </c>
      <c r="M341" s="17" t="str">
        <f t="shared" si="32"/>
        <v>Low-E複層ガラス</v>
      </c>
      <c r="N341"/>
      <c r="O341"/>
    </row>
    <row r="342" spans="2:15">
      <c r="B342" s="122" t="s">
        <v>2994</v>
      </c>
      <c r="C342" s="426" t="s">
        <v>995</v>
      </c>
      <c r="D342" s="426"/>
      <c r="E342" s="115" t="s">
        <v>997</v>
      </c>
      <c r="F342" s="122">
        <v>68</v>
      </c>
      <c r="G342" s="122" t="s">
        <v>3414</v>
      </c>
      <c r="H342" s="367" t="s">
        <v>2747</v>
      </c>
      <c r="I342" s="368"/>
      <c r="J342" s="140">
        <f t="shared" si="33"/>
        <v>868</v>
      </c>
      <c r="K342" s="60">
        <f>INDEX('1.2(2)'!$E:$E,MATCH(M342,'1.2(2)'!$F:$F,0),1)</f>
        <v>868</v>
      </c>
      <c r="L342" s="17">
        <f t="shared" si="31"/>
        <v>868</v>
      </c>
      <c r="M342" s="17" t="str">
        <f t="shared" si="32"/>
        <v>三層Low-E複層ガラス</v>
      </c>
      <c r="N342"/>
      <c r="O342"/>
    </row>
    <row r="343" spans="2:15">
      <c r="B343" s="122" t="s">
        <v>2994</v>
      </c>
      <c r="C343" s="426" t="s">
        <v>995</v>
      </c>
      <c r="D343" s="426"/>
      <c r="E343" s="115" t="s">
        <v>997</v>
      </c>
      <c r="F343" s="122">
        <v>68</v>
      </c>
      <c r="G343" s="122" t="s">
        <v>3414</v>
      </c>
      <c r="H343" s="367" t="s">
        <v>2750</v>
      </c>
      <c r="I343" s="368"/>
      <c r="J343" s="140">
        <f t="shared" si="33"/>
        <v>869</v>
      </c>
      <c r="K343" s="60">
        <f>INDEX('1.2(2)'!$E:$E,MATCH(M343,'1.2(2)'!$F:$F,0),1)</f>
        <v>869</v>
      </c>
      <c r="L343" s="17">
        <f t="shared" si="31"/>
        <v>869</v>
      </c>
      <c r="M343" s="17" t="str">
        <f t="shared" si="32"/>
        <v>真空Low-E複層ガラス</v>
      </c>
      <c r="N343"/>
      <c r="O343"/>
    </row>
    <row r="344" spans="2:15">
      <c r="B344" s="122" t="s">
        <v>2994</v>
      </c>
      <c r="C344" s="426" t="s">
        <v>995</v>
      </c>
      <c r="D344" s="426"/>
      <c r="E344" s="115" t="s">
        <v>997</v>
      </c>
      <c r="F344" s="122">
        <v>68</v>
      </c>
      <c r="G344" s="122" t="s">
        <v>3414</v>
      </c>
      <c r="H344" s="367" t="s">
        <v>2756</v>
      </c>
      <c r="I344" s="368"/>
      <c r="J344" s="140">
        <f t="shared" si="33"/>
        <v>870</v>
      </c>
      <c r="K344" s="60">
        <f>INDEX('1.2(2)'!$E:$E,MATCH(M344,'1.2(2)'!$F:$F,0),1)</f>
        <v>870</v>
      </c>
      <c r="L344" s="17">
        <f t="shared" si="31"/>
        <v>870</v>
      </c>
      <c r="M344" s="17" t="str">
        <f t="shared" si="32"/>
        <v>アタッチメント付きLow-E複層ガラス</v>
      </c>
      <c r="N344"/>
      <c r="O344"/>
    </row>
    <row r="345" spans="2:15" ht="14.4" customHeight="1">
      <c r="B345" s="122" t="s">
        <v>2994</v>
      </c>
      <c r="C345" s="426" t="s">
        <v>995</v>
      </c>
      <c r="D345" s="426"/>
      <c r="E345" s="115" t="s">
        <v>997</v>
      </c>
      <c r="F345" s="122">
        <v>68</v>
      </c>
      <c r="G345" s="122" t="s">
        <v>3414</v>
      </c>
      <c r="H345" s="367" t="s">
        <v>2760</v>
      </c>
      <c r="I345" s="368"/>
      <c r="J345" s="140">
        <f t="shared" si="33"/>
        <v>871</v>
      </c>
      <c r="K345" s="60">
        <f>INDEX('1.2(2)'!$E:$E,MATCH(M345,'1.2(2)'!$F:$F,0),1)</f>
        <v>871</v>
      </c>
      <c r="L345" s="17">
        <f t="shared" si="31"/>
        <v>871</v>
      </c>
      <c r="M345" s="17" t="str">
        <f t="shared" si="32"/>
        <v>真空ガラス</v>
      </c>
      <c r="N345"/>
      <c r="O345"/>
    </row>
    <row r="346" spans="2:15">
      <c r="B346" s="122" t="s">
        <v>2994</v>
      </c>
      <c r="C346" s="426" t="s">
        <v>995</v>
      </c>
      <c r="D346" s="426"/>
      <c r="E346" s="115" t="s">
        <v>997</v>
      </c>
      <c r="F346" s="122">
        <v>68</v>
      </c>
      <c r="G346" s="122" t="s">
        <v>3414</v>
      </c>
      <c r="H346" s="367" t="s">
        <v>2763</v>
      </c>
      <c r="I346" s="368"/>
      <c r="J346" s="140">
        <f t="shared" si="33"/>
        <v>872</v>
      </c>
      <c r="K346" s="60">
        <f>INDEX('1.2(2)'!$E:$E,MATCH(M346,'1.2(2)'!$F:$F,0),1)</f>
        <v>872</v>
      </c>
      <c r="L346" s="17">
        <f t="shared" si="31"/>
        <v>872</v>
      </c>
      <c r="M346" s="17" t="str">
        <f t="shared" si="32"/>
        <v>現場施工型後付けLow-E複層ガラス</v>
      </c>
      <c r="N346"/>
      <c r="O346"/>
    </row>
    <row r="347" spans="2:15" ht="14.4" customHeight="1">
      <c r="B347" s="122" t="s">
        <v>2994</v>
      </c>
      <c r="C347" s="426" t="s">
        <v>995</v>
      </c>
      <c r="D347" s="426"/>
      <c r="E347" s="115" t="s">
        <v>997</v>
      </c>
      <c r="F347" s="122">
        <v>68</v>
      </c>
      <c r="G347" s="122" t="s">
        <v>3414</v>
      </c>
      <c r="H347" s="367" t="s">
        <v>2766</v>
      </c>
      <c r="I347" s="368"/>
      <c r="J347" s="140">
        <f t="shared" si="33"/>
        <v>873</v>
      </c>
      <c r="K347" s="60">
        <f>INDEX('1.2(2)'!$E:$E,MATCH(M347,'1.2(2)'!$F:$F,0),1)</f>
        <v>873</v>
      </c>
      <c r="L347" s="17">
        <f t="shared" si="31"/>
        <v>873</v>
      </c>
      <c r="M347" s="17" t="str">
        <f t="shared" si="32"/>
        <v>薄型Low-E複層ガラス</v>
      </c>
      <c r="N347"/>
      <c r="O347"/>
    </row>
    <row r="348" spans="2:15">
      <c r="B348" s="122" t="s">
        <v>2994</v>
      </c>
      <c r="C348" s="426" t="s">
        <v>995</v>
      </c>
      <c r="D348" s="426"/>
      <c r="E348" s="115" t="s">
        <v>997</v>
      </c>
      <c r="F348" s="122">
        <v>69</v>
      </c>
      <c r="G348" s="122" t="s">
        <v>3415</v>
      </c>
      <c r="H348" s="367" t="s">
        <v>2769</v>
      </c>
      <c r="I348" s="368"/>
      <c r="J348" s="140">
        <f t="shared" ref="J348:J376" si="34">HYPERLINK("#'"&amp;$B$17&amp;$B$280&amp;"'!E"&amp;K348+6,IF(L348=K348,K348,K348&amp;"～"&amp;L348))</f>
        <v>874</v>
      </c>
      <c r="K348" s="60">
        <f>INDEX('1.2(2)'!$E:$E,MATCH(M348,'1.2(2)'!$F:$F,0),1)</f>
        <v>874</v>
      </c>
      <c r="L348" s="17">
        <f t="shared" si="31"/>
        <v>874</v>
      </c>
      <c r="M348" s="17" t="str">
        <f t="shared" si="32"/>
        <v>断熱材(押出法ポリスチレンフォーム)</v>
      </c>
      <c r="N348"/>
      <c r="O348"/>
    </row>
    <row r="349" spans="2:15" ht="14.4" customHeight="1">
      <c r="B349" s="122" t="s">
        <v>2994</v>
      </c>
      <c r="C349" s="426" t="s">
        <v>995</v>
      </c>
      <c r="D349" s="426"/>
      <c r="E349" s="115" t="s">
        <v>997</v>
      </c>
      <c r="F349" s="122">
        <v>69</v>
      </c>
      <c r="G349" s="122" t="s">
        <v>3415</v>
      </c>
      <c r="H349" s="367" t="s">
        <v>2776</v>
      </c>
      <c r="I349" s="368"/>
      <c r="J349" s="140" t="str">
        <f t="shared" si="34"/>
        <v>875～876</v>
      </c>
      <c r="K349" s="60">
        <f>INDEX('1.2(2)'!$E:$E,MATCH(M349,'1.2(2)'!$F:$F,0),1)</f>
        <v>875</v>
      </c>
      <c r="L349" s="17">
        <f t="shared" ref="L349:L375" si="35">K350-1</f>
        <v>876</v>
      </c>
      <c r="M349" s="17" t="str">
        <f t="shared" ref="M349:M376" si="36">H349</f>
        <v>断熱材(グラスウール)</v>
      </c>
      <c r="N349"/>
      <c r="O349"/>
    </row>
    <row r="350" spans="2:15">
      <c r="B350" s="122" t="s">
        <v>2994</v>
      </c>
      <c r="C350" s="426" t="s">
        <v>995</v>
      </c>
      <c r="D350" s="426"/>
      <c r="E350" s="115" t="s">
        <v>997</v>
      </c>
      <c r="F350" s="122">
        <v>69</v>
      </c>
      <c r="G350" s="122" t="s">
        <v>3415</v>
      </c>
      <c r="H350" s="367" t="s">
        <v>2784</v>
      </c>
      <c r="I350" s="368"/>
      <c r="J350" s="140" t="e">
        <f t="shared" si="34"/>
        <v>#N/A</v>
      </c>
      <c r="K350" s="60">
        <f>INDEX('1.2(2)'!$E:$E,MATCH(M350,'1.2(2)'!$F:$F,0),1)</f>
        <v>877</v>
      </c>
      <c r="L350" s="17" t="e">
        <f t="shared" si="35"/>
        <v>#N/A</v>
      </c>
      <c r="M350" s="17" t="str">
        <f t="shared" si="36"/>
        <v>真空断熱材</v>
      </c>
      <c r="N350"/>
      <c r="O350"/>
    </row>
    <row r="351" spans="2:15">
      <c r="B351" s="122" t="s">
        <v>2994</v>
      </c>
      <c r="C351" s="426" t="s">
        <v>995</v>
      </c>
      <c r="D351" s="426"/>
      <c r="E351" s="115" t="s">
        <v>997</v>
      </c>
      <c r="F351" s="122">
        <v>71</v>
      </c>
      <c r="G351" s="122" t="s">
        <v>3416</v>
      </c>
      <c r="H351" s="367" t="s">
        <v>2833</v>
      </c>
      <c r="I351" s="368"/>
      <c r="J351" s="140" t="e">
        <f t="shared" si="34"/>
        <v>#N/A</v>
      </c>
      <c r="K351" s="60" t="e">
        <f>INDEX('1.2(2)'!$E:$E,MATCH(M351,'1.2(2)'!$F:$F,0),1)</f>
        <v>#N/A</v>
      </c>
      <c r="L351" s="17" t="e">
        <f t="shared" si="35"/>
        <v>#N/A</v>
      </c>
      <c r="M351" s="17" t="str">
        <f t="shared" si="36"/>
        <v>ガソリン・ディーゼル車（乗用車）</v>
      </c>
      <c r="N351"/>
      <c r="O351"/>
    </row>
    <row r="352" spans="2:15" ht="14.4" customHeight="1">
      <c r="B352" s="122" t="s">
        <v>2994</v>
      </c>
      <c r="C352" s="426" t="s">
        <v>995</v>
      </c>
      <c r="D352" s="426"/>
      <c r="E352" s="115" t="s">
        <v>997</v>
      </c>
      <c r="F352" s="122">
        <v>72</v>
      </c>
      <c r="G352" s="122" t="s">
        <v>3417</v>
      </c>
      <c r="H352" s="367" t="s">
        <v>2834</v>
      </c>
      <c r="I352" s="368"/>
      <c r="J352" s="140" t="e">
        <f t="shared" si="34"/>
        <v>#N/A</v>
      </c>
      <c r="K352" s="60" t="e">
        <f>INDEX('1.2(2)'!$E:$E,MATCH(M352,'1.2(2)'!$F:$F,0),1)</f>
        <v>#N/A</v>
      </c>
      <c r="L352" s="17" t="e">
        <f t="shared" si="35"/>
        <v>#N/A</v>
      </c>
      <c r="M352" s="17" t="str">
        <f t="shared" si="36"/>
        <v>ディーゼル・天然ガス車（商用車・重量車）</v>
      </c>
      <c r="N352"/>
      <c r="O352"/>
    </row>
    <row r="353" spans="2:15" ht="14.4" customHeight="1">
      <c r="B353" s="122" t="s">
        <v>2997</v>
      </c>
      <c r="C353" s="426" t="s">
        <v>995</v>
      </c>
      <c r="D353" s="426"/>
      <c r="E353" s="115" t="s">
        <v>997</v>
      </c>
      <c r="F353" s="122">
        <v>73</v>
      </c>
      <c r="G353" s="122" t="s">
        <v>3418</v>
      </c>
      <c r="H353" s="367" t="s">
        <v>2835</v>
      </c>
      <c r="I353" s="368"/>
      <c r="J353" s="140" t="e">
        <f t="shared" si="34"/>
        <v>#N/A</v>
      </c>
      <c r="K353" s="60" t="e">
        <f>INDEX('1.2(2)'!$E:$E,MATCH(M353,'1.2(2)'!$F:$F,0),1)</f>
        <v>#N/A</v>
      </c>
      <c r="L353" s="17" t="e">
        <f t="shared" si="35"/>
        <v>#N/A</v>
      </c>
      <c r="M353" s="17" t="str">
        <f t="shared" si="36"/>
        <v>ハイブリット自動車（乗用車）</v>
      </c>
      <c r="N353"/>
      <c r="O353"/>
    </row>
    <row r="354" spans="2:15" ht="14.4" customHeight="1">
      <c r="B354" s="122" t="s">
        <v>2994</v>
      </c>
      <c r="C354" s="426" t="s">
        <v>995</v>
      </c>
      <c r="D354" s="426"/>
      <c r="E354" s="115" t="s">
        <v>997</v>
      </c>
      <c r="F354" s="122">
        <v>73</v>
      </c>
      <c r="G354" s="122" t="s">
        <v>3418</v>
      </c>
      <c r="H354" s="367" t="s">
        <v>2836</v>
      </c>
      <c r="I354" s="368"/>
      <c r="J354" s="140" t="e">
        <f t="shared" si="34"/>
        <v>#N/A</v>
      </c>
      <c r="K354" s="60" t="e">
        <f>INDEX('1.2(2)'!$E:$E,MATCH(M354,'1.2(2)'!$F:$F,0),1)</f>
        <v>#N/A</v>
      </c>
      <c r="L354" s="17" t="e">
        <f t="shared" si="35"/>
        <v>#N/A</v>
      </c>
      <c r="M354" s="17" t="str">
        <f t="shared" si="36"/>
        <v>ハイブリット自動車（商用車・重量車）</v>
      </c>
      <c r="N354"/>
      <c r="O354"/>
    </row>
    <row r="355" spans="2:15" ht="14.4" customHeight="1">
      <c r="B355" s="122" t="s">
        <v>2994</v>
      </c>
      <c r="C355" s="426" t="s">
        <v>995</v>
      </c>
      <c r="D355" s="426"/>
      <c r="E355" s="115" t="s">
        <v>997</v>
      </c>
      <c r="F355" s="122">
        <v>73</v>
      </c>
      <c r="G355" s="122" t="s">
        <v>3418</v>
      </c>
      <c r="H355" s="367" t="s">
        <v>2837</v>
      </c>
      <c r="I355" s="368"/>
      <c r="J355" s="140" t="e">
        <f t="shared" si="34"/>
        <v>#N/A</v>
      </c>
      <c r="K355" s="60" t="e">
        <f>INDEX('1.2(2)'!$E:$E,MATCH(M355,'1.2(2)'!$F:$F,0),1)</f>
        <v>#N/A</v>
      </c>
      <c r="L355" s="17">
        <f t="shared" si="35"/>
        <v>877</v>
      </c>
      <c r="M355" s="17" t="str">
        <f t="shared" si="36"/>
        <v>電気自動車（乗用車）</v>
      </c>
      <c r="N355"/>
      <c r="O355"/>
    </row>
    <row r="356" spans="2:15" ht="14.4" customHeight="1">
      <c r="B356" s="122" t="s">
        <v>2994</v>
      </c>
      <c r="C356" s="426" t="s">
        <v>995</v>
      </c>
      <c r="D356" s="426"/>
      <c r="E356" s="115" t="s">
        <v>997</v>
      </c>
      <c r="F356" s="122">
        <v>76</v>
      </c>
      <c r="G356" s="122" t="s">
        <v>3419</v>
      </c>
      <c r="H356" s="367" t="s">
        <v>2840</v>
      </c>
      <c r="I356" s="368"/>
      <c r="J356" s="140" t="str">
        <f t="shared" si="34"/>
        <v>878～879</v>
      </c>
      <c r="K356" s="60">
        <f>INDEX('1.2(2)'!$E:$E,MATCH(M356,'1.2(2)'!$F:$F,0),1)</f>
        <v>878</v>
      </c>
      <c r="L356" s="17">
        <f t="shared" si="35"/>
        <v>879</v>
      </c>
      <c r="M356" s="17" t="str">
        <f>H356</f>
        <v>太陽電池(シリコン系・単結晶)</v>
      </c>
      <c r="N356"/>
      <c r="O356"/>
    </row>
    <row r="357" spans="2:15" ht="14.4" customHeight="1">
      <c r="B357" s="122" t="s">
        <v>2994</v>
      </c>
      <c r="C357" s="426" t="s">
        <v>995</v>
      </c>
      <c r="D357" s="426"/>
      <c r="E357" s="115" t="s">
        <v>997</v>
      </c>
      <c r="F357" s="122">
        <v>76</v>
      </c>
      <c r="G357" s="122" t="s">
        <v>3419</v>
      </c>
      <c r="H357" s="367" t="s">
        <v>2854</v>
      </c>
      <c r="I357" s="368"/>
      <c r="J357" s="140">
        <f t="shared" si="34"/>
        <v>880</v>
      </c>
      <c r="K357" s="60">
        <f>INDEX('1.2(2)'!$E:$E,MATCH(M357,'1.2(2)'!$F:$F,0),1)</f>
        <v>880</v>
      </c>
      <c r="L357" s="17">
        <f t="shared" si="35"/>
        <v>880</v>
      </c>
      <c r="M357" s="17" t="str">
        <f t="shared" si="36"/>
        <v>太陽電池(シリコン系・多結晶)</v>
      </c>
      <c r="N357"/>
      <c r="O357"/>
    </row>
    <row r="358" spans="2:15" ht="14.4" customHeight="1">
      <c r="B358" s="122" t="s">
        <v>2994</v>
      </c>
      <c r="C358" s="426" t="s">
        <v>995</v>
      </c>
      <c r="D358" s="426"/>
      <c r="E358" s="115" t="s">
        <v>997</v>
      </c>
      <c r="F358" s="122">
        <v>76</v>
      </c>
      <c r="G358" s="122" t="s">
        <v>3419</v>
      </c>
      <c r="H358" s="367" t="s">
        <v>2857</v>
      </c>
      <c r="I358" s="368"/>
      <c r="J358" s="140">
        <f t="shared" si="34"/>
        <v>881</v>
      </c>
      <c r="K358" s="60">
        <f>INDEX('1.2(2)'!$E:$E,MATCH(M358,'1.2(2)'!$F:$F,0),1)</f>
        <v>881</v>
      </c>
      <c r="L358" s="17">
        <f t="shared" si="35"/>
        <v>881</v>
      </c>
      <c r="M358" s="17" t="str">
        <f t="shared" si="36"/>
        <v>太陽電池(化合物系)</v>
      </c>
      <c r="N358"/>
      <c r="O358"/>
    </row>
    <row r="359" spans="2:15" ht="14.4" customHeight="1">
      <c r="B359" s="122" t="s">
        <v>2994</v>
      </c>
      <c r="C359" s="426" t="s">
        <v>995</v>
      </c>
      <c r="D359" s="426"/>
      <c r="E359" s="115" t="s">
        <v>997</v>
      </c>
      <c r="F359" s="122">
        <v>76</v>
      </c>
      <c r="G359" s="122" t="s">
        <v>3419</v>
      </c>
      <c r="H359" s="367" t="s">
        <v>2863</v>
      </c>
      <c r="I359" s="368"/>
      <c r="J359" s="140">
        <f t="shared" si="34"/>
        <v>882</v>
      </c>
      <c r="K359" s="60">
        <f>INDEX('1.2(2)'!$E:$E,MATCH(M359,'1.2(2)'!$F:$F,0),1)</f>
        <v>882</v>
      </c>
      <c r="L359" s="17">
        <f t="shared" si="35"/>
        <v>882</v>
      </c>
      <c r="M359" s="17" t="str">
        <f t="shared" si="36"/>
        <v>太陽電池（薄膜シリコン）</v>
      </c>
      <c r="N359"/>
      <c r="O359"/>
    </row>
    <row r="360" spans="2:15">
      <c r="B360" s="122" t="s">
        <v>2994</v>
      </c>
      <c r="C360" s="426" t="s">
        <v>995</v>
      </c>
      <c r="D360" s="426"/>
      <c r="E360" s="115" t="s">
        <v>997</v>
      </c>
      <c r="F360" s="122">
        <v>76</v>
      </c>
      <c r="G360" s="122" t="s">
        <v>3419</v>
      </c>
      <c r="H360" s="367" t="s">
        <v>2869</v>
      </c>
      <c r="I360" s="368"/>
      <c r="J360" s="140" t="str">
        <f t="shared" si="34"/>
        <v>883～884</v>
      </c>
      <c r="K360" s="60">
        <f>INDEX('1.2(2)'!$E:$E,MATCH(M360,'1.2(2)'!$F:$F,0),1)</f>
        <v>883</v>
      </c>
      <c r="L360" s="17">
        <f t="shared" si="35"/>
        <v>884</v>
      </c>
      <c r="M360" s="17" t="str">
        <f t="shared" si="36"/>
        <v>トランスレス方式パワーコンディショナ（太陽光発電用）</v>
      </c>
      <c r="N360"/>
      <c r="O360"/>
    </row>
    <row r="361" spans="2:15" ht="14.4" customHeight="1">
      <c r="B361" s="122" t="s">
        <v>2994</v>
      </c>
      <c r="C361" s="426" t="s">
        <v>995</v>
      </c>
      <c r="D361" s="426"/>
      <c r="E361" s="115" t="s">
        <v>997</v>
      </c>
      <c r="F361" s="122">
        <v>76</v>
      </c>
      <c r="G361" s="122" t="s">
        <v>3419</v>
      </c>
      <c r="H361" s="367" t="s">
        <v>2880</v>
      </c>
      <c r="I361" s="368"/>
      <c r="J361" s="140">
        <f t="shared" si="34"/>
        <v>885</v>
      </c>
      <c r="K361" s="60">
        <f>INDEX('1.2(2)'!$E:$E,MATCH(M361,'1.2(2)'!$F:$F,0),1)</f>
        <v>885</v>
      </c>
      <c r="L361" s="17">
        <f t="shared" si="35"/>
        <v>885</v>
      </c>
      <c r="M361" s="17" t="str">
        <f t="shared" si="36"/>
        <v>高周波変圧器絶縁方式パワーコンディショナ（太陽光発電用）</v>
      </c>
      <c r="N361"/>
      <c r="O361"/>
    </row>
    <row r="362" spans="2:15" ht="14.4" customHeight="1">
      <c r="B362" s="122" t="s">
        <v>2994</v>
      </c>
      <c r="C362" s="426" t="s">
        <v>995</v>
      </c>
      <c r="D362" s="426"/>
      <c r="E362" s="115" t="s">
        <v>997</v>
      </c>
      <c r="F362" s="122">
        <v>78</v>
      </c>
      <c r="G362" s="122" t="s">
        <v>3420</v>
      </c>
      <c r="H362" s="367" t="s">
        <v>2882</v>
      </c>
      <c r="I362" s="368"/>
      <c r="J362" s="140">
        <f t="shared" si="34"/>
        <v>886</v>
      </c>
      <c r="K362" s="60">
        <f>INDEX('1.2(2)'!$E:$E,MATCH(M362,'1.2(2)'!$F:$F,0),1)</f>
        <v>886</v>
      </c>
      <c r="L362" s="17">
        <f t="shared" si="35"/>
        <v>886</v>
      </c>
      <c r="M362" s="17" t="str">
        <f t="shared" si="36"/>
        <v>プロペラ水車（小水力発電用）</v>
      </c>
      <c r="N362"/>
      <c r="O362"/>
    </row>
    <row r="363" spans="2:15" ht="14.4" customHeight="1">
      <c r="B363" s="122" t="s">
        <v>2994</v>
      </c>
      <c r="C363" s="426" t="s">
        <v>995</v>
      </c>
      <c r="D363" s="426"/>
      <c r="E363" s="115" t="s">
        <v>997</v>
      </c>
      <c r="F363" s="122">
        <v>78</v>
      </c>
      <c r="G363" s="122" t="s">
        <v>3420</v>
      </c>
      <c r="H363" s="367" t="s">
        <v>2890</v>
      </c>
      <c r="I363" s="368"/>
      <c r="J363" s="140">
        <f t="shared" si="34"/>
        <v>887</v>
      </c>
      <c r="K363" s="60">
        <f>INDEX('1.2(2)'!$E:$E,MATCH(M363,'1.2(2)'!$F:$F,0),1)</f>
        <v>887</v>
      </c>
      <c r="L363" s="17">
        <f t="shared" si="35"/>
        <v>887</v>
      </c>
      <c r="M363" s="17" t="str">
        <f t="shared" si="36"/>
        <v>フランシス水車（小水力発電用）</v>
      </c>
      <c r="N363"/>
      <c r="O363"/>
    </row>
    <row r="364" spans="2:15" ht="14.4" customHeight="1">
      <c r="B364" s="122" t="s">
        <v>2994</v>
      </c>
      <c r="C364" s="426" t="s">
        <v>995</v>
      </c>
      <c r="D364" s="426"/>
      <c r="E364" s="115" t="s">
        <v>997</v>
      </c>
      <c r="F364" s="122">
        <v>79</v>
      </c>
      <c r="G364" s="122" t="s">
        <v>3421</v>
      </c>
      <c r="H364" s="367" t="s">
        <v>2893</v>
      </c>
      <c r="I364" s="368"/>
      <c r="J364" s="140" t="str">
        <f t="shared" si="34"/>
        <v>888～923</v>
      </c>
      <c r="K364" s="60">
        <f>INDEX('1.2(2)'!$E:$E,MATCH(M364,'1.2(2)'!$F:$F,0),1)</f>
        <v>888</v>
      </c>
      <c r="L364" s="17">
        <f t="shared" si="35"/>
        <v>923</v>
      </c>
      <c r="M364" s="17" t="str">
        <f t="shared" si="36"/>
        <v>温水熱源小型バイナリー発電設備</v>
      </c>
      <c r="N364"/>
      <c r="O364"/>
    </row>
    <row r="365" spans="2:15" ht="14.4" customHeight="1">
      <c r="B365" s="122" t="s">
        <v>2994</v>
      </c>
      <c r="C365" s="426" t="s">
        <v>995</v>
      </c>
      <c r="D365" s="426"/>
      <c r="E365" s="115" t="s">
        <v>997</v>
      </c>
      <c r="F365" s="122">
        <v>79</v>
      </c>
      <c r="G365" s="122" t="s">
        <v>3421</v>
      </c>
      <c r="H365" s="367" t="s">
        <v>2946</v>
      </c>
      <c r="I365" s="368"/>
      <c r="J365" s="140" t="str">
        <f t="shared" si="34"/>
        <v>924～935</v>
      </c>
      <c r="K365" s="60">
        <f>INDEX('1.2(2)'!$E:$E,MATCH(M365,'1.2(2)'!$F:$F,0),1)</f>
        <v>924</v>
      </c>
      <c r="L365" s="17">
        <f t="shared" si="35"/>
        <v>935</v>
      </c>
      <c r="M365" s="17" t="str">
        <f t="shared" si="36"/>
        <v>蒸気熱源小型バイナリー発電設備</v>
      </c>
      <c r="N365"/>
      <c r="O365"/>
    </row>
    <row r="366" spans="2:15" ht="14.4" customHeight="1">
      <c r="B366" s="122" t="s">
        <v>2994</v>
      </c>
      <c r="C366" s="426" t="s">
        <v>995</v>
      </c>
      <c r="D366" s="426"/>
      <c r="E366" s="115" t="s">
        <v>997</v>
      </c>
      <c r="F366" s="122">
        <v>80</v>
      </c>
      <c r="G366" s="122" t="s">
        <v>3422</v>
      </c>
      <c r="H366" s="367" t="s">
        <v>2962</v>
      </c>
      <c r="I366" s="368"/>
      <c r="J366" s="140" t="str">
        <f t="shared" si="34"/>
        <v>936～943</v>
      </c>
      <c r="K366" s="60">
        <f>INDEX('1.2(2)'!$E:$E,MATCH(M366,'1.2(2)'!$F:$F,0),1)</f>
        <v>936</v>
      </c>
      <c r="L366" s="17">
        <f t="shared" si="35"/>
        <v>943</v>
      </c>
      <c r="M366" s="17" t="str">
        <f t="shared" si="36"/>
        <v>ガスエンジン発電設備（メタン発酵発電用）</v>
      </c>
      <c r="N366"/>
      <c r="O366"/>
    </row>
    <row r="367" spans="2:15" ht="14.4" customHeight="1">
      <c r="B367" s="122" t="s">
        <v>2994</v>
      </c>
      <c r="C367" s="426" t="s">
        <v>995</v>
      </c>
      <c r="D367" s="426"/>
      <c r="E367" s="115" t="s">
        <v>997</v>
      </c>
      <c r="F367" s="122">
        <v>80</v>
      </c>
      <c r="G367" s="122" t="s">
        <v>3422</v>
      </c>
      <c r="H367" s="367" t="s">
        <v>2977</v>
      </c>
      <c r="I367" s="368"/>
      <c r="J367" s="140" t="str">
        <f t="shared" si="34"/>
        <v>944～955</v>
      </c>
      <c r="K367" s="60">
        <f>INDEX('1.2(2)'!$E:$E,MATCH(M367,'1.2(2)'!$F:$F,0),1)</f>
        <v>944</v>
      </c>
      <c r="L367" s="17">
        <f t="shared" si="35"/>
        <v>955</v>
      </c>
      <c r="M367" s="17" t="str">
        <f t="shared" si="36"/>
        <v>ディーゼル発電設備（バイオディーゼル燃料専用）</v>
      </c>
      <c r="N367"/>
      <c r="O367"/>
    </row>
    <row r="368" spans="2:15" ht="14.4" customHeight="1">
      <c r="B368" s="122" t="s">
        <v>2994</v>
      </c>
      <c r="C368" s="426" t="s">
        <v>995</v>
      </c>
      <c r="D368" s="426"/>
      <c r="E368" s="115" t="s">
        <v>997</v>
      </c>
      <c r="F368" s="122">
        <v>128</v>
      </c>
      <c r="G368" s="122" t="s">
        <v>311</v>
      </c>
      <c r="H368" s="367" t="s">
        <v>3424</v>
      </c>
      <c r="I368" s="368"/>
      <c r="J368" s="140">
        <f t="shared" si="34"/>
        <v>956</v>
      </c>
      <c r="K368" s="60">
        <f>INDEX('1.2(2)'!$E:$E,MATCH(M368,'1.2(2)'!$F:$F,0),1)</f>
        <v>956</v>
      </c>
      <c r="L368" s="17">
        <f t="shared" si="35"/>
        <v>956</v>
      </c>
      <c r="M368" s="17" t="str">
        <f t="shared" si="36"/>
        <v>LED誘導灯・非常灯</v>
      </c>
      <c r="N368"/>
      <c r="O368"/>
    </row>
    <row r="369" spans="2:15" ht="14.4" customHeight="1">
      <c r="B369" s="122" t="s">
        <v>2994</v>
      </c>
      <c r="C369" s="426" t="s">
        <v>995</v>
      </c>
      <c r="D369" s="426"/>
      <c r="E369" s="115" t="s">
        <v>997</v>
      </c>
      <c r="F369" s="122">
        <v>212</v>
      </c>
      <c r="G369" s="122" t="s">
        <v>3423</v>
      </c>
      <c r="H369" s="367" t="s">
        <v>2789</v>
      </c>
      <c r="I369" s="368"/>
      <c r="J369" s="140" t="e">
        <f t="shared" si="34"/>
        <v>#N/A</v>
      </c>
      <c r="K369" s="60">
        <f>INDEX('1.2(2)'!$E:$E,MATCH(M369,'1.2(2)'!$F:$F,0),1)</f>
        <v>957</v>
      </c>
      <c r="L369" s="17" t="e">
        <f t="shared" si="35"/>
        <v>#N/A</v>
      </c>
      <c r="M369" s="17" t="str">
        <f t="shared" si="36"/>
        <v>低放射遮熱塗料</v>
      </c>
      <c r="N369"/>
      <c r="O369"/>
    </row>
    <row r="370" spans="2:15">
      <c r="B370" s="122" t="s">
        <v>2995</v>
      </c>
      <c r="C370" s="115" t="s">
        <v>741</v>
      </c>
      <c r="D370" s="115"/>
      <c r="E370" s="115" t="s">
        <v>771</v>
      </c>
      <c r="F370" s="122">
        <v>20</v>
      </c>
      <c r="G370" s="122" t="s">
        <v>3514</v>
      </c>
      <c r="H370" s="367" t="s">
        <v>2812</v>
      </c>
      <c r="I370" s="368"/>
      <c r="J370" s="140" t="e">
        <f t="shared" si="34"/>
        <v>#N/A</v>
      </c>
      <c r="K370" s="60" t="e">
        <f>INDEX('1.2(2)'!$E:$E,MATCH(M370,'1.2(2)'!$F:$F,0),1)</f>
        <v>#N/A</v>
      </c>
      <c r="L370" s="17" t="e">
        <f t="shared" si="35"/>
        <v>#N/A</v>
      </c>
      <c r="M370" s="17" t="str">
        <f t="shared" si="36"/>
        <v>農業等暖房用温水発生機</v>
      </c>
      <c r="N370"/>
      <c r="O370"/>
    </row>
    <row r="371" spans="2:15" ht="14.4" customHeight="1">
      <c r="B371" s="122" t="s">
        <v>2995</v>
      </c>
      <c r="C371" s="115" t="s">
        <v>741</v>
      </c>
      <c r="D371" s="115"/>
      <c r="E371" s="115" t="s">
        <v>2999</v>
      </c>
      <c r="F371" s="122">
        <v>35</v>
      </c>
      <c r="G371" s="122" t="s">
        <v>3515</v>
      </c>
      <c r="H371" s="367" t="s">
        <v>2813</v>
      </c>
      <c r="I371" s="368"/>
      <c r="J371" s="140" t="e">
        <f t="shared" si="34"/>
        <v>#N/A</v>
      </c>
      <c r="K371" s="60" t="e">
        <f>INDEX('1.2(2)'!$E:$E,MATCH(M371,'1.2(2)'!$F:$F,0),1)</f>
        <v>#N/A</v>
      </c>
      <c r="L371" s="17" t="e">
        <f t="shared" si="35"/>
        <v>#N/A</v>
      </c>
      <c r="M371" s="17" t="str">
        <f t="shared" si="36"/>
        <v>油圧ショベル（内燃機関型）</v>
      </c>
      <c r="N371"/>
      <c r="O371"/>
    </row>
    <row r="372" spans="2:15" ht="14.4" customHeight="1">
      <c r="B372" s="122" t="s">
        <v>2995</v>
      </c>
      <c r="C372" s="115" t="s">
        <v>741</v>
      </c>
      <c r="D372" s="115"/>
      <c r="E372" s="115" t="s">
        <v>771</v>
      </c>
      <c r="F372" s="122">
        <v>35</v>
      </c>
      <c r="G372" s="122" t="s">
        <v>3515</v>
      </c>
      <c r="H372" s="367" t="s">
        <v>2814</v>
      </c>
      <c r="I372" s="368"/>
      <c r="J372" s="140" t="e">
        <f t="shared" si="34"/>
        <v>#N/A</v>
      </c>
      <c r="K372" s="60" t="e">
        <f>INDEX('1.2(2)'!$E:$E,MATCH(M372,'1.2(2)'!$F:$F,0),1)</f>
        <v>#N/A</v>
      </c>
      <c r="L372" s="17" t="e">
        <f t="shared" si="35"/>
        <v>#N/A</v>
      </c>
      <c r="M372" s="17" t="str">
        <f t="shared" si="36"/>
        <v>ブルドーザ（内燃機関型）</v>
      </c>
      <c r="N372"/>
      <c r="O372"/>
    </row>
    <row r="373" spans="2:15" ht="14.4" customHeight="1">
      <c r="B373" s="122" t="s">
        <v>2995</v>
      </c>
      <c r="C373" s="115" t="s">
        <v>741</v>
      </c>
      <c r="D373" s="115"/>
      <c r="E373" s="115" t="s">
        <v>771</v>
      </c>
      <c r="F373" s="122">
        <v>35</v>
      </c>
      <c r="G373" s="122" t="s">
        <v>3515</v>
      </c>
      <c r="H373" s="367" t="s">
        <v>2815</v>
      </c>
      <c r="I373" s="368"/>
      <c r="J373" s="140" t="e">
        <f t="shared" si="34"/>
        <v>#N/A</v>
      </c>
      <c r="K373" s="60" t="e">
        <f>INDEX('1.2(2)'!$E:$E,MATCH(M373,'1.2(2)'!$F:$F,0),1)</f>
        <v>#N/A</v>
      </c>
      <c r="L373" s="17" t="e">
        <f t="shared" si="35"/>
        <v>#N/A</v>
      </c>
      <c r="M373" s="17" t="str">
        <f t="shared" si="36"/>
        <v>ホイールローダ（内燃機関型）</v>
      </c>
      <c r="N373"/>
      <c r="O373"/>
    </row>
    <row r="374" spans="2:15" ht="14.4" customHeight="1">
      <c r="B374" s="122" t="s">
        <v>2995</v>
      </c>
      <c r="C374" s="115" t="s">
        <v>741</v>
      </c>
      <c r="D374" s="115"/>
      <c r="E374" s="115" t="s">
        <v>771</v>
      </c>
      <c r="F374" s="122">
        <v>35</v>
      </c>
      <c r="G374" s="122" t="s">
        <v>3515</v>
      </c>
      <c r="H374" s="367" t="s">
        <v>2816</v>
      </c>
      <c r="I374" s="368"/>
      <c r="J374" s="140" t="e">
        <f t="shared" si="34"/>
        <v>#N/A</v>
      </c>
      <c r="K374" s="60" t="e">
        <f>INDEX('1.2(2)'!$E:$E,MATCH(M374,'1.2(2)'!$F:$F,0),1)</f>
        <v>#N/A</v>
      </c>
      <c r="L374" s="17" t="e">
        <f t="shared" si="35"/>
        <v>#N/A</v>
      </c>
      <c r="M374" s="17" t="str">
        <f t="shared" si="36"/>
        <v>油圧ショベル (ハイブリッド型)</v>
      </c>
      <c r="N374"/>
      <c r="O374"/>
    </row>
    <row r="375" spans="2:15" ht="14.4" customHeight="1">
      <c r="B375" s="122" t="s">
        <v>2995</v>
      </c>
      <c r="C375" s="115" t="s">
        <v>741</v>
      </c>
      <c r="D375" s="115"/>
      <c r="E375" s="115" t="s">
        <v>771</v>
      </c>
      <c r="F375" s="122">
        <v>35</v>
      </c>
      <c r="G375" s="122" t="s">
        <v>3515</v>
      </c>
      <c r="H375" s="367" t="s">
        <v>2817</v>
      </c>
      <c r="I375" s="368"/>
      <c r="J375" s="140" t="e">
        <f t="shared" si="34"/>
        <v>#N/A</v>
      </c>
      <c r="K375" s="60" t="e">
        <f>INDEX('1.2(2)'!$E:$E,MATCH(M375,'1.2(2)'!$F:$F,0),1)</f>
        <v>#N/A</v>
      </c>
      <c r="L375" s="17" t="e">
        <f t="shared" si="35"/>
        <v>#N/A</v>
      </c>
      <c r="M375" s="17" t="str">
        <f t="shared" si="36"/>
        <v>油圧ショベル (電動型)</v>
      </c>
      <c r="N375"/>
      <c r="O375"/>
    </row>
    <row r="376" spans="2:15">
      <c r="B376" s="122" t="s">
        <v>2995</v>
      </c>
      <c r="C376" s="115" t="s">
        <v>741</v>
      </c>
      <c r="D376" s="115"/>
      <c r="E376" s="115" t="s">
        <v>771</v>
      </c>
      <c r="F376" s="122">
        <v>35</v>
      </c>
      <c r="G376" s="122" t="s">
        <v>3515</v>
      </c>
      <c r="H376" s="367" t="s">
        <v>2818</v>
      </c>
      <c r="I376" s="368"/>
      <c r="J376" s="140" t="e">
        <f t="shared" si="34"/>
        <v>#N/A</v>
      </c>
      <c r="K376" s="60" t="e">
        <f>INDEX('1.2(2)'!$E:$E,MATCH(M376,'1.2(2)'!$F:$F,0),1)</f>
        <v>#N/A</v>
      </c>
      <c r="L376" s="17">
        <f>K377-1</f>
        <v>1108</v>
      </c>
      <c r="M376" s="17" t="str">
        <f t="shared" si="36"/>
        <v>ブルドーザ(電動型)</v>
      </c>
      <c r="N376"/>
      <c r="O376"/>
    </row>
    <row r="377" spans="2:15">
      <c r="K377" s="58">
        <v>1109</v>
      </c>
      <c r="N377"/>
      <c r="O377"/>
    </row>
    <row r="382" spans="2:15">
      <c r="J382"/>
      <c r="K382"/>
      <c r="L382"/>
      <c r="M382"/>
      <c r="N382"/>
      <c r="O382"/>
    </row>
    <row r="383" spans="2:15">
      <c r="J383"/>
      <c r="K383"/>
      <c r="L383"/>
      <c r="M383"/>
      <c r="N383"/>
      <c r="O383"/>
    </row>
    <row r="384" spans="2:15">
      <c r="J384"/>
      <c r="K384"/>
      <c r="L384"/>
      <c r="M384"/>
      <c r="N384"/>
      <c r="O384"/>
    </row>
    <row r="385" spans="10:15">
      <c r="J385"/>
      <c r="K385"/>
      <c r="L385"/>
      <c r="M385"/>
      <c r="N385"/>
      <c r="O385"/>
    </row>
    <row r="386" spans="10:15">
      <c r="J386"/>
      <c r="K386"/>
      <c r="L386"/>
      <c r="M386"/>
      <c r="N386"/>
      <c r="O386"/>
    </row>
    <row r="387" spans="10:15">
      <c r="J387"/>
      <c r="K387"/>
      <c r="L387"/>
      <c r="M387"/>
      <c r="N387"/>
      <c r="O387"/>
    </row>
    <row r="388" spans="10:15">
      <c r="J388"/>
      <c r="K388"/>
      <c r="L388"/>
      <c r="M388"/>
      <c r="N388"/>
      <c r="O388"/>
    </row>
    <row r="389" spans="10:15">
      <c r="J389"/>
      <c r="K389"/>
      <c r="L389"/>
      <c r="M389"/>
      <c r="N389"/>
      <c r="O389"/>
    </row>
    <row r="390" spans="10:15">
      <c r="J390"/>
      <c r="K390"/>
      <c r="L390"/>
      <c r="M390"/>
      <c r="N390"/>
      <c r="O390"/>
    </row>
    <row r="391" spans="10:15">
      <c r="J391"/>
      <c r="K391"/>
      <c r="L391"/>
      <c r="M391"/>
      <c r="N391"/>
      <c r="O391"/>
    </row>
    <row r="392" spans="10:15">
      <c r="J392"/>
      <c r="K392"/>
      <c r="L392"/>
      <c r="M392"/>
      <c r="N392"/>
      <c r="O392"/>
    </row>
    <row r="393" spans="10:15">
      <c r="J393"/>
      <c r="K393"/>
      <c r="L393"/>
      <c r="M393"/>
      <c r="N393"/>
      <c r="O393"/>
    </row>
    <row r="394" spans="10:15">
      <c r="J394"/>
      <c r="K394"/>
      <c r="L394"/>
      <c r="M394"/>
      <c r="N394"/>
      <c r="O394"/>
    </row>
    <row r="395" spans="10:15">
      <c r="J395"/>
      <c r="K395"/>
      <c r="L395"/>
      <c r="M395"/>
      <c r="N395"/>
      <c r="O395"/>
    </row>
    <row r="396" spans="10:15">
      <c r="J396"/>
      <c r="K396"/>
      <c r="L396"/>
      <c r="M396"/>
      <c r="N396"/>
      <c r="O396"/>
    </row>
    <row r="397" spans="10:15">
      <c r="J397"/>
      <c r="K397"/>
      <c r="L397"/>
      <c r="M397"/>
      <c r="N397"/>
      <c r="O397"/>
    </row>
    <row r="398" spans="10:15">
      <c r="J398"/>
      <c r="K398"/>
      <c r="L398"/>
      <c r="M398"/>
      <c r="N398"/>
      <c r="O398"/>
    </row>
    <row r="399" spans="10:15">
      <c r="J399"/>
      <c r="K399"/>
      <c r="L399"/>
      <c r="M399"/>
      <c r="N399"/>
      <c r="O399"/>
    </row>
    <row r="400" spans="10:15">
      <c r="J400"/>
      <c r="K400"/>
      <c r="L400"/>
      <c r="M400"/>
      <c r="N400"/>
      <c r="O400"/>
    </row>
    <row r="401" spans="10:15">
      <c r="J401"/>
      <c r="K401"/>
      <c r="L401"/>
      <c r="M401"/>
      <c r="N401"/>
      <c r="O401"/>
    </row>
    <row r="402" spans="10:15">
      <c r="J402"/>
      <c r="K402"/>
      <c r="L402"/>
      <c r="M402"/>
      <c r="N402"/>
      <c r="O402"/>
    </row>
    <row r="403" spans="10:15">
      <c r="J403"/>
      <c r="K403"/>
      <c r="L403"/>
      <c r="M403"/>
      <c r="N403"/>
      <c r="O403"/>
    </row>
    <row r="404" spans="10:15">
      <c r="J404"/>
      <c r="K404"/>
      <c r="L404"/>
      <c r="M404"/>
      <c r="N404"/>
      <c r="O404"/>
    </row>
    <row r="405" spans="10:15">
      <c r="J405"/>
      <c r="K405"/>
      <c r="L405"/>
      <c r="M405"/>
      <c r="N405"/>
      <c r="O405"/>
    </row>
    <row r="406" spans="10:15">
      <c r="J406"/>
      <c r="K406"/>
      <c r="L406"/>
      <c r="M406"/>
      <c r="N406"/>
      <c r="O406"/>
    </row>
    <row r="407" spans="10:15">
      <c r="J407"/>
      <c r="K407"/>
      <c r="L407"/>
      <c r="M407"/>
      <c r="N407"/>
      <c r="O407"/>
    </row>
    <row r="408" spans="10:15">
      <c r="J408"/>
      <c r="K408"/>
      <c r="L408"/>
      <c r="M408"/>
      <c r="N408"/>
      <c r="O408"/>
    </row>
    <row r="409" spans="10:15">
      <c r="J409"/>
      <c r="K409"/>
      <c r="L409"/>
      <c r="M409"/>
      <c r="N409"/>
      <c r="O409"/>
    </row>
    <row r="410" spans="10:15">
      <c r="J410"/>
      <c r="K410"/>
      <c r="L410"/>
      <c r="M410"/>
      <c r="N410"/>
      <c r="O410"/>
    </row>
    <row r="411" spans="10:15">
      <c r="J411"/>
      <c r="K411"/>
      <c r="L411"/>
      <c r="M411"/>
      <c r="N411"/>
      <c r="O411"/>
    </row>
    <row r="412" spans="10:15">
      <c r="J412"/>
      <c r="K412"/>
      <c r="L412"/>
      <c r="M412"/>
      <c r="N412"/>
      <c r="O412"/>
    </row>
    <row r="413" spans="10:15">
      <c r="J413"/>
      <c r="K413"/>
      <c r="L413"/>
      <c r="M413"/>
      <c r="N413"/>
      <c r="O413"/>
    </row>
    <row r="414" spans="10:15">
      <c r="J414"/>
      <c r="K414"/>
      <c r="L414"/>
      <c r="M414"/>
      <c r="N414"/>
      <c r="O414"/>
    </row>
    <row r="415" spans="10:15">
      <c r="J415"/>
      <c r="K415"/>
      <c r="L415"/>
      <c r="M415"/>
      <c r="N415"/>
      <c r="O415"/>
    </row>
    <row r="416" spans="10: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row r="484" spans="10:15">
      <c r="J484"/>
      <c r="K484"/>
      <c r="L484"/>
      <c r="M484"/>
      <c r="N484"/>
      <c r="O484"/>
    </row>
    <row r="485" spans="10:15">
      <c r="J485"/>
      <c r="K485"/>
      <c r="L485"/>
      <c r="M485"/>
      <c r="N485"/>
      <c r="O485"/>
    </row>
    <row r="486" spans="10:15">
      <c r="J486"/>
      <c r="K486"/>
      <c r="L486"/>
      <c r="M486"/>
      <c r="N486"/>
      <c r="O486"/>
    </row>
    <row r="487" spans="10:15">
      <c r="J487"/>
      <c r="K487"/>
      <c r="L487"/>
      <c r="M487"/>
      <c r="N487"/>
      <c r="O487"/>
    </row>
    <row r="488" spans="10:15">
      <c r="J488"/>
      <c r="K488"/>
      <c r="L488"/>
      <c r="M488"/>
      <c r="N488"/>
      <c r="O488"/>
    </row>
    <row r="489" spans="10:15">
      <c r="J489"/>
      <c r="K489"/>
      <c r="L489"/>
      <c r="M489"/>
      <c r="N489"/>
      <c r="O489"/>
    </row>
    <row r="490" spans="10:15">
      <c r="J490"/>
      <c r="K490"/>
      <c r="L490"/>
      <c r="M490"/>
      <c r="N490"/>
      <c r="O490"/>
    </row>
    <row r="491" spans="10:15">
      <c r="J491"/>
      <c r="K491"/>
      <c r="L491"/>
      <c r="M491"/>
      <c r="N491"/>
      <c r="O491"/>
    </row>
    <row r="492" spans="10:15">
      <c r="J492"/>
      <c r="K492"/>
      <c r="L492"/>
      <c r="M492"/>
      <c r="N492"/>
      <c r="O492"/>
    </row>
    <row r="493" spans="10:15">
      <c r="J493"/>
      <c r="K493"/>
      <c r="L493"/>
      <c r="M493"/>
      <c r="N493"/>
      <c r="O493"/>
    </row>
    <row r="494" spans="10:15">
      <c r="J494"/>
      <c r="K494"/>
      <c r="L494"/>
      <c r="M494"/>
      <c r="N494"/>
      <c r="O494"/>
    </row>
    <row r="495" spans="10:15">
      <c r="J495"/>
      <c r="K495"/>
      <c r="L495"/>
      <c r="M495"/>
      <c r="N495"/>
      <c r="O495"/>
    </row>
    <row r="496" spans="10:15">
      <c r="J496"/>
      <c r="K496"/>
      <c r="L496"/>
      <c r="M496"/>
      <c r="N496"/>
      <c r="O496"/>
    </row>
    <row r="497" spans="10:15">
      <c r="J497"/>
      <c r="K497"/>
      <c r="L497"/>
      <c r="M497"/>
      <c r="N497"/>
      <c r="O497"/>
    </row>
    <row r="498" spans="10:15">
      <c r="J498"/>
      <c r="K498"/>
      <c r="L498"/>
      <c r="M498"/>
      <c r="N498"/>
      <c r="O498"/>
    </row>
    <row r="499" spans="10:15">
      <c r="J499"/>
      <c r="K499"/>
      <c r="L499"/>
      <c r="M499"/>
      <c r="N499"/>
      <c r="O499"/>
    </row>
    <row r="500" spans="10:15">
      <c r="J500"/>
      <c r="K500"/>
      <c r="L500"/>
      <c r="M500"/>
      <c r="N500"/>
      <c r="O500"/>
    </row>
    <row r="501" spans="10:15">
      <c r="J501"/>
      <c r="K501"/>
      <c r="L501"/>
      <c r="M501"/>
      <c r="N501"/>
      <c r="O501"/>
    </row>
    <row r="502" spans="10:15">
      <c r="J502"/>
      <c r="K502"/>
      <c r="L502"/>
      <c r="M502"/>
      <c r="N502"/>
      <c r="O502"/>
    </row>
  </sheetData>
  <mergeCells count="326">
    <mergeCell ref="B13:C13"/>
    <mergeCell ref="D13:E13"/>
    <mergeCell ref="B14:C14"/>
    <mergeCell ref="D14:E14"/>
    <mergeCell ref="B15:C15"/>
    <mergeCell ref="D15:E15"/>
    <mergeCell ref="D9:E9"/>
    <mergeCell ref="B10:C10"/>
    <mergeCell ref="D10:E10"/>
    <mergeCell ref="B11:C11"/>
    <mergeCell ref="D11:E11"/>
    <mergeCell ref="B12:C12"/>
    <mergeCell ref="D12:E12"/>
    <mergeCell ref="B26:C26"/>
    <mergeCell ref="B27:C27"/>
    <mergeCell ref="B28:C28"/>
    <mergeCell ref="B29:C29"/>
    <mergeCell ref="B30:C30"/>
    <mergeCell ref="B31:C31"/>
    <mergeCell ref="B23:C23"/>
    <mergeCell ref="D23:E23"/>
    <mergeCell ref="H23:I23"/>
    <mergeCell ref="B24:C24"/>
    <mergeCell ref="D24:E24"/>
    <mergeCell ref="B25:C25"/>
    <mergeCell ref="B38:C38"/>
    <mergeCell ref="B39:C39"/>
    <mergeCell ref="B40:C40"/>
    <mergeCell ref="B41:C41"/>
    <mergeCell ref="B42:C42"/>
    <mergeCell ref="B43:C43"/>
    <mergeCell ref="B32:C32"/>
    <mergeCell ref="B33:C33"/>
    <mergeCell ref="B34:C34"/>
    <mergeCell ref="B35:C35"/>
    <mergeCell ref="B36:C36"/>
    <mergeCell ref="B37:C37"/>
    <mergeCell ref="B49:C49"/>
    <mergeCell ref="B50:C50"/>
    <mergeCell ref="B51:C51"/>
    <mergeCell ref="B52:C52"/>
    <mergeCell ref="B53:C53"/>
    <mergeCell ref="B54:C54"/>
    <mergeCell ref="H43:I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6:C96"/>
    <mergeCell ref="H96:I96"/>
    <mergeCell ref="B97:C97"/>
    <mergeCell ref="H97:I97"/>
    <mergeCell ref="B98:C98"/>
    <mergeCell ref="H98:I98"/>
    <mergeCell ref="B91:C91"/>
    <mergeCell ref="B92:C92"/>
    <mergeCell ref="B93:C93"/>
    <mergeCell ref="B94:C94"/>
    <mergeCell ref="H94:I94"/>
    <mergeCell ref="B95:C95"/>
    <mergeCell ref="H95:I95"/>
    <mergeCell ref="D109:E109"/>
    <mergeCell ref="D110:E110"/>
    <mergeCell ref="D111:E111"/>
    <mergeCell ref="D112:E112"/>
    <mergeCell ref="D118:E118"/>
    <mergeCell ref="D119:E119"/>
    <mergeCell ref="B99:C99"/>
    <mergeCell ref="H99:I99"/>
    <mergeCell ref="B100:C100"/>
    <mergeCell ref="H100:I100"/>
    <mergeCell ref="B104:C104"/>
    <mergeCell ref="D104:E104"/>
    <mergeCell ref="H104:I104"/>
    <mergeCell ref="D153:E153"/>
    <mergeCell ref="D154:E154"/>
    <mergeCell ref="D155:E155"/>
    <mergeCell ref="D156:E156"/>
    <mergeCell ref="D157:E157"/>
    <mergeCell ref="D158:E158"/>
    <mergeCell ref="D127:E127"/>
    <mergeCell ref="D148:E148"/>
    <mergeCell ref="D149:E149"/>
    <mergeCell ref="D150:E150"/>
    <mergeCell ref="D151:E151"/>
    <mergeCell ref="D152:E152"/>
    <mergeCell ref="D165:E165"/>
    <mergeCell ref="D166:E166"/>
    <mergeCell ref="D167:D168"/>
    <mergeCell ref="D172:E172"/>
    <mergeCell ref="D173:E173"/>
    <mergeCell ref="D174:E174"/>
    <mergeCell ref="D159:E159"/>
    <mergeCell ref="D160:E160"/>
    <mergeCell ref="D161:E161"/>
    <mergeCell ref="D162:E162"/>
    <mergeCell ref="D163:E163"/>
    <mergeCell ref="D164:E164"/>
    <mergeCell ref="G184:H184"/>
    <mergeCell ref="B232:C232"/>
    <mergeCell ref="D232:E232"/>
    <mergeCell ref="G232:H232"/>
    <mergeCell ref="C283:D283"/>
    <mergeCell ref="H283:I283"/>
    <mergeCell ref="D175:E175"/>
    <mergeCell ref="D176:E176"/>
    <mergeCell ref="D177:E177"/>
    <mergeCell ref="D178:E178"/>
    <mergeCell ref="B184:C184"/>
    <mergeCell ref="D184:E184"/>
    <mergeCell ref="C287:D287"/>
    <mergeCell ref="H287:I287"/>
    <mergeCell ref="C288:D288"/>
    <mergeCell ref="H288:I288"/>
    <mergeCell ref="C289:D289"/>
    <mergeCell ref="H289:I289"/>
    <mergeCell ref="C284:D284"/>
    <mergeCell ref="H284:I284"/>
    <mergeCell ref="C285:D285"/>
    <mergeCell ref="H285:I285"/>
    <mergeCell ref="C286:D286"/>
    <mergeCell ref="H286:I286"/>
    <mergeCell ref="C293:D293"/>
    <mergeCell ref="H293:I293"/>
    <mergeCell ref="C294:D294"/>
    <mergeCell ref="H294:I294"/>
    <mergeCell ref="C295:D295"/>
    <mergeCell ref="H295:I295"/>
    <mergeCell ref="C290:D290"/>
    <mergeCell ref="H290:I290"/>
    <mergeCell ref="C291:D291"/>
    <mergeCell ref="H291:I291"/>
    <mergeCell ref="C292:D292"/>
    <mergeCell ref="H292:I292"/>
    <mergeCell ref="C299:D299"/>
    <mergeCell ref="H299:I299"/>
    <mergeCell ref="C300:D300"/>
    <mergeCell ref="H300:I300"/>
    <mergeCell ref="C301:D301"/>
    <mergeCell ref="H301:I301"/>
    <mergeCell ref="C296:D296"/>
    <mergeCell ref="H296:I296"/>
    <mergeCell ref="C297:D297"/>
    <mergeCell ref="H297:I297"/>
    <mergeCell ref="C298:D298"/>
    <mergeCell ref="H298:I298"/>
    <mergeCell ref="C305:D305"/>
    <mergeCell ref="H305:I305"/>
    <mergeCell ref="C306:D306"/>
    <mergeCell ref="H306:I306"/>
    <mergeCell ref="C307:D307"/>
    <mergeCell ref="H307:I307"/>
    <mergeCell ref="C302:D302"/>
    <mergeCell ref="H302:I302"/>
    <mergeCell ref="C303:D303"/>
    <mergeCell ref="H303:I303"/>
    <mergeCell ref="C304:D304"/>
    <mergeCell ref="H304:I304"/>
    <mergeCell ref="C311:D311"/>
    <mergeCell ref="H311:I311"/>
    <mergeCell ref="C312:D312"/>
    <mergeCell ref="H312:I312"/>
    <mergeCell ref="C313:D313"/>
    <mergeCell ref="H313:I313"/>
    <mergeCell ref="C308:D308"/>
    <mergeCell ref="H308:I308"/>
    <mergeCell ref="C309:D309"/>
    <mergeCell ref="H309:I309"/>
    <mergeCell ref="C310:D310"/>
    <mergeCell ref="H310:I310"/>
    <mergeCell ref="C317:D317"/>
    <mergeCell ref="H317:I317"/>
    <mergeCell ref="C318:D318"/>
    <mergeCell ref="H318:I318"/>
    <mergeCell ref="C319:D319"/>
    <mergeCell ref="H319:I319"/>
    <mergeCell ref="C314:D314"/>
    <mergeCell ref="H314:I314"/>
    <mergeCell ref="C315:D315"/>
    <mergeCell ref="H315:I315"/>
    <mergeCell ref="C316:D316"/>
    <mergeCell ref="H316:I316"/>
    <mergeCell ref="C323:D323"/>
    <mergeCell ref="H323:I323"/>
    <mergeCell ref="C324:D324"/>
    <mergeCell ref="H324:I324"/>
    <mergeCell ref="C325:D325"/>
    <mergeCell ref="H325:I325"/>
    <mergeCell ref="C320:D320"/>
    <mergeCell ref="H320:I320"/>
    <mergeCell ref="C321:D321"/>
    <mergeCell ref="H321:I321"/>
    <mergeCell ref="C322:D322"/>
    <mergeCell ref="H322:I322"/>
    <mergeCell ref="C329:D329"/>
    <mergeCell ref="H329:I329"/>
    <mergeCell ref="C330:D330"/>
    <mergeCell ref="H330:I330"/>
    <mergeCell ref="C331:D331"/>
    <mergeCell ref="H331:I331"/>
    <mergeCell ref="C326:D326"/>
    <mergeCell ref="H326:I326"/>
    <mergeCell ref="C327:D327"/>
    <mergeCell ref="H327:I327"/>
    <mergeCell ref="C328:D328"/>
    <mergeCell ref="H328:I328"/>
    <mergeCell ref="C335:D335"/>
    <mergeCell ref="H335:I335"/>
    <mergeCell ref="C336:D336"/>
    <mergeCell ref="H336:I336"/>
    <mergeCell ref="C337:D337"/>
    <mergeCell ref="H337:I337"/>
    <mergeCell ref="C332:D332"/>
    <mergeCell ref="H332:I332"/>
    <mergeCell ref="C333:D333"/>
    <mergeCell ref="H333:I333"/>
    <mergeCell ref="C334:D334"/>
    <mergeCell ref="H334:I334"/>
    <mergeCell ref="C341:D341"/>
    <mergeCell ref="H341:I341"/>
    <mergeCell ref="C342:D342"/>
    <mergeCell ref="H342:I342"/>
    <mergeCell ref="C343:D343"/>
    <mergeCell ref="H343:I343"/>
    <mergeCell ref="C338:D338"/>
    <mergeCell ref="H338:I338"/>
    <mergeCell ref="C339:D339"/>
    <mergeCell ref="H339:I339"/>
    <mergeCell ref="C340:D340"/>
    <mergeCell ref="H340:I340"/>
    <mergeCell ref="C347:D347"/>
    <mergeCell ref="H347:I347"/>
    <mergeCell ref="C348:D348"/>
    <mergeCell ref="H348:I348"/>
    <mergeCell ref="C349:D349"/>
    <mergeCell ref="H349:I349"/>
    <mergeCell ref="C344:D344"/>
    <mergeCell ref="H344:I344"/>
    <mergeCell ref="C345:D345"/>
    <mergeCell ref="H345:I345"/>
    <mergeCell ref="C346:D346"/>
    <mergeCell ref="H346:I346"/>
    <mergeCell ref="C353:D353"/>
    <mergeCell ref="H353:I353"/>
    <mergeCell ref="C354:D354"/>
    <mergeCell ref="H354:I354"/>
    <mergeCell ref="C355:D355"/>
    <mergeCell ref="H355:I355"/>
    <mergeCell ref="C350:D350"/>
    <mergeCell ref="H350:I350"/>
    <mergeCell ref="C351:D351"/>
    <mergeCell ref="H351:I351"/>
    <mergeCell ref="C352:D352"/>
    <mergeCell ref="H352:I352"/>
    <mergeCell ref="C359:D359"/>
    <mergeCell ref="H359:I359"/>
    <mergeCell ref="C360:D360"/>
    <mergeCell ref="H360:I360"/>
    <mergeCell ref="C361:D361"/>
    <mergeCell ref="H361:I361"/>
    <mergeCell ref="C356:D356"/>
    <mergeCell ref="H356:I356"/>
    <mergeCell ref="C357:D357"/>
    <mergeCell ref="H357:I357"/>
    <mergeCell ref="C358:D358"/>
    <mergeCell ref="H358:I358"/>
    <mergeCell ref="C365:D365"/>
    <mergeCell ref="H365:I365"/>
    <mergeCell ref="C366:D366"/>
    <mergeCell ref="H366:I366"/>
    <mergeCell ref="C367:D367"/>
    <mergeCell ref="H367:I367"/>
    <mergeCell ref="C362:D362"/>
    <mergeCell ref="H362:I362"/>
    <mergeCell ref="C363:D363"/>
    <mergeCell ref="H363:I363"/>
    <mergeCell ref="C364:D364"/>
    <mergeCell ref="H364:I364"/>
    <mergeCell ref="H372:I372"/>
    <mergeCell ref="H373:I373"/>
    <mergeCell ref="H374:I374"/>
    <mergeCell ref="H375:I375"/>
    <mergeCell ref="H376:I376"/>
    <mergeCell ref="C368:D368"/>
    <mergeCell ref="H368:I368"/>
    <mergeCell ref="C369:D369"/>
    <mergeCell ref="H369:I369"/>
    <mergeCell ref="H370:I370"/>
    <mergeCell ref="H371:I371"/>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83"/>
  <sheetViews>
    <sheetView showGridLines="0" zoomScale="55" zoomScaleNormal="55" workbookViewId="0">
      <pane xSplit="1" ySplit="4" topLeftCell="B5"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90625" customWidth="1"/>
    <col min="3" max="3" width="4.6328125" customWidth="1"/>
    <col min="4" max="4" width="10.90625" customWidth="1"/>
    <col min="5" max="5" width="25.26953125" customWidth="1"/>
    <col min="6" max="6" width="10.08984375" customWidth="1"/>
    <col min="7" max="7" width="26.08984375" customWidth="1"/>
    <col min="8" max="8" width="15.453125" customWidth="1"/>
    <col min="9" max="9" width="8.90625" customWidth="1"/>
    <col min="10" max="10" width="9.90625" style="58" hidden="1" customWidth="1"/>
    <col min="11" max="14" width="8.7265625" style="58" hidden="1" customWidth="1"/>
    <col min="15" max="15" width="75.453125" style="317" customWidth="1"/>
    <col min="16" max="18" width="6.36328125" customWidth="1"/>
  </cols>
  <sheetData>
    <row r="2" spans="2:5" ht="27">
      <c r="B2" s="31" t="s">
        <v>707</v>
      </c>
      <c r="C2" s="31"/>
    </row>
    <row r="5" spans="2:5" hidden="1"/>
    <row r="6" spans="2:5" ht="18.600000000000001" hidden="1">
      <c r="B6" s="32">
        <v>1.1000000000000001</v>
      </c>
      <c r="C6" s="19" t="s">
        <v>700</v>
      </c>
    </row>
    <row r="7" spans="2:5" ht="18.600000000000001" hidden="1">
      <c r="B7" s="100" t="s">
        <v>3059</v>
      </c>
      <c r="C7" s="19"/>
    </row>
    <row r="8" spans="2:5" ht="18.600000000000001" hidden="1">
      <c r="B8" s="32"/>
      <c r="C8" s="19"/>
    </row>
    <row r="9" spans="2:5" ht="14.4" hidden="1" customHeight="1">
      <c r="B9" s="73"/>
      <c r="C9" s="101"/>
      <c r="D9" s="369" t="s">
        <v>3054</v>
      </c>
      <c r="E9" s="370"/>
    </row>
    <row r="10" spans="2:5" ht="15" hidden="1">
      <c r="B10" s="377" t="str">
        <f>HYPERLINK("#'"&amp;$B$6&amp;"'!B11","Step0")</f>
        <v>Step0</v>
      </c>
      <c r="C10" s="378"/>
      <c r="D10" s="379" t="s">
        <v>3013</v>
      </c>
      <c r="E10" s="380"/>
    </row>
    <row r="11" spans="2:5" ht="15" hidden="1">
      <c r="B11" s="377" t="str">
        <f>HYPERLINK("#'"&amp;$B$6&amp;"'!B12","Step1")</f>
        <v>Step1</v>
      </c>
      <c r="C11" s="378"/>
      <c r="D11" s="379" t="s">
        <v>3018</v>
      </c>
      <c r="E11" s="380"/>
    </row>
    <row r="12" spans="2:5" ht="15" hidden="1">
      <c r="B12" s="377" t="str">
        <f>HYPERLINK("#'"&amp;$B$6&amp;"'!B13","Step2")</f>
        <v>Step2</v>
      </c>
      <c r="C12" s="378"/>
      <c r="D12" s="379" t="s">
        <v>3055</v>
      </c>
      <c r="E12" s="380"/>
    </row>
    <row r="13" spans="2:5" ht="15" hidden="1">
      <c r="B13" s="377" t="str">
        <f>HYPERLINK("#'"&amp;$B$6&amp;"'!B14","Step3")</f>
        <v>Step3</v>
      </c>
      <c r="C13" s="378"/>
      <c r="D13" s="379" t="s">
        <v>3056</v>
      </c>
      <c r="E13" s="380"/>
    </row>
    <row r="14" spans="2:5" ht="15" hidden="1">
      <c r="B14" s="377" t="str">
        <f>HYPERLINK("#'"&amp;$B$6&amp;"'!B16","Step4")</f>
        <v>Step4</v>
      </c>
      <c r="C14" s="378"/>
      <c r="D14" s="379" t="s">
        <v>3057</v>
      </c>
      <c r="E14" s="380"/>
    </row>
    <row r="15" spans="2:5" ht="15" hidden="1">
      <c r="B15" s="377" t="str">
        <f>HYPERLINK("#'"&amp;B6&amp;"'!B17","Step5")</f>
        <v>Step5</v>
      </c>
      <c r="C15" s="378"/>
      <c r="D15" s="379" t="s">
        <v>3058</v>
      </c>
      <c r="E15" s="380"/>
    </row>
    <row r="16" spans="2:5" hidden="1">
      <c r="B16" s="18"/>
    </row>
    <row r="17" spans="2:18" ht="18.600000000000001" hidden="1">
      <c r="B17" s="32">
        <v>1.2</v>
      </c>
      <c r="C17" s="19" t="s">
        <v>704</v>
      </c>
    </row>
    <row r="18" spans="2:18" ht="18.600000000000001" hidden="1">
      <c r="B18" s="33" t="s">
        <v>710</v>
      </c>
      <c r="C18" s="19" t="s">
        <v>701</v>
      </c>
    </row>
    <row r="19" spans="2:18" hidden="1">
      <c r="B19" s="100" t="s">
        <v>3060</v>
      </c>
    </row>
    <row r="20" spans="2:18" hidden="1">
      <c r="B20" s="100"/>
    </row>
    <row r="21" spans="2:18" ht="18.600000000000001" hidden="1">
      <c r="B21" s="33" t="s">
        <v>709</v>
      </c>
      <c r="C21" s="19" t="s">
        <v>703</v>
      </c>
    </row>
    <row r="22" spans="2:18" hidden="1"/>
    <row r="23" spans="2:18" hidden="1">
      <c r="B23" s="369" t="s">
        <v>0</v>
      </c>
      <c r="C23" s="370"/>
      <c r="D23" s="369" t="s">
        <v>730</v>
      </c>
      <c r="E23" s="370"/>
      <c r="F23" s="292" t="s">
        <v>8</v>
      </c>
      <c r="G23" s="296" t="s">
        <v>3</v>
      </c>
      <c r="H23" s="375" t="s">
        <v>4</v>
      </c>
      <c r="I23" s="376"/>
      <c r="J23" s="59" t="s">
        <v>3003</v>
      </c>
      <c r="O23" s="317" t="s">
        <v>3518</v>
      </c>
      <c r="P23" s="58" t="s">
        <v>3513</v>
      </c>
      <c r="Q23" t="s">
        <v>3516</v>
      </c>
      <c r="R23" t="s">
        <v>3517</v>
      </c>
    </row>
    <row r="24" spans="2:18" ht="28.8" hidden="1">
      <c r="B24" s="381" t="s">
        <v>995</v>
      </c>
      <c r="C24" s="382"/>
      <c r="D24" s="381" t="s">
        <v>997</v>
      </c>
      <c r="E24" s="382"/>
      <c r="F24" s="13" t="s">
        <v>13</v>
      </c>
      <c r="G24" s="14" t="s">
        <v>3814</v>
      </c>
      <c r="H24" s="309" t="s">
        <v>16</v>
      </c>
      <c r="I24" s="309" t="s">
        <v>17</v>
      </c>
      <c r="J24" s="297" t="str">
        <f>HYPERLINK("#'"&amp;$B$17&amp;$B$18&amp;$B$21&amp;"'!B"&amp;K24+6,IF(L24=K24,K24,K24&amp;"～"&amp;L24))</f>
        <v>1～17</v>
      </c>
      <c r="K24" s="60">
        <f>INDEX('1.2(1)①'!$B:$B,MATCH(M24,'1.2(1)①'!$A:$A,0),1)</f>
        <v>1</v>
      </c>
      <c r="L24" s="17">
        <f>K25-1</f>
        <v>17</v>
      </c>
      <c r="M24" s="17" t="str">
        <f t="shared" ref="M24:M87" si="0">F24&amp;G24&amp;H24&amp;I24</f>
        <v>Scope1, 2主要設備における高効率型・脱炭素型の導入空気調和設備空気熱源設備・システム</v>
      </c>
      <c r="O24" s="317" t="str">
        <f>INDEX('1.2(1)①'!$J:$J,MATCH(検討会用④!$K24,'1.2(1)①'!$B:$B,0),1)</f>
        <v>高効率チリングユニットの導入</v>
      </c>
      <c r="P24" s="58">
        <f t="shared" ref="P24:P87" si="1">L24-K24+1</f>
        <v>17</v>
      </c>
      <c r="Q24">
        <f>COUNTIFS('1.2(2)'!J$967:J$1017,"〇",'1.2(2)'!$C$967:$C$1017,"&gt;="&amp;$K24,'1.2(2)'!$C$967:$C$1017,"&lt;="&amp;$L24)+COUNTIFS('1.2(2)'!J$967:J$1017,"△",'1.2(2)'!$C$967:$C$1017,"&gt;="&amp;$K24,'1.2(2)'!$C$967:$C$1017,"&lt;="&amp;$L24)</f>
        <v>11</v>
      </c>
      <c r="R24">
        <f>COUNTIFS('1.2(2)'!K$967:K$1017,"〇",'1.2(2)'!$C$967:$C$1017,"&gt;="&amp;$K24,'1.2(2)'!$C$967:$C$1017,"&lt;="&amp;$L24)+COUNTIFS('1.2(2)'!K$967:K$1017,"△",'1.2(2)'!$C$967:$C$1017,"&gt;="&amp;$K24,'1.2(2)'!$C$967:$C$1017,"&lt;="&amp;$L24)</f>
        <v>5</v>
      </c>
    </row>
    <row r="25" spans="2:18" ht="72" hidden="1" customHeight="1">
      <c r="B25" s="371" t="s">
        <v>994</v>
      </c>
      <c r="C25" s="372"/>
      <c r="D25" s="64" t="s">
        <v>996</v>
      </c>
      <c r="E25" s="66"/>
      <c r="F25" s="293" t="s">
        <v>13</v>
      </c>
      <c r="G25" s="41" t="s">
        <v>3833</v>
      </c>
      <c r="H25" s="309" t="s">
        <v>52</v>
      </c>
      <c r="I25" s="309" t="s">
        <v>53</v>
      </c>
      <c r="J25" s="297" t="str">
        <f t="shared" ref="J25:J88" si="2">HYPERLINK("#'"&amp;$B$17&amp;$B$18&amp;$B$21&amp;"'!B"&amp;K25+6,IF(L25=K25,K25,K25&amp;"～"&amp;L25))</f>
        <v>18～23</v>
      </c>
      <c r="K25" s="60">
        <f>INDEX('1.2(1)①'!$B:$B,MATCH(M25,'1.2(1)①'!$A:$A,0),1)</f>
        <v>18</v>
      </c>
      <c r="L25" s="17">
        <f t="shared" ref="L25:L88" si="3">K26-1</f>
        <v>23</v>
      </c>
      <c r="M25" s="17" t="str">
        <f t="shared" si="0"/>
        <v>Scope1, 2主要設備における高効率型・脱炭素型の導入給湯設備給湯熱源設備・システム</v>
      </c>
      <c r="O25" s="317" t="str">
        <f>INDEX('1.2(1)①'!$J:$J,MATCH(検討会用④!$K25,'1.2(1)①'!$B:$B,0),1)</f>
        <v>低GWP冷媒・自然冷媒高効率ヒートポンプ給湯機の導入</v>
      </c>
      <c r="P25" s="58">
        <f t="shared" si="1"/>
        <v>6</v>
      </c>
      <c r="Q25">
        <f>COUNTIFS('1.2(2)'!J$967:J$1017,"〇",'1.2(2)'!$C$967:$C$1017,"&gt;="&amp;$K25,'1.2(2)'!$C$967:$C$1017,"&lt;="&amp;$L25)+COUNTIFS('1.2(2)'!J$967:J$1017,"△",'1.2(2)'!$C$967:$C$1017,"&gt;="&amp;$K25,'1.2(2)'!$C$967:$C$1017,"&lt;="&amp;$L25)</f>
        <v>2</v>
      </c>
      <c r="R25">
        <f>COUNTIFS('1.2(2)'!K$967:K$1017,"〇",'1.2(2)'!$C$967:$C$1017,"&gt;="&amp;$K25,'1.2(2)'!$C$967:$C$1017,"&lt;="&amp;$L25)+COUNTIFS('1.2(2)'!K$967:K$1017,"△",'1.2(2)'!$C$967:$C$1017,"&gt;="&amp;$K25,'1.2(2)'!$C$967:$C$1017,"&lt;="&amp;$L25)</f>
        <v>2</v>
      </c>
    </row>
    <row r="26" spans="2:18" ht="57.6" hidden="1" customHeight="1">
      <c r="B26" s="371" t="s">
        <v>994</v>
      </c>
      <c r="C26" s="372"/>
      <c r="D26" s="64" t="s">
        <v>996</v>
      </c>
      <c r="E26" s="66"/>
      <c r="F26" s="293" t="s">
        <v>13</v>
      </c>
      <c r="G26" s="41" t="s">
        <v>3833</v>
      </c>
      <c r="H26" s="309" t="s">
        <v>66</v>
      </c>
      <c r="I26" s="309" t="s">
        <v>67</v>
      </c>
      <c r="J26" s="297">
        <f t="shared" si="2"/>
        <v>24</v>
      </c>
      <c r="K26" s="60">
        <f>INDEX('1.2(1)①'!$B:$B,MATCH(M26,'1.2(1)①'!$A:$A,0),1)</f>
        <v>24</v>
      </c>
      <c r="L26" s="17">
        <f t="shared" si="3"/>
        <v>24</v>
      </c>
      <c r="M26" s="17" t="str">
        <f t="shared" si="0"/>
        <v>Scope1, 2主要設備における高効率型・脱炭素型の導入照明設備高効率照明器具</v>
      </c>
      <c r="O26" s="317" t="str">
        <f>INDEX('1.2(1)①'!$J:$J,MATCH(検討会用④!$K26,'1.2(1)①'!$B:$B,0),1)</f>
        <v>ＬＥＤ照明器具の導入</v>
      </c>
      <c r="P26" s="58">
        <f t="shared" si="1"/>
        <v>1</v>
      </c>
      <c r="Q26">
        <f>COUNTIFS('1.2(2)'!J$967:J$1017,"〇",'1.2(2)'!$C$967:$C$1017,"&gt;="&amp;$K26,'1.2(2)'!$C$967:$C$1017,"&lt;="&amp;$L26)+COUNTIFS('1.2(2)'!J$967:J$1017,"△",'1.2(2)'!$C$967:$C$1017,"&gt;="&amp;$K26,'1.2(2)'!$C$967:$C$1017,"&lt;="&amp;$L26)</f>
        <v>1</v>
      </c>
      <c r="R26">
        <f>COUNTIFS('1.2(2)'!K$967:K$1017,"〇",'1.2(2)'!$C$967:$C$1017,"&gt;="&amp;$K26,'1.2(2)'!$C$967:$C$1017,"&lt;="&amp;$L26)+COUNTIFS('1.2(2)'!K$967:K$1017,"△",'1.2(2)'!$C$967:$C$1017,"&gt;="&amp;$K26,'1.2(2)'!$C$967:$C$1017,"&lt;="&amp;$L26)</f>
        <v>1</v>
      </c>
    </row>
    <row r="27" spans="2:18" ht="86.4" hidden="1" customHeight="1">
      <c r="B27" s="371" t="s">
        <v>994</v>
      </c>
      <c r="C27" s="372"/>
      <c r="D27" s="64" t="s">
        <v>996</v>
      </c>
      <c r="E27" s="66"/>
      <c r="F27" s="293" t="s">
        <v>13</v>
      </c>
      <c r="G27" s="41" t="s">
        <v>3833</v>
      </c>
      <c r="H27" s="14" t="s">
        <v>71</v>
      </c>
      <c r="I27" s="309" t="s">
        <v>72</v>
      </c>
      <c r="J27" s="297" t="str">
        <f t="shared" si="2"/>
        <v>25～28</v>
      </c>
      <c r="K27" s="60">
        <f>INDEX('1.2(1)①'!$B:$B,MATCH(M27,'1.2(1)①'!$A:$A,0),1)</f>
        <v>25</v>
      </c>
      <c r="L27" s="17">
        <f>K28-1</f>
        <v>28</v>
      </c>
      <c r="M27" s="17" t="str">
        <f t="shared" si="0"/>
        <v>Scope1, 2主要設備における高効率型・脱炭素型の導入燃焼設備ボイラー・ボイラー関連機器</v>
      </c>
      <c r="O27" s="317" t="str">
        <f>INDEX('1.2(1)①'!$J:$J,MATCH(検討会用④!$K27,'1.2(1)①'!$B:$B,0),1)</f>
        <v>高効率蒸気ボイラーの導入</v>
      </c>
      <c r="P27" s="58">
        <f t="shared" si="1"/>
        <v>4</v>
      </c>
      <c r="Q27">
        <f>COUNTIFS('1.2(2)'!J$967:J$1017,"〇",'1.2(2)'!$C$967:$C$1017,"&gt;="&amp;$K27,'1.2(2)'!$C$967:$C$1017,"&lt;="&amp;$L27)+COUNTIFS('1.2(2)'!J$967:J$1017,"△",'1.2(2)'!$C$967:$C$1017,"&gt;="&amp;$K27,'1.2(2)'!$C$967:$C$1017,"&lt;="&amp;$L27)</f>
        <v>4</v>
      </c>
      <c r="R27">
        <f>COUNTIFS('1.2(2)'!K$967:K$1017,"〇",'1.2(2)'!$C$967:$C$1017,"&gt;="&amp;$K27,'1.2(2)'!$C$967:$C$1017,"&lt;="&amp;$L27)+COUNTIFS('1.2(2)'!K$967:K$1017,"△",'1.2(2)'!$C$967:$C$1017,"&gt;="&amp;$K27,'1.2(2)'!$C$967:$C$1017,"&lt;="&amp;$L27)</f>
        <v>3</v>
      </c>
    </row>
    <row r="28" spans="2:18" ht="28.8" hidden="1" customHeight="1">
      <c r="B28" s="371" t="s">
        <v>994</v>
      </c>
      <c r="C28" s="372"/>
      <c r="D28" s="64" t="s">
        <v>996</v>
      </c>
      <c r="E28" s="66"/>
      <c r="F28" s="293" t="s">
        <v>13</v>
      </c>
      <c r="G28" s="41" t="s">
        <v>3833</v>
      </c>
      <c r="H28" s="14" t="s">
        <v>82</v>
      </c>
      <c r="I28" s="309" t="s">
        <v>79</v>
      </c>
      <c r="J28" s="297" t="str">
        <f t="shared" si="2"/>
        <v>29～31</v>
      </c>
      <c r="K28" s="60">
        <f>INDEX('1.2(1)①'!$B:$B,MATCH(M28,'1.2(1)①'!$A:$A,0),1)</f>
        <v>29</v>
      </c>
      <c r="L28" s="17">
        <f>K29-1</f>
        <v>31</v>
      </c>
      <c r="M28" s="17" t="str">
        <f t="shared" si="0"/>
        <v>Scope1, 2主要設備における高効率型・脱炭素型の導入熱利用設備工業炉</v>
      </c>
      <c r="O28" s="317" t="str">
        <f>INDEX('1.2(1)①'!$J:$J,MATCH(検討会用④!$K28,'1.2(1)①'!$B:$B,0),1)</f>
        <v>高効率燃焼式工業炉の導入</v>
      </c>
      <c r="P28" s="58">
        <f t="shared" si="1"/>
        <v>3</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ht="72" hidden="1" customHeight="1">
      <c r="B29" s="371" t="s">
        <v>994</v>
      </c>
      <c r="C29" s="372"/>
      <c r="D29" s="64" t="s">
        <v>996</v>
      </c>
      <c r="E29" s="66"/>
      <c r="F29" s="293" t="s">
        <v>13</v>
      </c>
      <c r="G29" s="41" t="s">
        <v>3833</v>
      </c>
      <c r="H29" s="41" t="str">
        <f t="shared" ref="H29:H31" si="4">H28</f>
        <v>熱利用設備</v>
      </c>
      <c r="I29" s="309" t="s">
        <v>87</v>
      </c>
      <c r="J29" s="297" t="str">
        <f t="shared" si="2"/>
        <v>32～42</v>
      </c>
      <c r="K29" s="60">
        <f>INDEX('1.2(1)①'!$B:$B,MATCH(M29,'1.2(1)①'!$A:$A,0),1)</f>
        <v>32</v>
      </c>
      <c r="L29" s="17">
        <f>K30-1</f>
        <v>42</v>
      </c>
      <c r="M29" s="17" t="str">
        <f t="shared" si="0"/>
        <v>Scope1, 2主要設備における高効率型・脱炭素型の導入熱利用設備ヒートポンプ式熱源装置</v>
      </c>
      <c r="O29" s="317" t="str">
        <f>INDEX('1.2(1)①'!$J:$J,MATCH(検討会用④!$K29,'1.2(1)①'!$B:$B,0),1)</f>
        <v>高効率チリングユニットの導入</v>
      </c>
      <c r="P29" s="58">
        <f t="shared" si="1"/>
        <v>11</v>
      </c>
      <c r="Q29">
        <f>COUNTIFS('1.2(2)'!J$967:J$1017,"〇",'1.2(2)'!$C$967:$C$1017,"&gt;="&amp;$K29,'1.2(2)'!$C$967:$C$1017,"&lt;="&amp;$L29)+COUNTIFS('1.2(2)'!J$967:J$1017,"△",'1.2(2)'!$C$967:$C$1017,"&gt;="&amp;$K29,'1.2(2)'!$C$967:$C$1017,"&lt;="&amp;$L29)</f>
        <v>4</v>
      </c>
      <c r="R29">
        <f>COUNTIFS('1.2(2)'!K$967:K$1017,"〇",'1.2(2)'!$C$967:$C$1017,"&gt;="&amp;$K29,'1.2(2)'!$C$967:$C$1017,"&lt;="&amp;$L29)+COUNTIFS('1.2(2)'!K$967:K$1017,"△",'1.2(2)'!$C$967:$C$1017,"&gt;="&amp;$K29,'1.2(2)'!$C$967:$C$1017,"&lt;="&amp;$L29)</f>
        <v>2</v>
      </c>
    </row>
    <row r="30" spans="2:18" ht="28.8" hidden="1" customHeight="1">
      <c r="B30" s="371" t="s">
        <v>994</v>
      </c>
      <c r="C30" s="372"/>
      <c r="D30" s="64" t="s">
        <v>996</v>
      </c>
      <c r="E30" s="66"/>
      <c r="F30" s="293" t="s">
        <v>13</v>
      </c>
      <c r="G30" s="41" t="s">
        <v>3833</v>
      </c>
      <c r="H30" s="41" t="str">
        <f t="shared" si="4"/>
        <v>熱利用設備</v>
      </c>
      <c r="I30" s="309" t="s">
        <v>100</v>
      </c>
      <c r="J30" s="297" t="str">
        <f t="shared" si="2"/>
        <v>43～44</v>
      </c>
      <c r="K30" s="60">
        <f>INDEX('1.2(1)①'!$B:$B,MATCH(M30,'1.2(1)①'!$A:$A,0),1)</f>
        <v>43</v>
      </c>
      <c r="L30" s="17">
        <f t="shared" si="3"/>
        <v>44</v>
      </c>
      <c r="M30" s="17" t="str">
        <f t="shared" si="0"/>
        <v>Scope1, 2主要設備における高効率型・脱炭素型の導入熱利用設備蒸留塔</v>
      </c>
      <c r="O30" s="317" t="str">
        <f>INDEX('1.2(1)①'!$J:$J,MATCH(検討会用④!$K30,'1.2(1)①'!$B:$B,0),1)</f>
        <v>MVR型（自己蒸気機械圧縮型）蒸留塔付き蒸発濃縮装置の導入</v>
      </c>
      <c r="P30" s="58">
        <f t="shared" si="1"/>
        <v>2</v>
      </c>
      <c r="Q30">
        <f>COUNTIFS('1.2(2)'!J$967:J$1017,"〇",'1.2(2)'!$C$967:$C$1017,"&gt;="&amp;$K30,'1.2(2)'!$C$967:$C$1017,"&lt;="&amp;$L30)+COUNTIFS('1.2(2)'!J$967:J$1017,"△",'1.2(2)'!$C$967:$C$1017,"&gt;="&amp;$K30,'1.2(2)'!$C$967:$C$1017,"&lt;="&amp;$L30)</f>
        <v>1</v>
      </c>
      <c r="R30">
        <f>COUNTIFS('1.2(2)'!K$967:K$1017,"〇",'1.2(2)'!$C$967:$C$1017,"&gt;="&amp;$K30,'1.2(2)'!$C$967:$C$1017,"&lt;="&amp;$L30)+COUNTIFS('1.2(2)'!K$967:K$1017,"△",'1.2(2)'!$C$967:$C$1017,"&gt;="&amp;$K30,'1.2(2)'!$C$967:$C$1017,"&lt;="&amp;$L30)</f>
        <v>0</v>
      </c>
    </row>
    <row r="31" spans="2:18" ht="28.8" hidden="1" customHeight="1">
      <c r="B31" s="371" t="s">
        <v>994</v>
      </c>
      <c r="C31" s="372"/>
      <c r="D31" s="64" t="s">
        <v>996</v>
      </c>
      <c r="E31" s="66"/>
      <c r="F31" s="293" t="s">
        <v>13</v>
      </c>
      <c r="G31" s="41" t="s">
        <v>3833</v>
      </c>
      <c r="H31" s="41" t="str">
        <f t="shared" si="4"/>
        <v>熱利用設備</v>
      </c>
      <c r="I31" s="309" t="s">
        <v>104</v>
      </c>
      <c r="J31" s="297" t="str">
        <f t="shared" si="2"/>
        <v>45～47</v>
      </c>
      <c r="K31" s="60">
        <f>INDEX('1.2(1)①'!$B:$B,MATCH(M31,'1.2(1)①'!$A:$A,0),1)</f>
        <v>45</v>
      </c>
      <c r="L31" s="17">
        <f t="shared" si="3"/>
        <v>47</v>
      </c>
      <c r="M31" s="17" t="str">
        <f t="shared" si="0"/>
        <v>Scope1, 2主要設備における高効率型・脱炭素型の導入熱利用設備その他</v>
      </c>
      <c r="O31" s="317" t="str">
        <f>INDEX('1.2(1)①'!$J:$J,MATCH(検討会用④!$K31,'1.2(1)①'!$B:$B,0),1)</f>
        <v>エアレス乾燥装置の導入</v>
      </c>
      <c r="P31" s="58">
        <f t="shared" si="1"/>
        <v>3</v>
      </c>
      <c r="Q31">
        <f>COUNTIFS('1.2(2)'!J$967:J$1017,"〇",'1.2(2)'!$C$967:$C$1017,"&gt;="&amp;$K31,'1.2(2)'!$C$967:$C$1017,"&lt;="&amp;$L31)+COUNTIFS('1.2(2)'!J$967:J$1017,"△",'1.2(2)'!$C$967:$C$1017,"&gt;="&amp;$K31,'1.2(2)'!$C$967:$C$1017,"&lt;="&amp;$L31)</f>
        <v>2</v>
      </c>
      <c r="R31">
        <f>COUNTIFS('1.2(2)'!K$967:K$1017,"〇",'1.2(2)'!$C$967:$C$1017,"&gt;="&amp;$K31,'1.2(2)'!$C$967:$C$1017,"&lt;="&amp;$L31)+COUNTIFS('1.2(2)'!K$967:K$1017,"△",'1.2(2)'!$C$967:$C$1017,"&gt;="&amp;$K31,'1.2(2)'!$C$967:$C$1017,"&lt;="&amp;$L31)</f>
        <v>0</v>
      </c>
    </row>
    <row r="32" spans="2:18" ht="72" hidden="1" customHeight="1">
      <c r="B32" s="371" t="s">
        <v>994</v>
      </c>
      <c r="C32" s="372"/>
      <c r="D32" s="64" t="s">
        <v>996</v>
      </c>
      <c r="E32" s="66"/>
      <c r="F32" s="293" t="s">
        <v>13</v>
      </c>
      <c r="G32" s="41" t="s">
        <v>3833</v>
      </c>
      <c r="H32" s="309" t="s">
        <v>110</v>
      </c>
      <c r="I32" s="309" t="s">
        <v>110</v>
      </c>
      <c r="J32" s="297" t="str">
        <f t="shared" si="2"/>
        <v>48～51</v>
      </c>
      <c r="K32" s="60">
        <f>INDEX('1.2(1)①'!$B:$B,MATCH(M32,'1.2(1)①'!$A:$A,0),1)</f>
        <v>48</v>
      </c>
      <c r="L32" s="17">
        <f t="shared" si="3"/>
        <v>51</v>
      </c>
      <c r="M32" s="17" t="str">
        <f t="shared" si="0"/>
        <v>Scope1, 2主要設備における高効率型・脱炭素型の導入コージェネレーション設備コージェネレーション設備</v>
      </c>
      <c r="O32" s="317" t="str">
        <f>INDEX('1.2(1)①'!$J:$J,MATCH(検討会用④!$K32,'1.2(1)①'!$B:$B,0),1)</f>
        <v>エンジン式コージェネレーション設備の導入</v>
      </c>
      <c r="P32" s="58">
        <f t="shared" si="1"/>
        <v>4</v>
      </c>
      <c r="Q32">
        <f>COUNTIFS('1.2(2)'!J$967:J$1017,"〇",'1.2(2)'!$C$967:$C$1017,"&gt;="&amp;$K32,'1.2(2)'!$C$967:$C$1017,"&lt;="&amp;$L32)+COUNTIFS('1.2(2)'!J$967:J$1017,"△",'1.2(2)'!$C$967:$C$1017,"&gt;="&amp;$K32,'1.2(2)'!$C$967:$C$1017,"&lt;="&amp;$L32)</f>
        <v>3</v>
      </c>
      <c r="R32">
        <f>COUNTIFS('1.2(2)'!K$967:K$1017,"〇",'1.2(2)'!$C$967:$C$1017,"&gt;="&amp;$K32,'1.2(2)'!$C$967:$C$1017,"&lt;="&amp;$L32)+COUNTIFS('1.2(2)'!K$967:K$1017,"△",'1.2(2)'!$C$967:$C$1017,"&gt;="&amp;$K32,'1.2(2)'!$C$967:$C$1017,"&lt;="&amp;$L32)</f>
        <v>0</v>
      </c>
    </row>
    <row r="33" spans="2:18" ht="57.6" hidden="1" customHeight="1">
      <c r="B33" s="371" t="s">
        <v>994</v>
      </c>
      <c r="C33" s="372"/>
      <c r="D33" s="64" t="s">
        <v>996</v>
      </c>
      <c r="E33" s="66"/>
      <c r="F33" s="293" t="s">
        <v>13</v>
      </c>
      <c r="G33" s="41" t="s">
        <v>3833</v>
      </c>
      <c r="H33" s="14" t="s">
        <v>117</v>
      </c>
      <c r="I33" s="309" t="s">
        <v>118</v>
      </c>
      <c r="J33" s="297">
        <f t="shared" si="2"/>
        <v>52</v>
      </c>
      <c r="K33" s="60">
        <f>INDEX('1.2(1)①'!$B:$B,MATCH(M33,'1.2(1)①'!$A:$A,0),1)</f>
        <v>52</v>
      </c>
      <c r="L33" s="17">
        <f t="shared" si="3"/>
        <v>52</v>
      </c>
      <c r="M33" s="17" t="str">
        <f t="shared" si="0"/>
        <v>Scope1, 2主要設備における高効率型・脱炭素型の導入電気使用設備受変電、配電設備</v>
      </c>
      <c r="O33" s="317" t="str">
        <f>INDEX('1.2(1)①'!$J:$J,MATCH(検討会用④!$K33,'1.2(1)①'!$B:$B,0),1)</f>
        <v>高効率変圧器の導入</v>
      </c>
      <c r="P33" s="58">
        <f t="shared" si="1"/>
        <v>1</v>
      </c>
      <c r="Q33">
        <f>COUNTIFS('1.2(2)'!J$967:J$1017,"〇",'1.2(2)'!$C$967:$C$1017,"&gt;="&amp;$K33,'1.2(2)'!$C$967:$C$1017,"&lt;="&amp;$L33)+COUNTIFS('1.2(2)'!J$967:J$1017,"△",'1.2(2)'!$C$967:$C$1017,"&gt;="&amp;$K33,'1.2(2)'!$C$967:$C$1017,"&lt;="&amp;$L33)</f>
        <v>1</v>
      </c>
      <c r="R33">
        <f>COUNTIFS('1.2(2)'!K$967:K$1017,"〇",'1.2(2)'!$C$967:$C$1017,"&gt;="&amp;$K33,'1.2(2)'!$C$967:$C$1017,"&lt;="&amp;$L33)+COUNTIFS('1.2(2)'!K$967:K$1017,"△",'1.2(2)'!$C$967:$C$1017,"&gt;="&amp;$K33,'1.2(2)'!$C$967:$C$1017,"&lt;="&amp;$L33)</f>
        <v>1</v>
      </c>
    </row>
    <row r="34" spans="2:18" ht="72" hidden="1" customHeight="1">
      <c r="B34" s="371" t="s">
        <v>994</v>
      </c>
      <c r="C34" s="372"/>
      <c r="D34" s="64" t="s">
        <v>996</v>
      </c>
      <c r="E34" s="66"/>
      <c r="F34" s="293" t="s">
        <v>13</v>
      </c>
      <c r="G34" s="41" t="s">
        <v>3833</v>
      </c>
      <c r="H34" s="41" t="str">
        <f t="shared" ref="H34:H36" si="5">H33</f>
        <v>電気使用設備</v>
      </c>
      <c r="I34" s="309" t="s">
        <v>121</v>
      </c>
      <c r="J34" s="297" t="str">
        <f t="shared" si="2"/>
        <v>53～56</v>
      </c>
      <c r="K34" s="60">
        <f>INDEX('1.2(1)①'!$B:$B,MATCH(M34,'1.2(1)①'!$A:$A,0),1)</f>
        <v>53</v>
      </c>
      <c r="L34" s="17">
        <f t="shared" si="3"/>
        <v>56</v>
      </c>
      <c r="M34" s="17" t="str">
        <f t="shared" si="0"/>
        <v>Scope1, 2主要設備における高効率型・脱炭素型の導入電気使用設備電動機・電動力応用設備</v>
      </c>
      <c r="O34" s="317" t="str">
        <f>INDEX('1.2(1)①'!$J:$J,MATCH(検討会用④!$K34,'1.2(1)①'!$B:$B,0),1)</f>
        <v>高効率誘導モータの導入</v>
      </c>
      <c r="P34" s="58">
        <f t="shared" si="1"/>
        <v>4</v>
      </c>
      <c r="Q34">
        <f>COUNTIFS('1.2(2)'!J$967:J$1017,"〇",'1.2(2)'!$C$967:$C$1017,"&gt;="&amp;$K34,'1.2(2)'!$C$967:$C$1017,"&lt;="&amp;$L34)+COUNTIFS('1.2(2)'!J$967:J$1017,"△",'1.2(2)'!$C$967:$C$1017,"&gt;="&amp;$K34,'1.2(2)'!$C$967:$C$1017,"&lt;="&amp;$L34)</f>
        <v>3</v>
      </c>
      <c r="R34">
        <f>COUNTIFS('1.2(2)'!K$967:K$1017,"〇",'1.2(2)'!$C$967:$C$1017,"&gt;="&amp;$K34,'1.2(2)'!$C$967:$C$1017,"&lt;="&amp;$L34)+COUNTIFS('1.2(2)'!K$967:K$1017,"△",'1.2(2)'!$C$967:$C$1017,"&gt;="&amp;$K34,'1.2(2)'!$C$967:$C$1017,"&lt;="&amp;$L34)</f>
        <v>2</v>
      </c>
    </row>
    <row r="35" spans="2:18" ht="43.2" hidden="1" customHeight="1">
      <c r="B35" s="371" t="s">
        <v>994</v>
      </c>
      <c r="C35" s="372"/>
      <c r="D35" s="64" t="s">
        <v>996</v>
      </c>
      <c r="E35" s="66"/>
      <c r="F35" s="293" t="s">
        <v>13</v>
      </c>
      <c r="G35" s="41" t="s">
        <v>3833</v>
      </c>
      <c r="H35" s="41" t="str">
        <f t="shared" si="5"/>
        <v>電気使用設備</v>
      </c>
      <c r="I35" s="309" t="s">
        <v>130</v>
      </c>
      <c r="J35" s="297" t="str">
        <f t="shared" si="2"/>
        <v>57～60</v>
      </c>
      <c r="K35" s="60">
        <f>INDEX('1.2(1)①'!$B:$B,MATCH(M35,'1.2(1)①'!$A:$A,0),1)</f>
        <v>57</v>
      </c>
      <c r="L35" s="17">
        <f t="shared" si="3"/>
        <v>60</v>
      </c>
      <c r="M35" s="17" t="str">
        <f t="shared" si="0"/>
        <v>Scope1, 2主要設備における高効率型・脱炭素型の導入電気使用設備電気加熱設備</v>
      </c>
      <c r="O35" s="317" t="str">
        <f>INDEX('1.2(1)①'!$J:$J,MATCH(検討会用④!$K35,'1.2(1)①'!$B:$B,0),1)</f>
        <v>高性能アーク炉の導入</v>
      </c>
      <c r="P35" s="58">
        <f t="shared" si="1"/>
        <v>4</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ht="28.8" hidden="1" customHeight="1">
      <c r="B36" s="371" t="s">
        <v>994</v>
      </c>
      <c r="C36" s="372"/>
      <c r="D36" s="64" t="s">
        <v>996</v>
      </c>
      <c r="E36" s="66"/>
      <c r="F36" s="293" t="s">
        <v>13</v>
      </c>
      <c r="G36" s="41" t="s">
        <v>3833</v>
      </c>
      <c r="H36" s="41" t="str">
        <f t="shared" si="5"/>
        <v>電気使用設備</v>
      </c>
      <c r="I36" s="4" t="s">
        <v>139</v>
      </c>
      <c r="J36" s="297" t="str">
        <f t="shared" si="2"/>
        <v>61～72</v>
      </c>
      <c r="K36" s="60">
        <f>INDEX('1.2(1)①'!$B:$B,MATCH(M36,'1.2(1)①'!$A:$A,0),1)</f>
        <v>61</v>
      </c>
      <c r="L36" s="17">
        <f t="shared" si="3"/>
        <v>72</v>
      </c>
      <c r="M36" s="17" t="str">
        <f t="shared" si="0"/>
        <v>Scope1, 2主要設備における高効率型・脱炭素型の導入電気使用設備業務用機器</v>
      </c>
      <c r="O36" s="317" t="str">
        <f>INDEX('1.2(1)①'!$J:$J,MATCH(検討会用④!$K36,'1.2(1)①'!$B:$B,0),1)</f>
        <v>省エネ型自動販売機の導入</v>
      </c>
      <c r="P36" s="58">
        <f t="shared" si="1"/>
        <v>12</v>
      </c>
      <c r="Q36">
        <f>COUNTIFS('1.2(2)'!J$967:J$1017,"〇",'1.2(2)'!$C$967:$C$1017,"&gt;="&amp;$K36,'1.2(2)'!$C$967:$C$1017,"&lt;="&amp;$L36)+COUNTIFS('1.2(2)'!J$967:J$1017,"△",'1.2(2)'!$C$967:$C$1017,"&gt;="&amp;$K36,'1.2(2)'!$C$967:$C$1017,"&lt;="&amp;$L36)</f>
        <v>4</v>
      </c>
      <c r="R36">
        <f>COUNTIFS('1.2(2)'!K$967:K$1017,"〇",'1.2(2)'!$C$967:$C$1017,"&gt;="&amp;$K36,'1.2(2)'!$C$967:$C$1017,"&lt;="&amp;$L36)+COUNTIFS('1.2(2)'!K$967:K$1017,"△",'1.2(2)'!$C$967:$C$1017,"&gt;="&amp;$K36,'1.2(2)'!$C$967:$C$1017,"&lt;="&amp;$L36)</f>
        <v>0</v>
      </c>
    </row>
    <row r="37" spans="2:18" ht="28.8" hidden="1" customHeight="1">
      <c r="B37" s="371" t="s">
        <v>994</v>
      </c>
      <c r="C37" s="372"/>
      <c r="D37" s="64" t="s">
        <v>996</v>
      </c>
      <c r="E37" s="66"/>
      <c r="F37" s="293" t="s">
        <v>13</v>
      </c>
      <c r="G37" s="41" t="s">
        <v>3833</v>
      </c>
      <c r="H37" s="14" t="s">
        <v>169</v>
      </c>
      <c r="I37" s="309" t="s">
        <v>170</v>
      </c>
      <c r="J37" s="297">
        <f t="shared" si="2"/>
        <v>73</v>
      </c>
      <c r="K37" s="60">
        <f>INDEX('1.2(1)①'!$B:$B,MATCH(M37,'1.2(1)①'!$A:$A,0),1)</f>
        <v>73</v>
      </c>
      <c r="L37" s="17">
        <f t="shared" si="3"/>
        <v>73</v>
      </c>
      <c r="M37" s="17" t="str">
        <f t="shared" si="0"/>
        <v>Scope1, 2主要設備における高効率型・脱炭素型の導入建物窓</v>
      </c>
      <c r="O37" s="317" t="str">
        <f>INDEX('1.2(1)①'!$J:$J,MATCH(検討会用④!$K37,'1.2(1)①'!$B:$B,0),1)</f>
        <v>高断熱ガラスによる断熱強化</v>
      </c>
      <c r="P37" s="58">
        <f t="shared" si="1"/>
        <v>1</v>
      </c>
      <c r="Q37">
        <f>COUNTIFS('1.2(2)'!J$967:J$1017,"〇",'1.2(2)'!$C$967:$C$1017,"&gt;="&amp;$K37,'1.2(2)'!$C$967:$C$1017,"&lt;="&amp;$L37)+COUNTIFS('1.2(2)'!J$967:J$1017,"△",'1.2(2)'!$C$967:$C$1017,"&gt;="&amp;$K37,'1.2(2)'!$C$967:$C$1017,"&lt;="&amp;$L37)</f>
        <v>1</v>
      </c>
      <c r="R37">
        <f>COUNTIFS('1.2(2)'!K$967:K$1017,"〇",'1.2(2)'!$C$967:$C$1017,"&gt;="&amp;$K37,'1.2(2)'!$C$967:$C$1017,"&lt;="&amp;$L37)+COUNTIFS('1.2(2)'!K$967:K$1017,"△",'1.2(2)'!$C$967:$C$1017,"&gt;="&amp;$K37,'1.2(2)'!$C$967:$C$1017,"&lt;="&amp;$L37)</f>
        <v>0</v>
      </c>
    </row>
    <row r="38" spans="2:18" ht="43.2" hidden="1" customHeight="1">
      <c r="B38" s="371" t="s">
        <v>994</v>
      </c>
      <c r="C38" s="372"/>
      <c r="D38" s="64" t="s">
        <v>996</v>
      </c>
      <c r="E38" s="66"/>
      <c r="F38" s="293" t="s">
        <v>13</v>
      </c>
      <c r="G38" s="41" t="s">
        <v>3833</v>
      </c>
      <c r="H38" s="41" t="str">
        <f>H37</f>
        <v>建物</v>
      </c>
      <c r="I38" s="309" t="s">
        <v>174</v>
      </c>
      <c r="J38" s="297">
        <f t="shared" si="2"/>
        <v>74</v>
      </c>
      <c r="K38" s="60">
        <f>INDEX('1.2(1)①'!$B:$B,MATCH(M38,'1.2(1)①'!$A:$A,0),1)</f>
        <v>74</v>
      </c>
      <c r="L38" s="17">
        <f t="shared" si="3"/>
        <v>74</v>
      </c>
      <c r="M38" s="17" t="str">
        <f t="shared" si="0"/>
        <v>Scope1, 2主要設備における高効率型・脱炭素型の導入建物外壁・屋根・窓・床</v>
      </c>
      <c r="O38" s="317" t="str">
        <f>INDEX('1.2(1)①'!$J:$J,MATCH(検討会用④!$K38,'1.2(1)①'!$B:$B,0),1)</f>
        <v>高性能断熱材等による断熱強化</v>
      </c>
      <c r="P38" s="58">
        <f t="shared" si="1"/>
        <v>1</v>
      </c>
      <c r="Q38">
        <f>COUNTIFS('1.2(2)'!J$967:J$1017,"〇",'1.2(2)'!$C$967:$C$1017,"&gt;="&amp;$K38,'1.2(2)'!$C$967:$C$1017,"&lt;="&amp;$L38)+COUNTIFS('1.2(2)'!J$967:J$1017,"△",'1.2(2)'!$C$967:$C$1017,"&gt;="&amp;$K38,'1.2(2)'!$C$967:$C$1017,"&lt;="&amp;$L38)</f>
        <v>1</v>
      </c>
      <c r="R38">
        <f>COUNTIFS('1.2(2)'!K$967:K$1017,"〇",'1.2(2)'!$C$967:$C$1017,"&gt;="&amp;$K38,'1.2(2)'!$C$967:$C$1017,"&lt;="&amp;$L38)+COUNTIFS('1.2(2)'!K$967:K$1017,"△",'1.2(2)'!$C$967:$C$1017,"&gt;="&amp;$K38,'1.2(2)'!$C$967:$C$1017,"&lt;="&amp;$L38)</f>
        <v>0</v>
      </c>
    </row>
    <row r="39" spans="2:18" ht="28.8" hidden="1" customHeight="1">
      <c r="B39" s="371" t="s">
        <v>994</v>
      </c>
      <c r="C39" s="372"/>
      <c r="D39" s="64" t="s">
        <v>996</v>
      </c>
      <c r="E39" s="66"/>
      <c r="F39" s="293" t="s">
        <v>13</v>
      </c>
      <c r="G39" s="41" t="s">
        <v>3833</v>
      </c>
      <c r="H39" s="41" t="str">
        <f>H38</f>
        <v>建物</v>
      </c>
      <c r="I39" s="310" t="s">
        <v>104</v>
      </c>
      <c r="J39" s="297">
        <f t="shared" si="2"/>
        <v>75</v>
      </c>
      <c r="K39" s="60">
        <f>INDEX('1.2(1)①'!$B:$B,MATCH(M39,'1.2(1)①'!$A:$A,0),1)</f>
        <v>75</v>
      </c>
      <c r="L39" s="17">
        <f t="shared" si="3"/>
        <v>75</v>
      </c>
      <c r="M39" s="17" t="str">
        <f t="shared" si="0"/>
        <v>Scope1, 2主要設備における高効率型・脱炭素型の導入建物その他</v>
      </c>
      <c r="O39" s="317" t="str">
        <f>INDEX('1.2(1)①'!$J:$J,MATCH(検討会用④!$K39,'1.2(1)①'!$B:$B,0),1)</f>
        <v>屋上緑化、壁面緑化</v>
      </c>
      <c r="P39" s="58">
        <f t="shared" si="1"/>
        <v>1</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ht="28.8" hidden="1" customHeight="1">
      <c r="B40" s="371" t="s">
        <v>994</v>
      </c>
      <c r="C40" s="372"/>
      <c r="D40" s="64" t="s">
        <v>996</v>
      </c>
      <c r="E40" s="66"/>
      <c r="F40" s="293" t="s">
        <v>13</v>
      </c>
      <c r="G40" s="41" t="s">
        <v>3833</v>
      </c>
      <c r="H40" s="14" t="s">
        <v>179</v>
      </c>
      <c r="I40" s="310" t="s">
        <v>180</v>
      </c>
      <c r="J40" s="297" t="str">
        <f t="shared" si="2"/>
        <v>76～78</v>
      </c>
      <c r="K40" s="60">
        <f>INDEX('1.2(1)①'!$B:$B,MATCH(M40,'1.2(1)①'!$A:$A,0),1)</f>
        <v>76</v>
      </c>
      <c r="L40" s="17">
        <f t="shared" si="3"/>
        <v>78</v>
      </c>
      <c r="M40" s="17" t="str">
        <f t="shared" si="0"/>
        <v>Scope1, 2主要設備における高効率型・脱炭素型の導入車両自動車</v>
      </c>
      <c r="O40" s="317" t="str">
        <f>INDEX('1.2(1)①'!$J:$J,MATCH(検討会用④!$K40,'1.2(1)①'!$B:$B,0),1)</f>
        <v>低燃費ガソリン・ディーゼル車の導入</v>
      </c>
      <c r="P40" s="58">
        <f t="shared" si="1"/>
        <v>3</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ht="115.2" hidden="1" customHeight="1">
      <c r="B41" s="371" t="s">
        <v>994</v>
      </c>
      <c r="C41" s="372"/>
      <c r="D41" s="64" t="s">
        <v>996</v>
      </c>
      <c r="E41" s="66"/>
      <c r="F41" s="293" t="s">
        <v>13</v>
      </c>
      <c r="G41" s="41" t="s">
        <v>3833</v>
      </c>
      <c r="H41" s="14" t="s">
        <v>187</v>
      </c>
      <c r="I41" s="310" t="s">
        <v>188</v>
      </c>
      <c r="J41" s="297">
        <f t="shared" si="2"/>
        <v>79</v>
      </c>
      <c r="K41" s="60">
        <f>INDEX('1.2(1)①'!$B:$B,MATCH(M41,'1.2(1)①'!$A:$A,0),1)</f>
        <v>79</v>
      </c>
      <c r="L41" s="17">
        <f t="shared" si="3"/>
        <v>79</v>
      </c>
      <c r="M41" s="17" t="str">
        <f t="shared" si="0"/>
        <v>Scope1, 2主要設備における高効率型・脱炭素型の導入エネルギー管理システム工場エネルギー管理システム（FEMS）</v>
      </c>
      <c r="O41" s="317" t="str">
        <f>INDEX('1.2(1)①'!$J:$J,MATCH(検討会用④!$K41,'1.2(1)①'!$B:$B,0),1)</f>
        <v>工場エネルギー管理システム（FEMS）の導入</v>
      </c>
      <c r="P41" s="58">
        <f t="shared" si="1"/>
        <v>1</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ht="115.2" hidden="1" customHeight="1">
      <c r="B42" s="371" t="s">
        <v>994</v>
      </c>
      <c r="C42" s="372"/>
      <c r="D42" s="64" t="s">
        <v>996</v>
      </c>
      <c r="E42" s="66"/>
      <c r="F42" s="293" t="s">
        <v>13</v>
      </c>
      <c r="G42" s="41" t="s">
        <v>3833</v>
      </c>
      <c r="H42" s="41" t="str">
        <f>H41</f>
        <v>エネルギー管理システム</v>
      </c>
      <c r="I42" s="310" t="s">
        <v>192</v>
      </c>
      <c r="J42" s="297">
        <f t="shared" si="2"/>
        <v>80</v>
      </c>
      <c r="K42" s="60">
        <f>INDEX('1.2(1)①'!$B:$B,MATCH(M42,'1.2(1)①'!$A:$A,0),1)</f>
        <v>80</v>
      </c>
      <c r="L42" s="17">
        <f t="shared" si="3"/>
        <v>80</v>
      </c>
      <c r="M42" s="17" t="str">
        <f t="shared" si="0"/>
        <v>Scope1, 2主要設備における高効率型・脱炭素型の導入エネルギー管理システムビルエネルギー管理システム（BEMS）</v>
      </c>
      <c r="O42" s="317" t="str">
        <f>INDEX('1.2(1)①'!$J:$J,MATCH(検討会用④!$K42,'1.2(1)①'!$B:$B,0),1)</f>
        <v>ビルエネルギー管理システム（BEMS）の導入</v>
      </c>
      <c r="P42" s="58">
        <f t="shared" si="1"/>
        <v>1</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ht="28.8" hidden="1" customHeight="1">
      <c r="B43" s="371" t="s">
        <v>994</v>
      </c>
      <c r="C43" s="372"/>
      <c r="D43" s="64" t="s">
        <v>996</v>
      </c>
      <c r="E43" s="66"/>
      <c r="F43" s="293" t="s">
        <v>13</v>
      </c>
      <c r="G43" s="41" t="s">
        <v>3833</v>
      </c>
      <c r="H43" s="373" t="s">
        <v>3849</v>
      </c>
      <c r="I43" s="374"/>
      <c r="J43" s="297" t="str">
        <f t="shared" si="2"/>
        <v>81～86</v>
      </c>
      <c r="K43" s="60">
        <f>INDEX('1.2(1)①'!$B:$B,MATCH(M43,'1.2(1)①'!$A:$A,0),1)</f>
        <v>81</v>
      </c>
      <c r="L43" s="17">
        <f t="shared" si="3"/>
        <v>86</v>
      </c>
      <c r="M43" s="17" t="str">
        <f t="shared" si="0"/>
        <v>Scope1, 2主要設備における高効率型・脱炭素型の導入未利用エネルギー・再生可能エネルギー設備等</v>
      </c>
      <c r="O43" s="317" t="str">
        <f>INDEX('1.2(1)①'!$J:$J,MATCH(検討会用④!$K43,'1.2(1)①'!$B:$B,0),1)</f>
        <v>太陽熱利用システムの導入</v>
      </c>
      <c r="P43" s="58">
        <f t="shared" si="1"/>
        <v>6</v>
      </c>
      <c r="Q43">
        <f>COUNTIFS('1.2(2)'!J$967:J$1017,"〇",'1.2(2)'!$C$967:$C$1017,"&gt;="&amp;$K43,'1.2(2)'!$C$967:$C$1017,"&lt;="&amp;$L43)+COUNTIFS('1.2(2)'!J$967:J$1017,"△",'1.2(2)'!$C$967:$C$1017,"&gt;="&amp;$K43,'1.2(2)'!$C$967:$C$1017,"&lt;="&amp;$L43)</f>
        <v>5</v>
      </c>
      <c r="R43">
        <f>COUNTIFS('1.2(2)'!K$967:K$1017,"〇",'1.2(2)'!$C$967:$C$1017,"&gt;="&amp;$K43,'1.2(2)'!$C$967:$C$1017,"&lt;="&amp;$L43)+COUNTIFS('1.2(2)'!K$967:K$1017,"△",'1.2(2)'!$C$967:$C$1017,"&gt;="&amp;$K43,'1.2(2)'!$C$967:$C$1017,"&lt;="&amp;$L43)</f>
        <v>1</v>
      </c>
    </row>
    <row r="44" spans="2:18" ht="72" hidden="1" customHeight="1">
      <c r="B44" s="371" t="s">
        <v>994</v>
      </c>
      <c r="C44" s="372"/>
      <c r="D44" s="64" t="s">
        <v>996</v>
      </c>
      <c r="E44" s="66"/>
      <c r="F44" s="293" t="s">
        <v>13</v>
      </c>
      <c r="G44" s="14" t="s">
        <v>208</v>
      </c>
      <c r="H44" s="14" t="s">
        <v>16</v>
      </c>
      <c r="I44" s="309" t="s">
        <v>17</v>
      </c>
      <c r="J44" s="297" t="str">
        <f t="shared" si="2"/>
        <v>87～100</v>
      </c>
      <c r="K44" s="60">
        <f>INDEX('1.2(1)①'!$B:$B,MATCH(M44,'1.2(1)①'!$A:$A,0),1)</f>
        <v>87</v>
      </c>
      <c r="L44" s="17">
        <f t="shared" si="3"/>
        <v>100</v>
      </c>
      <c r="M44" s="17" t="str">
        <f t="shared" si="0"/>
        <v>Scope1, 2その他の設備導入、運用改善空気調和設備空気熱源設備・システム</v>
      </c>
      <c r="O44" s="317" t="str">
        <f>INDEX('1.2(1)①'!$J:$J,MATCH(検討会用④!$K44,'1.2(1)①'!$B:$B,0),1)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ht="100.8" hidden="1" customHeight="1">
      <c r="B45" s="371" t="s">
        <v>994</v>
      </c>
      <c r="C45" s="372"/>
      <c r="D45" s="64" t="s">
        <v>996</v>
      </c>
      <c r="E45" s="66"/>
      <c r="F45" s="293" t="s">
        <v>13</v>
      </c>
      <c r="G45" s="41" t="str">
        <f>G44</f>
        <v>その他の設備導入、運用改善</v>
      </c>
      <c r="H45" s="41" t="str">
        <f t="shared" ref="H45:H47" si="6">H44</f>
        <v>空気調和設備</v>
      </c>
      <c r="I45" s="309" t="s">
        <v>237</v>
      </c>
      <c r="J45" s="297" t="str">
        <f t="shared" si="2"/>
        <v>101～110</v>
      </c>
      <c r="K45" s="60">
        <f>INDEX('1.2(1)①'!$B:$B,MATCH(M45,'1.2(1)①'!$A:$A,0),1)</f>
        <v>101</v>
      </c>
      <c r="L45" s="17">
        <f t="shared" si="3"/>
        <v>110</v>
      </c>
      <c r="M45" s="17" t="str">
        <f t="shared" si="0"/>
        <v>Scope1, 2その他の設備導入、運用改善空気調和設備空気調和・熱源設備の最適制御</v>
      </c>
      <c r="O45" s="317" t="str">
        <f>INDEX('1.2(1)①'!$J:$J,MATCH(検討会用④!$K45,'1.2(1)①'!$B:$B,0),1)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ht="86.4" hidden="1" customHeight="1">
      <c r="B46" s="371" t="s">
        <v>994</v>
      </c>
      <c r="C46" s="372"/>
      <c r="D46" s="64" t="s">
        <v>996</v>
      </c>
      <c r="E46" s="66"/>
      <c r="F46" s="293" t="s">
        <v>13</v>
      </c>
      <c r="G46" s="41" t="str">
        <f t="shared" ref="G46:H61" si="7">G45</f>
        <v>その他の設備導入、運用改善</v>
      </c>
      <c r="H46" s="41" t="str">
        <f t="shared" si="6"/>
        <v>空気調和設備</v>
      </c>
      <c r="I46" s="309" t="s">
        <v>258</v>
      </c>
      <c r="J46" s="297" t="str">
        <f t="shared" si="2"/>
        <v>111～116</v>
      </c>
      <c r="K46" s="60">
        <f>INDEX('1.2(1)①'!$B:$B,MATCH(M46,'1.2(1)①'!$A:$A,0),1)</f>
        <v>111</v>
      </c>
      <c r="L46" s="17">
        <f t="shared" si="3"/>
        <v>116</v>
      </c>
      <c r="M46" s="17" t="str">
        <f t="shared" si="0"/>
        <v>Scope1, 2その他の設備導入、運用改善空気調和設備空気調和用搬送動力の低減</v>
      </c>
      <c r="O46" s="317" t="str">
        <f>INDEX('1.2(1)①'!$J:$J,MATCH(検討会用④!$K46,'1.2(1)①'!$B:$B,0),1)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ht="57.6" hidden="1" customHeight="1">
      <c r="B47" s="371" t="s">
        <v>994</v>
      </c>
      <c r="C47" s="372"/>
      <c r="D47" s="64" t="s">
        <v>996</v>
      </c>
      <c r="E47" s="66"/>
      <c r="F47" s="293" t="s">
        <v>13</v>
      </c>
      <c r="G47" s="41" t="str">
        <f t="shared" si="7"/>
        <v>その他の設備導入、運用改善</v>
      </c>
      <c r="H47" s="41" t="str">
        <f t="shared" si="6"/>
        <v>空気調和設備</v>
      </c>
      <c r="I47" s="309" t="s">
        <v>271</v>
      </c>
      <c r="J47" s="297" t="str">
        <f t="shared" si="2"/>
        <v>117～119</v>
      </c>
      <c r="K47" s="60">
        <f>INDEX('1.2(1)①'!$B:$B,MATCH(M47,'1.2(1)①'!$A:$A,0),1)</f>
        <v>117</v>
      </c>
      <c r="L47" s="17">
        <f t="shared" si="3"/>
        <v>119</v>
      </c>
      <c r="M47" s="17" t="str">
        <f t="shared" si="0"/>
        <v>Scope1, 2その他の設備導入、運用改善空気調和設備空気調和関係その他</v>
      </c>
      <c r="O47" s="317" t="str">
        <f>INDEX('1.2(1)①'!$J:$J,MATCH(検討会用④!$K47,'1.2(1)①'!$B:$B,0),1)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ht="72" hidden="1" customHeight="1">
      <c r="B48" s="371" t="s">
        <v>994</v>
      </c>
      <c r="C48" s="372"/>
      <c r="D48" s="64" t="s">
        <v>996</v>
      </c>
      <c r="E48" s="66"/>
      <c r="F48" s="293" t="s">
        <v>13</v>
      </c>
      <c r="G48" s="41" t="str">
        <f t="shared" si="7"/>
        <v>その他の設備導入、運用改善</v>
      </c>
      <c r="H48" s="14" t="s">
        <v>52</v>
      </c>
      <c r="I48" s="309" t="s">
        <v>53</v>
      </c>
      <c r="J48" s="297" t="str">
        <f t="shared" si="2"/>
        <v>120～122</v>
      </c>
      <c r="K48" s="60">
        <f>INDEX('1.2(1)①'!$B:$B,MATCH(M48,'1.2(1)①'!$A:$A,0),1)</f>
        <v>120</v>
      </c>
      <c r="L48" s="17">
        <f t="shared" si="3"/>
        <v>122</v>
      </c>
      <c r="M48" s="17" t="str">
        <f t="shared" si="0"/>
        <v>Scope1, 2その他の設備導入、運用改善給湯設備給湯熱源設備・システム</v>
      </c>
      <c r="O48" s="317" t="str">
        <f>INDEX('1.2(1)①'!$J:$J,MATCH(検討会用④!$K48,'1.2(1)①'!$B:$B,0),1)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ht="115.2" hidden="1" customHeight="1">
      <c r="B49" s="371" t="s">
        <v>994</v>
      </c>
      <c r="C49" s="372"/>
      <c r="D49" s="64" t="s">
        <v>996</v>
      </c>
      <c r="E49" s="66"/>
      <c r="F49" s="293" t="s">
        <v>13</v>
      </c>
      <c r="G49" s="41" t="str">
        <f t="shared" si="7"/>
        <v>その他の設備導入、運用改善</v>
      </c>
      <c r="H49" s="41" t="str">
        <f>H48</f>
        <v>給湯設備</v>
      </c>
      <c r="I49" s="309" t="s">
        <v>284</v>
      </c>
      <c r="J49" s="297" t="str">
        <f t="shared" si="2"/>
        <v>123～124</v>
      </c>
      <c r="K49" s="60">
        <f>INDEX('1.2(1)①'!$B:$B,MATCH(M49,'1.2(1)①'!$A:$A,0),1)</f>
        <v>123</v>
      </c>
      <c r="L49" s="17">
        <f t="shared" si="3"/>
        <v>124</v>
      </c>
      <c r="M49" s="17" t="str">
        <f t="shared" si="0"/>
        <v>Scope1, 2その他の設備導入、運用改善給湯設備給湯熱媒体輸送管の合理化・最適化</v>
      </c>
      <c r="O49" s="317" t="str">
        <f>INDEX('1.2(1)①'!$J:$J,MATCH(検討会用④!$K49,'1.2(1)①'!$B:$B,0),1)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ht="57.6" hidden="1" customHeight="1">
      <c r="B50" s="371" t="s">
        <v>994</v>
      </c>
      <c r="C50" s="372"/>
      <c r="D50" s="64" t="s">
        <v>996</v>
      </c>
      <c r="E50" s="66"/>
      <c r="F50" s="293" t="s">
        <v>13</v>
      </c>
      <c r="G50" s="41" t="str">
        <f t="shared" si="7"/>
        <v>その他の設備導入、運用改善</v>
      </c>
      <c r="H50" s="14" t="s">
        <v>289</v>
      </c>
      <c r="I50" s="309" t="s">
        <v>290</v>
      </c>
      <c r="J50" s="297" t="str">
        <f t="shared" si="2"/>
        <v>125～126</v>
      </c>
      <c r="K50" s="60">
        <f>INDEX('1.2(1)①'!$B:$B,MATCH(M50,'1.2(1)①'!$A:$A,0),1)</f>
        <v>125</v>
      </c>
      <c r="L50" s="17">
        <f t="shared" si="3"/>
        <v>126</v>
      </c>
      <c r="M50" s="17" t="str">
        <f t="shared" si="0"/>
        <v>Scope1, 2その他の設備導入、運用改善換気設備高効率換気設備</v>
      </c>
      <c r="O50" s="317" t="str">
        <f>INDEX('1.2(1)①'!$J:$J,MATCH(検討会用④!$K50,'1.2(1)①'!$B:$B,0),1)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ht="43.2" hidden="1" customHeight="1">
      <c r="B51" s="371" t="s">
        <v>994</v>
      </c>
      <c r="C51" s="372"/>
      <c r="D51" s="64" t="s">
        <v>996</v>
      </c>
      <c r="E51" s="66"/>
      <c r="F51" s="293" t="s">
        <v>13</v>
      </c>
      <c r="G51" s="41" t="str">
        <f t="shared" si="7"/>
        <v>その他の設備導入、運用改善</v>
      </c>
      <c r="H51" s="41" t="str">
        <f>H50</f>
        <v>換気設備</v>
      </c>
      <c r="I51" s="309" t="s">
        <v>296</v>
      </c>
      <c r="J51" s="297" t="str">
        <f t="shared" si="2"/>
        <v>127～131</v>
      </c>
      <c r="K51" s="60">
        <f>INDEX('1.2(1)①'!$B:$B,MATCH(M51,'1.2(1)①'!$A:$A,0),1)</f>
        <v>127</v>
      </c>
      <c r="L51" s="17">
        <f t="shared" si="3"/>
        <v>131</v>
      </c>
      <c r="M51" s="17" t="str">
        <f t="shared" si="0"/>
        <v>Scope1, 2その他の設備導入、運用改善換気設備換気量最適化</v>
      </c>
      <c r="O51" s="317" t="str">
        <f>INDEX('1.2(1)①'!$J:$J,MATCH(検討会用④!$K51,'1.2(1)①'!$B:$B,0),1)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ht="57.6" hidden="1" customHeight="1">
      <c r="B52" s="371" t="s">
        <v>994</v>
      </c>
      <c r="C52" s="372"/>
      <c r="D52" s="64" t="s">
        <v>996</v>
      </c>
      <c r="E52" s="66"/>
      <c r="F52" s="293" t="s">
        <v>13</v>
      </c>
      <c r="G52" s="41" t="str">
        <f t="shared" si="7"/>
        <v>その他の設備導入、運用改善</v>
      </c>
      <c r="H52" s="14" t="s">
        <v>66</v>
      </c>
      <c r="I52" s="309" t="s">
        <v>67</v>
      </c>
      <c r="J52" s="297" t="str">
        <f t="shared" si="2"/>
        <v>132～134</v>
      </c>
      <c r="K52" s="60">
        <f>INDEX('1.2(1)①'!$B:$B,MATCH(M52,'1.2(1)①'!$A:$A,0),1)</f>
        <v>132</v>
      </c>
      <c r="L52" s="17">
        <f t="shared" si="3"/>
        <v>134</v>
      </c>
      <c r="M52" s="17" t="str">
        <f t="shared" si="0"/>
        <v>Scope1, 2その他の設備導入、運用改善照明設備高効率照明器具</v>
      </c>
      <c r="O52" s="317" t="str">
        <f>INDEX('1.2(1)①'!$J:$J,MATCH(検討会用④!$K52,'1.2(1)①'!$B:$B,0),1)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ht="43.2" hidden="1" customHeight="1">
      <c r="B53" s="371" t="s">
        <v>994</v>
      </c>
      <c r="C53" s="372"/>
      <c r="D53" s="64" t="s">
        <v>996</v>
      </c>
      <c r="E53" s="66"/>
      <c r="F53" s="293" t="s">
        <v>13</v>
      </c>
      <c r="G53" s="41" t="str">
        <f t="shared" si="7"/>
        <v>その他の設備導入、運用改善</v>
      </c>
      <c r="H53" s="41" t="str">
        <f>H52</f>
        <v>照明設備</v>
      </c>
      <c r="I53" s="309" t="s">
        <v>313</v>
      </c>
      <c r="J53" s="297" t="str">
        <f t="shared" si="2"/>
        <v>135～137</v>
      </c>
      <c r="K53" s="60">
        <f>INDEX('1.2(1)①'!$B:$B,MATCH(M53,'1.2(1)①'!$A:$A,0),1)</f>
        <v>135</v>
      </c>
      <c r="L53" s="17">
        <f t="shared" si="3"/>
        <v>137</v>
      </c>
      <c r="M53" s="17" t="str">
        <f t="shared" si="0"/>
        <v>Scope1, 2その他の設備導入、運用改善照明設備自動制御装置</v>
      </c>
      <c r="O53" s="317" t="str">
        <f>INDEX('1.2(1)①'!$J:$J,MATCH(検討会用④!$K53,'1.2(1)①'!$B:$B,0),1)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ht="28.8" hidden="1" customHeight="1">
      <c r="B54" s="371" t="s">
        <v>994</v>
      </c>
      <c r="C54" s="372"/>
      <c r="D54" s="64" t="s">
        <v>996</v>
      </c>
      <c r="E54" s="66"/>
      <c r="F54" s="293" t="s">
        <v>13</v>
      </c>
      <c r="G54" s="41" t="str">
        <f t="shared" si="7"/>
        <v>その他の設備導入、運用改善</v>
      </c>
      <c r="H54" s="14" t="s">
        <v>320</v>
      </c>
      <c r="I54" s="309" t="s">
        <v>321</v>
      </c>
      <c r="J54" s="297" t="str">
        <f t="shared" si="2"/>
        <v>138～140</v>
      </c>
      <c r="K54" s="60">
        <f>INDEX('1.2(1)①'!$B:$B,MATCH(M54,'1.2(1)①'!$A:$A,0),1)</f>
        <v>138</v>
      </c>
      <c r="L54" s="17">
        <f t="shared" si="3"/>
        <v>140</v>
      </c>
      <c r="M54" s="17" t="str">
        <f t="shared" si="0"/>
        <v>Scope1, 2その他の設備導入、運用改善昇降機エレベータ</v>
      </c>
      <c r="O54" s="317" t="str">
        <f>INDEX('1.2(1)①'!$J:$J,MATCH(検討会用④!$K54,'1.2(1)①'!$B:$B,0),1)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ht="28.8" hidden="1" customHeight="1">
      <c r="B55" s="371" t="s">
        <v>994</v>
      </c>
      <c r="C55" s="372"/>
      <c r="D55" s="64" t="s">
        <v>996</v>
      </c>
      <c r="E55" s="66"/>
      <c r="F55" s="293" t="s">
        <v>13</v>
      </c>
      <c r="G55" s="41" t="str">
        <f t="shared" si="7"/>
        <v>その他の設備導入、運用改善</v>
      </c>
      <c r="H55" s="41" t="str">
        <f>H54</f>
        <v>昇降機</v>
      </c>
      <c r="I55" s="309" t="s">
        <v>329</v>
      </c>
      <c r="J55" s="297" t="str">
        <f t="shared" si="2"/>
        <v>141～142</v>
      </c>
      <c r="K55" s="60">
        <f>INDEX('1.2(1)①'!$B:$B,MATCH(M55,'1.2(1)①'!$A:$A,0),1)</f>
        <v>141</v>
      </c>
      <c r="L55" s="17">
        <f t="shared" si="3"/>
        <v>142</v>
      </c>
      <c r="M55" s="17" t="str">
        <f t="shared" si="0"/>
        <v>Scope1, 2その他の設備導入、運用改善昇降機エスカレータ</v>
      </c>
      <c r="O55" s="317" t="str">
        <f>INDEX('1.2(1)①'!$J:$J,MATCH(検討会用④!$K55,'1.2(1)①'!$B:$B,0),1)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ht="43.2" hidden="1" customHeight="1">
      <c r="B56" s="371" t="s">
        <v>994</v>
      </c>
      <c r="C56" s="372"/>
      <c r="D56" s="64" t="s">
        <v>996</v>
      </c>
      <c r="E56" s="66"/>
      <c r="F56" s="293" t="s">
        <v>13</v>
      </c>
      <c r="G56" s="41" t="str">
        <f t="shared" si="7"/>
        <v>その他の設備導入、運用改善</v>
      </c>
      <c r="H56" s="14" t="s">
        <v>71</v>
      </c>
      <c r="I56" s="309" t="s">
        <v>335</v>
      </c>
      <c r="J56" s="297" t="str">
        <f t="shared" si="2"/>
        <v>143～147</v>
      </c>
      <c r="K56" s="60">
        <f>INDEX('1.2(1)①'!$B:$B,MATCH(M56,'1.2(1)①'!$A:$A,0),1)</f>
        <v>143</v>
      </c>
      <c r="L56" s="17">
        <f t="shared" si="3"/>
        <v>147</v>
      </c>
      <c r="M56" s="17" t="str">
        <f t="shared" si="0"/>
        <v>Scope1, 2その他の設備導入、運用改善燃焼設備空気比の改善</v>
      </c>
      <c r="O56" s="317" t="str">
        <f>INDEX('1.2(1)①'!$J:$J,MATCH(検討会用④!$K56,'1.2(1)①'!$B:$B,0),1)</f>
        <v>酸素濃度分析装置の導入</v>
      </c>
      <c r="P56" s="58">
        <f t="shared" si="1"/>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ht="43.2" hidden="1" customHeight="1">
      <c r="B57" s="371" t="s">
        <v>994</v>
      </c>
      <c r="C57" s="372"/>
      <c r="D57" s="64" t="s">
        <v>996</v>
      </c>
      <c r="E57" s="66"/>
      <c r="F57" s="293" t="s">
        <v>13</v>
      </c>
      <c r="G57" s="41" t="str">
        <f t="shared" si="7"/>
        <v>その他の設備導入、運用改善</v>
      </c>
      <c r="H57" s="41" t="str">
        <f t="shared" si="7"/>
        <v>燃焼設備</v>
      </c>
      <c r="I57" s="309" t="s">
        <v>345</v>
      </c>
      <c r="J57" s="297" t="str">
        <f t="shared" si="2"/>
        <v>148～164</v>
      </c>
      <c r="K57" s="60">
        <f>INDEX('1.2(1)①'!$B:$B,MATCH(M57,'1.2(1)①'!$A:$A,0),1)</f>
        <v>148</v>
      </c>
      <c r="L57" s="17">
        <f t="shared" si="3"/>
        <v>164</v>
      </c>
      <c r="M57" s="17" t="str">
        <f t="shared" si="0"/>
        <v>Scope1, 2その他の設備導入、運用改善燃焼設備熱効率の向上</v>
      </c>
      <c r="O57" s="317" t="str">
        <f>INDEX('1.2(1)①'!$J:$J,MATCH(検討会用④!$K57,'1.2(1)①'!$B:$B,0),1)</f>
        <v>燃焼用空気予熱設備の導入</v>
      </c>
      <c r="P57" s="58">
        <f t="shared" si="1"/>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ht="28.8" hidden="1" customHeight="1">
      <c r="B58" s="371" t="s">
        <v>994</v>
      </c>
      <c r="C58" s="372"/>
      <c r="D58" s="64" t="s">
        <v>996</v>
      </c>
      <c r="E58" s="66"/>
      <c r="F58" s="293" t="s">
        <v>13</v>
      </c>
      <c r="G58" s="41" t="str">
        <f t="shared" si="7"/>
        <v>その他の設備導入、運用改善</v>
      </c>
      <c r="H58" s="41" t="str">
        <f t="shared" si="7"/>
        <v>燃焼設備</v>
      </c>
      <c r="I58" s="309" t="s">
        <v>378</v>
      </c>
      <c r="J58" s="297" t="str">
        <f t="shared" si="2"/>
        <v>165～168</v>
      </c>
      <c r="K58" s="60">
        <f>INDEX('1.2(1)①'!$B:$B,MATCH(M58,'1.2(1)①'!$A:$A,0),1)</f>
        <v>165</v>
      </c>
      <c r="L58" s="17">
        <f t="shared" si="3"/>
        <v>168</v>
      </c>
      <c r="M58" s="17" t="str">
        <f t="shared" si="0"/>
        <v>Scope1, 2その他の設備導入、運用改善燃焼設備通風装置</v>
      </c>
      <c r="O58" s="317" t="str">
        <f>INDEX('1.2(1)①'!$J:$J,MATCH(検討会用④!$K58,'1.2(1)①'!$B:$B,0),1)</f>
        <v>自動通風計測制御装置の導入</v>
      </c>
      <c r="P58" s="58">
        <f t="shared" si="1"/>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ht="28.8" hidden="1" customHeight="1">
      <c r="B59" s="371" t="s">
        <v>994</v>
      </c>
      <c r="C59" s="372"/>
      <c r="D59" s="64" t="s">
        <v>996</v>
      </c>
      <c r="E59" s="66"/>
      <c r="F59" s="293" t="s">
        <v>13</v>
      </c>
      <c r="G59" s="41" t="str">
        <f t="shared" si="7"/>
        <v>その他の設備導入、運用改善</v>
      </c>
      <c r="H59" s="41" t="str">
        <f t="shared" si="7"/>
        <v>燃焼設備</v>
      </c>
      <c r="I59" s="309" t="s">
        <v>387</v>
      </c>
      <c r="J59" s="297" t="str">
        <f t="shared" si="2"/>
        <v>169～174</v>
      </c>
      <c r="K59" s="60">
        <f>INDEX('1.2(1)①'!$B:$B,MATCH(M59,'1.2(1)①'!$A:$A,0),1)</f>
        <v>169</v>
      </c>
      <c r="L59" s="17">
        <f t="shared" si="3"/>
        <v>174</v>
      </c>
      <c r="M59" s="17" t="str">
        <f t="shared" si="0"/>
        <v>Scope1, 2その他の設備導入、運用改善燃焼設備燃焼管理</v>
      </c>
      <c r="O59" s="317" t="str">
        <f>INDEX('1.2(1)①'!$J:$J,MATCH(検討会用④!$K59,'1.2(1)①'!$B:$B,0),1)</f>
        <v>流量（瞬間流量、積算流量）測定装置の導入</v>
      </c>
      <c r="P59" s="58">
        <f t="shared" si="1"/>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ht="86.4" hidden="1" customHeight="1">
      <c r="B60" s="371" t="s">
        <v>994</v>
      </c>
      <c r="C60" s="372"/>
      <c r="D60" s="64" t="s">
        <v>996</v>
      </c>
      <c r="E60" s="66"/>
      <c r="F60" s="293" t="s">
        <v>13</v>
      </c>
      <c r="G60" s="41" t="str">
        <f t="shared" si="7"/>
        <v>その他の設備導入、運用改善</v>
      </c>
      <c r="H60" s="41" t="str">
        <f t="shared" si="7"/>
        <v>燃焼設備</v>
      </c>
      <c r="I60" s="309" t="s">
        <v>72</v>
      </c>
      <c r="J60" s="297" t="str">
        <f t="shared" si="2"/>
        <v>175～179</v>
      </c>
      <c r="K60" s="60">
        <f>INDEX('1.2(1)①'!$B:$B,MATCH(M60,'1.2(1)①'!$A:$A,0),1)</f>
        <v>175</v>
      </c>
      <c r="L60" s="17">
        <f t="shared" si="3"/>
        <v>179</v>
      </c>
      <c r="M60" s="17" t="str">
        <f t="shared" si="0"/>
        <v>Scope1, 2その他の設備導入、運用改善燃焼設備ボイラー・ボイラー関連機器</v>
      </c>
      <c r="O60" s="317" t="str">
        <f>INDEX('1.2(1)①'!$J:$J,MATCH(検討会用④!$K60,'1.2(1)①'!$B:$B,0),1)</f>
        <v>ボイラー排ガス顕熱回収装置の導入</v>
      </c>
      <c r="P60" s="58">
        <f t="shared" si="1"/>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ht="57.6" hidden="1" customHeight="1">
      <c r="B61" s="371" t="s">
        <v>994</v>
      </c>
      <c r="C61" s="372"/>
      <c r="D61" s="64" t="s">
        <v>996</v>
      </c>
      <c r="E61" s="66"/>
      <c r="F61" s="293" t="s">
        <v>13</v>
      </c>
      <c r="G61" s="41" t="str">
        <f t="shared" si="7"/>
        <v>その他の設備導入、運用改善</v>
      </c>
      <c r="H61" s="14" t="s">
        <v>82</v>
      </c>
      <c r="I61" s="310" t="s">
        <v>407</v>
      </c>
      <c r="J61" s="297" t="str">
        <f t="shared" si="2"/>
        <v>180～183</v>
      </c>
      <c r="K61" s="60">
        <f>INDEX('1.2(1)①'!$B:$B,MATCH(M61,'1.2(1)①'!$A:$A,0),1)</f>
        <v>180</v>
      </c>
      <c r="L61" s="17">
        <f t="shared" si="3"/>
        <v>183</v>
      </c>
      <c r="M61" s="17" t="str">
        <f t="shared" si="0"/>
        <v>Scope1, 2その他の設備導入、運用改善熱利用設備効率的な熱回収</v>
      </c>
      <c r="O61" s="317" t="str">
        <f>INDEX('1.2(1)①'!$J:$J,MATCH(検討会用④!$K61,'1.2(1)①'!$B:$B,0),1)</f>
        <v>耐食性高効率熱交換器の導入</v>
      </c>
      <c r="P61" s="58">
        <f t="shared" si="1"/>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ht="86.4" hidden="1" customHeight="1">
      <c r="B62" s="371" t="s">
        <v>994</v>
      </c>
      <c r="C62" s="372"/>
      <c r="D62" s="64" t="s">
        <v>996</v>
      </c>
      <c r="E62" s="66"/>
      <c r="F62" s="293" t="s">
        <v>13</v>
      </c>
      <c r="G62" s="41" t="str">
        <f t="shared" ref="G62:H77" si="8">G61</f>
        <v>その他の設備導入、運用改善</v>
      </c>
      <c r="H62" s="41" t="str">
        <f t="shared" si="8"/>
        <v>熱利用設備</v>
      </c>
      <c r="I62" s="309" t="s">
        <v>416</v>
      </c>
      <c r="J62" s="297" t="str">
        <f t="shared" si="2"/>
        <v>184～185</v>
      </c>
      <c r="K62" s="60">
        <f>INDEX('1.2(1)①'!$B:$B,MATCH(M62,'1.2(1)①'!$A:$A,0),1)</f>
        <v>184</v>
      </c>
      <c r="L62" s="17">
        <f t="shared" si="3"/>
        <v>185</v>
      </c>
      <c r="M62" s="17" t="str">
        <f t="shared" si="0"/>
        <v>Scope1, 2その他の設備導入、運用改善熱利用設備蒸気利用設備の乾き度改善</v>
      </c>
      <c r="O62" s="317" t="str">
        <f>INDEX('1.2(1)①'!$J:$J,MATCH(検討会用④!$K62,'1.2(1)①'!$B:$B,0),1)</f>
        <v>蒸気配管の断熱強化の導入</v>
      </c>
      <c r="P62" s="58">
        <f t="shared" si="1"/>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ht="72" hidden="1" customHeight="1">
      <c r="B63" s="371" t="s">
        <v>994</v>
      </c>
      <c r="C63" s="372"/>
      <c r="D63" s="64" t="s">
        <v>996</v>
      </c>
      <c r="E63" s="66"/>
      <c r="F63" s="293" t="s">
        <v>13</v>
      </c>
      <c r="G63" s="41" t="str">
        <f t="shared" si="8"/>
        <v>その他の設備導入、運用改善</v>
      </c>
      <c r="H63" s="41" t="str">
        <f t="shared" si="8"/>
        <v>熱利用設備</v>
      </c>
      <c r="I63" s="309" t="s">
        <v>421</v>
      </c>
      <c r="J63" s="297" t="str">
        <f t="shared" si="2"/>
        <v>186～188</v>
      </c>
      <c r="K63" s="60">
        <f>INDEX('1.2(1)①'!$B:$B,MATCH(M63,'1.2(1)①'!$A:$A,0),1)</f>
        <v>186</v>
      </c>
      <c r="L63" s="17">
        <f t="shared" si="3"/>
        <v>188</v>
      </c>
      <c r="M63" s="17" t="str">
        <f t="shared" si="0"/>
        <v>Scope1, 2その他の設備導入、運用改善熱利用設備炉壁面の放射率向上</v>
      </c>
      <c r="O63" s="317" t="str">
        <f>INDEX('1.2(1)①'!$J:$J,MATCH(検討会用④!$K63,'1.2(1)①'!$B:$B,0),1)</f>
        <v>遠赤外線塗装乾燥装置・高性能遠赤外線乾燥装置の導入</v>
      </c>
      <c r="P63" s="58">
        <f t="shared" si="1"/>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ht="57.6" hidden="1" customHeight="1">
      <c r="B64" s="371" t="s">
        <v>994</v>
      </c>
      <c r="C64" s="372"/>
      <c r="D64" s="64" t="s">
        <v>996</v>
      </c>
      <c r="E64" s="66"/>
      <c r="F64" s="293" t="s">
        <v>13</v>
      </c>
      <c r="G64" s="41" t="str">
        <f t="shared" si="8"/>
        <v>その他の設備導入、運用改善</v>
      </c>
      <c r="H64" s="41" t="str">
        <f t="shared" si="8"/>
        <v>熱利用設備</v>
      </c>
      <c r="I64" s="309" t="s">
        <v>428</v>
      </c>
      <c r="J64" s="297" t="str">
        <f t="shared" si="2"/>
        <v>189～198</v>
      </c>
      <c r="K64" s="60">
        <f>INDEX('1.2(1)①'!$B:$B,MATCH(M64,'1.2(1)①'!$A:$A,0),1)</f>
        <v>189</v>
      </c>
      <c r="L64" s="17">
        <f t="shared" si="3"/>
        <v>198</v>
      </c>
      <c r="M64" s="17" t="str">
        <f t="shared" si="0"/>
        <v>Scope1, 2その他の設備導入、運用改善熱利用設備熱伝達率の向上</v>
      </c>
      <c r="O64" s="317" t="str">
        <f>INDEX('1.2(1)①'!$J:$J,MATCH(検討会用④!$K64,'1.2(1)①'!$B:$B,0),1)</f>
        <v>炉内攪拌装置の導入</v>
      </c>
      <c r="P64" s="58">
        <f t="shared" si="1"/>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ht="57.6" hidden="1" customHeight="1">
      <c r="B65" s="371" t="s">
        <v>994</v>
      </c>
      <c r="C65" s="372"/>
      <c r="D65" s="64" t="s">
        <v>996</v>
      </c>
      <c r="E65" s="66"/>
      <c r="F65" s="293" t="s">
        <v>13</v>
      </c>
      <c r="G65" s="41" t="str">
        <f t="shared" si="8"/>
        <v>その他の設備導入、運用改善</v>
      </c>
      <c r="H65" s="41" t="str">
        <f t="shared" si="8"/>
        <v>熱利用設備</v>
      </c>
      <c r="I65" s="309" t="s">
        <v>448</v>
      </c>
      <c r="J65" s="297" t="str">
        <f t="shared" si="2"/>
        <v>199～200</v>
      </c>
      <c r="K65" s="60">
        <f>INDEX('1.2(1)①'!$B:$B,MATCH(M65,'1.2(1)①'!$A:$A,0),1)</f>
        <v>199</v>
      </c>
      <c r="L65" s="17">
        <f t="shared" si="3"/>
        <v>200</v>
      </c>
      <c r="M65" s="17" t="str">
        <f t="shared" si="0"/>
        <v>Scope1, 2その他の設備導入、運用改善熱利用設備熱交換器の改善</v>
      </c>
      <c r="O65" s="317" t="str">
        <f>INDEX('1.2(1)①'!$J:$J,MATCH(検討会用④!$K65,'1.2(1)①'!$B:$B,0),1)</f>
        <v>燃焼用空気等予熱用熱交換器の導入</v>
      </c>
      <c r="P65" s="58">
        <f t="shared" si="1"/>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ht="57.6" hidden="1" customHeight="1">
      <c r="B66" s="371" t="s">
        <v>994</v>
      </c>
      <c r="C66" s="372"/>
      <c r="D66" s="64" t="s">
        <v>996</v>
      </c>
      <c r="E66" s="66"/>
      <c r="F66" s="293" t="s">
        <v>13</v>
      </c>
      <c r="G66" s="41" t="str">
        <f t="shared" si="8"/>
        <v>その他の設備導入、運用改善</v>
      </c>
      <c r="H66" s="41" t="str">
        <f t="shared" si="8"/>
        <v>熱利用設備</v>
      </c>
      <c r="I66" s="309" t="s">
        <v>452</v>
      </c>
      <c r="J66" s="297" t="str">
        <f t="shared" si="2"/>
        <v>201～203</v>
      </c>
      <c r="K66" s="60">
        <f>INDEX('1.2(1)①'!$B:$B,MATCH(M66,'1.2(1)①'!$A:$A,0),1)</f>
        <v>201</v>
      </c>
      <c r="L66" s="17">
        <f t="shared" si="3"/>
        <v>203</v>
      </c>
      <c r="M66" s="17" t="str">
        <f t="shared" si="0"/>
        <v>Scope1, 2その他の設備導入、運用改善熱利用設備直接加熱機器・装置</v>
      </c>
      <c r="O66" s="317" t="str">
        <f>INDEX('1.2(1)①'!$J:$J,MATCH(検討会用④!$K66,'1.2(1)①'!$B:$B,0),1)</f>
        <v>液中燃焼バーナーの導入</v>
      </c>
      <c r="P66" s="58">
        <f t="shared" si="1"/>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ht="43.2" hidden="1" customHeight="1">
      <c r="B67" s="371" t="s">
        <v>994</v>
      </c>
      <c r="C67" s="372"/>
      <c r="D67" s="64" t="s">
        <v>996</v>
      </c>
      <c r="E67" s="66"/>
      <c r="F67" s="293" t="s">
        <v>13</v>
      </c>
      <c r="G67" s="41" t="str">
        <f t="shared" si="8"/>
        <v>その他の設備導入、運用改善</v>
      </c>
      <c r="H67" s="41" t="str">
        <f t="shared" si="8"/>
        <v>熱利用設備</v>
      </c>
      <c r="I67" s="309" t="s">
        <v>458</v>
      </c>
      <c r="J67" s="297" t="str">
        <f t="shared" si="2"/>
        <v>204～205</v>
      </c>
      <c r="K67" s="60">
        <f>INDEX('1.2(1)①'!$B:$B,MATCH(M67,'1.2(1)①'!$A:$A,0),1)</f>
        <v>204</v>
      </c>
      <c r="L67" s="17">
        <f t="shared" si="3"/>
        <v>205</v>
      </c>
      <c r="M67" s="17" t="str">
        <f t="shared" si="0"/>
        <v>Scope1, 2その他の設備導入、運用改善熱利用設備多重効用缶</v>
      </c>
      <c r="O67" s="317" t="str">
        <f>INDEX('1.2(1)①'!$J:$J,MATCH(検討会用④!$K67,'1.2(1)①'!$B:$B,0),1)</f>
        <v>高効率多重効用缶の導入</v>
      </c>
      <c r="P67" s="58">
        <f t="shared" si="1"/>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ht="28.8" hidden="1" customHeight="1">
      <c r="B68" s="371" t="s">
        <v>994</v>
      </c>
      <c r="C68" s="372"/>
      <c r="D68" s="64" t="s">
        <v>996</v>
      </c>
      <c r="E68" s="66"/>
      <c r="F68" s="293" t="s">
        <v>13</v>
      </c>
      <c r="G68" s="41" t="str">
        <f t="shared" si="8"/>
        <v>その他の設備導入、運用改善</v>
      </c>
      <c r="H68" s="41" t="str">
        <f t="shared" si="8"/>
        <v>熱利用設備</v>
      </c>
      <c r="I68" s="309" t="s">
        <v>462</v>
      </c>
      <c r="J68" s="297">
        <f t="shared" si="2"/>
        <v>206</v>
      </c>
      <c r="K68" s="60">
        <f>INDEX('1.2(1)①'!$B:$B,MATCH(M68,'1.2(1)①'!$A:$A,0),1)</f>
        <v>206</v>
      </c>
      <c r="L68" s="17">
        <f t="shared" si="3"/>
        <v>206</v>
      </c>
      <c r="M68" s="17" t="str">
        <f t="shared" si="0"/>
        <v>Scope1, 2その他の設備導入、運用改善熱利用設備蒸留塔</v>
      </c>
      <c r="O68" s="317" t="str">
        <f>INDEX('1.2(1)①'!$J:$J,MATCH(検討会用④!$K68,'1.2(1)①'!$B:$B,0),1)</f>
        <v>MVR型（自己蒸気機械圧縮型）蒸留装置の導入</v>
      </c>
      <c r="P68" s="58">
        <f t="shared" si="1"/>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ht="86.4" hidden="1" customHeight="1">
      <c r="B69" s="371" t="s">
        <v>994</v>
      </c>
      <c r="C69" s="372"/>
      <c r="D69" s="64" t="s">
        <v>996</v>
      </c>
      <c r="E69" s="66"/>
      <c r="F69" s="293" t="s">
        <v>13</v>
      </c>
      <c r="G69" s="41" t="str">
        <f t="shared" si="8"/>
        <v>その他の設備導入、運用改善</v>
      </c>
      <c r="H69" s="41" t="str">
        <f t="shared" si="8"/>
        <v>熱利用設備</v>
      </c>
      <c r="I69" s="309" t="s">
        <v>463</v>
      </c>
      <c r="J69" s="297" t="str">
        <f t="shared" si="2"/>
        <v>207～211</v>
      </c>
      <c r="K69" s="60">
        <f>INDEX('1.2(1)①'!$B:$B,MATCH(M69,'1.2(1)①'!$A:$A,0),1)</f>
        <v>207</v>
      </c>
      <c r="L69" s="17">
        <f t="shared" si="3"/>
        <v>211</v>
      </c>
      <c r="M69" s="17" t="str">
        <f t="shared" si="0"/>
        <v>Scope1, 2その他の設備導入、運用改善熱利用設備加熱設備での熱の複合利用</v>
      </c>
      <c r="O69" s="317" t="str">
        <f>INDEX('1.2(1)①'!$J:$J,MATCH(検討会用④!$K69,'1.2(1)①'!$B:$B,0),1)</f>
        <v>排熱利用原材料乾燥・予熱装置の導入</v>
      </c>
      <c r="P69" s="58">
        <f t="shared" si="1"/>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ht="72" hidden="1" customHeight="1">
      <c r="B70" s="371" t="s">
        <v>994</v>
      </c>
      <c r="C70" s="372"/>
      <c r="D70" s="64" t="s">
        <v>996</v>
      </c>
      <c r="E70" s="66"/>
      <c r="F70" s="293" t="s">
        <v>13</v>
      </c>
      <c r="G70" s="41" t="str">
        <f t="shared" si="8"/>
        <v>その他の設備導入、運用改善</v>
      </c>
      <c r="H70" s="41" t="str">
        <f t="shared" si="8"/>
        <v>熱利用設備</v>
      </c>
      <c r="I70" s="309" t="s">
        <v>473</v>
      </c>
      <c r="J70" s="297" t="str">
        <f t="shared" si="2"/>
        <v>212～214</v>
      </c>
      <c r="K70" s="60">
        <f>INDEX('1.2(1)①'!$B:$B,MATCH(M70,'1.2(1)①'!$A:$A,0),1)</f>
        <v>212</v>
      </c>
      <c r="L70" s="17">
        <f t="shared" si="3"/>
        <v>214</v>
      </c>
      <c r="M70" s="17" t="str">
        <f t="shared" si="0"/>
        <v>Scope1, 2その他の設備導入、運用改善熱利用設備加熱制御方法の改善</v>
      </c>
      <c r="O70" s="317" t="str">
        <f>INDEX('1.2(1)①'!$J:$J,MATCH(検討会用④!$K70,'1.2(1)①'!$B:$B,0),1)</f>
        <v>熱設備エネルギー利用効率化自動制御システムの導入</v>
      </c>
      <c r="P70" s="58">
        <f t="shared" si="1"/>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ht="72" hidden="1" customHeight="1">
      <c r="B71" s="371" t="s">
        <v>994</v>
      </c>
      <c r="C71" s="372"/>
      <c r="D71" s="64" t="s">
        <v>996</v>
      </c>
      <c r="E71" s="66"/>
      <c r="F71" s="293" t="s">
        <v>13</v>
      </c>
      <c r="G71" s="41" t="str">
        <f t="shared" si="8"/>
        <v>その他の設備導入、運用改善</v>
      </c>
      <c r="H71" s="41" t="str">
        <f t="shared" si="8"/>
        <v>熱利用設備</v>
      </c>
      <c r="I71" s="309" t="s">
        <v>479</v>
      </c>
      <c r="J71" s="297" t="str">
        <f t="shared" si="2"/>
        <v>215～216</v>
      </c>
      <c r="K71" s="60">
        <f>INDEX('1.2(1)①'!$B:$B,MATCH(M71,'1.2(1)①'!$A:$A,0),1)</f>
        <v>215</v>
      </c>
      <c r="L71" s="17">
        <f t="shared" si="3"/>
        <v>216</v>
      </c>
      <c r="M71" s="17" t="str">
        <f t="shared" si="0"/>
        <v>Scope1, 2その他の設備導入、運用改善熱利用設備加熱工程の短縮・省略化</v>
      </c>
      <c r="O71" s="317" t="str">
        <f>INDEX('1.2(1)①'!$J:$J,MATCH(検討会用④!$K71,'1.2(1)①'!$B:$B,0),1)</f>
        <v>プロセス・工程改善</v>
      </c>
      <c r="P71" s="58">
        <f t="shared" si="1"/>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ht="57.6" hidden="1" customHeight="1">
      <c r="B72" s="371" t="s">
        <v>994</v>
      </c>
      <c r="C72" s="372"/>
      <c r="D72" s="64" t="s">
        <v>996</v>
      </c>
      <c r="E72" s="66"/>
      <c r="F72" s="293" t="s">
        <v>13</v>
      </c>
      <c r="G72" s="41" t="str">
        <f t="shared" si="8"/>
        <v>その他の設備導入、運用改善</v>
      </c>
      <c r="H72" s="41" t="str">
        <f t="shared" si="8"/>
        <v>熱利用設備</v>
      </c>
      <c r="I72" s="309" t="s">
        <v>484</v>
      </c>
      <c r="J72" s="297" t="str">
        <f t="shared" si="2"/>
        <v>217～218</v>
      </c>
      <c r="K72" s="60">
        <f>INDEX('1.2(1)①'!$B:$B,MATCH(M72,'1.2(1)①'!$A:$A,0),1)</f>
        <v>217</v>
      </c>
      <c r="L72" s="17">
        <f t="shared" si="3"/>
        <v>218</v>
      </c>
      <c r="M72" s="17" t="str">
        <f t="shared" si="0"/>
        <v>Scope1, 2その他の設備導入、運用改善熱利用設備工業炉の断熱向上</v>
      </c>
      <c r="O72" s="317" t="str">
        <f>INDEX('1.2(1)①'!$J:$J,MATCH(検討会用④!$K72,'1.2(1)①'!$B:$B,0),1)</f>
        <v>高性能炉壁断熱材の導入</v>
      </c>
      <c r="P72" s="58">
        <f t="shared" si="1"/>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ht="72" hidden="1" customHeight="1">
      <c r="B73" s="371" t="s">
        <v>994</v>
      </c>
      <c r="C73" s="372"/>
      <c r="D73" s="64" t="s">
        <v>996</v>
      </c>
      <c r="E73" s="66"/>
      <c r="F73" s="293" t="s">
        <v>13</v>
      </c>
      <c r="G73" s="41" t="str">
        <f t="shared" si="8"/>
        <v>その他の設備導入、運用改善</v>
      </c>
      <c r="H73" s="41" t="str">
        <f t="shared" si="8"/>
        <v>熱利用設備</v>
      </c>
      <c r="I73" s="309" t="s">
        <v>490</v>
      </c>
      <c r="J73" s="297" t="str">
        <f t="shared" si="2"/>
        <v>219～223</v>
      </c>
      <c r="K73" s="60">
        <f>INDEX('1.2(1)①'!$B:$B,MATCH(M73,'1.2(1)①'!$A:$A,0),1)</f>
        <v>219</v>
      </c>
      <c r="L73" s="17">
        <f t="shared" si="3"/>
        <v>223</v>
      </c>
      <c r="M73" s="17" t="str">
        <f t="shared" si="0"/>
        <v>Scope1, 2その他の設備導入、運用改善熱利用設備加熱設備の断熱向上</v>
      </c>
      <c r="O73" s="317" t="str">
        <f>INDEX('1.2(1)①'!$J:$J,MATCH(検討会用④!$K73,'1.2(1)①'!$B:$B,0),1)</f>
        <v>熱輸送管断熱強化</v>
      </c>
      <c r="P73" s="58">
        <f t="shared" si="1"/>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ht="72" hidden="1" customHeight="1">
      <c r="B74" s="371" t="s">
        <v>994</v>
      </c>
      <c r="C74" s="372"/>
      <c r="D74" s="64" t="s">
        <v>996</v>
      </c>
      <c r="E74" s="66"/>
      <c r="F74" s="293" t="s">
        <v>13</v>
      </c>
      <c r="G74" s="41" t="str">
        <f t="shared" si="8"/>
        <v>その他の設備導入、運用改善</v>
      </c>
      <c r="H74" s="41" t="str">
        <f t="shared" si="8"/>
        <v>熱利用設備</v>
      </c>
      <c r="I74" s="309" t="s">
        <v>501</v>
      </c>
      <c r="J74" s="297" t="str">
        <f t="shared" si="2"/>
        <v>224～226</v>
      </c>
      <c r="K74" s="60">
        <f>INDEX('1.2(1)①'!$B:$B,MATCH(M74,'1.2(1)①'!$A:$A,0),1)</f>
        <v>224</v>
      </c>
      <c r="L74" s="17">
        <f t="shared" si="3"/>
        <v>226</v>
      </c>
      <c r="M74" s="17" t="str">
        <f t="shared" si="0"/>
        <v>Scope1, 2その他の設備導入、運用改善熱利用設備開口部の縮小・密閉装置</v>
      </c>
      <c r="O74" s="317" t="str">
        <f>INDEX('1.2(1)①'!$J:$J,MATCH(検討会用④!$K74,'1.2(1)①'!$B:$B,0),1)</f>
        <v>親子扉の導入</v>
      </c>
      <c r="P74" s="58">
        <f t="shared" si="1"/>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ht="72" hidden="1" customHeight="1">
      <c r="B75" s="371" t="s">
        <v>994</v>
      </c>
      <c r="C75" s="372"/>
      <c r="D75" s="64" t="s">
        <v>996</v>
      </c>
      <c r="E75" s="66"/>
      <c r="F75" s="293" t="s">
        <v>13</v>
      </c>
      <c r="G75" s="41" t="str">
        <f t="shared" si="8"/>
        <v>その他の設備導入、運用改善</v>
      </c>
      <c r="H75" s="41" t="str">
        <f t="shared" si="8"/>
        <v>熱利用設備</v>
      </c>
      <c r="I75" s="309" t="s">
        <v>508</v>
      </c>
      <c r="J75" s="297" t="str">
        <f t="shared" si="2"/>
        <v>227～235</v>
      </c>
      <c r="K75" s="60">
        <f>INDEX('1.2(1)①'!$B:$B,MATCH(M75,'1.2(1)①'!$A:$A,0),1)</f>
        <v>227</v>
      </c>
      <c r="L75" s="17">
        <f t="shared" si="3"/>
        <v>235</v>
      </c>
      <c r="M75" s="17" t="str">
        <f t="shared" si="0"/>
        <v>Scope1, 2その他の設備導入、運用改善熱利用設備熱媒体輸送管の合理化</v>
      </c>
      <c r="O75" s="317" t="str">
        <f>INDEX('1.2(1)①'!$J:$J,MATCH(検討会用④!$K75,'1.2(1)①'!$B:$B,0),1)</f>
        <v>熱輸送管断熱強化</v>
      </c>
      <c r="P75" s="58">
        <f t="shared" si="1"/>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ht="72" hidden="1" customHeight="1">
      <c r="B76" s="371" t="s">
        <v>994</v>
      </c>
      <c r="C76" s="372"/>
      <c r="D76" s="64" t="s">
        <v>996</v>
      </c>
      <c r="E76" s="66"/>
      <c r="F76" s="293" t="s">
        <v>13</v>
      </c>
      <c r="G76" s="41" t="str">
        <f t="shared" si="8"/>
        <v>その他の設備導入、運用改善</v>
      </c>
      <c r="H76" s="41" t="str">
        <f t="shared" si="8"/>
        <v>熱利用設備</v>
      </c>
      <c r="I76" s="309" t="s">
        <v>525</v>
      </c>
      <c r="J76" s="297" t="str">
        <f t="shared" si="2"/>
        <v>236～238</v>
      </c>
      <c r="K76" s="60">
        <f>INDEX('1.2(1)①'!$B:$B,MATCH(M76,'1.2(1)①'!$A:$A,0),1)</f>
        <v>236</v>
      </c>
      <c r="L76" s="17">
        <f t="shared" si="3"/>
        <v>238</v>
      </c>
      <c r="M76" s="17" t="str">
        <f t="shared" si="0"/>
        <v>Scope1, 2その他の設備導入、運用改善熱利用設備被加熱材の予備処理</v>
      </c>
      <c r="O76" s="317" t="str">
        <f>INDEX('1.2(1)①'!$J:$J,MATCH(検討会用④!$K76,'1.2(1)①'!$B:$B,0),1)</f>
        <v>省エネルギー型乾燥装置の導入</v>
      </c>
      <c r="P76" s="58">
        <f t="shared" si="1"/>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ht="28.8" hidden="1" customHeight="1">
      <c r="B77" s="371" t="s">
        <v>994</v>
      </c>
      <c r="C77" s="372"/>
      <c r="D77" s="64" t="s">
        <v>996</v>
      </c>
      <c r="E77" s="66"/>
      <c r="F77" s="293" t="s">
        <v>13</v>
      </c>
      <c r="G77" s="41" t="str">
        <f t="shared" si="8"/>
        <v>その他の設備導入、運用改善</v>
      </c>
      <c r="H77" s="41" t="str">
        <f t="shared" si="8"/>
        <v>熱利用設備</v>
      </c>
      <c r="I77" s="309" t="s">
        <v>531</v>
      </c>
      <c r="J77" s="297" t="str">
        <f t="shared" si="2"/>
        <v>239～241</v>
      </c>
      <c r="K77" s="60">
        <f>INDEX('1.2(1)①'!$B:$B,MATCH(M77,'1.2(1)①'!$A:$A,0),1)</f>
        <v>239</v>
      </c>
      <c r="L77" s="17">
        <f t="shared" si="3"/>
        <v>241</v>
      </c>
      <c r="M77" s="17" t="str">
        <f t="shared" si="0"/>
        <v>Scope1, 2その他の設備導入、運用改善熱利用設備蓄熱装置</v>
      </c>
      <c r="O77" s="317" t="str">
        <f>INDEX('1.2(1)①'!$J:$J,MATCH(検討会用④!$K77,'1.2(1)①'!$B:$B,0),1)</f>
        <v>蓄熱式冷温水供給装置の導入</v>
      </c>
      <c r="P77" s="58">
        <f t="shared" si="1"/>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ht="72" hidden="1" customHeight="1">
      <c r="B78" s="371" t="s">
        <v>994</v>
      </c>
      <c r="C78" s="372"/>
      <c r="D78" s="64" t="s">
        <v>996</v>
      </c>
      <c r="E78" s="66"/>
      <c r="F78" s="293" t="s">
        <v>13</v>
      </c>
      <c r="G78" s="41" t="str">
        <f t="shared" ref="G78:H93" si="9">G77</f>
        <v>その他の設備導入、運用改善</v>
      </c>
      <c r="H78" s="41" t="str">
        <f t="shared" si="9"/>
        <v>熱利用設備</v>
      </c>
      <c r="I78" s="309" t="s">
        <v>537</v>
      </c>
      <c r="J78" s="297">
        <f t="shared" si="2"/>
        <v>242</v>
      </c>
      <c r="K78" s="60">
        <f>INDEX('1.2(1)①'!$B:$B,MATCH(M78,'1.2(1)①'!$A:$A,0),1)</f>
        <v>242</v>
      </c>
      <c r="L78" s="17">
        <f t="shared" si="3"/>
        <v>242</v>
      </c>
      <c r="M78" s="17" t="str">
        <f t="shared" si="0"/>
        <v>Scope1, 2その他の設備導入、運用改善熱利用設備真空蒸気媒体による加熱</v>
      </c>
      <c r="O78" s="317" t="str">
        <f>INDEX('1.2(1)①'!$J:$J,MATCH(検討会用④!$K78,'1.2(1)①'!$B:$B,0),1)</f>
        <v>真空蒸気方式低温加熱システムの導入</v>
      </c>
      <c r="P78" s="58">
        <f t="shared" si="1"/>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ht="14.4" hidden="1" customHeight="1">
      <c r="B79" s="371" t="s">
        <v>994</v>
      </c>
      <c r="C79" s="372"/>
      <c r="D79" s="64" t="s">
        <v>996</v>
      </c>
      <c r="E79" s="66"/>
      <c r="F79" s="293" t="s">
        <v>13</v>
      </c>
      <c r="G79" s="41" t="str">
        <f t="shared" si="9"/>
        <v>その他の設備導入、運用改善</v>
      </c>
      <c r="H79" s="41" t="str">
        <f t="shared" si="9"/>
        <v>熱利用設備</v>
      </c>
      <c r="I79" s="309" t="s">
        <v>540</v>
      </c>
      <c r="J79" s="297" t="str">
        <f t="shared" si="2"/>
        <v>243～252</v>
      </c>
      <c r="K79" s="60">
        <f>INDEX('1.2(1)①'!$B:$B,MATCH(M79,'1.2(1)①'!$A:$A,0),1)</f>
        <v>243</v>
      </c>
      <c r="L79" s="17">
        <f t="shared" si="3"/>
        <v>252</v>
      </c>
      <c r="M79" s="17" t="str">
        <f t="shared" si="0"/>
        <v>Scope1, 2その他の設備導入、運用改善熱利用設備その他</v>
      </c>
      <c r="O79" s="317" t="str">
        <f>INDEX('1.2(1)①'!$J:$J,MATCH(検討会用④!$K79,'1.2(1)①'!$B:$B,0),1)</f>
        <v>熱回収型密閉式溶剤回収装置の導入</v>
      </c>
      <c r="P79" s="58">
        <f t="shared" si="1"/>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ht="14.4" hidden="1" customHeight="1">
      <c r="B80" s="371" t="s">
        <v>994</v>
      </c>
      <c r="C80" s="372"/>
      <c r="D80" s="64" t="s">
        <v>996</v>
      </c>
      <c r="E80" s="66"/>
      <c r="F80" s="293" t="s">
        <v>13</v>
      </c>
      <c r="G80" s="41" t="str">
        <f t="shared" si="9"/>
        <v>その他の設備導入、運用改善</v>
      </c>
      <c r="H80" s="14" t="s">
        <v>560</v>
      </c>
      <c r="I80" s="309" t="s">
        <v>561</v>
      </c>
      <c r="J80" s="297" t="str">
        <f t="shared" si="2"/>
        <v>253～254</v>
      </c>
      <c r="K80" s="60">
        <f>INDEX('1.2(1)①'!$B:$B,MATCH(M80,'1.2(1)①'!$A:$A,0),1)</f>
        <v>253</v>
      </c>
      <c r="L80" s="17">
        <f t="shared" si="3"/>
        <v>254</v>
      </c>
      <c r="M80" s="17" t="str">
        <f t="shared" si="0"/>
        <v>Scope1, 2その他の設備導入、運用改善廃熱回収設備断熱</v>
      </c>
      <c r="O80" s="317" t="str">
        <f>INDEX('1.2(1)①'!$J:$J,MATCH(検討会用④!$K80,'1.2(1)①'!$B:$B,0),1)</f>
        <v>熱輸送管の断熱強化</v>
      </c>
      <c r="P80" s="58">
        <f t="shared" si="1"/>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ht="28.8" hidden="1" customHeight="1">
      <c r="B81" s="371" t="s">
        <v>994</v>
      </c>
      <c r="C81" s="372"/>
      <c r="D81" s="64" t="s">
        <v>996</v>
      </c>
      <c r="E81" s="66"/>
      <c r="F81" s="293" t="s">
        <v>13</v>
      </c>
      <c r="G81" s="41" t="str">
        <f t="shared" si="9"/>
        <v>その他の設備導入、運用改善</v>
      </c>
      <c r="H81" s="41" t="str">
        <f t="shared" si="9"/>
        <v>廃熱回収設備</v>
      </c>
      <c r="I81" s="309" t="s">
        <v>531</v>
      </c>
      <c r="J81" s="297">
        <f t="shared" si="2"/>
        <v>255</v>
      </c>
      <c r="K81" s="60">
        <f>INDEX('1.2(1)①'!$B:$B,MATCH(M81,'1.2(1)①'!$A:$A,0),1)</f>
        <v>255</v>
      </c>
      <c r="L81" s="17">
        <f t="shared" si="3"/>
        <v>255</v>
      </c>
      <c r="M81" s="17" t="str">
        <f t="shared" si="0"/>
        <v>Scope1, 2その他の設備導入、運用改善廃熱回収設備蓄熱装置</v>
      </c>
      <c r="O81" s="317" t="str">
        <f>INDEX('1.2(1)①'!$J:$J,MATCH(検討会用④!$K81,'1.2(1)①'!$B:$B,0),1)</f>
        <v>熱回収用蓄熱槽の導入</v>
      </c>
      <c r="P81" s="58">
        <f t="shared" si="1"/>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ht="86.4" hidden="1" customHeight="1">
      <c r="B82" s="371" t="s">
        <v>994</v>
      </c>
      <c r="C82" s="372"/>
      <c r="D82" s="64" t="s">
        <v>996</v>
      </c>
      <c r="E82" s="66"/>
      <c r="F82" s="293" t="s">
        <v>13</v>
      </c>
      <c r="G82" s="41" t="str">
        <f t="shared" si="9"/>
        <v>その他の設備導入、運用改善</v>
      </c>
      <c r="H82" s="41" t="str">
        <f t="shared" si="9"/>
        <v>廃熱回収設備</v>
      </c>
      <c r="I82" s="309" t="s">
        <v>566</v>
      </c>
      <c r="J82" s="297" t="str">
        <f t="shared" si="2"/>
        <v>256～257</v>
      </c>
      <c r="K82" s="60">
        <f>INDEX('1.2(1)①'!$B:$B,MATCH(M82,'1.2(1)①'!$A:$A,0),1)</f>
        <v>256</v>
      </c>
      <c r="L82" s="17">
        <f t="shared" si="3"/>
        <v>257</v>
      </c>
      <c r="M82" s="17" t="str">
        <f t="shared" si="0"/>
        <v>Scope1, 2その他の設備導入、運用改善廃熱回収設備被加熱物の排熱有効利用</v>
      </c>
      <c r="O82" s="317" t="str">
        <f>INDEX('1.2(1)①'!$J:$J,MATCH(検討会用④!$K82,'1.2(1)①'!$B:$B,0),1)</f>
        <v>被加熱材料顕熱回収装置の導入</v>
      </c>
      <c r="P82" s="58">
        <f t="shared" si="1"/>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ht="72" hidden="1" customHeight="1">
      <c r="B83" s="371" t="s">
        <v>994</v>
      </c>
      <c r="C83" s="372"/>
      <c r="D83" s="64" t="s">
        <v>996</v>
      </c>
      <c r="E83" s="66"/>
      <c r="F83" s="293" t="s">
        <v>13</v>
      </c>
      <c r="G83" s="41" t="str">
        <f t="shared" si="9"/>
        <v>その他の設備導入、運用改善</v>
      </c>
      <c r="H83" s="14" t="s">
        <v>110</v>
      </c>
      <c r="I83" s="309" t="s">
        <v>110</v>
      </c>
      <c r="J83" s="297">
        <f t="shared" si="2"/>
        <v>258</v>
      </c>
      <c r="K83" s="60">
        <f>INDEX('1.2(1)①'!$B:$B,MATCH(M83,'1.2(1)①'!$A:$A,0),1)</f>
        <v>258</v>
      </c>
      <c r="L83" s="17">
        <f t="shared" si="3"/>
        <v>258</v>
      </c>
      <c r="M83" s="17" t="str">
        <f t="shared" si="0"/>
        <v>Scope1, 2その他の設備導入、運用改善コージェネレーション設備コージェネレーション設備</v>
      </c>
      <c r="O83" s="317" t="str">
        <f>INDEX('1.2(1)①'!$J:$J,MATCH(検討会用④!$K83,'1.2(1)①'!$B:$B,0),1)</f>
        <v>工場内蒸気最適運用システムの導入</v>
      </c>
      <c r="P83" s="58">
        <f t="shared" si="1"/>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ht="86.4" hidden="1" customHeight="1">
      <c r="B84" s="371" t="s">
        <v>994</v>
      </c>
      <c r="C84" s="372"/>
      <c r="D84" s="64" t="s">
        <v>996</v>
      </c>
      <c r="E84" s="66"/>
      <c r="F84" s="293" t="s">
        <v>13</v>
      </c>
      <c r="G84" s="41" t="str">
        <f t="shared" si="9"/>
        <v>その他の設備導入、運用改善</v>
      </c>
      <c r="H84" s="41" t="str">
        <f t="shared" si="9"/>
        <v>コージェネレーション設備</v>
      </c>
      <c r="I84" s="309" t="s">
        <v>571</v>
      </c>
      <c r="J84" s="297"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317" t="str">
        <f>INDEX('1.2(1)①'!$J:$J,MATCH(検討会用④!$K84,'1.2(1)①'!$B:$B,0),1)</f>
        <v>多段抽気型蒸気タービンの導入</v>
      </c>
      <c r="P84" s="58">
        <f t="shared" si="1"/>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ht="14.4" hidden="1" customHeight="1">
      <c r="B85" s="371" t="s">
        <v>994</v>
      </c>
      <c r="C85" s="372"/>
      <c r="D85" s="64" t="s">
        <v>996</v>
      </c>
      <c r="E85" s="66"/>
      <c r="F85" s="293" t="s">
        <v>13</v>
      </c>
      <c r="G85" s="41" t="str">
        <f t="shared" si="9"/>
        <v>その他の設備導入、運用改善</v>
      </c>
      <c r="H85" s="41" t="str">
        <f t="shared" si="9"/>
        <v>コージェネレーション設備</v>
      </c>
      <c r="I85" s="309" t="s">
        <v>540</v>
      </c>
      <c r="J85" s="297" t="str">
        <f t="shared" si="2"/>
        <v>261～265</v>
      </c>
      <c r="K85" s="60">
        <f>INDEX('1.2(1)①'!$B:$B,MATCH(M85,'1.2(1)①'!$A:$A,0),1)</f>
        <v>261</v>
      </c>
      <c r="L85" s="17">
        <f t="shared" si="3"/>
        <v>265</v>
      </c>
      <c r="M85" s="17" t="str">
        <f t="shared" si="0"/>
        <v>Scope1, 2その他の設備導入、運用改善コージェネレーション設備その他</v>
      </c>
      <c r="O85" s="317" t="str">
        <f>INDEX('1.2(1)①'!$J:$J,MATCH(検討会用④!$K85,'1.2(1)①'!$B:$B,0),1)</f>
        <v>排気再燃バーナー、追い焚きバーナーの導入</v>
      </c>
      <c r="P85" s="58">
        <f t="shared" si="1"/>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ht="57.6" hidden="1" customHeight="1">
      <c r="B86" s="371" t="s">
        <v>994</v>
      </c>
      <c r="C86" s="372"/>
      <c r="D86" s="64" t="s">
        <v>996</v>
      </c>
      <c r="E86" s="66"/>
      <c r="F86" s="293" t="s">
        <v>13</v>
      </c>
      <c r="G86" s="41" t="str">
        <f t="shared" si="9"/>
        <v>その他の設備導入、運用改善</v>
      </c>
      <c r="H86" s="14" t="s">
        <v>117</v>
      </c>
      <c r="I86" s="309" t="s">
        <v>118</v>
      </c>
      <c r="J86" s="297" t="str">
        <f t="shared" si="2"/>
        <v>266～273</v>
      </c>
      <c r="K86" s="60">
        <f>INDEX('1.2(1)①'!$B:$B,MATCH(M86,'1.2(1)①'!$A:$A,0),1)</f>
        <v>266</v>
      </c>
      <c r="L86" s="17">
        <f t="shared" si="3"/>
        <v>273</v>
      </c>
      <c r="M86" s="17" t="str">
        <f t="shared" si="0"/>
        <v>Scope1, 2その他の設備導入、運用改善電気使用設備受変電、配電設備</v>
      </c>
      <c r="O86" s="317" t="str">
        <f>INDEX('1.2(1)①'!$J:$J,MATCH(検討会用④!$K86,'1.2(1)①'!$B:$B,0),1)</f>
        <v>負荷電圧安定化供給装置の導入</v>
      </c>
      <c r="P86" s="58">
        <f t="shared" si="1"/>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ht="57.6" hidden="1" customHeight="1">
      <c r="B87" s="371" t="s">
        <v>994</v>
      </c>
      <c r="C87" s="372"/>
      <c r="D87" s="64" t="s">
        <v>996</v>
      </c>
      <c r="E87" s="66"/>
      <c r="F87" s="293" t="s">
        <v>13</v>
      </c>
      <c r="G87" s="41" t="str">
        <f t="shared" si="9"/>
        <v>その他の設備導入、運用改善</v>
      </c>
      <c r="H87" s="41" t="str">
        <f t="shared" si="9"/>
        <v>電気使用設備</v>
      </c>
      <c r="I87" s="309" t="s">
        <v>597</v>
      </c>
      <c r="J87" s="297" t="str">
        <f t="shared" si="2"/>
        <v>274～278</v>
      </c>
      <c r="K87" s="60">
        <f>INDEX('1.2(1)①'!$B:$B,MATCH(M87,'1.2(1)①'!$A:$A,0),1)</f>
        <v>274</v>
      </c>
      <c r="L87" s="17">
        <f t="shared" si="3"/>
        <v>278</v>
      </c>
      <c r="M87" s="17" t="str">
        <f t="shared" si="0"/>
        <v>Scope1, 2その他の設備導入、運用改善電気使用設備回転数制御装置</v>
      </c>
      <c r="O87" s="317" t="str">
        <f>INDEX('1.2(1)①'!$J:$J,MATCH(検討会用④!$K87,'1.2(1)①'!$B:$B,0),1)</f>
        <v>インバーター制御装置の導入</v>
      </c>
      <c r="P87" s="58">
        <f t="shared" si="1"/>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ht="28.8" hidden="1" customHeight="1">
      <c r="B88" s="371" t="s">
        <v>994</v>
      </c>
      <c r="C88" s="372"/>
      <c r="D88" s="64" t="s">
        <v>996</v>
      </c>
      <c r="E88" s="66"/>
      <c r="F88" s="293" t="s">
        <v>13</v>
      </c>
      <c r="G88" s="41" t="str">
        <f t="shared" si="9"/>
        <v>その他の設備導入、運用改善</v>
      </c>
      <c r="H88" s="41" t="str">
        <f t="shared" si="9"/>
        <v>電気使用設備</v>
      </c>
      <c r="I88" s="309" t="s">
        <v>608</v>
      </c>
      <c r="J88" s="297" t="str">
        <f t="shared" si="2"/>
        <v>279～281</v>
      </c>
      <c r="K88" s="60">
        <f>INDEX('1.2(1)①'!$B:$B,MATCH(M88,'1.2(1)①'!$A:$A,0),1)</f>
        <v>279</v>
      </c>
      <c r="L88" s="17">
        <f t="shared" si="3"/>
        <v>281</v>
      </c>
      <c r="M88" s="17" t="str">
        <f t="shared" ref="M88:M100" si="10">F88&amp;G88&amp;H88&amp;I88</f>
        <v>Scope1, 2その他の設備導入、運用改善電気使用設備力率改善</v>
      </c>
      <c r="O88" s="317" t="str">
        <f>INDEX('1.2(1)①'!$J:$J,MATCH(検討会用④!$K88,'1.2(1)①'!$B:$B,0),1)</f>
        <v>進相コンデンサの導入</v>
      </c>
      <c r="P88" s="58">
        <f t="shared" ref="P88:P99" si="11">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ht="43.2" hidden="1" customHeight="1">
      <c r="B89" s="371" t="s">
        <v>994</v>
      </c>
      <c r="C89" s="372"/>
      <c r="D89" s="64" t="s">
        <v>996</v>
      </c>
      <c r="E89" s="66"/>
      <c r="F89" s="293" t="s">
        <v>13</v>
      </c>
      <c r="G89" s="41" t="str">
        <f t="shared" si="9"/>
        <v>その他の設備導入、運用改善</v>
      </c>
      <c r="H89" s="41" t="str">
        <f t="shared" si="9"/>
        <v>電気使用設備</v>
      </c>
      <c r="I89" s="309" t="s">
        <v>615</v>
      </c>
      <c r="J89" s="297" t="str">
        <f t="shared" ref="J89:J99" si="12">HYPERLINK("#'"&amp;$B$17&amp;$B$18&amp;$B$21&amp;"'!B"&amp;K89+6,IF(L89=K89,K89,K89&amp;"～"&amp;L89))</f>
        <v>282～286</v>
      </c>
      <c r="K89" s="60">
        <f>INDEX('1.2(1)①'!$B:$B,MATCH(M89,'1.2(1)①'!$A:$A,0),1)</f>
        <v>282</v>
      </c>
      <c r="L89" s="17">
        <f t="shared" ref="L89:L98" si="13">K90-1</f>
        <v>286</v>
      </c>
      <c r="M89" s="17" t="str">
        <f t="shared" si="10"/>
        <v>Scope1, 2その他の設備導入、運用改善電気使用設備計測管理装置</v>
      </c>
      <c r="O89" s="317" t="str">
        <f>INDEX('1.2(1)①'!$J:$J,MATCH(検討会用④!$K89,'1.2(1)①'!$B:$B,0),1)</f>
        <v>自動計測装置の導入</v>
      </c>
      <c r="P89" s="58">
        <f t="shared" si="11"/>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ht="43.2" hidden="1" customHeight="1">
      <c r="B90" s="371" t="s">
        <v>994</v>
      </c>
      <c r="C90" s="372"/>
      <c r="D90" s="64" t="s">
        <v>996</v>
      </c>
      <c r="E90" s="66"/>
      <c r="F90" s="293" t="s">
        <v>13</v>
      </c>
      <c r="G90" s="41" t="str">
        <f t="shared" si="9"/>
        <v>その他の設備導入、運用改善</v>
      </c>
      <c r="H90" s="41" t="str">
        <f t="shared" si="9"/>
        <v>電気使用設備</v>
      </c>
      <c r="I90" s="309" t="s">
        <v>626</v>
      </c>
      <c r="J90" s="297" t="str">
        <f t="shared" si="12"/>
        <v>287～290</v>
      </c>
      <c r="K90" s="60">
        <f>INDEX('1.2(1)①'!$B:$B,MATCH(M90,'1.2(1)①'!$A:$A,0),1)</f>
        <v>287</v>
      </c>
      <c r="L90" s="17">
        <f t="shared" si="13"/>
        <v>290</v>
      </c>
      <c r="M90" s="17" t="str">
        <f t="shared" si="10"/>
        <v>Scope1, 2その他の設備導入、運用改善電気使用設備業務用機器</v>
      </c>
      <c r="O90" s="317" t="str">
        <f>INDEX('1.2(1)①'!$J:$J,MATCH(検討会用④!$K90,'1.2(1)①'!$B:$B,0),1)</f>
        <v>ショーケースの保温装置の導入</v>
      </c>
      <c r="P90" s="58">
        <f t="shared" si="11"/>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ht="14.4" hidden="1" customHeight="1">
      <c r="B91" s="371" t="s">
        <v>994</v>
      </c>
      <c r="C91" s="372"/>
      <c r="D91" s="40" t="s">
        <v>996</v>
      </c>
      <c r="E91" s="67"/>
      <c r="F91" s="41" t="s">
        <v>13</v>
      </c>
      <c r="G91" s="41" t="str">
        <f t="shared" si="9"/>
        <v>その他の設備導入、運用改善</v>
      </c>
      <c r="H91" s="41" t="str">
        <f t="shared" si="9"/>
        <v>電気使用設備</v>
      </c>
      <c r="I91" s="309" t="s">
        <v>540</v>
      </c>
      <c r="J91" s="297" t="str">
        <f t="shared" si="12"/>
        <v>291～295</v>
      </c>
      <c r="K91" s="60">
        <f>INDEX('1.2(1)①'!$B:$B,MATCH(M91,'1.2(1)①'!$A:$A,0),1)</f>
        <v>291</v>
      </c>
      <c r="L91" s="17">
        <f t="shared" si="13"/>
        <v>295</v>
      </c>
      <c r="M91" s="17" t="str">
        <f t="shared" si="10"/>
        <v>Scope1, 2その他の設備導入、運用改善電気使用設備その他</v>
      </c>
      <c r="O91" s="317" t="str">
        <f>INDEX('1.2(1)①'!$J:$J,MATCH(検討会用④!$K91,'1.2(1)①'!$B:$B,0),1)</f>
        <v>高性能電気分解炉・メッキ炉の導入</v>
      </c>
      <c r="P91" s="58">
        <f t="shared" si="11"/>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ht="100.8" hidden="1" customHeight="1">
      <c r="B92" s="371" t="s">
        <v>994</v>
      </c>
      <c r="C92" s="372"/>
      <c r="D92" s="64" t="s">
        <v>996</v>
      </c>
      <c r="E92" s="66"/>
      <c r="F92" s="293" t="s">
        <v>13</v>
      </c>
      <c r="G92" s="41" t="str">
        <f t="shared" si="9"/>
        <v>その他の設備導入、運用改善</v>
      </c>
      <c r="H92" s="14" t="s">
        <v>169</v>
      </c>
      <c r="I92" s="309" t="s">
        <v>646</v>
      </c>
      <c r="J92" s="297" t="str">
        <f t="shared" si="12"/>
        <v>296～297</v>
      </c>
      <c r="K92" s="60">
        <f>INDEX('1.2(1)①'!$B:$B,MATCH(M92,'1.2(1)①'!$A:$A,0),1)</f>
        <v>296</v>
      </c>
      <c r="L92" s="17">
        <f t="shared" si="13"/>
        <v>297</v>
      </c>
      <c r="M92" s="17" t="str">
        <f t="shared" si="10"/>
        <v>Scope1, 2その他の設備導入、運用改善建物外壁・屋根・窓・床の断熱化・気密化</v>
      </c>
      <c r="O92" s="317" t="str">
        <f>INDEX('1.2(1)①'!$J:$J,MATCH(検討会用④!$K92,'1.2(1)①'!$B:$B,0),1)</f>
        <v>空調ゾーニングの細分化</v>
      </c>
      <c r="P92" s="58">
        <f t="shared" si="11"/>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ht="28.8" hidden="1" customHeight="1">
      <c r="B93" s="371" t="s">
        <v>994</v>
      </c>
      <c r="C93" s="372"/>
      <c r="D93" s="64" t="s">
        <v>996</v>
      </c>
      <c r="E93" s="66"/>
      <c r="F93" s="293" t="s">
        <v>13</v>
      </c>
      <c r="G93" s="41" t="str">
        <f t="shared" si="9"/>
        <v>その他の設備導入、運用改善</v>
      </c>
      <c r="H93" s="41" t="str">
        <f>H92</f>
        <v>建物</v>
      </c>
      <c r="I93" s="309" t="s">
        <v>651</v>
      </c>
      <c r="J93" s="297">
        <f t="shared" si="12"/>
        <v>298</v>
      </c>
      <c r="K93" s="60">
        <f>INDEX('1.2(1)①'!$B:$B,MATCH(M93,'1.2(1)①'!$A:$A,0),1)</f>
        <v>298</v>
      </c>
      <c r="L93" s="17">
        <f t="shared" si="13"/>
        <v>298</v>
      </c>
      <c r="M93" s="17" t="str">
        <f t="shared" si="10"/>
        <v>Scope1, 2その他の設備導入、運用改善建物日射遮蔽</v>
      </c>
      <c r="O93" s="317" t="str">
        <f>INDEX('1.2(1)①'!$J:$J,MATCH(検討会用④!$K93,'1.2(1)①'!$B:$B,0),1)</f>
        <v>日射遮蔽</v>
      </c>
      <c r="P93" s="58">
        <f t="shared" si="11"/>
        <v>1</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ht="14.4" hidden="1" customHeight="1">
      <c r="B94" s="371" t="s">
        <v>994</v>
      </c>
      <c r="C94" s="372"/>
      <c r="D94" s="64" t="s">
        <v>996</v>
      </c>
      <c r="E94" s="66"/>
      <c r="F94" s="293" t="s">
        <v>13</v>
      </c>
      <c r="G94" s="41" t="str">
        <f t="shared" ref="G94" si="14">G93</f>
        <v>その他の設備導入、運用改善</v>
      </c>
      <c r="H94" s="373" t="s">
        <v>3849</v>
      </c>
      <c r="I94" s="374"/>
      <c r="J94" s="297" t="str">
        <f t="shared" si="12"/>
        <v>299～309</v>
      </c>
      <c r="K94" s="60">
        <f>INDEX('1.2(1)①'!$B:$B,MATCH(M94,'1.2(1)①'!$A:$A,0),1)</f>
        <v>299</v>
      </c>
      <c r="L94" s="17">
        <f>K95-1</f>
        <v>309</v>
      </c>
      <c r="M94" s="17" t="str">
        <f t="shared" si="10"/>
        <v>Scope1, 2その他の設備導入、運用改善未利用エネルギー・再生可能エネルギー設備等</v>
      </c>
      <c r="O94" s="317" t="str">
        <f>INDEX('1.2(1)①'!$J:$J,MATCH(検討会用④!$K94,'1.2(1)①'!$B:$B,0),1)</f>
        <v>廃棄物、廃液のガス化・液（油）化・固形燃料化装置の導入</v>
      </c>
      <c r="P94" s="58">
        <f t="shared" si="11"/>
        <v>11</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ht="14.4" hidden="1" customHeight="1">
      <c r="B95" s="371" t="s">
        <v>994</v>
      </c>
      <c r="C95" s="372"/>
      <c r="D95" s="64" t="s">
        <v>996</v>
      </c>
      <c r="E95" s="66"/>
      <c r="F95" s="293" t="s">
        <v>13</v>
      </c>
      <c r="G95" s="41" t="str">
        <f>G94</f>
        <v>その他の設備導入、運用改善</v>
      </c>
      <c r="H95" s="373" t="s">
        <v>673</v>
      </c>
      <c r="I95" s="374"/>
      <c r="J95" s="297" t="str">
        <f t="shared" si="12"/>
        <v>310～312</v>
      </c>
      <c r="K95" s="60">
        <f>INDEX('1.2(1)①'!$B:$B,MATCH(M95,'1.2(1)①'!$A:$A,0),1)</f>
        <v>310</v>
      </c>
      <c r="L95" s="17">
        <f t="shared" si="13"/>
        <v>312</v>
      </c>
      <c r="M95" s="17" t="str">
        <f>F95&amp;G95&amp;H95&amp;I95</f>
        <v>Scope1, 2その他の設備導入、運用改善情報技術</v>
      </c>
      <c r="O95" s="317" t="str">
        <f>INDEX('1.2(1)①'!$J:$J,MATCH(検討会用④!$K95,'1.2(1)①'!$B:$B,0),1)</f>
        <v>ネットワーク対応型製造設備の導入</v>
      </c>
      <c r="P95" s="58">
        <f t="shared" si="11"/>
        <v>3</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ht="14.4" hidden="1" customHeight="1">
      <c r="B96" s="371" t="s">
        <v>994</v>
      </c>
      <c r="C96" s="372"/>
      <c r="D96" s="64" t="s">
        <v>996</v>
      </c>
      <c r="E96" s="66"/>
      <c r="F96" s="13" t="s">
        <v>678</v>
      </c>
      <c r="G96" s="309" t="s">
        <v>679</v>
      </c>
      <c r="H96" s="373" t="s">
        <v>680</v>
      </c>
      <c r="I96" s="374"/>
      <c r="J96" s="297" t="str">
        <f t="shared" si="12"/>
        <v>313～306</v>
      </c>
      <c r="K96" s="60">
        <f>INDEX('1.2(1)①'!$B:$B,MATCH(M96,'1.2(1)①'!$A:$A,0),1)</f>
        <v>313</v>
      </c>
      <c r="L96" s="17">
        <f t="shared" si="13"/>
        <v>306</v>
      </c>
      <c r="M96" s="17" t="str">
        <f t="shared" si="10"/>
        <v>Scope2敷地外からの再生可能エネルギーの調達ー</v>
      </c>
      <c r="O96" s="317" t="str">
        <f>INDEX('1.2(1)①'!$J:$J,MATCH(検討会用④!$K96,'1.2(1)①'!$B:$B,0),1)</f>
        <v>オフサイトからの再生可能エネルギー電力の調達</v>
      </c>
      <c r="P96" s="58">
        <f t="shared" si="11"/>
        <v>-6</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14.4" hidden="1" customHeight="1">
      <c r="B97" s="371" t="s">
        <v>994</v>
      </c>
      <c r="C97" s="372"/>
      <c r="D97" s="64" t="s">
        <v>996</v>
      </c>
      <c r="E97" s="66"/>
      <c r="F97" s="13" t="s">
        <v>683</v>
      </c>
      <c r="G97" s="309" t="s">
        <v>708</v>
      </c>
      <c r="H97" s="373" t="s">
        <v>680</v>
      </c>
      <c r="I97" s="374"/>
      <c r="J97" s="297" t="str">
        <f t="shared" si="12"/>
        <v>307～311</v>
      </c>
      <c r="K97" s="60">
        <v>307</v>
      </c>
      <c r="L97" s="17">
        <f t="shared" si="13"/>
        <v>311</v>
      </c>
      <c r="M97" s="17" t="str">
        <f t="shared" si="10"/>
        <v>Scope3バリューチェーンの上流側の排出削減ー</v>
      </c>
      <c r="O97" s="317" t="str">
        <f>INDEX('1.2(1)①'!$J:$J,MATCH(検討会用④!$K97,'1.2(1)①'!$B:$B,0),1)</f>
        <v>高効率ガス分離装置の導入</v>
      </c>
      <c r="P97" s="58">
        <f t="shared" si="11"/>
        <v>5</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ht="14.4" hidden="1" customHeight="1">
      <c r="B98" s="371" t="s">
        <v>994</v>
      </c>
      <c r="C98" s="372"/>
      <c r="D98" s="64" t="s">
        <v>996</v>
      </c>
      <c r="E98" s="66"/>
      <c r="F98" s="293" t="str">
        <f t="shared" ref="F98" si="15">F97</f>
        <v>Scope3</v>
      </c>
      <c r="G98" s="309" t="s">
        <v>729</v>
      </c>
      <c r="H98" s="373" t="s">
        <v>680</v>
      </c>
      <c r="I98" s="374"/>
      <c r="J98" s="297" t="str">
        <f t="shared" si="12"/>
        <v>312～321</v>
      </c>
      <c r="K98" s="60">
        <v>312</v>
      </c>
      <c r="L98" s="17">
        <f t="shared" si="13"/>
        <v>321</v>
      </c>
      <c r="M98" s="17" t="str">
        <f t="shared" si="10"/>
        <v>Scope3バリューチェーンの下流流側の排出削減ー</v>
      </c>
      <c r="O98" s="317" t="str">
        <f>INDEX('1.2(1)①'!$J:$J,MATCH(検討会用④!$K98,'1.2(1)①'!$B:$B,0),1)</f>
        <v>業務・事業の効率改善に向けたデジタル化、DX化</v>
      </c>
      <c r="P98" s="58">
        <f t="shared" si="11"/>
        <v>10</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ht="28.8" hidden="1" customHeight="1">
      <c r="B99" s="387" t="s">
        <v>994</v>
      </c>
      <c r="C99" s="388"/>
      <c r="D99" s="65" t="s">
        <v>996</v>
      </c>
      <c r="E99" s="68"/>
      <c r="F99" s="294" t="s">
        <v>692</v>
      </c>
      <c r="G99" s="309" t="s">
        <v>693</v>
      </c>
      <c r="H99" s="373" t="s">
        <v>680</v>
      </c>
      <c r="I99" s="374"/>
      <c r="J99" s="297">
        <f t="shared" si="12"/>
        <v>322</v>
      </c>
      <c r="K99" s="60">
        <f>INDEX('1.2(1)①'!$B:$B,MATCH(M99,'1.2(1)①'!$A:$A,0),1)</f>
        <v>322</v>
      </c>
      <c r="L99" s="17">
        <f>K100-1</f>
        <v>322</v>
      </c>
      <c r="M99" s="17" t="str">
        <f t="shared" si="10"/>
        <v>Scope1～3バリューチェーンの関係者間での協働による排出削減ー</v>
      </c>
      <c r="O99" s="317" t="str">
        <f>INDEX('1.2(1)①'!$J:$J,MATCH(検討会用④!$K99,'1.2(1)①'!$B:$B,0),1)</f>
        <v>エネルギーの面的利用、地産地消（自立・分散型エネルギーシステムの構築等）</v>
      </c>
      <c r="P99" s="58">
        <f t="shared" si="11"/>
        <v>1</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hidden="1">
      <c r="K100" s="17">
        <f>'1.2(1)①'!B328+1</f>
        <v>323</v>
      </c>
      <c r="L100" s="17"/>
      <c r="M100" s="17" t="str">
        <f t="shared" si="10"/>
        <v/>
      </c>
    </row>
    <row r="101" spans="2:18" hidden="1">
      <c r="K101" s="17"/>
      <c r="L101" s="17"/>
      <c r="M101" s="17"/>
    </row>
    <row r="102" spans="2:18" ht="18.600000000000001" hidden="1">
      <c r="B102" s="33" t="s">
        <v>711</v>
      </c>
      <c r="C102" s="19" t="s">
        <v>705</v>
      </c>
      <c r="E102" s="19"/>
      <c r="K102" s="17"/>
      <c r="L102" s="17"/>
      <c r="M102" s="17"/>
    </row>
    <row r="103" spans="2:18" hidden="1">
      <c r="P103" s="58"/>
    </row>
    <row r="104" spans="2:18" ht="28.8" hidden="1">
      <c r="B104" s="408" t="s">
        <v>0</v>
      </c>
      <c r="C104" s="409"/>
      <c r="D104" s="408" t="s">
        <v>730</v>
      </c>
      <c r="E104" s="409"/>
      <c r="F104" s="305" t="s">
        <v>8</v>
      </c>
      <c r="G104" s="306" t="s">
        <v>3</v>
      </c>
      <c r="H104" s="406" t="s">
        <v>4</v>
      </c>
      <c r="I104" s="407"/>
      <c r="J104" s="198" t="s">
        <v>3003</v>
      </c>
      <c r="K104" s="199"/>
      <c r="L104" s="199"/>
      <c r="M104" s="199"/>
      <c r="N104" s="199"/>
      <c r="O104" s="307" t="s">
        <v>3518</v>
      </c>
      <c r="P104" s="198" t="s">
        <v>3513</v>
      </c>
      <c r="Q104" s="307" t="s">
        <v>3519</v>
      </c>
      <c r="R104" s="307" t="s">
        <v>3520</v>
      </c>
    </row>
    <row r="105" spans="2:18" ht="28.8" hidden="1">
      <c r="B105" s="321" t="s">
        <v>732</v>
      </c>
      <c r="C105" s="321"/>
      <c r="D105" s="321" t="s">
        <v>733</v>
      </c>
      <c r="E105" s="321" t="s">
        <v>735</v>
      </c>
      <c r="F105" s="321" t="s">
        <v>13</v>
      </c>
      <c r="G105" s="321" t="s">
        <v>809</v>
      </c>
      <c r="H105" s="202" t="s">
        <v>89</v>
      </c>
      <c r="I105" s="203"/>
      <c r="J105" s="163">
        <f t="shared" ref="J105:J136" si="16">HYPERLINK("#'"&amp;$B$17&amp;$B$18&amp;$B$102&amp;"'!B"&amp;K105+6,IF(L105=K105,K105,K105&amp;"～"&amp;L105))</f>
        <v>1</v>
      </c>
      <c r="K105" s="164">
        <f>INDEX('1.2(1)②'!$B:$B,MATCH(M105,'1.2(1)②'!$A:$A,0),1)</f>
        <v>1</v>
      </c>
      <c r="L105" s="185">
        <f>K106-1</f>
        <v>1</v>
      </c>
      <c r="M105" s="185" t="str">
        <f t="shared" ref="M105:M168" si="17">B105&amp;D105&amp;E105&amp;G105&amp;H105</f>
        <v>エネルギー転換電気供給業汽力発電（コンバインドサイクルを含む）燃焼工程熱利用設備</v>
      </c>
      <c r="N105" s="186"/>
      <c r="O105" s="193" t="s">
        <v>3851</v>
      </c>
      <c r="P105" s="210">
        <v>1</v>
      </c>
      <c r="Q105" s="210">
        <v>0</v>
      </c>
      <c r="R105" s="210">
        <v>0</v>
      </c>
    </row>
    <row r="106" spans="2:18" hidden="1">
      <c r="B106" s="204" t="s">
        <v>732</v>
      </c>
      <c r="C106" s="205"/>
      <c r="D106" s="204" t="s">
        <v>733</v>
      </c>
      <c r="E106" s="204" t="s">
        <v>735</v>
      </c>
      <c r="F106" s="204" t="s">
        <v>13</v>
      </c>
      <c r="G106" s="201" t="s">
        <v>811</v>
      </c>
      <c r="H106" s="202" t="s">
        <v>89</v>
      </c>
      <c r="I106" s="203"/>
      <c r="J106" s="163">
        <f t="shared" si="16"/>
        <v>2</v>
      </c>
      <c r="K106" s="164">
        <f>INDEX('1.2(1)②'!$B:$B,MATCH(M106,'1.2(1)②'!$A:$A,0),1)</f>
        <v>2</v>
      </c>
      <c r="L106" s="185">
        <f t="shared" ref="L106:L213" si="18">K107-1</f>
        <v>2</v>
      </c>
      <c r="M106" s="185" t="str">
        <f t="shared" si="17"/>
        <v>エネルギー転換電気供給業汽力発電（コンバインドサイクルを含む）発電工程熱利用設備</v>
      </c>
      <c r="N106" s="186"/>
      <c r="O106" s="193" t="s">
        <v>3528</v>
      </c>
      <c r="P106" s="210">
        <v>1</v>
      </c>
      <c r="Q106" s="210">
        <v>0</v>
      </c>
      <c r="R106" s="210">
        <v>0</v>
      </c>
    </row>
    <row r="107" spans="2:18" hidden="1">
      <c r="B107" s="206" t="s">
        <v>732</v>
      </c>
      <c r="C107" s="205"/>
      <c r="D107" s="206" t="s">
        <v>733</v>
      </c>
      <c r="E107" s="207" t="s">
        <v>735</v>
      </c>
      <c r="F107" s="204" t="s">
        <v>3683</v>
      </c>
      <c r="G107" s="208" t="s">
        <v>811</v>
      </c>
      <c r="H107" s="202" t="s">
        <v>117</v>
      </c>
      <c r="I107" s="203"/>
      <c r="J107" s="163">
        <f t="shared" si="16"/>
        <v>3</v>
      </c>
      <c r="K107" s="164">
        <f>INDEX('1.2(1)②'!$B:$B,MATCH(M107,'1.2(1)②'!$A:$A,0),1)</f>
        <v>3</v>
      </c>
      <c r="L107" s="185">
        <f t="shared" si="18"/>
        <v>3</v>
      </c>
      <c r="M107" s="185" t="str">
        <f t="shared" si="17"/>
        <v>エネルギー転換電気供給業汽力発電（コンバインドサイクルを含む）発電工程電気使用設備</v>
      </c>
      <c r="N107" s="186"/>
      <c r="O107" s="193" t="s">
        <v>3529</v>
      </c>
      <c r="P107" s="210">
        <v>1</v>
      </c>
      <c r="Q107" s="210">
        <v>0</v>
      </c>
      <c r="R107" s="210">
        <v>0</v>
      </c>
    </row>
    <row r="108" spans="2:18" hidden="1">
      <c r="B108" s="206" t="s">
        <v>732</v>
      </c>
      <c r="C108" s="205"/>
      <c r="D108" s="207" t="s">
        <v>733</v>
      </c>
      <c r="E108" s="209" t="s">
        <v>738</v>
      </c>
      <c r="F108" s="204" t="s">
        <v>3684</v>
      </c>
      <c r="G108" s="210" t="s">
        <v>809</v>
      </c>
      <c r="H108" s="202" t="s">
        <v>89</v>
      </c>
      <c r="I108" s="203"/>
      <c r="J108" s="163">
        <f t="shared" si="16"/>
        <v>4</v>
      </c>
      <c r="K108" s="164">
        <f>INDEX('1.2(1)②'!$B:$B,MATCH(M108,'1.2(1)②'!$A:$A,0),1)</f>
        <v>4</v>
      </c>
      <c r="L108" s="185">
        <f t="shared" si="18"/>
        <v>4</v>
      </c>
      <c r="M108" s="185" t="str">
        <f t="shared" si="17"/>
        <v>エネルギー転換電気供給業ガスタービン発電燃焼工程熱利用設備</v>
      </c>
      <c r="N108" s="186"/>
      <c r="O108" s="193" t="s">
        <v>3521</v>
      </c>
      <c r="P108" s="210">
        <v>1</v>
      </c>
      <c r="Q108" s="210">
        <v>0</v>
      </c>
      <c r="R108" s="210">
        <v>0</v>
      </c>
    </row>
    <row r="109" spans="2:18" ht="28.8" hidden="1">
      <c r="B109" s="206" t="s">
        <v>732</v>
      </c>
      <c r="C109" s="205"/>
      <c r="D109" s="420" t="s">
        <v>739</v>
      </c>
      <c r="E109" s="421"/>
      <c r="F109" s="204" t="s">
        <v>3685</v>
      </c>
      <c r="G109" s="205" t="s">
        <v>813</v>
      </c>
      <c r="H109" s="202" t="s">
        <v>89</v>
      </c>
      <c r="I109" s="203"/>
      <c r="J109" s="163">
        <f t="shared" si="16"/>
        <v>5</v>
      </c>
      <c r="K109" s="164">
        <f>INDEX('1.2(1)②'!$B:$B,MATCH(M109,'1.2(1)②'!$A:$A,0),1)</f>
        <v>5</v>
      </c>
      <c r="L109" s="185">
        <f t="shared" si="18"/>
        <v>5</v>
      </c>
      <c r="M109" s="185" t="str">
        <f t="shared" si="17"/>
        <v>エネルギー転換ガス供給業原料受入、貯蔵工程熱利用設備</v>
      </c>
      <c r="N109" s="186"/>
      <c r="O109" s="193" t="s">
        <v>3530</v>
      </c>
      <c r="P109" s="210">
        <v>1</v>
      </c>
      <c r="Q109" s="210">
        <v>0</v>
      </c>
      <c r="R109" s="210">
        <v>0</v>
      </c>
    </row>
    <row r="110" spans="2:18" ht="28.8" hidden="1">
      <c r="B110" s="206" t="s">
        <v>732</v>
      </c>
      <c r="C110" s="205"/>
      <c r="D110" s="415" t="s">
        <v>739</v>
      </c>
      <c r="E110" s="416"/>
      <c r="F110" s="204" t="s">
        <v>3686</v>
      </c>
      <c r="G110" s="204" t="s">
        <v>813</v>
      </c>
      <c r="H110" s="202" t="s">
        <v>117</v>
      </c>
      <c r="I110" s="203"/>
      <c r="J110" s="163" t="str">
        <f t="shared" si="16"/>
        <v>6～7</v>
      </c>
      <c r="K110" s="164">
        <f>INDEX('1.2(1)②'!$B:$B,MATCH(M110,'1.2(1)②'!$A:$A,0),1)</f>
        <v>6</v>
      </c>
      <c r="L110" s="185">
        <f t="shared" si="18"/>
        <v>7</v>
      </c>
      <c r="M110" s="185" t="str">
        <f t="shared" si="17"/>
        <v>エネルギー転換ガス供給業原料受入、貯蔵工程電気使用設備</v>
      </c>
      <c r="N110" s="186"/>
      <c r="O110" s="193" t="s">
        <v>3852</v>
      </c>
      <c r="P110" s="210">
        <v>2</v>
      </c>
      <c r="Q110" s="210">
        <v>0</v>
      </c>
      <c r="R110" s="210">
        <v>0</v>
      </c>
    </row>
    <row r="111" spans="2:18" hidden="1">
      <c r="B111" s="206" t="s">
        <v>732</v>
      </c>
      <c r="C111" s="205"/>
      <c r="D111" s="415" t="s">
        <v>739</v>
      </c>
      <c r="E111" s="416"/>
      <c r="F111" s="204" t="s">
        <v>3687</v>
      </c>
      <c r="G111" s="210" t="s">
        <v>815</v>
      </c>
      <c r="H111" s="202" t="s">
        <v>89</v>
      </c>
      <c r="I111" s="203"/>
      <c r="J111" s="163" t="e">
        <f t="shared" si="16"/>
        <v>#N/A</v>
      </c>
      <c r="K111" s="164">
        <f>INDEX('1.2(1)②'!$B:$B,MATCH(M111,'1.2(1)②'!$A:$A,0),1)</f>
        <v>8</v>
      </c>
      <c r="L111" s="185" t="e">
        <f t="shared" si="18"/>
        <v>#N/A</v>
      </c>
      <c r="M111" s="185" t="str">
        <f t="shared" si="17"/>
        <v>エネルギー転換ガス供給業気化・熱量調整・送出工程熱利用設備</v>
      </c>
      <c r="N111" s="186"/>
      <c r="O111" s="193" t="s">
        <v>3532</v>
      </c>
      <c r="P111" s="210">
        <v>3</v>
      </c>
      <c r="Q111" s="210">
        <v>0</v>
      </c>
      <c r="R111" s="210">
        <v>0</v>
      </c>
    </row>
    <row r="112" spans="2:18" ht="43.2" hidden="1" customHeight="1">
      <c r="B112" s="206" t="s">
        <v>732</v>
      </c>
      <c r="C112" s="205"/>
      <c r="D112" s="415" t="s">
        <v>739</v>
      </c>
      <c r="E112" s="416"/>
      <c r="F112" s="204" t="s">
        <v>3688</v>
      </c>
      <c r="G112" s="205" t="s">
        <v>740</v>
      </c>
      <c r="H112" s="318" t="s">
        <v>3549</v>
      </c>
      <c r="I112" s="203"/>
      <c r="J112" s="163" t="e">
        <f t="shared" si="16"/>
        <v>#N/A</v>
      </c>
      <c r="K112" s="164" t="e">
        <f>INDEX('1.2(1)②'!$B:$B,MATCH(M112,'1.2(1)②'!$A:$A,0),1)</f>
        <v>#N/A</v>
      </c>
      <c r="L112" s="185">
        <f t="shared" si="18"/>
        <v>12</v>
      </c>
      <c r="M112" s="185" t="str">
        <f t="shared" si="17"/>
        <v>エネルギー転換ガス供給業その他の主要エネルギー消費設備等未利用エネルギー・
再生可能エネルギー設備</v>
      </c>
      <c r="N112" s="186"/>
      <c r="O112" s="193" t="s">
        <v>3533</v>
      </c>
      <c r="P112" s="210">
        <v>2</v>
      </c>
      <c r="Q112" s="210">
        <v>0</v>
      </c>
      <c r="R112" s="210">
        <v>0</v>
      </c>
    </row>
    <row r="113" spans="2:18" hidden="1">
      <c r="B113" s="201" t="s">
        <v>741</v>
      </c>
      <c r="C113" s="201"/>
      <c r="D113" s="201" t="s">
        <v>742</v>
      </c>
      <c r="E113" s="201" t="s">
        <v>998</v>
      </c>
      <c r="F113" s="204" t="s">
        <v>3689</v>
      </c>
      <c r="G113" s="211" t="s">
        <v>680</v>
      </c>
      <c r="H113" s="202" t="s">
        <v>744</v>
      </c>
      <c r="I113" s="203"/>
      <c r="J113" s="163" t="e">
        <f t="shared" si="16"/>
        <v>#N/A</v>
      </c>
      <c r="K113" s="164">
        <f>INDEX('1.2(1)②'!$B:$B,MATCH(M113,'1.2(1)②'!$A:$A,0),1)</f>
        <v>13</v>
      </c>
      <c r="L113" s="185" t="e">
        <f t="shared" si="18"/>
        <v>#N/A</v>
      </c>
      <c r="M113" s="185" t="str">
        <f t="shared" si="17"/>
        <v>産業（非製造業）農林水産業米作、野菜作、果樹作、畜産等ー農業機械</v>
      </c>
      <c r="N113" s="186"/>
      <c r="O113" s="193" t="s">
        <v>3522</v>
      </c>
      <c r="P113" s="210">
        <v>2</v>
      </c>
      <c r="Q113" s="210">
        <v>0</v>
      </c>
      <c r="R113" s="210">
        <v>0</v>
      </c>
    </row>
    <row r="114" spans="2:18" ht="43.2" hidden="1" customHeight="1">
      <c r="B114" s="204" t="s">
        <v>741</v>
      </c>
      <c r="C114" s="205"/>
      <c r="D114" s="206" t="s">
        <v>742</v>
      </c>
      <c r="E114" s="207" t="s">
        <v>998</v>
      </c>
      <c r="F114" s="204" t="s">
        <v>3690</v>
      </c>
      <c r="G114" s="212" t="s">
        <v>680</v>
      </c>
      <c r="H114" s="318" t="s">
        <v>3549</v>
      </c>
      <c r="I114" s="203"/>
      <c r="J114" s="163" t="e">
        <f t="shared" si="16"/>
        <v>#N/A</v>
      </c>
      <c r="K114" s="164" t="e">
        <f>INDEX('1.2(1)②'!$B:$B,MATCH(M114,'1.2(1)②'!$A:$A,0),1)</f>
        <v>#N/A</v>
      </c>
      <c r="L114" s="185">
        <f t="shared" si="18"/>
        <v>18</v>
      </c>
      <c r="M114" s="185" t="str">
        <f t="shared" si="17"/>
        <v>産業（非製造業）農林水産業米作、野菜作、果樹作、畜産等ー未利用エネルギー・
再生可能エネルギー設備</v>
      </c>
      <c r="N114" s="186"/>
      <c r="O114" s="193" t="s">
        <v>3534</v>
      </c>
      <c r="P114" s="210">
        <v>4</v>
      </c>
      <c r="Q114" s="210">
        <v>0</v>
      </c>
      <c r="R114" s="210">
        <v>0</v>
      </c>
    </row>
    <row r="115" spans="2:18" hidden="1">
      <c r="B115" s="206" t="s">
        <v>741</v>
      </c>
      <c r="C115" s="205"/>
      <c r="D115" s="206" t="s">
        <v>742</v>
      </c>
      <c r="E115" s="205" t="s">
        <v>748</v>
      </c>
      <c r="F115" s="204" t="s">
        <v>3691</v>
      </c>
      <c r="G115" s="205" t="s">
        <v>680</v>
      </c>
      <c r="H115" s="202" t="s">
        <v>749</v>
      </c>
      <c r="I115" s="203"/>
      <c r="J115" s="163" t="str">
        <f t="shared" si="16"/>
        <v>19～21</v>
      </c>
      <c r="K115" s="164">
        <f>INDEX('1.2(1)②'!$B:$B,MATCH(M115,'1.2(1)②'!$A:$A,0),1)</f>
        <v>19</v>
      </c>
      <c r="L115" s="185">
        <f t="shared" si="18"/>
        <v>21</v>
      </c>
      <c r="M115" s="185" t="str">
        <f t="shared" si="17"/>
        <v>産業（非製造業）農林水産業施設園芸ー加温設備</v>
      </c>
      <c r="N115" s="186"/>
      <c r="O115" s="193" t="s">
        <v>3523</v>
      </c>
      <c r="P115" s="210">
        <v>3</v>
      </c>
      <c r="Q115" s="210">
        <v>0</v>
      </c>
      <c r="R115" s="210">
        <v>0</v>
      </c>
    </row>
    <row r="116" spans="2:18" hidden="1">
      <c r="B116" s="206" t="s">
        <v>741</v>
      </c>
      <c r="C116" s="205"/>
      <c r="D116" s="206" t="s">
        <v>742</v>
      </c>
      <c r="E116" s="204" t="s">
        <v>748</v>
      </c>
      <c r="F116" s="204" t="s">
        <v>3692</v>
      </c>
      <c r="G116" s="204" t="s">
        <v>680</v>
      </c>
      <c r="H116" s="202" t="s">
        <v>753</v>
      </c>
      <c r="I116" s="203"/>
      <c r="J116" s="163">
        <f t="shared" si="16"/>
        <v>22</v>
      </c>
      <c r="K116" s="164">
        <f>INDEX('1.2(1)②'!$B:$B,MATCH(M116,'1.2(1)②'!$A:$A,0),1)</f>
        <v>22</v>
      </c>
      <c r="L116" s="185">
        <f>K117-1</f>
        <v>22</v>
      </c>
      <c r="M116" s="185" t="str">
        <f t="shared" si="17"/>
        <v>産業（非製造業）農林水産業施設園芸ーその他</v>
      </c>
      <c r="N116" s="186"/>
      <c r="O116" s="193" t="s">
        <v>3535</v>
      </c>
      <c r="P116" s="210">
        <v>1</v>
      </c>
      <c r="Q116" s="210">
        <v>0</v>
      </c>
      <c r="R116" s="210">
        <v>0</v>
      </c>
    </row>
    <row r="117" spans="2:18" hidden="1">
      <c r="B117" s="206" t="s">
        <v>741</v>
      </c>
      <c r="C117" s="205"/>
      <c r="D117" s="424" t="s">
        <v>755</v>
      </c>
      <c r="E117" s="425"/>
      <c r="F117" s="204" t="s">
        <v>3693</v>
      </c>
      <c r="G117" s="211" t="s">
        <v>680</v>
      </c>
      <c r="H117" s="202" t="s">
        <v>756</v>
      </c>
      <c r="I117" s="203"/>
      <c r="J117" s="163" t="e">
        <f t="shared" si="16"/>
        <v>#N/A</v>
      </c>
      <c r="K117" s="164">
        <f>INDEX('1.2(1)②'!$B:$B,MATCH(M117,'1.2(1)②'!$A:$A,0),1)</f>
        <v>23</v>
      </c>
      <c r="L117" s="185" t="e">
        <f t="shared" si="18"/>
        <v>#N/A</v>
      </c>
      <c r="M117" s="185" t="str">
        <f t="shared" si="17"/>
        <v>産業（非製造業）漁業ー漁船</v>
      </c>
      <c r="N117" s="186"/>
      <c r="O117" s="193" t="s">
        <v>3524</v>
      </c>
      <c r="P117" s="210">
        <v>1</v>
      </c>
      <c r="Q117" s="210">
        <v>0</v>
      </c>
      <c r="R117" s="210">
        <v>0</v>
      </c>
    </row>
    <row r="118" spans="2:18" ht="43.2" hidden="1" customHeight="1">
      <c r="B118" s="206" t="s">
        <v>741</v>
      </c>
      <c r="C118" s="205"/>
      <c r="D118" s="417" t="s">
        <v>755</v>
      </c>
      <c r="E118" s="418"/>
      <c r="F118" s="204" t="s">
        <v>3694</v>
      </c>
      <c r="G118" s="212" t="s">
        <v>680</v>
      </c>
      <c r="H118" s="318" t="s">
        <v>3549</v>
      </c>
      <c r="I118" s="203"/>
      <c r="J118" s="163" t="e">
        <f t="shared" si="16"/>
        <v>#N/A</v>
      </c>
      <c r="K118" s="164" t="e">
        <f>INDEX('1.2(1)②'!$B:$B,MATCH(M118,'1.2(1)②'!$A:$A,0),1)</f>
        <v>#N/A</v>
      </c>
      <c r="L118" s="185">
        <f t="shared" si="18"/>
        <v>23</v>
      </c>
      <c r="M118" s="185" t="str">
        <f t="shared" si="17"/>
        <v>産業（非製造業）漁業ー未利用エネルギー・
再生可能エネルギー設備</v>
      </c>
      <c r="N118" s="186"/>
      <c r="O118" s="193" t="s">
        <v>3537</v>
      </c>
      <c r="P118" s="210">
        <v>1</v>
      </c>
      <c r="Q118" s="210">
        <v>0</v>
      </c>
      <c r="R118" s="210">
        <v>0</v>
      </c>
    </row>
    <row r="119" spans="2:18" hidden="1">
      <c r="B119" s="206" t="s">
        <v>741</v>
      </c>
      <c r="C119" s="205"/>
      <c r="D119" s="201" t="s">
        <v>758</v>
      </c>
      <c r="E119" s="201" t="s">
        <v>999</v>
      </c>
      <c r="F119" s="204" t="s">
        <v>3695</v>
      </c>
      <c r="G119" s="205" t="s">
        <v>1000</v>
      </c>
      <c r="H119" s="202" t="s">
        <v>761</v>
      </c>
      <c r="I119" s="203"/>
      <c r="J119" s="163">
        <f t="shared" si="16"/>
        <v>24</v>
      </c>
      <c r="K119" s="164">
        <f>INDEX('1.2(1)②'!$B:$B,MATCH(M119,'1.2(1)②'!$A:$A,0),1)</f>
        <v>24</v>
      </c>
      <c r="L119" s="185">
        <f t="shared" si="18"/>
        <v>24</v>
      </c>
      <c r="M119" s="185" t="str">
        <f t="shared" si="17"/>
        <v>産業（非製造業）鉱業非鉄金属鉱業採鉱工程電気使用設備</v>
      </c>
      <c r="N119" s="186"/>
      <c r="O119" s="193" t="s">
        <v>3525</v>
      </c>
      <c r="P119" s="210">
        <v>1</v>
      </c>
      <c r="Q119" s="210">
        <v>0</v>
      </c>
      <c r="R119" s="210">
        <v>0</v>
      </c>
    </row>
    <row r="120" spans="2:18" hidden="1">
      <c r="B120" s="206" t="s">
        <v>741</v>
      </c>
      <c r="C120" s="205"/>
      <c r="D120" s="204" t="s">
        <v>758</v>
      </c>
      <c r="E120" s="204" t="s">
        <v>999</v>
      </c>
      <c r="F120" s="204" t="s">
        <v>3696</v>
      </c>
      <c r="G120" s="201" t="s">
        <v>762</v>
      </c>
      <c r="H120" s="202" t="s">
        <v>117</v>
      </c>
      <c r="I120" s="203"/>
      <c r="J120" s="163">
        <f t="shared" si="16"/>
        <v>25</v>
      </c>
      <c r="K120" s="164">
        <f>INDEX('1.2(1)②'!$B:$B,MATCH(M120,'1.2(1)②'!$A:$A,0),1)</f>
        <v>25</v>
      </c>
      <c r="L120" s="185">
        <f t="shared" si="18"/>
        <v>25</v>
      </c>
      <c r="M120" s="185" t="str">
        <f t="shared" si="17"/>
        <v>産業（非製造業）鉱業非鉄金属鉱業坑廃水処理工程電気使用設備</v>
      </c>
      <c r="N120" s="186"/>
      <c r="O120" s="193" t="s">
        <v>3538</v>
      </c>
      <c r="P120" s="210">
        <v>1</v>
      </c>
      <c r="Q120" s="210">
        <v>0</v>
      </c>
      <c r="R120" s="210">
        <v>0</v>
      </c>
    </row>
    <row r="121" spans="2:18" hidden="1">
      <c r="B121" s="206" t="s">
        <v>741</v>
      </c>
      <c r="C121" s="205"/>
      <c r="D121" s="206" t="s">
        <v>758</v>
      </c>
      <c r="E121" s="201" t="s">
        <v>1001</v>
      </c>
      <c r="F121" s="204" t="s">
        <v>3697</v>
      </c>
      <c r="G121" s="201" t="s">
        <v>1000</v>
      </c>
      <c r="H121" s="202" t="s">
        <v>117</v>
      </c>
      <c r="I121" s="203"/>
      <c r="J121" s="163">
        <f t="shared" si="16"/>
        <v>26</v>
      </c>
      <c r="K121" s="164">
        <f>INDEX('1.2(1)②'!$B:$B,MATCH(M121,'1.2(1)②'!$A:$A,0),1)</f>
        <v>26</v>
      </c>
      <c r="L121" s="185">
        <f t="shared" si="18"/>
        <v>26</v>
      </c>
      <c r="M121" s="185" t="str">
        <f t="shared" si="17"/>
        <v>産業（非製造業）鉱業石炭鉱業採鉱工程電気使用設備</v>
      </c>
      <c r="N121" s="186"/>
      <c r="O121" s="193" t="s">
        <v>3526</v>
      </c>
      <c r="P121" s="210">
        <v>1</v>
      </c>
      <c r="Q121" s="210">
        <v>0</v>
      </c>
      <c r="R121" s="210">
        <v>0</v>
      </c>
    </row>
    <row r="122" spans="2:18" hidden="1">
      <c r="B122" s="206" t="s">
        <v>741</v>
      </c>
      <c r="C122" s="205"/>
      <c r="D122" s="206" t="s">
        <v>758</v>
      </c>
      <c r="E122" s="204" t="s">
        <v>1001</v>
      </c>
      <c r="F122" s="204" t="s">
        <v>3698</v>
      </c>
      <c r="G122" s="208" t="s">
        <v>1000</v>
      </c>
      <c r="H122" s="202" t="s">
        <v>107</v>
      </c>
      <c r="I122" s="203"/>
      <c r="J122" s="163">
        <f t="shared" si="16"/>
        <v>27</v>
      </c>
      <c r="K122" s="164">
        <f>INDEX('1.2(1)②'!$B:$B,MATCH(M122,'1.2(1)②'!$A:$A,0),1)</f>
        <v>27</v>
      </c>
      <c r="L122" s="185">
        <f t="shared" si="18"/>
        <v>27</v>
      </c>
      <c r="M122" s="185" t="str">
        <f t="shared" si="17"/>
        <v>産業（非製造業）鉱業石炭鉱業採鉱工程その他</v>
      </c>
      <c r="N122" s="186"/>
      <c r="O122" s="193" t="s">
        <v>3539</v>
      </c>
      <c r="P122" s="210">
        <v>1</v>
      </c>
      <c r="Q122" s="210">
        <v>0</v>
      </c>
      <c r="R122" s="210">
        <v>0</v>
      </c>
    </row>
    <row r="123" spans="2:18" hidden="1">
      <c r="B123" s="206" t="s">
        <v>741</v>
      </c>
      <c r="C123" s="205"/>
      <c r="D123" s="206" t="s">
        <v>758</v>
      </c>
      <c r="E123" s="207" t="s">
        <v>1001</v>
      </c>
      <c r="F123" s="204" t="s">
        <v>3699</v>
      </c>
      <c r="G123" s="209" t="s">
        <v>765</v>
      </c>
      <c r="H123" s="202" t="s">
        <v>117</v>
      </c>
      <c r="I123" s="203"/>
      <c r="J123" s="163">
        <f t="shared" si="16"/>
        <v>28</v>
      </c>
      <c r="K123" s="164">
        <f>INDEX('1.2(1)②'!$B:$B,MATCH(M123,'1.2(1)②'!$A:$A,0),1)</f>
        <v>28</v>
      </c>
      <c r="L123" s="185">
        <f t="shared" si="18"/>
        <v>28</v>
      </c>
      <c r="M123" s="185" t="str">
        <f t="shared" si="17"/>
        <v>産業（非製造業）鉱業石炭鉱業排水工程電気使用設備</v>
      </c>
      <c r="N123" s="186"/>
      <c r="O123" s="193" t="s">
        <v>804</v>
      </c>
      <c r="P123" s="210">
        <v>1</v>
      </c>
      <c r="Q123" s="210">
        <v>0</v>
      </c>
      <c r="R123" s="210">
        <v>0</v>
      </c>
    </row>
    <row r="124" spans="2:18" hidden="1">
      <c r="B124" s="206" t="s">
        <v>741</v>
      </c>
      <c r="C124" s="205"/>
      <c r="D124" s="206" t="s">
        <v>758</v>
      </c>
      <c r="E124" s="205" t="s">
        <v>1002</v>
      </c>
      <c r="F124" s="204" t="s">
        <v>3700</v>
      </c>
      <c r="G124" s="205" t="s">
        <v>767</v>
      </c>
      <c r="H124" s="202" t="s">
        <v>107</v>
      </c>
      <c r="I124" s="203"/>
      <c r="J124" s="163">
        <f t="shared" si="16"/>
        <v>29</v>
      </c>
      <c r="K124" s="164">
        <f>INDEX('1.2(1)②'!$B:$B,MATCH(M124,'1.2(1)②'!$A:$A,0),1)</f>
        <v>29</v>
      </c>
      <c r="L124" s="185">
        <f t="shared" si="18"/>
        <v>29</v>
      </c>
      <c r="M124" s="185" t="str">
        <f t="shared" si="17"/>
        <v>産業（非製造業）鉱業石灰石鉱業採掘工程その他</v>
      </c>
      <c r="N124" s="186"/>
      <c r="O124" s="193" t="s">
        <v>3540</v>
      </c>
      <c r="P124" s="210">
        <v>1</v>
      </c>
      <c r="Q124" s="210">
        <v>0</v>
      </c>
      <c r="R124" s="210">
        <v>0</v>
      </c>
    </row>
    <row r="125" spans="2:18" hidden="1">
      <c r="B125" s="206" t="s">
        <v>741</v>
      </c>
      <c r="C125" s="205"/>
      <c r="D125" s="207" t="s">
        <v>758</v>
      </c>
      <c r="E125" s="208" t="s">
        <v>1002</v>
      </c>
      <c r="F125" s="204" t="s">
        <v>3701</v>
      </c>
      <c r="G125" s="210" t="s">
        <v>769</v>
      </c>
      <c r="H125" s="202" t="s">
        <v>117</v>
      </c>
      <c r="I125" s="203"/>
      <c r="J125" s="163" t="str">
        <f t="shared" si="16"/>
        <v>30～31</v>
      </c>
      <c r="K125" s="164">
        <f>INDEX('1.2(1)②'!$B:$B,MATCH(M125,'1.2(1)②'!$A:$A,0),1)</f>
        <v>30</v>
      </c>
      <c r="L125" s="185">
        <f t="shared" si="18"/>
        <v>31</v>
      </c>
      <c r="M125" s="185" t="str">
        <f t="shared" si="17"/>
        <v>産業（非製造業）鉱業石灰石鉱業破砕・選別工程電気使用設備</v>
      </c>
      <c r="N125" s="186"/>
      <c r="O125" s="193" t="s">
        <v>883</v>
      </c>
      <c r="P125" s="210">
        <v>2</v>
      </c>
      <c r="Q125" s="210">
        <v>0</v>
      </c>
      <c r="R125" s="210">
        <v>0</v>
      </c>
    </row>
    <row r="126" spans="2:18" hidden="1">
      <c r="B126" s="207" t="s">
        <v>741</v>
      </c>
      <c r="C126" s="209"/>
      <c r="D126" s="420" t="s">
        <v>771</v>
      </c>
      <c r="E126" s="421"/>
      <c r="F126" s="204" t="s">
        <v>3702</v>
      </c>
      <c r="G126" s="213" t="s">
        <v>680</v>
      </c>
      <c r="H126" s="202" t="s">
        <v>772</v>
      </c>
      <c r="I126" s="203"/>
      <c r="J126" s="163" t="e">
        <f t="shared" si="16"/>
        <v>#N/A</v>
      </c>
      <c r="K126" s="164">
        <f>INDEX('1.2(1)②'!$B:$B,MATCH(M126,'1.2(1)②'!$A:$A,0),1)</f>
        <v>32</v>
      </c>
      <c r="L126" s="185" t="e">
        <f>K127-1</f>
        <v>#N/A</v>
      </c>
      <c r="M126" s="185" t="str">
        <f t="shared" si="17"/>
        <v>産業（非製造業）建設業ー建設機械</v>
      </c>
      <c r="N126" s="186"/>
      <c r="O126" s="193" t="s">
        <v>3515</v>
      </c>
      <c r="P126" s="210">
        <v>1</v>
      </c>
      <c r="Q126" s="210">
        <v>0</v>
      </c>
      <c r="R126" s="210">
        <v>0</v>
      </c>
    </row>
    <row r="127" spans="2:18" hidden="1">
      <c r="B127" s="205" t="s">
        <v>774</v>
      </c>
      <c r="C127" s="205"/>
      <c r="D127" s="201" t="s">
        <v>775</v>
      </c>
      <c r="E127" s="201" t="s">
        <v>808</v>
      </c>
      <c r="F127" s="204" t="s">
        <v>3703</v>
      </c>
      <c r="G127" s="410" t="s">
        <v>3551</v>
      </c>
      <c r="H127" s="202" t="s">
        <v>74</v>
      </c>
      <c r="I127" s="203"/>
      <c r="J127" s="163" t="e">
        <f t="shared" si="16"/>
        <v>#N/A</v>
      </c>
      <c r="K127" s="164" t="e">
        <f>INDEX('1.2(1)②'!$B:$B,MATCH(M127,'1.2(1)②'!$A:$A,0),1)</f>
        <v>#N/A</v>
      </c>
      <c r="L127" s="185" t="e">
        <f t="shared" ref="L127:L190" si="19">K128-1</f>
        <v>#N/A</v>
      </c>
      <c r="M127" s="185" t="str">
        <f t="shared" si="17"/>
        <v>産業（製造業）鉄鋼業製鉄業、製鋼・製鋼圧延業等※1製銑工程
（コークス工程、焼結工程、高炉工程）燃焼設備</v>
      </c>
      <c r="N127" s="186"/>
      <c r="O127" s="193" t="s">
        <v>829</v>
      </c>
      <c r="P127" s="210">
        <v>4</v>
      </c>
      <c r="Q127" s="210">
        <v>0</v>
      </c>
      <c r="R127" s="210">
        <v>0</v>
      </c>
    </row>
    <row r="128" spans="2:18" hidden="1">
      <c r="B128" s="204" t="s">
        <v>774</v>
      </c>
      <c r="C128" s="205"/>
      <c r="D128" s="204" t="s">
        <v>775</v>
      </c>
      <c r="E128" s="204" t="s">
        <v>808</v>
      </c>
      <c r="F128" s="204" t="s">
        <v>3704</v>
      </c>
      <c r="G128" s="411"/>
      <c r="H128" s="202" t="s">
        <v>89</v>
      </c>
      <c r="I128" s="203"/>
      <c r="J128" s="163" t="e">
        <f t="shared" si="16"/>
        <v>#N/A</v>
      </c>
      <c r="K128" s="164" t="e">
        <f>INDEX('1.2(1)②'!$B:$B,MATCH(M128,'1.2(1)②'!$A:$A,0),1)</f>
        <v>#N/A</v>
      </c>
      <c r="L128" s="185" t="e">
        <f t="shared" si="19"/>
        <v>#N/A</v>
      </c>
      <c r="M128" s="185" t="str">
        <f t="shared" si="17"/>
        <v>産業（製造業）鉄鋼業製鉄業、製鋼・製鋼圧延業等※1熱利用設備</v>
      </c>
      <c r="N128" s="186"/>
      <c r="O128" s="193" t="s">
        <v>830</v>
      </c>
      <c r="P128" s="210">
        <v>3</v>
      </c>
      <c r="Q128" s="210">
        <v>0</v>
      </c>
      <c r="R128" s="210">
        <v>0</v>
      </c>
    </row>
    <row r="129" spans="2:18" hidden="1">
      <c r="B129" s="204" t="s">
        <v>774</v>
      </c>
      <c r="C129" s="205"/>
      <c r="D129" s="206" t="s">
        <v>775</v>
      </c>
      <c r="E129" s="206" t="s">
        <v>808</v>
      </c>
      <c r="F129" s="204" t="s">
        <v>3705</v>
      </c>
      <c r="G129" s="411"/>
      <c r="H129" s="202" t="s">
        <v>560</v>
      </c>
      <c r="I129" s="203"/>
      <c r="J129" s="163" t="e">
        <f t="shared" si="16"/>
        <v>#N/A</v>
      </c>
      <c r="K129" s="164" t="e">
        <f>INDEX('1.2(1)②'!$B:$B,MATCH(M129,'1.2(1)②'!$A:$A,0),1)</f>
        <v>#N/A</v>
      </c>
      <c r="L129" s="185" t="e">
        <f t="shared" si="19"/>
        <v>#N/A</v>
      </c>
      <c r="M129" s="185" t="str">
        <f t="shared" si="17"/>
        <v>産業（製造業）鉄鋼業製鉄業、製鋼・製鋼圧延業等※1廃熱回収設備</v>
      </c>
      <c r="N129" s="186"/>
      <c r="O129" s="193" t="s">
        <v>3541</v>
      </c>
      <c r="P129" s="210">
        <v>12</v>
      </c>
      <c r="Q129" s="210">
        <v>0</v>
      </c>
      <c r="R129" s="210">
        <v>0</v>
      </c>
    </row>
    <row r="130" spans="2:18" hidden="1">
      <c r="B130" s="204" t="s">
        <v>774</v>
      </c>
      <c r="C130" s="205"/>
      <c r="D130" s="206" t="s">
        <v>775</v>
      </c>
      <c r="E130" s="206" t="s">
        <v>808</v>
      </c>
      <c r="F130" s="204" t="s">
        <v>3706</v>
      </c>
      <c r="G130" s="411"/>
      <c r="H130" s="202" t="s">
        <v>1004</v>
      </c>
      <c r="I130" s="203"/>
      <c r="J130" s="163" t="e">
        <f t="shared" si="16"/>
        <v>#N/A</v>
      </c>
      <c r="K130" s="164" t="e">
        <f>INDEX('1.2(1)②'!$B:$B,MATCH(M130,'1.2(1)②'!$A:$A,0),1)</f>
        <v>#N/A</v>
      </c>
      <c r="L130" s="185" t="e">
        <f t="shared" si="19"/>
        <v>#N/A</v>
      </c>
      <c r="M130" s="185" t="str">
        <f t="shared" si="17"/>
        <v>産業（製造業）鉄鋼業製鉄業、製鋼・製鋼圧延業等※1省エネルギー型製造プロセス</v>
      </c>
      <c r="N130" s="186"/>
      <c r="O130" s="193" t="s">
        <v>831</v>
      </c>
      <c r="P130" s="210">
        <v>3</v>
      </c>
      <c r="Q130" s="210">
        <v>0</v>
      </c>
      <c r="R130" s="210">
        <v>0</v>
      </c>
    </row>
    <row r="131" spans="2:18" hidden="1">
      <c r="B131" s="204" t="s">
        <v>774</v>
      </c>
      <c r="C131" s="205"/>
      <c r="D131" s="206" t="s">
        <v>775</v>
      </c>
      <c r="E131" s="206" t="s">
        <v>808</v>
      </c>
      <c r="F131" s="204" t="s">
        <v>3707</v>
      </c>
      <c r="G131" s="412"/>
      <c r="H131" s="202" t="s">
        <v>107</v>
      </c>
      <c r="I131" s="203"/>
      <c r="J131" s="163" t="e">
        <f t="shared" si="16"/>
        <v>#N/A</v>
      </c>
      <c r="K131" s="164" t="e">
        <f>INDEX('1.2(1)②'!$B:$B,MATCH(M131,'1.2(1)②'!$A:$A,0),1)</f>
        <v>#N/A</v>
      </c>
      <c r="L131" s="185">
        <f t="shared" si="19"/>
        <v>59</v>
      </c>
      <c r="M131" s="185" t="str">
        <f t="shared" si="17"/>
        <v>産業（製造業）鉄鋼業製鉄業、製鋼・製鋼圧延業等※1その他</v>
      </c>
      <c r="N131" s="186"/>
      <c r="O131" s="193" t="s">
        <v>832</v>
      </c>
      <c r="P131" s="210">
        <v>5</v>
      </c>
      <c r="Q131" s="210">
        <v>0</v>
      </c>
      <c r="R131" s="210">
        <v>0</v>
      </c>
    </row>
    <row r="132" spans="2:18" hidden="1">
      <c r="B132" s="204" t="s">
        <v>774</v>
      </c>
      <c r="C132" s="205"/>
      <c r="D132" s="206" t="s">
        <v>775</v>
      </c>
      <c r="E132" s="206" t="s">
        <v>808</v>
      </c>
      <c r="F132" s="204" t="s">
        <v>3708</v>
      </c>
      <c r="G132" s="319" t="s">
        <v>777</v>
      </c>
      <c r="H132" s="202" t="s">
        <v>74</v>
      </c>
      <c r="I132" s="203"/>
      <c r="J132" s="163" t="str">
        <f t="shared" si="16"/>
        <v>60～61</v>
      </c>
      <c r="K132" s="164">
        <f>INDEX('1.2(1)②'!$B:$B,MATCH(M132,'1.2(1)②'!$A:$A,0),1)</f>
        <v>60</v>
      </c>
      <c r="L132" s="185">
        <f t="shared" si="19"/>
        <v>61</v>
      </c>
      <c r="M132" s="185" t="str">
        <f t="shared" si="17"/>
        <v>産業（製造業）鉄鋼業製鉄業、製鋼・製鋼圧延業等※1製鋼工程燃焼設備</v>
      </c>
      <c r="N132" s="186"/>
      <c r="O132" s="193" t="s">
        <v>3542</v>
      </c>
      <c r="P132" s="210">
        <v>2</v>
      </c>
      <c r="Q132" s="210">
        <v>0</v>
      </c>
      <c r="R132" s="210">
        <v>0</v>
      </c>
    </row>
    <row r="133" spans="2:18" hidden="1">
      <c r="B133" s="204" t="s">
        <v>774</v>
      </c>
      <c r="C133" s="205"/>
      <c r="D133" s="206" t="s">
        <v>775</v>
      </c>
      <c r="E133" s="206" t="s">
        <v>808</v>
      </c>
      <c r="F133" s="204" t="s">
        <v>3709</v>
      </c>
      <c r="G133" s="206" t="s">
        <v>777</v>
      </c>
      <c r="H133" s="202" t="s">
        <v>89</v>
      </c>
      <c r="I133" s="203"/>
      <c r="J133" s="163" t="str">
        <f t="shared" si="16"/>
        <v>62～63</v>
      </c>
      <c r="K133" s="164">
        <f>INDEX('1.2(1)②'!$B:$B,MATCH(M133,'1.2(1)②'!$A:$A,0),1)</f>
        <v>62</v>
      </c>
      <c r="L133" s="185">
        <f t="shared" si="19"/>
        <v>63</v>
      </c>
      <c r="M133" s="185" t="str">
        <f t="shared" si="17"/>
        <v>産業（製造業）鉄鋼業製鉄業、製鋼・製鋼圧延業等※1製鋼工程熱利用設備</v>
      </c>
      <c r="N133" s="186"/>
      <c r="O133" s="193" t="s">
        <v>3584</v>
      </c>
      <c r="P133" s="210">
        <v>2</v>
      </c>
      <c r="Q133" s="210">
        <v>0</v>
      </c>
      <c r="R133" s="210">
        <v>0</v>
      </c>
    </row>
    <row r="134" spans="2:18" hidden="1">
      <c r="B134" s="204" t="s">
        <v>774</v>
      </c>
      <c r="C134" s="205"/>
      <c r="D134" s="206" t="s">
        <v>775</v>
      </c>
      <c r="E134" s="206" t="s">
        <v>808</v>
      </c>
      <c r="F134" s="204" t="s">
        <v>3710</v>
      </c>
      <c r="G134" s="206" t="s">
        <v>777</v>
      </c>
      <c r="H134" s="202" t="s">
        <v>560</v>
      </c>
      <c r="I134" s="203"/>
      <c r="J134" s="163" t="str">
        <f t="shared" si="16"/>
        <v>64～66</v>
      </c>
      <c r="K134" s="164">
        <f>INDEX('1.2(1)②'!$B:$B,MATCH(M134,'1.2(1)②'!$A:$A,0),1)</f>
        <v>64</v>
      </c>
      <c r="L134" s="185">
        <f t="shared" si="19"/>
        <v>66</v>
      </c>
      <c r="M134" s="185" t="str">
        <f t="shared" si="17"/>
        <v>産業（製造業）鉄鋼業製鉄業、製鋼・製鋼圧延業等※1製鋼工程廃熱回収設備</v>
      </c>
      <c r="N134" s="186"/>
      <c r="O134" s="193" t="s">
        <v>833</v>
      </c>
      <c r="P134" s="210">
        <v>3</v>
      </c>
      <c r="Q134" s="210">
        <v>0</v>
      </c>
      <c r="R134" s="210">
        <v>0</v>
      </c>
    </row>
    <row r="135" spans="2:18" hidden="1">
      <c r="B135" s="204" t="s">
        <v>774</v>
      </c>
      <c r="C135" s="205"/>
      <c r="D135" s="206" t="s">
        <v>775</v>
      </c>
      <c r="E135" s="206" t="s">
        <v>808</v>
      </c>
      <c r="F135" s="204" t="s">
        <v>3711</v>
      </c>
      <c r="G135" s="206" t="s">
        <v>777</v>
      </c>
      <c r="H135" s="202" t="s">
        <v>1004</v>
      </c>
      <c r="I135" s="203"/>
      <c r="J135" s="163" t="str">
        <f t="shared" si="16"/>
        <v>67～73</v>
      </c>
      <c r="K135" s="164">
        <f>INDEX('1.2(1)②'!$B:$B,MATCH(M135,'1.2(1)②'!$A:$A,0),1)</f>
        <v>67</v>
      </c>
      <c r="L135" s="185">
        <f t="shared" si="19"/>
        <v>73</v>
      </c>
      <c r="M135" s="185" t="str">
        <f t="shared" si="17"/>
        <v>産業（製造業）鉄鋼業製鉄業、製鋼・製鋼圧延業等※1製鋼工程省エネルギー型製造プロセス</v>
      </c>
      <c r="N135" s="186"/>
      <c r="O135" s="193" t="s">
        <v>834</v>
      </c>
      <c r="P135" s="210">
        <v>7</v>
      </c>
      <c r="Q135" s="210">
        <v>0</v>
      </c>
      <c r="R135" s="210">
        <v>0</v>
      </c>
    </row>
    <row r="136" spans="2:18" hidden="1">
      <c r="B136" s="204" t="s">
        <v>774</v>
      </c>
      <c r="C136" s="205"/>
      <c r="D136" s="206" t="s">
        <v>775</v>
      </c>
      <c r="E136" s="206" t="s">
        <v>808</v>
      </c>
      <c r="F136" s="204" t="s">
        <v>3712</v>
      </c>
      <c r="G136" s="206" t="s">
        <v>777</v>
      </c>
      <c r="H136" s="202" t="s">
        <v>107</v>
      </c>
      <c r="I136" s="203"/>
      <c r="J136" s="163" t="str">
        <f t="shared" si="16"/>
        <v>74～79</v>
      </c>
      <c r="K136" s="164">
        <f>INDEX('1.2(1)②'!$B:$B,MATCH(M136,'1.2(1)②'!$A:$A,0),1)</f>
        <v>74</v>
      </c>
      <c r="L136" s="185">
        <f t="shared" si="19"/>
        <v>79</v>
      </c>
      <c r="M136" s="185" t="str">
        <f t="shared" si="17"/>
        <v>産業（製造業）鉄鋼業製鉄業、製鋼・製鋼圧延業等※1製鋼工程その他</v>
      </c>
      <c r="N136" s="186"/>
      <c r="O136" s="193" t="s">
        <v>835</v>
      </c>
      <c r="P136" s="210">
        <v>6</v>
      </c>
      <c r="Q136" s="210">
        <v>0</v>
      </c>
      <c r="R136" s="210">
        <v>0</v>
      </c>
    </row>
    <row r="137" spans="2:18" hidden="1">
      <c r="B137" s="204" t="s">
        <v>774</v>
      </c>
      <c r="C137" s="205"/>
      <c r="D137" s="206" t="s">
        <v>775</v>
      </c>
      <c r="E137" s="206" t="s">
        <v>808</v>
      </c>
      <c r="F137" s="204" t="s">
        <v>3713</v>
      </c>
      <c r="G137" s="319" t="s">
        <v>1005</v>
      </c>
      <c r="H137" s="202" t="s">
        <v>74</v>
      </c>
      <c r="I137" s="203"/>
      <c r="J137" s="163" t="str">
        <f t="shared" ref="J137:J168" si="20">HYPERLINK("#'"&amp;$B$17&amp;$B$18&amp;$B$102&amp;"'!B"&amp;K137+6,IF(L137=K137,K137,K137&amp;"～"&amp;L137))</f>
        <v>80～81</v>
      </c>
      <c r="K137" s="164">
        <f>INDEX('1.2(1)②'!$B:$B,MATCH(M137,'1.2(1)②'!$A:$A,0),1)</f>
        <v>80</v>
      </c>
      <c r="L137" s="185">
        <f t="shared" si="19"/>
        <v>81</v>
      </c>
      <c r="M137" s="185" t="str">
        <f t="shared" si="17"/>
        <v>産業（製造業）鉄鋼業製鉄業、製鋼・製鋼圧延業等※1圧延・金属加工・表面処理工程燃焼設備</v>
      </c>
      <c r="N137" s="186"/>
      <c r="O137" s="193" t="s">
        <v>3589</v>
      </c>
      <c r="P137" s="210">
        <v>2</v>
      </c>
      <c r="Q137" s="210">
        <v>0</v>
      </c>
      <c r="R137" s="210">
        <v>0</v>
      </c>
    </row>
    <row r="138" spans="2:18" hidden="1">
      <c r="B138" s="204" t="s">
        <v>774</v>
      </c>
      <c r="C138" s="205"/>
      <c r="D138" s="206" t="s">
        <v>775</v>
      </c>
      <c r="E138" s="206" t="s">
        <v>808</v>
      </c>
      <c r="F138" s="204" t="s">
        <v>3714</v>
      </c>
      <c r="G138" s="206" t="s">
        <v>1005</v>
      </c>
      <c r="H138" s="202" t="s">
        <v>89</v>
      </c>
      <c r="I138" s="203"/>
      <c r="J138" s="163" t="str">
        <f t="shared" si="20"/>
        <v>82～92</v>
      </c>
      <c r="K138" s="164">
        <f>INDEX('1.2(1)②'!$B:$B,MATCH(M138,'1.2(1)②'!$A:$A,0),1)</f>
        <v>82</v>
      </c>
      <c r="L138" s="185">
        <f t="shared" si="19"/>
        <v>92</v>
      </c>
      <c r="M138" s="185" t="str">
        <f t="shared" si="17"/>
        <v>産業（製造業）鉄鋼業製鉄業、製鋼・製鋼圧延業等※1圧延・金属加工・表面処理工程熱利用設備</v>
      </c>
      <c r="N138" s="186"/>
      <c r="O138" s="193" t="s">
        <v>836</v>
      </c>
      <c r="P138" s="210">
        <v>11</v>
      </c>
      <c r="Q138" s="210">
        <v>0</v>
      </c>
      <c r="R138" s="210">
        <v>0</v>
      </c>
    </row>
    <row r="139" spans="2:18" hidden="1">
      <c r="B139" s="204" t="s">
        <v>774</v>
      </c>
      <c r="C139" s="205"/>
      <c r="D139" s="206" t="s">
        <v>775</v>
      </c>
      <c r="E139" s="206" t="s">
        <v>808</v>
      </c>
      <c r="F139" s="204" t="s">
        <v>3715</v>
      </c>
      <c r="G139" s="206" t="s">
        <v>1005</v>
      </c>
      <c r="H139" s="202" t="s">
        <v>1004</v>
      </c>
      <c r="I139" s="203"/>
      <c r="J139" s="163" t="str">
        <f t="shared" si="20"/>
        <v>93～102</v>
      </c>
      <c r="K139" s="164">
        <f>INDEX('1.2(1)②'!$B:$B,MATCH(M139,'1.2(1)②'!$A:$A,0),1)</f>
        <v>93</v>
      </c>
      <c r="L139" s="185">
        <f t="shared" si="19"/>
        <v>102</v>
      </c>
      <c r="M139" s="185" t="str">
        <f t="shared" si="17"/>
        <v>産業（製造業）鉄鋼業製鉄業、製鋼・製鋼圧延業等※1圧延・金属加工・表面処理工程省エネルギー型製造プロセス</v>
      </c>
      <c r="N139" s="186"/>
      <c r="O139" s="193" t="s">
        <v>837</v>
      </c>
      <c r="P139" s="210">
        <v>10</v>
      </c>
      <c r="Q139" s="210">
        <v>0</v>
      </c>
      <c r="R139" s="210">
        <v>0</v>
      </c>
    </row>
    <row r="140" spans="2:18" hidden="1">
      <c r="B140" s="204" t="s">
        <v>774</v>
      </c>
      <c r="C140" s="205"/>
      <c r="D140" s="206" t="s">
        <v>775</v>
      </c>
      <c r="E140" s="206" t="s">
        <v>808</v>
      </c>
      <c r="F140" s="204" t="s">
        <v>3716</v>
      </c>
      <c r="G140" s="207" t="s">
        <v>1005</v>
      </c>
      <c r="H140" s="202" t="s">
        <v>107</v>
      </c>
      <c r="I140" s="203"/>
      <c r="J140" s="163" t="str">
        <f t="shared" si="20"/>
        <v>103～104</v>
      </c>
      <c r="K140" s="164">
        <f>INDEX('1.2(1)②'!$B:$B,MATCH(M140,'1.2(1)②'!$A:$A,0),1)</f>
        <v>103</v>
      </c>
      <c r="L140" s="185">
        <f t="shared" si="19"/>
        <v>104</v>
      </c>
      <c r="M140" s="185" t="str">
        <f t="shared" si="17"/>
        <v>産業（製造業）鉄鋼業製鉄業、製鋼・製鋼圧延業等※1圧延・金属加工・表面処理工程その他</v>
      </c>
      <c r="N140" s="186"/>
      <c r="O140" s="193" t="s">
        <v>865</v>
      </c>
      <c r="P140" s="210">
        <v>2</v>
      </c>
      <c r="Q140" s="210">
        <v>0</v>
      </c>
      <c r="R140" s="210">
        <v>0</v>
      </c>
    </row>
    <row r="141" spans="2:18" hidden="1">
      <c r="B141" s="204" t="s">
        <v>774</v>
      </c>
      <c r="C141" s="205"/>
      <c r="D141" s="206" t="s">
        <v>775</v>
      </c>
      <c r="E141" s="206" t="s">
        <v>808</v>
      </c>
      <c r="F141" s="204" t="s">
        <v>3717</v>
      </c>
      <c r="G141" s="319" t="s">
        <v>778</v>
      </c>
      <c r="H141" s="202" t="s">
        <v>74</v>
      </c>
      <c r="I141" s="203"/>
      <c r="J141" s="163">
        <f t="shared" si="20"/>
        <v>105</v>
      </c>
      <c r="K141" s="164">
        <f>INDEX('1.2(1)②'!$B:$B,MATCH(M141,'1.2(1)②'!$A:$A,0),1)</f>
        <v>105</v>
      </c>
      <c r="L141" s="185">
        <f t="shared" si="19"/>
        <v>105</v>
      </c>
      <c r="M141" s="185" t="str">
        <f t="shared" si="17"/>
        <v>産業（製造業）鉄鋼業製鉄業、製鋼・製鋼圧延業等※1フェロアロイ製造工程燃焼設備</v>
      </c>
      <c r="N141" s="186"/>
      <c r="O141" s="193" t="s">
        <v>857</v>
      </c>
      <c r="P141" s="210">
        <v>1</v>
      </c>
      <c r="Q141" s="210">
        <v>0</v>
      </c>
      <c r="R141" s="210">
        <v>0</v>
      </c>
    </row>
    <row r="142" spans="2:18" hidden="1">
      <c r="B142" s="204" t="s">
        <v>774</v>
      </c>
      <c r="C142" s="205"/>
      <c r="D142" s="206" t="s">
        <v>775</v>
      </c>
      <c r="E142" s="206" t="s">
        <v>808</v>
      </c>
      <c r="F142" s="204" t="s">
        <v>3718</v>
      </c>
      <c r="G142" s="206" t="s">
        <v>778</v>
      </c>
      <c r="H142" s="202" t="s">
        <v>89</v>
      </c>
      <c r="I142" s="203"/>
      <c r="J142" s="163">
        <f t="shared" si="20"/>
        <v>106</v>
      </c>
      <c r="K142" s="164">
        <f>INDEX('1.2(1)②'!$B:$B,MATCH(M142,'1.2(1)②'!$A:$A,0),1)</f>
        <v>106</v>
      </c>
      <c r="L142" s="185">
        <f t="shared" si="19"/>
        <v>106</v>
      </c>
      <c r="M142" s="185" t="str">
        <f t="shared" si="17"/>
        <v>産業（製造業）鉄鋼業製鉄業、製鋼・製鋼圧延業等※1フェロアロイ製造工程熱利用設備</v>
      </c>
      <c r="N142" s="186"/>
      <c r="O142" s="193" t="s">
        <v>3597</v>
      </c>
      <c r="P142" s="210">
        <v>1</v>
      </c>
      <c r="Q142" s="210">
        <v>0</v>
      </c>
      <c r="R142" s="210">
        <v>0</v>
      </c>
    </row>
    <row r="143" spans="2:18" hidden="1">
      <c r="B143" s="204" t="s">
        <v>774</v>
      </c>
      <c r="C143" s="205"/>
      <c r="D143" s="206" t="s">
        <v>775</v>
      </c>
      <c r="E143" s="206" t="s">
        <v>808</v>
      </c>
      <c r="F143" s="204" t="s">
        <v>3719</v>
      </c>
      <c r="G143" s="206" t="s">
        <v>778</v>
      </c>
      <c r="H143" s="202" t="s">
        <v>560</v>
      </c>
      <c r="I143" s="203"/>
      <c r="J143" s="163" t="str">
        <f t="shared" si="20"/>
        <v>107～113</v>
      </c>
      <c r="K143" s="164">
        <f>INDEX('1.2(1)②'!$B:$B,MATCH(M143,'1.2(1)②'!$A:$A,0),1)</f>
        <v>107</v>
      </c>
      <c r="L143" s="185">
        <f t="shared" si="19"/>
        <v>113</v>
      </c>
      <c r="M143" s="185" t="str">
        <f t="shared" si="17"/>
        <v>産業（製造業）鉄鋼業製鉄業、製鋼・製鋼圧延業等※1フェロアロイ製造工程廃熱回収設備</v>
      </c>
      <c r="N143" s="186"/>
      <c r="O143" s="193" t="s">
        <v>3598</v>
      </c>
      <c r="P143" s="210">
        <v>7</v>
      </c>
      <c r="Q143" s="210">
        <v>0</v>
      </c>
      <c r="R143" s="210">
        <v>0</v>
      </c>
    </row>
    <row r="144" spans="2:18" hidden="1">
      <c r="B144" s="204" t="s">
        <v>774</v>
      </c>
      <c r="C144" s="205"/>
      <c r="D144" s="206" t="s">
        <v>775</v>
      </c>
      <c r="E144" s="206" t="s">
        <v>808</v>
      </c>
      <c r="F144" s="204" t="s">
        <v>3720</v>
      </c>
      <c r="G144" s="206" t="s">
        <v>778</v>
      </c>
      <c r="H144" s="202" t="s">
        <v>1004</v>
      </c>
      <c r="I144" s="203"/>
      <c r="J144" s="163" t="str">
        <f t="shared" si="20"/>
        <v>114～116</v>
      </c>
      <c r="K144" s="164">
        <f>INDEX('1.2(1)②'!$B:$B,MATCH(M144,'1.2(1)②'!$A:$A,0),1)</f>
        <v>114</v>
      </c>
      <c r="L144" s="185">
        <f t="shared" si="19"/>
        <v>116</v>
      </c>
      <c r="M144" s="185" t="str">
        <f t="shared" si="17"/>
        <v>産業（製造業）鉄鋼業製鉄業、製鋼・製鋼圧延業等※1フェロアロイ製造工程省エネルギー型製造プロセス</v>
      </c>
      <c r="N144" s="186"/>
      <c r="O144" s="193" t="s">
        <v>3605</v>
      </c>
      <c r="P144" s="210">
        <v>3</v>
      </c>
      <c r="Q144" s="210">
        <v>0</v>
      </c>
      <c r="R144" s="210">
        <v>0</v>
      </c>
    </row>
    <row r="145" spans="2:18" hidden="1">
      <c r="B145" s="204" t="s">
        <v>774</v>
      </c>
      <c r="C145" s="205"/>
      <c r="D145" s="206" t="s">
        <v>775</v>
      </c>
      <c r="E145" s="206" t="s">
        <v>808</v>
      </c>
      <c r="F145" s="204" t="s">
        <v>3721</v>
      </c>
      <c r="G145" s="207" t="s">
        <v>778</v>
      </c>
      <c r="H145" s="202" t="s">
        <v>107</v>
      </c>
      <c r="I145" s="203"/>
      <c r="J145" s="163" t="str">
        <f t="shared" si="20"/>
        <v>117～119</v>
      </c>
      <c r="K145" s="164">
        <f>INDEX('1.2(1)②'!$B:$B,MATCH(M145,'1.2(1)②'!$A:$A,0),1)</f>
        <v>117</v>
      </c>
      <c r="L145" s="185">
        <f t="shared" si="19"/>
        <v>119</v>
      </c>
      <c r="M145" s="185" t="str">
        <f t="shared" si="17"/>
        <v>産業（製造業）鉄鋼業製鉄業、製鋼・製鋼圧延業等※1フェロアロイ製造工程その他</v>
      </c>
      <c r="N145" s="186"/>
      <c r="O145" s="193" t="s">
        <v>838</v>
      </c>
      <c r="P145" s="210">
        <v>3</v>
      </c>
      <c r="Q145" s="210">
        <v>0</v>
      </c>
      <c r="R145" s="210">
        <v>0</v>
      </c>
    </row>
    <row r="146" spans="2:18" hidden="1">
      <c r="B146" s="204" t="s">
        <v>774</v>
      </c>
      <c r="C146" s="205"/>
      <c r="D146" s="206" t="s">
        <v>775</v>
      </c>
      <c r="E146" s="206" t="s">
        <v>808</v>
      </c>
      <c r="F146" s="204" t="s">
        <v>3722</v>
      </c>
      <c r="G146" s="319" t="s">
        <v>1006</v>
      </c>
      <c r="H146" s="202" t="s">
        <v>74</v>
      </c>
      <c r="I146" s="203"/>
      <c r="J146" s="163" t="str">
        <f t="shared" si="20"/>
        <v>120～129</v>
      </c>
      <c r="K146" s="164">
        <f>INDEX('1.2(1)②'!$B:$B,MATCH(M146,'1.2(1)②'!$A:$A,0),1)</f>
        <v>120</v>
      </c>
      <c r="L146" s="185">
        <f t="shared" si="19"/>
        <v>129</v>
      </c>
      <c r="M146" s="185" t="str">
        <f t="shared" si="17"/>
        <v>産業（製造業）鉄鋼業製鉄業、製鋼・製鋼圧延業等※1伸線工程、引抜工程、鋳鉄管製造工程燃焼設備</v>
      </c>
      <c r="N146" s="186"/>
      <c r="O146" s="193" t="s">
        <v>3608</v>
      </c>
      <c r="P146" s="210">
        <v>10</v>
      </c>
      <c r="Q146" s="210">
        <v>0</v>
      </c>
      <c r="R146" s="210">
        <v>0</v>
      </c>
    </row>
    <row r="147" spans="2:18" hidden="1">
      <c r="B147" s="204" t="s">
        <v>774</v>
      </c>
      <c r="C147" s="205"/>
      <c r="D147" s="206" t="s">
        <v>775</v>
      </c>
      <c r="E147" s="206" t="s">
        <v>808</v>
      </c>
      <c r="F147" s="204" t="s">
        <v>3723</v>
      </c>
      <c r="G147" s="206" t="s">
        <v>1006</v>
      </c>
      <c r="H147" s="202" t="s">
        <v>89</v>
      </c>
      <c r="I147" s="203"/>
      <c r="J147" s="163" t="str">
        <f t="shared" si="20"/>
        <v>130～132</v>
      </c>
      <c r="K147" s="164">
        <f>INDEX('1.2(1)②'!$B:$B,MATCH(M147,'1.2(1)②'!$A:$A,0),1)</f>
        <v>130</v>
      </c>
      <c r="L147" s="185">
        <f t="shared" si="19"/>
        <v>132</v>
      </c>
      <c r="M147" s="185" t="str">
        <f t="shared" si="17"/>
        <v>産業（製造業）鉄鋼業製鉄業、製鋼・製鋼圧延業等※1伸線工程、引抜工程、鋳鉄管製造工程熱利用設備</v>
      </c>
      <c r="N147" s="186"/>
      <c r="O147" s="193" t="s">
        <v>3612</v>
      </c>
      <c r="P147" s="210">
        <v>3</v>
      </c>
      <c r="Q147" s="210">
        <v>0</v>
      </c>
      <c r="R147" s="210">
        <v>0</v>
      </c>
    </row>
    <row r="148" spans="2:18" hidden="1">
      <c r="B148" s="204" t="s">
        <v>774</v>
      </c>
      <c r="C148" s="205"/>
      <c r="D148" s="206" t="s">
        <v>775</v>
      </c>
      <c r="E148" s="206" t="s">
        <v>808</v>
      </c>
      <c r="F148" s="204" t="s">
        <v>3724</v>
      </c>
      <c r="G148" s="206" t="s">
        <v>1006</v>
      </c>
      <c r="H148" s="202" t="s">
        <v>560</v>
      </c>
      <c r="I148" s="203"/>
      <c r="J148" s="163" t="str">
        <f t="shared" si="20"/>
        <v>133～135</v>
      </c>
      <c r="K148" s="164">
        <f>INDEX('1.2(1)②'!$B:$B,MATCH(M148,'1.2(1)②'!$A:$A,0),1)</f>
        <v>133</v>
      </c>
      <c r="L148" s="185">
        <f t="shared" si="19"/>
        <v>135</v>
      </c>
      <c r="M148" s="185" t="str">
        <f t="shared" si="17"/>
        <v>産業（製造業）鉄鋼業製鉄業、製鋼・製鋼圧延業等※1伸線工程、引抜工程、鋳鉄管製造工程廃熱回収設備</v>
      </c>
      <c r="N148" s="186"/>
      <c r="O148" s="193" t="s">
        <v>3615</v>
      </c>
      <c r="P148" s="210">
        <v>3</v>
      </c>
      <c r="Q148" s="210">
        <v>0</v>
      </c>
      <c r="R148" s="210">
        <v>0</v>
      </c>
    </row>
    <row r="149" spans="2:18" hidden="1">
      <c r="B149" s="204" t="s">
        <v>774</v>
      </c>
      <c r="C149" s="205"/>
      <c r="D149" s="206" t="s">
        <v>775</v>
      </c>
      <c r="E149" s="206" t="s">
        <v>808</v>
      </c>
      <c r="F149" s="204" t="s">
        <v>3725</v>
      </c>
      <c r="G149" s="207" t="s">
        <v>1006</v>
      </c>
      <c r="H149" s="202" t="s">
        <v>1004</v>
      </c>
      <c r="I149" s="203"/>
      <c r="J149" s="163" t="str">
        <f t="shared" si="20"/>
        <v>136～137</v>
      </c>
      <c r="K149" s="164">
        <f>INDEX('1.2(1)②'!$B:$B,MATCH(M149,'1.2(1)②'!$A:$A,0),1)</f>
        <v>136</v>
      </c>
      <c r="L149" s="185">
        <f t="shared" si="19"/>
        <v>137</v>
      </c>
      <c r="M149" s="185" t="str">
        <f t="shared" si="17"/>
        <v>産業（製造業）鉄鋼業製鉄業、製鋼・製鋼圧延業等※1伸線工程、引抜工程、鋳鉄管製造工程省エネルギー型製造プロセス</v>
      </c>
      <c r="N149" s="186"/>
      <c r="O149" s="193" t="s">
        <v>3618</v>
      </c>
      <c r="P149" s="210">
        <v>2</v>
      </c>
      <c r="Q149" s="210">
        <v>0</v>
      </c>
      <c r="R149" s="210">
        <v>0</v>
      </c>
    </row>
    <row r="150" spans="2:18" hidden="1">
      <c r="B150" s="204" t="s">
        <v>774</v>
      </c>
      <c r="C150" s="205"/>
      <c r="D150" s="206" t="s">
        <v>775</v>
      </c>
      <c r="E150" s="206" t="s">
        <v>808</v>
      </c>
      <c r="F150" s="204" t="s">
        <v>3726</v>
      </c>
      <c r="G150" s="201" t="s">
        <v>737</v>
      </c>
      <c r="H150" s="202" t="s">
        <v>560</v>
      </c>
      <c r="I150" s="203"/>
      <c r="J150" s="163">
        <f t="shared" si="20"/>
        <v>138</v>
      </c>
      <c r="K150" s="164">
        <f>INDEX('1.2(1)②'!$B:$B,MATCH(M150,'1.2(1)②'!$A:$A,0),1)</f>
        <v>138</v>
      </c>
      <c r="L150" s="185">
        <f t="shared" si="19"/>
        <v>138</v>
      </c>
      <c r="M150" s="185" t="str">
        <f t="shared" si="17"/>
        <v>産業（製造業）鉄鋼業製鉄業、製鋼・製鋼圧延業等※1その他の主要エネルギー消費設備廃熱回収設備</v>
      </c>
      <c r="N150" s="186"/>
      <c r="O150" s="193" t="s">
        <v>3620</v>
      </c>
      <c r="P150" s="210">
        <v>1</v>
      </c>
      <c r="Q150" s="210">
        <v>0</v>
      </c>
      <c r="R150" s="210">
        <v>0</v>
      </c>
    </row>
    <row r="151" spans="2:18" hidden="1">
      <c r="B151" s="204" t="s">
        <v>774</v>
      </c>
      <c r="C151" s="205"/>
      <c r="D151" s="206" t="s">
        <v>775</v>
      </c>
      <c r="E151" s="206" t="s">
        <v>808</v>
      </c>
      <c r="F151" s="204" t="s">
        <v>3727</v>
      </c>
      <c r="G151" s="206" t="s">
        <v>737</v>
      </c>
      <c r="H151" s="202" t="s">
        <v>110</v>
      </c>
      <c r="I151" s="203"/>
      <c r="J151" s="163">
        <f t="shared" si="20"/>
        <v>139</v>
      </c>
      <c r="K151" s="164">
        <f>INDEX('1.2(1)②'!$B:$B,MATCH(M151,'1.2(1)②'!$A:$A,0),1)</f>
        <v>139</v>
      </c>
      <c r="L151" s="185">
        <f t="shared" si="19"/>
        <v>139</v>
      </c>
      <c r="M151" s="185" t="str">
        <f t="shared" si="17"/>
        <v>産業（製造業）鉄鋼業製鉄業、製鋼・製鋼圧延業等※1その他の主要エネルギー消費設備コージェネレーション設備</v>
      </c>
      <c r="N151" s="186"/>
      <c r="O151" s="193" t="s">
        <v>3621</v>
      </c>
      <c r="P151" s="210">
        <v>1</v>
      </c>
      <c r="Q151" s="210">
        <v>0</v>
      </c>
      <c r="R151" s="210">
        <v>0</v>
      </c>
    </row>
    <row r="152" spans="2:18" hidden="1">
      <c r="B152" s="204" t="s">
        <v>774</v>
      </c>
      <c r="C152" s="205"/>
      <c r="D152" s="206" t="s">
        <v>775</v>
      </c>
      <c r="E152" s="206" t="s">
        <v>808</v>
      </c>
      <c r="F152" s="204" t="s">
        <v>3728</v>
      </c>
      <c r="G152" s="206" t="s">
        <v>737</v>
      </c>
      <c r="H152" s="202" t="s">
        <v>117</v>
      </c>
      <c r="I152" s="203"/>
      <c r="J152" s="163">
        <f t="shared" si="20"/>
        <v>140</v>
      </c>
      <c r="K152" s="164">
        <f>INDEX('1.2(1)②'!$B:$B,MATCH(M152,'1.2(1)②'!$A:$A,0),1)</f>
        <v>140</v>
      </c>
      <c r="L152" s="185">
        <f t="shared" si="19"/>
        <v>140</v>
      </c>
      <c r="M152" s="185" t="str">
        <f t="shared" si="17"/>
        <v>産業（製造業）鉄鋼業製鉄業、製鋼・製鋼圧延業等※1その他の主要エネルギー消費設備電気使用設備</v>
      </c>
      <c r="N152" s="186"/>
      <c r="O152" s="193" t="s">
        <v>3622</v>
      </c>
      <c r="P152" s="210">
        <v>1</v>
      </c>
      <c r="Q152" s="210">
        <v>0</v>
      </c>
      <c r="R152" s="210">
        <v>0</v>
      </c>
    </row>
    <row r="153" spans="2:18" hidden="1">
      <c r="B153" s="204" t="s">
        <v>774</v>
      </c>
      <c r="C153" s="205"/>
      <c r="D153" s="206" t="s">
        <v>775</v>
      </c>
      <c r="E153" s="207" t="s">
        <v>808</v>
      </c>
      <c r="F153" s="204" t="s">
        <v>3729</v>
      </c>
      <c r="G153" s="207" t="s">
        <v>737</v>
      </c>
      <c r="H153" s="202" t="s">
        <v>107</v>
      </c>
      <c r="I153" s="203"/>
      <c r="J153" s="163" t="e">
        <f t="shared" si="20"/>
        <v>#N/A</v>
      </c>
      <c r="K153" s="164">
        <f>INDEX('1.2(1)②'!$B:$B,MATCH(M153,'1.2(1)②'!$A:$A,0),1)</f>
        <v>141</v>
      </c>
      <c r="L153" s="185" t="e">
        <f t="shared" si="19"/>
        <v>#N/A</v>
      </c>
      <c r="M153" s="185" t="str">
        <f t="shared" si="17"/>
        <v>産業（製造業）鉄鋼業製鉄業、製鋼・製鋼圧延業等※1その他の主要エネルギー消費設備その他</v>
      </c>
      <c r="N153" s="186"/>
      <c r="O153" s="193" t="s">
        <v>3623</v>
      </c>
      <c r="P153" s="210">
        <v>1</v>
      </c>
      <c r="Q153" s="210">
        <v>0</v>
      </c>
      <c r="R153" s="210">
        <v>0</v>
      </c>
    </row>
    <row r="154" spans="2:18" hidden="1">
      <c r="B154" s="319" t="s">
        <v>774</v>
      </c>
      <c r="C154" s="319"/>
      <c r="D154" s="319" t="s">
        <v>3855</v>
      </c>
      <c r="E154" s="265" t="s">
        <v>1007</v>
      </c>
      <c r="F154" s="201" t="s">
        <v>13</v>
      </c>
      <c r="G154" s="201" t="s">
        <v>781</v>
      </c>
      <c r="H154" s="202" t="s">
        <v>74</v>
      </c>
      <c r="I154" s="203"/>
      <c r="J154" s="163" t="e">
        <f t="shared" si="20"/>
        <v>#N/A</v>
      </c>
      <c r="K154" s="164" t="e">
        <f>INDEX('1.2(1)②'!$B:$B,MATCH(M154,'1.2(1)②'!$A:$A,0),1)</f>
        <v>#N/A</v>
      </c>
      <c r="L154" s="185">
        <f t="shared" si="19"/>
        <v>142</v>
      </c>
      <c r="M154" s="185" t="str">
        <f t="shared" si="17"/>
        <v>産業（製造業）鉄鋼業（つづき）銑鉄鋳物製造業、可鍛鋳鉄製造業溶解工程燃焼設備</v>
      </c>
      <c r="N154" s="186"/>
      <c r="O154" s="193" t="s">
        <v>867</v>
      </c>
      <c r="P154" s="210">
        <v>1</v>
      </c>
      <c r="Q154" s="210">
        <v>0</v>
      </c>
      <c r="R154" s="210">
        <v>0</v>
      </c>
    </row>
    <row r="155" spans="2:18" hidden="1">
      <c r="B155" s="204" t="s">
        <v>774</v>
      </c>
      <c r="C155" s="205"/>
      <c r="D155" s="206" t="s">
        <v>775</v>
      </c>
      <c r="E155" s="320" t="s">
        <v>1007</v>
      </c>
      <c r="F155" s="204" t="s">
        <v>3731</v>
      </c>
      <c r="G155" s="206" t="s">
        <v>781</v>
      </c>
      <c r="H155" s="202" t="s">
        <v>89</v>
      </c>
      <c r="I155" s="203"/>
      <c r="J155" s="163" t="str">
        <f t="shared" si="20"/>
        <v>143～144</v>
      </c>
      <c r="K155" s="164">
        <f>INDEX('1.2(1)②'!$B:$B,MATCH(M155,'1.2(1)②'!$A:$A,0),1)</f>
        <v>143</v>
      </c>
      <c r="L155" s="185">
        <f t="shared" si="19"/>
        <v>144</v>
      </c>
      <c r="M155" s="185" t="str">
        <f t="shared" si="17"/>
        <v>産業（製造業）鉄鋼業銑鉄鋳物製造業、可鍛鋳鉄製造業溶解工程熱利用設備</v>
      </c>
      <c r="N155" s="186"/>
      <c r="O155" s="193" t="s">
        <v>3624</v>
      </c>
      <c r="P155" s="210">
        <v>2</v>
      </c>
      <c r="Q155" s="210">
        <v>0</v>
      </c>
      <c r="R155" s="210">
        <v>0</v>
      </c>
    </row>
    <row r="156" spans="2:18" hidden="1">
      <c r="B156" s="204" t="s">
        <v>774</v>
      </c>
      <c r="C156" s="205"/>
      <c r="D156" s="206" t="s">
        <v>775</v>
      </c>
      <c r="E156" s="271" t="s">
        <v>1007</v>
      </c>
      <c r="F156" s="204" t="s">
        <v>3732</v>
      </c>
      <c r="G156" s="206" t="s">
        <v>781</v>
      </c>
      <c r="H156" s="202" t="s">
        <v>560</v>
      </c>
      <c r="I156" s="203"/>
      <c r="J156" s="163" t="str">
        <f t="shared" si="20"/>
        <v>145～146</v>
      </c>
      <c r="K156" s="164">
        <f>INDEX('1.2(1)②'!$B:$B,MATCH(M156,'1.2(1)②'!$A:$A,0),1)</f>
        <v>145</v>
      </c>
      <c r="L156" s="185">
        <f t="shared" si="19"/>
        <v>146</v>
      </c>
      <c r="M156" s="185" t="str">
        <f t="shared" si="17"/>
        <v>産業（製造業）鉄鋼業銑鉄鋳物製造業、可鍛鋳鉄製造業溶解工程廃熱回収設備</v>
      </c>
      <c r="N156" s="186"/>
      <c r="O156" s="193" t="s">
        <v>839</v>
      </c>
      <c r="P156" s="210">
        <v>2</v>
      </c>
      <c r="Q156" s="210">
        <v>0</v>
      </c>
      <c r="R156" s="210">
        <v>0</v>
      </c>
    </row>
    <row r="157" spans="2:18" hidden="1">
      <c r="B157" s="204" t="s">
        <v>774</v>
      </c>
      <c r="C157" s="205"/>
      <c r="D157" s="206" t="s">
        <v>775</v>
      </c>
      <c r="E157" s="271" t="s">
        <v>1007</v>
      </c>
      <c r="F157" s="204" t="s">
        <v>3733</v>
      </c>
      <c r="G157" s="206" t="s">
        <v>781</v>
      </c>
      <c r="H157" s="202" t="s">
        <v>117</v>
      </c>
      <c r="I157" s="203"/>
      <c r="J157" s="163">
        <f t="shared" si="20"/>
        <v>147</v>
      </c>
      <c r="K157" s="164">
        <f>INDEX('1.2(1)②'!$B:$B,MATCH(M157,'1.2(1)②'!$A:$A,0),1)</f>
        <v>147</v>
      </c>
      <c r="L157" s="185">
        <f t="shared" si="19"/>
        <v>147</v>
      </c>
      <c r="M157" s="185" t="str">
        <f t="shared" si="17"/>
        <v>産業（製造業）鉄鋼業銑鉄鋳物製造業、可鍛鋳鉄製造業溶解工程電気使用設備</v>
      </c>
      <c r="N157" s="186"/>
      <c r="O157" s="193" t="s">
        <v>3626</v>
      </c>
      <c r="P157" s="210">
        <v>1</v>
      </c>
      <c r="Q157" s="210">
        <v>0</v>
      </c>
      <c r="R157" s="210">
        <v>0</v>
      </c>
    </row>
    <row r="158" spans="2:18" hidden="1">
      <c r="B158" s="204" t="s">
        <v>774</v>
      </c>
      <c r="C158" s="205"/>
      <c r="D158" s="206" t="s">
        <v>775</v>
      </c>
      <c r="E158" s="271" t="s">
        <v>1007</v>
      </c>
      <c r="F158" s="204" t="s">
        <v>3734</v>
      </c>
      <c r="G158" s="207" t="s">
        <v>781</v>
      </c>
      <c r="H158" s="202" t="s">
        <v>107</v>
      </c>
      <c r="I158" s="203"/>
      <c r="J158" s="163" t="e">
        <f t="shared" si="20"/>
        <v>#N/A</v>
      </c>
      <c r="K158" s="164">
        <f>INDEX('1.2(1)②'!$B:$B,MATCH(M158,'1.2(1)②'!$A:$A,0),1)</f>
        <v>148</v>
      </c>
      <c r="L158" s="185" t="e">
        <f t="shared" si="19"/>
        <v>#N/A</v>
      </c>
      <c r="M158" s="185" t="str">
        <f t="shared" si="17"/>
        <v>産業（製造業）鉄鋼業銑鉄鋳物製造業、可鍛鋳鉄製造業溶解工程その他</v>
      </c>
      <c r="N158" s="186"/>
      <c r="O158" s="193" t="s">
        <v>3627</v>
      </c>
      <c r="P158" s="210">
        <v>2</v>
      </c>
      <c r="Q158" s="210">
        <v>0</v>
      </c>
      <c r="R158" s="210">
        <v>0</v>
      </c>
    </row>
    <row r="159" spans="2:18" hidden="1">
      <c r="B159" s="204" t="s">
        <v>774</v>
      </c>
      <c r="C159" s="205"/>
      <c r="D159" s="206" t="s">
        <v>775</v>
      </c>
      <c r="E159" s="271" t="s">
        <v>1007</v>
      </c>
      <c r="F159" s="204" t="s">
        <v>3735</v>
      </c>
      <c r="G159" s="413" t="s">
        <v>3854</v>
      </c>
      <c r="H159" s="202" t="s">
        <v>117</v>
      </c>
      <c r="I159" s="203"/>
      <c r="J159" s="163" t="e">
        <f t="shared" si="20"/>
        <v>#N/A</v>
      </c>
      <c r="K159" s="164" t="e">
        <f>INDEX('1.2(1)②'!$B:$B,MATCH(M159,'1.2(1)②'!$A:$A,0),1)</f>
        <v>#N/A</v>
      </c>
      <c r="L159" s="185" t="e">
        <f t="shared" si="19"/>
        <v>#N/A</v>
      </c>
      <c r="M159" s="185" t="str">
        <f t="shared" si="17"/>
        <v>産業（製造業）鉄鋼業銑鉄鋳物製造業、可鍛鋳鉄製造業鋳造工程
（造型、中子、注湯、調砂、型バラシ）電気使用設備</v>
      </c>
      <c r="N159" s="186"/>
      <c r="O159" s="193" t="s">
        <v>3630</v>
      </c>
      <c r="P159" s="210">
        <v>1</v>
      </c>
      <c r="Q159" s="210">
        <v>0</v>
      </c>
      <c r="R159" s="210">
        <v>0</v>
      </c>
    </row>
    <row r="160" spans="2:18" hidden="1">
      <c r="B160" s="204" t="s">
        <v>774</v>
      </c>
      <c r="C160" s="205"/>
      <c r="D160" s="206" t="s">
        <v>775</v>
      </c>
      <c r="E160" s="271" t="s">
        <v>1007</v>
      </c>
      <c r="F160" s="204" t="s">
        <v>3736</v>
      </c>
      <c r="G160" s="414"/>
      <c r="H160" s="202" t="s">
        <v>107</v>
      </c>
      <c r="I160" s="203"/>
      <c r="J160" s="163" t="e">
        <f t="shared" si="20"/>
        <v>#N/A</v>
      </c>
      <c r="K160" s="164" t="e">
        <f>INDEX('1.2(1)②'!$B:$B,MATCH(M160,'1.2(1)②'!$A:$A,0),1)</f>
        <v>#N/A</v>
      </c>
      <c r="L160" s="185">
        <f t="shared" si="19"/>
        <v>153</v>
      </c>
      <c r="M160" s="185" t="str">
        <f t="shared" si="17"/>
        <v>産業（製造業）鉄鋼業銑鉄鋳物製造業、可鍛鋳鉄製造業その他</v>
      </c>
      <c r="N160" s="186"/>
      <c r="O160" s="193" t="s">
        <v>3631</v>
      </c>
      <c r="P160" s="210">
        <v>3</v>
      </c>
      <c r="Q160" s="210">
        <v>0</v>
      </c>
      <c r="R160" s="210">
        <v>0</v>
      </c>
    </row>
    <row r="161" spans="2:18" hidden="1">
      <c r="B161" s="204" t="s">
        <v>774</v>
      </c>
      <c r="C161" s="205"/>
      <c r="D161" s="206" t="s">
        <v>775</v>
      </c>
      <c r="E161" s="271" t="s">
        <v>1007</v>
      </c>
      <c r="F161" s="204" t="s">
        <v>3737</v>
      </c>
      <c r="G161" s="210" t="s">
        <v>3634</v>
      </c>
      <c r="H161" s="202" t="s">
        <v>107</v>
      </c>
      <c r="I161" s="203"/>
      <c r="J161" s="163">
        <f t="shared" si="20"/>
        <v>154</v>
      </c>
      <c r="K161" s="164">
        <f>INDEX('1.2(1)②'!$B:$B,MATCH(M161,'1.2(1)②'!$A:$A,0),1)</f>
        <v>154</v>
      </c>
      <c r="L161" s="185">
        <f t="shared" si="19"/>
        <v>154</v>
      </c>
      <c r="M161" s="185" t="str">
        <f t="shared" si="17"/>
        <v>産業（製造業）鉄鋼業銑鉄鋳物製造業、可鍛鋳鉄製造業仕上工程（堰折、鋳仕上、検査、塗装）その他</v>
      </c>
      <c r="N161" s="186"/>
      <c r="O161" s="193" t="s">
        <v>3566</v>
      </c>
      <c r="P161" s="210">
        <v>1</v>
      </c>
      <c r="Q161" s="210">
        <v>0</v>
      </c>
      <c r="R161" s="210">
        <v>0</v>
      </c>
    </row>
    <row r="162" spans="2:18" hidden="1">
      <c r="B162" s="204" t="s">
        <v>774</v>
      </c>
      <c r="C162" s="205"/>
      <c r="D162" s="206" t="s">
        <v>775</v>
      </c>
      <c r="E162" s="271" t="s">
        <v>1007</v>
      </c>
      <c r="F162" s="204" t="s">
        <v>3738</v>
      </c>
      <c r="G162" s="210" t="s">
        <v>737</v>
      </c>
      <c r="H162" s="202" t="s">
        <v>107</v>
      </c>
      <c r="I162" s="203"/>
      <c r="J162" s="163">
        <f t="shared" si="20"/>
        <v>155</v>
      </c>
      <c r="K162" s="164">
        <f>INDEX('1.2(1)②'!$B:$B,MATCH(M162,'1.2(1)②'!$A:$A,0),1)</f>
        <v>155</v>
      </c>
      <c r="L162" s="185">
        <f t="shared" si="19"/>
        <v>155</v>
      </c>
      <c r="M162" s="185" t="str">
        <f t="shared" si="17"/>
        <v>産業（製造業）鉄鋼業銑鉄鋳物製造業、可鍛鋳鉄製造業その他の主要エネルギー消費設備その他</v>
      </c>
      <c r="N162" s="186"/>
      <c r="O162" s="193" t="s">
        <v>3635</v>
      </c>
      <c r="P162" s="210">
        <v>1</v>
      </c>
      <c r="Q162" s="210">
        <v>0</v>
      </c>
      <c r="R162" s="210">
        <v>0</v>
      </c>
    </row>
    <row r="163" spans="2:18" hidden="1">
      <c r="B163" s="204" t="s">
        <v>774</v>
      </c>
      <c r="C163" s="205"/>
      <c r="D163" s="206" t="s">
        <v>775</v>
      </c>
      <c r="E163" s="201" t="s">
        <v>1008</v>
      </c>
      <c r="F163" s="204" t="s">
        <v>3739</v>
      </c>
      <c r="G163" s="201" t="s">
        <v>777</v>
      </c>
      <c r="H163" s="202" t="s">
        <v>74</v>
      </c>
      <c r="I163" s="203"/>
      <c r="J163" s="163">
        <f t="shared" si="20"/>
        <v>156</v>
      </c>
      <c r="K163" s="164">
        <f>INDEX('1.2(1)②'!$B:$B,MATCH(M163,'1.2(1)②'!$A:$A,0),1)</f>
        <v>156</v>
      </c>
      <c r="L163" s="185">
        <f t="shared" si="19"/>
        <v>156</v>
      </c>
      <c r="M163" s="185" t="str">
        <f t="shared" si="17"/>
        <v>産業（製造業）鉄鋼業鋳鋼製造業製鋼工程燃焼設備</v>
      </c>
      <c r="N163" s="186"/>
      <c r="O163" s="193" t="s">
        <v>3542</v>
      </c>
      <c r="P163" s="210">
        <v>1</v>
      </c>
      <c r="Q163" s="210">
        <v>0</v>
      </c>
      <c r="R163" s="210">
        <v>0</v>
      </c>
    </row>
    <row r="164" spans="2:18" hidden="1">
      <c r="B164" s="204" t="s">
        <v>774</v>
      </c>
      <c r="C164" s="205"/>
      <c r="D164" s="206" t="s">
        <v>775</v>
      </c>
      <c r="E164" s="204" t="s">
        <v>1008</v>
      </c>
      <c r="F164" s="204" t="s">
        <v>3740</v>
      </c>
      <c r="G164" s="206" t="s">
        <v>777</v>
      </c>
      <c r="H164" s="202" t="s">
        <v>89</v>
      </c>
      <c r="I164" s="203"/>
      <c r="J164" s="163" t="str">
        <f t="shared" si="20"/>
        <v>157～158</v>
      </c>
      <c r="K164" s="164">
        <f>INDEX('1.2(1)②'!$B:$B,MATCH(M164,'1.2(1)②'!$A:$A,0),1)</f>
        <v>157</v>
      </c>
      <c r="L164" s="185">
        <f t="shared" si="19"/>
        <v>158</v>
      </c>
      <c r="M164" s="185" t="str">
        <f t="shared" si="17"/>
        <v>産業（製造業）鉄鋼業鋳鋼製造業製鋼工程熱利用設備</v>
      </c>
      <c r="N164" s="186"/>
      <c r="O164" s="193" t="s">
        <v>3636</v>
      </c>
      <c r="P164" s="210">
        <v>2</v>
      </c>
      <c r="Q164" s="210">
        <v>0</v>
      </c>
      <c r="R164" s="210">
        <v>0</v>
      </c>
    </row>
    <row r="165" spans="2:18" ht="14.4" hidden="1" customHeight="1">
      <c r="B165" s="204" t="s">
        <v>774</v>
      </c>
      <c r="C165" s="205"/>
      <c r="D165" s="206" t="s">
        <v>775</v>
      </c>
      <c r="E165" s="204" t="s">
        <v>1008</v>
      </c>
      <c r="F165" s="204" t="s">
        <v>3741</v>
      </c>
      <c r="G165" s="206" t="s">
        <v>777</v>
      </c>
      <c r="H165" s="202" t="s">
        <v>560</v>
      </c>
      <c r="I165" s="203"/>
      <c r="J165" s="163">
        <f t="shared" si="20"/>
        <v>159</v>
      </c>
      <c r="K165" s="164">
        <f>INDEX('1.2(1)②'!$B:$B,MATCH(M165,'1.2(1)②'!$A:$A,0),1)</f>
        <v>159</v>
      </c>
      <c r="L165" s="185">
        <f t="shared" si="19"/>
        <v>159</v>
      </c>
      <c r="M165" s="185" t="str">
        <f t="shared" si="17"/>
        <v>産業（製造業）鉄鋼業鋳鋼製造業製鋼工程廃熱回収設備</v>
      </c>
      <c r="N165" s="186"/>
      <c r="O165" s="193" t="s">
        <v>3637</v>
      </c>
      <c r="P165" s="210">
        <v>1</v>
      </c>
      <c r="Q165" s="210">
        <v>0</v>
      </c>
      <c r="R165" s="210">
        <v>0</v>
      </c>
    </row>
    <row r="166" spans="2:18" hidden="1">
      <c r="B166" s="204" t="s">
        <v>774</v>
      </c>
      <c r="C166" s="205"/>
      <c r="D166" s="206" t="s">
        <v>775</v>
      </c>
      <c r="E166" s="204" t="s">
        <v>1008</v>
      </c>
      <c r="F166" s="204" t="s">
        <v>3742</v>
      </c>
      <c r="G166" s="206" t="s">
        <v>777</v>
      </c>
      <c r="H166" s="202" t="s">
        <v>117</v>
      </c>
      <c r="I166" s="203"/>
      <c r="J166" s="163">
        <f t="shared" si="20"/>
        <v>160</v>
      </c>
      <c r="K166" s="164">
        <f>INDEX('1.2(1)②'!$B:$B,MATCH(M166,'1.2(1)②'!$A:$A,0),1)</f>
        <v>160</v>
      </c>
      <c r="L166" s="185">
        <f t="shared" si="19"/>
        <v>160</v>
      </c>
      <c r="M166" s="185" t="str">
        <f t="shared" si="17"/>
        <v>産業（製造業）鉄鋼業鋳鋼製造業製鋼工程電気使用設備</v>
      </c>
      <c r="N166" s="186"/>
      <c r="O166" s="193" t="s">
        <v>805</v>
      </c>
      <c r="P166" s="210">
        <v>1</v>
      </c>
      <c r="Q166" s="210">
        <v>0</v>
      </c>
      <c r="R166" s="210">
        <v>0</v>
      </c>
    </row>
    <row r="167" spans="2:18" hidden="1">
      <c r="B167" s="204" t="s">
        <v>774</v>
      </c>
      <c r="C167" s="205"/>
      <c r="D167" s="206" t="s">
        <v>775</v>
      </c>
      <c r="E167" s="204" t="s">
        <v>1008</v>
      </c>
      <c r="F167" s="204" t="s">
        <v>3743</v>
      </c>
      <c r="G167" s="207" t="s">
        <v>777</v>
      </c>
      <c r="H167" s="202" t="s">
        <v>107</v>
      </c>
      <c r="I167" s="203"/>
      <c r="J167" s="163" t="e">
        <f t="shared" si="20"/>
        <v>#N/A</v>
      </c>
      <c r="K167" s="164">
        <f>INDEX('1.2(1)②'!$B:$B,MATCH(M167,'1.2(1)②'!$A:$A,0),1)</f>
        <v>161</v>
      </c>
      <c r="L167" s="185" t="e">
        <f t="shared" si="19"/>
        <v>#N/A</v>
      </c>
      <c r="M167" s="185" t="str">
        <f t="shared" si="17"/>
        <v>産業（製造業）鉄鋼業鋳鋼製造業製鋼工程その他</v>
      </c>
      <c r="N167" s="186"/>
      <c r="O167" s="193" t="s">
        <v>891</v>
      </c>
      <c r="P167" s="210">
        <v>3</v>
      </c>
      <c r="Q167" s="210">
        <v>0</v>
      </c>
      <c r="R167" s="210">
        <v>0</v>
      </c>
    </row>
    <row r="168" spans="2:18" hidden="1">
      <c r="B168" s="204" t="s">
        <v>774</v>
      </c>
      <c r="C168" s="205"/>
      <c r="D168" s="206" t="s">
        <v>775</v>
      </c>
      <c r="E168" s="204" t="s">
        <v>1008</v>
      </c>
      <c r="F168" s="204" t="s">
        <v>3744</v>
      </c>
      <c r="G168" s="413" t="s">
        <v>3854</v>
      </c>
      <c r="H168" s="202" t="s">
        <v>117</v>
      </c>
      <c r="I168" s="203"/>
      <c r="J168" s="163" t="e">
        <f t="shared" si="20"/>
        <v>#N/A</v>
      </c>
      <c r="K168" s="164" t="e">
        <f>INDEX('1.2(1)②'!$B:$B,MATCH(M168,'1.2(1)②'!$A:$A,0),1)</f>
        <v>#N/A</v>
      </c>
      <c r="L168" s="185" t="e">
        <f t="shared" si="19"/>
        <v>#N/A</v>
      </c>
      <c r="M168" s="185" t="str">
        <f t="shared" si="17"/>
        <v>産業（製造業）鉄鋼業鋳鋼製造業鋳造工程
（造型、中子、注湯、調砂、型バラシ）電気使用設備</v>
      </c>
      <c r="N168" s="186"/>
      <c r="O168" s="193" t="s">
        <v>3639</v>
      </c>
      <c r="P168" s="210">
        <v>2</v>
      </c>
      <c r="Q168" s="210">
        <v>0</v>
      </c>
      <c r="R168" s="210">
        <v>0</v>
      </c>
    </row>
    <row r="169" spans="2:18" hidden="1">
      <c r="B169" s="204" t="s">
        <v>774</v>
      </c>
      <c r="C169" s="205"/>
      <c r="D169" s="206" t="s">
        <v>775</v>
      </c>
      <c r="E169" s="204" t="s">
        <v>1008</v>
      </c>
      <c r="F169" s="204" t="s">
        <v>3745</v>
      </c>
      <c r="G169" s="414"/>
      <c r="H169" s="202" t="s">
        <v>107</v>
      </c>
      <c r="I169" s="203"/>
      <c r="J169" s="163" t="e">
        <f t="shared" ref="J169:J200" si="21">HYPERLINK("#'"&amp;$B$17&amp;$B$18&amp;$B$102&amp;"'!B"&amp;K169+6,IF(L169=K169,K169,K169&amp;"～"&amp;L169))</f>
        <v>#N/A</v>
      </c>
      <c r="K169" s="164" t="e">
        <f>INDEX('1.2(1)②'!$B:$B,MATCH(M169,'1.2(1)②'!$A:$A,0),1)</f>
        <v>#N/A</v>
      </c>
      <c r="L169" s="185">
        <f t="shared" si="19"/>
        <v>168</v>
      </c>
      <c r="M169" s="185" t="str">
        <f t="shared" ref="M169:M210" si="22">B169&amp;D169&amp;E169&amp;G169&amp;H169</f>
        <v>産業（製造業）鉄鋼業鋳鋼製造業その他</v>
      </c>
      <c r="N169" s="186"/>
      <c r="O169" s="193" t="s">
        <v>3641</v>
      </c>
      <c r="P169" s="210">
        <v>3</v>
      </c>
      <c r="Q169" s="210">
        <v>0</v>
      </c>
      <c r="R169" s="210">
        <v>0</v>
      </c>
    </row>
    <row r="170" spans="2:18" hidden="1">
      <c r="B170" s="204" t="s">
        <v>774</v>
      </c>
      <c r="C170" s="205"/>
      <c r="D170" s="206" t="s">
        <v>775</v>
      </c>
      <c r="E170" s="204" t="s">
        <v>1008</v>
      </c>
      <c r="F170" s="204" t="s">
        <v>3746</v>
      </c>
      <c r="G170" s="210" t="s">
        <v>3564</v>
      </c>
      <c r="H170" s="202" t="s">
        <v>3565</v>
      </c>
      <c r="I170" s="203"/>
      <c r="J170" s="163">
        <f t="shared" si="21"/>
        <v>169</v>
      </c>
      <c r="K170" s="164">
        <f>INDEX('1.2(1)②'!$B:$B,MATCH(M170,'1.2(1)②'!$A:$A,0),1)</f>
        <v>169</v>
      </c>
      <c r="L170" s="185">
        <f t="shared" si="19"/>
        <v>169</v>
      </c>
      <c r="M170" s="185" t="str">
        <f t="shared" si="22"/>
        <v>産業（製造業）鉄鋼業鋳鋼製造業鋳仕上工程鋳仕上設備</v>
      </c>
      <c r="N170" s="186"/>
      <c r="O170" s="193" t="s">
        <v>3566</v>
      </c>
      <c r="P170" s="210">
        <v>1</v>
      </c>
      <c r="Q170" s="210">
        <v>0</v>
      </c>
      <c r="R170" s="210">
        <v>0</v>
      </c>
    </row>
    <row r="171" spans="2:18" hidden="1">
      <c r="B171" s="204" t="s">
        <v>774</v>
      </c>
      <c r="C171" s="205"/>
      <c r="D171" s="206" t="s">
        <v>775</v>
      </c>
      <c r="E171" s="204" t="s">
        <v>1008</v>
      </c>
      <c r="F171" s="204" t="s">
        <v>3747</v>
      </c>
      <c r="G171" s="210" t="s">
        <v>3568</v>
      </c>
      <c r="H171" s="202" t="s">
        <v>3569</v>
      </c>
      <c r="I171" s="203"/>
      <c r="J171" s="163">
        <f t="shared" si="21"/>
        <v>170</v>
      </c>
      <c r="K171" s="164">
        <f>INDEX('1.2(1)②'!$B:$B,MATCH(M171,'1.2(1)②'!$A:$A,0),1)</f>
        <v>170</v>
      </c>
      <c r="L171" s="185">
        <f t="shared" si="19"/>
        <v>170</v>
      </c>
      <c r="M171" s="185" t="str">
        <f t="shared" si="22"/>
        <v>産業（製造業）鉄鋼業鋳鋼製造業機械加工工程機械加工設備</v>
      </c>
      <c r="N171" s="186"/>
      <c r="O171" s="193" t="s">
        <v>3644</v>
      </c>
      <c r="P171" s="210">
        <v>1</v>
      </c>
      <c r="Q171" s="210">
        <v>0</v>
      </c>
      <c r="R171" s="210">
        <v>0</v>
      </c>
    </row>
    <row r="172" spans="2:18" hidden="1">
      <c r="B172" s="204" t="s">
        <v>774</v>
      </c>
      <c r="C172" s="205"/>
      <c r="D172" s="206" t="s">
        <v>775</v>
      </c>
      <c r="E172" s="208" t="s">
        <v>1008</v>
      </c>
      <c r="F172" s="204" t="s">
        <v>3748</v>
      </c>
      <c r="G172" s="210" t="s">
        <v>737</v>
      </c>
      <c r="H172" s="202" t="s">
        <v>560</v>
      </c>
      <c r="I172" s="203"/>
      <c r="J172" s="163">
        <f t="shared" si="21"/>
        <v>171</v>
      </c>
      <c r="K172" s="164">
        <f>INDEX('1.2(1)②'!$B:$B,MATCH(M172,'1.2(1)②'!$A:$A,0),1)</f>
        <v>171</v>
      </c>
      <c r="L172" s="185">
        <f t="shared" si="19"/>
        <v>171</v>
      </c>
      <c r="M172" s="185" t="str">
        <f t="shared" si="22"/>
        <v>産業（製造業）鉄鋼業鋳鋼製造業その他の主要エネルギー消費設備廃熱回収設備</v>
      </c>
      <c r="N172" s="186"/>
      <c r="O172" s="193" t="s">
        <v>3620</v>
      </c>
      <c r="P172" s="210">
        <v>1</v>
      </c>
      <c r="Q172" s="210">
        <v>0</v>
      </c>
      <c r="R172" s="210">
        <v>0</v>
      </c>
    </row>
    <row r="173" spans="2:18" hidden="1">
      <c r="B173" s="204" t="s">
        <v>774</v>
      </c>
      <c r="C173" s="205"/>
      <c r="D173" s="206" t="s">
        <v>775</v>
      </c>
      <c r="E173" s="201" t="s">
        <v>3645</v>
      </c>
      <c r="F173" s="204" t="s">
        <v>3749</v>
      </c>
      <c r="G173" s="210" t="s">
        <v>3570</v>
      </c>
      <c r="H173" s="202" t="s">
        <v>3571</v>
      </c>
      <c r="I173" s="203"/>
      <c r="J173" s="163" t="str">
        <f t="shared" si="21"/>
        <v>172～175</v>
      </c>
      <c r="K173" s="164">
        <f>INDEX('1.2(1)②'!$B:$B,MATCH(M173,'1.2(1)②'!$A:$A,0),1)</f>
        <v>172</v>
      </c>
      <c r="L173" s="185">
        <f t="shared" si="19"/>
        <v>175</v>
      </c>
      <c r="M173" s="185" t="str">
        <f t="shared" si="22"/>
        <v>産業（製造業）鉄鋼業鍛工品製造業素材切断工程切断設備</v>
      </c>
      <c r="N173" s="186"/>
      <c r="O173" s="193" t="s">
        <v>3646</v>
      </c>
      <c r="P173" s="210">
        <v>4</v>
      </c>
      <c r="Q173" s="210">
        <v>0</v>
      </c>
      <c r="R173" s="210">
        <v>0</v>
      </c>
    </row>
    <row r="174" spans="2:18" hidden="1">
      <c r="B174" s="204" t="s">
        <v>774</v>
      </c>
      <c r="C174" s="205"/>
      <c r="D174" s="206" t="s">
        <v>775</v>
      </c>
      <c r="E174" s="204" t="s">
        <v>3645</v>
      </c>
      <c r="F174" s="204" t="s">
        <v>3750</v>
      </c>
      <c r="G174" s="210" t="s">
        <v>782</v>
      </c>
      <c r="H174" s="202" t="s">
        <v>3572</v>
      </c>
      <c r="I174" s="203"/>
      <c r="J174" s="163" t="str">
        <f t="shared" si="21"/>
        <v>176～177</v>
      </c>
      <c r="K174" s="164">
        <f>INDEX('1.2(1)②'!$B:$B,MATCH(M174,'1.2(1)②'!$A:$A,0),1)</f>
        <v>176</v>
      </c>
      <c r="L174" s="185">
        <f t="shared" si="19"/>
        <v>177</v>
      </c>
      <c r="M174" s="185" t="str">
        <f t="shared" si="22"/>
        <v>産業（製造業）鉄鋼業鍛工品製造業加熱工程加熱設備</v>
      </c>
      <c r="N174" s="186"/>
      <c r="O174" s="193" t="s">
        <v>3650</v>
      </c>
      <c r="P174" s="210">
        <v>2</v>
      </c>
      <c r="Q174" s="210">
        <v>0</v>
      </c>
      <c r="R174" s="210">
        <v>0</v>
      </c>
    </row>
    <row r="175" spans="2:18" hidden="1">
      <c r="B175" s="204" t="s">
        <v>774</v>
      </c>
      <c r="C175" s="205"/>
      <c r="D175" s="206" t="s">
        <v>775</v>
      </c>
      <c r="E175" s="204" t="s">
        <v>3645</v>
      </c>
      <c r="F175" s="204" t="s">
        <v>3751</v>
      </c>
      <c r="G175" s="210" t="s">
        <v>3573</v>
      </c>
      <c r="H175" s="202" t="s">
        <v>3574</v>
      </c>
      <c r="I175" s="203"/>
      <c r="J175" s="163" t="str">
        <f t="shared" si="21"/>
        <v>178～186</v>
      </c>
      <c r="K175" s="164">
        <f>INDEX('1.2(1)②'!$B:$B,MATCH(M175,'1.2(1)②'!$A:$A,0),1)</f>
        <v>178</v>
      </c>
      <c r="L175" s="185">
        <f t="shared" si="19"/>
        <v>186</v>
      </c>
      <c r="M175" s="185" t="str">
        <f t="shared" si="22"/>
        <v>産業（製造業）鉄鋼業鍛工品製造業鍛造工程鍛造設備</v>
      </c>
      <c r="N175" s="186"/>
      <c r="O175" s="193" t="s">
        <v>3652</v>
      </c>
      <c r="P175" s="210">
        <v>9</v>
      </c>
      <c r="Q175" s="210">
        <v>0</v>
      </c>
      <c r="R175" s="210">
        <v>0</v>
      </c>
    </row>
    <row r="176" spans="2:18" hidden="1">
      <c r="B176" s="204" t="s">
        <v>774</v>
      </c>
      <c r="C176" s="205"/>
      <c r="D176" s="206" t="s">
        <v>775</v>
      </c>
      <c r="E176" s="204" t="s">
        <v>3645</v>
      </c>
      <c r="F176" s="204" t="s">
        <v>3752</v>
      </c>
      <c r="G176" s="210" t="s">
        <v>3563</v>
      </c>
      <c r="H176" s="202" t="s">
        <v>3567</v>
      </c>
      <c r="I176" s="203"/>
      <c r="J176" s="163">
        <f t="shared" si="21"/>
        <v>187</v>
      </c>
      <c r="K176" s="164">
        <f>INDEX('1.2(1)②'!$B:$B,MATCH(M176,'1.2(1)②'!$A:$A,0),1)</f>
        <v>187</v>
      </c>
      <c r="L176" s="185">
        <f t="shared" si="19"/>
        <v>187</v>
      </c>
      <c r="M176" s="185" t="str">
        <f t="shared" si="22"/>
        <v>産業（製造業）鉄鋼業鍛工品製造業熱処理工程熱処理設備</v>
      </c>
      <c r="N176" s="186"/>
      <c r="O176" s="193" t="s">
        <v>3661</v>
      </c>
      <c r="P176" s="210">
        <v>1</v>
      </c>
      <c r="Q176" s="210">
        <v>0</v>
      </c>
      <c r="R176" s="210">
        <v>0</v>
      </c>
    </row>
    <row r="177" spans="2:18" hidden="1">
      <c r="B177" s="204" t="s">
        <v>774</v>
      </c>
      <c r="C177" s="205"/>
      <c r="D177" s="206" t="s">
        <v>775</v>
      </c>
      <c r="E177" s="204" t="s">
        <v>3645</v>
      </c>
      <c r="F177" s="204" t="s">
        <v>3753</v>
      </c>
      <c r="G177" s="210" t="s">
        <v>3575</v>
      </c>
      <c r="H177" s="202" t="s">
        <v>3662</v>
      </c>
      <c r="I177" s="203"/>
      <c r="J177" s="163" t="str">
        <f t="shared" si="21"/>
        <v>188～191</v>
      </c>
      <c r="K177" s="164">
        <f>INDEX('1.2(1)②'!$B:$B,MATCH(M177,'1.2(1)②'!$A:$A,0),1)</f>
        <v>188</v>
      </c>
      <c r="L177" s="185">
        <f t="shared" si="19"/>
        <v>191</v>
      </c>
      <c r="M177" s="185" t="str">
        <f t="shared" si="22"/>
        <v>産業（製造業）鉄鋼業鍛工品製造業型成形・加工工程型彫設備、表面処理設備</v>
      </c>
      <c r="N177" s="186"/>
      <c r="O177" s="193" t="s">
        <v>3663</v>
      </c>
      <c r="P177" s="210">
        <v>4</v>
      </c>
      <c r="Q177" s="210">
        <v>0</v>
      </c>
      <c r="R177" s="210">
        <v>0</v>
      </c>
    </row>
    <row r="178" spans="2:18" hidden="1">
      <c r="B178" s="204" t="s">
        <v>774</v>
      </c>
      <c r="C178" s="205"/>
      <c r="D178" s="206" t="s">
        <v>775</v>
      </c>
      <c r="E178" s="204" t="s">
        <v>3645</v>
      </c>
      <c r="F178" s="204" t="s">
        <v>3754</v>
      </c>
      <c r="G178" s="210" t="s">
        <v>3576</v>
      </c>
      <c r="H178" s="202" t="s">
        <v>3577</v>
      </c>
      <c r="I178" s="203"/>
      <c r="J178" s="163">
        <f t="shared" si="21"/>
        <v>192</v>
      </c>
      <c r="K178" s="164">
        <f>INDEX('1.2(1)②'!$B:$B,MATCH(M178,'1.2(1)②'!$A:$A,0),1)</f>
        <v>192</v>
      </c>
      <c r="L178" s="185">
        <f t="shared" si="19"/>
        <v>192</v>
      </c>
      <c r="M178" s="185" t="str">
        <f t="shared" si="22"/>
        <v>産業（製造業）鉄鋼業鍛工品製造業仕上・検査工程仕上設備</v>
      </c>
      <c r="N178" s="186"/>
      <c r="O178" s="193" t="s">
        <v>3566</v>
      </c>
      <c r="P178" s="210">
        <v>1</v>
      </c>
      <c r="Q178" s="210">
        <v>0</v>
      </c>
      <c r="R178" s="210">
        <v>0</v>
      </c>
    </row>
    <row r="179" spans="2:18" hidden="1">
      <c r="B179" s="204" t="s">
        <v>774</v>
      </c>
      <c r="C179" s="205"/>
      <c r="D179" s="206" t="s">
        <v>775</v>
      </c>
      <c r="E179" s="208" t="s">
        <v>3645</v>
      </c>
      <c r="F179" s="204" t="s">
        <v>3755</v>
      </c>
      <c r="G179" s="210" t="s">
        <v>737</v>
      </c>
      <c r="H179" s="202" t="s">
        <v>560</v>
      </c>
      <c r="I179" s="203"/>
      <c r="J179" s="163">
        <f t="shared" si="21"/>
        <v>193</v>
      </c>
      <c r="K179" s="164">
        <f>INDEX('1.2(1)②'!$B:$B,MATCH(M179,'1.2(1)②'!$A:$A,0),1)</f>
        <v>193</v>
      </c>
      <c r="L179" s="185">
        <f t="shared" si="19"/>
        <v>193</v>
      </c>
      <c r="M179" s="185" t="str">
        <f t="shared" si="22"/>
        <v>産業（製造業）鉄鋼業鍛工品製造業その他の主要エネルギー消費設備廃熱回収設備</v>
      </c>
      <c r="N179" s="186"/>
      <c r="O179" s="193" t="s">
        <v>3620</v>
      </c>
      <c r="P179" s="210">
        <v>1</v>
      </c>
      <c r="Q179" s="210">
        <v>0</v>
      </c>
      <c r="R179" s="210">
        <v>0</v>
      </c>
    </row>
    <row r="180" spans="2:18" hidden="1">
      <c r="B180" s="204" t="s">
        <v>774</v>
      </c>
      <c r="C180" s="205"/>
      <c r="D180" s="206" t="s">
        <v>775</v>
      </c>
      <c r="E180" s="265" t="s">
        <v>1009</v>
      </c>
      <c r="F180" s="204" t="s">
        <v>3756</v>
      </c>
      <c r="G180" s="201" t="s">
        <v>777</v>
      </c>
      <c r="H180" s="202" t="s">
        <v>74</v>
      </c>
      <c r="I180" s="203"/>
      <c r="J180" s="163" t="str">
        <f t="shared" si="21"/>
        <v>194～195</v>
      </c>
      <c r="K180" s="164">
        <f>INDEX('1.2(1)②'!$B:$B,MATCH(M180,'1.2(1)②'!$A:$A,0),1)</f>
        <v>194</v>
      </c>
      <c r="L180" s="185">
        <f t="shared" si="19"/>
        <v>195</v>
      </c>
      <c r="M180" s="185" t="str">
        <f t="shared" si="22"/>
        <v>産業（製造業）鉄鋼業鍛鋼製造業製鋼工程燃焼設備</v>
      </c>
      <c r="N180" s="186"/>
      <c r="O180" s="193" t="s">
        <v>3542</v>
      </c>
      <c r="P180" s="210">
        <v>2</v>
      </c>
      <c r="Q180" s="210">
        <v>0</v>
      </c>
      <c r="R180" s="210">
        <v>0</v>
      </c>
    </row>
    <row r="181" spans="2:18" hidden="1">
      <c r="B181" s="204" t="s">
        <v>774</v>
      </c>
      <c r="C181" s="205"/>
      <c r="D181" s="206" t="s">
        <v>775</v>
      </c>
      <c r="E181" s="320" t="s">
        <v>1009</v>
      </c>
      <c r="F181" s="204" t="s">
        <v>3757</v>
      </c>
      <c r="G181" s="206" t="s">
        <v>777</v>
      </c>
      <c r="H181" s="202" t="s">
        <v>89</v>
      </c>
      <c r="I181" s="203"/>
      <c r="J181" s="163" t="str">
        <f t="shared" si="21"/>
        <v>196～198</v>
      </c>
      <c r="K181" s="164">
        <f>INDEX('1.2(1)②'!$B:$B,MATCH(M181,'1.2(1)②'!$A:$A,0),1)</f>
        <v>196</v>
      </c>
      <c r="L181" s="185">
        <f t="shared" si="19"/>
        <v>198</v>
      </c>
      <c r="M181" s="185" t="str">
        <f t="shared" si="22"/>
        <v>産業（製造業）鉄鋼業鍛鋼製造業製鋼工程熱利用設備</v>
      </c>
      <c r="N181" s="186"/>
      <c r="O181" s="193" t="s">
        <v>896</v>
      </c>
      <c r="P181" s="210">
        <v>3</v>
      </c>
      <c r="Q181" s="210">
        <v>0</v>
      </c>
      <c r="R181" s="210">
        <v>0</v>
      </c>
    </row>
    <row r="182" spans="2:18" hidden="1">
      <c r="B182" s="204" t="s">
        <v>774</v>
      </c>
      <c r="C182" s="205"/>
      <c r="D182" s="206" t="s">
        <v>775</v>
      </c>
      <c r="E182" s="320" t="s">
        <v>1009</v>
      </c>
      <c r="F182" s="204" t="s">
        <v>3758</v>
      </c>
      <c r="G182" s="206" t="s">
        <v>777</v>
      </c>
      <c r="H182" s="202" t="s">
        <v>560</v>
      </c>
      <c r="I182" s="203"/>
      <c r="J182" s="163">
        <f t="shared" si="21"/>
        <v>199</v>
      </c>
      <c r="K182" s="164">
        <f>INDEX('1.2(1)②'!$B:$B,MATCH(M182,'1.2(1)②'!$A:$A,0),1)</f>
        <v>199</v>
      </c>
      <c r="L182" s="185">
        <f t="shared" si="19"/>
        <v>199</v>
      </c>
      <c r="M182" s="185" t="str">
        <f t="shared" si="22"/>
        <v>産業（製造業）鉄鋼業鍛鋼製造業製鋼工程廃熱回収設備</v>
      </c>
      <c r="N182" s="186"/>
      <c r="O182" s="193" t="s">
        <v>3637</v>
      </c>
      <c r="P182" s="210">
        <v>1</v>
      </c>
      <c r="Q182" s="210">
        <v>0</v>
      </c>
      <c r="R182" s="210">
        <v>0</v>
      </c>
    </row>
    <row r="183" spans="2:18" hidden="1">
      <c r="B183" s="204" t="s">
        <v>774</v>
      </c>
      <c r="C183" s="205"/>
      <c r="D183" s="206" t="s">
        <v>775</v>
      </c>
      <c r="E183" s="320" t="s">
        <v>1009</v>
      </c>
      <c r="F183" s="204" t="s">
        <v>3759</v>
      </c>
      <c r="G183" s="206" t="s">
        <v>777</v>
      </c>
      <c r="H183" s="202" t="s">
        <v>1004</v>
      </c>
      <c r="I183" s="203"/>
      <c r="J183" s="163" t="str">
        <f t="shared" si="21"/>
        <v>200～203</v>
      </c>
      <c r="K183" s="164">
        <f>INDEX('1.2(1)②'!$B:$B,MATCH(M183,'1.2(1)②'!$A:$A,0),1)</f>
        <v>200</v>
      </c>
      <c r="L183" s="185">
        <f t="shared" si="19"/>
        <v>203</v>
      </c>
      <c r="M183" s="185" t="str">
        <f t="shared" si="22"/>
        <v>産業（製造業）鉄鋼業鍛鋼製造業製鋼工程省エネルギー型製造プロセス</v>
      </c>
      <c r="N183" s="186"/>
      <c r="O183" s="193" t="s">
        <v>3670</v>
      </c>
      <c r="P183" s="210">
        <v>4</v>
      </c>
      <c r="Q183" s="210">
        <v>0</v>
      </c>
      <c r="R183" s="210">
        <v>0</v>
      </c>
    </row>
    <row r="184" spans="2:18" hidden="1">
      <c r="B184" s="204" t="s">
        <v>774</v>
      </c>
      <c r="C184" s="205"/>
      <c r="D184" s="206" t="s">
        <v>775</v>
      </c>
      <c r="E184" s="320" t="s">
        <v>1009</v>
      </c>
      <c r="F184" s="204" t="s">
        <v>3760</v>
      </c>
      <c r="G184" s="207" t="s">
        <v>777</v>
      </c>
      <c r="H184" s="202" t="s">
        <v>107</v>
      </c>
      <c r="I184" s="203"/>
      <c r="J184" s="163" t="str">
        <f t="shared" si="21"/>
        <v>204～208</v>
      </c>
      <c r="K184" s="164">
        <f>INDEX('1.2(1)②'!$B:$B,MATCH(M184,'1.2(1)②'!$A:$A,0),1)</f>
        <v>204</v>
      </c>
      <c r="L184" s="185">
        <f t="shared" si="19"/>
        <v>208</v>
      </c>
      <c r="M184" s="185" t="str">
        <f t="shared" si="22"/>
        <v>産業（製造業）鉄鋼業鍛鋼製造業製鋼工程その他</v>
      </c>
      <c r="N184" s="186"/>
      <c r="O184" s="193" t="s">
        <v>891</v>
      </c>
      <c r="P184" s="210">
        <v>5</v>
      </c>
      <c r="Q184" s="210">
        <v>0</v>
      </c>
      <c r="R184" s="210">
        <v>0</v>
      </c>
    </row>
    <row r="185" spans="2:18" hidden="1">
      <c r="B185" s="204" t="s">
        <v>774</v>
      </c>
      <c r="C185" s="205"/>
      <c r="D185" s="206" t="s">
        <v>775</v>
      </c>
      <c r="E185" s="320" t="s">
        <v>1009</v>
      </c>
      <c r="F185" s="204" t="s">
        <v>3761</v>
      </c>
      <c r="G185" s="210" t="s">
        <v>3578</v>
      </c>
      <c r="H185" s="202" t="s">
        <v>89</v>
      </c>
      <c r="I185" s="203"/>
      <c r="J185" s="163" t="str">
        <f t="shared" si="21"/>
        <v>209～210</v>
      </c>
      <c r="K185" s="164">
        <f>INDEX('1.2(1)②'!$B:$B,MATCH(M185,'1.2(1)②'!$A:$A,0),1)</f>
        <v>209</v>
      </c>
      <c r="L185" s="185">
        <f t="shared" si="19"/>
        <v>210</v>
      </c>
      <c r="M185" s="185" t="str">
        <f t="shared" si="22"/>
        <v>産業（製造業）鉄鋼業鍛鋼製造業造塊工程熱利用設備</v>
      </c>
      <c r="N185" s="186"/>
      <c r="O185" s="193" t="s">
        <v>3675</v>
      </c>
      <c r="P185" s="210">
        <v>2</v>
      </c>
      <c r="Q185" s="210">
        <v>0</v>
      </c>
      <c r="R185" s="210">
        <v>0</v>
      </c>
    </row>
    <row r="186" spans="2:18" hidden="1">
      <c r="B186" s="204" t="s">
        <v>774</v>
      </c>
      <c r="C186" s="205"/>
      <c r="D186" s="206" t="s">
        <v>775</v>
      </c>
      <c r="E186" s="320" t="s">
        <v>1009</v>
      </c>
      <c r="F186" s="204" t="s">
        <v>3762</v>
      </c>
      <c r="G186" s="201" t="s">
        <v>782</v>
      </c>
      <c r="H186" s="202" t="s">
        <v>89</v>
      </c>
      <c r="I186" s="203"/>
      <c r="J186" s="163" t="str">
        <f t="shared" si="21"/>
        <v>211～215</v>
      </c>
      <c r="K186" s="164">
        <f>INDEX('1.2(1)②'!$B:$B,MATCH(M186,'1.2(1)②'!$A:$A,0),1)</f>
        <v>211</v>
      </c>
      <c r="L186" s="185">
        <f t="shared" si="19"/>
        <v>215</v>
      </c>
      <c r="M186" s="185" t="str">
        <f t="shared" si="22"/>
        <v>産業（製造業）鉄鋼業鍛鋼製造業加熱工程熱利用設備</v>
      </c>
      <c r="N186" s="186"/>
      <c r="O186" s="193" t="s">
        <v>3677</v>
      </c>
      <c r="P186" s="210">
        <v>5</v>
      </c>
      <c r="Q186" s="210">
        <v>0</v>
      </c>
      <c r="R186" s="210">
        <v>0</v>
      </c>
    </row>
    <row r="187" spans="2:18" hidden="1">
      <c r="B187" s="204" t="s">
        <v>774</v>
      </c>
      <c r="C187" s="205"/>
      <c r="D187" s="206" t="s">
        <v>775</v>
      </c>
      <c r="E187" s="320" t="s">
        <v>1009</v>
      </c>
      <c r="F187" s="204" t="s">
        <v>3763</v>
      </c>
      <c r="G187" s="206" t="s">
        <v>782</v>
      </c>
      <c r="H187" s="202" t="s">
        <v>1004</v>
      </c>
      <c r="I187" s="203"/>
      <c r="J187" s="163">
        <f t="shared" si="21"/>
        <v>216</v>
      </c>
      <c r="K187" s="164">
        <f>INDEX('1.2(1)②'!$B:$B,MATCH(M187,'1.2(1)②'!$A:$A,0),1)</f>
        <v>216</v>
      </c>
      <c r="L187" s="185">
        <f t="shared" si="19"/>
        <v>216</v>
      </c>
      <c r="M187" s="185" t="str">
        <f t="shared" si="22"/>
        <v>産業（製造業）鉄鋼業鍛鋼製造業加熱工程省エネルギー型製造プロセス</v>
      </c>
      <c r="N187" s="186"/>
      <c r="O187" s="193" t="s">
        <v>3579</v>
      </c>
      <c r="P187" s="210">
        <v>1</v>
      </c>
      <c r="Q187" s="210">
        <v>0</v>
      </c>
      <c r="R187" s="210">
        <v>0</v>
      </c>
    </row>
    <row r="188" spans="2:18" hidden="1">
      <c r="B188" s="204" t="s">
        <v>774</v>
      </c>
      <c r="C188" s="205"/>
      <c r="D188" s="206" t="s">
        <v>775</v>
      </c>
      <c r="E188" s="320" t="s">
        <v>1009</v>
      </c>
      <c r="F188" s="204" t="s">
        <v>3764</v>
      </c>
      <c r="G188" s="207" t="s">
        <v>782</v>
      </c>
      <c r="H188" s="202" t="s">
        <v>107</v>
      </c>
      <c r="I188" s="203"/>
      <c r="J188" s="163">
        <f t="shared" si="21"/>
        <v>217</v>
      </c>
      <c r="K188" s="164">
        <f>INDEX('1.2(1)②'!$B:$B,MATCH(M188,'1.2(1)②'!$A:$A,0),1)</f>
        <v>217</v>
      </c>
      <c r="L188" s="185">
        <f t="shared" si="19"/>
        <v>217</v>
      </c>
      <c r="M188" s="185" t="str">
        <f t="shared" si="22"/>
        <v>産業（製造業）鉄鋼業鍛鋼製造業加熱工程その他</v>
      </c>
      <c r="N188" s="186"/>
      <c r="O188" s="193" t="s">
        <v>3580</v>
      </c>
      <c r="P188" s="210">
        <v>1</v>
      </c>
      <c r="Q188" s="210">
        <v>1</v>
      </c>
      <c r="R188" s="210">
        <v>0</v>
      </c>
    </row>
    <row r="189" spans="2:18" hidden="1">
      <c r="B189" s="204" t="s">
        <v>774</v>
      </c>
      <c r="C189" s="205"/>
      <c r="D189" s="206" t="s">
        <v>775</v>
      </c>
      <c r="E189" s="320" t="s">
        <v>1009</v>
      </c>
      <c r="F189" s="204" t="s">
        <v>3765</v>
      </c>
      <c r="G189" s="210" t="s">
        <v>3563</v>
      </c>
      <c r="H189" s="202" t="s">
        <v>74</v>
      </c>
      <c r="I189" s="203"/>
      <c r="J189" s="163" t="str">
        <f t="shared" si="21"/>
        <v>218～219</v>
      </c>
      <c r="K189" s="164">
        <f>INDEX('1.2(1)②'!$B:$B,MATCH(M189,'1.2(1)②'!$A:$A,0),1)</f>
        <v>218</v>
      </c>
      <c r="L189" s="185">
        <f t="shared" si="19"/>
        <v>219</v>
      </c>
      <c r="M189" s="185" t="str">
        <f t="shared" si="22"/>
        <v>産業（製造業）鉄鋼業鍛鋼製造業熱処理工程燃焼設備</v>
      </c>
      <c r="N189" s="186"/>
      <c r="O189" s="193" t="s">
        <v>3680</v>
      </c>
      <c r="P189" s="210">
        <v>2</v>
      </c>
      <c r="Q189" s="210">
        <v>0</v>
      </c>
      <c r="R189" s="210">
        <v>0</v>
      </c>
    </row>
    <row r="190" spans="2:18" hidden="1">
      <c r="B190" s="204" t="s">
        <v>774</v>
      </c>
      <c r="C190" s="205"/>
      <c r="D190" s="206" t="s">
        <v>775</v>
      </c>
      <c r="E190" s="320" t="s">
        <v>1009</v>
      </c>
      <c r="F190" s="204" t="s">
        <v>3766</v>
      </c>
      <c r="G190" s="210" t="s">
        <v>3568</v>
      </c>
      <c r="H190" s="202" t="s">
        <v>3569</v>
      </c>
      <c r="I190" s="203"/>
      <c r="J190" s="163">
        <f t="shared" si="21"/>
        <v>220</v>
      </c>
      <c r="K190" s="164">
        <f>INDEX('1.2(1)②'!$B:$B,MATCH(M190,'1.2(1)②'!$A:$A,0),1)</f>
        <v>220</v>
      </c>
      <c r="L190" s="185">
        <f t="shared" si="19"/>
        <v>220</v>
      </c>
      <c r="M190" s="185" t="str">
        <f t="shared" si="22"/>
        <v>産業（製造業）鉄鋼業鍛鋼製造業機械加工工程機械加工設備</v>
      </c>
      <c r="N190" s="186"/>
      <c r="O190" s="193" t="s">
        <v>3682</v>
      </c>
      <c r="P190" s="210">
        <v>1</v>
      </c>
      <c r="Q190" s="210">
        <v>0</v>
      </c>
      <c r="R190" s="210">
        <v>0</v>
      </c>
    </row>
    <row r="191" spans="2:18" hidden="1">
      <c r="B191" s="204" t="s">
        <v>774</v>
      </c>
      <c r="C191" s="205"/>
      <c r="D191" s="206" t="s">
        <v>775</v>
      </c>
      <c r="E191" s="320" t="s">
        <v>1009</v>
      </c>
      <c r="F191" s="204" t="s">
        <v>3767</v>
      </c>
      <c r="G191" s="205" t="s">
        <v>737</v>
      </c>
      <c r="H191" s="259" t="s">
        <v>560</v>
      </c>
      <c r="I191" s="260"/>
      <c r="J191" s="163">
        <f t="shared" si="21"/>
        <v>221</v>
      </c>
      <c r="K191" s="164">
        <f>INDEX('1.2(1)②'!$B:$B,MATCH(M191,'1.2(1)②'!$A:$A,0),1)</f>
        <v>221</v>
      </c>
      <c r="L191" s="185">
        <f t="shared" ref="L191" si="23">K192-1</f>
        <v>221</v>
      </c>
      <c r="M191" s="185" t="str">
        <f t="shared" si="22"/>
        <v>産業（製造業）鉄鋼業鍛鋼製造業その他の主要エネルギー消費設備廃熱回収設備</v>
      </c>
      <c r="N191" s="186"/>
      <c r="O191" s="193" t="s">
        <v>3620</v>
      </c>
      <c r="P191" s="210">
        <v>1</v>
      </c>
      <c r="Q191" s="210">
        <v>0</v>
      </c>
      <c r="R191" s="210">
        <v>0</v>
      </c>
    </row>
    <row r="192" spans="2:18" hidden="1">
      <c r="B192" s="204" t="s">
        <v>774</v>
      </c>
      <c r="C192" s="205"/>
      <c r="D192" s="424" t="s">
        <v>783</v>
      </c>
      <c r="E192" s="425"/>
      <c r="F192" s="204" t="s">
        <v>3767</v>
      </c>
      <c r="G192" s="201" t="s">
        <v>982</v>
      </c>
      <c r="H192" s="202" t="s">
        <v>89</v>
      </c>
      <c r="I192" s="203"/>
      <c r="J192" s="163" t="str">
        <f t="shared" si="21"/>
        <v>222～225</v>
      </c>
      <c r="K192" s="164">
        <f>INDEX('1.2(1)②'!$B:$B,MATCH(M192,'1.2(1)②'!$A:$A,0),1)</f>
        <v>222</v>
      </c>
      <c r="L192" s="185">
        <f t="shared" si="18"/>
        <v>225</v>
      </c>
      <c r="M192" s="185" t="str">
        <f t="shared" si="22"/>
        <v>産業（製造業）パルプ製造業及び紙製造業パルプ化工程（クラフトパルプ（ＫＰ））熱利用設備</v>
      </c>
      <c r="N192" s="186"/>
      <c r="O192" s="193" t="s">
        <v>840</v>
      </c>
      <c r="P192" s="210">
        <v>4</v>
      </c>
      <c r="Q192" s="210">
        <v>0</v>
      </c>
      <c r="R192" s="210">
        <v>0</v>
      </c>
    </row>
    <row r="193" spans="2:18" hidden="1">
      <c r="B193" s="204" t="s">
        <v>774</v>
      </c>
      <c r="C193" s="205"/>
      <c r="D193" s="415" t="s">
        <v>783</v>
      </c>
      <c r="E193" s="416"/>
      <c r="F193" s="204" t="s">
        <v>3769</v>
      </c>
      <c r="G193" s="204" t="s">
        <v>982</v>
      </c>
      <c r="H193" s="202" t="s">
        <v>1010</v>
      </c>
      <c r="I193" s="203"/>
      <c r="J193" s="163" t="str">
        <f t="shared" si="21"/>
        <v>226～231</v>
      </c>
      <c r="K193" s="164">
        <f>INDEX('1.2(1)②'!$B:$B,MATCH(M193,'1.2(1)②'!$A:$A,0),1)</f>
        <v>226</v>
      </c>
      <c r="L193" s="185">
        <f t="shared" si="18"/>
        <v>231</v>
      </c>
      <c r="M193" s="185" t="str">
        <f t="shared" si="22"/>
        <v>産業（製造業）パルプ製造業及び紙製造業パルプ化工程（クラフトパルプ（ＫＰ））電気利用設備</v>
      </c>
      <c r="N193" s="186"/>
      <c r="O193" s="193" t="s">
        <v>841</v>
      </c>
      <c r="P193" s="210">
        <v>6</v>
      </c>
      <c r="Q193" s="210">
        <v>0</v>
      </c>
      <c r="R193" s="210">
        <v>0</v>
      </c>
    </row>
    <row r="194" spans="2:18" hidden="1">
      <c r="B194" s="204" t="s">
        <v>774</v>
      </c>
      <c r="C194" s="205"/>
      <c r="D194" s="415" t="s">
        <v>783</v>
      </c>
      <c r="E194" s="416"/>
      <c r="F194" s="204" t="s">
        <v>3770</v>
      </c>
      <c r="G194" s="206" t="s">
        <v>982</v>
      </c>
      <c r="H194" s="202" t="s">
        <v>1004</v>
      </c>
      <c r="I194" s="203"/>
      <c r="J194" s="163">
        <f t="shared" si="21"/>
        <v>232</v>
      </c>
      <c r="K194" s="164">
        <f>INDEX('1.2(1)②'!$B:$B,MATCH(M194,'1.2(1)②'!$A:$A,0),1)</f>
        <v>232</v>
      </c>
      <c r="L194" s="185">
        <f t="shared" si="18"/>
        <v>232</v>
      </c>
      <c r="M194" s="185" t="str">
        <f t="shared" si="22"/>
        <v>産業（製造業）パルプ製造業及び紙製造業パルプ化工程（クラフトパルプ（ＫＰ））省エネルギー型製造プロセス</v>
      </c>
      <c r="N194" s="186"/>
      <c r="O194" s="193" t="s">
        <v>3543</v>
      </c>
      <c r="P194" s="210">
        <v>1</v>
      </c>
      <c r="Q194" s="210">
        <v>0</v>
      </c>
      <c r="R194" s="210">
        <v>0</v>
      </c>
    </row>
    <row r="195" spans="2:18" hidden="1">
      <c r="B195" s="204" t="s">
        <v>774</v>
      </c>
      <c r="C195" s="205"/>
      <c r="D195" s="415" t="s">
        <v>783</v>
      </c>
      <c r="E195" s="416"/>
      <c r="F195" s="204" t="s">
        <v>3771</v>
      </c>
      <c r="G195" s="201" t="s">
        <v>984</v>
      </c>
      <c r="H195" s="202" t="s">
        <v>89</v>
      </c>
      <c r="I195" s="203"/>
      <c r="J195" s="163">
        <f t="shared" si="21"/>
        <v>233</v>
      </c>
      <c r="K195" s="164">
        <f>INDEX('1.2(1)②'!$B:$B,MATCH(M195,'1.2(1)②'!$A:$A,0),1)</f>
        <v>233</v>
      </c>
      <c r="L195" s="185">
        <f t="shared" si="18"/>
        <v>233</v>
      </c>
      <c r="M195" s="185" t="str">
        <f t="shared" si="22"/>
        <v>産業（製造業）パルプ製造業及び紙製造業パルプ化工程（機械パルプ）熱利用設備</v>
      </c>
      <c r="N195" s="186"/>
      <c r="O195" s="193" t="s">
        <v>3544</v>
      </c>
      <c r="P195" s="210">
        <v>1</v>
      </c>
      <c r="Q195" s="210">
        <v>0</v>
      </c>
      <c r="R195" s="210">
        <v>0</v>
      </c>
    </row>
    <row r="196" spans="2:18" hidden="1">
      <c r="B196" s="204" t="s">
        <v>774</v>
      </c>
      <c r="C196" s="205"/>
      <c r="D196" s="415" t="s">
        <v>783</v>
      </c>
      <c r="E196" s="416"/>
      <c r="F196" s="204" t="s">
        <v>3772</v>
      </c>
      <c r="G196" s="204" t="s">
        <v>984</v>
      </c>
      <c r="H196" s="202" t="s">
        <v>560</v>
      </c>
      <c r="I196" s="203"/>
      <c r="J196" s="163">
        <f t="shared" si="21"/>
        <v>234</v>
      </c>
      <c r="K196" s="164">
        <f>INDEX('1.2(1)②'!$B:$B,MATCH(M196,'1.2(1)②'!$A:$A,0),1)</f>
        <v>234</v>
      </c>
      <c r="L196" s="185">
        <f t="shared" si="18"/>
        <v>234</v>
      </c>
      <c r="M196" s="185" t="str">
        <f t="shared" si="22"/>
        <v>産業（製造業）パルプ製造業及び紙製造業パルプ化工程（機械パルプ）廃熱回収設備</v>
      </c>
      <c r="N196" s="186"/>
      <c r="O196" s="193" t="s">
        <v>3545</v>
      </c>
      <c r="P196" s="210">
        <v>1</v>
      </c>
      <c r="Q196" s="210">
        <v>0</v>
      </c>
      <c r="R196" s="210">
        <v>0</v>
      </c>
    </row>
    <row r="197" spans="2:18" hidden="1">
      <c r="B197" s="204" t="s">
        <v>774</v>
      </c>
      <c r="C197" s="205"/>
      <c r="D197" s="415" t="s">
        <v>783</v>
      </c>
      <c r="E197" s="416"/>
      <c r="F197" s="204" t="s">
        <v>3773</v>
      </c>
      <c r="G197" s="207" t="s">
        <v>984</v>
      </c>
      <c r="H197" s="202" t="s">
        <v>117</v>
      </c>
      <c r="I197" s="203"/>
      <c r="J197" s="163" t="str">
        <f t="shared" si="21"/>
        <v>235～237</v>
      </c>
      <c r="K197" s="164">
        <f>INDEX('1.2(1)②'!$B:$B,MATCH(M197,'1.2(1)②'!$A:$A,0),1)</f>
        <v>235</v>
      </c>
      <c r="L197" s="185">
        <f t="shared" si="18"/>
        <v>237</v>
      </c>
      <c r="M197" s="185" t="str">
        <f t="shared" si="22"/>
        <v>産業（製造業）パルプ製造業及び紙製造業パルプ化工程（機械パルプ）電気使用設備</v>
      </c>
      <c r="N197" s="186"/>
      <c r="O197" s="193" t="s">
        <v>842</v>
      </c>
      <c r="P197" s="210">
        <v>3</v>
      </c>
      <c r="Q197" s="210">
        <v>0</v>
      </c>
      <c r="R197" s="210">
        <v>0</v>
      </c>
    </row>
    <row r="198" spans="2:18" hidden="1">
      <c r="B198" s="204" t="s">
        <v>774</v>
      </c>
      <c r="C198" s="205"/>
      <c r="D198" s="415" t="s">
        <v>783</v>
      </c>
      <c r="E198" s="416"/>
      <c r="F198" s="204" t="s">
        <v>3774</v>
      </c>
      <c r="G198" s="205" t="s">
        <v>986</v>
      </c>
      <c r="H198" s="202" t="s">
        <v>117</v>
      </c>
      <c r="I198" s="203"/>
      <c r="J198" s="163" t="str">
        <f t="shared" si="21"/>
        <v>238～244</v>
      </c>
      <c r="K198" s="164">
        <f>INDEX('1.2(1)②'!$B:$B,MATCH(M198,'1.2(1)②'!$A:$A,0),1)</f>
        <v>238</v>
      </c>
      <c r="L198" s="185">
        <f t="shared" si="18"/>
        <v>244</v>
      </c>
      <c r="M198" s="185" t="str">
        <f t="shared" si="22"/>
        <v>産業（製造業）パルプ製造業及び紙製造業パルプ化工程（古紙パルプ）電気使用設備</v>
      </c>
      <c r="N198" s="186"/>
      <c r="O198" s="193" t="s">
        <v>843</v>
      </c>
      <c r="P198" s="210">
        <v>7</v>
      </c>
      <c r="Q198" s="210">
        <v>0</v>
      </c>
      <c r="R198" s="210">
        <v>0</v>
      </c>
    </row>
    <row r="199" spans="2:18" hidden="1">
      <c r="B199" s="204" t="s">
        <v>774</v>
      </c>
      <c r="C199" s="205"/>
      <c r="D199" s="415" t="s">
        <v>783</v>
      </c>
      <c r="E199" s="416"/>
      <c r="F199" s="204" t="s">
        <v>3775</v>
      </c>
      <c r="G199" s="201" t="s">
        <v>988</v>
      </c>
      <c r="H199" s="202" t="s">
        <v>89</v>
      </c>
      <c r="I199" s="203"/>
      <c r="J199" s="163" t="str">
        <f t="shared" si="21"/>
        <v>245～255</v>
      </c>
      <c r="K199" s="164">
        <f>INDEX('1.2(1)②'!$B:$B,MATCH(M199,'1.2(1)②'!$A:$A,0),1)</f>
        <v>245</v>
      </c>
      <c r="L199" s="185">
        <f t="shared" si="18"/>
        <v>255</v>
      </c>
      <c r="M199" s="185" t="str">
        <f t="shared" si="22"/>
        <v>産業（製造業）パルプ製造業及び紙製造業抄紙工程熱利用設備</v>
      </c>
      <c r="N199" s="186"/>
      <c r="O199" s="193" t="s">
        <v>3853</v>
      </c>
      <c r="P199" s="210">
        <v>11</v>
      </c>
      <c r="Q199" s="210">
        <v>0</v>
      </c>
      <c r="R199" s="210">
        <v>0</v>
      </c>
    </row>
    <row r="200" spans="2:18" hidden="1">
      <c r="B200" s="204" t="s">
        <v>774</v>
      </c>
      <c r="C200" s="205"/>
      <c r="D200" s="415" t="s">
        <v>783</v>
      </c>
      <c r="E200" s="416"/>
      <c r="F200" s="204" t="s">
        <v>3776</v>
      </c>
      <c r="G200" s="204" t="s">
        <v>988</v>
      </c>
      <c r="H200" s="202" t="s">
        <v>560</v>
      </c>
      <c r="I200" s="203"/>
      <c r="J200" s="163">
        <f t="shared" si="21"/>
        <v>256</v>
      </c>
      <c r="K200" s="164">
        <f>INDEX('1.2(1)②'!$B:$B,MATCH(M200,'1.2(1)②'!$A:$A,0),1)</f>
        <v>256</v>
      </c>
      <c r="L200" s="185">
        <f t="shared" si="18"/>
        <v>256</v>
      </c>
      <c r="M200" s="185" t="str">
        <f t="shared" si="22"/>
        <v>産業（製造業）パルプ製造業及び紙製造業抄紙工程廃熱回収設備</v>
      </c>
      <c r="N200" s="186"/>
      <c r="O200" s="193" t="s">
        <v>845</v>
      </c>
      <c r="P200" s="210">
        <v>1</v>
      </c>
      <c r="Q200" s="210">
        <v>0</v>
      </c>
      <c r="R200" s="210">
        <v>0</v>
      </c>
    </row>
    <row r="201" spans="2:18" hidden="1">
      <c r="B201" s="204" t="s">
        <v>774</v>
      </c>
      <c r="C201" s="205"/>
      <c r="D201" s="415" t="s">
        <v>783</v>
      </c>
      <c r="E201" s="416"/>
      <c r="F201" s="204" t="s">
        <v>3777</v>
      </c>
      <c r="G201" s="206" t="s">
        <v>988</v>
      </c>
      <c r="H201" s="202" t="s">
        <v>117</v>
      </c>
      <c r="I201" s="203"/>
      <c r="J201" s="163" t="str">
        <f t="shared" ref="J201:J222" si="24">HYPERLINK("#'"&amp;$B$17&amp;$B$18&amp;$B$102&amp;"'!B"&amp;K201+6,IF(L201=K201,K201,K201&amp;"～"&amp;L201))</f>
        <v>257～264</v>
      </c>
      <c r="K201" s="164">
        <f>INDEX('1.2(1)②'!$B:$B,MATCH(M201,'1.2(1)②'!$A:$A,0),1)</f>
        <v>257</v>
      </c>
      <c r="L201" s="185">
        <f t="shared" si="18"/>
        <v>264</v>
      </c>
      <c r="M201" s="185" t="str">
        <f t="shared" si="22"/>
        <v>産業（製造業）パルプ製造業及び紙製造業抄紙工程電気使用設備</v>
      </c>
      <c r="N201" s="186"/>
      <c r="O201" s="193" t="s">
        <v>846</v>
      </c>
      <c r="P201" s="210">
        <v>8</v>
      </c>
      <c r="Q201" s="210">
        <v>0</v>
      </c>
      <c r="R201" s="210">
        <v>0</v>
      </c>
    </row>
    <row r="202" spans="2:18" hidden="1">
      <c r="B202" s="204" t="s">
        <v>774</v>
      </c>
      <c r="C202" s="205"/>
      <c r="D202" s="415" t="s">
        <v>783</v>
      </c>
      <c r="E202" s="416"/>
      <c r="F202" s="204" t="s">
        <v>3778</v>
      </c>
      <c r="G202" s="206" t="s">
        <v>988</v>
      </c>
      <c r="H202" s="202" t="s">
        <v>1004</v>
      </c>
      <c r="I202" s="203"/>
      <c r="J202" s="163" t="e">
        <f t="shared" si="24"/>
        <v>#N/A</v>
      </c>
      <c r="K202" s="164">
        <f>INDEX('1.2(1)②'!$B:$B,MATCH(M202,'1.2(1)②'!$A:$A,0),1)</f>
        <v>265</v>
      </c>
      <c r="L202" s="185" t="e">
        <f t="shared" si="18"/>
        <v>#N/A</v>
      </c>
      <c r="M202" s="185" t="str">
        <f t="shared" si="22"/>
        <v>産業（製造業）パルプ製造業及び紙製造業抄紙工程省エネルギー型製造プロセス</v>
      </c>
      <c r="N202" s="186"/>
      <c r="O202" s="193" t="s">
        <v>847</v>
      </c>
      <c r="P202" s="210">
        <v>2</v>
      </c>
      <c r="Q202" s="210">
        <v>0</v>
      </c>
      <c r="R202" s="210">
        <v>0</v>
      </c>
    </row>
    <row r="203" spans="2:18" hidden="1">
      <c r="B203" s="204" t="s">
        <v>774</v>
      </c>
      <c r="C203" s="205"/>
      <c r="D203" s="415" t="s">
        <v>783</v>
      </c>
      <c r="E203" s="416"/>
      <c r="F203" s="204" t="s">
        <v>3779</v>
      </c>
      <c r="G203" s="413" t="s">
        <v>3581</v>
      </c>
      <c r="H203" s="202" t="s">
        <v>74</v>
      </c>
      <c r="I203" s="203"/>
      <c r="J203" s="163" t="e">
        <f t="shared" si="24"/>
        <v>#N/A</v>
      </c>
      <c r="K203" s="164" t="e">
        <f>INDEX('1.2(1)②'!$B:$B,MATCH(M203,'1.2(1)②'!$A:$A,0),1)</f>
        <v>#N/A</v>
      </c>
      <c r="L203" s="185" t="e">
        <f t="shared" si="18"/>
        <v>#N/A</v>
      </c>
      <c r="M203" s="185" t="str">
        <f t="shared" si="22"/>
        <v>産業（製造業）パルプ製造業及び紙製造業動力工程
（重油、石炭、都市ガス、固形燃料等）燃焼設備</v>
      </c>
      <c r="N203" s="186"/>
      <c r="O203" s="193" t="s">
        <v>916</v>
      </c>
      <c r="P203" s="210">
        <v>1</v>
      </c>
      <c r="Q203" s="210">
        <v>0</v>
      </c>
      <c r="R203" s="210">
        <v>0</v>
      </c>
    </row>
    <row r="204" spans="2:18" hidden="1">
      <c r="B204" s="204" t="s">
        <v>774</v>
      </c>
      <c r="C204" s="205"/>
      <c r="D204" s="415" t="s">
        <v>783</v>
      </c>
      <c r="E204" s="416"/>
      <c r="F204" s="204" t="s">
        <v>3780</v>
      </c>
      <c r="G204" s="414"/>
      <c r="H204" s="202" t="s">
        <v>89</v>
      </c>
      <c r="I204" s="203"/>
      <c r="J204" s="163" t="e">
        <f t="shared" si="24"/>
        <v>#N/A</v>
      </c>
      <c r="K204" s="164" t="e">
        <f>INDEX('1.2(1)②'!$B:$B,MATCH(M204,'1.2(1)②'!$A:$A,0),1)</f>
        <v>#N/A</v>
      </c>
      <c r="L204" s="185">
        <f t="shared" si="18"/>
        <v>268</v>
      </c>
      <c r="M204" s="185" t="str">
        <f t="shared" si="22"/>
        <v>産業（製造業）パルプ製造業及び紙製造業熱利用設備</v>
      </c>
      <c r="N204" s="186"/>
      <c r="O204" s="193" t="s">
        <v>848</v>
      </c>
      <c r="P204" s="210">
        <v>1</v>
      </c>
      <c r="Q204" s="210">
        <v>0</v>
      </c>
      <c r="R204" s="210">
        <v>0</v>
      </c>
    </row>
    <row r="205" spans="2:18" hidden="1">
      <c r="B205" s="204" t="s">
        <v>774</v>
      </c>
      <c r="C205" s="205"/>
      <c r="D205" s="415" t="s">
        <v>783</v>
      </c>
      <c r="E205" s="416"/>
      <c r="F205" s="204" t="s">
        <v>3781</v>
      </c>
      <c r="G205" s="205" t="s">
        <v>992</v>
      </c>
      <c r="H205" s="202" t="s">
        <v>74</v>
      </c>
      <c r="I205" s="203"/>
      <c r="J205" s="163">
        <f t="shared" si="24"/>
        <v>269</v>
      </c>
      <c r="K205" s="164">
        <f>INDEX('1.2(1)②'!$B:$B,MATCH(M205,'1.2(1)②'!$A:$A,0),1)</f>
        <v>269</v>
      </c>
      <c r="L205" s="185">
        <f t="shared" si="18"/>
        <v>269</v>
      </c>
      <c r="M205" s="185" t="str">
        <f t="shared" si="22"/>
        <v>産業（製造業）パルプ製造業及び紙製造業動力工程（回収黒液）燃焼設備</v>
      </c>
      <c r="N205" s="186"/>
      <c r="O205" s="193" t="s">
        <v>903</v>
      </c>
      <c r="P205" s="210">
        <v>1</v>
      </c>
      <c r="Q205" s="210">
        <v>0</v>
      </c>
      <c r="R205" s="210">
        <v>0</v>
      </c>
    </row>
    <row r="206" spans="2:18" hidden="1">
      <c r="B206" s="204" t="s">
        <v>774</v>
      </c>
      <c r="C206" s="205"/>
      <c r="D206" s="415" t="s">
        <v>783</v>
      </c>
      <c r="E206" s="416"/>
      <c r="F206" s="204" t="s">
        <v>3782</v>
      </c>
      <c r="G206" s="206" t="s">
        <v>992</v>
      </c>
      <c r="H206" s="202" t="s">
        <v>89</v>
      </c>
      <c r="I206" s="203"/>
      <c r="J206" s="163" t="str">
        <f t="shared" si="24"/>
        <v>270～273</v>
      </c>
      <c r="K206" s="164">
        <f>INDEX('1.2(1)②'!$B:$B,MATCH(M206,'1.2(1)②'!$A:$A,0),1)</f>
        <v>270</v>
      </c>
      <c r="L206" s="185">
        <f t="shared" si="18"/>
        <v>273</v>
      </c>
      <c r="M206" s="185" t="str">
        <f t="shared" si="22"/>
        <v>産業（製造業）パルプ製造業及び紙製造業動力工程（回収黒液）熱利用設備</v>
      </c>
      <c r="N206" s="186"/>
      <c r="O206" s="193" t="s">
        <v>849</v>
      </c>
      <c r="P206" s="210">
        <v>4</v>
      </c>
      <c r="Q206" s="210">
        <v>0</v>
      </c>
      <c r="R206" s="210">
        <v>0</v>
      </c>
    </row>
    <row r="207" spans="2:18" hidden="1">
      <c r="B207" s="204" t="s">
        <v>774</v>
      </c>
      <c r="C207" s="205"/>
      <c r="D207" s="415" t="s">
        <v>783</v>
      </c>
      <c r="E207" s="416"/>
      <c r="F207" s="204" t="s">
        <v>3783</v>
      </c>
      <c r="G207" s="206" t="s">
        <v>992</v>
      </c>
      <c r="H207" s="202" t="s">
        <v>560</v>
      </c>
      <c r="I207" s="203"/>
      <c r="J207" s="163" t="str">
        <f t="shared" si="24"/>
        <v>274～277</v>
      </c>
      <c r="K207" s="164">
        <f>INDEX('1.2(1)②'!$B:$B,MATCH(M207,'1.2(1)②'!$A:$A,0),1)</f>
        <v>274</v>
      </c>
      <c r="L207" s="185">
        <f t="shared" si="18"/>
        <v>277</v>
      </c>
      <c r="M207" s="185" t="str">
        <f t="shared" si="22"/>
        <v>産業（製造業）パルプ製造業及び紙製造業動力工程（回収黒液）廃熱回収設備</v>
      </c>
      <c r="N207" s="186"/>
      <c r="O207" s="193" t="s">
        <v>849</v>
      </c>
      <c r="P207" s="210">
        <v>4</v>
      </c>
      <c r="Q207" s="210">
        <v>0</v>
      </c>
      <c r="R207" s="210">
        <v>0</v>
      </c>
    </row>
    <row r="208" spans="2:18" hidden="1">
      <c r="B208" s="204" t="s">
        <v>774</v>
      </c>
      <c r="C208" s="205"/>
      <c r="D208" s="415" t="s">
        <v>783</v>
      </c>
      <c r="E208" s="416"/>
      <c r="F208" s="204" t="s">
        <v>3784</v>
      </c>
      <c r="G208" s="207" t="s">
        <v>992</v>
      </c>
      <c r="H208" s="202" t="s">
        <v>110</v>
      </c>
      <c r="I208" s="203"/>
      <c r="J208" s="163" t="e">
        <f t="shared" si="24"/>
        <v>#N/A</v>
      </c>
      <c r="K208" s="164">
        <f>INDEX('1.2(1)②'!$B:$B,MATCH(M208,'1.2(1)②'!$A:$A,0),1)</f>
        <v>278</v>
      </c>
      <c r="L208" s="185" t="e">
        <f t="shared" si="18"/>
        <v>#N/A</v>
      </c>
      <c r="M208" s="185" t="str">
        <f t="shared" si="22"/>
        <v>産業（製造業）パルプ製造業及び紙製造業動力工程（回収黒液）コージェネレーション設備</v>
      </c>
      <c r="N208" s="186"/>
      <c r="O208" s="193" t="s">
        <v>850</v>
      </c>
      <c r="P208" s="210">
        <v>1</v>
      </c>
      <c r="Q208" s="210">
        <v>0</v>
      </c>
      <c r="R208" s="210">
        <v>0</v>
      </c>
    </row>
    <row r="209" spans="2:18" hidden="1">
      <c r="B209" s="322" t="s">
        <v>774</v>
      </c>
      <c r="C209" s="321"/>
      <c r="D209" s="422" t="s">
        <v>3856</v>
      </c>
      <c r="E209" s="423"/>
      <c r="F209" s="321" t="s">
        <v>13</v>
      </c>
      <c r="G209" s="205" t="s">
        <v>817</v>
      </c>
      <c r="H209" s="202" t="s">
        <v>107</v>
      </c>
      <c r="I209" s="203"/>
      <c r="J209" s="163" t="e">
        <f t="shared" si="24"/>
        <v>#N/A</v>
      </c>
      <c r="K209" s="164" t="e">
        <f>INDEX('1.2(1)②'!$B:$B,MATCH(M209,'1.2(1)②'!$A:$A,0),1)</f>
        <v>#N/A</v>
      </c>
      <c r="L209" s="185">
        <f t="shared" si="18"/>
        <v>279</v>
      </c>
      <c r="M209" s="185" t="str">
        <f t="shared" si="22"/>
        <v>産業（製造業）パルプ製造業及び紙製造業（つづき）共通工程※2その他</v>
      </c>
      <c r="N209" s="186"/>
      <c r="O209" s="193" t="s">
        <v>877</v>
      </c>
      <c r="P209" s="210">
        <v>1</v>
      </c>
      <c r="Q209" s="210">
        <v>0</v>
      </c>
      <c r="R209" s="210">
        <v>0</v>
      </c>
    </row>
    <row r="210" spans="2:18" hidden="1">
      <c r="B210" s="204" t="s">
        <v>774</v>
      </c>
      <c r="C210" s="205"/>
      <c r="D210" s="415" t="s">
        <v>783</v>
      </c>
      <c r="E210" s="416"/>
      <c r="F210" s="204" t="s">
        <v>3786</v>
      </c>
      <c r="G210" s="201" t="s">
        <v>737</v>
      </c>
      <c r="H210" s="202" t="s">
        <v>117</v>
      </c>
      <c r="I210" s="203"/>
      <c r="J210" s="163" t="str">
        <f t="shared" si="24"/>
        <v>280～283</v>
      </c>
      <c r="K210" s="164">
        <f>INDEX('1.2(1)②'!$B:$B,MATCH(M210,'1.2(1)②'!$A:$A,0),1)</f>
        <v>280</v>
      </c>
      <c r="L210" s="185">
        <f t="shared" si="18"/>
        <v>283</v>
      </c>
      <c r="M210" s="185" t="str">
        <f t="shared" si="22"/>
        <v>産業（製造業）パルプ製造業及び紙製造業その他の主要エネルギー消費設備電気使用設備</v>
      </c>
      <c r="N210" s="186"/>
      <c r="O210" s="193" t="s">
        <v>851</v>
      </c>
      <c r="P210" s="210">
        <v>4</v>
      </c>
      <c r="Q210" s="210">
        <v>0</v>
      </c>
      <c r="R210" s="210">
        <v>0</v>
      </c>
    </row>
    <row r="211" spans="2:18" ht="14.4" hidden="1" customHeight="1">
      <c r="B211" s="204" t="s">
        <v>774</v>
      </c>
      <c r="C211" s="205"/>
      <c r="D211" s="413" t="s">
        <v>1022</v>
      </c>
      <c r="E211" s="201" t="s">
        <v>1011</v>
      </c>
      <c r="F211" s="204" t="s">
        <v>3787</v>
      </c>
      <c r="G211" s="210" t="s">
        <v>821</v>
      </c>
      <c r="H211" s="202" t="s">
        <v>74</v>
      </c>
      <c r="I211" s="203"/>
      <c r="J211" s="163" t="str">
        <f t="shared" si="24"/>
        <v>284～286</v>
      </c>
      <c r="K211" s="164">
        <f>INDEX('1.2(1)②'!$B:$B,MATCH(M211,'1.2(1)②'!$A:$A,0),1)</f>
        <v>284</v>
      </c>
      <c r="L211" s="185">
        <f t="shared" si="18"/>
        <v>286</v>
      </c>
      <c r="M211" s="185" t="str">
        <f>B211&amp;D213&amp;E211&amp;G211&amp;H211</f>
        <v>産業（製造業）石油化学系基礎製品製造業（ナフサ分解プラント）ナフサ分解工程燃焼設備</v>
      </c>
      <c r="N211" s="186"/>
      <c r="O211" s="193" t="s">
        <v>925</v>
      </c>
      <c r="P211" s="210">
        <v>3</v>
      </c>
      <c r="Q211" s="210">
        <v>0</v>
      </c>
      <c r="R211" s="210">
        <v>0</v>
      </c>
    </row>
    <row r="212" spans="2:18" hidden="1">
      <c r="B212" s="204" t="s">
        <v>774</v>
      </c>
      <c r="C212" s="205"/>
      <c r="D212" s="419"/>
      <c r="E212" s="204" t="s">
        <v>1011</v>
      </c>
      <c r="F212" s="204" t="s">
        <v>3788</v>
      </c>
      <c r="G212" s="205" t="s">
        <v>823</v>
      </c>
      <c r="H212" s="202" t="s">
        <v>89</v>
      </c>
      <c r="I212" s="203"/>
      <c r="J212" s="163" t="str">
        <f t="shared" si="24"/>
        <v>287～290</v>
      </c>
      <c r="K212" s="164">
        <f>INDEX('1.2(1)②'!$B:$B,MATCH(M212,'1.2(1)②'!$A:$A,0),1)</f>
        <v>287</v>
      </c>
      <c r="L212" s="185">
        <f t="shared" si="18"/>
        <v>290</v>
      </c>
      <c r="M212" s="185" t="str">
        <f>B212&amp;D213&amp;E212&amp;G212&amp;H212</f>
        <v>産業（製造業）石油化学系基礎製品製造業（ナフサ分解プラント）高温分離工程熱利用設備</v>
      </c>
      <c r="N212" s="186"/>
      <c r="O212" s="193" t="s">
        <v>852</v>
      </c>
      <c r="P212" s="210">
        <v>4</v>
      </c>
      <c r="Q212" s="210">
        <v>0</v>
      </c>
      <c r="R212" s="210">
        <v>0</v>
      </c>
    </row>
    <row r="213" spans="2:18" hidden="1">
      <c r="B213" s="204" t="s">
        <v>774</v>
      </c>
      <c r="C213" s="205"/>
      <c r="D213" s="206" t="s">
        <v>790</v>
      </c>
      <c r="E213" s="206" t="s">
        <v>1011</v>
      </c>
      <c r="F213" s="204" t="s">
        <v>3789</v>
      </c>
      <c r="G213" s="204" t="s">
        <v>823</v>
      </c>
      <c r="H213" s="202" t="s">
        <v>560</v>
      </c>
      <c r="I213" s="203"/>
      <c r="J213" s="163">
        <f t="shared" si="24"/>
        <v>291</v>
      </c>
      <c r="K213" s="164">
        <f>INDEX('1.2(1)②'!$B:$B,MATCH(M213,'1.2(1)②'!$A:$A,0),1)</f>
        <v>291</v>
      </c>
      <c r="L213" s="185">
        <f t="shared" si="18"/>
        <v>291</v>
      </c>
      <c r="M213" s="185" t="str">
        <f t="shared" ref="M213:M222" si="25">B213&amp;D213&amp;E213&amp;G213&amp;H213</f>
        <v>産業（製造業）石油化学系基礎製品製造業（ナフサ分解プラント）高温分離工程廃熱回収設備</v>
      </c>
      <c r="N213" s="186"/>
      <c r="O213" s="193" t="s">
        <v>853</v>
      </c>
      <c r="P213" s="210">
        <v>1</v>
      </c>
      <c r="Q213" s="210">
        <v>0</v>
      </c>
      <c r="R213" s="210">
        <v>0</v>
      </c>
    </row>
    <row r="214" spans="2:18" hidden="1">
      <c r="B214" s="204" t="s">
        <v>774</v>
      </c>
      <c r="C214" s="205"/>
      <c r="D214" s="206" t="s">
        <v>790</v>
      </c>
      <c r="E214" s="207" t="s">
        <v>1011</v>
      </c>
      <c r="F214" s="204" t="s">
        <v>3790</v>
      </c>
      <c r="G214" s="210" t="s">
        <v>825</v>
      </c>
      <c r="H214" s="202" t="s">
        <v>89</v>
      </c>
      <c r="I214" s="203"/>
      <c r="J214" s="163" t="str">
        <f t="shared" si="24"/>
        <v>292～295</v>
      </c>
      <c r="K214" s="164">
        <f>INDEX('1.2(1)②'!$B:$B,MATCH(M214,'1.2(1)②'!$A:$A,0),1)</f>
        <v>292</v>
      </c>
      <c r="L214" s="185">
        <f t="shared" ref="L214:L221" si="26">K215-1</f>
        <v>295</v>
      </c>
      <c r="M214" s="185" t="str">
        <f t="shared" si="25"/>
        <v>産業（製造業）石油化学系基礎製品製造業（ナフサ分解プラント）低温分離工程熱利用設備</v>
      </c>
      <c r="N214" s="186"/>
      <c r="O214" s="193" t="s">
        <v>3546</v>
      </c>
      <c r="P214" s="210">
        <v>4</v>
      </c>
      <c r="Q214" s="210">
        <v>0</v>
      </c>
      <c r="R214" s="210">
        <v>0</v>
      </c>
    </row>
    <row r="215" spans="2:18" hidden="1">
      <c r="B215" s="204" t="s">
        <v>774</v>
      </c>
      <c r="C215" s="205"/>
      <c r="D215" s="207" t="s">
        <v>790</v>
      </c>
      <c r="E215" s="209" t="s">
        <v>1012</v>
      </c>
      <c r="F215" s="204" t="s">
        <v>3791</v>
      </c>
      <c r="G215" s="205" t="s">
        <v>827</v>
      </c>
      <c r="H215" s="202" t="s">
        <v>89</v>
      </c>
      <c r="I215" s="203"/>
      <c r="J215" s="163" t="e">
        <f t="shared" si="24"/>
        <v>#N/A</v>
      </c>
      <c r="K215" s="164">
        <f>INDEX('1.2(1)②'!$B:$B,MATCH(M215,'1.2(1)②'!$A:$A,0),1)</f>
        <v>296</v>
      </c>
      <c r="L215" s="185" t="e">
        <f t="shared" si="26"/>
        <v>#N/A</v>
      </c>
      <c r="M215" s="185" t="str">
        <f t="shared" si="25"/>
        <v>産業（製造業）石油化学系基礎製品製造業（その他のプラント）分離操作工程熱利用設備</v>
      </c>
      <c r="N215" s="186"/>
      <c r="O215" s="193" t="s">
        <v>3546</v>
      </c>
      <c r="P215" s="210">
        <v>6</v>
      </c>
      <c r="Q215" s="210">
        <v>0</v>
      </c>
      <c r="R215" s="210">
        <v>0</v>
      </c>
    </row>
    <row r="216" spans="2:18" hidden="1">
      <c r="B216" s="204" t="s">
        <v>774</v>
      </c>
      <c r="C216" s="205"/>
      <c r="D216" s="420" t="s">
        <v>793</v>
      </c>
      <c r="E216" s="421"/>
      <c r="F216" s="204" t="s">
        <v>3792</v>
      </c>
      <c r="G216" s="210" t="s">
        <v>794</v>
      </c>
      <c r="H216" s="202" t="s">
        <v>107</v>
      </c>
      <c r="I216" s="203"/>
      <c r="J216" s="163" t="e">
        <f t="shared" si="24"/>
        <v>#N/A</v>
      </c>
      <c r="K216" s="164" t="e">
        <f>INDEX('1.2(1)②'!$B:$B,MATCH(M216,'1.2(1)②'!$A:$A,0),1)</f>
        <v>#N/A</v>
      </c>
      <c r="L216" s="185">
        <f t="shared" si="26"/>
        <v>301</v>
      </c>
      <c r="M216" s="185" t="str">
        <f t="shared" si="25"/>
        <v>産業（製造業）セメント製造業共通工程その他</v>
      </c>
      <c r="N216" s="186"/>
      <c r="O216" s="193" t="s">
        <v>3847</v>
      </c>
      <c r="P216" s="210">
        <v>1</v>
      </c>
      <c r="Q216" s="210">
        <v>0</v>
      </c>
      <c r="R216" s="210">
        <v>0</v>
      </c>
    </row>
    <row r="217" spans="2:18" hidden="1">
      <c r="B217" s="204" t="s">
        <v>774</v>
      </c>
      <c r="C217" s="205"/>
      <c r="D217" s="415" t="s">
        <v>1013</v>
      </c>
      <c r="E217" s="416"/>
      <c r="F217" s="204" t="s">
        <v>3793</v>
      </c>
      <c r="G217" s="205" t="s">
        <v>1014</v>
      </c>
      <c r="H217" s="202" t="s">
        <v>1015</v>
      </c>
      <c r="I217" s="203"/>
      <c r="J217" s="163" t="str">
        <f t="shared" si="24"/>
        <v>302～303</v>
      </c>
      <c r="K217" s="164">
        <f>INDEX('1.2(1)②'!$B:$B,MATCH(M217,'1.2(1)②'!$A:$A,0),1)</f>
        <v>302</v>
      </c>
      <c r="L217" s="185">
        <f t="shared" si="26"/>
        <v>303</v>
      </c>
      <c r="M217" s="185" t="str">
        <f t="shared" si="25"/>
        <v>産業（製造業）セメント製造業原料粉砕工程原料粉砕設備</v>
      </c>
      <c r="N217" s="186"/>
      <c r="O217" s="193" t="s">
        <v>854</v>
      </c>
      <c r="P217" s="210">
        <v>2</v>
      </c>
      <c r="Q217" s="210">
        <v>0</v>
      </c>
      <c r="R217" s="210">
        <v>0</v>
      </c>
    </row>
    <row r="218" spans="2:18" hidden="1">
      <c r="B218" s="204" t="s">
        <v>774</v>
      </c>
      <c r="C218" s="205"/>
      <c r="D218" s="415" t="s">
        <v>1013</v>
      </c>
      <c r="E218" s="416"/>
      <c r="F218" s="204" t="s">
        <v>3794</v>
      </c>
      <c r="G218" s="201" t="s">
        <v>770</v>
      </c>
      <c r="H218" s="202" t="s">
        <v>1016</v>
      </c>
      <c r="I218" s="203"/>
      <c r="J218" s="163" t="str">
        <f t="shared" si="24"/>
        <v>304～305</v>
      </c>
      <c r="K218" s="164">
        <f>INDEX('1.2(1)②'!$B:$B,MATCH(M218,'1.2(1)②'!$A:$A,0),1)</f>
        <v>304</v>
      </c>
      <c r="L218" s="185">
        <f t="shared" si="26"/>
        <v>305</v>
      </c>
      <c r="M218" s="185" t="str">
        <f t="shared" si="25"/>
        <v>産業（製造業）セメント製造業焼成工程石炭粉砕設備</v>
      </c>
      <c r="N218" s="186"/>
      <c r="O218" s="193" t="s">
        <v>854</v>
      </c>
      <c r="P218" s="210">
        <v>2</v>
      </c>
      <c r="Q218" s="210">
        <v>0</v>
      </c>
      <c r="R218" s="210">
        <v>0</v>
      </c>
    </row>
    <row r="219" spans="2:18" hidden="1">
      <c r="B219" s="204" t="s">
        <v>774</v>
      </c>
      <c r="C219" s="205"/>
      <c r="D219" s="415" t="s">
        <v>1013</v>
      </c>
      <c r="E219" s="416"/>
      <c r="F219" s="204" t="s">
        <v>13</v>
      </c>
      <c r="G219" s="204" t="s">
        <v>770</v>
      </c>
      <c r="H219" s="202" t="s">
        <v>1017</v>
      </c>
      <c r="I219" s="203"/>
      <c r="J219" s="163" t="str">
        <f t="shared" si="24"/>
        <v>306～307</v>
      </c>
      <c r="K219" s="164">
        <f>INDEX('1.2(1)②'!$B:$B,MATCH(M219,'1.2(1)②'!$A:$A,0),1)</f>
        <v>306</v>
      </c>
      <c r="L219" s="185">
        <f t="shared" si="26"/>
        <v>307</v>
      </c>
      <c r="M219" s="185" t="str">
        <f t="shared" si="25"/>
        <v>産業（製造業）セメント製造業焼成工程排熱回収設備</v>
      </c>
      <c r="N219" s="186"/>
      <c r="O219" s="193" t="s">
        <v>855</v>
      </c>
      <c r="P219" s="210">
        <v>2</v>
      </c>
      <c r="Q219" s="210">
        <v>0</v>
      </c>
      <c r="R219" s="210">
        <v>0</v>
      </c>
    </row>
    <row r="220" spans="2:18" hidden="1">
      <c r="B220" s="204" t="s">
        <v>774</v>
      </c>
      <c r="C220" s="205"/>
      <c r="D220" s="415" t="s">
        <v>1013</v>
      </c>
      <c r="E220" s="416"/>
      <c r="F220" s="204" t="s">
        <v>13</v>
      </c>
      <c r="G220" s="207" t="s">
        <v>770</v>
      </c>
      <c r="H220" s="202" t="s">
        <v>1018</v>
      </c>
      <c r="I220" s="203"/>
      <c r="J220" s="163" t="str">
        <f t="shared" si="24"/>
        <v>308～309</v>
      </c>
      <c r="K220" s="164">
        <f>INDEX('1.2(1)②'!$B:$B,MATCH(M220,'1.2(1)②'!$A:$A,0),1)</f>
        <v>308</v>
      </c>
      <c r="L220" s="185">
        <f t="shared" si="26"/>
        <v>309</v>
      </c>
      <c r="M220" s="185" t="str">
        <f t="shared" si="25"/>
        <v>産業（製造業）セメント製造業焼成工程廃棄物燃料利用設備</v>
      </c>
      <c r="N220" s="186"/>
      <c r="O220" s="193" t="s">
        <v>3548</v>
      </c>
      <c r="P220" s="210">
        <v>2</v>
      </c>
      <c r="Q220" s="210">
        <v>0</v>
      </c>
      <c r="R220" s="210">
        <v>0</v>
      </c>
    </row>
    <row r="221" spans="2:18" hidden="1">
      <c r="B221" s="204" t="s">
        <v>774</v>
      </c>
      <c r="C221" s="205"/>
      <c r="D221" s="415" t="s">
        <v>1013</v>
      </c>
      <c r="E221" s="416"/>
      <c r="F221" s="204" t="s">
        <v>13</v>
      </c>
      <c r="G221" s="205" t="s">
        <v>1019</v>
      </c>
      <c r="H221" s="202" t="s">
        <v>1020</v>
      </c>
      <c r="I221" s="203"/>
      <c r="J221" s="163" t="str">
        <f t="shared" si="24"/>
        <v>310～311</v>
      </c>
      <c r="K221" s="164">
        <f>INDEX('1.2(1)②'!$B:$B,MATCH(M221,'1.2(1)②'!$A:$A,0),1)</f>
        <v>310</v>
      </c>
      <c r="L221" s="185">
        <f t="shared" si="26"/>
        <v>311</v>
      </c>
      <c r="M221" s="185" t="str">
        <f t="shared" si="25"/>
        <v>産業（製造業）セメント製造業仕上げ工程クリンカー粉砕設備</v>
      </c>
      <c r="N221" s="186"/>
      <c r="O221" s="193" t="s">
        <v>856</v>
      </c>
      <c r="P221" s="210">
        <v>2</v>
      </c>
      <c r="Q221" s="210">
        <v>0</v>
      </c>
      <c r="R221" s="210">
        <v>0</v>
      </c>
    </row>
    <row r="222" spans="2:18" hidden="1">
      <c r="B222" s="207" t="s">
        <v>774</v>
      </c>
      <c r="C222" s="209"/>
      <c r="D222" s="417" t="s">
        <v>1013</v>
      </c>
      <c r="E222" s="418"/>
      <c r="F222" s="207" t="s">
        <v>13</v>
      </c>
      <c r="G222" s="207" t="s">
        <v>1019</v>
      </c>
      <c r="H222" s="202" t="s">
        <v>1021</v>
      </c>
      <c r="I222" s="203"/>
      <c r="J222" s="163" t="str">
        <f t="shared" si="24"/>
        <v>312～313</v>
      </c>
      <c r="K222" s="164">
        <f>INDEX('1.2(1)②'!$B:$B,MATCH(M222,'1.2(1)②'!$A:$A,0),1)</f>
        <v>312</v>
      </c>
      <c r="L222" s="185">
        <f>K223-1</f>
        <v>313</v>
      </c>
      <c r="M222" s="185" t="str">
        <f t="shared" si="25"/>
        <v>産業（製造業）セメント製造業仕上げ工程スラグ粉砕設備</v>
      </c>
      <c r="N222" s="186"/>
      <c r="O222" s="193" t="s">
        <v>854</v>
      </c>
      <c r="P222" s="210">
        <v>2</v>
      </c>
      <c r="Q222" s="210">
        <v>0</v>
      </c>
      <c r="R222" s="210">
        <v>0</v>
      </c>
    </row>
    <row r="223" spans="2:18" hidden="1">
      <c r="B223" s="114" t="s">
        <v>807</v>
      </c>
      <c r="C223" s="284" t="s">
        <v>806</v>
      </c>
      <c r="D223" s="290"/>
      <c r="E223" s="290"/>
      <c r="F223" s="123"/>
      <c r="G223" s="123"/>
      <c r="J223" s="113"/>
      <c r="K223" s="58">
        <f>'1.2(1)②'!B319+1</f>
        <v>314</v>
      </c>
      <c r="L223" s="17"/>
      <c r="M223" s="17"/>
    </row>
    <row r="224" spans="2:18" hidden="1">
      <c r="B224" s="114" t="s">
        <v>820</v>
      </c>
      <c r="C224" s="38" t="s">
        <v>819</v>
      </c>
      <c r="D224" s="290"/>
      <c r="E224" s="290"/>
      <c r="F224" s="123"/>
      <c r="G224" s="123"/>
      <c r="J224" s="113"/>
      <c r="K224" s="17"/>
      <c r="L224" s="17"/>
      <c r="M224" s="17"/>
    </row>
    <row r="225" spans="2:18" hidden="1">
      <c r="J225"/>
    </row>
    <row r="226" spans="2:18" ht="18.600000000000001" hidden="1">
      <c r="B226" s="33" t="s">
        <v>712</v>
      </c>
      <c r="C226" s="19" t="s">
        <v>3795</v>
      </c>
      <c r="E226" s="19"/>
    </row>
    <row r="227" spans="2:18" hidden="1"/>
    <row r="228" spans="2:18" hidden="1">
      <c r="B228" s="369" t="s">
        <v>0</v>
      </c>
      <c r="C228" s="370"/>
      <c r="D228" s="369" t="s">
        <v>730</v>
      </c>
      <c r="E228" s="370"/>
      <c r="F228" s="292" t="s">
        <v>8</v>
      </c>
      <c r="G228" s="369" t="s">
        <v>3</v>
      </c>
      <c r="H228" s="370"/>
      <c r="I228" s="73" t="s">
        <v>1024</v>
      </c>
      <c r="J228" s="59" t="s">
        <v>3003</v>
      </c>
      <c r="O228" s="317" t="s">
        <v>3850</v>
      </c>
      <c r="P228" s="58" t="s">
        <v>3513</v>
      </c>
      <c r="Q228" t="s">
        <v>3516</v>
      </c>
      <c r="R228" t="s">
        <v>3517</v>
      </c>
    </row>
    <row r="229" spans="2:18" ht="28.8" hidden="1">
      <c r="B229" s="298" t="s">
        <v>3070</v>
      </c>
      <c r="C229" s="24"/>
      <c r="D229" s="298" t="s">
        <v>680</v>
      </c>
      <c r="E229" s="299"/>
      <c r="F229" s="21" t="s">
        <v>13</v>
      </c>
      <c r="G229" s="128" t="s">
        <v>3444</v>
      </c>
      <c r="H229" s="299"/>
      <c r="I229" s="301" t="s">
        <v>3445</v>
      </c>
      <c r="J229" s="297" t="str">
        <f t="shared" ref="J229:J272" si="27">HYPERLINK("#'"&amp;$B$17&amp;$B$18&amp;$B$226&amp;"'!B"&amp;K229+6,IF(L229=K229,K229,K229&amp;"～"&amp;L229))</f>
        <v>1～4</v>
      </c>
      <c r="K229" s="60">
        <f>INDEX('1.2(1)③'!$B:$B,MATCH(M229,'1.2(1)③'!A:A,0),1)</f>
        <v>1</v>
      </c>
      <c r="L229" s="17">
        <f>K230-1</f>
        <v>4</v>
      </c>
      <c r="M229" s="17" t="str">
        <f>B229&amp;G229&amp;I229</f>
        <v>上水道・工業用水道取水・導水工程ポンプ設備</v>
      </c>
      <c r="O229" s="317" t="str">
        <f>INDEX('1.2(1)③'!$I:$I,MATCH($K229,'1.2(1)③'!$B:$B,0),1)</f>
        <v>ポンプ設備における台数制御システム・可動羽根制御システム・インバーター等を利用した回転速度制御システム等の導入による運転制御方式の改善</v>
      </c>
      <c r="P229">
        <f t="shared" ref="P229:P272" si="28">L229-K229+1</f>
        <v>4</v>
      </c>
      <c r="Q229">
        <v>0</v>
      </c>
      <c r="R229">
        <v>0</v>
      </c>
    </row>
    <row r="230" spans="2:18" hidden="1">
      <c r="B230" s="42" t="s">
        <v>3070</v>
      </c>
      <c r="D230" s="26"/>
      <c r="E230" s="28"/>
      <c r="F230" s="69" t="s">
        <v>13</v>
      </c>
      <c r="G230" s="78" t="s">
        <v>3444</v>
      </c>
      <c r="H230" s="30"/>
      <c r="I230" s="301" t="s">
        <v>3446</v>
      </c>
      <c r="J230" s="297" t="str">
        <f t="shared" si="27"/>
        <v>5～6</v>
      </c>
      <c r="K230" s="60">
        <f>INDEX('1.2(1)③'!$B:$B,MATCH(M230,'1.2(1)③'!A:A,0),1)</f>
        <v>5</v>
      </c>
      <c r="L230" s="17">
        <f t="shared" ref="L230:L272" si="29">K231-1</f>
        <v>6</v>
      </c>
      <c r="M230" s="17" t="str">
        <f t="shared" ref="M230:M272" si="30">B230&amp;G230&amp;I230</f>
        <v>上水道・工業用水道取水・導水工程除塵機</v>
      </c>
      <c r="O230" s="317" t="str">
        <f>INDEX('1.2(1)③'!$I:$I,MATCH($K230,'1.2(1)③'!$B:$B,0),1)</f>
        <v> 運転時間・運転間隔の調整による運転の効率化</v>
      </c>
      <c r="P230">
        <f t="shared" si="28"/>
        <v>2</v>
      </c>
      <c r="Q230">
        <v>0</v>
      </c>
      <c r="R230">
        <v>0</v>
      </c>
    </row>
    <row r="231" spans="2:18" ht="28.8" hidden="1">
      <c r="B231" s="80" t="s">
        <v>3070</v>
      </c>
      <c r="D231" s="26"/>
      <c r="E231" s="28"/>
      <c r="F231" s="70" t="s">
        <v>13</v>
      </c>
      <c r="G231" s="298" t="s">
        <v>3125</v>
      </c>
      <c r="H231" s="299"/>
      <c r="I231" s="301" t="s">
        <v>3447</v>
      </c>
      <c r="J231" s="297" t="str">
        <f t="shared" si="27"/>
        <v>7～8</v>
      </c>
      <c r="K231" s="60">
        <f>INDEX('1.2(1)③'!$B:$B,MATCH(M231,'1.2(1)③'!A:A,0),1)</f>
        <v>7</v>
      </c>
      <c r="L231" s="17">
        <f t="shared" si="29"/>
        <v>8</v>
      </c>
      <c r="M231" s="17" t="str">
        <f t="shared" si="30"/>
        <v>上水道・工業用水道沈でん・ろ過工程凝集池設備</v>
      </c>
      <c r="O231" s="317" t="str">
        <f>INDEX('1.2(1)③'!$I:$I,MATCH($K231,'1.2(1)③'!$B:$B,0),1)</f>
        <v>急速攪拌装置・緩速攪拌装置の効率化のための低速モーター又はインバーター制御システムの導入等による駆動方式の見直し、駆動軸の改良、翼車の材質・構造等の改良</v>
      </c>
      <c r="P231">
        <f t="shared" si="28"/>
        <v>2</v>
      </c>
      <c r="Q231">
        <v>0</v>
      </c>
      <c r="R231">
        <v>0</v>
      </c>
    </row>
    <row r="232" spans="2:18" hidden="1">
      <c r="B232" s="80" t="s">
        <v>3070</v>
      </c>
      <c r="D232" s="26"/>
      <c r="E232" s="28"/>
      <c r="F232" s="70" t="s">
        <v>13</v>
      </c>
      <c r="G232" s="80" t="s">
        <v>3125</v>
      </c>
      <c r="H232" s="28"/>
      <c r="I232" s="301" t="s">
        <v>3448</v>
      </c>
      <c r="J232" s="297" t="str">
        <f t="shared" si="27"/>
        <v>9～11</v>
      </c>
      <c r="K232" s="60">
        <f>INDEX('1.2(1)③'!$B:$B,MATCH(M232,'1.2(1)③'!A:A,0),1)</f>
        <v>9</v>
      </c>
      <c r="L232" s="17">
        <f t="shared" si="29"/>
        <v>11</v>
      </c>
      <c r="M232" s="17" t="str">
        <f t="shared" si="30"/>
        <v>上水道・工業用水道沈でん・ろ過工程沈でん設備</v>
      </c>
      <c r="O232" s="317" t="str">
        <f>INDEX('1.2(1)③'!$I:$I,MATCH($K232,'1.2(1)③'!$B:$B,0),1)</f>
        <v>効率的な駆動方式の採用によるスラッジ掻寄機の運転の効率化</v>
      </c>
      <c r="P232">
        <f t="shared" si="28"/>
        <v>3</v>
      </c>
      <c r="Q232">
        <v>0</v>
      </c>
      <c r="R232">
        <v>0</v>
      </c>
    </row>
    <row r="233" spans="2:18" hidden="1">
      <c r="B233" s="80" t="s">
        <v>3070</v>
      </c>
      <c r="D233" s="26"/>
      <c r="E233" s="28"/>
      <c r="F233" s="70" t="s">
        <v>13</v>
      </c>
      <c r="G233" s="80" t="s">
        <v>3125</v>
      </c>
      <c r="H233" s="28"/>
      <c r="I233" s="301" t="s">
        <v>3449</v>
      </c>
      <c r="J233" s="297" t="str">
        <f t="shared" si="27"/>
        <v>12～14</v>
      </c>
      <c r="K233" s="60">
        <f>INDEX('1.2(1)③'!$B:$B,MATCH(M233,'1.2(1)③'!A:A,0),1)</f>
        <v>12</v>
      </c>
      <c r="L233" s="17">
        <f t="shared" si="29"/>
        <v>14</v>
      </c>
      <c r="M233" s="17" t="str">
        <f t="shared" si="30"/>
        <v>上水道・工業用水道沈でん・ろ過工程ろ過池設備</v>
      </c>
      <c r="O233" s="317" t="str">
        <f>INDEX('1.2(1)③'!$I:$I,MATCH($K233,'1.2(1)③'!$B:$B,0),1)</f>
        <v> 洗浄の頻度・時間等の見直し及びろ抗（ろ過抵抗）到達洗浄等による洗浄の効率化</v>
      </c>
      <c r="P233">
        <f t="shared" si="28"/>
        <v>3</v>
      </c>
      <c r="Q233">
        <v>0</v>
      </c>
      <c r="R233">
        <v>0</v>
      </c>
    </row>
    <row r="234" spans="2:18" ht="28.8" hidden="1">
      <c r="B234" s="80" t="s">
        <v>3070</v>
      </c>
      <c r="D234" s="26"/>
      <c r="E234" s="28"/>
      <c r="F234" s="70" t="s">
        <v>13</v>
      </c>
      <c r="G234" s="80" t="s">
        <v>3125</v>
      </c>
      <c r="H234" s="28"/>
      <c r="I234" s="301" t="s">
        <v>3450</v>
      </c>
      <c r="J234" s="297" t="str">
        <f t="shared" si="27"/>
        <v>15～19</v>
      </c>
      <c r="K234" s="60">
        <f>INDEX('1.2(1)③'!$B:$B,MATCH(M234,'1.2(1)③'!A:A,0),1)</f>
        <v>15</v>
      </c>
      <c r="L234" s="17">
        <f t="shared" si="29"/>
        <v>19</v>
      </c>
      <c r="M234" s="17" t="str">
        <f t="shared" si="30"/>
        <v>上水道・工業用水道沈でん・ろ過工程膜ろ過設備</v>
      </c>
      <c r="O234" s="317" t="str">
        <f>INDEX('1.2(1)③'!$I:$I,MATCH($K234,'1.2(1)③'!$B:$B,0),1)</f>
        <v>台数制御システム・可動羽根制御システム・インバーター等を利用した回転速度制御システム等の導入によるポンプ運転制御方式の改善</v>
      </c>
      <c r="P234">
        <f t="shared" si="28"/>
        <v>5</v>
      </c>
      <c r="Q234">
        <v>0</v>
      </c>
      <c r="R234">
        <v>0</v>
      </c>
    </row>
    <row r="235" spans="2:18" hidden="1">
      <c r="B235" s="80" t="s">
        <v>3070</v>
      </c>
      <c r="D235" s="26"/>
      <c r="E235" s="28"/>
      <c r="F235" s="70" t="s">
        <v>13</v>
      </c>
      <c r="G235" s="78" t="s">
        <v>3125</v>
      </c>
      <c r="H235" s="30"/>
      <c r="I235" s="301" t="s">
        <v>3451</v>
      </c>
      <c r="J235" s="297" t="str">
        <f t="shared" si="27"/>
        <v>20～24</v>
      </c>
      <c r="K235" s="60">
        <f>INDEX('1.2(1)③'!$B:$B,MATCH(M235,'1.2(1)③'!A:A,0),1)</f>
        <v>20</v>
      </c>
      <c r="L235" s="17">
        <f t="shared" si="29"/>
        <v>24</v>
      </c>
      <c r="M235" s="17" t="str">
        <f t="shared" si="30"/>
        <v>上水道・工業用水道沈でん・ろ過工程薬品注入設備</v>
      </c>
      <c r="O235" s="317" t="str">
        <f>INDEX('1.2(1)③'!$I:$I,MATCH($K235,'1.2(1)③'!$B:$B,0),1)</f>
        <v>薬品注入の効率化のための自然流下注入方式の導入・原水の質に応じた薬品注入制御の自動化</v>
      </c>
      <c r="P235">
        <f t="shared" si="28"/>
        <v>5</v>
      </c>
      <c r="Q235">
        <v>0</v>
      </c>
      <c r="R235">
        <v>0</v>
      </c>
    </row>
    <row r="236" spans="2:18" hidden="1">
      <c r="B236" s="80" t="s">
        <v>3070</v>
      </c>
      <c r="D236" s="26"/>
      <c r="E236" s="28"/>
      <c r="F236" s="70" t="s">
        <v>13</v>
      </c>
      <c r="G236" s="298" t="s">
        <v>3126</v>
      </c>
      <c r="H236" s="299"/>
      <c r="I236" s="301" t="s">
        <v>3452</v>
      </c>
      <c r="J236" s="297" t="str">
        <f t="shared" si="27"/>
        <v>25～28</v>
      </c>
      <c r="K236" s="60">
        <f>INDEX('1.2(1)③'!$B:$B,MATCH(M236,'1.2(1)③'!A:A,0),1)</f>
        <v>25</v>
      </c>
      <c r="L236" s="17">
        <f t="shared" si="29"/>
        <v>28</v>
      </c>
      <c r="M236" s="17" t="str">
        <f t="shared" si="30"/>
        <v>上水道・工業用水道高度浄水工程オゾン処理設備</v>
      </c>
      <c r="O236" s="317" t="str">
        <f>INDEX('1.2(1)③'!$I:$I,MATCH($K236,'1.2(1)③'!$B:$B,0),1)</f>
        <v> オゾン注入量の制御によるオゾン発生装置の運転の効率化</v>
      </c>
      <c r="P236">
        <f t="shared" si="28"/>
        <v>4</v>
      </c>
      <c r="Q236">
        <v>0</v>
      </c>
      <c r="R236">
        <v>0</v>
      </c>
    </row>
    <row r="237" spans="2:18" hidden="1">
      <c r="B237" s="80" t="s">
        <v>3070</v>
      </c>
      <c r="D237" s="26"/>
      <c r="E237" s="28"/>
      <c r="F237" s="70" t="s">
        <v>13</v>
      </c>
      <c r="G237" s="80" t="s">
        <v>3126</v>
      </c>
      <c r="H237" s="28"/>
      <c r="I237" s="301" t="s">
        <v>3453</v>
      </c>
      <c r="J237" s="297">
        <f t="shared" si="27"/>
        <v>29</v>
      </c>
      <c r="K237" s="60">
        <f>INDEX('1.2(1)③'!$B:$B,MATCH(M237,'1.2(1)③'!A:A,0),1)</f>
        <v>29</v>
      </c>
      <c r="L237" s="17">
        <f t="shared" si="29"/>
        <v>29</v>
      </c>
      <c r="M237" s="17" t="str">
        <f t="shared" si="30"/>
        <v>上水道・工業用水道高度浄水工程紫外線処理設備</v>
      </c>
      <c r="O237" s="317" t="str">
        <f>INDEX('1.2(1)③'!$I:$I,MATCH($K237,'1.2(1)③'!$B:$B,0),1)</f>
        <v>処理形態に応じた紫外線ランプの採用</v>
      </c>
      <c r="P237">
        <f t="shared" si="28"/>
        <v>1</v>
      </c>
      <c r="Q237">
        <v>0</v>
      </c>
      <c r="R237">
        <v>0</v>
      </c>
    </row>
    <row r="238" spans="2:18" hidden="1">
      <c r="B238" s="80" t="s">
        <v>3070</v>
      </c>
      <c r="D238" s="26"/>
      <c r="E238" s="28"/>
      <c r="F238" s="70" t="s">
        <v>13</v>
      </c>
      <c r="G238" s="78" t="s">
        <v>3126</v>
      </c>
      <c r="H238" s="30"/>
      <c r="I238" s="301" t="s">
        <v>3454</v>
      </c>
      <c r="J238" s="297" t="str">
        <f t="shared" si="27"/>
        <v>30～32</v>
      </c>
      <c r="K238" s="60">
        <f>INDEX('1.2(1)③'!$B:$B,MATCH(M238,'1.2(1)③'!A:A,0),1)</f>
        <v>30</v>
      </c>
      <c r="L238" s="17">
        <f t="shared" si="29"/>
        <v>32</v>
      </c>
      <c r="M238" s="17" t="str">
        <f t="shared" si="30"/>
        <v>上水道・工業用水道高度浄水工程粒状活性炭ろ過池設備</v>
      </c>
      <c r="O238" s="317" t="str">
        <f>INDEX('1.2(1)③'!$I:$I,MATCH($K238,'1.2(1)③'!$B:$B,0),1)</f>
        <v> 洗浄頻度・時間等の見直しによる洗浄の効率化</v>
      </c>
      <c r="P238">
        <f t="shared" si="28"/>
        <v>3</v>
      </c>
      <c r="Q238">
        <v>0</v>
      </c>
      <c r="R238">
        <v>0</v>
      </c>
    </row>
    <row r="239" spans="2:18" ht="28.8" hidden="1">
      <c r="B239" s="80" t="s">
        <v>3070</v>
      </c>
      <c r="D239" s="26"/>
      <c r="E239" s="28"/>
      <c r="F239" s="70" t="s">
        <v>13</v>
      </c>
      <c r="G239" s="298" t="s">
        <v>3455</v>
      </c>
      <c r="H239" s="299"/>
      <c r="I239" s="301" t="s">
        <v>3456</v>
      </c>
      <c r="J239" s="297" t="str">
        <f t="shared" si="27"/>
        <v>33～35</v>
      </c>
      <c r="K239" s="60">
        <f>INDEX('1.2(1)③'!$B:$B,MATCH(M239,'1.2(1)③'!A:A,0),1)</f>
        <v>33</v>
      </c>
      <c r="L239" s="17">
        <f t="shared" si="29"/>
        <v>35</v>
      </c>
      <c r="M239" s="17" t="str">
        <f t="shared" si="30"/>
        <v>上水道・工業用水道排水処理工程排泥濃縮槽設備</v>
      </c>
      <c r="O239" s="317" t="str">
        <f>INDEX('1.2(1)③'!$I:$I,MATCH($K239,'1.2(1)③'!$B:$B,0),1)</f>
        <v>台数制御システム・可動羽根制御システム・インバーター等を利用した回転速度制御システム等の導入によるポンプ運転制御方式の改善</v>
      </c>
      <c r="P239">
        <f t="shared" si="28"/>
        <v>3</v>
      </c>
      <c r="Q239">
        <v>0</v>
      </c>
      <c r="R239">
        <v>0</v>
      </c>
    </row>
    <row r="240" spans="2:18" hidden="1">
      <c r="B240" s="80" t="s">
        <v>3070</v>
      </c>
      <c r="D240" s="26"/>
      <c r="E240" s="28"/>
      <c r="F240" s="70" t="s">
        <v>13</v>
      </c>
      <c r="G240" s="78" t="s">
        <v>3455</v>
      </c>
      <c r="H240" s="30"/>
      <c r="I240" s="301" t="s">
        <v>3457</v>
      </c>
      <c r="J240" s="297" t="str">
        <f t="shared" si="27"/>
        <v>36～39</v>
      </c>
      <c r="K240" s="60">
        <f>INDEX('1.2(1)③'!$B:$B,MATCH(M240,'1.2(1)③'!A:A,0),1)</f>
        <v>36</v>
      </c>
      <c r="L240" s="17">
        <f t="shared" si="29"/>
        <v>39</v>
      </c>
      <c r="M240" s="17" t="str">
        <f t="shared" si="30"/>
        <v>上水道・工業用水道排水処理工程排泥脱水設備</v>
      </c>
      <c r="O240" s="317" t="str">
        <f>INDEX('1.2(1)③'!$I:$I,MATCH($K240,'1.2(1)③'!$B:$B,0),1)</f>
        <v>脱水の効率化に適した駆動方式の選定、脱水の効率化のための排熱利用による濃縮汚泥の加温</v>
      </c>
      <c r="P240">
        <f t="shared" si="28"/>
        <v>4</v>
      </c>
      <c r="Q240">
        <v>0</v>
      </c>
      <c r="R240">
        <v>0</v>
      </c>
    </row>
    <row r="241" spans="2:18" ht="28.8" hidden="1">
      <c r="B241" s="80" t="s">
        <v>3070</v>
      </c>
      <c r="D241" s="26"/>
      <c r="E241" s="28"/>
      <c r="F241" s="70" t="s">
        <v>13</v>
      </c>
      <c r="G241" s="74" t="s">
        <v>3458</v>
      </c>
      <c r="H241" s="75"/>
      <c r="I241" s="301" t="s">
        <v>3459</v>
      </c>
      <c r="J241" s="297" t="str">
        <f t="shared" si="27"/>
        <v>40～48</v>
      </c>
      <c r="K241" s="60">
        <f>INDEX('1.2(1)③'!$B:$B,MATCH(M241,'1.2(1)③'!A:A,0),1)</f>
        <v>40</v>
      </c>
      <c r="L241" s="17">
        <f t="shared" si="29"/>
        <v>48</v>
      </c>
      <c r="M241" s="17" t="str">
        <f t="shared" si="30"/>
        <v>上水道・工業用水道送水・配水工程送水・配水施設</v>
      </c>
      <c r="O241" s="317" t="str">
        <f>INDEX('1.2(1)③'!$I:$I,MATCH($K241,'1.2(1)③'!$B:$B,0),1)</f>
        <v>送水・配水施設における台数制御システム・可動羽根制御システム・インバーター等を利用した回転速度制御システム等の導入によるポンプ運転制御方式の改善</v>
      </c>
      <c r="P241">
        <f t="shared" si="28"/>
        <v>9</v>
      </c>
      <c r="Q241">
        <v>0</v>
      </c>
      <c r="R241">
        <v>0</v>
      </c>
    </row>
    <row r="242" spans="2:18" hidden="1">
      <c r="B242" s="80" t="s">
        <v>3070</v>
      </c>
      <c r="D242" s="26"/>
      <c r="E242" s="28"/>
      <c r="F242" s="70" t="s">
        <v>13</v>
      </c>
      <c r="G242" s="298" t="s">
        <v>3460</v>
      </c>
      <c r="H242" s="299"/>
      <c r="I242" s="301" t="s">
        <v>3461</v>
      </c>
      <c r="J242" s="297" t="str">
        <f t="shared" si="27"/>
        <v>49～52</v>
      </c>
      <c r="K242" s="60">
        <f>INDEX('1.2(1)③'!$B:$B,MATCH(M242,'1.2(1)③'!A:A,0),1)</f>
        <v>49</v>
      </c>
      <c r="L242" s="17">
        <f t="shared" si="29"/>
        <v>52</v>
      </c>
      <c r="M242" s="17" t="str">
        <f t="shared" si="30"/>
        <v>上水道・工業用水道総合管理水運用管理</v>
      </c>
      <c r="O242" s="317" t="str">
        <f>INDEX('1.2(1)③'!$I:$I,MATCH($K242,'1.2(1)③'!$B:$B,0),1)</f>
        <v>位置エネルギーを利用した施設の整備</v>
      </c>
      <c r="P242">
        <f t="shared" si="28"/>
        <v>4</v>
      </c>
      <c r="Q242">
        <v>0</v>
      </c>
      <c r="R242">
        <v>0</v>
      </c>
    </row>
    <row r="243" spans="2:18" hidden="1">
      <c r="B243" s="80" t="s">
        <v>3070</v>
      </c>
      <c r="D243" s="26"/>
      <c r="E243" s="28"/>
      <c r="F243" s="70" t="s">
        <v>13</v>
      </c>
      <c r="G243" s="79" t="s">
        <v>3460</v>
      </c>
      <c r="H243" s="30"/>
      <c r="I243" s="301" t="s">
        <v>3462</v>
      </c>
      <c r="J243" s="297" t="str">
        <f t="shared" si="27"/>
        <v>53～57</v>
      </c>
      <c r="K243" s="60">
        <f>INDEX('1.2(1)③'!$B:$B,MATCH(M243,'1.2(1)③'!A:A,0),1)</f>
        <v>53</v>
      </c>
      <c r="L243" s="17">
        <f t="shared" si="29"/>
        <v>57</v>
      </c>
      <c r="M243" s="17" t="str">
        <f t="shared" si="30"/>
        <v>上水道・工業用水道総合管理監視制御システム</v>
      </c>
      <c r="O243" s="317" t="str">
        <f>INDEX('1.2(1)③'!$I:$I,MATCH($K243,'1.2(1)③'!$B:$B,0),1)</f>
        <v>エネルギー原単位の分析のための処理工程単位・主要設備単位・機器単位での電力計の設置</v>
      </c>
      <c r="P243">
        <f t="shared" si="28"/>
        <v>5</v>
      </c>
      <c r="Q243">
        <v>0</v>
      </c>
      <c r="R243">
        <v>0</v>
      </c>
    </row>
    <row r="244" spans="2:18" hidden="1">
      <c r="B244" s="80" t="s">
        <v>3070</v>
      </c>
      <c r="D244" s="26"/>
      <c r="E244" s="28"/>
      <c r="F244" s="70" t="s">
        <v>13</v>
      </c>
      <c r="G244" s="26" t="s">
        <v>195</v>
      </c>
      <c r="H244" s="28"/>
      <c r="I244" s="301" t="s">
        <v>3463</v>
      </c>
      <c r="J244" s="297">
        <f t="shared" si="27"/>
        <v>58</v>
      </c>
      <c r="K244" s="60">
        <f>INDEX('1.2(1)③'!$B:$B,MATCH(M244,'1.2(1)③'!A:A,0),1)</f>
        <v>58</v>
      </c>
      <c r="L244" s="17">
        <f t="shared" si="29"/>
        <v>58</v>
      </c>
      <c r="M244" s="17" t="str">
        <f t="shared" si="30"/>
        <v>上水道・工業用水道未利用エネルギー・再生可能エネルギー設備小水力発電設備</v>
      </c>
      <c r="O244" s="317" t="str">
        <f>INDEX('1.2(1)③'!$I:$I,MATCH($K244,'1.2(1)③'!$B:$B,0),1)</f>
        <v>導水・送水・配水等における管路の残存圧力等を利用した小水力発電設備の導入</v>
      </c>
      <c r="P244">
        <f t="shared" si="28"/>
        <v>1</v>
      </c>
      <c r="Q244">
        <v>0</v>
      </c>
      <c r="R244">
        <v>0</v>
      </c>
    </row>
    <row r="245" spans="2:18" hidden="1">
      <c r="B245" s="80" t="s">
        <v>3070</v>
      </c>
      <c r="D245" s="26"/>
      <c r="E245" s="28"/>
      <c r="F245" s="70" t="s">
        <v>13</v>
      </c>
      <c r="G245" s="80" t="s">
        <v>195</v>
      </c>
      <c r="H245" s="28"/>
      <c r="I245" s="301" t="s">
        <v>3464</v>
      </c>
      <c r="J245" s="297">
        <f t="shared" si="27"/>
        <v>59</v>
      </c>
      <c r="K245" s="60">
        <f>INDEX('1.2(1)③'!$B:$B,MATCH(M245,'1.2(1)③'!A:A,0),1)</f>
        <v>59</v>
      </c>
      <c r="L245" s="17">
        <f t="shared" si="29"/>
        <v>59</v>
      </c>
      <c r="M245" s="17" t="str">
        <f t="shared" si="30"/>
        <v>上水道・工業用水道未利用エネルギー・再生可能エネルギー設備再生可能エネルギー等</v>
      </c>
      <c r="O245" s="317" t="str">
        <f>INDEX('1.2(1)③'!$I:$I,MATCH($K245,'1.2(1)③'!$B:$B,0),1)</f>
        <v>ろ過池・沈殿池上部等未利用スペースを活用した太陽光発電設備の導入</v>
      </c>
      <c r="P245">
        <f t="shared" si="28"/>
        <v>1</v>
      </c>
      <c r="Q245">
        <v>0</v>
      </c>
      <c r="R245">
        <v>0</v>
      </c>
    </row>
    <row r="246" spans="2:18" ht="28.8" hidden="1">
      <c r="B246" s="298" t="s">
        <v>3068</v>
      </c>
      <c r="C246" s="24"/>
      <c r="D246" s="298" t="s">
        <v>680</v>
      </c>
      <c r="E246" s="299"/>
      <c r="F246" s="21" t="s">
        <v>13</v>
      </c>
      <c r="G246" s="298" t="s">
        <v>3465</v>
      </c>
      <c r="H246" s="299"/>
      <c r="I246" s="301" t="s">
        <v>117</v>
      </c>
      <c r="J246" s="297" t="str">
        <f t="shared" si="27"/>
        <v>60～67</v>
      </c>
      <c r="K246" s="60">
        <f>INDEX('1.2(1)③'!$B:$B,MATCH(M246,'1.2(1)③'!A:A,0),1)</f>
        <v>60</v>
      </c>
      <c r="L246" s="17">
        <f t="shared" si="29"/>
        <v>67</v>
      </c>
      <c r="M246" s="17" t="str">
        <f t="shared" si="30"/>
        <v>下水道前処理・揚水工程電気使用設備</v>
      </c>
      <c r="O246" s="317" t="str">
        <f>INDEX('1.2(1)③'!$I:$I,MATCH($K246,'1.2(1)③'!$B:$B,0),1)</f>
        <v>沈砂池設備・主ポンプ設備における計時装置（タイマー）の使用・水位差検出・主ポンプ連動等によるスクリーン設備の間欠運転</v>
      </c>
      <c r="P246">
        <f t="shared" si="28"/>
        <v>8</v>
      </c>
      <c r="Q246">
        <v>0</v>
      </c>
      <c r="R246">
        <v>0</v>
      </c>
    </row>
    <row r="247" spans="2:18" hidden="1">
      <c r="B247" s="42" t="s">
        <v>3068</v>
      </c>
      <c r="D247" s="26"/>
      <c r="E247" s="28"/>
      <c r="F247" s="69" t="s">
        <v>13</v>
      </c>
      <c r="G247" s="74" t="s">
        <v>3466</v>
      </c>
      <c r="H247" s="75"/>
      <c r="I247" s="301" t="s">
        <v>117</v>
      </c>
      <c r="J247" s="297" t="str">
        <f t="shared" si="27"/>
        <v>68～99</v>
      </c>
      <c r="K247" s="60">
        <f>INDEX('1.2(1)③'!$B:$B,MATCH(M247,'1.2(1)③'!A:A,0),1)</f>
        <v>68</v>
      </c>
      <c r="L247" s="17">
        <f t="shared" si="29"/>
        <v>99</v>
      </c>
      <c r="M247" s="17" t="str">
        <f t="shared" si="30"/>
        <v>下水道水処理工程電気使用設備</v>
      </c>
      <c r="O247" s="317" t="str">
        <f>INDEX('1.2(1)③'!$I:$I,MATCH($K247,'1.2(1)③'!$B:$B,0),1)</f>
        <v>流入水量に応じた池数制御</v>
      </c>
      <c r="P247">
        <f t="shared" si="28"/>
        <v>32</v>
      </c>
      <c r="Q247">
        <v>0</v>
      </c>
      <c r="R247">
        <v>0</v>
      </c>
    </row>
    <row r="248" spans="2:18" hidden="1">
      <c r="B248" s="80" t="s">
        <v>3068</v>
      </c>
      <c r="D248" s="26"/>
      <c r="E248" s="28"/>
      <c r="F248" s="70" t="s">
        <v>13</v>
      </c>
      <c r="G248" s="74" t="s">
        <v>3468</v>
      </c>
      <c r="H248" s="75"/>
      <c r="I248" s="301" t="s">
        <v>117</v>
      </c>
      <c r="J248" s="297" t="str">
        <f t="shared" si="27"/>
        <v>100～118</v>
      </c>
      <c r="K248" s="60">
        <f>INDEX('1.2(1)③'!$B:$B,MATCH(M248,'1.2(1)③'!A:A,0),1)</f>
        <v>100</v>
      </c>
      <c r="L248" s="17">
        <f t="shared" si="29"/>
        <v>118</v>
      </c>
      <c r="M248" s="17" t="str">
        <f t="shared" si="30"/>
        <v>下水道汚泥処理工程電気使用設備</v>
      </c>
      <c r="O248" s="317" t="str">
        <f>INDEX('1.2(1)③'!$I:$I,MATCH($K248,'1.2(1)③'!$B:$B,0),1)</f>
        <v>汚泥輸送ポンプにおける台数制御システム・インバーター等による回転数制御システムの導入</v>
      </c>
      <c r="P248">
        <f t="shared" si="28"/>
        <v>19</v>
      </c>
      <c r="Q248">
        <v>0</v>
      </c>
      <c r="R248">
        <v>0</v>
      </c>
    </row>
    <row r="249" spans="2:18" hidden="1">
      <c r="B249" s="80" t="s">
        <v>3068</v>
      </c>
      <c r="D249" s="26"/>
      <c r="E249" s="28"/>
      <c r="F249" s="70" t="s">
        <v>13</v>
      </c>
      <c r="G249" s="74" t="s">
        <v>3470</v>
      </c>
      <c r="H249" s="75"/>
      <c r="I249" s="301" t="s">
        <v>3471</v>
      </c>
      <c r="J249" s="297" t="str">
        <f t="shared" si="27"/>
        <v>119～134</v>
      </c>
      <c r="K249" s="60">
        <f>INDEX('1.2(1)③'!$B:$B,MATCH(M249,'1.2(1)③'!A:A,0),1)</f>
        <v>119</v>
      </c>
      <c r="L249" s="17">
        <f t="shared" si="29"/>
        <v>134</v>
      </c>
      <c r="M249" s="17" t="str">
        <f t="shared" si="30"/>
        <v>下水道汚泥焼却工程燃焼設備電気使用設備</v>
      </c>
      <c r="O249" s="317" t="str">
        <f>INDEX('1.2(1)③'!$I:$I,MATCH($K249,'1.2(1)③'!$B:$B,0),1)</f>
        <v>汚泥焼却設備における脱水汚泥発生量に応じた汚泥焼却炉の規模の適正化</v>
      </c>
      <c r="P249">
        <f t="shared" si="28"/>
        <v>16</v>
      </c>
      <c r="Q249">
        <v>0</v>
      </c>
      <c r="R249">
        <v>0</v>
      </c>
    </row>
    <row r="250" spans="2:18" hidden="1">
      <c r="B250" s="80" t="s">
        <v>3068</v>
      </c>
      <c r="D250" s="26"/>
      <c r="E250" s="28"/>
      <c r="F250" s="70" t="s">
        <v>13</v>
      </c>
      <c r="G250" s="74" t="s">
        <v>3460</v>
      </c>
      <c r="H250" s="75"/>
      <c r="I250" s="301" t="s">
        <v>117</v>
      </c>
      <c r="J250" s="297" t="str">
        <f t="shared" si="27"/>
        <v>135～138</v>
      </c>
      <c r="K250" s="60">
        <f>INDEX('1.2(1)③'!$B:$B,MATCH(M250,'1.2(1)③'!A:A,0),1)</f>
        <v>135</v>
      </c>
      <c r="L250" s="17">
        <f t="shared" si="29"/>
        <v>138</v>
      </c>
      <c r="M250" s="17" t="str">
        <f t="shared" si="30"/>
        <v>下水道総合管理電気使用設備</v>
      </c>
      <c r="O250" s="317" t="str">
        <f>INDEX('1.2(1)③'!$I:$I,MATCH($K250,'1.2(1)③'!$B:$B,0),1)</f>
        <v>処理水質とエネルギー消費量を適正に管理した効率的な水処理施設の運転</v>
      </c>
      <c r="P250">
        <f t="shared" si="28"/>
        <v>4</v>
      </c>
      <c r="Q250">
        <v>0</v>
      </c>
      <c r="R250">
        <v>0</v>
      </c>
    </row>
    <row r="251" spans="2:18" ht="28.8" hidden="1">
      <c r="B251" s="80" t="s">
        <v>3068</v>
      </c>
      <c r="D251" s="26"/>
      <c r="E251" s="28"/>
      <c r="F251" s="70" t="s">
        <v>13</v>
      </c>
      <c r="G251" s="26" t="s">
        <v>740</v>
      </c>
      <c r="H251" s="28"/>
      <c r="I251" s="301" t="s">
        <v>117</v>
      </c>
      <c r="J251" s="297" t="str">
        <f t="shared" si="27"/>
        <v>139～140</v>
      </c>
      <c r="K251" s="60">
        <f>INDEX('1.2(1)③'!$B:$B,MATCH(M251,'1.2(1)③'!A:A,0),1)</f>
        <v>139</v>
      </c>
      <c r="L251" s="17">
        <f t="shared" si="29"/>
        <v>140</v>
      </c>
      <c r="M251" s="17" t="str">
        <f t="shared" si="30"/>
        <v>下水道その他の主要エネルギー消費設備等電気使用設備</v>
      </c>
      <c r="O251" s="317" t="str">
        <f>INDEX('1.2(1)③'!$I:$I,MATCH($K251,'1.2(1)③'!$B:$B,0),1)</f>
        <v>脱臭設備における脱臭空気量の低減のための臭気発生源の拡散防止・発生臭気の漏えい防止・発生臭気と一般換気との分離</v>
      </c>
      <c r="P251">
        <f t="shared" si="28"/>
        <v>2</v>
      </c>
      <c r="Q251">
        <v>0</v>
      </c>
      <c r="R251">
        <v>0</v>
      </c>
    </row>
    <row r="252" spans="2:18" hidden="1">
      <c r="B252" s="78" t="s">
        <v>3068</v>
      </c>
      <c r="C252" s="29"/>
      <c r="D252" s="127"/>
      <c r="E252" s="30"/>
      <c r="F252" s="71" t="s">
        <v>13</v>
      </c>
      <c r="G252" s="79" t="s">
        <v>740</v>
      </c>
      <c r="H252" s="30"/>
      <c r="I252" s="301" t="s">
        <v>195</v>
      </c>
      <c r="J252" s="297" t="str">
        <f t="shared" si="27"/>
        <v>141～152</v>
      </c>
      <c r="K252" s="60">
        <f>INDEX('1.2(1)③'!$B:$B,MATCH(M252,'1.2(1)③'!A:A,0),1)</f>
        <v>141</v>
      </c>
      <c r="L252" s="17">
        <f t="shared" si="29"/>
        <v>152</v>
      </c>
      <c r="M252" s="17" t="str">
        <f t="shared" si="30"/>
        <v>下水道その他の主要エネルギー消費設備等未利用エネルギー・再生可能エネルギー設備</v>
      </c>
      <c r="O252" s="317" t="str">
        <f>INDEX('1.2(1)③'!$I:$I,MATCH($K252,'1.2(1)③'!$B:$B,0),1)</f>
        <v>下水の温度差エネルギーの利用</v>
      </c>
      <c r="P252">
        <f t="shared" si="28"/>
        <v>12</v>
      </c>
      <c r="Q252">
        <v>0</v>
      </c>
      <c r="R252">
        <v>0</v>
      </c>
    </row>
    <row r="253" spans="2:18" hidden="1">
      <c r="B253" s="298" t="s">
        <v>3069</v>
      </c>
      <c r="C253" s="24"/>
      <c r="D253" s="298" t="s">
        <v>680</v>
      </c>
      <c r="E253" s="299"/>
      <c r="F253" s="21" t="s">
        <v>13</v>
      </c>
      <c r="G253" s="298" t="s">
        <v>3472</v>
      </c>
      <c r="H253" s="299"/>
      <c r="I253" s="301" t="s">
        <v>3262</v>
      </c>
      <c r="J253" s="297" t="str">
        <f t="shared" si="27"/>
        <v>153～159</v>
      </c>
      <c r="K253" s="60">
        <f>INDEX('1.2(1)③'!$B:$B,MATCH(M253,'1.2(1)③'!A:A,0),1)</f>
        <v>153</v>
      </c>
      <c r="L253" s="17">
        <f t="shared" si="29"/>
        <v>159</v>
      </c>
      <c r="M253" s="17" t="str">
        <f t="shared" si="30"/>
        <v>廃棄物廃棄物の収集運搬収集運搬車</v>
      </c>
      <c r="O253" s="317" t="str">
        <f>INDEX('1.2(1)③'!$I:$I,MATCH($K253,'1.2(1)③'!$B:$B,0),1)</f>
        <v>中継施設の設置及び大型運搬車の導入による収集運搬の効率化</v>
      </c>
      <c r="P253">
        <f t="shared" si="28"/>
        <v>7</v>
      </c>
      <c r="Q253">
        <v>0</v>
      </c>
      <c r="R253">
        <v>0</v>
      </c>
    </row>
    <row r="254" spans="2:18" hidden="1">
      <c r="B254" s="42" t="s">
        <v>3069</v>
      </c>
      <c r="D254" s="26"/>
      <c r="E254" s="28"/>
      <c r="F254" s="69" t="s">
        <v>13</v>
      </c>
      <c r="G254" s="298" t="s">
        <v>3264</v>
      </c>
      <c r="H254" s="299"/>
      <c r="I254" s="301" t="s">
        <v>3473</v>
      </c>
      <c r="J254" s="297" t="str">
        <f t="shared" si="27"/>
        <v>160～168</v>
      </c>
      <c r="K254" s="60">
        <f>INDEX('1.2(1)③'!$B:$B,MATCH(M254,'1.2(1)③'!A:A,0),1)</f>
        <v>160</v>
      </c>
      <c r="L254" s="17">
        <f t="shared" si="29"/>
        <v>168</v>
      </c>
      <c r="M254" s="17" t="str">
        <f t="shared" si="30"/>
        <v>廃棄物廃棄物焼却施設（ガス化溶融施設を含む）受入供給設備</v>
      </c>
      <c r="O254" s="317" t="str">
        <f>INDEX('1.2(1)③'!$I:$I,MATCH($K254,'1.2(1)③'!$B:$B,0),1)</f>
        <v>自動制御システムの導入</v>
      </c>
      <c r="P254">
        <f t="shared" si="28"/>
        <v>9</v>
      </c>
      <c r="Q254">
        <v>0</v>
      </c>
      <c r="R254">
        <v>0</v>
      </c>
    </row>
    <row r="255" spans="2:18" hidden="1">
      <c r="B255" s="80" t="s">
        <v>3069</v>
      </c>
      <c r="D255" s="26"/>
      <c r="E255" s="28"/>
      <c r="F255" s="70" t="s">
        <v>13</v>
      </c>
      <c r="G255" s="42" t="s">
        <v>3264</v>
      </c>
      <c r="H255" s="28"/>
      <c r="I255" s="301" t="s">
        <v>3474</v>
      </c>
      <c r="J255" s="297" t="str">
        <f t="shared" si="27"/>
        <v>169～181</v>
      </c>
      <c r="K255" s="60">
        <f>INDEX('1.2(1)③'!$B:$B,MATCH(M255,'1.2(1)③'!A:A,0),1)</f>
        <v>169</v>
      </c>
      <c r="L255" s="17">
        <f t="shared" si="29"/>
        <v>181</v>
      </c>
      <c r="M255" s="17" t="str">
        <f t="shared" si="30"/>
        <v>廃棄物廃棄物焼却施設（ガス化溶融施設を含む）燃焼（溶融）設備</v>
      </c>
      <c r="O255" s="317" t="str">
        <f>INDEX('1.2(1)③'!$I:$I,MATCH($K255,'1.2(1)③'!$B:$B,0),1)</f>
        <v>バッチ炉・准連続炉の全連続炉化</v>
      </c>
      <c r="P255">
        <f t="shared" si="28"/>
        <v>13</v>
      </c>
      <c r="Q255">
        <v>0</v>
      </c>
      <c r="R255">
        <v>0</v>
      </c>
    </row>
    <row r="256" spans="2:18" hidden="1">
      <c r="B256" s="80" t="s">
        <v>3069</v>
      </c>
      <c r="D256" s="26"/>
      <c r="E256" s="28"/>
      <c r="F256" s="70" t="s">
        <v>13</v>
      </c>
      <c r="G256" s="80" t="s">
        <v>3264</v>
      </c>
      <c r="H256" s="28"/>
      <c r="I256" s="301" t="s">
        <v>3475</v>
      </c>
      <c r="J256" s="297" t="str">
        <f t="shared" si="27"/>
        <v>182～187</v>
      </c>
      <c r="K256" s="60">
        <f>INDEX('1.2(1)③'!$B:$B,MATCH(M256,'1.2(1)③'!A:A,0),1)</f>
        <v>182</v>
      </c>
      <c r="L256" s="17">
        <f t="shared" si="29"/>
        <v>187</v>
      </c>
      <c r="M256" s="17" t="str">
        <f t="shared" si="30"/>
        <v>廃棄物廃棄物焼却施設（ガス化溶融施設を含む）灰溶融設備</v>
      </c>
      <c r="O256" s="317" t="str">
        <f>INDEX('1.2(1)③'!$I:$I,MATCH($K256,'1.2(1)③'!$B:$B,0),1)</f>
        <v>燃料式溶融炉における高効率バーナ・廃棄物利用バーナ・熱回収設備の導入</v>
      </c>
      <c r="P256">
        <f t="shared" si="28"/>
        <v>6</v>
      </c>
      <c r="Q256">
        <v>0</v>
      </c>
      <c r="R256">
        <v>0</v>
      </c>
    </row>
    <row r="257" spans="2:18" hidden="1">
      <c r="B257" s="80" t="s">
        <v>3069</v>
      </c>
      <c r="D257" s="26"/>
      <c r="E257" s="28"/>
      <c r="F257" s="70" t="s">
        <v>13</v>
      </c>
      <c r="G257" s="80" t="s">
        <v>3264</v>
      </c>
      <c r="H257" s="28"/>
      <c r="I257" s="301" t="s">
        <v>3476</v>
      </c>
      <c r="J257" s="297" t="str">
        <f t="shared" si="27"/>
        <v>188～190</v>
      </c>
      <c r="K257" s="60">
        <f>INDEX('1.2(1)③'!$B:$B,MATCH(M257,'1.2(1)③'!A:A,0),1)</f>
        <v>188</v>
      </c>
      <c r="L257" s="17">
        <f t="shared" si="29"/>
        <v>190</v>
      </c>
      <c r="M257" s="17" t="str">
        <f t="shared" si="30"/>
        <v>廃棄物廃棄物焼却施設（ガス化溶融施設を含む）通風設備</v>
      </c>
      <c r="O257" s="317" t="str">
        <f>INDEX('1.2(1)③'!$I:$I,MATCH($K257,'1.2(1)③'!$B:$B,0),1)</f>
        <v>送風機及び誘引通風機のインバータ化又は機械式による回転数制御方式の導入</v>
      </c>
      <c r="P257">
        <f t="shared" si="28"/>
        <v>3</v>
      </c>
      <c r="Q257">
        <v>0</v>
      </c>
      <c r="R257">
        <v>0</v>
      </c>
    </row>
    <row r="258" spans="2:18" hidden="1">
      <c r="B258" s="80" t="s">
        <v>3069</v>
      </c>
      <c r="D258" s="26"/>
      <c r="E258" s="28"/>
      <c r="F258" s="70" t="s">
        <v>13</v>
      </c>
      <c r="G258" s="80" t="s">
        <v>3264</v>
      </c>
      <c r="H258" s="28"/>
      <c r="I258" s="301" t="s">
        <v>3477</v>
      </c>
      <c r="J258" s="297" t="str">
        <f t="shared" si="27"/>
        <v>191～196</v>
      </c>
      <c r="K258" s="60">
        <f>INDEX('1.2(1)③'!$B:$B,MATCH(M258,'1.2(1)③'!A:A,0),1)</f>
        <v>191</v>
      </c>
      <c r="L258" s="17">
        <f t="shared" si="29"/>
        <v>196</v>
      </c>
      <c r="M258" s="17" t="str">
        <f t="shared" si="30"/>
        <v>廃棄物廃棄物焼却施設（ガス化溶融施設を含む）排ガス処理設備</v>
      </c>
      <c r="O258" s="317" t="str">
        <f>INDEX('1.2(1)③'!$I:$I,MATCH($K258,'1.2(1)③'!$B:$B,0),1)</f>
        <v>風煙道における流速の適正化</v>
      </c>
      <c r="P258">
        <f t="shared" si="28"/>
        <v>6</v>
      </c>
      <c r="Q258">
        <v>0</v>
      </c>
      <c r="R258">
        <v>0</v>
      </c>
    </row>
    <row r="259" spans="2:18" hidden="1">
      <c r="B259" s="80" t="s">
        <v>3069</v>
      </c>
      <c r="D259" s="26"/>
      <c r="E259" s="28"/>
      <c r="F259" s="70" t="s">
        <v>13</v>
      </c>
      <c r="G259" s="80" t="s">
        <v>3264</v>
      </c>
      <c r="H259" s="28"/>
      <c r="I259" s="301" t="s">
        <v>3490</v>
      </c>
      <c r="J259" s="297" t="str">
        <f t="shared" si="27"/>
        <v>197～201</v>
      </c>
      <c r="K259" s="60">
        <f>INDEX('1.2(1)③'!$B:$B,MATCH(M259,'1.2(1)③'!A:A,0),1)</f>
        <v>197</v>
      </c>
      <c r="L259" s="17">
        <f t="shared" si="29"/>
        <v>201</v>
      </c>
      <c r="M259" s="17" t="str">
        <f t="shared" si="30"/>
        <v>廃棄物廃棄物焼却施設（ガス化溶融施設を含む）灰出し設備（セメント固化処理設備、スラグ・メタル等の搬出設備を含む）</v>
      </c>
      <c r="O259" s="317" t="str">
        <f>INDEX('1.2(1)③'!$I:$I,MATCH($K259,'1.2(1)③'!$B:$B,0),1)</f>
        <v>灰クレーンにおける自動制御システムの導入</v>
      </c>
      <c r="P259">
        <f t="shared" si="28"/>
        <v>5</v>
      </c>
      <c r="Q259">
        <v>0</v>
      </c>
      <c r="R259">
        <v>0</v>
      </c>
    </row>
    <row r="260" spans="2:18" hidden="1">
      <c r="B260" s="80" t="s">
        <v>3069</v>
      </c>
      <c r="D260" s="26"/>
      <c r="E260" s="28"/>
      <c r="F260" s="70" t="s">
        <v>13</v>
      </c>
      <c r="G260" s="80" t="s">
        <v>3264</v>
      </c>
      <c r="H260" s="28"/>
      <c r="I260" s="301" t="s">
        <v>3478</v>
      </c>
      <c r="J260" s="297" t="str">
        <f t="shared" si="27"/>
        <v>202～203</v>
      </c>
      <c r="K260" s="60">
        <f>INDEX('1.2(1)③'!$B:$B,MATCH(M260,'1.2(1)③'!A:A,0),1)</f>
        <v>202</v>
      </c>
      <c r="L260" s="17">
        <f t="shared" si="29"/>
        <v>203</v>
      </c>
      <c r="M260" s="17" t="str">
        <f t="shared" si="30"/>
        <v>廃棄物廃棄物焼却施設（ガス化溶融施設を含む）排水処理設備</v>
      </c>
      <c r="O260" s="317" t="str">
        <f>INDEX('1.2(1)③'!$I:$I,MATCH($K260,'1.2(1)③'!$B:$B,0),1)</f>
        <v>ばっ気・攪拌(かくはん)装置及び固液分離装置における最適供給量制御システム・運転台数自動制御装置の導入</v>
      </c>
      <c r="P260">
        <f t="shared" si="28"/>
        <v>2</v>
      </c>
      <c r="Q260">
        <v>0</v>
      </c>
      <c r="R260">
        <v>0</v>
      </c>
    </row>
    <row r="261" spans="2:18" hidden="1">
      <c r="B261" s="80" t="s">
        <v>3069</v>
      </c>
      <c r="D261" s="26"/>
      <c r="E261" s="28"/>
      <c r="F261" s="70" t="s">
        <v>13</v>
      </c>
      <c r="G261" s="78" t="s">
        <v>3264</v>
      </c>
      <c r="H261" s="30"/>
      <c r="I261" s="301" t="s">
        <v>3479</v>
      </c>
      <c r="J261" s="297" t="str">
        <f t="shared" si="27"/>
        <v>204～223</v>
      </c>
      <c r="K261" s="60">
        <f>INDEX('1.2(1)③'!$B:$B,MATCH(M261,'1.2(1)③'!A:A,0),1)</f>
        <v>204</v>
      </c>
      <c r="L261" s="17">
        <f t="shared" si="29"/>
        <v>223</v>
      </c>
      <c r="M261" s="17" t="str">
        <f t="shared" si="30"/>
        <v>廃棄物廃棄物焼却施設（ガス化溶融施設を含む）熱回収設備</v>
      </c>
      <c r="O261" s="317" t="str">
        <f>INDEX('1.2(1)③'!$I:$I,MATCH($K261,'1.2(1)③'!$B:$B,0),1)</f>
        <v>高温高圧ボイラーの導入</v>
      </c>
      <c r="P261">
        <f t="shared" si="28"/>
        <v>20</v>
      </c>
      <c r="Q261">
        <v>0</v>
      </c>
      <c r="R261">
        <v>0</v>
      </c>
    </row>
    <row r="262" spans="2:18" hidden="1">
      <c r="B262" s="80" t="s">
        <v>3069</v>
      </c>
      <c r="D262" s="26"/>
      <c r="E262" s="28"/>
      <c r="F262" s="70" t="s">
        <v>13</v>
      </c>
      <c r="G262" s="298" t="s">
        <v>3480</v>
      </c>
      <c r="H262" s="299"/>
      <c r="I262" s="301" t="s">
        <v>3481</v>
      </c>
      <c r="J262" s="297">
        <f t="shared" si="27"/>
        <v>224</v>
      </c>
      <c r="K262" s="60">
        <f>INDEX('1.2(1)③'!$B:$B,MATCH(M262,'1.2(1)③'!A:A,0),1)</f>
        <v>224</v>
      </c>
      <c r="L262" s="17">
        <f t="shared" si="29"/>
        <v>224</v>
      </c>
      <c r="M262" s="17" t="str">
        <f t="shared" si="30"/>
        <v>廃棄物し尿処理施設受入・貯留設備</v>
      </c>
      <c r="O262" s="317" t="str">
        <f>INDEX('1.2(1)③'!$I:$I,MATCH($K262,'1.2(1)③'!$B:$B,0),1)</f>
        <v>夾(きょう)雑物破砕除去装置・貯留槽攪拌(かくはん)装置における液位・流量等の自動計測制御システムの導入</v>
      </c>
      <c r="P262">
        <f t="shared" si="28"/>
        <v>1</v>
      </c>
      <c r="Q262">
        <v>0</v>
      </c>
      <c r="R262">
        <v>0</v>
      </c>
    </row>
    <row r="263" spans="2:18" hidden="1">
      <c r="B263" s="80" t="s">
        <v>3069</v>
      </c>
      <c r="D263" s="26"/>
      <c r="E263" s="28"/>
      <c r="F263" s="70" t="s">
        <v>13</v>
      </c>
      <c r="G263" s="80" t="s">
        <v>3480</v>
      </c>
      <c r="H263" s="28"/>
      <c r="I263" s="301" t="s">
        <v>3482</v>
      </c>
      <c r="J263" s="297" t="str">
        <f t="shared" si="27"/>
        <v>225～226</v>
      </c>
      <c r="K263" s="60">
        <f>INDEX('1.2(1)③'!$B:$B,MATCH(M263,'1.2(1)③'!A:A,0),1)</f>
        <v>225</v>
      </c>
      <c r="L263" s="17">
        <f t="shared" si="29"/>
        <v>226</v>
      </c>
      <c r="M263" s="17" t="str">
        <f t="shared" si="30"/>
        <v>廃棄物し尿処理施設生物反応処理設備</v>
      </c>
      <c r="O263" s="317" t="str">
        <f>INDEX('1.2(1)③'!$I:$I,MATCH($K263,'1.2(1)③'!$B:$B,0),1)</f>
        <v>ばっ気・攪拌(かくはん)装置及び固液分離装置における最適供給量制御システム・運転台数自動制御装置の導入</v>
      </c>
      <c r="P263">
        <f t="shared" si="28"/>
        <v>2</v>
      </c>
      <c r="Q263">
        <v>0</v>
      </c>
      <c r="R263">
        <v>0</v>
      </c>
    </row>
    <row r="264" spans="2:18" hidden="1">
      <c r="B264" s="80" t="s">
        <v>3069</v>
      </c>
      <c r="D264" s="26"/>
      <c r="E264" s="28"/>
      <c r="F264" s="70" t="s">
        <v>13</v>
      </c>
      <c r="G264" s="80" t="s">
        <v>3480</v>
      </c>
      <c r="H264" s="28"/>
      <c r="I264" s="301" t="s">
        <v>3467</v>
      </c>
      <c r="J264" s="297" t="str">
        <f t="shared" si="27"/>
        <v>227～228</v>
      </c>
      <c r="K264" s="60">
        <f>INDEX('1.2(1)③'!$B:$B,MATCH(M264,'1.2(1)③'!A:A,0),1)</f>
        <v>227</v>
      </c>
      <c r="L264" s="17">
        <f t="shared" si="29"/>
        <v>228</v>
      </c>
      <c r="M264" s="17" t="str">
        <f t="shared" si="30"/>
        <v>廃棄物し尿処理施設高度処理設備</v>
      </c>
      <c r="O264" s="317" t="str">
        <f>INDEX('1.2(1)③'!$I:$I,MATCH($K264,'1.2(1)③'!$B:$B,0),1)</f>
        <v>凝集分離装置・オゾン発生装置における最適供給量制御システム・運転台数自動制御装置の導入</v>
      </c>
      <c r="P264">
        <f t="shared" si="28"/>
        <v>2</v>
      </c>
      <c r="Q264">
        <v>0</v>
      </c>
      <c r="R264">
        <v>0</v>
      </c>
    </row>
    <row r="265" spans="2:18" hidden="1">
      <c r="B265" s="80" t="s">
        <v>3069</v>
      </c>
      <c r="D265" s="26"/>
      <c r="E265" s="28"/>
      <c r="F265" s="70" t="s">
        <v>13</v>
      </c>
      <c r="G265" s="80" t="s">
        <v>3480</v>
      </c>
      <c r="H265" s="28"/>
      <c r="I265" s="301" t="s">
        <v>3469</v>
      </c>
      <c r="J265" s="297" t="str">
        <f t="shared" si="27"/>
        <v>229～230</v>
      </c>
      <c r="K265" s="60">
        <f>INDEX('1.2(1)③'!$B:$B,MATCH(M265,'1.2(1)③'!A:A,0),1)</f>
        <v>229</v>
      </c>
      <c r="L265" s="17">
        <f t="shared" si="29"/>
        <v>230</v>
      </c>
      <c r="M265" s="17" t="str">
        <f t="shared" si="30"/>
        <v>廃棄物し尿処理施設汚泥脱水設備</v>
      </c>
      <c r="O265" s="317" t="str">
        <f>INDEX('1.2(1)③'!$I:$I,MATCH($K265,'1.2(1)③'!$B:$B,0),1)</f>
        <v>脱水装置における差速制御による電力回生システムの導入</v>
      </c>
      <c r="P265">
        <f t="shared" si="28"/>
        <v>2</v>
      </c>
      <c r="Q265">
        <v>0</v>
      </c>
      <c r="R265">
        <v>0</v>
      </c>
    </row>
    <row r="266" spans="2:18" hidden="1">
      <c r="B266" s="80" t="s">
        <v>3069</v>
      </c>
      <c r="D266" s="26"/>
      <c r="E266" s="28"/>
      <c r="F266" s="70" t="s">
        <v>13</v>
      </c>
      <c r="G266" s="80" t="s">
        <v>3480</v>
      </c>
      <c r="H266" s="28"/>
      <c r="I266" s="301" t="s">
        <v>3483</v>
      </c>
      <c r="J266" s="297" t="str">
        <f t="shared" si="27"/>
        <v>231～235</v>
      </c>
      <c r="K266" s="60">
        <f>INDEX('1.2(1)③'!$B:$B,MATCH(M266,'1.2(1)③'!A:A,0),1)</f>
        <v>231</v>
      </c>
      <c r="L266" s="17">
        <f t="shared" si="29"/>
        <v>235</v>
      </c>
      <c r="M266" s="17" t="str">
        <f t="shared" si="30"/>
        <v>廃棄物し尿処理施設汚泥乾燥・焼却設備</v>
      </c>
      <c r="O266" s="317" t="str">
        <f>INDEX('1.2(1)③'!$I:$I,MATCH($K266,'1.2(1)③'!$B:$B,0),1)</f>
        <v>汚泥乾燥装置における熱風量の自動制御システムの導入</v>
      </c>
      <c r="P266">
        <f t="shared" si="28"/>
        <v>5</v>
      </c>
      <c r="Q266">
        <v>0</v>
      </c>
      <c r="R266">
        <v>0</v>
      </c>
    </row>
    <row r="267" spans="2:18" hidden="1">
      <c r="B267" s="80" t="s">
        <v>3069</v>
      </c>
      <c r="D267" s="26"/>
      <c r="E267" s="28"/>
      <c r="F267" s="70" t="s">
        <v>13</v>
      </c>
      <c r="G267" s="80" t="s">
        <v>3480</v>
      </c>
      <c r="H267" s="28"/>
      <c r="I267" s="301" t="s">
        <v>3484</v>
      </c>
      <c r="J267" s="297" t="str">
        <f t="shared" si="27"/>
        <v>236～241</v>
      </c>
      <c r="K267" s="60">
        <f>INDEX('1.2(1)③'!$B:$B,MATCH(M267,'1.2(1)③'!A:A,0),1)</f>
        <v>236</v>
      </c>
      <c r="L267" s="17">
        <f t="shared" si="29"/>
        <v>241</v>
      </c>
      <c r="M267" s="17" t="str">
        <f t="shared" si="30"/>
        <v>廃棄物し尿処理施設資源化設備</v>
      </c>
      <c r="O267" s="317" t="str">
        <f>INDEX('1.2(1)③'!$I:$I,MATCH($K267,'1.2(1)③'!$B:$B,0),1)</f>
        <v>堆肥化発酵槽の保温及び放熱防止</v>
      </c>
      <c r="P267">
        <f t="shared" si="28"/>
        <v>6</v>
      </c>
      <c r="Q267">
        <v>0</v>
      </c>
      <c r="R267">
        <v>0</v>
      </c>
    </row>
    <row r="268" spans="2:18" hidden="1">
      <c r="B268" s="80" t="s">
        <v>3069</v>
      </c>
      <c r="D268" s="26"/>
      <c r="E268" s="28"/>
      <c r="F268" s="70" t="s">
        <v>13</v>
      </c>
      <c r="G268" s="78" t="s">
        <v>3480</v>
      </c>
      <c r="H268" s="30"/>
      <c r="I268" s="301" t="s">
        <v>3485</v>
      </c>
      <c r="J268" s="297" t="str">
        <f t="shared" si="27"/>
        <v>242～245</v>
      </c>
      <c r="K268" s="60">
        <f>INDEX('1.2(1)③'!$B:$B,MATCH(M268,'1.2(1)③'!A:A,0),1)</f>
        <v>242</v>
      </c>
      <c r="L268" s="17">
        <f t="shared" si="29"/>
        <v>245</v>
      </c>
      <c r="M268" s="17" t="str">
        <f t="shared" si="30"/>
        <v>廃棄物し尿処理施設その他のし尿処理施設</v>
      </c>
      <c r="O268" s="317" t="str">
        <f>INDEX('1.2(1)③'!$I:$I,MATCH($K268,'1.2(1)③'!$B:$B,0),1)</f>
        <v>脱臭炉の排ガス用熱交換器の導入</v>
      </c>
      <c r="P268">
        <f t="shared" si="28"/>
        <v>4</v>
      </c>
      <c r="Q268">
        <v>0</v>
      </c>
      <c r="R268">
        <v>0</v>
      </c>
    </row>
    <row r="269" spans="2:18" hidden="1">
      <c r="B269" s="80" t="s">
        <v>3069</v>
      </c>
      <c r="D269" s="26"/>
      <c r="E269" s="28"/>
      <c r="F269" s="70" t="s">
        <v>13</v>
      </c>
      <c r="G269" s="298" t="s">
        <v>3486</v>
      </c>
      <c r="H269" s="299"/>
      <c r="I269" s="301" t="s">
        <v>3487</v>
      </c>
      <c r="J269" s="297" t="str">
        <f t="shared" si="27"/>
        <v>246～245</v>
      </c>
      <c r="K269" s="60">
        <f>INDEX('1.2(1)③'!$B:$B,MATCH(M269,'1.2(1)③'!A:A,0),1)</f>
        <v>246</v>
      </c>
      <c r="L269" s="17">
        <f t="shared" si="29"/>
        <v>245</v>
      </c>
      <c r="M269" s="17" t="str">
        <f t="shared" si="30"/>
        <v>廃棄物最終処分場集排水設備・通気装置</v>
      </c>
      <c r="O269" s="317" t="str">
        <f>INDEX('1.2(1)③'!$I:$I,MATCH($K269,'1.2(1)③'!$B:$B,0),1)</f>
        <v>適正な集排水管敷設・集水ピットの設置・竪型ガス抜き設備の設置等による準好気性埋立構造の導入</v>
      </c>
      <c r="P269">
        <f t="shared" si="28"/>
        <v>0</v>
      </c>
      <c r="Q269">
        <v>0</v>
      </c>
      <c r="R269">
        <v>0</v>
      </c>
    </row>
    <row r="270" spans="2:18" hidden="1">
      <c r="B270" s="80" t="s">
        <v>3069</v>
      </c>
      <c r="D270" s="26"/>
      <c r="E270" s="28"/>
      <c r="F270" s="70" t="s">
        <v>13</v>
      </c>
      <c r="G270" s="80" t="s">
        <v>3486</v>
      </c>
      <c r="H270" s="28"/>
      <c r="I270" s="301" t="s">
        <v>3487</v>
      </c>
      <c r="J270" s="297" t="str">
        <f t="shared" si="27"/>
        <v>246～247</v>
      </c>
      <c r="K270" s="60">
        <f>INDEX('1.2(1)③'!$B:$B,MATCH(M270,'1.2(1)③'!A:A,0),1)</f>
        <v>246</v>
      </c>
      <c r="L270" s="17">
        <f t="shared" si="29"/>
        <v>247</v>
      </c>
      <c r="M270" s="17" t="str">
        <f t="shared" si="30"/>
        <v>廃棄物最終処分場集排水設備・通気装置</v>
      </c>
      <c r="O270" s="317" t="str">
        <f>INDEX('1.2(1)③'!$I:$I,MATCH($K270,'1.2(1)③'!$B:$B,0),1)</f>
        <v>適正な集排水管敷設・集水ピットの設置・竪型ガス抜き設備の設置等による準好気性埋立構造の導入</v>
      </c>
      <c r="P270">
        <f t="shared" si="28"/>
        <v>2</v>
      </c>
      <c r="Q270">
        <v>0</v>
      </c>
      <c r="R270">
        <v>0</v>
      </c>
    </row>
    <row r="271" spans="2:18" hidden="1">
      <c r="B271" s="80" t="s">
        <v>3069</v>
      </c>
      <c r="D271" s="26"/>
      <c r="E271" s="28"/>
      <c r="F271" s="70" t="s">
        <v>13</v>
      </c>
      <c r="G271" s="78" t="s">
        <v>3486</v>
      </c>
      <c r="H271" s="30"/>
      <c r="I271" s="301" t="s">
        <v>3488</v>
      </c>
      <c r="J271" s="297" t="str">
        <f t="shared" si="27"/>
        <v>248～249</v>
      </c>
      <c r="K271" s="60">
        <f>INDEX('1.2(1)③'!$B:$B,MATCH(M271,'1.2(1)③'!A:A,0),1)</f>
        <v>248</v>
      </c>
      <c r="L271" s="17">
        <f t="shared" si="29"/>
        <v>249</v>
      </c>
      <c r="M271" s="17" t="str">
        <f t="shared" si="30"/>
        <v>廃棄物最終処分場浸出液処理設備</v>
      </c>
      <c r="O271" s="317" t="str">
        <f>INDEX('1.2(1)③'!$I:$I,MATCH($K271,'1.2(1)③'!$B:$B,0),1)</f>
        <v>ばっ気ブロワ風量・ポンプ流量調整のインバータ制御システムの導入</v>
      </c>
      <c r="P271">
        <f t="shared" si="28"/>
        <v>2</v>
      </c>
      <c r="Q271">
        <v>0</v>
      </c>
      <c r="R271">
        <v>0</v>
      </c>
    </row>
    <row r="272" spans="2:18" hidden="1">
      <c r="B272" s="78" t="s">
        <v>3069</v>
      </c>
      <c r="C272" s="29"/>
      <c r="D272" s="127"/>
      <c r="E272" s="30"/>
      <c r="F272" s="71" t="s">
        <v>13</v>
      </c>
      <c r="G272" s="127" t="s">
        <v>753</v>
      </c>
      <c r="H272" s="30"/>
      <c r="I272" s="301" t="s">
        <v>3489</v>
      </c>
      <c r="J272" s="297">
        <f t="shared" si="27"/>
        <v>250</v>
      </c>
      <c r="K272" s="60">
        <f>INDEX('1.2(1)③'!$B:$B,MATCH(M272,'1.2(1)③'!A:A,0),1)</f>
        <v>250</v>
      </c>
      <c r="L272" s="17">
        <f t="shared" si="29"/>
        <v>250</v>
      </c>
      <c r="M272" s="17" t="str">
        <f t="shared" si="30"/>
        <v>廃棄物その他廃棄物系バイオマスの利活用のための設備</v>
      </c>
      <c r="O272" s="317" t="str">
        <f>INDEX('1.2(1)③'!$I:$I,MATCH($K272,'1.2(1)③'!$B:$B,0),1)</f>
        <v>バイオディーゼル燃料化施設やメタンを高効率に回収する施設等における廃棄物系バイオマスの利活用のための設備の整備</v>
      </c>
      <c r="P272">
        <f t="shared" si="28"/>
        <v>1</v>
      </c>
      <c r="Q272">
        <v>0</v>
      </c>
      <c r="R272">
        <v>0</v>
      </c>
    </row>
    <row r="273" spans="2:18" hidden="1">
      <c r="K273" s="58">
        <f>'1.2(1)③'!B256+1</f>
        <v>251</v>
      </c>
    </row>
    <row r="274" spans="2:18" ht="18.600000000000001">
      <c r="B274" s="33" t="s">
        <v>3067</v>
      </c>
      <c r="C274" s="19" t="s">
        <v>713</v>
      </c>
      <c r="E274" s="19"/>
    </row>
    <row r="276" spans="2:18" ht="28.8">
      <c r="B276" s="431" t="s">
        <v>0</v>
      </c>
      <c r="C276" s="431"/>
      <c r="D276" s="431" t="s">
        <v>730</v>
      </c>
      <c r="E276" s="431"/>
      <c r="F276" s="327" t="s">
        <v>8</v>
      </c>
      <c r="G276" s="431" t="s">
        <v>3</v>
      </c>
      <c r="H276" s="431"/>
      <c r="I276" s="327" t="s">
        <v>1024</v>
      </c>
      <c r="J276" s="59" t="s">
        <v>3003</v>
      </c>
      <c r="K276" s="119"/>
      <c r="L276" s="119"/>
      <c r="M276" s="119"/>
      <c r="N276" s="119"/>
      <c r="O276" s="198" t="s">
        <v>3518</v>
      </c>
      <c r="P276" s="198" t="s">
        <v>3513</v>
      </c>
      <c r="Q276" s="307" t="s">
        <v>3519</v>
      </c>
      <c r="R276" s="307" t="s">
        <v>3520</v>
      </c>
    </row>
    <row r="277" spans="2:18">
      <c r="B277" s="264" t="s">
        <v>706</v>
      </c>
      <c r="C277" s="265"/>
      <c r="D277" s="252" t="s">
        <v>1025</v>
      </c>
      <c r="E277" s="252"/>
      <c r="F277" s="328" t="s">
        <v>720</v>
      </c>
      <c r="G277" s="329" t="s">
        <v>3431</v>
      </c>
      <c r="H277" s="330"/>
      <c r="I277" s="209" t="s">
        <v>1023</v>
      </c>
      <c r="J277" s="184" t="str">
        <f t="shared" ref="J277:J322" si="31">HYPERLINK("#'"&amp;$B$17&amp;$B$18&amp;$B$274&amp;"'!B"&amp;K277+6,IF(L277=K277,K277,K277&amp;"～"&amp;L277))</f>
        <v>1～2</v>
      </c>
      <c r="K277" s="164">
        <f>INDEX('1.2(1)④'!$B:$B,MATCH(M277,'1.2(1)④'!A:A,0),1)</f>
        <v>1</v>
      </c>
      <c r="L277" s="185">
        <f>K278-1</f>
        <v>2</v>
      </c>
      <c r="M277" s="185" t="str">
        <f>D277&amp;F277&amp;G277&amp;I277</f>
        <v>荷主等Scope3排出削減に資する輸送方法の選択ー</v>
      </c>
      <c r="N277" s="252"/>
      <c r="O277" s="218" t="str">
        <f>INDEX('1.2(1)④'!$J:$J,MATCH($K277,'1.2(1)④'!$B:$B,0),1)</f>
        <v>モーダルシフトの推進</v>
      </c>
      <c r="P277" s="209">
        <f t="shared" ref="P277:P322" si="32">L277-K277+1</f>
        <v>2</v>
      </c>
      <c r="Q277" s="209">
        <v>0</v>
      </c>
      <c r="R277" s="209">
        <v>0</v>
      </c>
    </row>
    <row r="278" spans="2:18">
      <c r="B278" s="264"/>
      <c r="C278" s="265"/>
      <c r="D278" s="331" t="s">
        <v>1025</v>
      </c>
      <c r="E278" s="252"/>
      <c r="F278" s="332" t="s">
        <v>720</v>
      </c>
      <c r="G278" s="333" t="s">
        <v>1177</v>
      </c>
      <c r="H278" s="334"/>
      <c r="I278" s="209" t="s">
        <v>1023</v>
      </c>
      <c r="J278" s="163" t="str">
        <f t="shared" si="31"/>
        <v>3～34</v>
      </c>
      <c r="K278" s="164">
        <f>INDEX('1.2(1)④'!$B:$B,MATCH(M278,'1.2(1)④'!A:A,0),1)</f>
        <v>3</v>
      </c>
      <c r="L278" s="185">
        <f t="shared" ref="L278:L322" si="33">K279-1</f>
        <v>34</v>
      </c>
      <c r="M278" s="185" t="str">
        <f t="shared" ref="M278:M322" si="34">D278&amp;F278&amp;G278&amp;I278</f>
        <v>荷主等Scope3輸送効率向上のための措置ー</v>
      </c>
      <c r="N278" s="252"/>
      <c r="O278" s="193" t="str">
        <f>INDEX('1.2(1)④'!$J:$J,MATCH($K278,'1.2(1)④'!$B:$B,0),1)</f>
        <v>積み合わせ輸送、混載便の活用</v>
      </c>
      <c r="P278" s="210">
        <f t="shared" si="32"/>
        <v>32</v>
      </c>
      <c r="Q278" s="210">
        <v>0</v>
      </c>
      <c r="R278" s="210">
        <v>0</v>
      </c>
    </row>
    <row r="279" spans="2:18" ht="28.8">
      <c r="B279" s="264"/>
      <c r="C279" s="265"/>
      <c r="D279" s="259" t="s">
        <v>1067</v>
      </c>
      <c r="E279" s="258"/>
      <c r="F279" s="335" t="s">
        <v>1178</v>
      </c>
      <c r="G279" s="257" t="s">
        <v>1179</v>
      </c>
      <c r="H279" s="336"/>
      <c r="I279" s="210" t="s">
        <v>1070</v>
      </c>
      <c r="J279" s="163">
        <f t="shared" si="31"/>
        <v>35</v>
      </c>
      <c r="K279" s="164">
        <f>INDEX('1.2(1)④'!$B:$B,MATCH(M279,'1.2(1)④'!A:A,0),1)</f>
        <v>35</v>
      </c>
      <c r="L279" s="185">
        <f t="shared" si="33"/>
        <v>35</v>
      </c>
      <c r="M279" s="185" t="str">
        <f t="shared" si="34"/>
        <v>貨物輸送事業者Scope1,2燃費性能の優れた輸送用機器の使用 （機器・機材等の導入）鉄道</v>
      </c>
      <c r="N279" s="252"/>
      <c r="O279" s="193" t="str">
        <f>INDEX('1.2(1)④'!$J:$J,MATCH($K279,'1.2(1)④'!$B:$B,0),1)</f>
        <v>VVVFインバーター制御車両（交流電動機の速度・回転数制御）・高効率内燃機関・ハイブリッド車両・ディーゼルエレクトリック車両等への代替促進</v>
      </c>
      <c r="P279" s="210">
        <f t="shared" si="32"/>
        <v>1</v>
      </c>
      <c r="Q279" s="210">
        <v>0</v>
      </c>
      <c r="R279" s="210">
        <v>0</v>
      </c>
    </row>
    <row r="280" spans="2:18" ht="28.8">
      <c r="B280" s="264"/>
      <c r="C280" s="265"/>
      <c r="D280" s="263" t="s">
        <v>1067</v>
      </c>
      <c r="E280" s="252"/>
      <c r="F280" s="332" t="s">
        <v>1178</v>
      </c>
      <c r="G280" s="337" t="s">
        <v>1179</v>
      </c>
      <c r="H280" s="330"/>
      <c r="I280" s="210" t="s">
        <v>1072</v>
      </c>
      <c r="J280" s="163" t="str">
        <f t="shared" si="31"/>
        <v>36～41</v>
      </c>
      <c r="K280" s="164">
        <f>INDEX('1.2(1)④'!$B:$B,MATCH(M280,'1.2(1)④'!A:A,0),1)</f>
        <v>36</v>
      </c>
      <c r="L280" s="185">
        <f t="shared" si="33"/>
        <v>41</v>
      </c>
      <c r="M280" s="185" t="str">
        <f t="shared" si="34"/>
        <v>貨物輸送事業者Scope1,2燃費性能の優れた輸送用機器の使用 （機器・機材等の導入）自動車</v>
      </c>
      <c r="N280" s="252"/>
      <c r="O280" s="193" t="str">
        <f>INDEX('1.2(1)④'!$J:$J,MATCH($K280,'1.2(1)④'!$B:$B,0),1)</f>
        <v>トップランナー燃費基準達成車・ハイブリッド車・天然ガス車・電気自動車、燃料電池自動車等の温室効果ガス低排出車の導入</v>
      </c>
      <c r="P280" s="210">
        <f t="shared" si="32"/>
        <v>6</v>
      </c>
      <c r="Q280" s="210">
        <v>0</v>
      </c>
      <c r="R280" s="210">
        <v>0</v>
      </c>
    </row>
    <row r="281" spans="2:18">
      <c r="B281" s="264"/>
      <c r="C281" s="265"/>
      <c r="D281" s="267" t="s">
        <v>1067</v>
      </c>
      <c r="E281" s="252"/>
      <c r="F281" s="338" t="s">
        <v>1178</v>
      </c>
      <c r="G281" s="339" t="s">
        <v>1179</v>
      </c>
      <c r="H281" s="330"/>
      <c r="I281" s="210" t="s">
        <v>1078</v>
      </c>
      <c r="J281" s="163" t="str">
        <f t="shared" si="31"/>
        <v>42～44</v>
      </c>
      <c r="K281" s="164">
        <f>INDEX('1.2(1)④'!$B:$B,MATCH(M281,'1.2(1)④'!A:A,0),1)</f>
        <v>42</v>
      </c>
      <c r="L281" s="185">
        <f t="shared" si="33"/>
        <v>44</v>
      </c>
      <c r="M281" s="185" t="str">
        <f t="shared" si="34"/>
        <v>貨物輸送事業者Scope1,2燃費性能の優れた輸送用機器の使用 （機器・機材等の導入）船舶</v>
      </c>
      <c r="N281" s="252"/>
      <c r="O281" s="193" t="str">
        <f>INDEX('1.2(1)④'!$J:$J,MATCH($K281,'1.2(1)④'!$B:$B,0),1)</f>
        <v>スーパーエコシップ、内航船省エネルギー格付制度において格付を取得可能な省エネルギー・省CO2排出船舶等の導入</v>
      </c>
      <c r="P281" s="210">
        <f t="shared" si="32"/>
        <v>3</v>
      </c>
      <c r="Q281" s="210">
        <v>0</v>
      </c>
      <c r="R281" s="210">
        <v>0</v>
      </c>
    </row>
    <row r="282" spans="2:18">
      <c r="B282" s="264"/>
      <c r="C282" s="265"/>
      <c r="D282" s="267" t="s">
        <v>1067</v>
      </c>
      <c r="E282" s="252"/>
      <c r="F282" s="338" t="s">
        <v>1178</v>
      </c>
      <c r="G282" s="340" t="s">
        <v>1179</v>
      </c>
      <c r="H282" s="341"/>
      <c r="I282" s="210" t="s">
        <v>1082</v>
      </c>
      <c r="J282" s="163" t="str">
        <f t="shared" si="31"/>
        <v>45～46</v>
      </c>
      <c r="K282" s="164">
        <f>INDEX('1.2(1)④'!$B:$B,MATCH(M282,'1.2(1)④'!A:A,0),1)</f>
        <v>45</v>
      </c>
      <c r="L282" s="185">
        <f t="shared" si="33"/>
        <v>46</v>
      </c>
      <c r="M282" s="185" t="str">
        <f t="shared" si="34"/>
        <v>貨物輸送事業者Scope1,2燃費性能の優れた輸送用機器の使用 （機器・機材等の導入）航空機</v>
      </c>
      <c r="N282" s="252"/>
      <c r="O282" s="193" t="str">
        <f>INDEX('1.2(1)④'!$J:$J,MATCH($K282,'1.2(1)④'!$B:$B,0),1)</f>
        <v>高効率の機材導入</v>
      </c>
      <c r="P282" s="210">
        <f t="shared" si="32"/>
        <v>2</v>
      </c>
      <c r="Q282" s="210">
        <v>0</v>
      </c>
      <c r="R282" s="210">
        <v>0</v>
      </c>
    </row>
    <row r="283" spans="2:18">
      <c r="B283" s="264"/>
      <c r="C283" s="265"/>
      <c r="D283" s="267" t="s">
        <v>1067</v>
      </c>
      <c r="E283" s="252"/>
      <c r="F283" s="338" t="s">
        <v>1178</v>
      </c>
      <c r="G283" s="342" t="s">
        <v>1180</v>
      </c>
      <c r="H283" s="330"/>
      <c r="I283" s="210" t="s">
        <v>3439</v>
      </c>
      <c r="J283" s="163" t="str">
        <f t="shared" si="31"/>
        <v>47～48</v>
      </c>
      <c r="K283" s="164">
        <f>INDEX('1.2(1)④'!$B:$B,MATCH(M283,'1.2(1)④'!A:A,0),1)</f>
        <v>47</v>
      </c>
      <c r="L283" s="185">
        <f t="shared" si="33"/>
        <v>48</v>
      </c>
      <c r="M283" s="185" t="str">
        <f t="shared" si="34"/>
        <v>貨物輸送事業者Scope1,2排出削減に資する運転又は操縦 （運用管理）鉄道</v>
      </c>
      <c r="N283" s="252"/>
      <c r="O283" s="193" t="str">
        <f>INDEX('1.2(1)④'!$J:$J,MATCH($K283,'1.2(1)④'!$B:$B,0),1)</f>
        <v>惰行運転の活用</v>
      </c>
      <c r="P283" s="210">
        <f t="shared" si="32"/>
        <v>2</v>
      </c>
      <c r="Q283" s="210">
        <v>0</v>
      </c>
      <c r="R283" s="210">
        <v>0</v>
      </c>
    </row>
    <row r="284" spans="2:18">
      <c r="B284" s="264"/>
      <c r="C284" s="265"/>
      <c r="D284" s="267" t="s">
        <v>1067</v>
      </c>
      <c r="E284" s="252"/>
      <c r="F284" s="338" t="s">
        <v>1178</v>
      </c>
      <c r="G284" s="337" t="s">
        <v>1180</v>
      </c>
      <c r="H284" s="330"/>
      <c r="I284" s="210" t="s">
        <v>1072</v>
      </c>
      <c r="J284" s="163" t="str">
        <f t="shared" si="31"/>
        <v>49～52</v>
      </c>
      <c r="K284" s="164">
        <f>INDEX('1.2(1)④'!$B:$B,MATCH(M284,'1.2(1)④'!A:A,0),1)</f>
        <v>49</v>
      </c>
      <c r="L284" s="185">
        <f t="shared" si="33"/>
        <v>52</v>
      </c>
      <c r="M284" s="185" t="str">
        <f t="shared" si="34"/>
        <v>貨物輸送事業者Scope1,2排出削減に資する運転又は操縦 （運用管理）自動車</v>
      </c>
      <c r="N284" s="252"/>
      <c r="O284" s="193" t="str">
        <f>INDEX('1.2(1)④'!$J:$J,MATCH($K284,'1.2(1)④'!$B:$B,0),1)</f>
        <v>エコドライブの促進</v>
      </c>
      <c r="P284" s="210">
        <f t="shared" si="32"/>
        <v>4</v>
      </c>
      <c r="Q284" s="210">
        <v>0</v>
      </c>
      <c r="R284" s="210">
        <v>0</v>
      </c>
    </row>
    <row r="285" spans="2:18">
      <c r="B285" s="264"/>
      <c r="C285" s="265"/>
      <c r="D285" s="267" t="s">
        <v>1067</v>
      </c>
      <c r="E285" s="252"/>
      <c r="F285" s="338" t="s">
        <v>1178</v>
      </c>
      <c r="G285" s="339" t="s">
        <v>1180</v>
      </c>
      <c r="H285" s="330"/>
      <c r="I285" s="210" t="s">
        <v>3440</v>
      </c>
      <c r="J285" s="163" t="str">
        <f t="shared" si="31"/>
        <v>53～56</v>
      </c>
      <c r="K285" s="164">
        <f>INDEX('1.2(1)④'!$B:$B,MATCH(M285,'1.2(1)④'!A:A,0),1)</f>
        <v>53</v>
      </c>
      <c r="L285" s="185">
        <f t="shared" si="33"/>
        <v>56</v>
      </c>
      <c r="M285" s="185" t="str">
        <f t="shared" si="34"/>
        <v>貨物輸送事業者Scope1,2排出削減に資する運転又は操縦 （運用管理）船舶</v>
      </c>
      <c r="N285" s="252"/>
      <c r="O285" s="193" t="str">
        <f>INDEX('1.2(1)④'!$J:$J,MATCH($K285,'1.2(1)④'!$B:$B,0),1)</f>
        <v>低燃費航行の実施（減速航行、バラスト水の調整等）</v>
      </c>
      <c r="P285" s="210">
        <f t="shared" si="32"/>
        <v>4</v>
      </c>
      <c r="Q285" s="210">
        <v>0</v>
      </c>
      <c r="R285" s="210">
        <v>0</v>
      </c>
    </row>
    <row r="286" spans="2:18">
      <c r="B286" s="264"/>
      <c r="C286" s="265"/>
      <c r="D286" s="267" t="s">
        <v>1067</v>
      </c>
      <c r="E286" s="252"/>
      <c r="F286" s="338" t="s">
        <v>1178</v>
      </c>
      <c r="G286" s="339" t="s">
        <v>1180</v>
      </c>
      <c r="H286" s="330"/>
      <c r="I286" s="210" t="s">
        <v>1096</v>
      </c>
      <c r="J286" s="163" t="str">
        <f t="shared" si="31"/>
        <v>57～59</v>
      </c>
      <c r="K286" s="164">
        <f>INDEX('1.2(1)④'!$B:$B,MATCH(M286,'1.2(1)④'!A:A,0),1)</f>
        <v>57</v>
      </c>
      <c r="L286" s="185">
        <f t="shared" si="33"/>
        <v>59</v>
      </c>
      <c r="M286" s="185" t="str">
        <f t="shared" si="34"/>
        <v>貨物輸送事業者Scope1,2排出削減に資する運転又は操縦 （運用管理）航空機　</v>
      </c>
      <c r="N286" s="252"/>
      <c r="O286" s="193" t="str">
        <f>INDEX('1.2(1)④'!$J:$J,MATCH($K286,'1.2(1)④'!$B:$B,0),1)</f>
        <v>低燃費運航の実施（管制支援システムの活用等）</v>
      </c>
      <c r="P286" s="210">
        <f t="shared" si="32"/>
        <v>3</v>
      </c>
      <c r="Q286" s="210">
        <v>0</v>
      </c>
      <c r="R286" s="210">
        <v>0</v>
      </c>
    </row>
    <row r="287" spans="2:18">
      <c r="B287" s="264"/>
      <c r="C287" s="265"/>
      <c r="D287" s="267" t="s">
        <v>1067</v>
      </c>
      <c r="E287" s="252"/>
      <c r="F287" s="338" t="s">
        <v>1178</v>
      </c>
      <c r="G287" s="257" t="s">
        <v>1181</v>
      </c>
      <c r="H287" s="336"/>
      <c r="I287" s="210" t="s">
        <v>1070</v>
      </c>
      <c r="J287" s="163" t="str">
        <f t="shared" si="31"/>
        <v>60～61</v>
      </c>
      <c r="K287" s="164">
        <f>INDEX('1.2(1)④'!$B:$B,MATCH(M287,'1.2(1)④'!A:A,0),1)</f>
        <v>60</v>
      </c>
      <c r="L287" s="185">
        <f t="shared" si="33"/>
        <v>61</v>
      </c>
      <c r="M287" s="185" t="str">
        <f t="shared" si="34"/>
        <v>貨物輸送事業者Scope1,2輸送機器の大型化 （機器・機材等の導入）鉄道</v>
      </c>
      <c r="N287" s="252"/>
      <c r="O287" s="193" t="str">
        <f>INDEX('1.2(1)④'!$J:$J,MATCH($K287,'1.2(1)④'!$B:$B,0),1)</f>
        <v>大型コンテナに対応した貨車・荷役機械の導入</v>
      </c>
      <c r="P287" s="210">
        <f t="shared" si="32"/>
        <v>2</v>
      </c>
      <c r="Q287" s="210">
        <v>0</v>
      </c>
      <c r="R287" s="210">
        <v>0</v>
      </c>
    </row>
    <row r="288" spans="2:18">
      <c r="B288" s="264"/>
      <c r="C288" s="265"/>
      <c r="D288" s="267" t="s">
        <v>1067</v>
      </c>
      <c r="E288" s="252"/>
      <c r="F288" s="338" t="s">
        <v>1178</v>
      </c>
      <c r="G288" s="339" t="s">
        <v>1181</v>
      </c>
      <c r="H288" s="330"/>
      <c r="I288" s="210" t="s">
        <v>1072</v>
      </c>
      <c r="J288" s="163" t="str">
        <f t="shared" si="31"/>
        <v>62～63</v>
      </c>
      <c r="K288" s="164">
        <f>INDEX('1.2(1)④'!$B:$B,MATCH(M288,'1.2(1)④'!A:A,0),1)</f>
        <v>62</v>
      </c>
      <c r="L288" s="185">
        <f t="shared" si="33"/>
        <v>63</v>
      </c>
      <c r="M288" s="185" t="str">
        <f t="shared" si="34"/>
        <v>貨物輸送事業者Scope1,2輸送機器の大型化 （機器・機材等の導入）自動車</v>
      </c>
      <c r="N288" s="252"/>
      <c r="O288" s="193" t="str">
        <f>INDEX('1.2(1)④'!$J:$J,MATCH($K288,'1.2(1)④'!$B:$B,0),1)</f>
        <v>車両の大型化、トレーラー化</v>
      </c>
      <c r="P288" s="210">
        <f t="shared" si="32"/>
        <v>2</v>
      </c>
      <c r="Q288" s="210">
        <v>0</v>
      </c>
      <c r="R288" s="210">
        <v>0</v>
      </c>
    </row>
    <row r="289" spans="2:18">
      <c r="B289" s="264"/>
      <c r="C289" s="265"/>
      <c r="D289" s="267" t="s">
        <v>1067</v>
      </c>
      <c r="E289" s="252"/>
      <c r="F289" s="338" t="s">
        <v>1178</v>
      </c>
      <c r="G289" s="339" t="s">
        <v>1181</v>
      </c>
      <c r="H289" s="330"/>
      <c r="I289" s="210" t="s">
        <v>1078</v>
      </c>
      <c r="J289" s="163">
        <f t="shared" si="31"/>
        <v>64</v>
      </c>
      <c r="K289" s="164">
        <f>INDEX('1.2(1)④'!$B:$B,MATCH(M289,'1.2(1)④'!A:A,0),1)</f>
        <v>64</v>
      </c>
      <c r="L289" s="185">
        <f t="shared" si="33"/>
        <v>64</v>
      </c>
      <c r="M289" s="185" t="str">
        <f t="shared" si="34"/>
        <v>貨物輸送事業者Scope1,2輸送機器の大型化 （機器・機材等の導入）船舶</v>
      </c>
      <c r="N289" s="252"/>
      <c r="O289" s="193" t="str">
        <f>INDEX('1.2(1)④'!$J:$J,MATCH($K289,'1.2(1)④'!$B:$B,0),1)</f>
        <v>船舶の大型化、貨物積載区域の増大</v>
      </c>
      <c r="P289" s="210">
        <f t="shared" si="32"/>
        <v>1</v>
      </c>
      <c r="Q289" s="210">
        <v>0</v>
      </c>
      <c r="R289" s="210">
        <v>0</v>
      </c>
    </row>
    <row r="290" spans="2:18">
      <c r="B290" s="264"/>
      <c r="C290" s="265"/>
      <c r="D290" s="267" t="s">
        <v>1067</v>
      </c>
      <c r="E290" s="252"/>
      <c r="F290" s="338" t="s">
        <v>1178</v>
      </c>
      <c r="G290" s="340" t="s">
        <v>1181</v>
      </c>
      <c r="H290" s="341"/>
      <c r="I290" s="210" t="s">
        <v>3441</v>
      </c>
      <c r="J290" s="163">
        <f t="shared" si="31"/>
        <v>65</v>
      </c>
      <c r="K290" s="164">
        <f>INDEX('1.2(1)④'!$B:$B,MATCH(M290,'1.2(1)④'!A:A,0),1)</f>
        <v>65</v>
      </c>
      <c r="L290" s="185">
        <f t="shared" si="33"/>
        <v>65</v>
      </c>
      <c r="M290" s="185" t="str">
        <f t="shared" si="34"/>
        <v>貨物輸送事業者Scope1,2輸送機器の大型化 （機器・機材等の導入）航空機</v>
      </c>
      <c r="N290" s="252"/>
      <c r="O290" s="193" t="str">
        <f>INDEX('1.2(1)④'!$J:$J,MATCH($K290,'1.2(1)④'!$B:$B,0),1)</f>
        <v>輸送量に応じた最適な機材の選択</v>
      </c>
      <c r="P290" s="210">
        <f t="shared" si="32"/>
        <v>1</v>
      </c>
      <c r="Q290" s="210">
        <v>0</v>
      </c>
      <c r="R290" s="210">
        <v>0</v>
      </c>
    </row>
    <row r="291" spans="2:18">
      <c r="B291" s="264"/>
      <c r="C291" s="265"/>
      <c r="D291" s="267" t="s">
        <v>1067</v>
      </c>
      <c r="E291" s="252"/>
      <c r="F291" s="338" t="s">
        <v>1178</v>
      </c>
      <c r="G291" s="329" t="s">
        <v>1106</v>
      </c>
      <c r="H291" s="336"/>
      <c r="I291" s="210" t="s">
        <v>1070</v>
      </c>
      <c r="J291" s="163" t="str">
        <f t="shared" si="31"/>
        <v>66～67</v>
      </c>
      <c r="K291" s="164">
        <f>INDEX('1.2(1)④'!$B:$B,MATCH(M291,'1.2(1)④'!A:A,0),1)</f>
        <v>66</v>
      </c>
      <c r="L291" s="185">
        <f t="shared" si="33"/>
        <v>67</v>
      </c>
      <c r="M291" s="185" t="str">
        <f t="shared" si="34"/>
        <v>貨物輸送事業者Scope1,2輸送能力の効率的な活用 （運用管理）鉄道</v>
      </c>
      <c r="N291" s="252"/>
      <c r="O291" s="193" t="str">
        <f>INDEX('1.2(1)④'!$J:$J,MATCH($K291,'1.2(1)④'!$B:$B,0),1)</f>
        <v>積載率の向上</v>
      </c>
      <c r="P291" s="210">
        <f t="shared" si="32"/>
        <v>2</v>
      </c>
      <c r="Q291" s="210">
        <v>0</v>
      </c>
      <c r="R291" s="210">
        <v>0</v>
      </c>
    </row>
    <row r="292" spans="2:18">
      <c r="B292" s="264"/>
      <c r="C292" s="265"/>
      <c r="D292" s="267" t="s">
        <v>1067</v>
      </c>
      <c r="E292" s="252"/>
      <c r="F292" s="338" t="s">
        <v>1178</v>
      </c>
      <c r="G292" s="337" t="s">
        <v>1106</v>
      </c>
      <c r="H292" s="330"/>
      <c r="I292" s="210" t="s">
        <v>1072</v>
      </c>
      <c r="J292" s="163" t="str">
        <f t="shared" si="31"/>
        <v>68～70</v>
      </c>
      <c r="K292" s="164">
        <f>INDEX('1.2(1)④'!$B:$B,MATCH(M292,'1.2(1)④'!A:A,0),1)</f>
        <v>68</v>
      </c>
      <c r="L292" s="185">
        <f t="shared" si="33"/>
        <v>70</v>
      </c>
      <c r="M292" s="185" t="str">
        <f t="shared" si="34"/>
        <v>貨物輸送事業者Scope1,2輸送能力の効率的な活用 （運用管理）自動車</v>
      </c>
      <c r="N292" s="252"/>
      <c r="O292" s="193" t="str">
        <f>INDEX('1.2(1)④'!$J:$J,MATCH($K292,'1.2(1)④'!$B:$B,0),1)</f>
        <v>積載率の向上</v>
      </c>
      <c r="P292" s="210">
        <f t="shared" si="32"/>
        <v>3</v>
      </c>
      <c r="Q292" s="210">
        <v>0</v>
      </c>
      <c r="R292" s="210">
        <v>0</v>
      </c>
    </row>
    <row r="293" spans="2:18">
      <c r="B293" s="264"/>
      <c r="C293" s="265"/>
      <c r="D293" s="267" t="s">
        <v>1067</v>
      </c>
      <c r="E293" s="252"/>
      <c r="F293" s="338" t="s">
        <v>1178</v>
      </c>
      <c r="G293" s="339" t="s">
        <v>3432</v>
      </c>
      <c r="H293" s="330"/>
      <c r="I293" s="210" t="s">
        <v>1078</v>
      </c>
      <c r="J293" s="163" t="str">
        <f t="shared" si="31"/>
        <v>71～72</v>
      </c>
      <c r="K293" s="164">
        <f>INDEX('1.2(1)④'!$B:$B,MATCH(M293,'1.2(1)④'!A:A,0),1)</f>
        <v>71</v>
      </c>
      <c r="L293" s="185">
        <f t="shared" si="33"/>
        <v>72</v>
      </c>
      <c r="M293" s="185" t="str">
        <f t="shared" si="34"/>
        <v>貨物輸送事業者Scope1,2輸送能力の効率的な活用 （運用管理）船舶</v>
      </c>
      <c r="N293" s="252"/>
      <c r="O293" s="193" t="str">
        <f>INDEX('1.2(1)④'!$J:$J,MATCH($K293,'1.2(1)④'!$B:$B,0),1)</f>
        <v>積載率の向上</v>
      </c>
      <c r="P293" s="210">
        <f t="shared" si="32"/>
        <v>2</v>
      </c>
      <c r="Q293" s="210">
        <v>0</v>
      </c>
      <c r="R293" s="210">
        <v>0</v>
      </c>
    </row>
    <row r="294" spans="2:18">
      <c r="B294" s="264"/>
      <c r="C294" s="265"/>
      <c r="D294" s="267" t="s">
        <v>1067</v>
      </c>
      <c r="E294" s="252"/>
      <c r="F294" s="338" t="s">
        <v>1178</v>
      </c>
      <c r="G294" s="340" t="s">
        <v>3432</v>
      </c>
      <c r="H294" s="341"/>
      <c r="I294" s="210" t="s">
        <v>3441</v>
      </c>
      <c r="J294" s="163" t="str">
        <f t="shared" si="31"/>
        <v>73～74</v>
      </c>
      <c r="K294" s="164">
        <f>INDEX('1.2(1)④'!$B:$B,MATCH(M294,'1.2(1)④'!A:A,0),1)</f>
        <v>73</v>
      </c>
      <c r="L294" s="185">
        <f t="shared" si="33"/>
        <v>74</v>
      </c>
      <c r="M294" s="185" t="str">
        <f t="shared" si="34"/>
        <v>貨物輸送事業者Scope1,2輸送能力の効率的な活用 （運用管理）航空機</v>
      </c>
      <c r="N294" s="252"/>
      <c r="O294" s="193" t="str">
        <f>INDEX('1.2(1)④'!$J:$J,MATCH($K294,'1.2(1)④'!$B:$B,0),1)</f>
        <v>積載率の向上</v>
      </c>
      <c r="P294" s="210">
        <f t="shared" si="32"/>
        <v>2</v>
      </c>
      <c r="Q294" s="210">
        <v>0</v>
      </c>
      <c r="R294" s="210">
        <v>0</v>
      </c>
    </row>
    <row r="295" spans="2:18">
      <c r="B295" s="264"/>
      <c r="C295" s="265"/>
      <c r="D295" s="267" t="s">
        <v>1067</v>
      </c>
      <c r="E295" s="252"/>
      <c r="F295" s="338" t="s">
        <v>1178</v>
      </c>
      <c r="G295" s="342" t="s">
        <v>1182</v>
      </c>
      <c r="H295" s="330"/>
      <c r="I295" s="210" t="s">
        <v>3442</v>
      </c>
      <c r="J295" s="163" t="str">
        <f t="shared" si="31"/>
        <v>75～76</v>
      </c>
      <c r="K295" s="164">
        <f>INDEX('1.2(1)④'!$B:$B,MATCH(M295,'1.2(1)④'!A:A,0),1)</f>
        <v>75</v>
      </c>
      <c r="L295" s="185">
        <f t="shared" si="33"/>
        <v>76</v>
      </c>
      <c r="M295" s="185" t="str">
        <f t="shared" si="34"/>
        <v>貨物輸送事業者Scope1,2その他排出削減 （運用管理）共通</v>
      </c>
      <c r="N295" s="252"/>
      <c r="O295" s="193" t="str">
        <f>INDEX('1.2(1)④'!$J:$J,MATCH($K295,'1.2(1)④'!$B:$B,0),1)</f>
        <v>バイオ燃料等低炭素燃料、再エネ電力の導入活用量の開示</v>
      </c>
      <c r="P295" s="210">
        <f t="shared" si="32"/>
        <v>2</v>
      </c>
      <c r="Q295" s="210">
        <v>0</v>
      </c>
      <c r="R295" s="210">
        <v>0</v>
      </c>
    </row>
    <row r="296" spans="2:18">
      <c r="B296" s="264"/>
      <c r="C296" s="265"/>
      <c r="D296" s="267" t="s">
        <v>1067</v>
      </c>
      <c r="E296" s="252"/>
      <c r="F296" s="338" t="s">
        <v>1178</v>
      </c>
      <c r="G296" s="339" t="s">
        <v>1182</v>
      </c>
      <c r="H296" s="330"/>
      <c r="I296" s="210" t="s">
        <v>1070</v>
      </c>
      <c r="J296" s="163" t="str">
        <f t="shared" si="31"/>
        <v>77～84</v>
      </c>
      <c r="K296" s="164">
        <f>INDEX('1.2(1)④'!$B:$B,MATCH(M296,'1.2(1)④'!A:A,0),1)</f>
        <v>77</v>
      </c>
      <c r="L296" s="185">
        <f t="shared" si="33"/>
        <v>84</v>
      </c>
      <c r="M296" s="185" t="str">
        <f t="shared" si="34"/>
        <v>貨物輸送事業者Scope1,2その他排出削減 （運用管理）鉄道</v>
      </c>
      <c r="N296" s="252"/>
      <c r="O296" s="193" t="str">
        <f>INDEX('1.2(1)④'!$J:$J,MATCH($K296,'1.2(1)④'!$B:$B,0),1)</f>
        <v>物流施設の高度化、物流拠点の整備</v>
      </c>
      <c r="P296" s="210">
        <f t="shared" si="32"/>
        <v>8</v>
      </c>
      <c r="Q296" s="210">
        <v>0</v>
      </c>
      <c r="R296" s="210">
        <v>0</v>
      </c>
    </row>
    <row r="297" spans="2:18">
      <c r="B297" s="264"/>
      <c r="C297" s="265"/>
      <c r="D297" s="267" t="s">
        <v>1067</v>
      </c>
      <c r="E297" s="252"/>
      <c r="F297" s="338" t="s">
        <v>1178</v>
      </c>
      <c r="G297" s="339" t="s">
        <v>1182</v>
      </c>
      <c r="H297" s="330"/>
      <c r="I297" s="210" t="s">
        <v>1072</v>
      </c>
      <c r="J297" s="163" t="str">
        <f t="shared" si="31"/>
        <v>85～95</v>
      </c>
      <c r="K297" s="164">
        <f>INDEX('1.2(1)④'!$B:$B,MATCH(M297,'1.2(1)④'!A:A,0),1)</f>
        <v>85</v>
      </c>
      <c r="L297" s="185">
        <f t="shared" si="33"/>
        <v>95</v>
      </c>
      <c r="M297" s="185" t="str">
        <f t="shared" si="34"/>
        <v>貨物輸送事業者Scope1,2その他排出削減 （運用管理）自動車</v>
      </c>
      <c r="N297" s="252"/>
      <c r="O297" s="193" t="str">
        <f>INDEX('1.2(1)④'!$J:$J,MATCH($K297,'1.2(1)④'!$B:$B,0),1)</f>
        <v>物流施設の高度化、物流拠点の整備</v>
      </c>
      <c r="P297" s="210">
        <f t="shared" si="32"/>
        <v>11</v>
      </c>
      <c r="Q297" s="210">
        <v>0</v>
      </c>
      <c r="R297" s="210">
        <v>0</v>
      </c>
    </row>
    <row r="298" spans="2:18">
      <c r="B298" s="264"/>
      <c r="C298" s="265"/>
      <c r="D298" s="267" t="s">
        <v>1067</v>
      </c>
      <c r="E298" s="252"/>
      <c r="F298" s="338" t="s">
        <v>1178</v>
      </c>
      <c r="G298" s="339" t="s">
        <v>1182</v>
      </c>
      <c r="H298" s="330"/>
      <c r="I298" s="210" t="s">
        <v>1078</v>
      </c>
      <c r="J298" s="163" t="str">
        <f t="shared" si="31"/>
        <v>96～103</v>
      </c>
      <c r="K298" s="164">
        <f>INDEX('1.2(1)④'!$B:$B,MATCH(M298,'1.2(1)④'!A:A,0),1)</f>
        <v>96</v>
      </c>
      <c r="L298" s="185">
        <f t="shared" si="33"/>
        <v>103</v>
      </c>
      <c r="M298" s="185" t="str">
        <f t="shared" si="34"/>
        <v>貨物輸送事業者Scope1,2その他排出削減 （運用管理）船舶</v>
      </c>
      <c r="N298" s="252"/>
      <c r="O298" s="193" t="str">
        <f>INDEX('1.2(1)④'!$J:$J,MATCH($K298,'1.2(1)④'!$B:$B,0),1)</f>
        <v>過剰包装の廃止・包装材のスリム化、環境負荷の低い包装素材の使用</v>
      </c>
      <c r="P298" s="210">
        <f t="shared" si="32"/>
        <v>8</v>
      </c>
      <c r="Q298" s="210">
        <v>0</v>
      </c>
      <c r="R298" s="210">
        <v>0</v>
      </c>
    </row>
    <row r="299" spans="2:18">
      <c r="B299" s="264"/>
      <c r="C299" s="265"/>
      <c r="D299" s="267" t="s">
        <v>1067</v>
      </c>
      <c r="E299" s="252"/>
      <c r="F299" s="338" t="s">
        <v>1178</v>
      </c>
      <c r="G299" s="339" t="s">
        <v>1182</v>
      </c>
      <c r="H299" s="330"/>
      <c r="I299" s="210" t="s">
        <v>3441</v>
      </c>
      <c r="J299" s="163">
        <f t="shared" si="31"/>
        <v>104</v>
      </c>
      <c r="K299" s="164">
        <f>INDEX('1.2(1)④'!$B:$B,MATCH(M299,'1.2(1)④'!A:A,0),1)</f>
        <v>104</v>
      </c>
      <c r="L299" s="185">
        <f t="shared" si="33"/>
        <v>104</v>
      </c>
      <c r="M299" s="185" t="str">
        <f t="shared" si="34"/>
        <v>貨物輸送事業者Scope1,2その他排出削減 （運用管理）航空機</v>
      </c>
      <c r="N299" s="252"/>
      <c r="O299" s="193" t="str">
        <f>INDEX('1.2(1)④'!$J:$J,MATCH($K299,'1.2(1)④'!$B:$B,0),1)</f>
        <v>SAF（Sustainable Aviation Fuel）の導入</v>
      </c>
      <c r="P299" s="210">
        <f t="shared" si="32"/>
        <v>1</v>
      </c>
      <c r="Q299" s="210">
        <v>0</v>
      </c>
      <c r="R299" s="210">
        <v>0</v>
      </c>
    </row>
    <row r="300" spans="2:18">
      <c r="B300" s="264"/>
      <c r="C300" s="265"/>
      <c r="D300" s="267" t="s">
        <v>1067</v>
      </c>
      <c r="E300" s="252"/>
      <c r="F300" s="335" t="s">
        <v>683</v>
      </c>
      <c r="G300" s="333" t="s">
        <v>3433</v>
      </c>
      <c r="H300" s="334"/>
      <c r="I300" s="210" t="s">
        <v>3442</v>
      </c>
      <c r="J300" s="163" t="str">
        <f t="shared" si="31"/>
        <v>105～110</v>
      </c>
      <c r="K300" s="164">
        <f>INDEX('1.2(1)④'!$B:$B,MATCH(M300,'1.2(1)④'!A:A,0),1)</f>
        <v>105</v>
      </c>
      <c r="L300" s="185">
        <f t="shared" si="33"/>
        <v>110</v>
      </c>
      <c r="M300" s="185" t="str">
        <f t="shared" si="34"/>
        <v>貨物輸送事業者Scope3排出削減を考慮した業務委託共通</v>
      </c>
      <c r="N300" s="252"/>
      <c r="O300" s="193" t="str">
        <f>INDEX('1.2(1)④'!$J:$J,MATCH($K300,'1.2(1)④'!$B:$B,0),1)</f>
        <v>排出削減を考慮した、運送委託先の選定</v>
      </c>
      <c r="P300" s="210">
        <f t="shared" si="32"/>
        <v>6</v>
      </c>
      <c r="Q300" s="210">
        <v>0</v>
      </c>
      <c r="R300" s="210">
        <v>0</v>
      </c>
    </row>
    <row r="301" spans="2:18">
      <c r="B301" s="264"/>
      <c r="C301" s="265"/>
      <c r="D301" s="267" t="s">
        <v>1067</v>
      </c>
      <c r="E301" s="252"/>
      <c r="F301" s="332" t="s">
        <v>683</v>
      </c>
      <c r="G301" s="333" t="s">
        <v>3434</v>
      </c>
      <c r="H301" s="334"/>
      <c r="I301" s="210" t="s">
        <v>3442</v>
      </c>
      <c r="J301" s="163" t="str">
        <f t="shared" si="31"/>
        <v>111～112</v>
      </c>
      <c r="K301" s="164">
        <f>INDEX('1.2(1)④'!$B:$B,MATCH(M301,'1.2(1)④'!A:A,0),1)</f>
        <v>111</v>
      </c>
      <c r="L301" s="185">
        <f t="shared" si="33"/>
        <v>112</v>
      </c>
      <c r="M301" s="185" t="str">
        <f t="shared" si="34"/>
        <v>貨物輸送事業者Scope3排出削減を考慮した物流拠点の使用共通</v>
      </c>
      <c r="N301" s="252"/>
      <c r="O301" s="193" t="str">
        <f>INDEX('1.2(1)④'!$J:$J,MATCH($K301,'1.2(1)④'!$B:$B,0),1)</f>
        <v>排出削減を考慮した、外部物流拠点（倉庫）での保管</v>
      </c>
      <c r="P301" s="210">
        <f t="shared" si="32"/>
        <v>2</v>
      </c>
      <c r="Q301" s="210">
        <v>0</v>
      </c>
      <c r="R301" s="210">
        <v>0</v>
      </c>
    </row>
    <row r="302" spans="2:18">
      <c r="B302" s="264"/>
      <c r="C302" s="265"/>
      <c r="D302" s="267" t="s">
        <v>1067</v>
      </c>
      <c r="E302" s="252"/>
      <c r="F302" s="338" t="s">
        <v>683</v>
      </c>
      <c r="G302" s="333" t="s">
        <v>3435</v>
      </c>
      <c r="H302" s="334"/>
      <c r="I302" s="210" t="s">
        <v>3442</v>
      </c>
      <c r="J302" s="163">
        <f t="shared" si="31"/>
        <v>113</v>
      </c>
      <c r="K302" s="164">
        <f>INDEX('1.2(1)④'!$B:$B,MATCH(M302,'1.2(1)④'!A:A,0),1)</f>
        <v>113</v>
      </c>
      <c r="L302" s="185">
        <f t="shared" si="33"/>
        <v>113</v>
      </c>
      <c r="M302" s="185" t="str">
        <f t="shared" si="34"/>
        <v>貨物輸送事業者Scope3排出削減を考慮した梱包資材・事務用品等の物品購入共通</v>
      </c>
      <c r="N302" s="252"/>
      <c r="O302" s="193" t="str">
        <f>INDEX('1.2(1)④'!$J:$J,MATCH($K302,'1.2(1)④'!$B:$B,0),1)</f>
        <v>排出削減を考慮した梱包資材・事務用品等の物品購入</v>
      </c>
      <c r="P302" s="210">
        <f t="shared" si="32"/>
        <v>1</v>
      </c>
      <c r="Q302" s="210">
        <v>0</v>
      </c>
      <c r="R302" s="210">
        <v>0</v>
      </c>
    </row>
    <row r="303" spans="2:18">
      <c r="B303" s="264"/>
      <c r="C303" s="265"/>
      <c r="D303" s="267" t="s">
        <v>1067</v>
      </c>
      <c r="E303" s="252"/>
      <c r="F303" s="338" t="s">
        <v>683</v>
      </c>
      <c r="G303" s="257" t="s">
        <v>3436</v>
      </c>
      <c r="H303" s="336"/>
      <c r="I303" s="210" t="s">
        <v>3442</v>
      </c>
      <c r="J303" s="163" t="str">
        <f t="shared" si="31"/>
        <v>114～115</v>
      </c>
      <c r="K303" s="164">
        <f>INDEX('1.2(1)④'!$B:$B,MATCH(M303,'1.2(1)④'!A:A,0),1)</f>
        <v>114</v>
      </c>
      <c r="L303" s="185">
        <f t="shared" si="33"/>
        <v>115</v>
      </c>
      <c r="M303" s="185" t="str">
        <f t="shared" si="34"/>
        <v>貨物輸送事業者Scope3排出削減を考慮した機器・資材等の廃棄共通</v>
      </c>
      <c r="N303" s="252"/>
      <c r="O303" s="193" t="str">
        <f>INDEX('1.2(1)④'!$J:$J,MATCH($K303,'1.2(1)④'!$B:$B,0),1)</f>
        <v>保有車両および関連部品（タイヤ・バッテリー等）のリユース・リサイクル</v>
      </c>
      <c r="P303" s="210">
        <f t="shared" si="32"/>
        <v>2</v>
      </c>
      <c r="Q303" s="210">
        <v>0</v>
      </c>
      <c r="R303" s="210">
        <v>0</v>
      </c>
    </row>
    <row r="304" spans="2:18" ht="28.8">
      <c r="B304" s="264"/>
      <c r="C304" s="265"/>
      <c r="D304" s="259" t="s">
        <v>1142</v>
      </c>
      <c r="E304" s="260"/>
      <c r="F304" s="343" t="s">
        <v>1178</v>
      </c>
      <c r="G304" s="257" t="s">
        <v>1179</v>
      </c>
      <c r="H304" s="336"/>
      <c r="I304" s="210" t="s">
        <v>1070</v>
      </c>
      <c r="J304" s="163">
        <f t="shared" si="31"/>
        <v>116</v>
      </c>
      <c r="K304" s="164">
        <f>INDEX('1.2(1)④'!$B:$B,MATCH(M304,'1.2(1)④'!A:A,0),1)</f>
        <v>116</v>
      </c>
      <c r="L304" s="185">
        <f t="shared" si="33"/>
        <v>116</v>
      </c>
      <c r="M304" s="185" t="str">
        <f t="shared" si="34"/>
        <v>旅客輸送事業者Scope1,2燃費性能の優れた輸送用機器の使用 （機器・機材等の導入）鉄道</v>
      </c>
      <c r="N304" s="252"/>
      <c r="O304" s="193" t="str">
        <f>INDEX('1.2(1)④'!$J:$J,MATCH($K304,'1.2(1)④'!$B:$B,0),1)</f>
        <v>VVVFインバーター制御車両（交流電動機の速度・回転数制御）・ハイブリッド車両・ディーゼルエレクトリック車両・高効率内燃機関等への代替促進</v>
      </c>
      <c r="P304" s="210">
        <f t="shared" si="32"/>
        <v>1</v>
      </c>
      <c r="Q304" s="210">
        <v>0</v>
      </c>
      <c r="R304" s="210">
        <v>0</v>
      </c>
    </row>
    <row r="305" spans="2:18" ht="28.8">
      <c r="B305" s="264"/>
      <c r="C305" s="265"/>
      <c r="D305" s="263" t="s">
        <v>1142</v>
      </c>
      <c r="E305" s="271"/>
      <c r="F305" s="344" t="s">
        <v>1178</v>
      </c>
      <c r="G305" s="337" t="s">
        <v>1179</v>
      </c>
      <c r="H305" s="330"/>
      <c r="I305" s="210" t="s">
        <v>1072</v>
      </c>
      <c r="J305" s="163" t="str">
        <f t="shared" si="31"/>
        <v>117～123</v>
      </c>
      <c r="K305" s="164">
        <f>INDEX('1.2(1)④'!$B:$B,MATCH(M305,'1.2(1)④'!A:A,0),1)</f>
        <v>117</v>
      </c>
      <c r="L305" s="185">
        <f t="shared" si="33"/>
        <v>123</v>
      </c>
      <c r="M305" s="185" t="str">
        <f t="shared" si="34"/>
        <v>旅客輸送事業者Scope1,2燃費性能の優れた輸送用機器の使用 （機器・機材等の導入）自動車</v>
      </c>
      <c r="N305" s="252"/>
      <c r="O305" s="193" t="str">
        <f>INDEX('1.2(1)④'!$J:$J,MATCH($K305,'1.2(1)④'!$B:$B,0),1)</f>
        <v>トップランナー燃費基準達成車・ハイブリッド車・天然ガス車・電気自動車・プラグインハイブリッド自動車、燃料電池自動車等の温室効果ガス低排出車の導入</v>
      </c>
      <c r="P305" s="210">
        <f t="shared" si="32"/>
        <v>7</v>
      </c>
      <c r="Q305" s="210">
        <v>0</v>
      </c>
      <c r="R305" s="210">
        <v>0</v>
      </c>
    </row>
    <row r="306" spans="2:18">
      <c r="B306" s="264"/>
      <c r="C306" s="265"/>
      <c r="D306" s="263" t="s">
        <v>1142</v>
      </c>
      <c r="E306" s="271"/>
      <c r="F306" s="345" t="s">
        <v>1178</v>
      </c>
      <c r="G306" s="339" t="s">
        <v>1179</v>
      </c>
      <c r="H306" s="330"/>
      <c r="I306" s="210" t="s">
        <v>1078</v>
      </c>
      <c r="J306" s="163" t="str">
        <f t="shared" si="31"/>
        <v>124～126</v>
      </c>
      <c r="K306" s="164">
        <f>INDEX('1.2(1)④'!$B:$B,MATCH(M306,'1.2(1)④'!A:A,0),1)</f>
        <v>124</v>
      </c>
      <c r="L306" s="185">
        <f t="shared" si="33"/>
        <v>126</v>
      </c>
      <c r="M306" s="185" t="str">
        <f t="shared" si="34"/>
        <v>旅客輸送事業者Scope1,2燃費性能の優れた輸送用機器の使用 （機器・機材等の導入）船舶</v>
      </c>
      <c r="N306" s="252"/>
      <c r="O306" s="193" t="str">
        <f>INDEX('1.2(1)④'!$J:$J,MATCH($K306,'1.2(1)④'!$B:$B,0),1)</f>
        <v>スーパーエコシップ等の低燃費船舶の導入</v>
      </c>
      <c r="P306" s="210">
        <f t="shared" si="32"/>
        <v>3</v>
      </c>
      <c r="Q306" s="210">
        <v>0</v>
      </c>
      <c r="R306" s="210">
        <v>0</v>
      </c>
    </row>
    <row r="307" spans="2:18">
      <c r="B307" s="264"/>
      <c r="C307" s="265"/>
      <c r="D307" s="263" t="s">
        <v>1142</v>
      </c>
      <c r="E307" s="271"/>
      <c r="F307" s="345" t="s">
        <v>1178</v>
      </c>
      <c r="G307" s="340" t="s">
        <v>1179</v>
      </c>
      <c r="H307" s="341"/>
      <c r="I307" s="210" t="s">
        <v>1082</v>
      </c>
      <c r="J307" s="163" t="str">
        <f t="shared" si="31"/>
        <v>127～128</v>
      </c>
      <c r="K307" s="164">
        <f>INDEX('1.2(1)④'!$B:$B,MATCH(M307,'1.2(1)④'!A:A,0),1)</f>
        <v>127</v>
      </c>
      <c r="L307" s="185">
        <f t="shared" si="33"/>
        <v>128</v>
      </c>
      <c r="M307" s="185" t="str">
        <f t="shared" si="34"/>
        <v>旅客輸送事業者Scope1,2燃費性能の優れた輸送用機器の使用 （機器・機材等の導入）航空機</v>
      </c>
      <c r="N307" s="252"/>
      <c r="O307" s="193" t="str">
        <f>INDEX('1.2(1)④'!$J:$J,MATCH($K307,'1.2(1)④'!$B:$B,0),1)</f>
        <v>高効率の機材導入</v>
      </c>
      <c r="P307" s="210">
        <f t="shared" si="32"/>
        <v>2</v>
      </c>
      <c r="Q307" s="210">
        <v>0</v>
      </c>
      <c r="R307" s="210">
        <v>0</v>
      </c>
    </row>
    <row r="308" spans="2:18">
      <c r="B308" s="264"/>
      <c r="C308" s="265"/>
      <c r="D308" s="263" t="s">
        <v>1142</v>
      </c>
      <c r="E308" s="271"/>
      <c r="F308" s="345" t="s">
        <v>1178</v>
      </c>
      <c r="G308" s="257" t="s">
        <v>1180</v>
      </c>
      <c r="H308" s="336"/>
      <c r="I308" s="210" t="s">
        <v>1070</v>
      </c>
      <c r="J308" s="163" t="str">
        <f t="shared" si="31"/>
        <v>129～133</v>
      </c>
      <c r="K308" s="164">
        <f>INDEX('1.2(1)④'!$B:$B,MATCH(M308,'1.2(1)④'!A:A,0),1)</f>
        <v>129</v>
      </c>
      <c r="L308" s="185">
        <f t="shared" si="33"/>
        <v>133</v>
      </c>
      <c r="M308" s="185" t="str">
        <f t="shared" si="34"/>
        <v>旅客輸送事業者Scope1,2排出削減に資する運転又は操縦 （運用管理）鉄道</v>
      </c>
      <c r="N308" s="252"/>
      <c r="O308" s="193" t="str">
        <f>INDEX('1.2(1)④'!$J:$J,MATCH($K308,'1.2(1)④'!$B:$B,0),1)</f>
        <v>惰行運転の活用</v>
      </c>
      <c r="P308" s="210">
        <f t="shared" si="32"/>
        <v>5</v>
      </c>
      <c r="Q308" s="210">
        <v>0</v>
      </c>
      <c r="R308" s="210">
        <v>0</v>
      </c>
    </row>
    <row r="309" spans="2:18">
      <c r="B309" s="264"/>
      <c r="C309" s="265"/>
      <c r="D309" s="263" t="s">
        <v>1142</v>
      </c>
      <c r="E309" s="271"/>
      <c r="F309" s="345" t="s">
        <v>1178</v>
      </c>
      <c r="G309" s="339" t="s">
        <v>1180</v>
      </c>
      <c r="H309" s="330"/>
      <c r="I309" s="210" t="s">
        <v>1072</v>
      </c>
      <c r="J309" s="163" t="str">
        <f t="shared" si="31"/>
        <v>134～137</v>
      </c>
      <c r="K309" s="164">
        <f>INDEX('1.2(1)④'!$B:$B,MATCH(M309,'1.2(1)④'!A:A,0),1)</f>
        <v>134</v>
      </c>
      <c r="L309" s="185">
        <f t="shared" si="33"/>
        <v>137</v>
      </c>
      <c r="M309" s="185" t="str">
        <f t="shared" si="34"/>
        <v>旅客輸送事業者Scope1,2排出削減に資する運転又は操縦 （運用管理）自動車</v>
      </c>
      <c r="N309" s="252"/>
      <c r="O309" s="193" t="str">
        <f>INDEX('1.2(1)④'!$J:$J,MATCH($K309,'1.2(1)④'!$B:$B,0),1)</f>
        <v>エコドライブの促進</v>
      </c>
      <c r="P309" s="210">
        <f t="shared" si="32"/>
        <v>4</v>
      </c>
      <c r="Q309" s="210">
        <v>0</v>
      </c>
      <c r="R309" s="210">
        <v>0</v>
      </c>
    </row>
    <row r="310" spans="2:18">
      <c r="B310" s="264"/>
      <c r="C310" s="265"/>
      <c r="D310" s="263" t="s">
        <v>1142</v>
      </c>
      <c r="E310" s="271"/>
      <c r="F310" s="345" t="s">
        <v>1178</v>
      </c>
      <c r="G310" s="339" t="s">
        <v>1180</v>
      </c>
      <c r="H310" s="330"/>
      <c r="I310" s="210" t="s">
        <v>1078</v>
      </c>
      <c r="J310" s="163" t="str">
        <f t="shared" si="31"/>
        <v>138～140</v>
      </c>
      <c r="K310" s="164">
        <f>INDEX('1.2(1)④'!$B:$B,MATCH(M310,'1.2(1)④'!A:A,0),1)</f>
        <v>138</v>
      </c>
      <c r="L310" s="185">
        <f t="shared" si="33"/>
        <v>140</v>
      </c>
      <c r="M310" s="185" t="str">
        <f t="shared" si="34"/>
        <v>旅客輸送事業者Scope1,2排出削減に資する運転又は操縦 （運用管理）船舶</v>
      </c>
      <c r="N310" s="252"/>
      <c r="O310" s="193" t="str">
        <f>INDEX('1.2(1)④'!$J:$J,MATCH($K310,'1.2(1)④'!$B:$B,0),1)</f>
        <v>低燃費航行の実施（減速走行、バラスト水の調整等）</v>
      </c>
      <c r="P310" s="210">
        <f t="shared" si="32"/>
        <v>3</v>
      </c>
      <c r="Q310" s="210">
        <v>0</v>
      </c>
      <c r="R310" s="210">
        <v>0</v>
      </c>
    </row>
    <row r="311" spans="2:18">
      <c r="B311" s="264"/>
      <c r="C311" s="265"/>
      <c r="D311" s="263" t="s">
        <v>1142</v>
      </c>
      <c r="E311" s="271"/>
      <c r="F311" s="345" t="s">
        <v>1178</v>
      </c>
      <c r="G311" s="340" t="s">
        <v>1180</v>
      </c>
      <c r="H311" s="341"/>
      <c r="I311" s="210" t="s">
        <v>1082</v>
      </c>
      <c r="J311" s="163" t="str">
        <f t="shared" si="31"/>
        <v>141～143</v>
      </c>
      <c r="K311" s="164">
        <f>INDEX('1.2(1)④'!$B:$B,MATCH(M311,'1.2(1)④'!A:A,0),1)</f>
        <v>141</v>
      </c>
      <c r="L311" s="185">
        <f t="shared" si="33"/>
        <v>143</v>
      </c>
      <c r="M311" s="185" t="str">
        <f t="shared" si="34"/>
        <v>旅客輸送事業者Scope1,2排出削減に資する運転又は操縦 （運用管理）航空機</v>
      </c>
      <c r="N311" s="252"/>
      <c r="O311" s="193" t="str">
        <f>INDEX('1.2(1)④'!$J:$J,MATCH($K311,'1.2(1)④'!$B:$B,0),1)</f>
        <v>低燃費運航の実施（管制支援システムの活用等）</v>
      </c>
      <c r="P311" s="210">
        <f t="shared" si="32"/>
        <v>3</v>
      </c>
      <c r="Q311" s="210">
        <v>0</v>
      </c>
      <c r="R311" s="210">
        <v>0</v>
      </c>
    </row>
    <row r="312" spans="2:18">
      <c r="B312" s="264"/>
      <c r="C312" s="265"/>
      <c r="D312" s="263" t="s">
        <v>1142</v>
      </c>
      <c r="E312" s="271"/>
      <c r="F312" s="345" t="s">
        <v>1178</v>
      </c>
      <c r="G312" s="257" t="s">
        <v>3437</v>
      </c>
      <c r="H312" s="336"/>
      <c r="I312" s="210" t="s">
        <v>1070</v>
      </c>
      <c r="J312" s="163">
        <f t="shared" si="31"/>
        <v>144</v>
      </c>
      <c r="K312" s="164">
        <f>INDEX('1.2(1)④'!$B:$B,MATCH(M312,'1.2(1)④'!A:A,0),1)</f>
        <v>144</v>
      </c>
      <c r="L312" s="185">
        <f t="shared" si="33"/>
        <v>144</v>
      </c>
      <c r="M312" s="185" t="str">
        <f t="shared" si="34"/>
        <v>旅客輸送事業者Scope1,2旅客を乗せないで走行し、又は航行する距離の縮減 （運用管理）鉄道</v>
      </c>
      <c r="N312" s="252"/>
      <c r="O312" s="193" t="str">
        <f>INDEX('1.2(1)④'!$J:$J,MATCH($K312,'1.2(1)④'!$B:$B,0),1)</f>
        <v>回送運行距離を最小限にするような車両の運用</v>
      </c>
      <c r="P312" s="210">
        <f t="shared" si="32"/>
        <v>1</v>
      </c>
      <c r="Q312" s="210">
        <v>0</v>
      </c>
      <c r="R312" s="210">
        <v>0</v>
      </c>
    </row>
    <row r="313" spans="2:18">
      <c r="B313" s="264"/>
      <c r="C313" s="265"/>
      <c r="D313" s="263" t="s">
        <v>1142</v>
      </c>
      <c r="E313" s="271"/>
      <c r="F313" s="345" t="s">
        <v>1178</v>
      </c>
      <c r="G313" s="339" t="s">
        <v>3437</v>
      </c>
      <c r="H313" s="330"/>
      <c r="I313" s="210" t="s">
        <v>1072</v>
      </c>
      <c r="J313" s="163" t="str">
        <f t="shared" si="31"/>
        <v>145～147</v>
      </c>
      <c r="K313" s="164">
        <f>INDEX('1.2(1)④'!$B:$B,MATCH(M313,'1.2(1)④'!A:A,0),1)</f>
        <v>145</v>
      </c>
      <c r="L313" s="185">
        <f t="shared" si="33"/>
        <v>147</v>
      </c>
      <c r="M313" s="185" t="str">
        <f t="shared" si="34"/>
        <v>旅客輸送事業者Scope1,2旅客を乗せないで走行し、又は航行する距離の縮減 （運用管理）自動車</v>
      </c>
      <c r="N313" s="252"/>
      <c r="O313" s="193" t="str">
        <f>INDEX('1.2(1)④'!$J:$J,MATCH($K313,'1.2(1)④'!$B:$B,0),1)</f>
        <v>回送運行距離を最小限にするような車両の運用</v>
      </c>
      <c r="P313" s="210">
        <f t="shared" si="32"/>
        <v>3</v>
      </c>
      <c r="Q313" s="210">
        <v>0</v>
      </c>
      <c r="R313" s="210">
        <v>0</v>
      </c>
    </row>
    <row r="314" spans="2:18">
      <c r="B314" s="264"/>
      <c r="C314" s="265"/>
      <c r="D314" s="263" t="s">
        <v>1142</v>
      </c>
      <c r="E314" s="271"/>
      <c r="F314" s="345" t="s">
        <v>1178</v>
      </c>
      <c r="G314" s="339" t="s">
        <v>3437</v>
      </c>
      <c r="H314" s="330"/>
      <c r="I314" s="210" t="s">
        <v>1078</v>
      </c>
      <c r="J314" s="163">
        <f t="shared" si="31"/>
        <v>148</v>
      </c>
      <c r="K314" s="164">
        <f>INDEX('1.2(1)④'!$B:$B,MATCH(M314,'1.2(1)④'!A:A,0),1)</f>
        <v>148</v>
      </c>
      <c r="L314" s="185">
        <f t="shared" si="33"/>
        <v>148</v>
      </c>
      <c r="M314" s="185" t="str">
        <f t="shared" si="34"/>
        <v>旅客輸送事業者Scope1,2旅客を乗せないで走行し、又は航行する距離の縮減 （運用管理）船舶</v>
      </c>
      <c r="N314" s="252"/>
      <c r="O314" s="193" t="str">
        <f>INDEX('1.2(1)④'!$J:$J,MATCH($K314,'1.2(1)④'!$B:$B,0),1)</f>
        <v>回航時の減速</v>
      </c>
      <c r="P314" s="210">
        <f t="shared" si="32"/>
        <v>1</v>
      </c>
      <c r="Q314" s="210">
        <v>0</v>
      </c>
      <c r="R314" s="210">
        <v>0</v>
      </c>
    </row>
    <row r="315" spans="2:18">
      <c r="B315" s="264"/>
      <c r="C315" s="265"/>
      <c r="D315" s="263" t="s">
        <v>1142</v>
      </c>
      <c r="E315" s="271"/>
      <c r="F315" s="345" t="s">
        <v>1178</v>
      </c>
      <c r="G315" s="340" t="s">
        <v>3437</v>
      </c>
      <c r="H315" s="341"/>
      <c r="I315" s="210" t="s">
        <v>1082</v>
      </c>
      <c r="J315" s="163">
        <f t="shared" si="31"/>
        <v>149</v>
      </c>
      <c r="K315" s="164">
        <f>INDEX('1.2(1)④'!$B:$B,MATCH(M315,'1.2(1)④'!A:A,0),1)</f>
        <v>149</v>
      </c>
      <c r="L315" s="185">
        <f t="shared" si="33"/>
        <v>149</v>
      </c>
      <c r="M315" s="185" t="str">
        <f t="shared" si="34"/>
        <v>旅客輸送事業者Scope1,2旅客を乗せないで走行し、又は航行する距離の縮減 （運用管理）航空機</v>
      </c>
      <c r="N315" s="252"/>
      <c r="O315" s="193" t="str">
        <f>INDEX('1.2(1)④'!$J:$J,MATCH($K315,'1.2(1)④'!$B:$B,0),1)</f>
        <v>回送運航時の距離を縮減するための機材繰り</v>
      </c>
      <c r="P315" s="210">
        <f t="shared" si="32"/>
        <v>1</v>
      </c>
      <c r="Q315" s="210">
        <v>0</v>
      </c>
      <c r="R315" s="210">
        <v>0</v>
      </c>
    </row>
    <row r="316" spans="2:18">
      <c r="B316" s="264"/>
      <c r="C316" s="265"/>
      <c r="D316" s="263" t="s">
        <v>1142</v>
      </c>
      <c r="E316" s="271"/>
      <c r="F316" s="345" t="s">
        <v>1178</v>
      </c>
      <c r="G316" s="257" t="s">
        <v>1182</v>
      </c>
      <c r="H316" s="336"/>
      <c r="I316" s="210" t="s">
        <v>1111</v>
      </c>
      <c r="J316" s="163" t="str">
        <f t="shared" si="31"/>
        <v>150～151</v>
      </c>
      <c r="K316" s="164">
        <f>INDEX('1.2(1)④'!$B:$B,MATCH(M316,'1.2(1)④'!A:A,0),1)</f>
        <v>150</v>
      </c>
      <c r="L316" s="185">
        <f t="shared" si="33"/>
        <v>151</v>
      </c>
      <c r="M316" s="185" t="str">
        <f t="shared" si="34"/>
        <v>旅客輸送事業者Scope1,2その他排出削減 （運用管理）共通</v>
      </c>
      <c r="N316" s="252"/>
      <c r="O316" s="193" t="str">
        <f>INDEX('1.2(1)④'!$J:$J,MATCH($K316,'1.2(1)④'!$B:$B,0),1)</f>
        <v>バイオ燃料等低炭素燃料、再エネ電力の導入活用量の開示</v>
      </c>
      <c r="P316" s="210">
        <f t="shared" si="32"/>
        <v>2</v>
      </c>
      <c r="Q316" s="210">
        <v>0</v>
      </c>
      <c r="R316" s="210">
        <v>0</v>
      </c>
    </row>
    <row r="317" spans="2:18">
      <c r="B317" s="264"/>
      <c r="C317" s="265"/>
      <c r="D317" s="263" t="s">
        <v>1142</v>
      </c>
      <c r="E317" s="271"/>
      <c r="F317" s="345" t="s">
        <v>1178</v>
      </c>
      <c r="G317" s="339" t="s">
        <v>1182</v>
      </c>
      <c r="H317" s="330"/>
      <c r="I317" s="210" t="s">
        <v>1070</v>
      </c>
      <c r="J317" s="163" t="str">
        <f t="shared" si="31"/>
        <v>152～158</v>
      </c>
      <c r="K317" s="164">
        <f>INDEX('1.2(1)④'!$B:$B,MATCH(M317,'1.2(1)④'!A:A,0),1)</f>
        <v>152</v>
      </c>
      <c r="L317" s="185">
        <f t="shared" si="33"/>
        <v>158</v>
      </c>
      <c r="M317" s="185" t="str">
        <f t="shared" si="34"/>
        <v>旅客輸送事業者Scope1,2その他排出削減 （運用管理）鉄道</v>
      </c>
      <c r="N317" s="252"/>
      <c r="O317" s="193" t="str">
        <f>INDEX('1.2(1)④'!$J:$J,MATCH($K317,'1.2(1)④'!$B:$B,0),1)</f>
        <v>自社または事業者団体等でのマニュアルの整備</v>
      </c>
      <c r="P317" s="210">
        <f t="shared" si="32"/>
        <v>7</v>
      </c>
      <c r="Q317" s="210">
        <v>0</v>
      </c>
      <c r="R317" s="210">
        <v>0</v>
      </c>
    </row>
    <row r="318" spans="2:18">
      <c r="B318" s="264"/>
      <c r="C318" s="265"/>
      <c r="D318" s="263" t="s">
        <v>1142</v>
      </c>
      <c r="E318" s="271"/>
      <c r="F318" s="345" t="s">
        <v>1178</v>
      </c>
      <c r="G318" s="339" t="s">
        <v>1182</v>
      </c>
      <c r="H318" s="330"/>
      <c r="I318" s="210" t="s">
        <v>1072</v>
      </c>
      <c r="J318" s="163" t="str">
        <f t="shared" si="31"/>
        <v>159～162</v>
      </c>
      <c r="K318" s="164">
        <f>INDEX('1.2(1)④'!$B:$B,MATCH(M318,'1.2(1)④'!A:A,0),1)</f>
        <v>159</v>
      </c>
      <c r="L318" s="185">
        <f t="shared" si="33"/>
        <v>162</v>
      </c>
      <c r="M318" s="185" t="str">
        <f t="shared" si="34"/>
        <v>旅客輸送事業者Scope1,2その他排出削減 （運用管理）自動車</v>
      </c>
      <c r="N318" s="252"/>
      <c r="O318" s="193" t="str">
        <f>INDEX('1.2(1)④'!$J:$J,MATCH($K318,'1.2(1)④'!$B:$B,0),1)</f>
        <v>自社または事業者団体等でのマニュアルの整備</v>
      </c>
      <c r="P318" s="210">
        <f t="shared" si="32"/>
        <v>4</v>
      </c>
      <c r="Q318" s="210">
        <v>0</v>
      </c>
      <c r="R318" s="210">
        <v>0</v>
      </c>
    </row>
    <row r="319" spans="2:18">
      <c r="B319" s="264"/>
      <c r="C319" s="265"/>
      <c r="D319" s="263" t="s">
        <v>1142</v>
      </c>
      <c r="E319" s="271"/>
      <c r="F319" s="346" t="s">
        <v>1178</v>
      </c>
      <c r="G319" s="340" t="s">
        <v>1182</v>
      </c>
      <c r="H319" s="341"/>
      <c r="I319" s="210" t="s">
        <v>1078</v>
      </c>
      <c r="J319" s="163" t="str">
        <f t="shared" si="31"/>
        <v>163～167</v>
      </c>
      <c r="K319" s="164">
        <f>INDEX('1.2(1)④'!$B:$B,MATCH(M319,'1.2(1)④'!A:A,0),1)</f>
        <v>163</v>
      </c>
      <c r="L319" s="185">
        <f t="shared" si="33"/>
        <v>167</v>
      </c>
      <c r="M319" s="185" t="str">
        <f t="shared" si="34"/>
        <v>旅客輸送事業者Scope1,2その他排出削減 （運用管理）船舶</v>
      </c>
      <c r="N319" s="252"/>
      <c r="O319" s="193" t="str">
        <f>INDEX('1.2(1)④'!$J:$J,MATCH($K319,'1.2(1)④'!$B:$B,0),1)</f>
        <v>自社または事業者団体等でのマニュアルの整備</v>
      </c>
      <c r="P319" s="210">
        <f t="shared" si="32"/>
        <v>5</v>
      </c>
      <c r="Q319" s="210">
        <v>0</v>
      </c>
      <c r="R319" s="210">
        <v>0</v>
      </c>
    </row>
    <row r="320" spans="2:18">
      <c r="B320" s="264"/>
      <c r="C320" s="265"/>
      <c r="D320" s="263" t="s">
        <v>1142</v>
      </c>
      <c r="E320" s="271"/>
      <c r="F320" s="343" t="s">
        <v>720</v>
      </c>
      <c r="G320" s="333" t="s">
        <v>3433</v>
      </c>
      <c r="H320" s="334"/>
      <c r="I320" s="210" t="s">
        <v>1111</v>
      </c>
      <c r="J320" s="163" t="str">
        <f t="shared" si="31"/>
        <v>168～171</v>
      </c>
      <c r="K320" s="164">
        <f>INDEX('1.2(1)④'!$B:$B,MATCH(M320,'1.2(1)④'!A:A,0),1)</f>
        <v>168</v>
      </c>
      <c r="L320" s="185">
        <f t="shared" si="33"/>
        <v>171</v>
      </c>
      <c r="M320" s="185" t="str">
        <f t="shared" si="34"/>
        <v>旅客輸送事業者Scope3排出削減を考慮した業務委託共通</v>
      </c>
      <c r="N320" s="252"/>
      <c r="O320" s="193" t="str">
        <f>INDEX('1.2(1)④'!$J:$J,MATCH($K320,'1.2(1)④'!$B:$B,0),1)</f>
        <v>排出削減を考慮した、乗り継ぎ施設・駅施設の整備委託先の選定</v>
      </c>
      <c r="P320" s="210">
        <f t="shared" si="32"/>
        <v>4</v>
      </c>
      <c r="Q320" s="210">
        <v>0</v>
      </c>
      <c r="R320" s="210">
        <v>0</v>
      </c>
    </row>
    <row r="321" spans="2:18">
      <c r="B321" s="264"/>
      <c r="C321" s="265"/>
      <c r="D321" s="263" t="s">
        <v>1142</v>
      </c>
      <c r="E321" s="271"/>
      <c r="F321" s="263" t="s">
        <v>720</v>
      </c>
      <c r="G321" s="333" t="s">
        <v>3438</v>
      </c>
      <c r="H321" s="334"/>
      <c r="I321" s="210" t="s">
        <v>1111</v>
      </c>
      <c r="J321" s="163">
        <f t="shared" si="31"/>
        <v>172</v>
      </c>
      <c r="K321" s="164">
        <f>INDEX('1.2(1)④'!$B:$B,MATCH(M321,'1.2(1)④'!A:A,0),1)</f>
        <v>172</v>
      </c>
      <c r="L321" s="185">
        <f t="shared" si="33"/>
        <v>172</v>
      </c>
      <c r="M321" s="185" t="str">
        <f t="shared" si="34"/>
        <v>旅客輸送事業者Scope3排出削減を考慮した資材・事務用品等の物品購入共通</v>
      </c>
      <c r="N321" s="252"/>
      <c r="O321" s="193" t="str">
        <f>INDEX('1.2(1)④'!$J:$J,MATCH($K321,'1.2(1)④'!$B:$B,0),1)</f>
        <v>排出削減を考慮した資材・事務用品等の物品購入</v>
      </c>
      <c r="P321" s="210">
        <f t="shared" si="32"/>
        <v>1</v>
      </c>
      <c r="Q321" s="210">
        <v>0</v>
      </c>
      <c r="R321" s="210">
        <v>0</v>
      </c>
    </row>
    <row r="322" spans="2:18">
      <c r="B322" s="214"/>
      <c r="C322" s="215"/>
      <c r="D322" s="268" t="s">
        <v>1142</v>
      </c>
      <c r="E322" s="272"/>
      <c r="F322" s="266" t="s">
        <v>720</v>
      </c>
      <c r="G322" s="202" t="s">
        <v>3436</v>
      </c>
      <c r="H322" s="203"/>
      <c r="I322" s="210" t="s">
        <v>1111</v>
      </c>
      <c r="J322" s="163">
        <f t="shared" si="31"/>
        <v>173</v>
      </c>
      <c r="K322" s="164">
        <f>INDEX('1.2(1)④'!$B:$B,MATCH(M322,'1.2(1)④'!A:A,0),1)</f>
        <v>173</v>
      </c>
      <c r="L322" s="185">
        <f t="shared" si="33"/>
        <v>173</v>
      </c>
      <c r="M322" s="185" t="str">
        <f t="shared" si="34"/>
        <v>旅客輸送事業者Scope3排出削減を考慮した機器・資材等の廃棄共通</v>
      </c>
      <c r="N322" s="252"/>
      <c r="O322" s="193" t="str">
        <f>INDEX('1.2(1)④'!$J:$J,MATCH($K322,'1.2(1)④'!$B:$B,0),1)</f>
        <v>保有車両および関連部品（タイヤ・バッテリー等）のリユース・リサイクル</v>
      </c>
      <c r="P322" s="210">
        <f t="shared" si="32"/>
        <v>1</v>
      </c>
      <c r="Q322" s="210">
        <v>0</v>
      </c>
      <c r="R322" s="210">
        <v>0</v>
      </c>
    </row>
    <row r="323" spans="2:18">
      <c r="B323" s="43"/>
      <c r="J323" s="113"/>
      <c r="K323" s="17">
        <f>'1.2(1)④'!B179+1</f>
        <v>174</v>
      </c>
      <c r="L323" s="17"/>
      <c r="M323" s="17"/>
      <c r="N323"/>
      <c r="O323" s="219"/>
    </row>
    <row r="324" spans="2:18" ht="18.600000000000001">
      <c r="B324" s="33" t="s">
        <v>714</v>
      </c>
      <c r="C324" s="19" t="s">
        <v>702</v>
      </c>
      <c r="E324" s="19"/>
      <c r="N324"/>
      <c r="O324" s="219"/>
    </row>
    <row r="325" spans="2:18" ht="18.600000000000001">
      <c r="B325" s="100" t="s">
        <v>3061</v>
      </c>
      <c r="C325" s="19"/>
      <c r="E325" s="19"/>
      <c r="N325"/>
      <c r="O325" s="219"/>
    </row>
    <row r="326" spans="2:18" ht="18.600000000000001">
      <c r="B326" s="33"/>
      <c r="C326" s="19"/>
      <c r="E326" s="19"/>
      <c r="N326"/>
      <c r="O326" s="219"/>
    </row>
    <row r="327" spans="2:18">
      <c r="B327" s="300" t="s">
        <v>3004</v>
      </c>
      <c r="C327" s="391" t="s">
        <v>0</v>
      </c>
      <c r="D327" s="391"/>
      <c r="E327" s="300" t="s">
        <v>730</v>
      </c>
      <c r="F327" s="59" t="s">
        <v>3003</v>
      </c>
      <c r="G327" s="300" t="s">
        <v>1250</v>
      </c>
      <c r="H327" s="391" t="s">
        <v>10</v>
      </c>
      <c r="I327" s="391"/>
      <c r="J327" s="59" t="s">
        <v>3002</v>
      </c>
      <c r="K327" s="58" t="s">
        <v>1183</v>
      </c>
      <c r="N327"/>
      <c r="O327" s="219"/>
    </row>
    <row r="328" spans="2:18">
      <c r="B328" s="122" t="s">
        <v>2994</v>
      </c>
      <c r="C328" s="392" t="s">
        <v>995</v>
      </c>
      <c r="D328" s="392"/>
      <c r="E328" s="301" t="s">
        <v>997</v>
      </c>
      <c r="F328" s="122">
        <v>1</v>
      </c>
      <c r="G328" s="122" t="s">
        <v>3387</v>
      </c>
      <c r="H328" s="367" t="s">
        <v>1449</v>
      </c>
      <c r="I328" s="368"/>
      <c r="J328" s="297" t="str">
        <f t="shared" ref="J328:J359" si="35">HYPERLINK("#'"&amp;$B$17&amp;$B$278&amp;"'!E"&amp;K328+6,IF(L328=K328,K328,K328&amp;"～"&amp;L328))</f>
        <v>1～28</v>
      </c>
      <c r="K328" s="60">
        <f>INDEX('1.2(2)'!$E:$E,MATCH(M328,'1.2(2)'!$F:$F,0),1)</f>
        <v>1</v>
      </c>
      <c r="L328" s="17">
        <f>K329-1</f>
        <v>28</v>
      </c>
      <c r="M328" s="17" t="str">
        <f>H328</f>
        <v>水冷ヒートポンプチラー</v>
      </c>
      <c r="N328"/>
      <c r="O328" s="219"/>
    </row>
    <row r="329" spans="2:18">
      <c r="B329" s="122" t="s">
        <v>2994</v>
      </c>
      <c r="C329" s="392" t="s">
        <v>995</v>
      </c>
      <c r="D329" s="392"/>
      <c r="E329" s="301" t="s">
        <v>997</v>
      </c>
      <c r="F329" s="122">
        <v>1</v>
      </c>
      <c r="G329" s="122" t="s">
        <v>3387</v>
      </c>
      <c r="H329" s="367" t="s">
        <v>1494</v>
      </c>
      <c r="I329" s="368"/>
      <c r="J329" s="297" t="str">
        <f t="shared" si="35"/>
        <v>29～178</v>
      </c>
      <c r="K329" s="60">
        <f>INDEX('1.2(2)'!$E:$E,MATCH(M329,'1.2(2)'!$F:$F,0),1)</f>
        <v>29</v>
      </c>
      <c r="L329" s="17">
        <f>K330-1</f>
        <v>178</v>
      </c>
      <c r="M329" s="17" t="str">
        <f t="shared" ref="M329:M392" si="36">H329</f>
        <v>空冷ヒートポンプチラー</v>
      </c>
      <c r="N329"/>
      <c r="O329" s="219"/>
    </row>
    <row r="330" spans="2:18" ht="14.4" customHeight="1">
      <c r="B330" s="122" t="s">
        <v>2994</v>
      </c>
      <c r="C330" s="392" t="s">
        <v>995</v>
      </c>
      <c r="D330" s="392"/>
      <c r="E330" s="301" t="s">
        <v>997</v>
      </c>
      <c r="F330" s="122">
        <v>4</v>
      </c>
      <c r="G330" s="122" t="s">
        <v>26</v>
      </c>
      <c r="H330" s="367" t="s">
        <v>1406</v>
      </c>
      <c r="I330" s="368"/>
      <c r="J330" s="297" t="str">
        <f t="shared" si="35"/>
        <v>179～200</v>
      </c>
      <c r="K330" s="60">
        <f>INDEX('1.2(2)'!$E:$E,MATCH(M330,'1.2(2)'!$F:$F,0),1)</f>
        <v>179</v>
      </c>
      <c r="L330" s="17">
        <f t="shared" ref="L330:L393" si="37">K331-1</f>
        <v>200</v>
      </c>
      <c r="M330" s="17" t="str">
        <f t="shared" si="36"/>
        <v>フロン類等冷媒ターボ冷凍機</v>
      </c>
      <c r="N330"/>
      <c r="O330" s="219"/>
    </row>
    <row r="331" spans="2:18" ht="14.4" customHeight="1">
      <c r="B331" s="122" t="s">
        <v>2994</v>
      </c>
      <c r="C331" s="392" t="s">
        <v>995</v>
      </c>
      <c r="D331" s="392"/>
      <c r="E331" s="301" t="s">
        <v>997</v>
      </c>
      <c r="F331" s="122">
        <v>6</v>
      </c>
      <c r="G331" s="122" t="s">
        <v>3389</v>
      </c>
      <c r="H331" s="367" t="s">
        <v>1319</v>
      </c>
      <c r="I331" s="368"/>
      <c r="J331" s="297" t="str">
        <f t="shared" si="35"/>
        <v>201～206</v>
      </c>
      <c r="K331" s="60">
        <f>INDEX('1.2(2)'!$E:$E,MATCH(M331,'1.2(2)'!$F:$F,0),1)</f>
        <v>201</v>
      </c>
      <c r="L331" s="17">
        <f t="shared" si="37"/>
        <v>206</v>
      </c>
      <c r="M331" s="17" t="str">
        <f t="shared" si="36"/>
        <v>パッケージエアコン(店舗･オフィス用)</v>
      </c>
      <c r="N331"/>
      <c r="O331" s="219"/>
    </row>
    <row r="332" spans="2:18" ht="28.95" customHeight="1">
      <c r="B332" s="122" t="s">
        <v>2994</v>
      </c>
      <c r="C332" s="392" t="s">
        <v>995</v>
      </c>
      <c r="D332" s="392"/>
      <c r="E332" s="301" t="s">
        <v>997</v>
      </c>
      <c r="F332" s="122">
        <v>6</v>
      </c>
      <c r="G332" s="122" t="s">
        <v>3389</v>
      </c>
      <c r="H332" s="367" t="s">
        <v>1337</v>
      </c>
      <c r="I332" s="368"/>
      <c r="J332" s="297" t="str">
        <f t="shared" si="35"/>
        <v>207～214</v>
      </c>
      <c r="K332" s="60">
        <f>INDEX('1.2(2)'!$E:$E,MATCH(M332,'1.2(2)'!$F:$F,0),1)</f>
        <v>207</v>
      </c>
      <c r="L332" s="17">
        <f t="shared" si="37"/>
        <v>214</v>
      </c>
      <c r="M332" s="17" t="str">
        <f t="shared" si="36"/>
        <v>パッケージエアコン(設備用)</v>
      </c>
      <c r="N332"/>
      <c r="O332" s="219"/>
    </row>
    <row r="333" spans="2:18" ht="28.95" customHeight="1">
      <c r="B333" s="122" t="s">
        <v>2994</v>
      </c>
      <c r="C333" s="392" t="s">
        <v>995</v>
      </c>
      <c r="D333" s="392"/>
      <c r="E333" s="301" t="s">
        <v>997</v>
      </c>
      <c r="F333" s="122">
        <v>6</v>
      </c>
      <c r="G333" s="122" t="s">
        <v>3389</v>
      </c>
      <c r="H333" s="367" t="s">
        <v>1360</v>
      </c>
      <c r="I333" s="368"/>
      <c r="J333" s="297" t="str">
        <f t="shared" si="35"/>
        <v>215～225</v>
      </c>
      <c r="K333" s="60">
        <f>INDEX('1.2(2)'!$E:$E,MATCH(M333,'1.2(2)'!$F:$F,0),1)</f>
        <v>215</v>
      </c>
      <c r="L333" s="17">
        <f t="shared" si="37"/>
        <v>225</v>
      </c>
      <c r="M333" s="17" t="str">
        <f t="shared" si="36"/>
        <v>パッケージエアコン(ビル用マルチ)</v>
      </c>
      <c r="N333"/>
      <c r="O333" s="219"/>
    </row>
    <row r="334" spans="2:18">
      <c r="B334" s="122" t="s">
        <v>2994</v>
      </c>
      <c r="C334" s="392" t="s">
        <v>995</v>
      </c>
      <c r="D334" s="392"/>
      <c r="E334" s="301" t="s">
        <v>997</v>
      </c>
      <c r="F334" s="122">
        <v>7</v>
      </c>
      <c r="G334" s="122" t="s">
        <v>3390</v>
      </c>
      <c r="H334" s="367" t="s">
        <v>34</v>
      </c>
      <c r="I334" s="368"/>
      <c r="J334" s="297" t="str">
        <f t="shared" si="35"/>
        <v>226～255</v>
      </c>
      <c r="K334" s="60">
        <f>INDEX('1.2(2)'!$E:$E,MATCH(M334,'1.2(2)'!$F:$F,0),1)</f>
        <v>226</v>
      </c>
      <c r="L334" s="17">
        <f t="shared" si="37"/>
        <v>255</v>
      </c>
      <c r="M334" s="17" t="str">
        <f t="shared" si="36"/>
        <v>ガスヒートポンプ</v>
      </c>
      <c r="N334"/>
      <c r="O334" s="219"/>
    </row>
    <row r="335" spans="2:18" ht="14.4" customHeight="1">
      <c r="B335" s="122" t="s">
        <v>2994</v>
      </c>
      <c r="C335" s="392" t="s">
        <v>995</v>
      </c>
      <c r="D335" s="392"/>
      <c r="E335" s="301" t="s">
        <v>997</v>
      </c>
      <c r="F335" s="122">
        <v>9</v>
      </c>
      <c r="G335" s="122" t="s">
        <v>3391</v>
      </c>
      <c r="H335" s="367" t="s">
        <v>1383</v>
      </c>
      <c r="I335" s="368"/>
      <c r="J335" s="297" t="str">
        <f t="shared" si="35"/>
        <v>256～264</v>
      </c>
      <c r="K335" s="60">
        <f>INDEX('1.2(2)'!$E:$E,MATCH(M335,'1.2(2)'!$F:$F,0),1)</f>
        <v>256</v>
      </c>
      <c r="L335" s="17">
        <f t="shared" si="37"/>
        <v>264</v>
      </c>
      <c r="M335" s="17" t="str">
        <f t="shared" si="36"/>
        <v>氷蓄熱式パッケージエアコン</v>
      </c>
      <c r="N335"/>
      <c r="O335" s="219"/>
    </row>
    <row r="336" spans="2:18">
      <c r="B336" s="122" t="s">
        <v>2994</v>
      </c>
      <c r="C336" s="392" t="s">
        <v>995</v>
      </c>
      <c r="D336" s="392"/>
      <c r="E336" s="301" t="s">
        <v>997</v>
      </c>
      <c r="F336" s="122">
        <v>10</v>
      </c>
      <c r="G336" s="122" t="s">
        <v>3392</v>
      </c>
      <c r="H336" s="367" t="s">
        <v>1689</v>
      </c>
      <c r="I336" s="368"/>
      <c r="J336" s="297" t="str">
        <f t="shared" si="35"/>
        <v>265～292</v>
      </c>
      <c r="K336" s="60">
        <f>INDEX('1.2(2)'!$E:$E,MATCH(M336,'1.2(2)'!$F:$F,0),1)</f>
        <v>265</v>
      </c>
      <c r="L336" s="17">
        <f t="shared" si="37"/>
        <v>292</v>
      </c>
      <c r="M336" s="17" t="str">
        <f t="shared" si="36"/>
        <v>間接気化式冷却器</v>
      </c>
      <c r="N336"/>
      <c r="O336" s="219"/>
    </row>
    <row r="337" spans="2:15" ht="14.4" customHeight="1">
      <c r="B337" s="122" t="s">
        <v>2994</v>
      </c>
      <c r="C337" s="392" t="s">
        <v>995</v>
      </c>
      <c r="D337" s="392"/>
      <c r="E337" s="301" t="s">
        <v>997</v>
      </c>
      <c r="F337" s="122">
        <v>11</v>
      </c>
      <c r="G337" s="122" t="s">
        <v>3393</v>
      </c>
      <c r="H337" s="367" t="s">
        <v>1740</v>
      </c>
      <c r="I337" s="368"/>
      <c r="J337" s="297" t="str">
        <f t="shared" si="35"/>
        <v>293～298</v>
      </c>
      <c r="K337" s="60">
        <f>INDEX('1.2(2)'!$E:$E,MATCH(M337,'1.2(2)'!$F:$F,0),1)</f>
        <v>293</v>
      </c>
      <c r="L337" s="17">
        <f t="shared" si="37"/>
        <v>298</v>
      </c>
      <c r="M337" s="17" t="str">
        <f t="shared" si="36"/>
        <v>吸収冷温水機（二重効用）</v>
      </c>
      <c r="N337"/>
      <c r="O337" s="219"/>
    </row>
    <row r="338" spans="2:15" ht="14.4" customHeight="1">
      <c r="B338" s="122" t="s">
        <v>2994</v>
      </c>
      <c r="C338" s="392" t="s">
        <v>995</v>
      </c>
      <c r="D338" s="392"/>
      <c r="E338" s="301" t="s">
        <v>997</v>
      </c>
      <c r="F338" s="122">
        <v>11</v>
      </c>
      <c r="G338" s="122" t="s">
        <v>3393</v>
      </c>
      <c r="H338" s="367" t="s">
        <v>1754</v>
      </c>
      <c r="I338" s="368"/>
      <c r="J338" s="297">
        <f t="shared" si="35"/>
        <v>299</v>
      </c>
      <c r="K338" s="60">
        <f>INDEX('1.2(2)'!$E:$E,MATCH(M338,'1.2(2)'!$F:$F,0),1)</f>
        <v>299</v>
      </c>
      <c r="L338" s="17">
        <f t="shared" si="37"/>
        <v>299</v>
      </c>
      <c r="M338" s="17" t="str">
        <f t="shared" si="36"/>
        <v>吸収冷温水機（三重効用）/廃熱投入型吸収冷温水機（三重効用）</v>
      </c>
      <c r="N338"/>
      <c r="O338" s="219"/>
    </row>
    <row r="339" spans="2:15" ht="14.4" customHeight="1">
      <c r="B339" s="122" t="s">
        <v>2994</v>
      </c>
      <c r="C339" s="392" t="s">
        <v>995</v>
      </c>
      <c r="D339" s="392"/>
      <c r="E339" s="301" t="s">
        <v>997</v>
      </c>
      <c r="F339" s="122">
        <v>11</v>
      </c>
      <c r="G339" s="122" t="s">
        <v>3393</v>
      </c>
      <c r="H339" s="367" t="s">
        <v>1756</v>
      </c>
      <c r="I339" s="368"/>
      <c r="J339" s="297" t="str">
        <f t="shared" si="35"/>
        <v>300～305</v>
      </c>
      <c r="K339" s="60">
        <f>INDEX('1.2(2)'!$E:$E,MATCH(M339,'1.2(2)'!$F:$F,0),1)</f>
        <v>300</v>
      </c>
      <c r="L339" s="17">
        <f t="shared" si="37"/>
        <v>305</v>
      </c>
      <c r="M339" s="17" t="str">
        <f t="shared" si="36"/>
        <v>一重二重併用形吸収冷温水機</v>
      </c>
      <c r="N339"/>
      <c r="O339" s="219"/>
    </row>
    <row r="340" spans="2:15" ht="14.4" customHeight="1">
      <c r="B340" s="122" t="s">
        <v>2994</v>
      </c>
      <c r="C340" s="392" t="s">
        <v>995</v>
      </c>
      <c r="D340" s="392"/>
      <c r="E340" s="301" t="s">
        <v>997</v>
      </c>
      <c r="F340" s="122">
        <v>11</v>
      </c>
      <c r="G340" s="122" t="s">
        <v>3393</v>
      </c>
      <c r="H340" s="367" t="s">
        <v>1763</v>
      </c>
      <c r="I340" s="368"/>
      <c r="J340" s="297" t="str">
        <f t="shared" si="35"/>
        <v>306～308</v>
      </c>
      <c r="K340" s="60">
        <f>INDEX('1.2(2)'!$E:$E,MATCH(M340,'1.2(2)'!$F:$F,0),1)</f>
        <v>306</v>
      </c>
      <c r="L340" s="17">
        <f t="shared" si="37"/>
        <v>308</v>
      </c>
      <c r="M340" s="17" t="str">
        <f t="shared" si="36"/>
        <v>木質ペレット直焚き吸収冷温水機（二重効用）</v>
      </c>
      <c r="N340"/>
      <c r="O340" s="219"/>
    </row>
    <row r="341" spans="2:15" ht="14.4" customHeight="1">
      <c r="B341" s="122" t="s">
        <v>2994</v>
      </c>
      <c r="C341" s="392" t="s">
        <v>995</v>
      </c>
      <c r="D341" s="392"/>
      <c r="E341" s="301" t="s">
        <v>997</v>
      </c>
      <c r="F341" s="122">
        <v>12</v>
      </c>
      <c r="G341" s="122" t="s">
        <v>3394</v>
      </c>
      <c r="H341" s="367" t="s">
        <v>1788</v>
      </c>
      <c r="I341" s="368"/>
      <c r="J341" s="297" t="str">
        <f t="shared" si="35"/>
        <v>309～312</v>
      </c>
      <c r="K341" s="60">
        <f>INDEX('1.2(2)'!$E:$E,MATCH(M341,'1.2(2)'!$F:$F,0),1)</f>
        <v>309</v>
      </c>
      <c r="L341" s="17">
        <f t="shared" si="37"/>
        <v>312</v>
      </c>
      <c r="M341" s="17" t="str">
        <f t="shared" si="36"/>
        <v>吸着式冷凍機</v>
      </c>
      <c r="N341"/>
      <c r="O341" s="219"/>
    </row>
    <row r="342" spans="2:15" ht="14.4" customHeight="1">
      <c r="B342" s="122" t="s">
        <v>2994</v>
      </c>
      <c r="C342" s="392" t="s">
        <v>995</v>
      </c>
      <c r="D342" s="392"/>
      <c r="E342" s="301" t="s">
        <v>997</v>
      </c>
      <c r="F342" s="122">
        <v>13</v>
      </c>
      <c r="G342" s="122" t="s">
        <v>3395</v>
      </c>
      <c r="H342" s="367" t="s">
        <v>1771</v>
      </c>
      <c r="I342" s="368"/>
      <c r="J342" s="297" t="str">
        <f t="shared" si="35"/>
        <v>313～319</v>
      </c>
      <c r="K342" s="60">
        <f>INDEX('1.2(2)'!$E:$E,MATCH(M342,'1.2(2)'!$F:$F,0),1)</f>
        <v>313</v>
      </c>
      <c r="L342" s="17">
        <f t="shared" si="37"/>
        <v>319</v>
      </c>
      <c r="M342" s="17" t="str">
        <f t="shared" si="36"/>
        <v>パッシブ地中熱利用システム</v>
      </c>
      <c r="N342"/>
      <c r="O342" s="219"/>
    </row>
    <row r="343" spans="2:15" ht="14.4" customHeight="1">
      <c r="B343" s="122" t="s">
        <v>2994</v>
      </c>
      <c r="C343" s="392" t="s">
        <v>995</v>
      </c>
      <c r="D343" s="392"/>
      <c r="E343" s="301" t="s">
        <v>997</v>
      </c>
      <c r="F343" s="122">
        <v>14</v>
      </c>
      <c r="G343" s="122" t="s">
        <v>3396</v>
      </c>
      <c r="H343" s="367" t="s">
        <v>2808</v>
      </c>
      <c r="I343" s="368"/>
      <c r="J343" s="297">
        <f t="shared" si="35"/>
        <v>320</v>
      </c>
      <c r="K343" s="60">
        <f>INDEX('1.2(2)'!$E:$E,MATCH(M343,'1.2(2)'!$F:$F,0),1)</f>
        <v>320</v>
      </c>
      <c r="L343" s="17">
        <f t="shared" si="37"/>
        <v>320</v>
      </c>
      <c r="M343" s="17" t="str">
        <f t="shared" si="36"/>
        <v>二流体加湿器</v>
      </c>
      <c r="N343"/>
      <c r="O343" s="219"/>
    </row>
    <row r="344" spans="2:15">
      <c r="B344" s="122" t="s">
        <v>2994</v>
      </c>
      <c r="C344" s="392" t="s">
        <v>995</v>
      </c>
      <c r="D344" s="392"/>
      <c r="E344" s="301" t="s">
        <v>997</v>
      </c>
      <c r="F344" s="122">
        <v>15</v>
      </c>
      <c r="G344" s="122" t="s">
        <v>3397</v>
      </c>
      <c r="H344" s="367" t="s">
        <v>1991</v>
      </c>
      <c r="I344" s="368"/>
      <c r="J344" s="297">
        <f t="shared" si="35"/>
        <v>321</v>
      </c>
      <c r="K344" s="60">
        <f>INDEX('1.2(2)'!$E:$E,MATCH(M344,'1.2(2)'!$F:$F,0),1)</f>
        <v>321</v>
      </c>
      <c r="L344" s="17">
        <f t="shared" si="37"/>
        <v>321</v>
      </c>
      <c r="M344" s="17" t="str">
        <f t="shared" si="36"/>
        <v>密閉式ペレットストーブ</v>
      </c>
      <c r="N344"/>
      <c r="O344" s="219"/>
    </row>
    <row r="345" spans="2:15" ht="14.4" customHeight="1">
      <c r="B345" s="122" t="s">
        <v>2994</v>
      </c>
      <c r="C345" s="392" t="s">
        <v>995</v>
      </c>
      <c r="D345" s="392"/>
      <c r="E345" s="301" t="s">
        <v>997</v>
      </c>
      <c r="F345" s="122">
        <v>17</v>
      </c>
      <c r="G345" s="122" t="s">
        <v>3398</v>
      </c>
      <c r="H345" s="367" t="s">
        <v>1999</v>
      </c>
      <c r="I345" s="368"/>
      <c r="J345" s="297" t="str">
        <f t="shared" si="35"/>
        <v>322～333</v>
      </c>
      <c r="K345" s="60">
        <f>INDEX('1.2(2)'!$E:$E,MATCH(M345,'1.2(2)'!$F:$F,0),1)</f>
        <v>322</v>
      </c>
      <c r="L345" s="17">
        <f t="shared" si="37"/>
        <v>333</v>
      </c>
      <c r="M345" s="17" t="str">
        <f t="shared" si="36"/>
        <v>ヒートポンプ給湯機(空気熱源)</v>
      </c>
      <c r="N345"/>
      <c r="O345" s="219"/>
    </row>
    <row r="346" spans="2:15">
      <c r="B346" s="122" t="s">
        <v>2994</v>
      </c>
      <c r="C346" s="392" t="s">
        <v>995</v>
      </c>
      <c r="D346" s="392"/>
      <c r="E346" s="301" t="s">
        <v>997</v>
      </c>
      <c r="F346" s="122">
        <v>18</v>
      </c>
      <c r="G346" s="122" t="s">
        <v>57</v>
      </c>
      <c r="H346" s="367" t="s">
        <v>59</v>
      </c>
      <c r="I346" s="368"/>
      <c r="J346" s="297">
        <f t="shared" si="35"/>
        <v>334</v>
      </c>
      <c r="K346" s="60">
        <f>INDEX('1.2(2)'!$E:$E,MATCH(M346,'1.2(2)'!$F:$F,0),1)</f>
        <v>334</v>
      </c>
      <c r="L346" s="17">
        <f t="shared" si="37"/>
        <v>334</v>
      </c>
      <c r="M346" s="17" t="str">
        <f t="shared" si="36"/>
        <v>潜熱回収型給湯器</v>
      </c>
      <c r="N346"/>
      <c r="O346" s="219"/>
    </row>
    <row r="347" spans="2:15">
      <c r="B347" s="122" t="s">
        <v>2994</v>
      </c>
      <c r="C347" s="392" t="s">
        <v>995</v>
      </c>
      <c r="D347" s="392"/>
      <c r="E347" s="301" t="s">
        <v>997</v>
      </c>
      <c r="F347" s="122">
        <v>22</v>
      </c>
      <c r="G347" s="122" t="s">
        <v>68</v>
      </c>
      <c r="H347" s="367" t="s">
        <v>2379</v>
      </c>
      <c r="I347" s="368"/>
      <c r="J347" s="297" t="str">
        <f t="shared" si="35"/>
        <v>335～349</v>
      </c>
      <c r="K347" s="60">
        <f>INDEX('1.2(2)'!$E:$E,MATCH(M347,'1.2(2)'!$F:$F,0),1)</f>
        <v>335</v>
      </c>
      <c r="L347" s="17">
        <f t="shared" si="37"/>
        <v>349</v>
      </c>
      <c r="M347" s="17" t="str">
        <f t="shared" si="36"/>
        <v>LED照明器具</v>
      </c>
      <c r="N347"/>
      <c r="O347" s="219"/>
    </row>
    <row r="348" spans="2:15" ht="14.4" customHeight="1">
      <c r="B348" s="122" t="s">
        <v>2994</v>
      </c>
      <c r="C348" s="392" t="s">
        <v>995</v>
      </c>
      <c r="D348" s="392"/>
      <c r="E348" s="301" t="s">
        <v>997</v>
      </c>
      <c r="F348" s="122">
        <v>23</v>
      </c>
      <c r="G348" s="122" t="s">
        <v>3399</v>
      </c>
      <c r="H348" s="367" t="s">
        <v>2076</v>
      </c>
      <c r="I348" s="368"/>
      <c r="J348" s="297" t="str">
        <f t="shared" si="35"/>
        <v>350～356</v>
      </c>
      <c r="K348" s="60">
        <f>INDEX('1.2(2)'!$E:$E,MATCH(M348,'1.2(2)'!$F:$F,0),1)</f>
        <v>350</v>
      </c>
      <c r="L348" s="17">
        <f t="shared" si="37"/>
        <v>356</v>
      </c>
      <c r="M348" s="17" t="str">
        <f t="shared" si="36"/>
        <v>蒸気ボイラ(貫流ボイラ)</v>
      </c>
      <c r="N348"/>
      <c r="O348" s="219"/>
    </row>
    <row r="349" spans="2:15" ht="14.4" customHeight="1">
      <c r="B349" s="122" t="s">
        <v>2994</v>
      </c>
      <c r="C349" s="392" t="s">
        <v>995</v>
      </c>
      <c r="D349" s="392"/>
      <c r="E349" s="301" t="s">
        <v>997</v>
      </c>
      <c r="F349" s="122">
        <v>23</v>
      </c>
      <c r="G349" s="122" t="s">
        <v>3399</v>
      </c>
      <c r="H349" s="367" t="s">
        <v>2101</v>
      </c>
      <c r="I349" s="368"/>
      <c r="J349" s="297" t="str">
        <f t="shared" si="35"/>
        <v>357～364</v>
      </c>
      <c r="K349" s="60">
        <f>INDEX('1.2(2)'!$E:$E,MATCH(M349,'1.2(2)'!$F:$F,0),1)</f>
        <v>357</v>
      </c>
      <c r="L349" s="17">
        <f t="shared" si="37"/>
        <v>364</v>
      </c>
      <c r="M349" s="17" t="str">
        <f t="shared" si="36"/>
        <v>蒸気ボイラ(炉筒煙管ボイラ)</v>
      </c>
      <c r="N349"/>
      <c r="O349" s="219"/>
    </row>
    <row r="350" spans="2:15">
      <c r="B350" s="122" t="s">
        <v>2994</v>
      </c>
      <c r="C350" s="392" t="s">
        <v>995</v>
      </c>
      <c r="D350" s="392"/>
      <c r="E350" s="301" t="s">
        <v>997</v>
      </c>
      <c r="F350" s="122">
        <v>23</v>
      </c>
      <c r="G350" s="122" t="s">
        <v>3399</v>
      </c>
      <c r="H350" s="367" t="s">
        <v>2113</v>
      </c>
      <c r="I350" s="368"/>
      <c r="J350" s="297" t="str">
        <f t="shared" si="35"/>
        <v>365～369</v>
      </c>
      <c r="K350" s="60">
        <f>INDEX('1.2(2)'!$E:$E,MATCH(M350,'1.2(2)'!$F:$F,0),1)</f>
        <v>365</v>
      </c>
      <c r="L350" s="17">
        <f t="shared" si="37"/>
        <v>369</v>
      </c>
      <c r="M350" s="17" t="str">
        <f t="shared" si="36"/>
        <v>蒸気ボイラ(水管ボイラ)</v>
      </c>
      <c r="N350"/>
      <c r="O350" s="219"/>
    </row>
    <row r="351" spans="2:15">
      <c r="B351" s="122" t="s">
        <v>2994</v>
      </c>
      <c r="C351" s="392" t="s">
        <v>995</v>
      </c>
      <c r="D351" s="392"/>
      <c r="E351" s="301" t="s">
        <v>997</v>
      </c>
      <c r="F351" s="122">
        <v>23</v>
      </c>
      <c r="G351" s="122" t="s">
        <v>3399</v>
      </c>
      <c r="H351" s="367" t="s">
        <v>2119</v>
      </c>
      <c r="I351" s="368"/>
      <c r="J351" s="297" t="str">
        <f t="shared" si="35"/>
        <v>370～372</v>
      </c>
      <c r="K351" s="60">
        <f>INDEX('1.2(2)'!$E:$E,MATCH(M351,'1.2(2)'!$F:$F,0),1)</f>
        <v>370</v>
      </c>
      <c r="L351" s="17">
        <f t="shared" si="37"/>
        <v>372</v>
      </c>
      <c r="M351" s="17" t="str">
        <f t="shared" si="36"/>
        <v>水素ボイラ(貫流ボイラ)</v>
      </c>
      <c r="N351"/>
      <c r="O351" s="219"/>
    </row>
    <row r="352" spans="2:15">
      <c r="B352" s="122" t="s">
        <v>2994</v>
      </c>
      <c r="C352" s="392" t="s">
        <v>995</v>
      </c>
      <c r="D352" s="392"/>
      <c r="E352" s="301" t="s">
        <v>997</v>
      </c>
      <c r="F352" s="122">
        <v>24</v>
      </c>
      <c r="G352" s="122" t="s">
        <v>75</v>
      </c>
      <c r="H352" s="367" t="s">
        <v>2023</v>
      </c>
      <c r="I352" s="368"/>
      <c r="J352" s="297" t="str">
        <f t="shared" si="35"/>
        <v>373～390</v>
      </c>
      <c r="K352" s="60">
        <f>INDEX('1.2(2)'!$E:$E,MATCH(M352,'1.2(2)'!$F:$F,0),1)</f>
        <v>373</v>
      </c>
      <c r="L352" s="17">
        <f t="shared" si="37"/>
        <v>390</v>
      </c>
      <c r="M352" s="17" t="str">
        <f t="shared" si="36"/>
        <v>温水機</v>
      </c>
      <c r="N352"/>
      <c r="O352" s="219"/>
    </row>
    <row r="353" spans="2:15" ht="14.4" customHeight="1">
      <c r="B353" s="122" t="s">
        <v>2994</v>
      </c>
      <c r="C353" s="392" t="s">
        <v>995</v>
      </c>
      <c r="D353" s="392"/>
      <c r="E353" s="301" t="s">
        <v>997</v>
      </c>
      <c r="F353" s="122">
        <v>25</v>
      </c>
      <c r="G353" s="122" t="s">
        <v>3400</v>
      </c>
      <c r="H353" s="367" t="s">
        <v>2124</v>
      </c>
      <c r="I353" s="368"/>
      <c r="J353" s="297" t="str">
        <f t="shared" si="35"/>
        <v>391～393</v>
      </c>
      <c r="K353" s="60">
        <f>INDEX('1.2(2)'!$E:$E,MATCH(M353,'1.2(2)'!$F:$F,0),1)</f>
        <v>391</v>
      </c>
      <c r="L353" s="17">
        <f t="shared" si="37"/>
        <v>393</v>
      </c>
      <c r="M353" s="17" t="str">
        <f t="shared" si="36"/>
        <v>熱媒ボイラ</v>
      </c>
      <c r="N353"/>
      <c r="O353" s="219"/>
    </row>
    <row r="354" spans="2:15" ht="14.4" customHeight="1">
      <c r="B354" s="122" t="s">
        <v>2994</v>
      </c>
      <c r="C354" s="392" t="s">
        <v>995</v>
      </c>
      <c r="D354" s="392"/>
      <c r="E354" s="301" t="s">
        <v>997</v>
      </c>
      <c r="F354" s="122">
        <v>31</v>
      </c>
      <c r="G354" s="122" t="s">
        <v>3401</v>
      </c>
      <c r="H354" s="367" t="s">
        <v>1445</v>
      </c>
      <c r="I354" s="368"/>
      <c r="J354" s="297" t="str">
        <f t="shared" si="35"/>
        <v>394～395</v>
      </c>
      <c r="K354" s="60">
        <f>INDEX('1.2(2)'!$E:$E,MATCH(M354,'1.2(2)'!$F:$F,0),1)</f>
        <v>394</v>
      </c>
      <c r="L354" s="17">
        <f t="shared" si="37"/>
        <v>395</v>
      </c>
      <c r="M354" s="17" t="str">
        <f t="shared" si="36"/>
        <v>自然冷媒ターボ冷凍機</v>
      </c>
      <c r="N354"/>
      <c r="O354" s="219"/>
    </row>
    <row r="355" spans="2:15" ht="14.4" customHeight="1">
      <c r="B355" s="122" t="s">
        <v>2994</v>
      </c>
      <c r="C355" s="392" t="s">
        <v>995</v>
      </c>
      <c r="D355" s="392"/>
      <c r="E355" s="301" t="s">
        <v>997</v>
      </c>
      <c r="F355" s="122">
        <v>36</v>
      </c>
      <c r="G355" s="122" t="s">
        <v>3402</v>
      </c>
      <c r="H355" s="367" t="s">
        <v>1803</v>
      </c>
      <c r="I355" s="368"/>
      <c r="J355" s="297" t="str">
        <f t="shared" si="35"/>
        <v>396～399</v>
      </c>
      <c r="K355" s="60">
        <f>INDEX('1.2(2)'!$E:$E,MATCH(M355,'1.2(2)'!$F:$F,0),1)</f>
        <v>396</v>
      </c>
      <c r="L355" s="17">
        <f t="shared" si="37"/>
        <v>399</v>
      </c>
      <c r="M355" s="17" t="str">
        <f t="shared" si="36"/>
        <v>高温水ヒートポンプ(空気熱源･循環式)</v>
      </c>
      <c r="N355"/>
      <c r="O355" s="219"/>
    </row>
    <row r="356" spans="2:15" ht="14.4" customHeight="1">
      <c r="B356" s="122" t="s">
        <v>2994</v>
      </c>
      <c r="C356" s="392" t="s">
        <v>995</v>
      </c>
      <c r="D356" s="392"/>
      <c r="E356" s="301" t="s">
        <v>997</v>
      </c>
      <c r="F356" s="122">
        <v>36</v>
      </c>
      <c r="G356" s="122" t="s">
        <v>3402</v>
      </c>
      <c r="H356" s="367" t="s">
        <v>1817</v>
      </c>
      <c r="I356" s="368"/>
      <c r="J356" s="297">
        <f t="shared" si="35"/>
        <v>400</v>
      </c>
      <c r="K356" s="60">
        <f>INDEX('1.2(2)'!$E:$E,MATCH(M356,'1.2(2)'!$F:$F,0),1)</f>
        <v>400</v>
      </c>
      <c r="L356" s="17">
        <f t="shared" si="37"/>
        <v>400</v>
      </c>
      <c r="M356" s="17" t="str">
        <f t="shared" si="36"/>
        <v>高温水ヒートポンプ(空気熱源･一過式)</v>
      </c>
      <c r="N356"/>
      <c r="O356" s="219"/>
    </row>
    <row r="357" spans="2:15" ht="14.4" customHeight="1">
      <c r="B357" s="122" t="s">
        <v>2994</v>
      </c>
      <c r="C357" s="392" t="s">
        <v>995</v>
      </c>
      <c r="D357" s="392"/>
      <c r="E357" s="301" t="s">
        <v>997</v>
      </c>
      <c r="F357" s="122">
        <v>36</v>
      </c>
      <c r="G357" s="122" t="s">
        <v>3402</v>
      </c>
      <c r="H357" s="367" t="s">
        <v>1823</v>
      </c>
      <c r="I357" s="368"/>
      <c r="J357" s="297" t="str">
        <f t="shared" si="35"/>
        <v>401～468</v>
      </c>
      <c r="K357" s="60">
        <f>INDEX('1.2(2)'!$E:$E,MATCH(M357,'1.2(2)'!$F:$F,0),1)</f>
        <v>401</v>
      </c>
      <c r="L357" s="17">
        <f t="shared" si="37"/>
        <v>468</v>
      </c>
      <c r="M357" s="17" t="str">
        <f t="shared" si="36"/>
        <v>高温水ヒートポンプ(水熱源･循環式)</v>
      </c>
      <c r="N357"/>
      <c r="O357" s="219"/>
    </row>
    <row r="358" spans="2:15" ht="14.4" customHeight="1">
      <c r="B358" s="122" t="s">
        <v>2994</v>
      </c>
      <c r="C358" s="392" t="s">
        <v>995</v>
      </c>
      <c r="D358" s="392"/>
      <c r="E358" s="301" t="s">
        <v>997</v>
      </c>
      <c r="F358" s="122">
        <v>36</v>
      </c>
      <c r="G358" s="122" t="s">
        <v>3402</v>
      </c>
      <c r="H358" s="367" t="s">
        <v>1931</v>
      </c>
      <c r="I358" s="368"/>
      <c r="J358" s="297" t="str">
        <f t="shared" si="35"/>
        <v>469～472</v>
      </c>
      <c r="K358" s="60">
        <f>INDEX('1.2(2)'!$E:$E,MATCH(M358,'1.2(2)'!$F:$F,0),1)</f>
        <v>469</v>
      </c>
      <c r="L358" s="17">
        <f t="shared" si="37"/>
        <v>472</v>
      </c>
      <c r="M358" s="17" t="str">
        <f t="shared" si="36"/>
        <v>高温水ヒートポンプ(水熱源･一過式)</v>
      </c>
      <c r="N358"/>
      <c r="O358" s="219"/>
    </row>
    <row r="359" spans="2:15" ht="14.4" customHeight="1">
      <c r="B359" s="122" t="s">
        <v>2994</v>
      </c>
      <c r="C359" s="392" t="s">
        <v>995</v>
      </c>
      <c r="D359" s="392"/>
      <c r="E359" s="301" t="s">
        <v>997</v>
      </c>
      <c r="F359" s="122">
        <v>36</v>
      </c>
      <c r="G359" s="122" t="s">
        <v>3402</v>
      </c>
      <c r="H359" s="367" t="s">
        <v>1942</v>
      </c>
      <c r="I359" s="368"/>
      <c r="J359" s="297" t="str">
        <f t="shared" si="35"/>
        <v>473～475</v>
      </c>
      <c r="K359" s="60">
        <f>INDEX('1.2(2)'!$E:$E,MATCH(M359,'1.2(2)'!$F:$F,0),1)</f>
        <v>473</v>
      </c>
      <c r="L359" s="17">
        <f t="shared" si="37"/>
        <v>475</v>
      </c>
      <c r="M359" s="17" t="str">
        <f t="shared" si="36"/>
        <v>高温水ヒートポンプ(水空気熱源･循環式)</v>
      </c>
      <c r="N359"/>
      <c r="O359" s="219"/>
    </row>
    <row r="360" spans="2:15" ht="14.4" customHeight="1">
      <c r="B360" s="122" t="s">
        <v>2994</v>
      </c>
      <c r="C360" s="392" t="s">
        <v>995</v>
      </c>
      <c r="D360" s="392"/>
      <c r="E360" s="301" t="s">
        <v>997</v>
      </c>
      <c r="F360" s="122">
        <v>36</v>
      </c>
      <c r="G360" s="122" t="s">
        <v>3402</v>
      </c>
      <c r="H360" s="367" t="s">
        <v>1952</v>
      </c>
      <c r="I360" s="368"/>
      <c r="J360" s="297" t="str">
        <f t="shared" ref="J360:J391" si="38">HYPERLINK("#'"&amp;$B$17&amp;$B$278&amp;"'!E"&amp;K360+6,IF(L360=K360,K360,K360&amp;"～"&amp;L360))</f>
        <v>476～477</v>
      </c>
      <c r="K360" s="60">
        <f>INDEX('1.2(2)'!$E:$E,MATCH(M360,'1.2(2)'!$F:$F,0),1)</f>
        <v>476</v>
      </c>
      <c r="L360" s="17">
        <f t="shared" si="37"/>
        <v>477</v>
      </c>
      <c r="M360" s="17" t="str">
        <f t="shared" si="36"/>
        <v>高温水ヒートポンプ(水空気熱源･一過式)</v>
      </c>
      <c r="N360"/>
      <c r="O360" s="219"/>
    </row>
    <row r="361" spans="2:15" ht="14.4" customHeight="1">
      <c r="B361" s="122" t="s">
        <v>2994</v>
      </c>
      <c r="C361" s="392" t="s">
        <v>995</v>
      </c>
      <c r="D361" s="392"/>
      <c r="E361" s="301" t="s">
        <v>997</v>
      </c>
      <c r="F361" s="122">
        <v>38</v>
      </c>
      <c r="G361" s="122" t="s">
        <v>3403</v>
      </c>
      <c r="H361" s="367" t="s">
        <v>1957</v>
      </c>
      <c r="I361" s="368"/>
      <c r="J361" s="297">
        <f t="shared" si="38"/>
        <v>478</v>
      </c>
      <c r="K361" s="60">
        <f>INDEX('1.2(2)'!$E:$E,MATCH(M361,'1.2(2)'!$F:$F,0),1)</f>
        <v>478</v>
      </c>
      <c r="L361" s="17">
        <f t="shared" si="37"/>
        <v>478</v>
      </c>
      <c r="M361" s="17" t="str">
        <f t="shared" si="36"/>
        <v>熱風ヒートポンプ(空気熱源･一過式)</v>
      </c>
      <c r="N361"/>
      <c r="O361" s="219"/>
    </row>
    <row r="362" spans="2:15" ht="14.4" customHeight="1">
      <c r="B362" s="122" t="s">
        <v>2994</v>
      </c>
      <c r="C362" s="392" t="s">
        <v>995</v>
      </c>
      <c r="D362" s="392"/>
      <c r="E362" s="301" t="s">
        <v>997</v>
      </c>
      <c r="F362" s="122">
        <v>38</v>
      </c>
      <c r="G362" s="122" t="s">
        <v>3403</v>
      </c>
      <c r="H362" s="367" t="s">
        <v>1960</v>
      </c>
      <c r="I362" s="368"/>
      <c r="J362" s="297" t="str">
        <f t="shared" si="38"/>
        <v>479～481</v>
      </c>
      <c r="K362" s="60">
        <f>INDEX('1.2(2)'!$E:$E,MATCH(M362,'1.2(2)'!$F:$F,0),1)</f>
        <v>479</v>
      </c>
      <c r="L362" s="17">
        <f t="shared" si="37"/>
        <v>481</v>
      </c>
      <c r="M362" s="17" t="str">
        <f t="shared" si="36"/>
        <v>熱風ヒートポンプ(水熱源･一過/循環式)</v>
      </c>
      <c r="N362"/>
      <c r="O362" s="219"/>
    </row>
    <row r="363" spans="2:15" ht="14.4" customHeight="1">
      <c r="B363" s="122" t="s">
        <v>2994</v>
      </c>
      <c r="C363" s="392" t="s">
        <v>995</v>
      </c>
      <c r="D363" s="392"/>
      <c r="E363" s="301" t="s">
        <v>997</v>
      </c>
      <c r="F363" s="122">
        <v>39</v>
      </c>
      <c r="G363" s="122" t="s">
        <v>3404</v>
      </c>
      <c r="H363" s="367" t="s">
        <v>1968</v>
      </c>
      <c r="I363" s="368"/>
      <c r="J363" s="297" t="str">
        <f t="shared" si="38"/>
        <v>482～484</v>
      </c>
      <c r="K363" s="60">
        <f>INDEX('1.2(2)'!$E:$E,MATCH(M363,'1.2(2)'!$F:$F,0),1)</f>
        <v>482</v>
      </c>
      <c r="L363" s="17">
        <f t="shared" si="37"/>
        <v>484</v>
      </c>
      <c r="M363" s="17" t="str">
        <f t="shared" si="36"/>
        <v>蒸気発生ヒートポンプ(水熱源･一過式)</v>
      </c>
      <c r="N363"/>
      <c r="O363" s="219"/>
    </row>
    <row r="364" spans="2:15" ht="14.4" customHeight="1">
      <c r="B364" s="122" t="s">
        <v>2994</v>
      </c>
      <c r="C364" s="392" t="s">
        <v>995</v>
      </c>
      <c r="D364" s="392"/>
      <c r="E364" s="301" t="s">
        <v>997</v>
      </c>
      <c r="F364" s="122">
        <v>40</v>
      </c>
      <c r="G364" s="122" t="s">
        <v>101</v>
      </c>
      <c r="H364" s="367" t="s">
        <v>2826</v>
      </c>
      <c r="I364" s="368"/>
      <c r="J364" s="297" t="str">
        <f t="shared" si="38"/>
        <v>485～486</v>
      </c>
      <c r="K364" s="60">
        <f>INDEX('1.2(2)'!$E:$E,MATCH(M364,'1.2(2)'!$F:$F,0),1)</f>
        <v>485</v>
      </c>
      <c r="L364" s="17">
        <f t="shared" si="37"/>
        <v>486</v>
      </c>
      <c r="M364" s="17" t="str">
        <f t="shared" si="36"/>
        <v>MVR型（自己蒸気機械圧縮型）蒸発濃縮装置</v>
      </c>
      <c r="N364"/>
      <c r="O364" s="219"/>
    </row>
    <row r="365" spans="2:15" ht="14.4" customHeight="1">
      <c r="B365" s="122" t="s">
        <v>2994</v>
      </c>
      <c r="C365" s="392" t="s">
        <v>995</v>
      </c>
      <c r="D365" s="392"/>
      <c r="E365" s="301" t="s">
        <v>997</v>
      </c>
      <c r="F365" s="122">
        <v>42</v>
      </c>
      <c r="G365" s="122" t="s">
        <v>3405</v>
      </c>
      <c r="H365" s="367" t="s">
        <v>2796</v>
      </c>
      <c r="I365" s="368"/>
      <c r="J365" s="297" t="str">
        <f t="shared" si="38"/>
        <v>487～489</v>
      </c>
      <c r="K365" s="60">
        <f>INDEX('1.2(2)'!$E:$E,MATCH(M365,'1.2(2)'!$F:$F,0),1)</f>
        <v>487</v>
      </c>
      <c r="L365" s="17">
        <f t="shared" si="37"/>
        <v>489</v>
      </c>
      <c r="M365" s="17" t="str">
        <f t="shared" si="36"/>
        <v>蒸気リサイクル型濃縮乾燥装置</v>
      </c>
      <c r="N365"/>
      <c r="O365" s="219"/>
    </row>
    <row r="366" spans="2:15">
      <c r="B366" s="122" t="s">
        <v>2994</v>
      </c>
      <c r="C366" s="392" t="s">
        <v>995</v>
      </c>
      <c r="D366" s="392"/>
      <c r="E366" s="301" t="s">
        <v>997</v>
      </c>
      <c r="F366" s="122">
        <v>43</v>
      </c>
      <c r="G366" s="122" t="s">
        <v>108</v>
      </c>
      <c r="H366" s="367" t="s">
        <v>1978</v>
      </c>
      <c r="I366" s="368"/>
      <c r="J366" s="297" t="str">
        <f t="shared" si="38"/>
        <v>490～492</v>
      </c>
      <c r="K366" s="60">
        <f>INDEX('1.2(2)'!$E:$E,MATCH(M366,'1.2(2)'!$F:$F,0),1)</f>
        <v>490</v>
      </c>
      <c r="L366" s="17">
        <f t="shared" si="37"/>
        <v>492</v>
      </c>
      <c r="M366" s="17" t="str">
        <f t="shared" si="36"/>
        <v>蒸気再圧縮装置</v>
      </c>
      <c r="N366"/>
      <c r="O366" s="219"/>
    </row>
    <row r="367" spans="2:15" ht="14.4" customHeight="1">
      <c r="B367" s="122" t="s">
        <v>2994</v>
      </c>
      <c r="C367" s="392" t="s">
        <v>995</v>
      </c>
      <c r="D367" s="392"/>
      <c r="E367" s="301" t="s">
        <v>997</v>
      </c>
      <c r="F367" s="122">
        <v>44</v>
      </c>
      <c r="G367" s="122" t="s">
        <v>3406</v>
      </c>
      <c r="H367" s="367" t="s">
        <v>2128</v>
      </c>
      <c r="I367" s="368"/>
      <c r="J367" s="297" t="str">
        <f t="shared" si="38"/>
        <v>493～544</v>
      </c>
      <c r="K367" s="60">
        <f>INDEX('1.2(2)'!$E:$E,MATCH(M367,'1.2(2)'!$F:$F,0),1)</f>
        <v>493</v>
      </c>
      <c r="L367" s="17">
        <f t="shared" si="37"/>
        <v>544</v>
      </c>
      <c r="M367" s="17" t="str">
        <f t="shared" si="36"/>
        <v>ガスエンジンコージェネレーション</v>
      </c>
      <c r="N367"/>
      <c r="O367" s="219"/>
    </row>
    <row r="368" spans="2:15" ht="14.4" customHeight="1">
      <c r="B368" s="122" t="s">
        <v>2994</v>
      </c>
      <c r="C368" s="392" t="s">
        <v>995</v>
      </c>
      <c r="D368" s="392"/>
      <c r="E368" s="301" t="s">
        <v>997</v>
      </c>
      <c r="F368" s="122">
        <v>45</v>
      </c>
      <c r="G368" s="122" t="s">
        <v>113</v>
      </c>
      <c r="H368" s="367" t="s">
        <v>2207</v>
      </c>
      <c r="I368" s="368"/>
      <c r="J368" s="297" t="str">
        <f t="shared" si="38"/>
        <v>545～576</v>
      </c>
      <c r="K368" s="60">
        <f>INDEX('1.2(2)'!$E:$E,MATCH(M368,'1.2(2)'!$F:$F,0),1)</f>
        <v>545</v>
      </c>
      <c r="L368" s="17">
        <f t="shared" si="37"/>
        <v>576</v>
      </c>
      <c r="M368" s="17" t="str">
        <f t="shared" si="36"/>
        <v>ガスタービンコージェネレーション</v>
      </c>
      <c r="N368"/>
      <c r="O368" s="219"/>
    </row>
    <row r="369" spans="2:15" ht="14.4" customHeight="1">
      <c r="B369" s="122" t="s">
        <v>2994</v>
      </c>
      <c r="C369" s="392" t="s">
        <v>995</v>
      </c>
      <c r="D369" s="392"/>
      <c r="E369" s="301" t="s">
        <v>997</v>
      </c>
      <c r="F369" s="122">
        <v>46</v>
      </c>
      <c r="G369" s="122" t="s">
        <v>115</v>
      </c>
      <c r="H369" s="367" t="s">
        <v>2246</v>
      </c>
      <c r="I369" s="368"/>
      <c r="J369" s="297" t="str">
        <f t="shared" si="38"/>
        <v>577～612</v>
      </c>
      <c r="K369" s="60">
        <f>INDEX('1.2(2)'!$E:$E,MATCH(M369,'1.2(2)'!$F:$F,0),1)</f>
        <v>577</v>
      </c>
      <c r="L369" s="17">
        <f t="shared" si="37"/>
        <v>612</v>
      </c>
      <c r="M369" s="17" t="str">
        <f t="shared" si="36"/>
        <v>燃料電池コージェネレーション</v>
      </c>
      <c r="N369"/>
      <c r="O369" s="219"/>
    </row>
    <row r="370" spans="2:15" ht="14.4" customHeight="1">
      <c r="B370" s="122" t="s">
        <v>2994</v>
      </c>
      <c r="C370" s="392" t="s">
        <v>995</v>
      </c>
      <c r="D370" s="392"/>
      <c r="E370" s="301" t="s">
        <v>997</v>
      </c>
      <c r="F370" s="122">
        <v>47</v>
      </c>
      <c r="G370" s="122" t="s">
        <v>3407</v>
      </c>
      <c r="H370" s="367" t="s">
        <v>2584</v>
      </c>
      <c r="I370" s="368"/>
      <c r="J370" s="297" t="str">
        <f t="shared" si="38"/>
        <v>613～658</v>
      </c>
      <c r="K370" s="60">
        <f>INDEX('1.2(2)'!$E:$E,MATCH(M370,'1.2(2)'!$F:$F,0),1)</f>
        <v>613</v>
      </c>
      <c r="L370" s="17">
        <f t="shared" si="37"/>
        <v>658</v>
      </c>
      <c r="M370" s="17" t="str">
        <f t="shared" si="36"/>
        <v>油入変圧器</v>
      </c>
      <c r="N370"/>
      <c r="O370" s="219"/>
    </row>
    <row r="371" spans="2:15" ht="14.4" customHeight="1">
      <c r="B371" s="122" t="s">
        <v>2994</v>
      </c>
      <c r="C371" s="392" t="s">
        <v>995</v>
      </c>
      <c r="D371" s="392"/>
      <c r="E371" s="301" t="s">
        <v>997</v>
      </c>
      <c r="F371" s="122">
        <v>47</v>
      </c>
      <c r="G371" s="122" t="s">
        <v>3407</v>
      </c>
      <c r="H371" s="367" t="s">
        <v>2656</v>
      </c>
      <c r="I371" s="368"/>
      <c r="J371" s="297" t="str">
        <f t="shared" si="38"/>
        <v>659～704</v>
      </c>
      <c r="K371" s="60">
        <f>INDEX('1.2(2)'!$E:$E,MATCH(M371,'1.2(2)'!$F:$F,0),1)</f>
        <v>659</v>
      </c>
      <c r="L371" s="17">
        <f t="shared" si="37"/>
        <v>704</v>
      </c>
      <c r="M371" s="17" t="str">
        <f t="shared" si="36"/>
        <v>モールド変圧器</v>
      </c>
      <c r="N371"/>
      <c r="O371" s="219"/>
    </row>
    <row r="372" spans="2:15">
      <c r="B372" s="122" t="s">
        <v>2994</v>
      </c>
      <c r="C372" s="392" t="s">
        <v>995</v>
      </c>
      <c r="D372" s="392"/>
      <c r="E372" s="301" t="s">
        <v>997</v>
      </c>
      <c r="F372" s="122">
        <v>48</v>
      </c>
      <c r="G372" s="122" t="s">
        <v>122</v>
      </c>
      <c r="H372" s="367" t="s">
        <v>2419</v>
      </c>
      <c r="I372" s="368"/>
      <c r="J372" s="297" t="str">
        <f t="shared" si="38"/>
        <v>705～800</v>
      </c>
      <c r="K372" s="60">
        <f>INDEX('1.2(2)'!$E:$E,MATCH(M372,'1.2(2)'!$F:$F,0),1)</f>
        <v>705</v>
      </c>
      <c r="L372" s="17">
        <f t="shared" si="37"/>
        <v>800</v>
      </c>
      <c r="M372" s="17" t="str">
        <f t="shared" si="36"/>
        <v>誘導モータ</v>
      </c>
      <c r="N372"/>
      <c r="O372" s="219"/>
    </row>
    <row r="373" spans="2:15">
      <c r="B373" s="122" t="s">
        <v>2994</v>
      </c>
      <c r="C373" s="392" t="s">
        <v>995</v>
      </c>
      <c r="D373" s="392"/>
      <c r="E373" s="301" t="s">
        <v>997</v>
      </c>
      <c r="F373" s="122">
        <v>49</v>
      </c>
      <c r="G373" s="122" t="s">
        <v>124</v>
      </c>
      <c r="H373" s="367" t="s">
        <v>126</v>
      </c>
      <c r="I373" s="368"/>
      <c r="J373" s="297" t="str">
        <f t="shared" si="38"/>
        <v>801～820</v>
      </c>
      <c r="K373" s="60">
        <f>INDEX('1.2(2)'!$E:$E,MATCH(M373,'1.2(2)'!$F:$F,0),1)</f>
        <v>801</v>
      </c>
      <c r="L373" s="17">
        <f t="shared" si="37"/>
        <v>820</v>
      </c>
      <c r="M373" s="17" t="str">
        <f t="shared" si="36"/>
        <v>永久磁石同期モータ</v>
      </c>
      <c r="N373"/>
      <c r="O373" s="219"/>
    </row>
    <row r="374" spans="2:15">
      <c r="B374" s="122" t="s">
        <v>2994</v>
      </c>
      <c r="C374" s="392" t="s">
        <v>995</v>
      </c>
      <c r="D374" s="392"/>
      <c r="E374" s="301" t="s">
        <v>997</v>
      </c>
      <c r="F374" s="122">
        <v>51</v>
      </c>
      <c r="G374" s="122" t="s">
        <v>3409</v>
      </c>
      <c r="H374" s="367" t="s">
        <v>129</v>
      </c>
      <c r="I374" s="368"/>
      <c r="J374" s="297" t="str">
        <f t="shared" si="38"/>
        <v>821～824</v>
      </c>
      <c r="K374" s="60">
        <f>INDEX('1.2(2)'!$E:$E,MATCH(M374,'1.2(2)'!$F:$F,0),1)</f>
        <v>821</v>
      </c>
      <c r="L374" s="17">
        <f>K375-1</f>
        <v>824</v>
      </c>
      <c r="M374" s="17" t="str">
        <f>H374</f>
        <v>熱回収式ねじ容積形圧縮機</v>
      </c>
      <c r="N374"/>
    </row>
    <row r="375" spans="2:15">
      <c r="B375" s="122" t="s">
        <v>2994</v>
      </c>
      <c r="C375" s="392" t="s">
        <v>995</v>
      </c>
      <c r="D375" s="392"/>
      <c r="E375" s="301" t="s">
        <v>997</v>
      </c>
      <c r="F375" s="122">
        <v>61</v>
      </c>
      <c r="G375" s="122" t="s">
        <v>3410</v>
      </c>
      <c r="H375" s="367" t="s">
        <v>153</v>
      </c>
      <c r="I375" s="368"/>
      <c r="J375" s="297" t="str">
        <f t="shared" si="38"/>
        <v>825～826</v>
      </c>
      <c r="K375" s="60">
        <f>INDEX('1.2(2)'!$E:$E,MATCH(M375,'1.2(2)'!$F:$F,0),1)</f>
        <v>825</v>
      </c>
      <c r="L375" s="17">
        <f t="shared" si="37"/>
        <v>826</v>
      </c>
      <c r="M375" s="17" t="str">
        <f t="shared" si="36"/>
        <v>空気冷媒方式冷凍機</v>
      </c>
      <c r="N375"/>
    </row>
    <row r="376" spans="2:15" ht="43.2">
      <c r="B376" s="122" t="s">
        <v>2994</v>
      </c>
      <c r="C376" s="392" t="s">
        <v>995</v>
      </c>
      <c r="D376" s="392"/>
      <c r="E376" s="301" t="s">
        <v>997</v>
      </c>
      <c r="F376" s="122">
        <v>62</v>
      </c>
      <c r="G376" s="122" t="s">
        <v>3411</v>
      </c>
      <c r="H376" s="367" t="s">
        <v>158</v>
      </c>
      <c r="I376" s="368"/>
      <c r="J376" s="297" t="str">
        <f t="shared" si="38"/>
        <v>827～837</v>
      </c>
      <c r="K376" s="60">
        <f>INDEX('1.2(2)'!$E:$E,MATCH(M376,'1.2(2)'!$F:$F,0),1)</f>
        <v>827</v>
      </c>
      <c r="L376" s="17">
        <f t="shared" si="37"/>
        <v>837</v>
      </c>
      <c r="M376" s="17" t="str">
        <f t="shared" si="36"/>
        <v>冷凍冷蔵倉庫用自然冷媒冷凍機（アンモニア/CO2二次冷媒システム）</v>
      </c>
      <c r="N376"/>
    </row>
    <row r="377" spans="2:15" ht="14.4" customHeight="1">
      <c r="B377" s="122" t="s">
        <v>2994</v>
      </c>
      <c r="C377" s="392" t="s">
        <v>995</v>
      </c>
      <c r="D377" s="392"/>
      <c r="E377" s="301" t="s">
        <v>997</v>
      </c>
      <c r="F377" s="122">
        <v>63</v>
      </c>
      <c r="G377" s="122" t="s">
        <v>3412</v>
      </c>
      <c r="H377" s="367" t="s">
        <v>161</v>
      </c>
      <c r="I377" s="368"/>
      <c r="J377" s="297" t="str">
        <f t="shared" si="38"/>
        <v>838～840</v>
      </c>
      <c r="K377" s="60">
        <f>INDEX('1.2(2)'!$E:$E,MATCH(M377,'1.2(2)'!$F:$F,0),1)</f>
        <v>838</v>
      </c>
      <c r="L377" s="17">
        <f t="shared" si="37"/>
        <v>840</v>
      </c>
      <c r="M377" s="17" t="str">
        <f t="shared" si="36"/>
        <v>低温用自然冷媒冷凍機（アンモニア/CO2二次冷媒システム）</v>
      </c>
      <c r="N377"/>
      <c r="O377" s="219"/>
    </row>
    <row r="378" spans="2:15" ht="28.8">
      <c r="B378" s="122" t="s">
        <v>2994</v>
      </c>
      <c r="C378" s="392" t="s">
        <v>995</v>
      </c>
      <c r="D378" s="392"/>
      <c r="E378" s="301" t="s">
        <v>997</v>
      </c>
      <c r="F378" s="122">
        <v>64</v>
      </c>
      <c r="G378" s="122" t="s">
        <v>3413</v>
      </c>
      <c r="H378" s="367" t="s">
        <v>2330</v>
      </c>
      <c r="I378" s="368"/>
      <c r="J378" s="297" t="str">
        <f t="shared" si="38"/>
        <v>841～866</v>
      </c>
      <c r="K378" s="60">
        <f>INDEX('1.2(2)'!$E:$E,MATCH(M378,'1.2(2)'!$F:$F,0),1)</f>
        <v>841</v>
      </c>
      <c r="L378" s="17">
        <f>K379-1</f>
        <v>866</v>
      </c>
      <c r="M378" s="17" t="str">
        <f t="shared" si="36"/>
        <v>自然冷媒冷凍冷蔵コンデンシングユニット</v>
      </c>
      <c r="N378"/>
      <c r="O378" s="219"/>
    </row>
    <row r="379" spans="2:15">
      <c r="B379" s="122" t="s">
        <v>2994</v>
      </c>
      <c r="C379" s="392" t="s">
        <v>995</v>
      </c>
      <c r="D379" s="392"/>
      <c r="E379" s="301" t="s">
        <v>997</v>
      </c>
      <c r="F379" s="122">
        <v>68</v>
      </c>
      <c r="G379" s="122" t="s">
        <v>3414</v>
      </c>
      <c r="H379" s="367" t="s">
        <v>2738</v>
      </c>
      <c r="I379" s="368"/>
      <c r="J379" s="297">
        <f t="shared" si="38"/>
        <v>867</v>
      </c>
      <c r="K379" s="60">
        <f>INDEX('1.2(2)'!$E:$E,MATCH(M379,'1.2(2)'!$F:$F,0),1)</f>
        <v>867</v>
      </c>
      <c r="L379" s="17">
        <f t="shared" si="37"/>
        <v>867</v>
      </c>
      <c r="M379" s="17" t="str">
        <f t="shared" si="36"/>
        <v>Low-E複層ガラス</v>
      </c>
      <c r="N379"/>
      <c r="O379" s="219"/>
    </row>
    <row r="380" spans="2:15">
      <c r="B380" s="122" t="s">
        <v>2994</v>
      </c>
      <c r="C380" s="392" t="s">
        <v>995</v>
      </c>
      <c r="D380" s="392"/>
      <c r="E380" s="301" t="s">
        <v>997</v>
      </c>
      <c r="F380" s="122">
        <v>68</v>
      </c>
      <c r="G380" s="122" t="s">
        <v>3414</v>
      </c>
      <c r="H380" s="367" t="s">
        <v>2747</v>
      </c>
      <c r="I380" s="368"/>
      <c r="J380" s="297">
        <f t="shared" si="38"/>
        <v>868</v>
      </c>
      <c r="K380" s="60">
        <f>INDEX('1.2(2)'!$E:$E,MATCH(M380,'1.2(2)'!$F:$F,0),1)</f>
        <v>868</v>
      </c>
      <c r="L380" s="17">
        <f t="shared" si="37"/>
        <v>868</v>
      </c>
      <c r="M380" s="17" t="str">
        <f t="shared" si="36"/>
        <v>三層Low-E複層ガラス</v>
      </c>
      <c r="N380"/>
      <c r="O380" s="219"/>
    </row>
    <row r="381" spans="2:15">
      <c r="B381" s="122" t="s">
        <v>2994</v>
      </c>
      <c r="C381" s="392" t="s">
        <v>995</v>
      </c>
      <c r="D381" s="392"/>
      <c r="E381" s="301" t="s">
        <v>997</v>
      </c>
      <c r="F381" s="122">
        <v>68</v>
      </c>
      <c r="G381" s="122" t="s">
        <v>3414</v>
      </c>
      <c r="H381" s="367" t="s">
        <v>2750</v>
      </c>
      <c r="I381" s="368"/>
      <c r="J381" s="297">
        <f t="shared" si="38"/>
        <v>869</v>
      </c>
      <c r="K381" s="60">
        <f>INDEX('1.2(2)'!$E:$E,MATCH(M381,'1.2(2)'!$F:$F,0),1)</f>
        <v>869</v>
      </c>
      <c r="L381" s="17">
        <f t="shared" si="37"/>
        <v>869</v>
      </c>
      <c r="M381" s="17" t="str">
        <f t="shared" si="36"/>
        <v>真空Low-E複層ガラス</v>
      </c>
      <c r="N381"/>
      <c r="O381" s="219"/>
    </row>
    <row r="382" spans="2:15" ht="14.4" customHeight="1">
      <c r="B382" s="122" t="s">
        <v>2994</v>
      </c>
      <c r="C382" s="392" t="s">
        <v>995</v>
      </c>
      <c r="D382" s="392"/>
      <c r="E382" s="301" t="s">
        <v>997</v>
      </c>
      <c r="F382" s="122">
        <v>68</v>
      </c>
      <c r="G382" s="122" t="s">
        <v>3414</v>
      </c>
      <c r="H382" s="367" t="s">
        <v>2756</v>
      </c>
      <c r="I382" s="368"/>
      <c r="J382" s="297">
        <f t="shared" si="38"/>
        <v>870</v>
      </c>
      <c r="K382" s="60">
        <f>INDEX('1.2(2)'!$E:$E,MATCH(M382,'1.2(2)'!$F:$F,0),1)</f>
        <v>870</v>
      </c>
      <c r="L382" s="17">
        <f t="shared" si="37"/>
        <v>870</v>
      </c>
      <c r="M382" s="17" t="str">
        <f t="shared" si="36"/>
        <v>アタッチメント付きLow-E複層ガラス</v>
      </c>
      <c r="N382"/>
      <c r="O382" s="219"/>
    </row>
    <row r="383" spans="2:15">
      <c r="B383" s="122" t="s">
        <v>2994</v>
      </c>
      <c r="C383" s="392" t="s">
        <v>995</v>
      </c>
      <c r="D383" s="392"/>
      <c r="E383" s="301" t="s">
        <v>997</v>
      </c>
      <c r="F383" s="122">
        <v>68</v>
      </c>
      <c r="G383" s="122" t="s">
        <v>3414</v>
      </c>
      <c r="H383" s="367" t="s">
        <v>2760</v>
      </c>
      <c r="I383" s="368"/>
      <c r="J383" s="297">
        <f t="shared" si="38"/>
        <v>871</v>
      </c>
      <c r="K383" s="60">
        <f>INDEX('1.2(2)'!$E:$E,MATCH(M383,'1.2(2)'!$F:$F,0),1)</f>
        <v>871</v>
      </c>
      <c r="L383" s="17">
        <f t="shared" si="37"/>
        <v>871</v>
      </c>
      <c r="M383" s="17" t="str">
        <f t="shared" si="36"/>
        <v>真空ガラス</v>
      </c>
      <c r="N383"/>
      <c r="O383" s="219"/>
    </row>
    <row r="384" spans="2:15" ht="14.4" customHeight="1">
      <c r="B384" s="122" t="s">
        <v>2994</v>
      </c>
      <c r="C384" s="392" t="s">
        <v>995</v>
      </c>
      <c r="D384" s="392"/>
      <c r="E384" s="301" t="s">
        <v>997</v>
      </c>
      <c r="F384" s="122">
        <v>68</v>
      </c>
      <c r="G384" s="122" t="s">
        <v>3414</v>
      </c>
      <c r="H384" s="367" t="s">
        <v>2763</v>
      </c>
      <c r="I384" s="368"/>
      <c r="J384" s="297">
        <f t="shared" si="38"/>
        <v>872</v>
      </c>
      <c r="K384" s="60">
        <f>INDEX('1.2(2)'!$E:$E,MATCH(M384,'1.2(2)'!$F:$F,0),1)</f>
        <v>872</v>
      </c>
      <c r="L384" s="17">
        <f t="shared" si="37"/>
        <v>872</v>
      </c>
      <c r="M384" s="17" t="str">
        <f t="shared" si="36"/>
        <v>現場施工型後付けLow-E複層ガラス</v>
      </c>
      <c r="N384"/>
      <c r="O384" s="219"/>
    </row>
    <row r="385" spans="2:15">
      <c r="B385" s="122" t="s">
        <v>2994</v>
      </c>
      <c r="C385" s="392" t="s">
        <v>995</v>
      </c>
      <c r="D385" s="392"/>
      <c r="E385" s="301" t="s">
        <v>997</v>
      </c>
      <c r="F385" s="122">
        <v>68</v>
      </c>
      <c r="G385" s="122" t="s">
        <v>3414</v>
      </c>
      <c r="H385" s="367" t="s">
        <v>2766</v>
      </c>
      <c r="I385" s="368"/>
      <c r="J385" s="297">
        <f t="shared" si="38"/>
        <v>873</v>
      </c>
      <c r="K385" s="60">
        <f>INDEX('1.2(2)'!$E:$E,MATCH(M385,'1.2(2)'!$F:$F,0),1)</f>
        <v>873</v>
      </c>
      <c r="L385" s="17">
        <f t="shared" si="37"/>
        <v>873</v>
      </c>
      <c r="M385" s="17" t="str">
        <f t="shared" si="36"/>
        <v>薄型Low-E複層ガラス</v>
      </c>
      <c r="N385"/>
      <c r="O385" s="219"/>
    </row>
    <row r="386" spans="2:15" ht="14.4" customHeight="1">
      <c r="B386" s="122" t="s">
        <v>2994</v>
      </c>
      <c r="C386" s="392" t="s">
        <v>995</v>
      </c>
      <c r="D386" s="392"/>
      <c r="E386" s="301" t="s">
        <v>997</v>
      </c>
      <c r="F386" s="122">
        <v>69</v>
      </c>
      <c r="G386" s="122" t="s">
        <v>3415</v>
      </c>
      <c r="H386" s="367" t="s">
        <v>2769</v>
      </c>
      <c r="I386" s="368"/>
      <c r="J386" s="297">
        <f t="shared" si="38"/>
        <v>874</v>
      </c>
      <c r="K386" s="60">
        <f>INDEX('1.2(2)'!$E:$E,MATCH(M386,'1.2(2)'!$F:$F,0),1)</f>
        <v>874</v>
      </c>
      <c r="L386" s="17">
        <f t="shared" si="37"/>
        <v>874</v>
      </c>
      <c r="M386" s="17" t="str">
        <f t="shared" si="36"/>
        <v>断熱材(押出法ポリスチレンフォーム)</v>
      </c>
      <c r="N386"/>
      <c r="O386" s="219"/>
    </row>
    <row r="387" spans="2:15">
      <c r="B387" s="122" t="s">
        <v>2994</v>
      </c>
      <c r="C387" s="392" t="s">
        <v>995</v>
      </c>
      <c r="D387" s="392"/>
      <c r="E387" s="301" t="s">
        <v>997</v>
      </c>
      <c r="F387" s="122">
        <v>69</v>
      </c>
      <c r="G387" s="122" t="s">
        <v>3415</v>
      </c>
      <c r="H387" s="367" t="s">
        <v>2776</v>
      </c>
      <c r="I387" s="368"/>
      <c r="J387" s="297" t="str">
        <f t="shared" si="38"/>
        <v>875～876</v>
      </c>
      <c r="K387" s="60">
        <f>INDEX('1.2(2)'!$E:$E,MATCH(M387,'1.2(2)'!$F:$F,0),1)</f>
        <v>875</v>
      </c>
      <c r="L387" s="17">
        <f t="shared" si="37"/>
        <v>876</v>
      </c>
      <c r="M387" s="17" t="str">
        <f t="shared" si="36"/>
        <v>断熱材(グラスウール)</v>
      </c>
      <c r="N387"/>
      <c r="O387" s="219"/>
    </row>
    <row r="388" spans="2:15">
      <c r="B388" s="122" t="s">
        <v>2994</v>
      </c>
      <c r="C388" s="392" t="s">
        <v>995</v>
      </c>
      <c r="D388" s="392"/>
      <c r="E388" s="301" t="s">
        <v>997</v>
      </c>
      <c r="F388" s="122">
        <v>69</v>
      </c>
      <c r="G388" s="122" t="s">
        <v>3415</v>
      </c>
      <c r="H388" s="367" t="s">
        <v>2784</v>
      </c>
      <c r="I388" s="368"/>
      <c r="J388" s="297">
        <f t="shared" si="38"/>
        <v>877</v>
      </c>
      <c r="K388" s="60">
        <f>INDEX('1.2(2)'!$E:$E,MATCH(M388,'1.2(2)'!$F:$F,0),1)</f>
        <v>877</v>
      </c>
      <c r="L388" s="17">
        <f>K389-1</f>
        <v>877</v>
      </c>
      <c r="M388" s="17" t="str">
        <f t="shared" si="36"/>
        <v>真空断熱材</v>
      </c>
      <c r="N388"/>
      <c r="O388" s="219"/>
    </row>
    <row r="389" spans="2:15" ht="14.4" customHeight="1">
      <c r="B389" s="122" t="s">
        <v>2994</v>
      </c>
      <c r="C389" s="392" t="s">
        <v>995</v>
      </c>
      <c r="D389" s="392"/>
      <c r="E389" s="301" t="s">
        <v>997</v>
      </c>
      <c r="F389" s="122">
        <v>76</v>
      </c>
      <c r="G389" s="122" t="s">
        <v>3419</v>
      </c>
      <c r="H389" s="367" t="s">
        <v>2840</v>
      </c>
      <c r="I389" s="368"/>
      <c r="J389" s="297" t="str">
        <f t="shared" si="38"/>
        <v>878～879</v>
      </c>
      <c r="K389" s="60">
        <f>INDEX('1.2(2)'!$E:$E,MATCH(M389,'1.2(2)'!$F:$F,0),1)</f>
        <v>878</v>
      </c>
      <c r="L389" s="17">
        <f t="shared" si="37"/>
        <v>879</v>
      </c>
      <c r="M389" s="17" t="str">
        <f>H389</f>
        <v>太陽電池(シリコン系・単結晶)</v>
      </c>
      <c r="N389"/>
      <c r="O389" s="219"/>
    </row>
    <row r="390" spans="2:15" ht="14.4" customHeight="1">
      <c r="B390" s="122" t="s">
        <v>2994</v>
      </c>
      <c r="C390" s="392" t="s">
        <v>995</v>
      </c>
      <c r="D390" s="392"/>
      <c r="E390" s="301" t="s">
        <v>997</v>
      </c>
      <c r="F390" s="122">
        <v>76</v>
      </c>
      <c r="G390" s="122" t="s">
        <v>3419</v>
      </c>
      <c r="H390" s="367" t="s">
        <v>2854</v>
      </c>
      <c r="I390" s="368"/>
      <c r="J390" s="297">
        <f t="shared" si="38"/>
        <v>880</v>
      </c>
      <c r="K390" s="60">
        <f>INDEX('1.2(2)'!$E:$E,MATCH(M390,'1.2(2)'!$F:$F,0),1)</f>
        <v>880</v>
      </c>
      <c r="L390" s="17">
        <f t="shared" si="37"/>
        <v>880</v>
      </c>
      <c r="M390" s="17" t="str">
        <f t="shared" si="36"/>
        <v>太陽電池(シリコン系・多結晶)</v>
      </c>
      <c r="N390"/>
      <c r="O390" s="219"/>
    </row>
    <row r="391" spans="2:15">
      <c r="B391" s="122" t="s">
        <v>2994</v>
      </c>
      <c r="C391" s="392" t="s">
        <v>995</v>
      </c>
      <c r="D391" s="392"/>
      <c r="E391" s="301" t="s">
        <v>997</v>
      </c>
      <c r="F391" s="122">
        <v>76</v>
      </c>
      <c r="G391" s="122" t="s">
        <v>3419</v>
      </c>
      <c r="H391" s="367" t="s">
        <v>2857</v>
      </c>
      <c r="I391" s="368"/>
      <c r="J391" s="297">
        <f t="shared" si="38"/>
        <v>881</v>
      </c>
      <c r="K391" s="60">
        <f>INDEX('1.2(2)'!$E:$E,MATCH(M391,'1.2(2)'!$F:$F,0),1)</f>
        <v>881</v>
      </c>
      <c r="L391" s="17">
        <f t="shared" si="37"/>
        <v>881</v>
      </c>
      <c r="M391" s="17" t="str">
        <f t="shared" si="36"/>
        <v>太陽電池(化合物系)</v>
      </c>
      <c r="N391"/>
      <c r="O391" s="219"/>
    </row>
    <row r="392" spans="2:15" ht="14.4" customHeight="1">
      <c r="B392" s="122" t="s">
        <v>2994</v>
      </c>
      <c r="C392" s="392" t="s">
        <v>995</v>
      </c>
      <c r="D392" s="392"/>
      <c r="E392" s="301" t="s">
        <v>997</v>
      </c>
      <c r="F392" s="122">
        <v>76</v>
      </c>
      <c r="G392" s="122" t="s">
        <v>3419</v>
      </c>
      <c r="H392" s="367" t="s">
        <v>2863</v>
      </c>
      <c r="I392" s="368"/>
      <c r="J392" s="297">
        <f t="shared" ref="J392:J403" si="39">HYPERLINK("#'"&amp;$B$17&amp;$B$278&amp;"'!E"&amp;K392+6,IF(L392=K392,K392,K392&amp;"～"&amp;L392))</f>
        <v>882</v>
      </c>
      <c r="K392" s="60">
        <f>INDEX('1.2(2)'!$E:$E,MATCH(M392,'1.2(2)'!$F:$F,0),1)</f>
        <v>882</v>
      </c>
      <c r="L392" s="17">
        <f t="shared" si="37"/>
        <v>882</v>
      </c>
      <c r="M392" s="17" t="str">
        <f t="shared" si="36"/>
        <v>太陽電池（薄膜シリコン）</v>
      </c>
      <c r="N392"/>
      <c r="O392" s="219"/>
    </row>
    <row r="393" spans="2:15" ht="14.4" customHeight="1">
      <c r="B393" s="122" t="s">
        <v>2994</v>
      </c>
      <c r="C393" s="392" t="s">
        <v>995</v>
      </c>
      <c r="D393" s="392"/>
      <c r="E393" s="301" t="s">
        <v>997</v>
      </c>
      <c r="F393" s="122">
        <v>76</v>
      </c>
      <c r="G393" s="122" t="s">
        <v>3419</v>
      </c>
      <c r="H393" s="367" t="s">
        <v>2869</v>
      </c>
      <c r="I393" s="368"/>
      <c r="J393" s="297" t="str">
        <f t="shared" si="39"/>
        <v>883～884</v>
      </c>
      <c r="K393" s="60">
        <f>INDEX('1.2(2)'!$E:$E,MATCH(M393,'1.2(2)'!$F:$F,0),1)</f>
        <v>883</v>
      </c>
      <c r="L393" s="17">
        <f t="shared" si="37"/>
        <v>884</v>
      </c>
      <c r="M393" s="17" t="str">
        <f t="shared" ref="M393:M403" si="40">H393</f>
        <v>トランスレス方式パワーコンディショナ（太陽光発電用）</v>
      </c>
      <c r="N393"/>
      <c r="O393" s="219"/>
    </row>
    <row r="394" spans="2:15" ht="14.4" customHeight="1">
      <c r="B394" s="122" t="s">
        <v>2994</v>
      </c>
      <c r="C394" s="392" t="s">
        <v>995</v>
      </c>
      <c r="D394" s="392"/>
      <c r="E394" s="301" t="s">
        <v>997</v>
      </c>
      <c r="F394" s="122">
        <v>76</v>
      </c>
      <c r="G394" s="122" t="s">
        <v>3419</v>
      </c>
      <c r="H394" s="367" t="s">
        <v>2880</v>
      </c>
      <c r="I394" s="368"/>
      <c r="J394" s="297">
        <f t="shared" si="39"/>
        <v>885</v>
      </c>
      <c r="K394" s="60">
        <f>INDEX('1.2(2)'!$E:$E,MATCH(M394,'1.2(2)'!$F:$F,0),1)</f>
        <v>885</v>
      </c>
      <c r="L394" s="17">
        <f t="shared" ref="L394:L402" si="41">K395-1</f>
        <v>885</v>
      </c>
      <c r="M394" s="17" t="str">
        <f t="shared" si="40"/>
        <v>高周波変圧器絶縁方式パワーコンディショナ（太陽光発電用）</v>
      </c>
      <c r="N394"/>
      <c r="O394" s="219"/>
    </row>
    <row r="395" spans="2:15" ht="14.4" customHeight="1">
      <c r="B395" s="122" t="s">
        <v>2994</v>
      </c>
      <c r="C395" s="392" t="s">
        <v>995</v>
      </c>
      <c r="D395" s="392"/>
      <c r="E395" s="301" t="s">
        <v>997</v>
      </c>
      <c r="F395" s="122">
        <v>78</v>
      </c>
      <c r="G395" s="122" t="s">
        <v>3420</v>
      </c>
      <c r="H395" s="367" t="s">
        <v>2882</v>
      </c>
      <c r="I395" s="368"/>
      <c r="J395" s="297">
        <f t="shared" si="39"/>
        <v>886</v>
      </c>
      <c r="K395" s="60">
        <f>INDEX('1.2(2)'!$E:$E,MATCH(M395,'1.2(2)'!$F:$F,0),1)</f>
        <v>886</v>
      </c>
      <c r="L395" s="17">
        <f t="shared" si="41"/>
        <v>886</v>
      </c>
      <c r="M395" s="17" t="str">
        <f t="shared" si="40"/>
        <v>プロペラ水車（小水力発電用）</v>
      </c>
      <c r="N395"/>
      <c r="O395" s="219"/>
    </row>
    <row r="396" spans="2:15" ht="14.4" customHeight="1">
      <c r="B396" s="122" t="s">
        <v>2994</v>
      </c>
      <c r="C396" s="392" t="s">
        <v>995</v>
      </c>
      <c r="D396" s="392"/>
      <c r="E396" s="301" t="s">
        <v>997</v>
      </c>
      <c r="F396" s="122">
        <v>78</v>
      </c>
      <c r="G396" s="122" t="s">
        <v>3420</v>
      </c>
      <c r="H396" s="367" t="s">
        <v>2890</v>
      </c>
      <c r="I396" s="368"/>
      <c r="J396" s="297">
        <f t="shared" si="39"/>
        <v>887</v>
      </c>
      <c r="K396" s="60">
        <f>INDEX('1.2(2)'!$E:$E,MATCH(M396,'1.2(2)'!$F:$F,0),1)</f>
        <v>887</v>
      </c>
      <c r="L396" s="17">
        <f t="shared" si="41"/>
        <v>887</v>
      </c>
      <c r="M396" s="17" t="str">
        <f t="shared" si="40"/>
        <v>フランシス水車（小水力発電用）</v>
      </c>
      <c r="N396"/>
      <c r="O396" s="219"/>
    </row>
    <row r="397" spans="2:15" ht="14.4" customHeight="1">
      <c r="B397" s="122" t="s">
        <v>2994</v>
      </c>
      <c r="C397" s="392" t="s">
        <v>995</v>
      </c>
      <c r="D397" s="392"/>
      <c r="E397" s="301" t="s">
        <v>997</v>
      </c>
      <c r="F397" s="122">
        <v>79</v>
      </c>
      <c r="G397" s="122" t="s">
        <v>3421</v>
      </c>
      <c r="H397" s="367" t="s">
        <v>2893</v>
      </c>
      <c r="I397" s="368"/>
      <c r="J397" s="297" t="str">
        <f t="shared" si="39"/>
        <v>888～923</v>
      </c>
      <c r="K397" s="60">
        <f>INDEX('1.2(2)'!$E:$E,MATCH(M397,'1.2(2)'!$F:$F,0),1)</f>
        <v>888</v>
      </c>
      <c r="L397" s="17">
        <f t="shared" si="41"/>
        <v>923</v>
      </c>
      <c r="M397" s="17" t="str">
        <f t="shared" si="40"/>
        <v>温水熱源小型バイナリー発電設備</v>
      </c>
      <c r="N397"/>
      <c r="O397" s="219"/>
    </row>
    <row r="398" spans="2:15" ht="14.4" customHeight="1">
      <c r="B398" s="122" t="s">
        <v>2994</v>
      </c>
      <c r="C398" s="392" t="s">
        <v>995</v>
      </c>
      <c r="D398" s="392"/>
      <c r="E398" s="301" t="s">
        <v>997</v>
      </c>
      <c r="F398" s="122">
        <v>79</v>
      </c>
      <c r="G398" s="122" t="s">
        <v>3421</v>
      </c>
      <c r="H398" s="367" t="s">
        <v>2946</v>
      </c>
      <c r="I398" s="368"/>
      <c r="J398" s="297" t="str">
        <f t="shared" si="39"/>
        <v>924～935</v>
      </c>
      <c r="K398" s="60">
        <f>INDEX('1.2(2)'!$E:$E,MATCH(M398,'1.2(2)'!$F:$F,0),1)</f>
        <v>924</v>
      </c>
      <c r="L398" s="17">
        <f t="shared" si="41"/>
        <v>935</v>
      </c>
      <c r="M398" s="17" t="str">
        <f t="shared" si="40"/>
        <v>蒸気熱源小型バイナリー発電設備</v>
      </c>
      <c r="N398"/>
      <c r="O398" s="219"/>
    </row>
    <row r="399" spans="2:15" ht="14.4" customHeight="1">
      <c r="B399" s="122" t="s">
        <v>2994</v>
      </c>
      <c r="C399" s="392" t="s">
        <v>995</v>
      </c>
      <c r="D399" s="392"/>
      <c r="E399" s="301" t="s">
        <v>997</v>
      </c>
      <c r="F399" s="122">
        <v>80</v>
      </c>
      <c r="G399" s="122" t="s">
        <v>3422</v>
      </c>
      <c r="H399" s="367" t="s">
        <v>2962</v>
      </c>
      <c r="I399" s="368"/>
      <c r="J399" s="297" t="str">
        <f t="shared" si="39"/>
        <v>936～943</v>
      </c>
      <c r="K399" s="60">
        <f>INDEX('1.2(2)'!$E:$E,MATCH(M399,'1.2(2)'!$F:$F,0),1)</f>
        <v>936</v>
      </c>
      <c r="L399" s="17">
        <f t="shared" si="41"/>
        <v>943</v>
      </c>
      <c r="M399" s="17" t="str">
        <f t="shared" si="40"/>
        <v>ガスエンジン発電設備（メタン発酵発電用）</v>
      </c>
      <c r="N399"/>
      <c r="O399" s="219"/>
    </row>
    <row r="400" spans="2:15" ht="14.4" customHeight="1">
      <c r="B400" s="122" t="s">
        <v>2994</v>
      </c>
      <c r="C400" s="392" t="s">
        <v>995</v>
      </c>
      <c r="D400" s="392"/>
      <c r="E400" s="301" t="s">
        <v>997</v>
      </c>
      <c r="F400" s="122">
        <v>80</v>
      </c>
      <c r="G400" s="122" t="s">
        <v>3422</v>
      </c>
      <c r="H400" s="367" t="s">
        <v>2977</v>
      </c>
      <c r="I400" s="368"/>
      <c r="J400" s="297" t="str">
        <f t="shared" si="39"/>
        <v>944～955</v>
      </c>
      <c r="K400" s="60">
        <f>INDEX('1.2(2)'!$E:$E,MATCH(M400,'1.2(2)'!$F:$F,0),1)</f>
        <v>944</v>
      </c>
      <c r="L400" s="17">
        <f>K402-1</f>
        <v>955</v>
      </c>
      <c r="M400" s="17" t="str">
        <f t="shared" si="40"/>
        <v>ディーゼル発電設備（バイオディーゼル燃料専用）</v>
      </c>
      <c r="N400"/>
      <c r="O400" s="219"/>
    </row>
    <row r="401" spans="2:15">
      <c r="B401" s="122" t="s">
        <v>2994</v>
      </c>
      <c r="C401" s="392" t="s">
        <v>995</v>
      </c>
      <c r="D401" s="392"/>
      <c r="E401" s="301" t="s">
        <v>997</v>
      </c>
      <c r="F401" s="122">
        <v>86</v>
      </c>
      <c r="G401" s="122" t="s">
        <v>3839</v>
      </c>
      <c r="H401" s="367" t="s">
        <v>2710</v>
      </c>
      <c r="I401" s="368"/>
      <c r="J401" s="297" t="str">
        <f t="shared" si="39"/>
        <v>952～820</v>
      </c>
      <c r="K401" s="60">
        <f>INDEX('1.2(2)'!$E:$E,MATCH(M401,'1.2(2)'!$F:$F,0),1)</f>
        <v>952</v>
      </c>
      <c r="L401" s="17">
        <f>K374-1</f>
        <v>820</v>
      </c>
      <c r="M401" s="17" t="str">
        <f>H401</f>
        <v>蒸気駆動圧縮機</v>
      </c>
      <c r="N401"/>
      <c r="O401" s="219"/>
    </row>
    <row r="402" spans="2:15">
      <c r="B402" s="122" t="s">
        <v>2994</v>
      </c>
      <c r="C402" s="392" t="s">
        <v>995</v>
      </c>
      <c r="D402" s="392"/>
      <c r="E402" s="301" t="s">
        <v>997</v>
      </c>
      <c r="F402" s="122">
        <v>128</v>
      </c>
      <c r="G402" s="122" t="s">
        <v>311</v>
      </c>
      <c r="H402" s="367" t="s">
        <v>3424</v>
      </c>
      <c r="I402" s="368"/>
      <c r="J402" s="297">
        <f t="shared" si="39"/>
        <v>956</v>
      </c>
      <c r="K402" s="60">
        <f>INDEX('1.2(2)'!$E:$E,MATCH(M402,'1.2(2)'!$F:$F,0),1)</f>
        <v>956</v>
      </c>
      <c r="L402" s="17">
        <f t="shared" si="41"/>
        <v>956</v>
      </c>
      <c r="M402" s="17" t="str">
        <f t="shared" si="40"/>
        <v>LED誘導灯・非常灯</v>
      </c>
      <c r="N402"/>
      <c r="O402" s="219"/>
    </row>
    <row r="403" spans="2:15">
      <c r="B403" s="122" t="s">
        <v>2994</v>
      </c>
      <c r="C403" s="392" t="s">
        <v>995</v>
      </c>
      <c r="D403" s="392"/>
      <c r="E403" s="301" t="s">
        <v>997</v>
      </c>
      <c r="F403" s="122">
        <v>212</v>
      </c>
      <c r="G403" s="122" t="s">
        <v>3423</v>
      </c>
      <c r="H403" s="367" t="s">
        <v>2789</v>
      </c>
      <c r="I403" s="368"/>
      <c r="J403" s="297">
        <f t="shared" si="39"/>
        <v>957</v>
      </c>
      <c r="K403" s="60">
        <f>INDEX('1.2(2)'!$E:$E,MATCH(M403,'1.2(2)'!$F:$F,0),1)</f>
        <v>957</v>
      </c>
      <c r="L403" s="17">
        <f>K404-1</f>
        <v>957</v>
      </c>
      <c r="M403" s="17" t="str">
        <f t="shared" si="40"/>
        <v>低放射遮熱塗料</v>
      </c>
      <c r="N403"/>
      <c r="O403" s="219"/>
    </row>
    <row r="404" spans="2:15" ht="14.4" customHeight="1">
      <c r="J404"/>
      <c r="K404">
        <f>'1.2(2)'!E963+1</f>
        <v>958</v>
      </c>
      <c r="L404"/>
      <c r="M404"/>
      <c r="N404"/>
      <c r="O404" s="219"/>
    </row>
    <row r="405" spans="2:15" ht="14.4" customHeight="1">
      <c r="J405"/>
      <c r="K405"/>
      <c r="L405"/>
      <c r="M405"/>
      <c r="N405"/>
      <c r="O405" s="219"/>
    </row>
    <row r="406" spans="2:15">
      <c r="J406"/>
      <c r="K406"/>
      <c r="L406"/>
      <c r="M406"/>
      <c r="N406"/>
      <c r="O406" s="219"/>
    </row>
    <row r="407" spans="2:15">
      <c r="J407"/>
      <c r="K407"/>
      <c r="L407"/>
      <c r="M407"/>
      <c r="N407"/>
      <c r="O407" s="219"/>
    </row>
    <row r="408" spans="2:15">
      <c r="J408"/>
      <c r="K408"/>
      <c r="L408"/>
      <c r="M408"/>
      <c r="N408"/>
      <c r="O408" s="219"/>
    </row>
    <row r="409" spans="2:15">
      <c r="J409"/>
      <c r="K409"/>
      <c r="L409"/>
      <c r="M409"/>
      <c r="N409"/>
      <c r="O409" s="219"/>
    </row>
    <row r="410" spans="2:15">
      <c r="J410"/>
      <c r="K410"/>
      <c r="L410"/>
      <c r="M410"/>
      <c r="N410"/>
      <c r="O410" s="219"/>
    </row>
    <row r="411" spans="2:15">
      <c r="J411"/>
      <c r="K411"/>
      <c r="L411"/>
      <c r="M411"/>
      <c r="N411"/>
      <c r="O411" s="219"/>
    </row>
    <row r="412" spans="2:15">
      <c r="J412"/>
      <c r="K412"/>
      <c r="L412"/>
      <c r="M412"/>
      <c r="N412"/>
      <c r="O412" s="219"/>
    </row>
    <row r="413" spans="2:15">
      <c r="J413"/>
      <c r="K413"/>
      <c r="L413"/>
      <c r="M413"/>
      <c r="N413"/>
      <c r="O413" s="219"/>
    </row>
    <row r="414" spans="2:15">
      <c r="J414"/>
      <c r="K414"/>
      <c r="L414"/>
      <c r="M414"/>
      <c r="N414"/>
      <c r="O414" s="219"/>
    </row>
    <row r="415" spans="2:15">
      <c r="J415"/>
      <c r="K415"/>
      <c r="L415"/>
      <c r="M415"/>
      <c r="N415"/>
      <c r="O415" s="219"/>
    </row>
    <row r="416" spans="2:15">
      <c r="J416"/>
      <c r="K416"/>
      <c r="L416"/>
      <c r="M416"/>
      <c r="N416"/>
      <c r="O416" s="219"/>
    </row>
    <row r="417" spans="10:15">
      <c r="J417"/>
      <c r="K417"/>
      <c r="L417"/>
      <c r="M417"/>
      <c r="N417"/>
      <c r="O417" s="219"/>
    </row>
    <row r="418" spans="10:15">
      <c r="J418"/>
      <c r="K418"/>
      <c r="L418"/>
      <c r="M418"/>
      <c r="N418"/>
      <c r="O418" s="219"/>
    </row>
    <row r="419" spans="10:15">
      <c r="J419"/>
      <c r="K419"/>
      <c r="L419"/>
      <c r="M419"/>
      <c r="N419"/>
      <c r="O419" s="219"/>
    </row>
    <row r="420" spans="10:15">
      <c r="J420"/>
      <c r="K420"/>
      <c r="L420"/>
      <c r="M420"/>
      <c r="N420"/>
      <c r="O420" s="219"/>
    </row>
    <row r="421" spans="10:15">
      <c r="J421"/>
      <c r="K421"/>
      <c r="L421"/>
      <c r="M421"/>
      <c r="N421"/>
      <c r="O421" s="219"/>
    </row>
    <row r="422" spans="10:15">
      <c r="J422"/>
      <c r="K422"/>
      <c r="L422"/>
      <c r="M422"/>
      <c r="N422"/>
      <c r="O422" s="219"/>
    </row>
    <row r="423" spans="10:15">
      <c r="J423"/>
      <c r="K423"/>
      <c r="L423"/>
      <c r="M423"/>
      <c r="N423"/>
      <c r="O423" s="219"/>
    </row>
    <row r="424" spans="10:15">
      <c r="J424"/>
      <c r="K424"/>
      <c r="L424"/>
      <c r="M424"/>
      <c r="N424"/>
      <c r="O424" s="219"/>
    </row>
    <row r="425" spans="10:15">
      <c r="J425"/>
      <c r="K425"/>
      <c r="L425"/>
      <c r="M425"/>
      <c r="N425"/>
      <c r="O425" s="219"/>
    </row>
    <row r="426" spans="10:15">
      <c r="J426"/>
      <c r="K426"/>
      <c r="L426"/>
      <c r="M426"/>
      <c r="N426"/>
      <c r="O426" s="219"/>
    </row>
    <row r="427" spans="10:15">
      <c r="J427"/>
      <c r="K427"/>
      <c r="L427"/>
      <c r="M427"/>
      <c r="N427"/>
      <c r="O427" s="219"/>
    </row>
    <row r="428" spans="10:15">
      <c r="J428"/>
      <c r="K428"/>
      <c r="L428"/>
      <c r="M428"/>
      <c r="N428"/>
      <c r="O428" s="219"/>
    </row>
    <row r="429" spans="10:15">
      <c r="J429"/>
      <c r="K429"/>
      <c r="L429"/>
      <c r="M429"/>
      <c r="N429"/>
      <c r="O429" s="219"/>
    </row>
    <row r="430" spans="10:15">
      <c r="J430"/>
      <c r="K430"/>
      <c r="L430"/>
      <c r="M430"/>
      <c r="N430"/>
      <c r="O430" s="219"/>
    </row>
    <row r="431" spans="10:15">
      <c r="J431"/>
      <c r="K431"/>
      <c r="L431"/>
      <c r="M431"/>
      <c r="N431"/>
      <c r="O431" s="219"/>
    </row>
    <row r="432" spans="10:15">
      <c r="J432"/>
      <c r="K432"/>
      <c r="L432"/>
      <c r="M432"/>
      <c r="N432"/>
      <c r="O432" s="219"/>
    </row>
    <row r="433" spans="10:15">
      <c r="J433"/>
      <c r="K433"/>
      <c r="L433"/>
      <c r="M433"/>
      <c r="N433"/>
      <c r="O433" s="219"/>
    </row>
    <row r="434" spans="10:15">
      <c r="J434"/>
      <c r="K434"/>
      <c r="L434"/>
      <c r="M434"/>
      <c r="N434"/>
      <c r="O434" s="219"/>
    </row>
    <row r="435" spans="10:15">
      <c r="J435"/>
      <c r="K435"/>
      <c r="L435"/>
      <c r="M435"/>
      <c r="N435"/>
      <c r="O435" s="219"/>
    </row>
    <row r="436" spans="10:15">
      <c r="J436"/>
      <c r="K436"/>
      <c r="L436"/>
      <c r="M436"/>
      <c r="N436"/>
      <c r="O436" s="219"/>
    </row>
    <row r="437" spans="10:15">
      <c r="J437"/>
      <c r="K437"/>
      <c r="L437"/>
      <c r="M437"/>
      <c r="N437"/>
      <c r="O437" s="219"/>
    </row>
    <row r="438" spans="10:15">
      <c r="J438"/>
      <c r="K438"/>
      <c r="L438"/>
      <c r="M438"/>
      <c r="N438"/>
      <c r="O438" s="219"/>
    </row>
    <row r="439" spans="10:15">
      <c r="J439"/>
      <c r="K439"/>
      <c r="L439"/>
      <c r="M439"/>
      <c r="N439"/>
      <c r="O439" s="219"/>
    </row>
    <row r="440" spans="10:15">
      <c r="J440"/>
      <c r="K440"/>
      <c r="L440"/>
      <c r="M440"/>
      <c r="N440"/>
      <c r="O440" s="219"/>
    </row>
    <row r="441" spans="10:15">
      <c r="J441"/>
      <c r="K441"/>
      <c r="L441"/>
      <c r="M441"/>
      <c r="N441"/>
      <c r="O441" s="219"/>
    </row>
    <row r="442" spans="10:15">
      <c r="J442"/>
      <c r="K442"/>
      <c r="L442"/>
      <c r="M442"/>
      <c r="N442"/>
      <c r="O442" s="219"/>
    </row>
    <row r="443" spans="10:15">
      <c r="J443"/>
      <c r="K443"/>
      <c r="L443"/>
      <c r="M443"/>
      <c r="N443"/>
      <c r="O443" s="219"/>
    </row>
    <row r="444" spans="10:15">
      <c r="J444"/>
      <c r="K444"/>
      <c r="L444"/>
      <c r="M444"/>
      <c r="N444"/>
      <c r="O444" s="219"/>
    </row>
    <row r="445" spans="10:15">
      <c r="J445"/>
      <c r="K445"/>
      <c r="L445"/>
      <c r="M445"/>
      <c r="N445"/>
      <c r="O445" s="219"/>
    </row>
    <row r="446" spans="10:15">
      <c r="J446"/>
      <c r="K446"/>
      <c r="L446"/>
      <c r="M446"/>
      <c r="N446"/>
      <c r="O446" s="219"/>
    </row>
    <row r="447" spans="10:15">
      <c r="J447"/>
      <c r="K447"/>
      <c r="L447"/>
      <c r="M447"/>
      <c r="N447"/>
      <c r="O447" s="219"/>
    </row>
    <row r="448" spans="10:15">
      <c r="J448"/>
      <c r="K448"/>
      <c r="L448"/>
      <c r="M448"/>
      <c r="N448"/>
      <c r="O448" s="219"/>
    </row>
    <row r="449" spans="10:15">
      <c r="J449"/>
      <c r="K449"/>
      <c r="L449"/>
      <c r="M449"/>
      <c r="N449"/>
      <c r="O449" s="219"/>
    </row>
    <row r="450" spans="10:15">
      <c r="J450"/>
      <c r="K450"/>
      <c r="L450"/>
      <c r="M450"/>
      <c r="N450"/>
      <c r="O450" s="219"/>
    </row>
    <row r="451" spans="10:15">
      <c r="J451"/>
      <c r="K451"/>
      <c r="L451"/>
      <c r="M451"/>
      <c r="N451"/>
      <c r="O451" s="219"/>
    </row>
    <row r="452" spans="10:15">
      <c r="J452"/>
      <c r="K452"/>
      <c r="L452"/>
      <c r="M452"/>
      <c r="N452"/>
      <c r="O452" s="219"/>
    </row>
    <row r="453" spans="10:15">
      <c r="J453"/>
      <c r="K453"/>
      <c r="L453"/>
      <c r="M453"/>
      <c r="N453"/>
      <c r="O453" s="219"/>
    </row>
    <row r="454" spans="10:15">
      <c r="J454"/>
      <c r="K454"/>
      <c r="L454"/>
      <c r="M454"/>
      <c r="N454"/>
      <c r="O454" s="219"/>
    </row>
    <row r="455" spans="10:15">
      <c r="J455"/>
      <c r="K455"/>
      <c r="L455"/>
      <c r="M455"/>
      <c r="N455"/>
      <c r="O455" s="219"/>
    </row>
    <row r="456" spans="10:15">
      <c r="J456"/>
      <c r="K456"/>
      <c r="L456"/>
      <c r="M456"/>
      <c r="N456"/>
      <c r="O456" s="219"/>
    </row>
    <row r="457" spans="10:15">
      <c r="J457"/>
      <c r="K457"/>
      <c r="L457"/>
      <c r="M457"/>
      <c r="N457"/>
      <c r="O457" s="219"/>
    </row>
    <row r="458" spans="10:15">
      <c r="J458"/>
      <c r="K458"/>
      <c r="L458"/>
      <c r="M458"/>
      <c r="N458"/>
      <c r="O458" s="219"/>
    </row>
    <row r="459" spans="10:15">
      <c r="J459"/>
      <c r="K459"/>
      <c r="L459"/>
      <c r="M459"/>
      <c r="N459"/>
      <c r="O459" s="219"/>
    </row>
    <row r="460" spans="10:15">
      <c r="J460"/>
      <c r="K460"/>
      <c r="L460"/>
      <c r="M460"/>
      <c r="N460"/>
      <c r="O460" s="219"/>
    </row>
    <row r="461" spans="10:15">
      <c r="J461"/>
      <c r="K461"/>
      <c r="L461"/>
      <c r="M461"/>
      <c r="N461"/>
      <c r="O461" s="219"/>
    </row>
    <row r="462" spans="10:15">
      <c r="J462"/>
      <c r="K462"/>
      <c r="L462"/>
      <c r="M462"/>
      <c r="N462"/>
      <c r="O462" s="219"/>
    </row>
    <row r="463" spans="10:15">
      <c r="J463"/>
      <c r="K463"/>
      <c r="L463"/>
      <c r="M463"/>
      <c r="N463"/>
      <c r="O463" s="219"/>
    </row>
    <row r="464" spans="10:15">
      <c r="J464"/>
      <c r="K464"/>
      <c r="L464"/>
      <c r="M464"/>
      <c r="N464"/>
      <c r="O464" s="219"/>
    </row>
    <row r="465" spans="10:15">
      <c r="J465"/>
      <c r="K465"/>
      <c r="L465"/>
      <c r="M465"/>
      <c r="N465"/>
      <c r="O465" s="219"/>
    </row>
    <row r="466" spans="10:15">
      <c r="J466"/>
      <c r="K466"/>
      <c r="L466"/>
      <c r="M466"/>
      <c r="N466"/>
      <c r="O466" s="219"/>
    </row>
    <row r="467" spans="10:15">
      <c r="J467"/>
      <c r="K467"/>
      <c r="L467"/>
      <c r="M467"/>
      <c r="N467"/>
      <c r="O467" s="219"/>
    </row>
    <row r="468" spans="10:15">
      <c r="J468"/>
      <c r="K468"/>
      <c r="L468"/>
      <c r="M468"/>
      <c r="N468"/>
      <c r="O468" s="219"/>
    </row>
    <row r="469" spans="10:15">
      <c r="J469"/>
      <c r="K469"/>
      <c r="L469"/>
      <c r="M469"/>
      <c r="N469"/>
      <c r="O469" s="219"/>
    </row>
    <row r="470" spans="10:15">
      <c r="J470"/>
      <c r="K470"/>
      <c r="L470"/>
      <c r="M470"/>
      <c r="N470"/>
      <c r="O470" s="219"/>
    </row>
    <row r="471" spans="10:15">
      <c r="J471"/>
      <c r="K471"/>
      <c r="L471"/>
      <c r="M471"/>
      <c r="N471"/>
      <c r="O471" s="219"/>
    </row>
    <row r="472" spans="10:15">
      <c r="J472"/>
      <c r="K472"/>
      <c r="L472"/>
      <c r="M472"/>
      <c r="N472"/>
      <c r="O472" s="219"/>
    </row>
    <row r="473" spans="10:15">
      <c r="J473"/>
      <c r="K473"/>
      <c r="L473"/>
      <c r="M473"/>
      <c r="N473"/>
      <c r="O473" s="219"/>
    </row>
    <row r="474" spans="10:15">
      <c r="J474"/>
      <c r="K474"/>
      <c r="L474"/>
      <c r="M474"/>
      <c r="N474"/>
      <c r="O474" s="219"/>
    </row>
    <row r="475" spans="10:15">
      <c r="J475"/>
      <c r="K475"/>
      <c r="L475"/>
      <c r="M475"/>
      <c r="N475"/>
      <c r="O475" s="219"/>
    </row>
    <row r="476" spans="10:15">
      <c r="J476"/>
      <c r="K476"/>
      <c r="L476"/>
      <c r="M476"/>
      <c r="N476"/>
      <c r="O476" s="219"/>
    </row>
    <row r="477" spans="10:15">
      <c r="J477"/>
      <c r="K477"/>
      <c r="L477"/>
      <c r="M477"/>
      <c r="N477"/>
      <c r="O477" s="219"/>
    </row>
    <row r="478" spans="10:15">
      <c r="J478"/>
      <c r="K478"/>
      <c r="L478"/>
      <c r="M478"/>
      <c r="N478"/>
      <c r="O478" s="219"/>
    </row>
    <row r="479" spans="10:15">
      <c r="J479"/>
      <c r="K479"/>
      <c r="L479"/>
      <c r="M479"/>
      <c r="N479"/>
      <c r="O479" s="219"/>
    </row>
    <row r="480" spans="10:15">
      <c r="J480"/>
      <c r="K480"/>
      <c r="L480"/>
      <c r="M480"/>
      <c r="N480"/>
      <c r="O480" s="219"/>
    </row>
    <row r="481" spans="10:15">
      <c r="J481"/>
      <c r="K481"/>
      <c r="L481"/>
      <c r="M481"/>
      <c r="N481"/>
      <c r="O481" s="219"/>
    </row>
    <row r="482" spans="10:15">
      <c r="J482"/>
      <c r="K482"/>
      <c r="L482"/>
      <c r="M482"/>
      <c r="N482"/>
      <c r="O482" s="219"/>
    </row>
    <row r="483" spans="10:15">
      <c r="J483"/>
      <c r="K483"/>
      <c r="L483"/>
      <c r="M483"/>
      <c r="N483"/>
      <c r="O483" s="219"/>
    </row>
  </sheetData>
  <mergeCells count="301">
    <mergeCell ref="D9:E9"/>
    <mergeCell ref="B10:C10"/>
    <mergeCell ref="D10:E10"/>
    <mergeCell ref="B11:C11"/>
    <mergeCell ref="D11:E11"/>
    <mergeCell ref="B12:C12"/>
    <mergeCell ref="D12:E12"/>
    <mergeCell ref="B23:C23"/>
    <mergeCell ref="D23:E23"/>
    <mergeCell ref="H23:I23"/>
    <mergeCell ref="B24:C24"/>
    <mergeCell ref="D24:E24"/>
    <mergeCell ref="B25:C25"/>
    <mergeCell ref="B13:C13"/>
    <mergeCell ref="D13:E13"/>
    <mergeCell ref="B14:C14"/>
    <mergeCell ref="D14:E14"/>
    <mergeCell ref="B15:C15"/>
    <mergeCell ref="D15:E15"/>
    <mergeCell ref="B32:C32"/>
    <mergeCell ref="B33:C33"/>
    <mergeCell ref="B34:C34"/>
    <mergeCell ref="B35:C35"/>
    <mergeCell ref="B36:C36"/>
    <mergeCell ref="B37:C37"/>
    <mergeCell ref="B26:C26"/>
    <mergeCell ref="B27:C27"/>
    <mergeCell ref="B28:C28"/>
    <mergeCell ref="B29:C29"/>
    <mergeCell ref="B30:C30"/>
    <mergeCell ref="B31:C31"/>
    <mergeCell ref="H43:I43"/>
    <mergeCell ref="B44:C44"/>
    <mergeCell ref="B45:C45"/>
    <mergeCell ref="B46:C46"/>
    <mergeCell ref="B47:C47"/>
    <mergeCell ref="B48:C48"/>
    <mergeCell ref="B38:C38"/>
    <mergeCell ref="B39:C39"/>
    <mergeCell ref="B40:C40"/>
    <mergeCell ref="B41:C41"/>
    <mergeCell ref="B42:C42"/>
    <mergeCell ref="B43:C43"/>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H94:I94"/>
    <mergeCell ref="B95:C95"/>
    <mergeCell ref="H95:I95"/>
    <mergeCell ref="B85:C85"/>
    <mergeCell ref="B86:C86"/>
    <mergeCell ref="B87:C87"/>
    <mergeCell ref="B88:C88"/>
    <mergeCell ref="B89:C89"/>
    <mergeCell ref="B90:C90"/>
    <mergeCell ref="B99:C99"/>
    <mergeCell ref="H99:I99"/>
    <mergeCell ref="B104:C104"/>
    <mergeCell ref="D104:E104"/>
    <mergeCell ref="H104:I104"/>
    <mergeCell ref="D109:E109"/>
    <mergeCell ref="B96:C96"/>
    <mergeCell ref="H96:I96"/>
    <mergeCell ref="B97:C97"/>
    <mergeCell ref="H97:I97"/>
    <mergeCell ref="B98:C98"/>
    <mergeCell ref="H98:I98"/>
    <mergeCell ref="G127:G131"/>
    <mergeCell ref="G159:G160"/>
    <mergeCell ref="G168:G169"/>
    <mergeCell ref="D192:E192"/>
    <mergeCell ref="D193:E193"/>
    <mergeCell ref="D194:E194"/>
    <mergeCell ref="D110:E110"/>
    <mergeCell ref="D111:E111"/>
    <mergeCell ref="D112:E112"/>
    <mergeCell ref="D117:E117"/>
    <mergeCell ref="D118:E118"/>
    <mergeCell ref="D126:E126"/>
    <mergeCell ref="G203:G204"/>
    <mergeCell ref="D204:E204"/>
    <mergeCell ref="D205:E205"/>
    <mergeCell ref="D195:E195"/>
    <mergeCell ref="D196:E196"/>
    <mergeCell ref="D197:E197"/>
    <mergeCell ref="D198:E198"/>
    <mergeCell ref="D199:E199"/>
    <mergeCell ref="D200:E200"/>
    <mergeCell ref="D206:E206"/>
    <mergeCell ref="D207:E207"/>
    <mergeCell ref="D208:E208"/>
    <mergeCell ref="D209:E209"/>
    <mergeCell ref="D210:E210"/>
    <mergeCell ref="D211:D212"/>
    <mergeCell ref="D201:E201"/>
    <mergeCell ref="D202:E202"/>
    <mergeCell ref="D203:E203"/>
    <mergeCell ref="D222:E222"/>
    <mergeCell ref="B228:C228"/>
    <mergeCell ref="D228:E228"/>
    <mergeCell ref="G228:H228"/>
    <mergeCell ref="B276:C276"/>
    <mergeCell ref="D276:E276"/>
    <mergeCell ref="G276:H276"/>
    <mergeCell ref="D216:E216"/>
    <mergeCell ref="D217:E217"/>
    <mergeCell ref="D218:E218"/>
    <mergeCell ref="D219:E219"/>
    <mergeCell ref="D220:E220"/>
    <mergeCell ref="D221:E221"/>
    <mergeCell ref="C330:D330"/>
    <mergeCell ref="H330:I330"/>
    <mergeCell ref="C331:D331"/>
    <mergeCell ref="H331:I331"/>
    <mergeCell ref="C332:D332"/>
    <mergeCell ref="H332:I332"/>
    <mergeCell ref="C327:D327"/>
    <mergeCell ref="H327:I327"/>
    <mergeCell ref="C328:D328"/>
    <mergeCell ref="H328:I328"/>
    <mergeCell ref="C329:D329"/>
    <mergeCell ref="H329:I329"/>
    <mergeCell ref="C336:D336"/>
    <mergeCell ref="H336:I336"/>
    <mergeCell ref="C337:D337"/>
    <mergeCell ref="H337:I337"/>
    <mergeCell ref="C338:D338"/>
    <mergeCell ref="H338:I338"/>
    <mergeCell ref="C333:D333"/>
    <mergeCell ref="H333:I333"/>
    <mergeCell ref="C334:D334"/>
    <mergeCell ref="H334:I334"/>
    <mergeCell ref="C335:D335"/>
    <mergeCell ref="H335:I335"/>
    <mergeCell ref="C342:D342"/>
    <mergeCell ref="H342:I342"/>
    <mergeCell ref="C343:D343"/>
    <mergeCell ref="H343:I343"/>
    <mergeCell ref="C344:D344"/>
    <mergeCell ref="H344:I344"/>
    <mergeCell ref="C339:D339"/>
    <mergeCell ref="H339:I339"/>
    <mergeCell ref="C340:D340"/>
    <mergeCell ref="H340:I340"/>
    <mergeCell ref="C341:D341"/>
    <mergeCell ref="H341:I341"/>
    <mergeCell ref="C348:D348"/>
    <mergeCell ref="H348:I348"/>
    <mergeCell ref="C349:D349"/>
    <mergeCell ref="H349:I349"/>
    <mergeCell ref="C350:D350"/>
    <mergeCell ref="H350:I350"/>
    <mergeCell ref="C345:D345"/>
    <mergeCell ref="H345:I345"/>
    <mergeCell ref="C346:D346"/>
    <mergeCell ref="H346:I346"/>
    <mergeCell ref="C347:D347"/>
    <mergeCell ref="H347:I347"/>
    <mergeCell ref="C354:D354"/>
    <mergeCell ref="H354:I354"/>
    <mergeCell ref="C355:D355"/>
    <mergeCell ref="H355:I355"/>
    <mergeCell ref="C356:D356"/>
    <mergeCell ref="H356:I356"/>
    <mergeCell ref="C351:D351"/>
    <mergeCell ref="H351:I351"/>
    <mergeCell ref="C352:D352"/>
    <mergeCell ref="H352:I352"/>
    <mergeCell ref="C353:D353"/>
    <mergeCell ref="H353:I353"/>
    <mergeCell ref="C360:D360"/>
    <mergeCell ref="H360:I360"/>
    <mergeCell ref="C361:D361"/>
    <mergeCell ref="H361:I361"/>
    <mergeCell ref="C362:D362"/>
    <mergeCell ref="H362:I362"/>
    <mergeCell ref="C357:D357"/>
    <mergeCell ref="H357:I357"/>
    <mergeCell ref="C358:D358"/>
    <mergeCell ref="H358:I358"/>
    <mergeCell ref="C359:D359"/>
    <mergeCell ref="H359:I359"/>
    <mergeCell ref="C366:D366"/>
    <mergeCell ref="H366:I366"/>
    <mergeCell ref="C367:D367"/>
    <mergeCell ref="H367:I367"/>
    <mergeCell ref="C368:D368"/>
    <mergeCell ref="H368:I368"/>
    <mergeCell ref="C363:D363"/>
    <mergeCell ref="H363:I363"/>
    <mergeCell ref="C364:D364"/>
    <mergeCell ref="H364:I364"/>
    <mergeCell ref="C365:D365"/>
    <mergeCell ref="H365:I365"/>
    <mergeCell ref="C372:D372"/>
    <mergeCell ref="H372:I372"/>
    <mergeCell ref="C373:D373"/>
    <mergeCell ref="H373:I373"/>
    <mergeCell ref="C374:D374"/>
    <mergeCell ref="H374:I374"/>
    <mergeCell ref="C369:D369"/>
    <mergeCell ref="H369:I369"/>
    <mergeCell ref="C370:D370"/>
    <mergeCell ref="H370:I370"/>
    <mergeCell ref="C371:D371"/>
    <mergeCell ref="H371:I371"/>
    <mergeCell ref="C378:D378"/>
    <mergeCell ref="H378:I378"/>
    <mergeCell ref="C379:D379"/>
    <mergeCell ref="H379:I379"/>
    <mergeCell ref="C380:D380"/>
    <mergeCell ref="H380:I380"/>
    <mergeCell ref="C375:D375"/>
    <mergeCell ref="H375:I375"/>
    <mergeCell ref="C376:D376"/>
    <mergeCell ref="H376:I376"/>
    <mergeCell ref="C377:D377"/>
    <mergeCell ref="H377:I377"/>
    <mergeCell ref="C384:D384"/>
    <mergeCell ref="H384:I384"/>
    <mergeCell ref="C385:D385"/>
    <mergeCell ref="H385:I385"/>
    <mergeCell ref="C386:D386"/>
    <mergeCell ref="H386:I386"/>
    <mergeCell ref="C381:D381"/>
    <mergeCell ref="H381:I381"/>
    <mergeCell ref="C382:D382"/>
    <mergeCell ref="H382:I382"/>
    <mergeCell ref="C383:D383"/>
    <mergeCell ref="H383:I383"/>
    <mergeCell ref="C390:D390"/>
    <mergeCell ref="H390:I390"/>
    <mergeCell ref="C391:D391"/>
    <mergeCell ref="H391:I391"/>
    <mergeCell ref="C392:D392"/>
    <mergeCell ref="H392:I392"/>
    <mergeCell ref="C387:D387"/>
    <mergeCell ref="H387:I387"/>
    <mergeCell ref="C388:D388"/>
    <mergeCell ref="H388:I388"/>
    <mergeCell ref="C389:D389"/>
    <mergeCell ref="H389:I389"/>
    <mergeCell ref="C396:D396"/>
    <mergeCell ref="H396:I396"/>
    <mergeCell ref="C397:D397"/>
    <mergeCell ref="H397:I397"/>
    <mergeCell ref="C398:D398"/>
    <mergeCell ref="H398:I398"/>
    <mergeCell ref="C393:D393"/>
    <mergeCell ref="H393:I393"/>
    <mergeCell ref="C394:D394"/>
    <mergeCell ref="H394:I394"/>
    <mergeCell ref="C395:D395"/>
    <mergeCell ref="H395:I395"/>
    <mergeCell ref="C402:D402"/>
    <mergeCell ref="H402:I402"/>
    <mergeCell ref="C403:D403"/>
    <mergeCell ref="H403:I403"/>
    <mergeCell ref="C399:D399"/>
    <mergeCell ref="H399:I399"/>
    <mergeCell ref="C400:D400"/>
    <mergeCell ref="H400:I400"/>
    <mergeCell ref="C401:D401"/>
    <mergeCell ref="H401:I401"/>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83"/>
  <sheetViews>
    <sheetView showGridLines="0" zoomScale="70" zoomScaleNormal="70" workbookViewId="0">
      <pane xSplit="1" ySplit="4" topLeftCell="C326"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90625" hidden="1" customWidth="1"/>
    <col min="3" max="3" width="7.6328125" customWidth="1"/>
    <col min="4" max="4" width="11.36328125" hidden="1" customWidth="1"/>
    <col min="5" max="5" width="7.08984375" customWidth="1"/>
    <col min="6" max="6" width="5.6328125" customWidth="1"/>
    <col min="7" max="7" width="35.26953125" customWidth="1"/>
    <col min="8" max="8" width="15.453125" customWidth="1"/>
    <col min="9" max="9" width="30.90625" customWidth="1"/>
    <col min="10" max="10" width="9.90625" style="58" hidden="1" customWidth="1"/>
    <col min="11" max="14" width="8.7265625" style="58" hidden="1" customWidth="1"/>
    <col min="15" max="15" width="86.453125" style="58" bestFit="1" customWidth="1"/>
  </cols>
  <sheetData>
    <row r="2" spans="2:5" ht="27">
      <c r="B2" s="31" t="s">
        <v>707</v>
      </c>
      <c r="C2" s="31"/>
    </row>
    <row r="6" spans="2:5" ht="18.600000000000001">
      <c r="B6" s="32">
        <v>1.1000000000000001</v>
      </c>
      <c r="C6" s="19" t="s">
        <v>700</v>
      </c>
    </row>
    <row r="7" spans="2:5" ht="18.600000000000001">
      <c r="B7" s="100" t="s">
        <v>3059</v>
      </c>
      <c r="C7" s="19"/>
    </row>
    <row r="8" spans="2:5" ht="18.600000000000001">
      <c r="B8" s="32"/>
      <c r="C8" s="19"/>
    </row>
    <row r="9" spans="2:5">
      <c r="B9" s="73"/>
      <c r="C9" s="101"/>
      <c r="D9" s="369" t="s">
        <v>3054</v>
      </c>
      <c r="E9" s="370"/>
    </row>
    <row r="10" spans="2:5" ht="15">
      <c r="B10" s="377" t="str">
        <f>HYPERLINK("#'"&amp;$B$6&amp;"'!B11","Step0")</f>
        <v>Step0</v>
      </c>
      <c r="C10" s="378"/>
      <c r="D10" s="379" t="s">
        <v>3013</v>
      </c>
      <c r="E10" s="380"/>
    </row>
    <row r="11" spans="2:5" ht="15">
      <c r="B11" s="377" t="str">
        <f>HYPERLINK("#'"&amp;$B$6&amp;"'!B12","Step1")</f>
        <v>Step1</v>
      </c>
      <c r="C11" s="378"/>
      <c r="D11" s="379" t="s">
        <v>3018</v>
      </c>
      <c r="E11" s="380"/>
    </row>
    <row r="12" spans="2:5" ht="15">
      <c r="B12" s="377" t="str">
        <f>HYPERLINK("#'"&amp;$B$6&amp;"'!B13","Step2")</f>
        <v>Step2</v>
      </c>
      <c r="C12" s="378"/>
      <c r="D12" s="379" t="s">
        <v>3055</v>
      </c>
      <c r="E12" s="380"/>
    </row>
    <row r="13" spans="2:5" ht="15">
      <c r="B13" s="377" t="str">
        <f>HYPERLINK("#'"&amp;$B$6&amp;"'!B14","Step3")</f>
        <v>Step3</v>
      </c>
      <c r="C13" s="378"/>
      <c r="D13" s="379" t="s">
        <v>3056</v>
      </c>
      <c r="E13" s="380"/>
    </row>
    <row r="14" spans="2:5" ht="15">
      <c r="B14" s="377" t="str">
        <f>HYPERLINK("#'"&amp;$B$6&amp;"'!B16","Step4")</f>
        <v>Step4</v>
      </c>
      <c r="C14" s="378"/>
      <c r="D14" s="379" t="s">
        <v>3057</v>
      </c>
      <c r="E14" s="380"/>
    </row>
    <row r="15" spans="2:5" ht="15">
      <c r="B15" s="377" t="str">
        <f>HYPERLINK("#'"&amp;B6&amp;"'!B17","Step5")</f>
        <v>Step5</v>
      </c>
      <c r="C15" s="378"/>
      <c r="D15" s="379" t="s">
        <v>3058</v>
      </c>
      <c r="E15" s="380"/>
    </row>
    <row r="16" spans="2: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ht="28.8">
      <c r="B23" s="369" t="s">
        <v>0</v>
      </c>
      <c r="C23" s="370"/>
      <c r="D23" s="369" t="s">
        <v>730</v>
      </c>
      <c r="E23" s="370"/>
      <c r="F23" s="292" t="s">
        <v>8</v>
      </c>
      <c r="G23" s="296" t="s">
        <v>3</v>
      </c>
      <c r="H23" s="375" t="s">
        <v>4</v>
      </c>
      <c r="I23" s="376"/>
      <c r="J23" s="59" t="s">
        <v>3003</v>
      </c>
      <c r="O23" s="58" t="s">
        <v>3518</v>
      </c>
      <c r="P23" s="58" t="s">
        <v>3513</v>
      </c>
      <c r="Q23" t="s">
        <v>3516</v>
      </c>
      <c r="R23" t="s">
        <v>3517</v>
      </c>
    </row>
    <row r="24" spans="2:18" ht="28.8">
      <c r="B24" s="381" t="s">
        <v>995</v>
      </c>
      <c r="C24" s="382"/>
      <c r="D24" s="381" t="s">
        <v>997</v>
      </c>
      <c r="E24" s="382"/>
      <c r="F24" s="13" t="s">
        <v>13</v>
      </c>
      <c r="G24" s="14" t="s">
        <v>3814</v>
      </c>
      <c r="H24" s="309" t="s">
        <v>16</v>
      </c>
      <c r="I24" s="309" t="s">
        <v>17</v>
      </c>
      <c r="J24" s="297" t="str">
        <f>HYPERLINK("#'"&amp;$B$17&amp;$B$18&amp;$B$21&amp;"'!B"&amp;K24+6,IF(L24=K24,K24,K24&amp;"～"&amp;L24))</f>
        <v>1～17</v>
      </c>
      <c r="K24" s="60">
        <f>INDEX('1.2(1)①'!$B:$B,MATCH(M24,'1.2(1)①'!$A:$A,0),1)</f>
        <v>1</v>
      </c>
      <c r="L24" s="17">
        <f>K25-1</f>
        <v>17</v>
      </c>
      <c r="M24" s="17" t="str">
        <f t="shared" ref="M24:M87" si="0">F24&amp;G24&amp;H24&amp;I24</f>
        <v>Scope1, 2主要設備における高効率型・脱炭素型の導入空気調和設備空気熱源設備・システム</v>
      </c>
      <c r="O24" s="58" t="str">
        <f>INDEX('1.2(1)①'!$J:$J,MATCH(検討会用⑤!$K24,'1.2(1)①'!$B:$B,0),1)</f>
        <v>高効率チリングユニットの導入</v>
      </c>
      <c r="P24" s="58">
        <f t="shared" ref="P24:P87" si="1">L24-K24+1</f>
        <v>17</v>
      </c>
      <c r="Q24">
        <f>COUNTIFS('1.2(2)'!J$967:J$1017,"〇",'1.2(2)'!$C$967:$C$1017,"&gt;="&amp;$K24,'1.2(2)'!$C$967:$C$1017,"&lt;="&amp;$L24)+COUNTIFS('1.2(2)'!J$967:J$1017,"△",'1.2(2)'!$C$967:$C$1017,"&gt;="&amp;$K24,'1.2(2)'!$C$967:$C$1017,"&lt;="&amp;$L24)</f>
        <v>11</v>
      </c>
      <c r="R24">
        <f>COUNTIFS('1.2(2)'!K$967:K$1017,"〇",'1.2(2)'!$C$967:$C$1017,"&gt;="&amp;$K24,'1.2(2)'!$C$967:$C$1017,"&lt;="&amp;$L24)+COUNTIFS('1.2(2)'!K$967:K$1017,"△",'1.2(2)'!$C$967:$C$1017,"&gt;="&amp;$K24,'1.2(2)'!$C$967:$C$1017,"&lt;="&amp;$L24)</f>
        <v>5</v>
      </c>
    </row>
    <row r="25" spans="2:18" ht="28.8">
      <c r="B25" s="371" t="s">
        <v>994</v>
      </c>
      <c r="C25" s="372"/>
      <c r="D25" s="64" t="s">
        <v>996</v>
      </c>
      <c r="E25" s="66"/>
      <c r="F25" s="293" t="s">
        <v>13</v>
      </c>
      <c r="G25" s="41" t="s">
        <v>3833</v>
      </c>
      <c r="H25" s="309" t="s">
        <v>52</v>
      </c>
      <c r="I25" s="309" t="s">
        <v>53</v>
      </c>
      <c r="J25" s="297" t="str">
        <f t="shared" ref="J25:J88" si="2">HYPERLINK("#'"&amp;$B$17&amp;$B$18&amp;$B$21&amp;"'!B"&amp;K25+6,IF(L25=K25,K25,K25&amp;"～"&amp;L25))</f>
        <v>18～23</v>
      </c>
      <c r="K25" s="60">
        <f>INDEX('1.2(1)①'!$B:$B,MATCH(M25,'1.2(1)①'!$A:$A,0),1)</f>
        <v>18</v>
      </c>
      <c r="L25" s="17">
        <f t="shared" ref="L25:L88" si="3">K26-1</f>
        <v>23</v>
      </c>
      <c r="M25" s="17" t="str">
        <f t="shared" si="0"/>
        <v>Scope1, 2主要設備における高効率型・脱炭素型の導入給湯設備給湯熱源設備・システム</v>
      </c>
      <c r="O25" s="58" t="str">
        <f>INDEX('1.2(1)①'!$J:$J,MATCH(検討会用⑤!$K25,'1.2(1)①'!$B:$B,0),1)</f>
        <v>低GWP冷媒・自然冷媒高効率ヒートポンプ給湯機の導入</v>
      </c>
      <c r="P25" s="58">
        <f t="shared" si="1"/>
        <v>6</v>
      </c>
      <c r="Q25">
        <f>COUNTIFS('1.2(2)'!J$967:J$1017,"〇",'1.2(2)'!$C$967:$C$1017,"&gt;="&amp;$K25,'1.2(2)'!$C$967:$C$1017,"&lt;="&amp;$L25)+COUNTIFS('1.2(2)'!J$967:J$1017,"△",'1.2(2)'!$C$967:$C$1017,"&gt;="&amp;$K25,'1.2(2)'!$C$967:$C$1017,"&lt;="&amp;$L25)</f>
        <v>2</v>
      </c>
      <c r="R25">
        <f>COUNTIFS('1.2(2)'!K$967:K$1017,"〇",'1.2(2)'!$C$967:$C$1017,"&gt;="&amp;$K25,'1.2(2)'!$C$967:$C$1017,"&lt;="&amp;$L25)+COUNTIFS('1.2(2)'!K$967:K$1017,"△",'1.2(2)'!$C$967:$C$1017,"&gt;="&amp;$K25,'1.2(2)'!$C$967:$C$1017,"&lt;="&amp;$L25)</f>
        <v>2</v>
      </c>
    </row>
    <row r="26" spans="2:18" ht="28.8">
      <c r="B26" s="371" t="s">
        <v>994</v>
      </c>
      <c r="C26" s="372"/>
      <c r="D26" s="64" t="s">
        <v>996</v>
      </c>
      <c r="E26" s="66"/>
      <c r="F26" s="293" t="s">
        <v>13</v>
      </c>
      <c r="G26" s="41" t="s">
        <v>3833</v>
      </c>
      <c r="H26" s="309" t="s">
        <v>66</v>
      </c>
      <c r="I26" s="309" t="s">
        <v>67</v>
      </c>
      <c r="J26" s="297">
        <f t="shared" si="2"/>
        <v>24</v>
      </c>
      <c r="K26" s="60">
        <f>INDEX('1.2(1)①'!$B:$B,MATCH(M26,'1.2(1)①'!$A:$A,0),1)</f>
        <v>24</v>
      </c>
      <c r="L26" s="17">
        <f t="shared" si="3"/>
        <v>24</v>
      </c>
      <c r="M26" s="17" t="str">
        <f t="shared" si="0"/>
        <v>Scope1, 2主要設備における高効率型・脱炭素型の導入照明設備高効率照明器具</v>
      </c>
      <c r="O26" s="58" t="str">
        <f>INDEX('1.2(1)①'!$J:$J,MATCH(検討会用⑤!$K26,'1.2(1)①'!$B:$B,0),1)</f>
        <v>ＬＥＤ照明器具の導入</v>
      </c>
      <c r="P26" s="58">
        <f t="shared" si="1"/>
        <v>1</v>
      </c>
      <c r="Q26">
        <f>COUNTIFS('1.2(2)'!J$967:J$1017,"〇",'1.2(2)'!$C$967:$C$1017,"&gt;="&amp;$K26,'1.2(2)'!$C$967:$C$1017,"&lt;="&amp;$L26)+COUNTIFS('1.2(2)'!J$967:J$1017,"△",'1.2(2)'!$C$967:$C$1017,"&gt;="&amp;$K26,'1.2(2)'!$C$967:$C$1017,"&lt;="&amp;$L26)</f>
        <v>1</v>
      </c>
      <c r="R26">
        <f>COUNTIFS('1.2(2)'!K$967:K$1017,"〇",'1.2(2)'!$C$967:$C$1017,"&gt;="&amp;$K26,'1.2(2)'!$C$967:$C$1017,"&lt;="&amp;$L26)+COUNTIFS('1.2(2)'!K$967:K$1017,"△",'1.2(2)'!$C$967:$C$1017,"&gt;="&amp;$K26,'1.2(2)'!$C$967:$C$1017,"&lt;="&amp;$L26)</f>
        <v>1</v>
      </c>
    </row>
    <row r="27" spans="2:18" ht="28.8">
      <c r="B27" s="371" t="s">
        <v>994</v>
      </c>
      <c r="C27" s="372"/>
      <c r="D27" s="64" t="s">
        <v>996</v>
      </c>
      <c r="E27" s="66"/>
      <c r="F27" s="293" t="s">
        <v>13</v>
      </c>
      <c r="G27" s="41" t="s">
        <v>3833</v>
      </c>
      <c r="H27" s="14" t="s">
        <v>71</v>
      </c>
      <c r="I27" s="309" t="s">
        <v>72</v>
      </c>
      <c r="J27" s="297" t="str">
        <f t="shared" si="2"/>
        <v>25～28</v>
      </c>
      <c r="K27" s="60">
        <f>INDEX('1.2(1)①'!$B:$B,MATCH(M27,'1.2(1)①'!$A:$A,0),1)</f>
        <v>25</v>
      </c>
      <c r="L27" s="17">
        <f>K28-1</f>
        <v>28</v>
      </c>
      <c r="M27" s="17" t="str">
        <f t="shared" si="0"/>
        <v>Scope1, 2主要設備における高効率型・脱炭素型の導入燃焼設備ボイラー・ボイラー関連機器</v>
      </c>
      <c r="O27" s="58" t="str">
        <f>INDEX('1.2(1)①'!$J:$J,MATCH(検討会用⑤!$K27,'1.2(1)①'!$B:$B,0),1)</f>
        <v>高効率蒸気ボイラーの導入</v>
      </c>
      <c r="P27" s="58">
        <f t="shared" si="1"/>
        <v>4</v>
      </c>
      <c r="Q27">
        <f>COUNTIFS('1.2(2)'!J$967:J$1017,"〇",'1.2(2)'!$C$967:$C$1017,"&gt;="&amp;$K27,'1.2(2)'!$C$967:$C$1017,"&lt;="&amp;$L27)+COUNTIFS('1.2(2)'!J$967:J$1017,"△",'1.2(2)'!$C$967:$C$1017,"&gt;="&amp;$K27,'1.2(2)'!$C$967:$C$1017,"&lt;="&amp;$L27)</f>
        <v>4</v>
      </c>
      <c r="R27">
        <f>COUNTIFS('1.2(2)'!K$967:K$1017,"〇",'1.2(2)'!$C$967:$C$1017,"&gt;="&amp;$K27,'1.2(2)'!$C$967:$C$1017,"&lt;="&amp;$L27)+COUNTIFS('1.2(2)'!K$967:K$1017,"△",'1.2(2)'!$C$967:$C$1017,"&gt;="&amp;$K27,'1.2(2)'!$C$967:$C$1017,"&lt;="&amp;$L27)</f>
        <v>3</v>
      </c>
    </row>
    <row r="28" spans="2:18" ht="28.8">
      <c r="B28" s="371" t="s">
        <v>994</v>
      </c>
      <c r="C28" s="372"/>
      <c r="D28" s="64" t="s">
        <v>996</v>
      </c>
      <c r="E28" s="66"/>
      <c r="F28" s="293" t="s">
        <v>13</v>
      </c>
      <c r="G28" s="41" t="s">
        <v>3833</v>
      </c>
      <c r="H28" s="14" t="s">
        <v>82</v>
      </c>
      <c r="I28" s="309" t="s">
        <v>79</v>
      </c>
      <c r="J28" s="297" t="str">
        <f t="shared" si="2"/>
        <v>29～31</v>
      </c>
      <c r="K28" s="60">
        <f>INDEX('1.2(1)①'!$B:$B,MATCH(M28,'1.2(1)①'!$A:$A,0),1)</f>
        <v>29</v>
      </c>
      <c r="L28" s="17">
        <f>K29-1</f>
        <v>31</v>
      </c>
      <c r="M28" s="17" t="str">
        <f t="shared" si="0"/>
        <v>Scope1, 2主要設備における高効率型・脱炭素型の導入熱利用設備工業炉</v>
      </c>
      <c r="O28" s="58" t="str">
        <f>INDEX('1.2(1)①'!$J:$J,MATCH(検討会用⑤!$K28,'1.2(1)①'!$B:$B,0),1)</f>
        <v>高効率燃焼式工業炉の導入</v>
      </c>
      <c r="P28" s="58">
        <f t="shared" si="1"/>
        <v>3</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ht="28.8">
      <c r="B29" s="371" t="s">
        <v>994</v>
      </c>
      <c r="C29" s="372"/>
      <c r="D29" s="64" t="s">
        <v>996</v>
      </c>
      <c r="E29" s="66"/>
      <c r="F29" s="293" t="s">
        <v>13</v>
      </c>
      <c r="G29" s="41" t="s">
        <v>3833</v>
      </c>
      <c r="H29" s="41" t="str">
        <f t="shared" ref="H29:H31" si="4">H28</f>
        <v>熱利用設備</v>
      </c>
      <c r="I29" s="309" t="s">
        <v>87</v>
      </c>
      <c r="J29" s="297" t="str">
        <f t="shared" si="2"/>
        <v>32～42</v>
      </c>
      <c r="K29" s="60">
        <f>INDEX('1.2(1)①'!$B:$B,MATCH(M29,'1.2(1)①'!$A:$A,0),1)</f>
        <v>32</v>
      </c>
      <c r="L29" s="17">
        <f>K30-1</f>
        <v>42</v>
      </c>
      <c r="M29" s="17" t="str">
        <f t="shared" si="0"/>
        <v>Scope1, 2主要設備における高効率型・脱炭素型の導入熱利用設備ヒートポンプ式熱源装置</v>
      </c>
      <c r="O29" s="58" t="str">
        <f>INDEX('1.2(1)①'!$J:$J,MATCH(検討会用⑤!$K29,'1.2(1)①'!$B:$B,0),1)</f>
        <v>高効率チリングユニットの導入</v>
      </c>
      <c r="P29" s="58">
        <f t="shared" si="1"/>
        <v>11</v>
      </c>
      <c r="Q29">
        <f>COUNTIFS('1.2(2)'!J$967:J$1017,"〇",'1.2(2)'!$C$967:$C$1017,"&gt;="&amp;$K29,'1.2(2)'!$C$967:$C$1017,"&lt;="&amp;$L29)+COUNTIFS('1.2(2)'!J$967:J$1017,"△",'1.2(2)'!$C$967:$C$1017,"&gt;="&amp;$K29,'1.2(2)'!$C$967:$C$1017,"&lt;="&amp;$L29)</f>
        <v>4</v>
      </c>
      <c r="R29">
        <f>COUNTIFS('1.2(2)'!K$967:K$1017,"〇",'1.2(2)'!$C$967:$C$1017,"&gt;="&amp;$K29,'1.2(2)'!$C$967:$C$1017,"&lt;="&amp;$L29)+COUNTIFS('1.2(2)'!K$967:K$1017,"△",'1.2(2)'!$C$967:$C$1017,"&gt;="&amp;$K29,'1.2(2)'!$C$967:$C$1017,"&lt;="&amp;$L29)</f>
        <v>2</v>
      </c>
    </row>
    <row r="30" spans="2:18" ht="28.8">
      <c r="B30" s="371" t="s">
        <v>994</v>
      </c>
      <c r="C30" s="372"/>
      <c r="D30" s="64" t="s">
        <v>996</v>
      </c>
      <c r="E30" s="66"/>
      <c r="F30" s="293" t="s">
        <v>13</v>
      </c>
      <c r="G30" s="41" t="s">
        <v>3833</v>
      </c>
      <c r="H30" s="41" t="str">
        <f t="shared" si="4"/>
        <v>熱利用設備</v>
      </c>
      <c r="I30" s="309" t="s">
        <v>100</v>
      </c>
      <c r="J30" s="297" t="str">
        <f t="shared" si="2"/>
        <v>43～44</v>
      </c>
      <c r="K30" s="60">
        <f>INDEX('1.2(1)①'!$B:$B,MATCH(M30,'1.2(1)①'!$A:$A,0),1)</f>
        <v>43</v>
      </c>
      <c r="L30" s="17">
        <f t="shared" si="3"/>
        <v>44</v>
      </c>
      <c r="M30" s="17" t="str">
        <f t="shared" si="0"/>
        <v>Scope1, 2主要設備における高効率型・脱炭素型の導入熱利用設備蒸留塔</v>
      </c>
      <c r="O30" s="58" t="str">
        <f>INDEX('1.2(1)①'!$J:$J,MATCH(検討会用⑤!$K30,'1.2(1)①'!$B:$B,0),1)</f>
        <v>MVR型（自己蒸気機械圧縮型）蒸留塔付き蒸発濃縮装置の導入</v>
      </c>
      <c r="P30" s="58">
        <f t="shared" si="1"/>
        <v>2</v>
      </c>
      <c r="Q30">
        <f>COUNTIFS('1.2(2)'!J$967:J$1017,"〇",'1.2(2)'!$C$967:$C$1017,"&gt;="&amp;$K30,'1.2(2)'!$C$967:$C$1017,"&lt;="&amp;$L30)+COUNTIFS('1.2(2)'!J$967:J$1017,"△",'1.2(2)'!$C$967:$C$1017,"&gt;="&amp;$K30,'1.2(2)'!$C$967:$C$1017,"&lt;="&amp;$L30)</f>
        <v>1</v>
      </c>
      <c r="R30">
        <f>COUNTIFS('1.2(2)'!K$967:K$1017,"〇",'1.2(2)'!$C$967:$C$1017,"&gt;="&amp;$K30,'1.2(2)'!$C$967:$C$1017,"&lt;="&amp;$L30)+COUNTIFS('1.2(2)'!K$967:K$1017,"△",'1.2(2)'!$C$967:$C$1017,"&gt;="&amp;$K30,'1.2(2)'!$C$967:$C$1017,"&lt;="&amp;$L30)</f>
        <v>0</v>
      </c>
    </row>
    <row r="31" spans="2:18" ht="28.8">
      <c r="B31" s="371" t="s">
        <v>994</v>
      </c>
      <c r="C31" s="372"/>
      <c r="D31" s="64" t="s">
        <v>996</v>
      </c>
      <c r="E31" s="66"/>
      <c r="F31" s="293" t="s">
        <v>13</v>
      </c>
      <c r="G31" s="41" t="s">
        <v>3833</v>
      </c>
      <c r="H31" s="41" t="str">
        <f t="shared" si="4"/>
        <v>熱利用設備</v>
      </c>
      <c r="I31" s="309" t="s">
        <v>104</v>
      </c>
      <c r="J31" s="297" t="str">
        <f t="shared" si="2"/>
        <v>45～47</v>
      </c>
      <c r="K31" s="60">
        <f>INDEX('1.2(1)①'!$B:$B,MATCH(M31,'1.2(1)①'!$A:$A,0),1)</f>
        <v>45</v>
      </c>
      <c r="L31" s="17">
        <f t="shared" si="3"/>
        <v>47</v>
      </c>
      <c r="M31" s="17" t="str">
        <f t="shared" si="0"/>
        <v>Scope1, 2主要設備における高効率型・脱炭素型の導入熱利用設備その他</v>
      </c>
      <c r="O31" s="58" t="str">
        <f>INDEX('1.2(1)①'!$J:$J,MATCH(検討会用⑤!$K31,'1.2(1)①'!$B:$B,0),1)</f>
        <v>エアレス乾燥装置の導入</v>
      </c>
      <c r="P31" s="58">
        <f t="shared" si="1"/>
        <v>3</v>
      </c>
      <c r="Q31">
        <f>COUNTIFS('1.2(2)'!J$967:J$1017,"〇",'1.2(2)'!$C$967:$C$1017,"&gt;="&amp;$K31,'1.2(2)'!$C$967:$C$1017,"&lt;="&amp;$L31)+COUNTIFS('1.2(2)'!J$967:J$1017,"△",'1.2(2)'!$C$967:$C$1017,"&gt;="&amp;$K31,'1.2(2)'!$C$967:$C$1017,"&lt;="&amp;$L31)</f>
        <v>2</v>
      </c>
      <c r="R31">
        <f>COUNTIFS('1.2(2)'!K$967:K$1017,"〇",'1.2(2)'!$C$967:$C$1017,"&gt;="&amp;$K31,'1.2(2)'!$C$967:$C$1017,"&lt;="&amp;$L31)+COUNTIFS('1.2(2)'!K$967:K$1017,"△",'1.2(2)'!$C$967:$C$1017,"&gt;="&amp;$K31,'1.2(2)'!$C$967:$C$1017,"&lt;="&amp;$L31)</f>
        <v>0</v>
      </c>
    </row>
    <row r="32" spans="2:18" ht="28.8">
      <c r="B32" s="371" t="s">
        <v>994</v>
      </c>
      <c r="C32" s="372"/>
      <c r="D32" s="64" t="s">
        <v>996</v>
      </c>
      <c r="E32" s="66"/>
      <c r="F32" s="293" t="s">
        <v>13</v>
      </c>
      <c r="G32" s="41" t="s">
        <v>3833</v>
      </c>
      <c r="H32" s="309" t="s">
        <v>110</v>
      </c>
      <c r="I32" s="309" t="s">
        <v>110</v>
      </c>
      <c r="J32" s="297" t="str">
        <f t="shared" si="2"/>
        <v>48～51</v>
      </c>
      <c r="K32" s="60">
        <f>INDEX('1.2(1)①'!$B:$B,MATCH(M32,'1.2(1)①'!$A:$A,0),1)</f>
        <v>48</v>
      </c>
      <c r="L32" s="17">
        <f t="shared" si="3"/>
        <v>51</v>
      </c>
      <c r="M32" s="17" t="str">
        <f t="shared" si="0"/>
        <v>Scope1, 2主要設備における高効率型・脱炭素型の導入コージェネレーション設備コージェネレーション設備</v>
      </c>
      <c r="O32" s="58" t="str">
        <f>INDEX('1.2(1)①'!$J:$J,MATCH(検討会用⑤!$K32,'1.2(1)①'!$B:$B,0),1)</f>
        <v>エンジン式コージェネレーション設備の導入</v>
      </c>
      <c r="P32" s="58">
        <f t="shared" si="1"/>
        <v>4</v>
      </c>
      <c r="Q32">
        <f>COUNTIFS('1.2(2)'!J$967:J$1017,"〇",'1.2(2)'!$C$967:$C$1017,"&gt;="&amp;$K32,'1.2(2)'!$C$967:$C$1017,"&lt;="&amp;$L32)+COUNTIFS('1.2(2)'!J$967:J$1017,"△",'1.2(2)'!$C$967:$C$1017,"&gt;="&amp;$K32,'1.2(2)'!$C$967:$C$1017,"&lt;="&amp;$L32)</f>
        <v>3</v>
      </c>
      <c r="R32">
        <f>COUNTIFS('1.2(2)'!K$967:K$1017,"〇",'1.2(2)'!$C$967:$C$1017,"&gt;="&amp;$K32,'1.2(2)'!$C$967:$C$1017,"&lt;="&amp;$L32)+COUNTIFS('1.2(2)'!K$967:K$1017,"△",'1.2(2)'!$C$967:$C$1017,"&gt;="&amp;$K32,'1.2(2)'!$C$967:$C$1017,"&lt;="&amp;$L32)</f>
        <v>0</v>
      </c>
    </row>
    <row r="33" spans="2:18" ht="28.8">
      <c r="B33" s="371" t="s">
        <v>994</v>
      </c>
      <c r="C33" s="372"/>
      <c r="D33" s="64" t="s">
        <v>996</v>
      </c>
      <c r="E33" s="66"/>
      <c r="F33" s="293" t="s">
        <v>13</v>
      </c>
      <c r="G33" s="41" t="s">
        <v>3833</v>
      </c>
      <c r="H33" s="14" t="s">
        <v>117</v>
      </c>
      <c r="I33" s="309" t="s">
        <v>118</v>
      </c>
      <c r="J33" s="297">
        <f t="shared" si="2"/>
        <v>52</v>
      </c>
      <c r="K33" s="60">
        <f>INDEX('1.2(1)①'!$B:$B,MATCH(M33,'1.2(1)①'!$A:$A,0),1)</f>
        <v>52</v>
      </c>
      <c r="L33" s="17">
        <f t="shared" si="3"/>
        <v>52</v>
      </c>
      <c r="M33" s="17" t="str">
        <f t="shared" si="0"/>
        <v>Scope1, 2主要設備における高効率型・脱炭素型の導入電気使用設備受変電、配電設備</v>
      </c>
      <c r="O33" s="58" t="str">
        <f>INDEX('1.2(1)①'!$J:$J,MATCH(検討会用⑤!$K33,'1.2(1)①'!$B:$B,0),1)</f>
        <v>高効率変圧器の導入</v>
      </c>
      <c r="P33" s="58">
        <f t="shared" si="1"/>
        <v>1</v>
      </c>
      <c r="Q33">
        <f>COUNTIFS('1.2(2)'!J$967:J$1017,"〇",'1.2(2)'!$C$967:$C$1017,"&gt;="&amp;$K33,'1.2(2)'!$C$967:$C$1017,"&lt;="&amp;$L33)+COUNTIFS('1.2(2)'!J$967:J$1017,"△",'1.2(2)'!$C$967:$C$1017,"&gt;="&amp;$K33,'1.2(2)'!$C$967:$C$1017,"&lt;="&amp;$L33)</f>
        <v>1</v>
      </c>
      <c r="R33">
        <f>COUNTIFS('1.2(2)'!K$967:K$1017,"〇",'1.2(2)'!$C$967:$C$1017,"&gt;="&amp;$K33,'1.2(2)'!$C$967:$C$1017,"&lt;="&amp;$L33)+COUNTIFS('1.2(2)'!K$967:K$1017,"△",'1.2(2)'!$C$967:$C$1017,"&gt;="&amp;$K33,'1.2(2)'!$C$967:$C$1017,"&lt;="&amp;$L33)</f>
        <v>1</v>
      </c>
    </row>
    <row r="34" spans="2:18" ht="28.8">
      <c r="B34" s="371" t="s">
        <v>994</v>
      </c>
      <c r="C34" s="372"/>
      <c r="D34" s="64" t="s">
        <v>996</v>
      </c>
      <c r="E34" s="66"/>
      <c r="F34" s="293" t="s">
        <v>13</v>
      </c>
      <c r="G34" s="41" t="s">
        <v>3833</v>
      </c>
      <c r="H34" s="41" t="str">
        <f t="shared" ref="H34:H36" si="5">H33</f>
        <v>電気使用設備</v>
      </c>
      <c r="I34" s="309" t="s">
        <v>121</v>
      </c>
      <c r="J34" s="297" t="str">
        <f t="shared" si="2"/>
        <v>53～56</v>
      </c>
      <c r="K34" s="60">
        <f>INDEX('1.2(1)①'!$B:$B,MATCH(M34,'1.2(1)①'!$A:$A,0),1)</f>
        <v>53</v>
      </c>
      <c r="L34" s="17">
        <f t="shared" si="3"/>
        <v>56</v>
      </c>
      <c r="M34" s="17" t="str">
        <f t="shared" si="0"/>
        <v>Scope1, 2主要設備における高効率型・脱炭素型の導入電気使用設備電動機・電動力応用設備</v>
      </c>
      <c r="O34" s="58" t="str">
        <f>INDEX('1.2(1)①'!$J:$J,MATCH(検討会用⑤!$K34,'1.2(1)①'!$B:$B,0),1)</f>
        <v>高効率誘導モータの導入</v>
      </c>
      <c r="P34" s="58">
        <f t="shared" si="1"/>
        <v>4</v>
      </c>
      <c r="Q34">
        <f>COUNTIFS('1.2(2)'!J$967:J$1017,"〇",'1.2(2)'!$C$967:$C$1017,"&gt;="&amp;$K34,'1.2(2)'!$C$967:$C$1017,"&lt;="&amp;$L34)+COUNTIFS('1.2(2)'!J$967:J$1017,"△",'1.2(2)'!$C$967:$C$1017,"&gt;="&amp;$K34,'1.2(2)'!$C$967:$C$1017,"&lt;="&amp;$L34)</f>
        <v>3</v>
      </c>
      <c r="R34">
        <f>COUNTIFS('1.2(2)'!K$967:K$1017,"〇",'1.2(2)'!$C$967:$C$1017,"&gt;="&amp;$K34,'1.2(2)'!$C$967:$C$1017,"&lt;="&amp;$L34)+COUNTIFS('1.2(2)'!K$967:K$1017,"△",'1.2(2)'!$C$967:$C$1017,"&gt;="&amp;$K34,'1.2(2)'!$C$967:$C$1017,"&lt;="&amp;$L34)</f>
        <v>2</v>
      </c>
    </row>
    <row r="35" spans="2:18" ht="28.8">
      <c r="B35" s="371" t="s">
        <v>994</v>
      </c>
      <c r="C35" s="372"/>
      <c r="D35" s="64" t="s">
        <v>996</v>
      </c>
      <c r="E35" s="66"/>
      <c r="F35" s="293" t="s">
        <v>13</v>
      </c>
      <c r="G35" s="41" t="s">
        <v>3833</v>
      </c>
      <c r="H35" s="41" t="str">
        <f t="shared" si="5"/>
        <v>電気使用設備</v>
      </c>
      <c r="I35" s="309" t="s">
        <v>130</v>
      </c>
      <c r="J35" s="297" t="str">
        <f t="shared" si="2"/>
        <v>57～60</v>
      </c>
      <c r="K35" s="60">
        <f>INDEX('1.2(1)①'!$B:$B,MATCH(M35,'1.2(1)①'!$A:$A,0),1)</f>
        <v>57</v>
      </c>
      <c r="L35" s="17">
        <f t="shared" si="3"/>
        <v>60</v>
      </c>
      <c r="M35" s="17" t="str">
        <f t="shared" si="0"/>
        <v>Scope1, 2主要設備における高効率型・脱炭素型の導入電気使用設備電気加熱設備</v>
      </c>
      <c r="O35" s="58" t="str">
        <f>INDEX('1.2(1)①'!$J:$J,MATCH(検討会用⑤!$K35,'1.2(1)①'!$B:$B,0),1)</f>
        <v>高性能アーク炉の導入</v>
      </c>
      <c r="P35" s="58">
        <f t="shared" si="1"/>
        <v>4</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ht="28.8">
      <c r="B36" s="371" t="s">
        <v>994</v>
      </c>
      <c r="C36" s="372"/>
      <c r="D36" s="64" t="s">
        <v>996</v>
      </c>
      <c r="E36" s="66"/>
      <c r="F36" s="293" t="s">
        <v>13</v>
      </c>
      <c r="G36" s="41" t="s">
        <v>3833</v>
      </c>
      <c r="H36" s="41" t="str">
        <f t="shared" si="5"/>
        <v>電気使用設備</v>
      </c>
      <c r="I36" s="4" t="s">
        <v>139</v>
      </c>
      <c r="J36" s="297" t="str">
        <f t="shared" si="2"/>
        <v>61～72</v>
      </c>
      <c r="K36" s="60">
        <f>INDEX('1.2(1)①'!$B:$B,MATCH(M36,'1.2(1)①'!$A:$A,0),1)</f>
        <v>61</v>
      </c>
      <c r="L36" s="17">
        <f t="shared" si="3"/>
        <v>72</v>
      </c>
      <c r="M36" s="17" t="str">
        <f t="shared" si="0"/>
        <v>Scope1, 2主要設備における高効率型・脱炭素型の導入電気使用設備業務用機器</v>
      </c>
      <c r="O36" s="58" t="str">
        <f>INDEX('1.2(1)①'!$J:$J,MATCH(検討会用⑤!$K36,'1.2(1)①'!$B:$B,0),1)</f>
        <v>省エネ型自動販売機の導入</v>
      </c>
      <c r="P36" s="58">
        <f t="shared" si="1"/>
        <v>12</v>
      </c>
      <c r="Q36">
        <f>COUNTIFS('1.2(2)'!J$967:J$1017,"〇",'1.2(2)'!$C$967:$C$1017,"&gt;="&amp;$K36,'1.2(2)'!$C$967:$C$1017,"&lt;="&amp;$L36)+COUNTIFS('1.2(2)'!J$967:J$1017,"△",'1.2(2)'!$C$967:$C$1017,"&gt;="&amp;$K36,'1.2(2)'!$C$967:$C$1017,"&lt;="&amp;$L36)</f>
        <v>4</v>
      </c>
      <c r="R36">
        <f>COUNTIFS('1.2(2)'!K$967:K$1017,"〇",'1.2(2)'!$C$967:$C$1017,"&gt;="&amp;$K36,'1.2(2)'!$C$967:$C$1017,"&lt;="&amp;$L36)+COUNTIFS('1.2(2)'!K$967:K$1017,"△",'1.2(2)'!$C$967:$C$1017,"&gt;="&amp;$K36,'1.2(2)'!$C$967:$C$1017,"&lt;="&amp;$L36)</f>
        <v>0</v>
      </c>
    </row>
    <row r="37" spans="2:18" ht="28.8">
      <c r="B37" s="371" t="s">
        <v>994</v>
      </c>
      <c r="C37" s="372"/>
      <c r="D37" s="64" t="s">
        <v>996</v>
      </c>
      <c r="E37" s="66"/>
      <c r="F37" s="293" t="s">
        <v>13</v>
      </c>
      <c r="G37" s="41" t="s">
        <v>3833</v>
      </c>
      <c r="H37" s="14" t="s">
        <v>169</v>
      </c>
      <c r="I37" s="309" t="s">
        <v>170</v>
      </c>
      <c r="J37" s="297">
        <f t="shared" si="2"/>
        <v>73</v>
      </c>
      <c r="K37" s="60">
        <f>INDEX('1.2(1)①'!$B:$B,MATCH(M37,'1.2(1)①'!$A:$A,0),1)</f>
        <v>73</v>
      </c>
      <c r="L37" s="17">
        <f t="shared" si="3"/>
        <v>73</v>
      </c>
      <c r="M37" s="17" t="str">
        <f t="shared" si="0"/>
        <v>Scope1, 2主要設備における高効率型・脱炭素型の導入建物窓</v>
      </c>
      <c r="O37" s="58" t="str">
        <f>INDEX('1.2(1)①'!$J:$J,MATCH(検討会用⑤!$K37,'1.2(1)①'!$B:$B,0),1)</f>
        <v>高断熱ガラスによる断熱強化</v>
      </c>
      <c r="P37" s="58">
        <f t="shared" si="1"/>
        <v>1</v>
      </c>
      <c r="Q37">
        <f>COUNTIFS('1.2(2)'!J$967:J$1017,"〇",'1.2(2)'!$C$967:$C$1017,"&gt;="&amp;$K37,'1.2(2)'!$C$967:$C$1017,"&lt;="&amp;$L37)+COUNTIFS('1.2(2)'!J$967:J$1017,"△",'1.2(2)'!$C$967:$C$1017,"&gt;="&amp;$K37,'1.2(2)'!$C$967:$C$1017,"&lt;="&amp;$L37)</f>
        <v>1</v>
      </c>
      <c r="R37">
        <f>COUNTIFS('1.2(2)'!K$967:K$1017,"〇",'1.2(2)'!$C$967:$C$1017,"&gt;="&amp;$K37,'1.2(2)'!$C$967:$C$1017,"&lt;="&amp;$L37)+COUNTIFS('1.2(2)'!K$967:K$1017,"△",'1.2(2)'!$C$967:$C$1017,"&gt;="&amp;$K37,'1.2(2)'!$C$967:$C$1017,"&lt;="&amp;$L37)</f>
        <v>0</v>
      </c>
    </row>
    <row r="38" spans="2:18" ht="28.8">
      <c r="B38" s="371" t="s">
        <v>994</v>
      </c>
      <c r="C38" s="372"/>
      <c r="D38" s="64" t="s">
        <v>996</v>
      </c>
      <c r="E38" s="66"/>
      <c r="F38" s="293" t="s">
        <v>13</v>
      </c>
      <c r="G38" s="41" t="s">
        <v>3833</v>
      </c>
      <c r="H38" s="41" t="str">
        <f>H37</f>
        <v>建物</v>
      </c>
      <c r="I38" s="309" t="s">
        <v>174</v>
      </c>
      <c r="J38" s="297">
        <f t="shared" si="2"/>
        <v>74</v>
      </c>
      <c r="K38" s="60">
        <f>INDEX('1.2(1)①'!$B:$B,MATCH(M38,'1.2(1)①'!$A:$A,0),1)</f>
        <v>74</v>
      </c>
      <c r="L38" s="17">
        <f t="shared" si="3"/>
        <v>74</v>
      </c>
      <c r="M38" s="17" t="str">
        <f t="shared" si="0"/>
        <v>Scope1, 2主要設備における高効率型・脱炭素型の導入建物外壁・屋根・窓・床</v>
      </c>
      <c r="O38" s="58" t="str">
        <f>INDEX('1.2(1)①'!$J:$J,MATCH(検討会用⑤!$K38,'1.2(1)①'!$B:$B,0),1)</f>
        <v>高性能断熱材等による断熱強化</v>
      </c>
      <c r="P38" s="58">
        <f t="shared" si="1"/>
        <v>1</v>
      </c>
      <c r="Q38">
        <f>COUNTIFS('1.2(2)'!J$967:J$1017,"〇",'1.2(2)'!$C$967:$C$1017,"&gt;="&amp;$K38,'1.2(2)'!$C$967:$C$1017,"&lt;="&amp;$L38)+COUNTIFS('1.2(2)'!J$967:J$1017,"△",'1.2(2)'!$C$967:$C$1017,"&gt;="&amp;$K38,'1.2(2)'!$C$967:$C$1017,"&lt;="&amp;$L38)</f>
        <v>1</v>
      </c>
      <c r="R38">
        <f>COUNTIFS('1.2(2)'!K$967:K$1017,"〇",'1.2(2)'!$C$967:$C$1017,"&gt;="&amp;$K38,'1.2(2)'!$C$967:$C$1017,"&lt;="&amp;$L38)+COUNTIFS('1.2(2)'!K$967:K$1017,"△",'1.2(2)'!$C$967:$C$1017,"&gt;="&amp;$K38,'1.2(2)'!$C$967:$C$1017,"&lt;="&amp;$L38)</f>
        <v>0</v>
      </c>
    </row>
    <row r="39" spans="2:18" ht="28.8">
      <c r="B39" s="371" t="s">
        <v>994</v>
      </c>
      <c r="C39" s="372"/>
      <c r="D39" s="64" t="s">
        <v>996</v>
      </c>
      <c r="E39" s="66"/>
      <c r="F39" s="293" t="s">
        <v>13</v>
      </c>
      <c r="G39" s="41" t="s">
        <v>3833</v>
      </c>
      <c r="H39" s="41" t="str">
        <f>H38</f>
        <v>建物</v>
      </c>
      <c r="I39" s="310" t="s">
        <v>104</v>
      </c>
      <c r="J39" s="297">
        <f t="shared" si="2"/>
        <v>75</v>
      </c>
      <c r="K39" s="60">
        <f>INDEX('1.2(1)①'!$B:$B,MATCH(M39,'1.2(1)①'!$A:$A,0),1)</f>
        <v>75</v>
      </c>
      <c r="L39" s="17">
        <f t="shared" si="3"/>
        <v>75</v>
      </c>
      <c r="M39" s="17" t="str">
        <f t="shared" si="0"/>
        <v>Scope1, 2主要設備における高効率型・脱炭素型の導入建物その他</v>
      </c>
      <c r="O39" s="58" t="str">
        <f>INDEX('1.2(1)①'!$J:$J,MATCH(検討会用⑤!$K39,'1.2(1)①'!$B:$B,0),1)</f>
        <v>屋上緑化、壁面緑化</v>
      </c>
      <c r="P39" s="58">
        <f t="shared" si="1"/>
        <v>1</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ht="28.8">
      <c r="B40" s="371" t="s">
        <v>994</v>
      </c>
      <c r="C40" s="372"/>
      <c r="D40" s="64" t="s">
        <v>996</v>
      </c>
      <c r="E40" s="66"/>
      <c r="F40" s="293" t="s">
        <v>13</v>
      </c>
      <c r="G40" s="41" t="s">
        <v>3833</v>
      </c>
      <c r="H40" s="14" t="s">
        <v>179</v>
      </c>
      <c r="I40" s="310" t="s">
        <v>180</v>
      </c>
      <c r="J40" s="297" t="str">
        <f t="shared" si="2"/>
        <v>76～78</v>
      </c>
      <c r="K40" s="60">
        <f>INDEX('1.2(1)①'!$B:$B,MATCH(M40,'1.2(1)①'!$A:$A,0),1)</f>
        <v>76</v>
      </c>
      <c r="L40" s="17">
        <f t="shared" si="3"/>
        <v>78</v>
      </c>
      <c r="M40" s="17" t="str">
        <f t="shared" si="0"/>
        <v>Scope1, 2主要設備における高効率型・脱炭素型の導入車両自動車</v>
      </c>
      <c r="O40" s="58" t="str">
        <f>INDEX('1.2(1)①'!$J:$J,MATCH(検討会用⑤!$K40,'1.2(1)①'!$B:$B,0),1)</f>
        <v>低燃費ガソリン・ディーゼル車の導入</v>
      </c>
      <c r="P40" s="58">
        <f t="shared" si="1"/>
        <v>3</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ht="28.8">
      <c r="B41" s="371" t="s">
        <v>994</v>
      </c>
      <c r="C41" s="372"/>
      <c r="D41" s="64" t="s">
        <v>996</v>
      </c>
      <c r="E41" s="66"/>
      <c r="F41" s="293" t="s">
        <v>13</v>
      </c>
      <c r="G41" s="41" t="s">
        <v>3833</v>
      </c>
      <c r="H41" s="14" t="s">
        <v>187</v>
      </c>
      <c r="I41" s="310" t="s">
        <v>188</v>
      </c>
      <c r="J41" s="297">
        <f t="shared" si="2"/>
        <v>79</v>
      </c>
      <c r="K41" s="60">
        <f>INDEX('1.2(1)①'!$B:$B,MATCH(M41,'1.2(1)①'!$A:$A,0),1)</f>
        <v>79</v>
      </c>
      <c r="L41" s="17">
        <f t="shared" si="3"/>
        <v>79</v>
      </c>
      <c r="M41" s="17" t="str">
        <f t="shared" si="0"/>
        <v>Scope1, 2主要設備における高効率型・脱炭素型の導入エネルギー管理システム工場エネルギー管理システム（FEMS）</v>
      </c>
      <c r="O41" s="58" t="str">
        <f>INDEX('1.2(1)①'!$J:$J,MATCH(検討会用⑤!$K41,'1.2(1)①'!$B:$B,0),1)</f>
        <v>工場エネルギー管理システム（FEMS）の導入</v>
      </c>
      <c r="P41" s="58">
        <f t="shared" si="1"/>
        <v>1</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ht="28.8">
      <c r="B42" s="371" t="s">
        <v>994</v>
      </c>
      <c r="C42" s="372"/>
      <c r="D42" s="64" t="s">
        <v>996</v>
      </c>
      <c r="E42" s="66"/>
      <c r="F42" s="293" t="s">
        <v>13</v>
      </c>
      <c r="G42" s="41" t="s">
        <v>3833</v>
      </c>
      <c r="H42" s="41" t="str">
        <f>H41</f>
        <v>エネルギー管理システム</v>
      </c>
      <c r="I42" s="310" t="s">
        <v>192</v>
      </c>
      <c r="J42" s="297">
        <f t="shared" si="2"/>
        <v>80</v>
      </c>
      <c r="K42" s="60">
        <f>INDEX('1.2(1)①'!$B:$B,MATCH(M42,'1.2(1)①'!$A:$A,0),1)</f>
        <v>80</v>
      </c>
      <c r="L42" s="17">
        <f t="shared" si="3"/>
        <v>80</v>
      </c>
      <c r="M42" s="17" t="str">
        <f t="shared" si="0"/>
        <v>Scope1, 2主要設備における高効率型・脱炭素型の導入エネルギー管理システムビルエネルギー管理システム（BEMS）</v>
      </c>
      <c r="O42" s="58" t="str">
        <f>INDEX('1.2(1)①'!$J:$J,MATCH(検討会用⑤!$K42,'1.2(1)①'!$B:$B,0),1)</f>
        <v>ビルエネルギー管理システム（BEMS）の導入</v>
      </c>
      <c r="P42" s="58">
        <f t="shared" si="1"/>
        <v>1</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ht="28.8">
      <c r="B43" s="371" t="s">
        <v>994</v>
      </c>
      <c r="C43" s="372"/>
      <c r="D43" s="64" t="s">
        <v>996</v>
      </c>
      <c r="E43" s="66"/>
      <c r="F43" s="293" t="s">
        <v>13</v>
      </c>
      <c r="G43" s="41" t="s">
        <v>3833</v>
      </c>
      <c r="H43" s="373" t="s">
        <v>3849</v>
      </c>
      <c r="I43" s="374"/>
      <c r="J43" s="297" t="str">
        <f t="shared" si="2"/>
        <v>81～86</v>
      </c>
      <c r="K43" s="60">
        <f>INDEX('1.2(1)①'!$B:$B,MATCH(M43,'1.2(1)①'!$A:$A,0),1)</f>
        <v>81</v>
      </c>
      <c r="L43" s="17">
        <f t="shared" si="3"/>
        <v>86</v>
      </c>
      <c r="M43" s="17" t="str">
        <f t="shared" si="0"/>
        <v>Scope1, 2主要設備における高効率型・脱炭素型の導入未利用エネルギー・再生可能エネルギー設備等</v>
      </c>
      <c r="O43" s="58" t="str">
        <f>INDEX('1.2(1)①'!$J:$J,MATCH(検討会用⑤!$K43,'1.2(1)①'!$B:$B,0),1)</f>
        <v>太陽熱利用システムの導入</v>
      </c>
      <c r="P43" s="58">
        <f t="shared" si="1"/>
        <v>6</v>
      </c>
      <c r="Q43">
        <f>COUNTIFS('1.2(2)'!J$967:J$1017,"〇",'1.2(2)'!$C$967:$C$1017,"&gt;="&amp;$K43,'1.2(2)'!$C$967:$C$1017,"&lt;="&amp;$L43)+COUNTIFS('1.2(2)'!J$967:J$1017,"△",'1.2(2)'!$C$967:$C$1017,"&gt;="&amp;$K43,'1.2(2)'!$C$967:$C$1017,"&lt;="&amp;$L43)</f>
        <v>5</v>
      </c>
      <c r="R43">
        <f>COUNTIFS('1.2(2)'!K$967:K$1017,"〇",'1.2(2)'!$C$967:$C$1017,"&gt;="&amp;$K43,'1.2(2)'!$C$967:$C$1017,"&lt;="&amp;$L43)+COUNTIFS('1.2(2)'!K$967:K$1017,"△",'1.2(2)'!$C$967:$C$1017,"&gt;="&amp;$K43,'1.2(2)'!$C$967:$C$1017,"&lt;="&amp;$L43)</f>
        <v>1</v>
      </c>
    </row>
    <row r="44" spans="2:18" ht="28.8">
      <c r="B44" s="371" t="s">
        <v>994</v>
      </c>
      <c r="C44" s="372"/>
      <c r="D44" s="64" t="s">
        <v>996</v>
      </c>
      <c r="E44" s="66"/>
      <c r="F44" s="293" t="s">
        <v>13</v>
      </c>
      <c r="G44" s="14" t="s">
        <v>208</v>
      </c>
      <c r="H44" s="14" t="s">
        <v>16</v>
      </c>
      <c r="I44" s="309" t="s">
        <v>17</v>
      </c>
      <c r="J44" s="297" t="str">
        <f t="shared" si="2"/>
        <v>87～100</v>
      </c>
      <c r="K44" s="60">
        <f>INDEX('1.2(1)①'!$B:$B,MATCH(M44,'1.2(1)①'!$A:$A,0),1)</f>
        <v>87</v>
      </c>
      <c r="L44" s="17">
        <f t="shared" si="3"/>
        <v>100</v>
      </c>
      <c r="M44" s="17" t="str">
        <f t="shared" si="0"/>
        <v>Scope1, 2その他の設備導入、運用改善空気調和設備空気熱源設備・システム</v>
      </c>
      <c r="O44" s="58" t="str">
        <f>INDEX('1.2(1)①'!$J:$J,MATCH(検討会用⑤!$K44,'1.2(1)①'!$B:$B,0),1)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ht="28.8">
      <c r="B45" s="371" t="s">
        <v>994</v>
      </c>
      <c r="C45" s="372"/>
      <c r="D45" s="64" t="s">
        <v>996</v>
      </c>
      <c r="E45" s="66"/>
      <c r="F45" s="293" t="s">
        <v>13</v>
      </c>
      <c r="G45" s="41" t="str">
        <f>G44</f>
        <v>その他の設備導入、運用改善</v>
      </c>
      <c r="H45" s="41" t="str">
        <f t="shared" ref="H45:H47" si="6">H44</f>
        <v>空気調和設備</v>
      </c>
      <c r="I45" s="309" t="s">
        <v>237</v>
      </c>
      <c r="J45" s="297" t="str">
        <f t="shared" si="2"/>
        <v>101～110</v>
      </c>
      <c r="K45" s="60">
        <f>INDEX('1.2(1)①'!$B:$B,MATCH(M45,'1.2(1)①'!$A:$A,0),1)</f>
        <v>101</v>
      </c>
      <c r="L45" s="17">
        <f t="shared" si="3"/>
        <v>110</v>
      </c>
      <c r="M45" s="17" t="str">
        <f t="shared" si="0"/>
        <v>Scope1, 2その他の設備導入、運用改善空気調和設備空気調和・熱源設備の最適制御</v>
      </c>
      <c r="O45" s="58" t="str">
        <f>INDEX('1.2(1)①'!$J:$J,MATCH(検討会用⑤!$K45,'1.2(1)①'!$B:$B,0),1)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ht="28.8">
      <c r="B46" s="371" t="s">
        <v>994</v>
      </c>
      <c r="C46" s="372"/>
      <c r="D46" s="64" t="s">
        <v>996</v>
      </c>
      <c r="E46" s="66"/>
      <c r="F46" s="293" t="s">
        <v>13</v>
      </c>
      <c r="G46" s="41" t="str">
        <f t="shared" ref="G46:H61" si="7">G45</f>
        <v>その他の設備導入、運用改善</v>
      </c>
      <c r="H46" s="41" t="str">
        <f t="shared" si="6"/>
        <v>空気調和設備</v>
      </c>
      <c r="I46" s="309" t="s">
        <v>258</v>
      </c>
      <c r="J46" s="297" t="str">
        <f t="shared" si="2"/>
        <v>111～116</v>
      </c>
      <c r="K46" s="60">
        <f>INDEX('1.2(1)①'!$B:$B,MATCH(M46,'1.2(1)①'!$A:$A,0),1)</f>
        <v>111</v>
      </c>
      <c r="L46" s="17">
        <f t="shared" si="3"/>
        <v>116</v>
      </c>
      <c r="M46" s="17" t="str">
        <f t="shared" si="0"/>
        <v>Scope1, 2その他の設備導入、運用改善空気調和設備空気調和用搬送動力の低減</v>
      </c>
      <c r="O46" s="58" t="str">
        <f>INDEX('1.2(1)①'!$J:$J,MATCH(検討会用⑤!$K46,'1.2(1)①'!$B:$B,0),1)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ht="28.8">
      <c r="B47" s="371" t="s">
        <v>994</v>
      </c>
      <c r="C47" s="372"/>
      <c r="D47" s="64" t="s">
        <v>996</v>
      </c>
      <c r="E47" s="66"/>
      <c r="F47" s="293" t="s">
        <v>13</v>
      </c>
      <c r="G47" s="41" t="str">
        <f t="shared" si="7"/>
        <v>その他の設備導入、運用改善</v>
      </c>
      <c r="H47" s="41" t="str">
        <f t="shared" si="6"/>
        <v>空気調和設備</v>
      </c>
      <c r="I47" s="309" t="s">
        <v>271</v>
      </c>
      <c r="J47" s="297" t="str">
        <f t="shared" si="2"/>
        <v>117～119</v>
      </c>
      <c r="K47" s="60">
        <f>INDEX('1.2(1)①'!$B:$B,MATCH(M47,'1.2(1)①'!$A:$A,0),1)</f>
        <v>117</v>
      </c>
      <c r="L47" s="17">
        <f t="shared" si="3"/>
        <v>119</v>
      </c>
      <c r="M47" s="17" t="str">
        <f t="shared" si="0"/>
        <v>Scope1, 2その他の設備導入、運用改善空気調和設備空気調和関係その他</v>
      </c>
      <c r="O47" s="58" t="str">
        <f>INDEX('1.2(1)①'!$J:$J,MATCH(検討会用⑤!$K47,'1.2(1)①'!$B:$B,0),1)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ht="28.8">
      <c r="B48" s="371" t="s">
        <v>994</v>
      </c>
      <c r="C48" s="372"/>
      <c r="D48" s="64" t="s">
        <v>996</v>
      </c>
      <c r="E48" s="66"/>
      <c r="F48" s="293" t="s">
        <v>13</v>
      </c>
      <c r="G48" s="41" t="str">
        <f t="shared" si="7"/>
        <v>その他の設備導入、運用改善</v>
      </c>
      <c r="H48" s="14" t="s">
        <v>52</v>
      </c>
      <c r="I48" s="309" t="s">
        <v>53</v>
      </c>
      <c r="J48" s="297" t="str">
        <f t="shared" si="2"/>
        <v>120～122</v>
      </c>
      <c r="K48" s="60">
        <f>INDEX('1.2(1)①'!$B:$B,MATCH(M48,'1.2(1)①'!$A:$A,0),1)</f>
        <v>120</v>
      </c>
      <c r="L48" s="17">
        <f t="shared" si="3"/>
        <v>122</v>
      </c>
      <c r="M48" s="17" t="str">
        <f t="shared" si="0"/>
        <v>Scope1, 2その他の設備導入、運用改善給湯設備給湯熱源設備・システム</v>
      </c>
      <c r="O48" s="58" t="str">
        <f>INDEX('1.2(1)①'!$J:$J,MATCH(検討会用⑤!$K48,'1.2(1)①'!$B:$B,0),1)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ht="28.8">
      <c r="B49" s="371" t="s">
        <v>994</v>
      </c>
      <c r="C49" s="372"/>
      <c r="D49" s="64" t="s">
        <v>996</v>
      </c>
      <c r="E49" s="66"/>
      <c r="F49" s="293" t="s">
        <v>13</v>
      </c>
      <c r="G49" s="41" t="str">
        <f t="shared" si="7"/>
        <v>その他の設備導入、運用改善</v>
      </c>
      <c r="H49" s="41" t="str">
        <f>H48</f>
        <v>給湯設備</v>
      </c>
      <c r="I49" s="309" t="s">
        <v>284</v>
      </c>
      <c r="J49" s="297" t="str">
        <f t="shared" si="2"/>
        <v>123～124</v>
      </c>
      <c r="K49" s="60">
        <f>INDEX('1.2(1)①'!$B:$B,MATCH(M49,'1.2(1)①'!$A:$A,0),1)</f>
        <v>123</v>
      </c>
      <c r="L49" s="17">
        <f t="shared" si="3"/>
        <v>124</v>
      </c>
      <c r="M49" s="17" t="str">
        <f t="shared" si="0"/>
        <v>Scope1, 2その他の設備導入、運用改善給湯設備給湯熱媒体輸送管の合理化・最適化</v>
      </c>
      <c r="O49" s="58" t="str">
        <f>INDEX('1.2(1)①'!$J:$J,MATCH(検討会用⑤!$K49,'1.2(1)①'!$B:$B,0),1)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ht="28.8">
      <c r="B50" s="371" t="s">
        <v>994</v>
      </c>
      <c r="C50" s="372"/>
      <c r="D50" s="64" t="s">
        <v>996</v>
      </c>
      <c r="E50" s="66"/>
      <c r="F50" s="293" t="s">
        <v>13</v>
      </c>
      <c r="G50" s="41" t="str">
        <f t="shared" si="7"/>
        <v>その他の設備導入、運用改善</v>
      </c>
      <c r="H50" s="14" t="s">
        <v>289</v>
      </c>
      <c r="I50" s="309" t="s">
        <v>290</v>
      </c>
      <c r="J50" s="297" t="str">
        <f t="shared" si="2"/>
        <v>125～126</v>
      </c>
      <c r="K50" s="60">
        <f>INDEX('1.2(1)①'!$B:$B,MATCH(M50,'1.2(1)①'!$A:$A,0),1)</f>
        <v>125</v>
      </c>
      <c r="L50" s="17">
        <f t="shared" si="3"/>
        <v>126</v>
      </c>
      <c r="M50" s="17" t="str">
        <f t="shared" si="0"/>
        <v>Scope1, 2その他の設備導入、運用改善換気設備高効率換気設備</v>
      </c>
      <c r="O50" s="58" t="str">
        <f>INDEX('1.2(1)①'!$J:$J,MATCH(検討会用⑤!$K50,'1.2(1)①'!$B:$B,0),1)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ht="28.8">
      <c r="B51" s="371" t="s">
        <v>994</v>
      </c>
      <c r="C51" s="372"/>
      <c r="D51" s="64" t="s">
        <v>996</v>
      </c>
      <c r="E51" s="66"/>
      <c r="F51" s="293" t="s">
        <v>13</v>
      </c>
      <c r="G51" s="41" t="str">
        <f t="shared" si="7"/>
        <v>その他の設備導入、運用改善</v>
      </c>
      <c r="H51" s="41" t="str">
        <f>H50</f>
        <v>換気設備</v>
      </c>
      <c r="I51" s="309" t="s">
        <v>296</v>
      </c>
      <c r="J51" s="297" t="str">
        <f t="shared" si="2"/>
        <v>127～131</v>
      </c>
      <c r="K51" s="60">
        <f>INDEX('1.2(1)①'!$B:$B,MATCH(M51,'1.2(1)①'!$A:$A,0),1)</f>
        <v>127</v>
      </c>
      <c r="L51" s="17">
        <f t="shared" si="3"/>
        <v>131</v>
      </c>
      <c r="M51" s="17" t="str">
        <f t="shared" si="0"/>
        <v>Scope1, 2その他の設備導入、運用改善換気設備換気量最適化</v>
      </c>
      <c r="O51" s="58" t="str">
        <f>INDEX('1.2(1)①'!$J:$J,MATCH(検討会用⑤!$K51,'1.2(1)①'!$B:$B,0),1)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ht="28.8">
      <c r="B52" s="371" t="s">
        <v>994</v>
      </c>
      <c r="C52" s="372"/>
      <c r="D52" s="64" t="s">
        <v>996</v>
      </c>
      <c r="E52" s="66"/>
      <c r="F52" s="293" t="s">
        <v>13</v>
      </c>
      <c r="G52" s="41" t="str">
        <f t="shared" si="7"/>
        <v>その他の設備導入、運用改善</v>
      </c>
      <c r="H52" s="14" t="s">
        <v>66</v>
      </c>
      <c r="I52" s="309" t="s">
        <v>67</v>
      </c>
      <c r="J52" s="297" t="str">
        <f t="shared" si="2"/>
        <v>132～134</v>
      </c>
      <c r="K52" s="60">
        <f>INDEX('1.2(1)①'!$B:$B,MATCH(M52,'1.2(1)①'!$A:$A,0),1)</f>
        <v>132</v>
      </c>
      <c r="L52" s="17">
        <f t="shared" si="3"/>
        <v>134</v>
      </c>
      <c r="M52" s="17" t="str">
        <f t="shared" si="0"/>
        <v>Scope1, 2その他の設備導入、運用改善照明設備高効率照明器具</v>
      </c>
      <c r="O52" s="58" t="str">
        <f>INDEX('1.2(1)①'!$J:$J,MATCH(検討会用⑤!$K52,'1.2(1)①'!$B:$B,0),1)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ht="28.8">
      <c r="B53" s="371" t="s">
        <v>994</v>
      </c>
      <c r="C53" s="372"/>
      <c r="D53" s="64" t="s">
        <v>996</v>
      </c>
      <c r="E53" s="66"/>
      <c r="F53" s="293" t="s">
        <v>13</v>
      </c>
      <c r="G53" s="41" t="str">
        <f t="shared" si="7"/>
        <v>その他の設備導入、運用改善</v>
      </c>
      <c r="H53" s="41" t="str">
        <f>H52</f>
        <v>照明設備</v>
      </c>
      <c r="I53" s="309" t="s">
        <v>313</v>
      </c>
      <c r="J53" s="297" t="str">
        <f t="shared" si="2"/>
        <v>135～137</v>
      </c>
      <c r="K53" s="60">
        <f>INDEX('1.2(1)①'!$B:$B,MATCH(M53,'1.2(1)①'!$A:$A,0),1)</f>
        <v>135</v>
      </c>
      <c r="L53" s="17">
        <f t="shared" si="3"/>
        <v>137</v>
      </c>
      <c r="M53" s="17" t="str">
        <f t="shared" si="0"/>
        <v>Scope1, 2その他の設備導入、運用改善照明設備自動制御装置</v>
      </c>
      <c r="O53" s="58" t="str">
        <f>INDEX('1.2(1)①'!$J:$J,MATCH(検討会用⑤!$K53,'1.2(1)①'!$B:$B,0),1)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ht="28.8">
      <c r="B54" s="371" t="s">
        <v>994</v>
      </c>
      <c r="C54" s="372"/>
      <c r="D54" s="64" t="s">
        <v>996</v>
      </c>
      <c r="E54" s="66"/>
      <c r="F54" s="293" t="s">
        <v>13</v>
      </c>
      <c r="G54" s="41" t="str">
        <f t="shared" si="7"/>
        <v>その他の設備導入、運用改善</v>
      </c>
      <c r="H54" s="14" t="s">
        <v>320</v>
      </c>
      <c r="I54" s="309" t="s">
        <v>321</v>
      </c>
      <c r="J54" s="297" t="str">
        <f t="shared" si="2"/>
        <v>138～140</v>
      </c>
      <c r="K54" s="60">
        <f>INDEX('1.2(1)①'!$B:$B,MATCH(M54,'1.2(1)①'!$A:$A,0),1)</f>
        <v>138</v>
      </c>
      <c r="L54" s="17">
        <f t="shared" si="3"/>
        <v>140</v>
      </c>
      <c r="M54" s="17" t="str">
        <f t="shared" si="0"/>
        <v>Scope1, 2その他の設備導入、運用改善昇降機エレベータ</v>
      </c>
      <c r="O54" s="58" t="str">
        <f>INDEX('1.2(1)①'!$J:$J,MATCH(検討会用⑤!$K54,'1.2(1)①'!$B:$B,0),1)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ht="28.8">
      <c r="B55" s="371" t="s">
        <v>994</v>
      </c>
      <c r="C55" s="372"/>
      <c r="D55" s="64" t="s">
        <v>996</v>
      </c>
      <c r="E55" s="66"/>
      <c r="F55" s="293" t="s">
        <v>13</v>
      </c>
      <c r="G55" s="41" t="str">
        <f t="shared" si="7"/>
        <v>その他の設備導入、運用改善</v>
      </c>
      <c r="H55" s="41" t="str">
        <f>H54</f>
        <v>昇降機</v>
      </c>
      <c r="I55" s="309" t="s">
        <v>329</v>
      </c>
      <c r="J55" s="297" t="str">
        <f t="shared" si="2"/>
        <v>141～142</v>
      </c>
      <c r="K55" s="60">
        <f>INDEX('1.2(1)①'!$B:$B,MATCH(M55,'1.2(1)①'!$A:$A,0),1)</f>
        <v>141</v>
      </c>
      <c r="L55" s="17">
        <f t="shared" si="3"/>
        <v>142</v>
      </c>
      <c r="M55" s="17" t="str">
        <f t="shared" si="0"/>
        <v>Scope1, 2その他の設備導入、運用改善昇降機エスカレータ</v>
      </c>
      <c r="O55" s="58" t="str">
        <f>INDEX('1.2(1)①'!$J:$J,MATCH(検討会用⑤!$K55,'1.2(1)①'!$B:$B,0),1)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ht="28.8">
      <c r="B56" s="371" t="s">
        <v>994</v>
      </c>
      <c r="C56" s="372"/>
      <c r="D56" s="64" t="s">
        <v>996</v>
      </c>
      <c r="E56" s="66"/>
      <c r="F56" s="293" t="s">
        <v>13</v>
      </c>
      <c r="G56" s="41" t="str">
        <f t="shared" si="7"/>
        <v>その他の設備導入、運用改善</v>
      </c>
      <c r="H56" s="14" t="s">
        <v>71</v>
      </c>
      <c r="I56" s="309" t="s">
        <v>335</v>
      </c>
      <c r="J56" s="297" t="str">
        <f t="shared" si="2"/>
        <v>143～147</v>
      </c>
      <c r="K56" s="60">
        <f>INDEX('1.2(1)①'!$B:$B,MATCH(M56,'1.2(1)①'!$A:$A,0),1)</f>
        <v>143</v>
      </c>
      <c r="L56" s="17">
        <f t="shared" si="3"/>
        <v>147</v>
      </c>
      <c r="M56" s="17" t="str">
        <f t="shared" si="0"/>
        <v>Scope1, 2その他の設備導入、運用改善燃焼設備空気比の改善</v>
      </c>
      <c r="O56" s="58" t="str">
        <f>INDEX('1.2(1)①'!$J:$J,MATCH(検討会用⑤!$K56,'1.2(1)①'!$B:$B,0),1)</f>
        <v>酸素濃度分析装置の導入</v>
      </c>
      <c r="P56" s="58">
        <f t="shared" si="1"/>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ht="28.8">
      <c r="B57" s="371" t="s">
        <v>994</v>
      </c>
      <c r="C57" s="372"/>
      <c r="D57" s="64" t="s">
        <v>996</v>
      </c>
      <c r="E57" s="66"/>
      <c r="F57" s="293" t="s">
        <v>13</v>
      </c>
      <c r="G57" s="41" t="str">
        <f t="shared" si="7"/>
        <v>その他の設備導入、運用改善</v>
      </c>
      <c r="H57" s="41" t="str">
        <f t="shared" si="7"/>
        <v>燃焼設備</v>
      </c>
      <c r="I57" s="309" t="s">
        <v>345</v>
      </c>
      <c r="J57" s="297" t="str">
        <f t="shared" si="2"/>
        <v>148～164</v>
      </c>
      <c r="K57" s="60">
        <f>INDEX('1.2(1)①'!$B:$B,MATCH(M57,'1.2(1)①'!$A:$A,0),1)</f>
        <v>148</v>
      </c>
      <c r="L57" s="17">
        <f t="shared" si="3"/>
        <v>164</v>
      </c>
      <c r="M57" s="17" t="str">
        <f t="shared" si="0"/>
        <v>Scope1, 2その他の設備導入、運用改善燃焼設備熱効率の向上</v>
      </c>
      <c r="O57" s="58" t="str">
        <f>INDEX('1.2(1)①'!$J:$J,MATCH(検討会用⑤!$K57,'1.2(1)①'!$B:$B,0),1)</f>
        <v>燃焼用空気予熱設備の導入</v>
      </c>
      <c r="P57" s="58">
        <f t="shared" si="1"/>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ht="28.8">
      <c r="B58" s="371" t="s">
        <v>994</v>
      </c>
      <c r="C58" s="372"/>
      <c r="D58" s="64" t="s">
        <v>996</v>
      </c>
      <c r="E58" s="66"/>
      <c r="F58" s="293" t="s">
        <v>13</v>
      </c>
      <c r="G58" s="41" t="str">
        <f t="shared" si="7"/>
        <v>その他の設備導入、運用改善</v>
      </c>
      <c r="H58" s="41" t="str">
        <f t="shared" si="7"/>
        <v>燃焼設備</v>
      </c>
      <c r="I58" s="309" t="s">
        <v>378</v>
      </c>
      <c r="J58" s="297" t="str">
        <f t="shared" si="2"/>
        <v>165～168</v>
      </c>
      <c r="K58" s="60">
        <f>INDEX('1.2(1)①'!$B:$B,MATCH(M58,'1.2(1)①'!$A:$A,0),1)</f>
        <v>165</v>
      </c>
      <c r="L58" s="17">
        <f t="shared" si="3"/>
        <v>168</v>
      </c>
      <c r="M58" s="17" t="str">
        <f t="shared" si="0"/>
        <v>Scope1, 2その他の設備導入、運用改善燃焼設備通風装置</v>
      </c>
      <c r="O58" s="58" t="str">
        <f>INDEX('1.2(1)①'!$J:$J,MATCH(検討会用⑤!$K58,'1.2(1)①'!$B:$B,0),1)</f>
        <v>自動通風計測制御装置の導入</v>
      </c>
      <c r="P58" s="58">
        <f t="shared" si="1"/>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ht="28.8">
      <c r="B59" s="371" t="s">
        <v>994</v>
      </c>
      <c r="C59" s="372"/>
      <c r="D59" s="64" t="s">
        <v>996</v>
      </c>
      <c r="E59" s="66"/>
      <c r="F59" s="293" t="s">
        <v>13</v>
      </c>
      <c r="G59" s="41" t="str">
        <f t="shared" si="7"/>
        <v>その他の設備導入、運用改善</v>
      </c>
      <c r="H59" s="41" t="str">
        <f t="shared" si="7"/>
        <v>燃焼設備</v>
      </c>
      <c r="I59" s="309" t="s">
        <v>387</v>
      </c>
      <c r="J59" s="297" t="str">
        <f t="shared" si="2"/>
        <v>169～174</v>
      </c>
      <c r="K59" s="60">
        <f>INDEX('1.2(1)①'!$B:$B,MATCH(M59,'1.2(1)①'!$A:$A,0),1)</f>
        <v>169</v>
      </c>
      <c r="L59" s="17">
        <f t="shared" si="3"/>
        <v>174</v>
      </c>
      <c r="M59" s="17" t="str">
        <f t="shared" si="0"/>
        <v>Scope1, 2その他の設備導入、運用改善燃焼設備燃焼管理</v>
      </c>
      <c r="O59" s="58" t="str">
        <f>INDEX('1.2(1)①'!$J:$J,MATCH(検討会用⑤!$K59,'1.2(1)①'!$B:$B,0),1)</f>
        <v>流量（瞬間流量、積算流量）測定装置の導入</v>
      </c>
      <c r="P59" s="58">
        <f t="shared" si="1"/>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ht="28.8">
      <c r="B60" s="371" t="s">
        <v>994</v>
      </c>
      <c r="C60" s="372"/>
      <c r="D60" s="64" t="s">
        <v>996</v>
      </c>
      <c r="E60" s="66"/>
      <c r="F60" s="293" t="s">
        <v>13</v>
      </c>
      <c r="G60" s="41" t="str">
        <f t="shared" si="7"/>
        <v>その他の設備導入、運用改善</v>
      </c>
      <c r="H60" s="41" t="str">
        <f t="shared" si="7"/>
        <v>燃焼設備</v>
      </c>
      <c r="I60" s="309" t="s">
        <v>72</v>
      </c>
      <c r="J60" s="297" t="str">
        <f t="shared" si="2"/>
        <v>175～179</v>
      </c>
      <c r="K60" s="60">
        <f>INDEX('1.2(1)①'!$B:$B,MATCH(M60,'1.2(1)①'!$A:$A,0),1)</f>
        <v>175</v>
      </c>
      <c r="L60" s="17">
        <f t="shared" si="3"/>
        <v>179</v>
      </c>
      <c r="M60" s="17" t="str">
        <f t="shared" si="0"/>
        <v>Scope1, 2その他の設備導入、運用改善燃焼設備ボイラー・ボイラー関連機器</v>
      </c>
      <c r="O60" s="58" t="str">
        <f>INDEX('1.2(1)①'!$J:$J,MATCH(検討会用⑤!$K60,'1.2(1)①'!$B:$B,0),1)</f>
        <v>ボイラー排ガス顕熱回収装置の導入</v>
      </c>
      <c r="P60" s="58">
        <f t="shared" si="1"/>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ht="28.8">
      <c r="B61" s="371" t="s">
        <v>994</v>
      </c>
      <c r="C61" s="372"/>
      <c r="D61" s="64" t="s">
        <v>996</v>
      </c>
      <c r="E61" s="66"/>
      <c r="F61" s="293" t="s">
        <v>13</v>
      </c>
      <c r="G61" s="41" t="str">
        <f t="shared" si="7"/>
        <v>その他の設備導入、運用改善</v>
      </c>
      <c r="H61" s="14" t="s">
        <v>82</v>
      </c>
      <c r="I61" s="310" t="s">
        <v>407</v>
      </c>
      <c r="J61" s="297" t="str">
        <f t="shared" si="2"/>
        <v>180～183</v>
      </c>
      <c r="K61" s="60">
        <f>INDEX('1.2(1)①'!$B:$B,MATCH(M61,'1.2(1)①'!$A:$A,0),1)</f>
        <v>180</v>
      </c>
      <c r="L61" s="17">
        <f t="shared" si="3"/>
        <v>183</v>
      </c>
      <c r="M61" s="17" t="str">
        <f t="shared" si="0"/>
        <v>Scope1, 2その他の設備導入、運用改善熱利用設備効率的な熱回収</v>
      </c>
      <c r="O61" s="58" t="str">
        <f>INDEX('1.2(1)①'!$J:$J,MATCH(検討会用⑤!$K61,'1.2(1)①'!$B:$B,0),1)</f>
        <v>耐食性高効率熱交換器の導入</v>
      </c>
      <c r="P61" s="58">
        <f t="shared" si="1"/>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ht="28.8">
      <c r="B62" s="371" t="s">
        <v>994</v>
      </c>
      <c r="C62" s="372"/>
      <c r="D62" s="64" t="s">
        <v>996</v>
      </c>
      <c r="E62" s="66"/>
      <c r="F62" s="293" t="s">
        <v>13</v>
      </c>
      <c r="G62" s="41" t="str">
        <f t="shared" ref="G62:H77" si="8">G61</f>
        <v>その他の設備導入、運用改善</v>
      </c>
      <c r="H62" s="41" t="str">
        <f t="shared" si="8"/>
        <v>熱利用設備</v>
      </c>
      <c r="I62" s="309" t="s">
        <v>416</v>
      </c>
      <c r="J62" s="297" t="str">
        <f t="shared" si="2"/>
        <v>184～185</v>
      </c>
      <c r="K62" s="60">
        <f>INDEX('1.2(1)①'!$B:$B,MATCH(M62,'1.2(1)①'!$A:$A,0),1)</f>
        <v>184</v>
      </c>
      <c r="L62" s="17">
        <f t="shared" si="3"/>
        <v>185</v>
      </c>
      <c r="M62" s="17" t="str">
        <f t="shared" si="0"/>
        <v>Scope1, 2その他の設備導入、運用改善熱利用設備蒸気利用設備の乾き度改善</v>
      </c>
      <c r="O62" s="58" t="str">
        <f>INDEX('1.2(1)①'!$J:$J,MATCH(検討会用⑤!$K62,'1.2(1)①'!$B:$B,0),1)</f>
        <v>蒸気配管の断熱強化の導入</v>
      </c>
      <c r="P62" s="58">
        <f t="shared" si="1"/>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ht="28.8">
      <c r="B63" s="371" t="s">
        <v>994</v>
      </c>
      <c r="C63" s="372"/>
      <c r="D63" s="64" t="s">
        <v>996</v>
      </c>
      <c r="E63" s="66"/>
      <c r="F63" s="293" t="s">
        <v>13</v>
      </c>
      <c r="G63" s="41" t="str">
        <f t="shared" si="8"/>
        <v>その他の設備導入、運用改善</v>
      </c>
      <c r="H63" s="41" t="str">
        <f t="shared" si="8"/>
        <v>熱利用設備</v>
      </c>
      <c r="I63" s="309" t="s">
        <v>421</v>
      </c>
      <c r="J63" s="297" t="str">
        <f t="shared" si="2"/>
        <v>186～188</v>
      </c>
      <c r="K63" s="60">
        <f>INDEX('1.2(1)①'!$B:$B,MATCH(M63,'1.2(1)①'!$A:$A,0),1)</f>
        <v>186</v>
      </c>
      <c r="L63" s="17">
        <f t="shared" si="3"/>
        <v>188</v>
      </c>
      <c r="M63" s="17" t="str">
        <f t="shared" si="0"/>
        <v>Scope1, 2その他の設備導入、運用改善熱利用設備炉壁面の放射率向上</v>
      </c>
      <c r="O63" s="58" t="str">
        <f>INDEX('1.2(1)①'!$J:$J,MATCH(検討会用⑤!$K63,'1.2(1)①'!$B:$B,0),1)</f>
        <v>遠赤外線塗装乾燥装置・高性能遠赤外線乾燥装置の導入</v>
      </c>
      <c r="P63" s="58">
        <f t="shared" si="1"/>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ht="28.8">
      <c r="B64" s="371" t="s">
        <v>994</v>
      </c>
      <c r="C64" s="372"/>
      <c r="D64" s="64" t="s">
        <v>996</v>
      </c>
      <c r="E64" s="66"/>
      <c r="F64" s="293" t="s">
        <v>13</v>
      </c>
      <c r="G64" s="41" t="str">
        <f t="shared" si="8"/>
        <v>その他の設備導入、運用改善</v>
      </c>
      <c r="H64" s="41" t="str">
        <f t="shared" si="8"/>
        <v>熱利用設備</v>
      </c>
      <c r="I64" s="309" t="s">
        <v>428</v>
      </c>
      <c r="J64" s="297" t="str">
        <f t="shared" si="2"/>
        <v>189～198</v>
      </c>
      <c r="K64" s="60">
        <f>INDEX('1.2(1)①'!$B:$B,MATCH(M64,'1.2(1)①'!$A:$A,0),1)</f>
        <v>189</v>
      </c>
      <c r="L64" s="17">
        <f t="shared" si="3"/>
        <v>198</v>
      </c>
      <c r="M64" s="17" t="str">
        <f t="shared" si="0"/>
        <v>Scope1, 2その他の設備導入、運用改善熱利用設備熱伝達率の向上</v>
      </c>
      <c r="O64" s="58" t="str">
        <f>INDEX('1.2(1)①'!$J:$J,MATCH(検討会用⑤!$K64,'1.2(1)①'!$B:$B,0),1)</f>
        <v>炉内攪拌装置の導入</v>
      </c>
      <c r="P64" s="58">
        <f t="shared" si="1"/>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ht="28.8">
      <c r="B65" s="371" t="s">
        <v>994</v>
      </c>
      <c r="C65" s="372"/>
      <c r="D65" s="64" t="s">
        <v>996</v>
      </c>
      <c r="E65" s="66"/>
      <c r="F65" s="293" t="s">
        <v>13</v>
      </c>
      <c r="G65" s="41" t="str">
        <f t="shared" si="8"/>
        <v>その他の設備導入、運用改善</v>
      </c>
      <c r="H65" s="41" t="str">
        <f t="shared" si="8"/>
        <v>熱利用設備</v>
      </c>
      <c r="I65" s="309" t="s">
        <v>448</v>
      </c>
      <c r="J65" s="297" t="str">
        <f t="shared" si="2"/>
        <v>199～200</v>
      </c>
      <c r="K65" s="60">
        <f>INDEX('1.2(1)①'!$B:$B,MATCH(M65,'1.2(1)①'!$A:$A,0),1)</f>
        <v>199</v>
      </c>
      <c r="L65" s="17">
        <f t="shared" si="3"/>
        <v>200</v>
      </c>
      <c r="M65" s="17" t="str">
        <f t="shared" si="0"/>
        <v>Scope1, 2その他の設備導入、運用改善熱利用設備熱交換器の改善</v>
      </c>
      <c r="O65" s="58" t="str">
        <f>INDEX('1.2(1)①'!$J:$J,MATCH(検討会用⑤!$K65,'1.2(1)①'!$B:$B,0),1)</f>
        <v>燃焼用空気等予熱用熱交換器の導入</v>
      </c>
      <c r="P65" s="58">
        <f t="shared" si="1"/>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ht="28.8">
      <c r="B66" s="371" t="s">
        <v>994</v>
      </c>
      <c r="C66" s="372"/>
      <c r="D66" s="64" t="s">
        <v>996</v>
      </c>
      <c r="E66" s="66"/>
      <c r="F66" s="293" t="s">
        <v>13</v>
      </c>
      <c r="G66" s="41" t="str">
        <f t="shared" si="8"/>
        <v>その他の設備導入、運用改善</v>
      </c>
      <c r="H66" s="41" t="str">
        <f t="shared" si="8"/>
        <v>熱利用設備</v>
      </c>
      <c r="I66" s="309" t="s">
        <v>452</v>
      </c>
      <c r="J66" s="297" t="str">
        <f t="shared" si="2"/>
        <v>201～203</v>
      </c>
      <c r="K66" s="60">
        <f>INDEX('1.2(1)①'!$B:$B,MATCH(M66,'1.2(1)①'!$A:$A,0),1)</f>
        <v>201</v>
      </c>
      <c r="L66" s="17">
        <f t="shared" si="3"/>
        <v>203</v>
      </c>
      <c r="M66" s="17" t="str">
        <f t="shared" si="0"/>
        <v>Scope1, 2その他の設備導入、運用改善熱利用設備直接加熱機器・装置</v>
      </c>
      <c r="O66" s="58" t="str">
        <f>INDEX('1.2(1)①'!$J:$J,MATCH(検討会用⑤!$K66,'1.2(1)①'!$B:$B,0),1)</f>
        <v>液中燃焼バーナーの導入</v>
      </c>
      <c r="P66" s="58">
        <f t="shared" si="1"/>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ht="28.8">
      <c r="B67" s="371" t="s">
        <v>994</v>
      </c>
      <c r="C67" s="372"/>
      <c r="D67" s="64" t="s">
        <v>996</v>
      </c>
      <c r="E67" s="66"/>
      <c r="F67" s="293" t="s">
        <v>13</v>
      </c>
      <c r="G67" s="41" t="str">
        <f t="shared" si="8"/>
        <v>その他の設備導入、運用改善</v>
      </c>
      <c r="H67" s="41" t="str">
        <f t="shared" si="8"/>
        <v>熱利用設備</v>
      </c>
      <c r="I67" s="309" t="s">
        <v>458</v>
      </c>
      <c r="J67" s="297" t="str">
        <f t="shared" si="2"/>
        <v>204～205</v>
      </c>
      <c r="K67" s="60">
        <f>INDEX('1.2(1)①'!$B:$B,MATCH(M67,'1.2(1)①'!$A:$A,0),1)</f>
        <v>204</v>
      </c>
      <c r="L67" s="17">
        <f t="shared" si="3"/>
        <v>205</v>
      </c>
      <c r="M67" s="17" t="str">
        <f t="shared" si="0"/>
        <v>Scope1, 2その他の設備導入、運用改善熱利用設備多重効用缶</v>
      </c>
      <c r="O67" s="58" t="str">
        <f>INDEX('1.2(1)①'!$J:$J,MATCH(検討会用⑤!$K67,'1.2(1)①'!$B:$B,0),1)</f>
        <v>高効率多重効用缶の導入</v>
      </c>
      <c r="P67" s="58">
        <f t="shared" si="1"/>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ht="28.8">
      <c r="B68" s="371" t="s">
        <v>994</v>
      </c>
      <c r="C68" s="372"/>
      <c r="D68" s="64" t="s">
        <v>996</v>
      </c>
      <c r="E68" s="66"/>
      <c r="F68" s="293" t="s">
        <v>13</v>
      </c>
      <c r="G68" s="41" t="str">
        <f t="shared" si="8"/>
        <v>その他の設備導入、運用改善</v>
      </c>
      <c r="H68" s="41" t="str">
        <f t="shared" si="8"/>
        <v>熱利用設備</v>
      </c>
      <c r="I68" s="309" t="s">
        <v>462</v>
      </c>
      <c r="J68" s="297">
        <f t="shared" si="2"/>
        <v>206</v>
      </c>
      <c r="K68" s="60">
        <f>INDEX('1.2(1)①'!$B:$B,MATCH(M68,'1.2(1)①'!$A:$A,0),1)</f>
        <v>206</v>
      </c>
      <c r="L68" s="17">
        <f t="shared" si="3"/>
        <v>206</v>
      </c>
      <c r="M68" s="17" t="str">
        <f t="shared" si="0"/>
        <v>Scope1, 2その他の設備導入、運用改善熱利用設備蒸留塔</v>
      </c>
      <c r="O68" s="58" t="str">
        <f>INDEX('1.2(1)①'!$J:$J,MATCH(検討会用⑤!$K68,'1.2(1)①'!$B:$B,0),1)</f>
        <v>MVR型（自己蒸気機械圧縮型）蒸留装置の導入</v>
      </c>
      <c r="P68" s="58">
        <f t="shared" si="1"/>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ht="28.8">
      <c r="B69" s="371" t="s">
        <v>994</v>
      </c>
      <c r="C69" s="372"/>
      <c r="D69" s="64" t="s">
        <v>996</v>
      </c>
      <c r="E69" s="66"/>
      <c r="F69" s="293" t="s">
        <v>13</v>
      </c>
      <c r="G69" s="41" t="str">
        <f t="shared" si="8"/>
        <v>その他の設備導入、運用改善</v>
      </c>
      <c r="H69" s="41" t="str">
        <f t="shared" si="8"/>
        <v>熱利用設備</v>
      </c>
      <c r="I69" s="309" t="s">
        <v>463</v>
      </c>
      <c r="J69" s="297" t="str">
        <f t="shared" si="2"/>
        <v>207～211</v>
      </c>
      <c r="K69" s="60">
        <f>INDEX('1.2(1)①'!$B:$B,MATCH(M69,'1.2(1)①'!$A:$A,0),1)</f>
        <v>207</v>
      </c>
      <c r="L69" s="17">
        <f t="shared" si="3"/>
        <v>211</v>
      </c>
      <c r="M69" s="17" t="str">
        <f t="shared" si="0"/>
        <v>Scope1, 2その他の設備導入、運用改善熱利用設備加熱設備での熱の複合利用</v>
      </c>
      <c r="O69" s="58" t="str">
        <f>INDEX('1.2(1)①'!$J:$J,MATCH(検討会用⑤!$K69,'1.2(1)①'!$B:$B,0),1)</f>
        <v>排熱利用原材料乾燥・予熱装置の導入</v>
      </c>
      <c r="P69" s="58">
        <f t="shared" si="1"/>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ht="28.8">
      <c r="B70" s="371" t="s">
        <v>994</v>
      </c>
      <c r="C70" s="372"/>
      <c r="D70" s="64" t="s">
        <v>996</v>
      </c>
      <c r="E70" s="66"/>
      <c r="F70" s="293" t="s">
        <v>13</v>
      </c>
      <c r="G70" s="41" t="str">
        <f t="shared" si="8"/>
        <v>その他の設備導入、運用改善</v>
      </c>
      <c r="H70" s="41" t="str">
        <f t="shared" si="8"/>
        <v>熱利用設備</v>
      </c>
      <c r="I70" s="309" t="s">
        <v>473</v>
      </c>
      <c r="J70" s="297" t="str">
        <f t="shared" si="2"/>
        <v>212～214</v>
      </c>
      <c r="K70" s="60">
        <f>INDEX('1.2(1)①'!$B:$B,MATCH(M70,'1.2(1)①'!$A:$A,0),1)</f>
        <v>212</v>
      </c>
      <c r="L70" s="17">
        <f t="shared" si="3"/>
        <v>214</v>
      </c>
      <c r="M70" s="17" t="str">
        <f t="shared" si="0"/>
        <v>Scope1, 2その他の設備導入、運用改善熱利用設備加熱制御方法の改善</v>
      </c>
      <c r="O70" s="58" t="str">
        <f>INDEX('1.2(1)①'!$J:$J,MATCH(検討会用⑤!$K70,'1.2(1)①'!$B:$B,0),1)</f>
        <v>熱設備エネルギー利用効率化自動制御システムの導入</v>
      </c>
      <c r="P70" s="58">
        <f t="shared" si="1"/>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ht="28.8">
      <c r="B71" s="371" t="s">
        <v>994</v>
      </c>
      <c r="C71" s="372"/>
      <c r="D71" s="64" t="s">
        <v>996</v>
      </c>
      <c r="E71" s="66"/>
      <c r="F71" s="293" t="s">
        <v>13</v>
      </c>
      <c r="G71" s="41" t="str">
        <f t="shared" si="8"/>
        <v>その他の設備導入、運用改善</v>
      </c>
      <c r="H71" s="41" t="str">
        <f t="shared" si="8"/>
        <v>熱利用設備</v>
      </c>
      <c r="I71" s="309" t="s">
        <v>479</v>
      </c>
      <c r="J71" s="297" t="str">
        <f t="shared" si="2"/>
        <v>215～216</v>
      </c>
      <c r="K71" s="60">
        <f>INDEX('1.2(1)①'!$B:$B,MATCH(M71,'1.2(1)①'!$A:$A,0),1)</f>
        <v>215</v>
      </c>
      <c r="L71" s="17">
        <f t="shared" si="3"/>
        <v>216</v>
      </c>
      <c r="M71" s="17" t="str">
        <f t="shared" si="0"/>
        <v>Scope1, 2その他の設備導入、運用改善熱利用設備加熱工程の短縮・省略化</v>
      </c>
      <c r="O71" s="58" t="str">
        <f>INDEX('1.2(1)①'!$J:$J,MATCH(検討会用⑤!$K71,'1.2(1)①'!$B:$B,0),1)</f>
        <v>プロセス・工程改善</v>
      </c>
      <c r="P71" s="58">
        <f t="shared" si="1"/>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ht="28.8">
      <c r="B72" s="371" t="s">
        <v>994</v>
      </c>
      <c r="C72" s="372"/>
      <c r="D72" s="64" t="s">
        <v>996</v>
      </c>
      <c r="E72" s="66"/>
      <c r="F72" s="293" t="s">
        <v>13</v>
      </c>
      <c r="G72" s="41" t="str">
        <f t="shared" si="8"/>
        <v>その他の設備導入、運用改善</v>
      </c>
      <c r="H72" s="41" t="str">
        <f t="shared" si="8"/>
        <v>熱利用設備</v>
      </c>
      <c r="I72" s="309" t="s">
        <v>484</v>
      </c>
      <c r="J72" s="297" t="str">
        <f t="shared" si="2"/>
        <v>217～218</v>
      </c>
      <c r="K72" s="60">
        <f>INDEX('1.2(1)①'!$B:$B,MATCH(M72,'1.2(1)①'!$A:$A,0),1)</f>
        <v>217</v>
      </c>
      <c r="L72" s="17">
        <f t="shared" si="3"/>
        <v>218</v>
      </c>
      <c r="M72" s="17" t="str">
        <f t="shared" si="0"/>
        <v>Scope1, 2その他の設備導入、運用改善熱利用設備工業炉の断熱向上</v>
      </c>
      <c r="O72" s="58" t="str">
        <f>INDEX('1.2(1)①'!$J:$J,MATCH(検討会用⑤!$K72,'1.2(1)①'!$B:$B,0),1)</f>
        <v>高性能炉壁断熱材の導入</v>
      </c>
      <c r="P72" s="58">
        <f t="shared" si="1"/>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ht="28.8">
      <c r="B73" s="371" t="s">
        <v>994</v>
      </c>
      <c r="C73" s="372"/>
      <c r="D73" s="64" t="s">
        <v>996</v>
      </c>
      <c r="E73" s="66"/>
      <c r="F73" s="293" t="s">
        <v>13</v>
      </c>
      <c r="G73" s="41" t="str">
        <f t="shared" si="8"/>
        <v>その他の設備導入、運用改善</v>
      </c>
      <c r="H73" s="41" t="str">
        <f t="shared" si="8"/>
        <v>熱利用設備</v>
      </c>
      <c r="I73" s="309" t="s">
        <v>490</v>
      </c>
      <c r="J73" s="297" t="str">
        <f t="shared" si="2"/>
        <v>219～223</v>
      </c>
      <c r="K73" s="60">
        <f>INDEX('1.2(1)①'!$B:$B,MATCH(M73,'1.2(1)①'!$A:$A,0),1)</f>
        <v>219</v>
      </c>
      <c r="L73" s="17">
        <f t="shared" si="3"/>
        <v>223</v>
      </c>
      <c r="M73" s="17" t="str">
        <f t="shared" si="0"/>
        <v>Scope1, 2その他の設備導入、運用改善熱利用設備加熱設備の断熱向上</v>
      </c>
      <c r="O73" s="58" t="str">
        <f>INDEX('1.2(1)①'!$J:$J,MATCH(検討会用⑤!$K73,'1.2(1)①'!$B:$B,0),1)</f>
        <v>熱輸送管断熱強化</v>
      </c>
      <c r="P73" s="58">
        <f t="shared" si="1"/>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ht="28.8">
      <c r="B74" s="371" t="s">
        <v>994</v>
      </c>
      <c r="C74" s="372"/>
      <c r="D74" s="64" t="s">
        <v>996</v>
      </c>
      <c r="E74" s="66"/>
      <c r="F74" s="293" t="s">
        <v>13</v>
      </c>
      <c r="G74" s="41" t="str">
        <f t="shared" si="8"/>
        <v>その他の設備導入、運用改善</v>
      </c>
      <c r="H74" s="41" t="str">
        <f t="shared" si="8"/>
        <v>熱利用設備</v>
      </c>
      <c r="I74" s="309" t="s">
        <v>501</v>
      </c>
      <c r="J74" s="297" t="str">
        <f t="shared" si="2"/>
        <v>224～226</v>
      </c>
      <c r="K74" s="60">
        <f>INDEX('1.2(1)①'!$B:$B,MATCH(M74,'1.2(1)①'!$A:$A,0),1)</f>
        <v>224</v>
      </c>
      <c r="L74" s="17">
        <f t="shared" si="3"/>
        <v>226</v>
      </c>
      <c r="M74" s="17" t="str">
        <f t="shared" si="0"/>
        <v>Scope1, 2その他の設備導入、運用改善熱利用設備開口部の縮小・密閉装置</v>
      </c>
      <c r="O74" s="58" t="str">
        <f>INDEX('1.2(1)①'!$J:$J,MATCH(検討会用⑤!$K74,'1.2(1)①'!$B:$B,0),1)</f>
        <v>親子扉の導入</v>
      </c>
      <c r="P74" s="58">
        <f t="shared" si="1"/>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ht="28.8">
      <c r="B75" s="371" t="s">
        <v>994</v>
      </c>
      <c r="C75" s="372"/>
      <c r="D75" s="64" t="s">
        <v>996</v>
      </c>
      <c r="E75" s="66"/>
      <c r="F75" s="293" t="s">
        <v>13</v>
      </c>
      <c r="G75" s="41" t="str">
        <f t="shared" si="8"/>
        <v>その他の設備導入、運用改善</v>
      </c>
      <c r="H75" s="41" t="str">
        <f t="shared" si="8"/>
        <v>熱利用設備</v>
      </c>
      <c r="I75" s="309" t="s">
        <v>508</v>
      </c>
      <c r="J75" s="297" t="str">
        <f t="shared" si="2"/>
        <v>227～235</v>
      </c>
      <c r="K75" s="60">
        <f>INDEX('1.2(1)①'!$B:$B,MATCH(M75,'1.2(1)①'!$A:$A,0),1)</f>
        <v>227</v>
      </c>
      <c r="L75" s="17">
        <f t="shared" si="3"/>
        <v>235</v>
      </c>
      <c r="M75" s="17" t="str">
        <f t="shared" si="0"/>
        <v>Scope1, 2その他の設備導入、運用改善熱利用設備熱媒体輸送管の合理化</v>
      </c>
      <c r="O75" s="58" t="str">
        <f>INDEX('1.2(1)①'!$J:$J,MATCH(検討会用⑤!$K75,'1.2(1)①'!$B:$B,0),1)</f>
        <v>熱輸送管断熱強化</v>
      </c>
      <c r="P75" s="58">
        <f t="shared" si="1"/>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ht="28.8">
      <c r="B76" s="371" t="s">
        <v>994</v>
      </c>
      <c r="C76" s="372"/>
      <c r="D76" s="64" t="s">
        <v>996</v>
      </c>
      <c r="E76" s="66"/>
      <c r="F76" s="293" t="s">
        <v>13</v>
      </c>
      <c r="G76" s="41" t="str">
        <f t="shared" si="8"/>
        <v>その他の設備導入、運用改善</v>
      </c>
      <c r="H76" s="41" t="str">
        <f t="shared" si="8"/>
        <v>熱利用設備</v>
      </c>
      <c r="I76" s="309" t="s">
        <v>525</v>
      </c>
      <c r="J76" s="297" t="str">
        <f t="shared" si="2"/>
        <v>236～238</v>
      </c>
      <c r="K76" s="60">
        <f>INDEX('1.2(1)①'!$B:$B,MATCH(M76,'1.2(1)①'!$A:$A,0),1)</f>
        <v>236</v>
      </c>
      <c r="L76" s="17">
        <f t="shared" si="3"/>
        <v>238</v>
      </c>
      <c r="M76" s="17" t="str">
        <f t="shared" si="0"/>
        <v>Scope1, 2その他の設備導入、運用改善熱利用設備被加熱材の予備処理</v>
      </c>
      <c r="O76" s="58" t="str">
        <f>INDEX('1.2(1)①'!$J:$J,MATCH(検討会用⑤!$K76,'1.2(1)①'!$B:$B,0),1)</f>
        <v>省エネルギー型乾燥装置の導入</v>
      </c>
      <c r="P76" s="58">
        <f t="shared" si="1"/>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ht="28.8">
      <c r="B77" s="371" t="s">
        <v>994</v>
      </c>
      <c r="C77" s="372"/>
      <c r="D77" s="64" t="s">
        <v>996</v>
      </c>
      <c r="E77" s="66"/>
      <c r="F77" s="293" t="s">
        <v>13</v>
      </c>
      <c r="G77" s="41" t="str">
        <f t="shared" si="8"/>
        <v>その他の設備導入、運用改善</v>
      </c>
      <c r="H77" s="41" t="str">
        <f t="shared" si="8"/>
        <v>熱利用設備</v>
      </c>
      <c r="I77" s="309" t="s">
        <v>531</v>
      </c>
      <c r="J77" s="297" t="str">
        <f t="shared" si="2"/>
        <v>239～241</v>
      </c>
      <c r="K77" s="60">
        <f>INDEX('1.2(1)①'!$B:$B,MATCH(M77,'1.2(1)①'!$A:$A,0),1)</f>
        <v>239</v>
      </c>
      <c r="L77" s="17">
        <f t="shared" si="3"/>
        <v>241</v>
      </c>
      <c r="M77" s="17" t="str">
        <f t="shared" si="0"/>
        <v>Scope1, 2その他の設備導入、運用改善熱利用設備蓄熱装置</v>
      </c>
      <c r="O77" s="58" t="str">
        <f>INDEX('1.2(1)①'!$J:$J,MATCH(検討会用⑤!$K77,'1.2(1)①'!$B:$B,0),1)</f>
        <v>蓄熱式冷温水供給装置の導入</v>
      </c>
      <c r="P77" s="58">
        <f t="shared" si="1"/>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ht="28.8">
      <c r="B78" s="371" t="s">
        <v>994</v>
      </c>
      <c r="C78" s="372"/>
      <c r="D78" s="64" t="s">
        <v>996</v>
      </c>
      <c r="E78" s="66"/>
      <c r="F78" s="293" t="s">
        <v>13</v>
      </c>
      <c r="G78" s="41" t="str">
        <f t="shared" ref="G78:H93" si="9">G77</f>
        <v>その他の設備導入、運用改善</v>
      </c>
      <c r="H78" s="41" t="str">
        <f t="shared" si="9"/>
        <v>熱利用設備</v>
      </c>
      <c r="I78" s="309" t="s">
        <v>537</v>
      </c>
      <c r="J78" s="297">
        <f t="shared" si="2"/>
        <v>242</v>
      </c>
      <c r="K78" s="60">
        <f>INDEX('1.2(1)①'!$B:$B,MATCH(M78,'1.2(1)①'!$A:$A,0),1)</f>
        <v>242</v>
      </c>
      <c r="L78" s="17">
        <f t="shared" si="3"/>
        <v>242</v>
      </c>
      <c r="M78" s="17" t="str">
        <f t="shared" si="0"/>
        <v>Scope1, 2その他の設備導入、運用改善熱利用設備真空蒸気媒体による加熱</v>
      </c>
      <c r="O78" s="58" t="str">
        <f>INDEX('1.2(1)①'!$J:$J,MATCH(検討会用⑤!$K78,'1.2(1)①'!$B:$B,0),1)</f>
        <v>真空蒸気方式低温加熱システムの導入</v>
      </c>
      <c r="P78" s="58">
        <f t="shared" si="1"/>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ht="28.8">
      <c r="B79" s="371" t="s">
        <v>994</v>
      </c>
      <c r="C79" s="372"/>
      <c r="D79" s="64" t="s">
        <v>996</v>
      </c>
      <c r="E79" s="66"/>
      <c r="F79" s="293" t="s">
        <v>13</v>
      </c>
      <c r="G79" s="41" t="str">
        <f t="shared" si="9"/>
        <v>その他の設備導入、運用改善</v>
      </c>
      <c r="H79" s="41" t="str">
        <f t="shared" si="9"/>
        <v>熱利用設備</v>
      </c>
      <c r="I79" s="309" t="s">
        <v>540</v>
      </c>
      <c r="J79" s="297" t="str">
        <f t="shared" si="2"/>
        <v>243～252</v>
      </c>
      <c r="K79" s="60">
        <f>INDEX('1.2(1)①'!$B:$B,MATCH(M79,'1.2(1)①'!$A:$A,0),1)</f>
        <v>243</v>
      </c>
      <c r="L79" s="17">
        <f t="shared" si="3"/>
        <v>252</v>
      </c>
      <c r="M79" s="17" t="str">
        <f t="shared" si="0"/>
        <v>Scope1, 2その他の設備導入、運用改善熱利用設備その他</v>
      </c>
      <c r="O79" s="58" t="str">
        <f>INDEX('1.2(1)①'!$J:$J,MATCH(検討会用⑤!$K79,'1.2(1)①'!$B:$B,0),1)</f>
        <v>熱回収型密閉式溶剤回収装置の導入</v>
      </c>
      <c r="P79" s="58">
        <f t="shared" si="1"/>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ht="28.8">
      <c r="B80" s="371" t="s">
        <v>994</v>
      </c>
      <c r="C80" s="372"/>
      <c r="D80" s="64" t="s">
        <v>996</v>
      </c>
      <c r="E80" s="66"/>
      <c r="F80" s="293" t="s">
        <v>13</v>
      </c>
      <c r="G80" s="41" t="str">
        <f t="shared" si="9"/>
        <v>その他の設備導入、運用改善</v>
      </c>
      <c r="H80" s="14" t="s">
        <v>560</v>
      </c>
      <c r="I80" s="309" t="s">
        <v>561</v>
      </c>
      <c r="J80" s="297" t="str">
        <f t="shared" si="2"/>
        <v>253～254</v>
      </c>
      <c r="K80" s="60">
        <f>INDEX('1.2(1)①'!$B:$B,MATCH(M80,'1.2(1)①'!$A:$A,0),1)</f>
        <v>253</v>
      </c>
      <c r="L80" s="17">
        <f t="shared" si="3"/>
        <v>254</v>
      </c>
      <c r="M80" s="17" t="str">
        <f t="shared" si="0"/>
        <v>Scope1, 2その他の設備導入、運用改善廃熱回収設備断熱</v>
      </c>
      <c r="O80" s="58" t="str">
        <f>INDEX('1.2(1)①'!$J:$J,MATCH(検討会用⑤!$K80,'1.2(1)①'!$B:$B,0),1)</f>
        <v>熱輸送管の断熱強化</v>
      </c>
      <c r="P80" s="58">
        <f t="shared" si="1"/>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ht="28.8">
      <c r="B81" s="371" t="s">
        <v>994</v>
      </c>
      <c r="C81" s="372"/>
      <c r="D81" s="64" t="s">
        <v>996</v>
      </c>
      <c r="E81" s="66"/>
      <c r="F81" s="293" t="s">
        <v>13</v>
      </c>
      <c r="G81" s="41" t="str">
        <f t="shared" si="9"/>
        <v>その他の設備導入、運用改善</v>
      </c>
      <c r="H81" s="41" t="str">
        <f t="shared" si="9"/>
        <v>廃熱回収設備</v>
      </c>
      <c r="I81" s="309" t="s">
        <v>531</v>
      </c>
      <c r="J81" s="297">
        <f t="shared" si="2"/>
        <v>255</v>
      </c>
      <c r="K81" s="60">
        <f>INDEX('1.2(1)①'!$B:$B,MATCH(M81,'1.2(1)①'!$A:$A,0),1)</f>
        <v>255</v>
      </c>
      <c r="L81" s="17">
        <f t="shared" si="3"/>
        <v>255</v>
      </c>
      <c r="M81" s="17" t="str">
        <f t="shared" si="0"/>
        <v>Scope1, 2その他の設備導入、運用改善廃熱回収設備蓄熱装置</v>
      </c>
      <c r="O81" s="58" t="str">
        <f>INDEX('1.2(1)①'!$J:$J,MATCH(検討会用⑤!$K81,'1.2(1)①'!$B:$B,0),1)</f>
        <v>熱回収用蓄熱槽の導入</v>
      </c>
      <c r="P81" s="58">
        <f t="shared" si="1"/>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ht="28.8">
      <c r="B82" s="371" t="s">
        <v>994</v>
      </c>
      <c r="C82" s="372"/>
      <c r="D82" s="64" t="s">
        <v>996</v>
      </c>
      <c r="E82" s="66"/>
      <c r="F82" s="293" t="s">
        <v>13</v>
      </c>
      <c r="G82" s="41" t="str">
        <f t="shared" si="9"/>
        <v>その他の設備導入、運用改善</v>
      </c>
      <c r="H82" s="41" t="str">
        <f t="shared" si="9"/>
        <v>廃熱回収設備</v>
      </c>
      <c r="I82" s="309" t="s">
        <v>566</v>
      </c>
      <c r="J82" s="297" t="str">
        <f t="shared" si="2"/>
        <v>256～257</v>
      </c>
      <c r="K82" s="60">
        <f>INDEX('1.2(1)①'!$B:$B,MATCH(M82,'1.2(1)①'!$A:$A,0),1)</f>
        <v>256</v>
      </c>
      <c r="L82" s="17">
        <f t="shared" si="3"/>
        <v>257</v>
      </c>
      <c r="M82" s="17" t="str">
        <f t="shared" si="0"/>
        <v>Scope1, 2その他の設備導入、運用改善廃熱回収設備被加熱物の排熱有効利用</v>
      </c>
      <c r="O82" s="58" t="str">
        <f>INDEX('1.2(1)①'!$J:$J,MATCH(検討会用⑤!$K82,'1.2(1)①'!$B:$B,0),1)</f>
        <v>被加熱材料顕熱回収装置の導入</v>
      </c>
      <c r="P82" s="58">
        <f t="shared" si="1"/>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ht="28.8">
      <c r="B83" s="371" t="s">
        <v>994</v>
      </c>
      <c r="C83" s="372"/>
      <c r="D83" s="64" t="s">
        <v>996</v>
      </c>
      <c r="E83" s="66"/>
      <c r="F83" s="293" t="s">
        <v>13</v>
      </c>
      <c r="G83" s="41" t="str">
        <f t="shared" si="9"/>
        <v>その他の設備導入、運用改善</v>
      </c>
      <c r="H83" s="14" t="s">
        <v>110</v>
      </c>
      <c r="I83" s="309" t="s">
        <v>110</v>
      </c>
      <c r="J83" s="297">
        <f t="shared" si="2"/>
        <v>258</v>
      </c>
      <c r="K83" s="60">
        <f>INDEX('1.2(1)①'!$B:$B,MATCH(M83,'1.2(1)①'!$A:$A,0),1)</f>
        <v>258</v>
      </c>
      <c r="L83" s="17">
        <f t="shared" si="3"/>
        <v>258</v>
      </c>
      <c r="M83" s="17" t="str">
        <f t="shared" si="0"/>
        <v>Scope1, 2その他の設備導入、運用改善コージェネレーション設備コージェネレーション設備</v>
      </c>
      <c r="O83" s="58" t="str">
        <f>INDEX('1.2(1)①'!$J:$J,MATCH(検討会用⑤!$K83,'1.2(1)①'!$B:$B,0),1)</f>
        <v>工場内蒸気最適運用システムの導入</v>
      </c>
      <c r="P83" s="58">
        <f t="shared" si="1"/>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ht="28.8">
      <c r="B84" s="371" t="s">
        <v>994</v>
      </c>
      <c r="C84" s="372"/>
      <c r="D84" s="64" t="s">
        <v>996</v>
      </c>
      <c r="E84" s="66"/>
      <c r="F84" s="293" t="s">
        <v>13</v>
      </c>
      <c r="G84" s="41" t="str">
        <f t="shared" si="9"/>
        <v>その他の設備導入、運用改善</v>
      </c>
      <c r="H84" s="41" t="str">
        <f t="shared" si="9"/>
        <v>コージェネレーション設備</v>
      </c>
      <c r="I84" s="309" t="s">
        <v>571</v>
      </c>
      <c r="J84" s="297"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58" t="str">
        <f>INDEX('1.2(1)①'!$J:$J,MATCH(検討会用⑤!$K84,'1.2(1)①'!$B:$B,0),1)</f>
        <v>多段抽気型蒸気タービンの導入</v>
      </c>
      <c r="P84" s="58">
        <f t="shared" si="1"/>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ht="28.8">
      <c r="B85" s="371" t="s">
        <v>994</v>
      </c>
      <c r="C85" s="372"/>
      <c r="D85" s="64" t="s">
        <v>996</v>
      </c>
      <c r="E85" s="66"/>
      <c r="F85" s="293" t="s">
        <v>13</v>
      </c>
      <c r="G85" s="41" t="str">
        <f t="shared" si="9"/>
        <v>その他の設備導入、運用改善</v>
      </c>
      <c r="H85" s="41" t="str">
        <f t="shared" si="9"/>
        <v>コージェネレーション設備</v>
      </c>
      <c r="I85" s="309" t="s">
        <v>540</v>
      </c>
      <c r="J85" s="297" t="str">
        <f t="shared" si="2"/>
        <v>261～265</v>
      </c>
      <c r="K85" s="60">
        <f>INDEX('1.2(1)①'!$B:$B,MATCH(M85,'1.2(1)①'!$A:$A,0),1)</f>
        <v>261</v>
      </c>
      <c r="L85" s="17">
        <f t="shared" si="3"/>
        <v>265</v>
      </c>
      <c r="M85" s="17" t="str">
        <f t="shared" si="0"/>
        <v>Scope1, 2その他の設備導入、運用改善コージェネレーション設備その他</v>
      </c>
      <c r="O85" s="58" t="str">
        <f>INDEX('1.2(1)①'!$J:$J,MATCH(検討会用⑤!$K85,'1.2(1)①'!$B:$B,0),1)</f>
        <v>排気再燃バーナー、追い焚きバーナーの導入</v>
      </c>
      <c r="P85" s="58">
        <f t="shared" si="1"/>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ht="28.8">
      <c r="B86" s="371" t="s">
        <v>994</v>
      </c>
      <c r="C86" s="372"/>
      <c r="D86" s="64" t="s">
        <v>996</v>
      </c>
      <c r="E86" s="66"/>
      <c r="F86" s="293" t="s">
        <v>13</v>
      </c>
      <c r="G86" s="41" t="str">
        <f t="shared" si="9"/>
        <v>その他の設備導入、運用改善</v>
      </c>
      <c r="H86" s="14" t="s">
        <v>117</v>
      </c>
      <c r="I86" s="309" t="s">
        <v>118</v>
      </c>
      <c r="J86" s="297" t="str">
        <f t="shared" si="2"/>
        <v>266～273</v>
      </c>
      <c r="K86" s="60">
        <f>INDEX('1.2(1)①'!$B:$B,MATCH(M86,'1.2(1)①'!$A:$A,0),1)</f>
        <v>266</v>
      </c>
      <c r="L86" s="17">
        <f t="shared" si="3"/>
        <v>273</v>
      </c>
      <c r="M86" s="17" t="str">
        <f t="shared" si="0"/>
        <v>Scope1, 2その他の設備導入、運用改善電気使用設備受変電、配電設備</v>
      </c>
      <c r="O86" s="58" t="str">
        <f>INDEX('1.2(1)①'!$J:$J,MATCH(検討会用⑤!$K86,'1.2(1)①'!$B:$B,0),1)</f>
        <v>負荷電圧安定化供給装置の導入</v>
      </c>
      <c r="P86" s="58">
        <f t="shared" si="1"/>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ht="28.8">
      <c r="B87" s="371" t="s">
        <v>994</v>
      </c>
      <c r="C87" s="372"/>
      <c r="D87" s="64" t="s">
        <v>996</v>
      </c>
      <c r="E87" s="66"/>
      <c r="F87" s="293" t="s">
        <v>13</v>
      </c>
      <c r="G87" s="41" t="str">
        <f t="shared" si="9"/>
        <v>その他の設備導入、運用改善</v>
      </c>
      <c r="H87" s="41" t="str">
        <f t="shared" si="9"/>
        <v>電気使用設備</v>
      </c>
      <c r="I87" s="309" t="s">
        <v>597</v>
      </c>
      <c r="J87" s="297" t="str">
        <f t="shared" si="2"/>
        <v>274～278</v>
      </c>
      <c r="K87" s="60">
        <f>INDEX('1.2(1)①'!$B:$B,MATCH(M87,'1.2(1)①'!$A:$A,0),1)</f>
        <v>274</v>
      </c>
      <c r="L87" s="17">
        <f t="shared" si="3"/>
        <v>278</v>
      </c>
      <c r="M87" s="17" t="str">
        <f t="shared" si="0"/>
        <v>Scope1, 2その他の設備導入、運用改善電気使用設備回転数制御装置</v>
      </c>
      <c r="O87" s="58" t="str">
        <f>INDEX('1.2(1)①'!$J:$J,MATCH(検討会用⑤!$K87,'1.2(1)①'!$B:$B,0),1)</f>
        <v>インバーター制御装置の導入</v>
      </c>
      <c r="P87" s="58">
        <f t="shared" si="1"/>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ht="28.8">
      <c r="B88" s="371" t="s">
        <v>994</v>
      </c>
      <c r="C88" s="372"/>
      <c r="D88" s="64" t="s">
        <v>996</v>
      </c>
      <c r="E88" s="66"/>
      <c r="F88" s="293" t="s">
        <v>13</v>
      </c>
      <c r="G88" s="41" t="str">
        <f t="shared" si="9"/>
        <v>その他の設備導入、運用改善</v>
      </c>
      <c r="H88" s="41" t="str">
        <f t="shared" si="9"/>
        <v>電気使用設備</v>
      </c>
      <c r="I88" s="309" t="s">
        <v>608</v>
      </c>
      <c r="J88" s="297" t="str">
        <f t="shared" si="2"/>
        <v>279～281</v>
      </c>
      <c r="K88" s="60">
        <f>INDEX('1.2(1)①'!$B:$B,MATCH(M88,'1.2(1)①'!$A:$A,0),1)</f>
        <v>279</v>
      </c>
      <c r="L88" s="17">
        <f t="shared" si="3"/>
        <v>281</v>
      </c>
      <c r="M88" s="17" t="str">
        <f t="shared" ref="M88:M100" si="10">F88&amp;G88&amp;H88&amp;I88</f>
        <v>Scope1, 2その他の設備導入、運用改善電気使用設備力率改善</v>
      </c>
      <c r="O88" s="58" t="str">
        <f>INDEX('1.2(1)①'!$J:$J,MATCH(検討会用⑤!$K88,'1.2(1)①'!$B:$B,0),1)</f>
        <v>進相コンデンサの導入</v>
      </c>
      <c r="P88" s="58">
        <f t="shared" ref="P88:P99" si="11">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ht="28.8">
      <c r="B89" s="371" t="s">
        <v>994</v>
      </c>
      <c r="C89" s="372"/>
      <c r="D89" s="64" t="s">
        <v>996</v>
      </c>
      <c r="E89" s="66"/>
      <c r="F89" s="293" t="s">
        <v>13</v>
      </c>
      <c r="G89" s="41" t="str">
        <f t="shared" si="9"/>
        <v>その他の設備導入、運用改善</v>
      </c>
      <c r="H89" s="41" t="str">
        <f t="shared" si="9"/>
        <v>電気使用設備</v>
      </c>
      <c r="I89" s="309" t="s">
        <v>615</v>
      </c>
      <c r="J89" s="297" t="str">
        <f t="shared" ref="J89:J99" si="12">HYPERLINK("#'"&amp;$B$17&amp;$B$18&amp;$B$21&amp;"'!B"&amp;K89+6,IF(L89=K89,K89,K89&amp;"～"&amp;L89))</f>
        <v>282～286</v>
      </c>
      <c r="K89" s="60">
        <f>INDEX('1.2(1)①'!$B:$B,MATCH(M89,'1.2(1)①'!$A:$A,0),1)</f>
        <v>282</v>
      </c>
      <c r="L89" s="17">
        <f t="shared" ref="L89:L98" si="13">K90-1</f>
        <v>286</v>
      </c>
      <c r="M89" s="17" t="str">
        <f t="shared" si="10"/>
        <v>Scope1, 2その他の設備導入、運用改善電気使用設備計測管理装置</v>
      </c>
      <c r="O89" s="58" t="str">
        <f>INDEX('1.2(1)①'!$J:$J,MATCH(検討会用⑤!$K89,'1.2(1)①'!$B:$B,0),1)</f>
        <v>自動計測装置の導入</v>
      </c>
      <c r="P89" s="58">
        <f t="shared" si="11"/>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ht="28.8">
      <c r="B90" s="371" t="s">
        <v>994</v>
      </c>
      <c r="C90" s="372"/>
      <c r="D90" s="64" t="s">
        <v>996</v>
      </c>
      <c r="E90" s="66"/>
      <c r="F90" s="293" t="s">
        <v>13</v>
      </c>
      <c r="G90" s="41" t="str">
        <f t="shared" si="9"/>
        <v>その他の設備導入、運用改善</v>
      </c>
      <c r="H90" s="41" t="str">
        <f t="shared" si="9"/>
        <v>電気使用設備</v>
      </c>
      <c r="I90" s="309" t="s">
        <v>626</v>
      </c>
      <c r="J90" s="297" t="str">
        <f t="shared" si="12"/>
        <v>287～290</v>
      </c>
      <c r="K90" s="60">
        <f>INDEX('1.2(1)①'!$B:$B,MATCH(M90,'1.2(1)①'!$A:$A,0),1)</f>
        <v>287</v>
      </c>
      <c r="L90" s="17">
        <f t="shared" si="13"/>
        <v>290</v>
      </c>
      <c r="M90" s="17" t="str">
        <f t="shared" si="10"/>
        <v>Scope1, 2その他の設備導入、運用改善電気使用設備業務用機器</v>
      </c>
      <c r="O90" s="58" t="str">
        <f>INDEX('1.2(1)①'!$J:$J,MATCH(検討会用⑤!$K90,'1.2(1)①'!$B:$B,0),1)</f>
        <v>ショーケースの保温装置の導入</v>
      </c>
      <c r="P90" s="58">
        <f t="shared" si="11"/>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ht="28.8">
      <c r="B91" s="371" t="s">
        <v>994</v>
      </c>
      <c r="C91" s="372"/>
      <c r="D91" s="40" t="s">
        <v>996</v>
      </c>
      <c r="E91" s="67"/>
      <c r="F91" s="41" t="s">
        <v>13</v>
      </c>
      <c r="G91" s="41" t="str">
        <f t="shared" si="9"/>
        <v>その他の設備導入、運用改善</v>
      </c>
      <c r="H91" s="41" t="str">
        <f t="shared" si="9"/>
        <v>電気使用設備</v>
      </c>
      <c r="I91" s="309" t="s">
        <v>540</v>
      </c>
      <c r="J91" s="297" t="str">
        <f t="shared" si="12"/>
        <v>291～295</v>
      </c>
      <c r="K91" s="60">
        <f>INDEX('1.2(1)①'!$B:$B,MATCH(M91,'1.2(1)①'!$A:$A,0),1)</f>
        <v>291</v>
      </c>
      <c r="L91" s="17">
        <f t="shared" si="13"/>
        <v>295</v>
      </c>
      <c r="M91" s="17" t="str">
        <f t="shared" si="10"/>
        <v>Scope1, 2その他の設備導入、運用改善電気使用設備その他</v>
      </c>
      <c r="O91" s="58" t="str">
        <f>INDEX('1.2(1)①'!$J:$J,MATCH(検討会用⑤!$K91,'1.2(1)①'!$B:$B,0),1)</f>
        <v>高性能電気分解炉・メッキ炉の導入</v>
      </c>
      <c r="P91" s="58">
        <f t="shared" si="11"/>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ht="28.8">
      <c r="B92" s="371" t="s">
        <v>994</v>
      </c>
      <c r="C92" s="372"/>
      <c r="D92" s="64" t="s">
        <v>996</v>
      </c>
      <c r="E92" s="66"/>
      <c r="F92" s="293" t="s">
        <v>13</v>
      </c>
      <c r="G92" s="41" t="str">
        <f t="shared" si="9"/>
        <v>その他の設備導入、運用改善</v>
      </c>
      <c r="H92" s="14" t="s">
        <v>169</v>
      </c>
      <c r="I92" s="309" t="s">
        <v>646</v>
      </c>
      <c r="J92" s="297" t="str">
        <f t="shared" si="12"/>
        <v>296～297</v>
      </c>
      <c r="K92" s="60">
        <f>INDEX('1.2(1)①'!$B:$B,MATCH(M92,'1.2(1)①'!$A:$A,0),1)</f>
        <v>296</v>
      </c>
      <c r="L92" s="17">
        <f t="shared" si="13"/>
        <v>297</v>
      </c>
      <c r="M92" s="17" t="str">
        <f t="shared" si="10"/>
        <v>Scope1, 2その他の設備導入、運用改善建物外壁・屋根・窓・床の断熱化・気密化</v>
      </c>
      <c r="O92" s="58" t="str">
        <f>INDEX('1.2(1)①'!$J:$J,MATCH(検討会用⑤!$K92,'1.2(1)①'!$B:$B,0),1)</f>
        <v>空調ゾーニングの細分化</v>
      </c>
      <c r="P92" s="58">
        <f t="shared" si="11"/>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ht="28.8">
      <c r="B93" s="371" t="s">
        <v>994</v>
      </c>
      <c r="C93" s="372"/>
      <c r="D93" s="64" t="s">
        <v>996</v>
      </c>
      <c r="E93" s="66"/>
      <c r="F93" s="293" t="s">
        <v>13</v>
      </c>
      <c r="G93" s="41" t="str">
        <f t="shared" si="9"/>
        <v>その他の設備導入、運用改善</v>
      </c>
      <c r="H93" s="41" t="str">
        <f>H92</f>
        <v>建物</v>
      </c>
      <c r="I93" s="309" t="s">
        <v>651</v>
      </c>
      <c r="J93" s="297">
        <f t="shared" si="12"/>
        <v>298</v>
      </c>
      <c r="K93" s="60">
        <f>INDEX('1.2(1)①'!$B:$B,MATCH(M93,'1.2(1)①'!$A:$A,0),1)</f>
        <v>298</v>
      </c>
      <c r="L93" s="17">
        <f t="shared" si="13"/>
        <v>298</v>
      </c>
      <c r="M93" s="17" t="str">
        <f t="shared" si="10"/>
        <v>Scope1, 2その他の設備導入、運用改善建物日射遮蔽</v>
      </c>
      <c r="O93" s="58" t="str">
        <f>INDEX('1.2(1)①'!$J:$J,MATCH(検討会用⑤!$K93,'1.2(1)①'!$B:$B,0),1)</f>
        <v>日射遮蔽</v>
      </c>
      <c r="P93" s="58">
        <f t="shared" si="11"/>
        <v>1</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ht="28.8">
      <c r="B94" s="371" t="s">
        <v>994</v>
      </c>
      <c r="C94" s="372"/>
      <c r="D94" s="64" t="s">
        <v>996</v>
      </c>
      <c r="E94" s="66"/>
      <c r="F94" s="293" t="s">
        <v>13</v>
      </c>
      <c r="G94" s="41" t="str">
        <f t="shared" ref="G94" si="14">G93</f>
        <v>その他の設備導入、運用改善</v>
      </c>
      <c r="H94" s="373" t="s">
        <v>3849</v>
      </c>
      <c r="I94" s="374"/>
      <c r="J94" s="297" t="str">
        <f t="shared" si="12"/>
        <v>299～309</v>
      </c>
      <c r="K94" s="60">
        <f>INDEX('1.2(1)①'!$B:$B,MATCH(M94,'1.2(1)①'!$A:$A,0),1)</f>
        <v>299</v>
      </c>
      <c r="L94" s="17">
        <f>K95-1</f>
        <v>309</v>
      </c>
      <c r="M94" s="17" t="str">
        <f t="shared" si="10"/>
        <v>Scope1, 2その他の設備導入、運用改善未利用エネルギー・再生可能エネルギー設備等</v>
      </c>
      <c r="O94" s="58" t="str">
        <f>INDEX('1.2(1)①'!$J:$J,MATCH(検討会用⑤!$K94,'1.2(1)①'!$B:$B,0),1)</f>
        <v>廃棄物、廃液のガス化・液（油）化・固形燃料化装置の導入</v>
      </c>
      <c r="P94" s="58">
        <f t="shared" si="11"/>
        <v>11</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ht="28.8">
      <c r="B95" s="371" t="s">
        <v>994</v>
      </c>
      <c r="C95" s="372"/>
      <c r="D95" s="64" t="s">
        <v>996</v>
      </c>
      <c r="E95" s="66"/>
      <c r="F95" s="293" t="s">
        <v>13</v>
      </c>
      <c r="G95" s="41" t="str">
        <f>G94</f>
        <v>その他の設備導入、運用改善</v>
      </c>
      <c r="H95" s="373" t="s">
        <v>673</v>
      </c>
      <c r="I95" s="374"/>
      <c r="J95" s="297" t="str">
        <f t="shared" si="12"/>
        <v>310～312</v>
      </c>
      <c r="K95" s="60">
        <f>INDEX('1.2(1)①'!$B:$B,MATCH(M95,'1.2(1)①'!$A:$A,0),1)</f>
        <v>310</v>
      </c>
      <c r="L95" s="17">
        <f t="shared" si="13"/>
        <v>312</v>
      </c>
      <c r="M95" s="17" t="str">
        <f>F95&amp;G95&amp;H95&amp;I95</f>
        <v>Scope1, 2その他の設備導入、運用改善情報技術</v>
      </c>
      <c r="O95" s="58" t="str">
        <f>INDEX('1.2(1)①'!$J:$J,MATCH(検討会用⑤!$K95,'1.2(1)①'!$B:$B,0),1)</f>
        <v>ネットワーク対応型製造設備の導入</v>
      </c>
      <c r="P95" s="58">
        <f t="shared" si="11"/>
        <v>3</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ht="28.8">
      <c r="B96" s="371" t="s">
        <v>994</v>
      </c>
      <c r="C96" s="372"/>
      <c r="D96" s="64" t="s">
        <v>996</v>
      </c>
      <c r="E96" s="66"/>
      <c r="F96" s="13" t="s">
        <v>678</v>
      </c>
      <c r="G96" s="309" t="s">
        <v>679</v>
      </c>
      <c r="H96" s="373" t="s">
        <v>680</v>
      </c>
      <c r="I96" s="374"/>
      <c r="J96" s="297" t="str">
        <f t="shared" si="12"/>
        <v>313～306</v>
      </c>
      <c r="K96" s="60">
        <f>INDEX('1.2(1)①'!$B:$B,MATCH(M96,'1.2(1)①'!$A:$A,0),1)</f>
        <v>313</v>
      </c>
      <c r="L96" s="17">
        <f t="shared" si="13"/>
        <v>306</v>
      </c>
      <c r="M96" s="17" t="str">
        <f t="shared" si="10"/>
        <v>Scope2敷地外からの再生可能エネルギーの調達ー</v>
      </c>
      <c r="O96" s="58" t="str">
        <f>INDEX('1.2(1)①'!$J:$J,MATCH(検討会用⑤!$K96,'1.2(1)①'!$B:$B,0),1)</f>
        <v>オフサイトからの再生可能エネルギー電力の調達</v>
      </c>
      <c r="P96" s="58">
        <f t="shared" si="11"/>
        <v>-6</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28.8">
      <c r="B97" s="371" t="s">
        <v>994</v>
      </c>
      <c r="C97" s="372"/>
      <c r="D97" s="64" t="s">
        <v>996</v>
      </c>
      <c r="E97" s="66"/>
      <c r="F97" s="13" t="s">
        <v>683</v>
      </c>
      <c r="G97" s="309" t="s">
        <v>708</v>
      </c>
      <c r="H97" s="373" t="s">
        <v>680</v>
      </c>
      <c r="I97" s="374"/>
      <c r="J97" s="297" t="str">
        <f t="shared" si="12"/>
        <v>307～311</v>
      </c>
      <c r="K97" s="60">
        <v>307</v>
      </c>
      <c r="L97" s="17">
        <f t="shared" si="13"/>
        <v>311</v>
      </c>
      <c r="M97" s="17" t="str">
        <f t="shared" si="10"/>
        <v>Scope3バリューチェーンの上流側の排出削減ー</v>
      </c>
      <c r="O97" s="58" t="str">
        <f>INDEX('1.2(1)①'!$J:$J,MATCH(検討会用⑤!$K97,'1.2(1)①'!$B:$B,0),1)</f>
        <v>高効率ガス分離装置の導入</v>
      </c>
      <c r="P97" s="58">
        <f t="shared" si="11"/>
        <v>5</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ht="28.8">
      <c r="B98" s="371" t="s">
        <v>994</v>
      </c>
      <c r="C98" s="372"/>
      <c r="D98" s="64" t="s">
        <v>996</v>
      </c>
      <c r="E98" s="66"/>
      <c r="F98" s="293" t="str">
        <f t="shared" ref="F98" si="15">F97</f>
        <v>Scope3</v>
      </c>
      <c r="G98" s="309" t="s">
        <v>729</v>
      </c>
      <c r="H98" s="373" t="s">
        <v>680</v>
      </c>
      <c r="I98" s="374"/>
      <c r="J98" s="297" t="str">
        <f t="shared" si="12"/>
        <v>312～321</v>
      </c>
      <c r="K98" s="60">
        <v>312</v>
      </c>
      <c r="L98" s="17">
        <f t="shared" si="13"/>
        <v>321</v>
      </c>
      <c r="M98" s="17" t="str">
        <f t="shared" si="10"/>
        <v>Scope3バリューチェーンの下流流側の排出削減ー</v>
      </c>
      <c r="O98" s="58" t="str">
        <f>INDEX('1.2(1)①'!$J:$J,MATCH(検討会用⑤!$K98,'1.2(1)①'!$B:$B,0),1)</f>
        <v>業務・事業の効率改善に向けたデジタル化、DX化</v>
      </c>
      <c r="P98" s="58">
        <f t="shared" si="11"/>
        <v>10</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ht="28.8">
      <c r="B99" s="387" t="s">
        <v>994</v>
      </c>
      <c r="C99" s="388"/>
      <c r="D99" s="65" t="s">
        <v>996</v>
      </c>
      <c r="E99" s="68"/>
      <c r="F99" s="294" t="s">
        <v>692</v>
      </c>
      <c r="G99" s="309" t="s">
        <v>693</v>
      </c>
      <c r="H99" s="373" t="s">
        <v>680</v>
      </c>
      <c r="I99" s="374"/>
      <c r="J99" s="297">
        <f t="shared" si="12"/>
        <v>322</v>
      </c>
      <c r="K99" s="60">
        <f>INDEX('1.2(1)①'!$B:$B,MATCH(M99,'1.2(1)①'!$A:$A,0),1)</f>
        <v>322</v>
      </c>
      <c r="L99" s="17">
        <f>K100-1</f>
        <v>322</v>
      </c>
      <c r="M99" s="17" t="str">
        <f t="shared" si="10"/>
        <v>Scope1～3バリューチェーンの関係者間での協働による排出削減ー</v>
      </c>
      <c r="O99" s="58" t="str">
        <f>INDEX('1.2(1)①'!$J:$J,MATCH(検討会用⑤!$K99,'1.2(1)①'!$B:$B,0),1)</f>
        <v>エネルギーの面的利用、地産地消（自立・分散型エネルギーシステムの構築等）</v>
      </c>
      <c r="P99" s="58">
        <f t="shared" si="11"/>
        <v>1</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c r="K100" s="17">
        <f>'1.2(1)①'!B328+1</f>
        <v>323</v>
      </c>
      <c r="L100" s="17"/>
      <c r="M100" s="17" t="str">
        <f t="shared" si="10"/>
        <v/>
      </c>
    </row>
    <row r="101" spans="2:18">
      <c r="K101" s="17"/>
      <c r="L101" s="17"/>
      <c r="M101" s="17"/>
    </row>
    <row r="102" spans="2:18" ht="18.600000000000001">
      <c r="B102" s="33" t="s">
        <v>711</v>
      </c>
      <c r="C102" s="19" t="s">
        <v>705</v>
      </c>
      <c r="E102" s="19"/>
      <c r="K102" s="17"/>
      <c r="L102" s="17"/>
      <c r="M102" s="17"/>
    </row>
    <row r="103" spans="2:18">
      <c r="P103" s="58"/>
    </row>
    <row r="104" spans="2:18" ht="28.8">
      <c r="B104" s="375" t="s">
        <v>0</v>
      </c>
      <c r="C104" s="395"/>
      <c r="D104" s="369" t="s">
        <v>730</v>
      </c>
      <c r="E104" s="370"/>
      <c r="F104" s="295" t="s">
        <v>8</v>
      </c>
      <c r="G104" s="296" t="s">
        <v>731</v>
      </c>
      <c r="H104" s="375" t="s">
        <v>4</v>
      </c>
      <c r="I104" s="376"/>
      <c r="J104" s="59" t="s">
        <v>3003</v>
      </c>
      <c r="O104" s="58" t="s">
        <v>3518</v>
      </c>
      <c r="P104" s="58" t="s">
        <v>3513</v>
      </c>
      <c r="Q104" t="s">
        <v>3516</v>
      </c>
      <c r="R104" t="s">
        <v>3517</v>
      </c>
    </row>
    <row r="105" spans="2:18">
      <c r="B105" s="21" t="s">
        <v>732</v>
      </c>
      <c r="C105" s="21"/>
      <c r="D105" s="21" t="s">
        <v>733</v>
      </c>
      <c r="E105" s="21" t="s">
        <v>735</v>
      </c>
      <c r="F105" s="21" t="s">
        <v>13</v>
      </c>
      <c r="G105" s="21" t="s">
        <v>809</v>
      </c>
      <c r="H105" s="74" t="s">
        <v>89</v>
      </c>
      <c r="I105" s="75"/>
      <c r="J105" s="297">
        <f t="shared" ref="J105:J136" si="16">HYPERLINK("#'"&amp;$B$17&amp;$B$18&amp;$B$102&amp;"'!B"&amp;K105+6,IF(L105=K105,K105,K105&amp;"～"&amp;L105))</f>
        <v>1</v>
      </c>
      <c r="K105" s="60">
        <f>INDEX('1.2(1)②'!$B:$B,MATCH(M105,'1.2(1)②'!$A:$A,0),1)</f>
        <v>1</v>
      </c>
      <c r="L105" s="17">
        <f>K106-1</f>
        <v>1</v>
      </c>
      <c r="M105" s="17" t="str">
        <f t="shared" ref="M105:M168" si="17">B105&amp;D105&amp;E105&amp;G105&amp;H105</f>
        <v>エネルギー転換電気供給業汽力発電（コンバインドサイクルを含む）燃焼工程熱利用設備</v>
      </c>
      <c r="O105" s="58" t="str">
        <f>INDEX('1.2(1)②'!$J:$J,MATCH($K105,'1.2(1)②'!$B:$B,0),1)</f>
        <v>超臨界ボイラー（※系統容量等の制約により大規模な発電プラントを導入できない地域の場合）、超々臨界圧ボイラーの導入</v>
      </c>
      <c r="P105">
        <f t="shared" ref="P105:P168" si="18">L105-K105+1</f>
        <v>1</v>
      </c>
      <c r="Q105">
        <f>COUNTIFS('1.2(2)'!J$1018:J$1019,"〇",'1.2(2)'!$C$1018:$C$1019,"&gt;="&amp;$K105,'1.2(2)'!$C$1018:$C$1019,"&lt;="&amp;$L105)+COUNTIFS('1.2(2)'!J$1018:J$1019,"△",'1.2(2)'!$C$1018:$C$1019,"&gt;="&amp;$K105,'1.2(2)'!$C$1018:$C$1019,"&lt;="&amp;$L105)</f>
        <v>0</v>
      </c>
      <c r="R105">
        <f>COUNTIFS('1.2(2)'!K$1018:K$1019,"〇",'1.2(2)'!$C$1018:$C$1019,"&gt;="&amp;$K105,'1.2(2)'!$C$1018:$C$1019,"&lt;="&amp;$L105)+COUNTIFS('1.2(2)'!K$1018:K$1019,"△",'1.2(2)'!$C$1018:$C$1019,"&gt;="&amp;$K105,'1.2(2)'!$C$1018:$C$1019,"&lt;="&amp;$L105)</f>
        <v>0</v>
      </c>
    </row>
    <row r="106" spans="2:18">
      <c r="B106" s="69" t="s">
        <v>732</v>
      </c>
      <c r="C106" s="22"/>
      <c r="D106" s="69" t="s">
        <v>733</v>
      </c>
      <c r="E106" s="69" t="s">
        <v>735</v>
      </c>
      <c r="F106" s="69" t="s">
        <v>13</v>
      </c>
      <c r="G106" s="21" t="s">
        <v>811</v>
      </c>
      <c r="H106" s="74" t="s">
        <v>89</v>
      </c>
      <c r="I106" s="75"/>
      <c r="J106" s="297">
        <f t="shared" si="16"/>
        <v>2</v>
      </c>
      <c r="K106" s="60">
        <f>INDEX('1.2(1)②'!$B:$B,MATCH(M106,'1.2(1)②'!$A:$A,0),1)</f>
        <v>2</v>
      </c>
      <c r="L106" s="17">
        <f t="shared" ref="L106:L213" si="19">K107-1</f>
        <v>2</v>
      </c>
      <c r="M106" s="17" t="str">
        <f t="shared" si="17"/>
        <v>エネルギー転換電気供給業汽力発電（コンバインドサイクルを含む）発電工程熱利用設備</v>
      </c>
      <c r="O106" s="58" t="str">
        <f>INDEX('1.2(1)②'!$J:$J,MATCH($K106,'1.2(1)②'!$B:$B,0),1)</f>
        <v>超高温高圧（ＵＳＣ）蒸気タービン、再熱式蒸気タービン、多段抽気タービンなどの導入</v>
      </c>
      <c r="P106">
        <f t="shared" si="18"/>
        <v>1</v>
      </c>
      <c r="Q106">
        <f>COUNTIFS('1.2(2)'!J$1018:J$1019,"〇",'1.2(2)'!$C$1018:$C$1019,"&gt;="&amp;$K106,'1.2(2)'!$C$1018:$C$1019,"&lt;="&amp;$L106)+COUNTIFS('1.2(2)'!J$1018:J$1019,"△",'1.2(2)'!$C$1018:$C$1019,"&gt;="&amp;$K106,'1.2(2)'!$C$1018:$C$1019,"&lt;="&amp;$L106)</f>
        <v>0</v>
      </c>
      <c r="R106">
        <f>COUNTIFS('1.2(2)'!K$1018:K$1019,"〇",'1.2(2)'!$C$1018:$C$1019,"&gt;="&amp;$K106,'1.2(2)'!$C$1018:$C$1019,"&lt;="&amp;$L106)+COUNTIFS('1.2(2)'!K$1018:K$1019,"△",'1.2(2)'!$C$1018:$C$1019,"&gt;="&amp;$K106,'1.2(2)'!$C$1018:$C$1019,"&lt;="&amp;$L106)</f>
        <v>0</v>
      </c>
    </row>
    <row r="107" spans="2:18">
      <c r="B107" s="70" t="s">
        <v>732</v>
      </c>
      <c r="C107" s="22"/>
      <c r="D107" s="70" t="s">
        <v>733</v>
      </c>
      <c r="E107" s="71" t="s">
        <v>735</v>
      </c>
      <c r="F107" s="69" t="s">
        <v>3683</v>
      </c>
      <c r="G107" s="72" t="s">
        <v>811</v>
      </c>
      <c r="H107" s="74" t="s">
        <v>117</v>
      </c>
      <c r="I107" s="75"/>
      <c r="J107" s="297">
        <f t="shared" si="16"/>
        <v>3</v>
      </c>
      <c r="K107" s="60">
        <f>INDEX('1.2(1)②'!$B:$B,MATCH(M107,'1.2(1)②'!$A:$A,0),1)</f>
        <v>3</v>
      </c>
      <c r="L107" s="17">
        <f t="shared" si="19"/>
        <v>3</v>
      </c>
      <c r="M107" s="17" t="str">
        <f t="shared" si="17"/>
        <v>エネルギー転換電気供給業汽力発電（コンバインドサイクルを含む）発電工程電気使用設備</v>
      </c>
      <c r="O107" s="58" t="str">
        <f>INDEX('1.2(1)②'!$J:$J,MATCH($K107,'1.2(1)②'!$B:$B,0),1)</f>
        <v>発電機直結サイリスタ励磁装置、静止型サイリスタ励磁装置等の導入</v>
      </c>
      <c r="P107">
        <f t="shared" si="18"/>
        <v>1</v>
      </c>
      <c r="Q107">
        <f>COUNTIFS('1.2(2)'!J$1018:J$1019,"〇",'1.2(2)'!$C$1018:$C$1019,"&gt;="&amp;$K107,'1.2(2)'!$C$1018:$C$1019,"&lt;="&amp;$L107)+COUNTIFS('1.2(2)'!J$1018:J$1019,"△",'1.2(2)'!$C$1018:$C$1019,"&gt;="&amp;$K107,'1.2(2)'!$C$1018:$C$1019,"&lt;="&amp;$L107)</f>
        <v>0</v>
      </c>
      <c r="R107">
        <f>COUNTIFS('1.2(2)'!K$1018:K$1019,"〇",'1.2(2)'!$C$1018:$C$1019,"&gt;="&amp;$K107,'1.2(2)'!$C$1018:$C$1019,"&lt;="&amp;$L107)+COUNTIFS('1.2(2)'!K$1018:K$1019,"△",'1.2(2)'!$C$1018:$C$1019,"&gt;="&amp;$K107,'1.2(2)'!$C$1018:$C$1019,"&lt;="&amp;$L107)</f>
        <v>0</v>
      </c>
    </row>
    <row r="108" spans="2:18">
      <c r="B108" s="70" t="s">
        <v>732</v>
      </c>
      <c r="C108" s="22"/>
      <c r="D108" s="71" t="s">
        <v>733</v>
      </c>
      <c r="E108" s="23" t="s">
        <v>738</v>
      </c>
      <c r="F108" s="69" t="s">
        <v>3684</v>
      </c>
      <c r="G108" s="301" t="s">
        <v>809</v>
      </c>
      <c r="H108" s="74" t="s">
        <v>89</v>
      </c>
      <c r="I108" s="75"/>
      <c r="J108" s="297">
        <f t="shared" si="16"/>
        <v>4</v>
      </c>
      <c r="K108" s="60">
        <f>INDEX('1.2(1)②'!$B:$B,MATCH(M108,'1.2(1)②'!$A:$A,0),1)</f>
        <v>4</v>
      </c>
      <c r="L108" s="17">
        <f t="shared" si="19"/>
        <v>4</v>
      </c>
      <c r="M108" s="17" t="str">
        <f t="shared" si="17"/>
        <v>エネルギー転換電気供給業ガスタービン発電燃焼工程熱利用設備</v>
      </c>
      <c r="O108" s="58" t="str">
        <f>INDEX('1.2(1)②'!$J:$J,MATCH($K108,'1.2(1)②'!$B:$B,0),1)</f>
        <v>蒸気噴霧型ガスタービンの導入</v>
      </c>
      <c r="P108">
        <f t="shared" si="18"/>
        <v>1</v>
      </c>
      <c r="Q108">
        <f>COUNTIFS('1.2(2)'!J$1018:J$1019,"〇",'1.2(2)'!$C$1018:$C$1019,"&gt;="&amp;$K108,'1.2(2)'!$C$1018:$C$1019,"&lt;="&amp;$L108)+COUNTIFS('1.2(2)'!J$1018:J$1019,"△",'1.2(2)'!$C$1018:$C$1019,"&gt;="&amp;$K108,'1.2(2)'!$C$1018:$C$1019,"&lt;="&amp;$L108)</f>
        <v>0</v>
      </c>
      <c r="R108">
        <f>COUNTIFS('1.2(2)'!K$1018:K$1019,"〇",'1.2(2)'!$C$1018:$C$1019,"&gt;="&amp;$K108,'1.2(2)'!$C$1018:$C$1019,"&lt;="&amp;$L108)+COUNTIFS('1.2(2)'!K$1018:K$1019,"△",'1.2(2)'!$C$1018:$C$1019,"&gt;="&amp;$K108,'1.2(2)'!$C$1018:$C$1019,"&lt;="&amp;$L108)</f>
        <v>0</v>
      </c>
    </row>
    <row r="109" spans="2:18">
      <c r="B109" s="70" t="s">
        <v>732</v>
      </c>
      <c r="C109" s="22"/>
      <c r="D109" s="383" t="s">
        <v>739</v>
      </c>
      <c r="E109" s="384"/>
      <c r="F109" s="69" t="s">
        <v>3685</v>
      </c>
      <c r="G109" s="22" t="s">
        <v>813</v>
      </c>
      <c r="H109" s="74" t="s">
        <v>89</v>
      </c>
      <c r="I109" s="75"/>
      <c r="J109" s="297">
        <f t="shared" si="16"/>
        <v>5</v>
      </c>
      <c r="K109" s="60">
        <f>INDEX('1.2(1)②'!$B:$B,MATCH(M109,'1.2(1)②'!$A:$A,0),1)</f>
        <v>5</v>
      </c>
      <c r="L109" s="17">
        <f t="shared" si="19"/>
        <v>5</v>
      </c>
      <c r="M109" s="17" t="str">
        <f t="shared" si="17"/>
        <v>エネルギー転換ガス供給業原料受入、貯蔵工程熱利用設備</v>
      </c>
      <c r="O109" s="58" t="str">
        <f>INDEX('1.2(1)②'!$J:$J,MATCH($K109,'1.2(1)②'!$B:$B,0),1)</f>
        <v>ＬＮＧ地下・地上式タンクヒータ用加熱装置（スチーム、温水、電気ヒータ等）、ＬＮＧ受入サンプリング用気化器加熱装置（スチーム、温水、工水、電気ヒータ等）等の導入</v>
      </c>
      <c r="P109">
        <f t="shared" si="18"/>
        <v>1</v>
      </c>
      <c r="Q109">
        <f>COUNTIFS('1.2(2)'!J$1018:J$1019,"〇",'1.2(2)'!$C$1018:$C$1019,"&gt;="&amp;$K109,'1.2(2)'!$C$1018:$C$1019,"&lt;="&amp;$L109)+COUNTIFS('1.2(2)'!J$1018:J$1019,"△",'1.2(2)'!$C$1018:$C$1019,"&gt;="&amp;$K109,'1.2(2)'!$C$1018:$C$1019,"&lt;="&amp;$L109)</f>
        <v>0</v>
      </c>
      <c r="R109">
        <f>COUNTIFS('1.2(2)'!K$1018:K$1019,"〇",'1.2(2)'!$C$1018:$C$1019,"&gt;="&amp;$K109,'1.2(2)'!$C$1018:$C$1019,"&lt;="&amp;$L109)+COUNTIFS('1.2(2)'!K$1018:K$1019,"△",'1.2(2)'!$C$1018:$C$1019,"&gt;="&amp;$K109,'1.2(2)'!$C$1018:$C$1019,"&lt;="&amp;$L109)</f>
        <v>0</v>
      </c>
    </row>
    <row r="110" spans="2:18">
      <c r="B110" s="70" t="s">
        <v>732</v>
      </c>
      <c r="C110" s="22"/>
      <c r="D110" s="385" t="s">
        <v>739</v>
      </c>
      <c r="E110" s="386"/>
      <c r="F110" s="69" t="s">
        <v>3686</v>
      </c>
      <c r="G110" s="69" t="s">
        <v>813</v>
      </c>
      <c r="H110" s="74" t="s">
        <v>117</v>
      </c>
      <c r="I110" s="75"/>
      <c r="J110" s="297" t="str">
        <f t="shared" si="16"/>
        <v>6～7</v>
      </c>
      <c r="K110" s="60">
        <f>INDEX('1.2(1)②'!$B:$B,MATCH(M110,'1.2(1)②'!$A:$A,0),1)</f>
        <v>6</v>
      </c>
      <c r="L110" s="17">
        <f t="shared" si="19"/>
        <v>7</v>
      </c>
      <c r="M110" s="17" t="str">
        <f t="shared" si="17"/>
        <v>エネルギー転換ガス供給業原料受入、貯蔵工程電気使用設備</v>
      </c>
      <c r="O110" s="58" t="str">
        <f>INDEX('1.2(1)②'!$J:$J,MATCH($K110,'1.2(1)②'!$B:$B,0),1)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P110">
        <f t="shared" si="18"/>
        <v>2</v>
      </c>
      <c r="Q110">
        <f>COUNTIFS('1.2(2)'!J$1018:J$1019,"〇",'1.2(2)'!$C$1018:$C$1019,"&gt;="&amp;$K110,'1.2(2)'!$C$1018:$C$1019,"&lt;="&amp;$L110)+COUNTIFS('1.2(2)'!J$1018:J$1019,"△",'1.2(2)'!$C$1018:$C$1019,"&gt;="&amp;$K110,'1.2(2)'!$C$1018:$C$1019,"&lt;="&amp;$L110)</f>
        <v>0</v>
      </c>
      <c r="R110">
        <f>COUNTIFS('1.2(2)'!K$1018:K$1019,"〇",'1.2(2)'!$C$1018:$C$1019,"&gt;="&amp;$K110,'1.2(2)'!$C$1018:$C$1019,"&lt;="&amp;$L110)+COUNTIFS('1.2(2)'!K$1018:K$1019,"△",'1.2(2)'!$C$1018:$C$1019,"&gt;="&amp;$K110,'1.2(2)'!$C$1018:$C$1019,"&lt;="&amp;$L110)</f>
        <v>0</v>
      </c>
    </row>
    <row r="111" spans="2:18">
      <c r="B111" s="70" t="s">
        <v>732</v>
      </c>
      <c r="C111" s="22"/>
      <c r="D111" s="385" t="s">
        <v>739</v>
      </c>
      <c r="E111" s="386"/>
      <c r="F111" s="69" t="s">
        <v>3687</v>
      </c>
      <c r="G111" s="301" t="s">
        <v>815</v>
      </c>
      <c r="H111" s="74" t="s">
        <v>89</v>
      </c>
      <c r="I111" s="75"/>
      <c r="J111" s="297" t="str">
        <f t="shared" si="16"/>
        <v>8～10</v>
      </c>
      <c r="K111" s="60">
        <f>INDEX('1.2(1)②'!$B:$B,MATCH(M111,'1.2(1)②'!$A:$A,0),1)</f>
        <v>8</v>
      </c>
      <c r="L111" s="17">
        <f t="shared" si="19"/>
        <v>10</v>
      </c>
      <c r="M111" s="17" t="str">
        <f t="shared" si="17"/>
        <v>エネルギー転換ガス供給業気化・熱量調整・送出工程熱利用設備</v>
      </c>
      <c r="O111" s="58" t="str">
        <f>INDEX('1.2(1)②'!$J:$J,MATCH($K111,'1.2(1)②'!$B:$B,0),1)</f>
        <v>ＬＮＧ気化器等のフィン式、二重管式伝熱管の採用</v>
      </c>
      <c r="P111">
        <f t="shared" si="18"/>
        <v>3</v>
      </c>
      <c r="Q111">
        <f>COUNTIFS('1.2(2)'!J$1018:J$1019,"〇",'1.2(2)'!$C$1018:$C$1019,"&gt;="&amp;$K111,'1.2(2)'!$C$1018:$C$1019,"&lt;="&amp;$L111)+COUNTIFS('1.2(2)'!J$1018:J$1019,"△",'1.2(2)'!$C$1018:$C$1019,"&gt;="&amp;$K111,'1.2(2)'!$C$1018:$C$1019,"&lt;="&amp;$L111)</f>
        <v>0</v>
      </c>
      <c r="R111">
        <f>COUNTIFS('1.2(2)'!K$1018:K$1019,"〇",'1.2(2)'!$C$1018:$C$1019,"&gt;="&amp;$K111,'1.2(2)'!$C$1018:$C$1019,"&lt;="&amp;$L111)+COUNTIFS('1.2(2)'!K$1018:K$1019,"△",'1.2(2)'!$C$1018:$C$1019,"&gt;="&amp;$K111,'1.2(2)'!$C$1018:$C$1019,"&lt;="&amp;$L111)</f>
        <v>0</v>
      </c>
    </row>
    <row r="112" spans="2:18">
      <c r="B112" s="70" t="s">
        <v>732</v>
      </c>
      <c r="C112" s="22"/>
      <c r="D112" s="385" t="s">
        <v>739</v>
      </c>
      <c r="E112" s="386"/>
      <c r="F112" s="69" t="s">
        <v>3688</v>
      </c>
      <c r="G112" s="22" t="s">
        <v>740</v>
      </c>
      <c r="H112" s="74" t="s">
        <v>198</v>
      </c>
      <c r="I112" s="75"/>
      <c r="J112" s="297" t="str">
        <f t="shared" si="16"/>
        <v>11～12</v>
      </c>
      <c r="K112" s="60">
        <f>INDEX('1.2(1)②'!$B:$B,MATCH(M112,'1.2(1)②'!$A:$A,0),1)</f>
        <v>11</v>
      </c>
      <c r="L112" s="17">
        <f t="shared" si="19"/>
        <v>12</v>
      </c>
      <c r="M112" s="17" t="str">
        <f t="shared" si="17"/>
        <v>エネルギー転換ガス供給業その他の主要エネルギー消費設備等未利用エネルギー・再生可能エネルギー設備</v>
      </c>
      <c r="O112" s="58" t="str">
        <f>INDEX('1.2(1)②'!$J:$J,MATCH($K112,'1.2(1)②'!$B:$B,0),1)</f>
        <v>ＬＮＧ冷熱利用設備（冷熱発電設備、ＢＯＧ（ボイルオフガス）再液化設備等）の導入</v>
      </c>
      <c r="P112">
        <f t="shared" si="18"/>
        <v>2</v>
      </c>
      <c r="Q112">
        <f>COUNTIFS('1.2(2)'!J$1018:J$1019,"〇",'1.2(2)'!$C$1018:$C$1019,"&gt;="&amp;$K112,'1.2(2)'!$C$1018:$C$1019,"&lt;="&amp;$L112)+COUNTIFS('1.2(2)'!J$1018:J$1019,"△",'1.2(2)'!$C$1018:$C$1019,"&gt;="&amp;$K112,'1.2(2)'!$C$1018:$C$1019,"&lt;="&amp;$L112)</f>
        <v>0</v>
      </c>
      <c r="R112">
        <f>COUNTIFS('1.2(2)'!K$1018:K$1019,"〇",'1.2(2)'!$C$1018:$C$1019,"&gt;="&amp;$K112,'1.2(2)'!$C$1018:$C$1019,"&lt;="&amp;$L112)+COUNTIFS('1.2(2)'!K$1018:K$1019,"△",'1.2(2)'!$C$1018:$C$1019,"&gt;="&amp;$K112,'1.2(2)'!$C$1018:$C$1019,"&lt;="&amp;$L112)</f>
        <v>0</v>
      </c>
    </row>
    <row r="113" spans="2:18">
      <c r="B113" s="21" t="s">
        <v>741</v>
      </c>
      <c r="C113" s="21"/>
      <c r="D113" s="21" t="s">
        <v>742</v>
      </c>
      <c r="E113" s="21" t="s">
        <v>998</v>
      </c>
      <c r="F113" s="69" t="s">
        <v>3689</v>
      </c>
      <c r="G113" s="76" t="s">
        <v>680</v>
      </c>
      <c r="H113" s="74" t="s">
        <v>744</v>
      </c>
      <c r="I113" s="75"/>
      <c r="J113" s="297" t="str">
        <f t="shared" si="16"/>
        <v>13～14</v>
      </c>
      <c r="K113" s="60">
        <f>INDEX('1.2(1)②'!$B:$B,MATCH(M113,'1.2(1)②'!$A:$A,0),1)</f>
        <v>13</v>
      </c>
      <c r="L113" s="17">
        <f t="shared" si="19"/>
        <v>14</v>
      </c>
      <c r="M113" s="17" t="str">
        <f t="shared" si="17"/>
        <v>産業（非製造業）農林水産業米作、野菜作、果樹作、畜産等ー農業機械</v>
      </c>
      <c r="O113" s="58" t="str">
        <f>INDEX('1.2(1)②'!$J:$J,MATCH($K113,'1.2(1)②'!$B:$B,0),1)</f>
        <v>トラクター等の農業機械への自動操舵システムの導入</v>
      </c>
      <c r="P113">
        <f t="shared" si="18"/>
        <v>2</v>
      </c>
      <c r="Q113">
        <f>COUNTIFS('1.2(2)'!J$1018:J$1019,"〇",'1.2(2)'!$C$1018:$C$1019,"&gt;="&amp;$K113,'1.2(2)'!$C$1018:$C$1019,"&lt;="&amp;$L113)+COUNTIFS('1.2(2)'!J$1018:J$1019,"△",'1.2(2)'!$C$1018:$C$1019,"&gt;="&amp;$K113,'1.2(2)'!$C$1018:$C$1019,"&lt;="&amp;$L113)</f>
        <v>0</v>
      </c>
      <c r="R113">
        <f>COUNTIFS('1.2(2)'!K$1018:K$1019,"〇",'1.2(2)'!$C$1018:$C$1019,"&gt;="&amp;$K113,'1.2(2)'!$C$1018:$C$1019,"&lt;="&amp;$L113)+COUNTIFS('1.2(2)'!K$1018:K$1019,"△",'1.2(2)'!$C$1018:$C$1019,"&gt;="&amp;$K113,'1.2(2)'!$C$1018:$C$1019,"&lt;="&amp;$L113)</f>
        <v>0</v>
      </c>
    </row>
    <row r="114" spans="2:18">
      <c r="B114" s="69" t="s">
        <v>741</v>
      </c>
      <c r="C114" s="22"/>
      <c r="D114" s="70" t="s">
        <v>742</v>
      </c>
      <c r="E114" s="71" t="s">
        <v>998</v>
      </c>
      <c r="F114" s="69" t="s">
        <v>3690</v>
      </c>
      <c r="G114" s="77" t="s">
        <v>680</v>
      </c>
      <c r="H114" s="74" t="s">
        <v>198</v>
      </c>
      <c r="I114" s="75"/>
      <c r="J114" s="297" t="str">
        <f t="shared" si="16"/>
        <v>15～18</v>
      </c>
      <c r="K114" s="60">
        <f>INDEX('1.2(1)②'!$B:$B,MATCH(M114,'1.2(1)②'!$A:$A,0),1)</f>
        <v>15</v>
      </c>
      <c r="L114" s="17">
        <f t="shared" si="19"/>
        <v>18</v>
      </c>
      <c r="M114" s="17" t="str">
        <f t="shared" si="17"/>
        <v>産業（非製造業）農林水産業米作、野菜作、果樹作、畜産等ー未利用エネルギー・再生可能エネルギー設備</v>
      </c>
      <c r="O114" s="58" t="str">
        <f>INDEX('1.2(1)②'!$J:$J,MATCH($K114,'1.2(1)②'!$B:$B,0),1)</f>
        <v>営農型太陽光発電の導入</v>
      </c>
      <c r="P114">
        <f t="shared" si="18"/>
        <v>4</v>
      </c>
      <c r="Q114">
        <f>COUNTIFS('1.2(2)'!J$1018:J$1019,"〇",'1.2(2)'!$C$1018:$C$1019,"&gt;="&amp;$K114,'1.2(2)'!$C$1018:$C$1019,"&lt;="&amp;$L114)+COUNTIFS('1.2(2)'!J$1018:J$1019,"△",'1.2(2)'!$C$1018:$C$1019,"&gt;="&amp;$K114,'1.2(2)'!$C$1018:$C$1019,"&lt;="&amp;$L114)</f>
        <v>0</v>
      </c>
      <c r="R114">
        <f>COUNTIFS('1.2(2)'!K$1018:K$1019,"〇",'1.2(2)'!$C$1018:$C$1019,"&gt;="&amp;$K114,'1.2(2)'!$C$1018:$C$1019,"&lt;="&amp;$L114)+COUNTIFS('1.2(2)'!K$1018:K$1019,"△",'1.2(2)'!$C$1018:$C$1019,"&gt;="&amp;$K114,'1.2(2)'!$C$1018:$C$1019,"&lt;="&amp;$L114)</f>
        <v>0</v>
      </c>
    </row>
    <row r="115" spans="2:18">
      <c r="B115" s="70" t="s">
        <v>741</v>
      </c>
      <c r="C115" s="22"/>
      <c r="D115" s="70" t="s">
        <v>742</v>
      </c>
      <c r="E115" s="22" t="s">
        <v>748</v>
      </c>
      <c r="F115" s="69" t="s">
        <v>3691</v>
      </c>
      <c r="G115" s="22" t="s">
        <v>680</v>
      </c>
      <c r="H115" s="74" t="s">
        <v>749</v>
      </c>
      <c r="I115" s="75"/>
      <c r="J115" s="297" t="str">
        <f t="shared" si="16"/>
        <v>19～21</v>
      </c>
      <c r="K115" s="60">
        <f>INDEX('1.2(1)②'!$B:$B,MATCH(M115,'1.2(1)②'!$A:$A,0),1)</f>
        <v>19</v>
      </c>
      <c r="L115" s="17">
        <f t="shared" si="19"/>
        <v>21</v>
      </c>
      <c r="M115" s="17" t="str">
        <f t="shared" si="17"/>
        <v>産業（非製造業）農林水産業施設園芸ー加温設備</v>
      </c>
      <c r="O115" s="58" t="str">
        <f>INDEX('1.2(1)②'!$J:$J,MATCH($K115,'1.2(1)②'!$B:$B,0),1)</f>
        <v>施設園芸用ヒートポンプの導入</v>
      </c>
      <c r="P115">
        <f t="shared" si="18"/>
        <v>3</v>
      </c>
      <c r="Q115">
        <f>COUNTIFS('1.2(2)'!J$1018:J$1019,"〇",'1.2(2)'!$C$1018:$C$1019,"&gt;="&amp;$K115,'1.2(2)'!$C$1018:$C$1019,"&lt;="&amp;$L115)+COUNTIFS('1.2(2)'!J$1018:J$1019,"△",'1.2(2)'!$C$1018:$C$1019,"&gt;="&amp;$K115,'1.2(2)'!$C$1018:$C$1019,"&lt;="&amp;$L115)</f>
        <v>0</v>
      </c>
      <c r="R115">
        <f>COUNTIFS('1.2(2)'!K$1018:K$1019,"〇",'1.2(2)'!$C$1018:$C$1019,"&gt;="&amp;$K115,'1.2(2)'!$C$1018:$C$1019,"&lt;="&amp;$L115)+COUNTIFS('1.2(2)'!K$1018:K$1019,"△",'1.2(2)'!$C$1018:$C$1019,"&gt;="&amp;$K115,'1.2(2)'!$C$1018:$C$1019,"&lt;="&amp;$L115)</f>
        <v>0</v>
      </c>
    </row>
    <row r="116" spans="2:18">
      <c r="B116" s="70" t="s">
        <v>741</v>
      </c>
      <c r="C116" s="22"/>
      <c r="D116" s="70" t="s">
        <v>742</v>
      </c>
      <c r="E116" s="69" t="s">
        <v>748</v>
      </c>
      <c r="F116" s="69" t="s">
        <v>3692</v>
      </c>
      <c r="G116" s="69" t="s">
        <v>680</v>
      </c>
      <c r="H116" s="74" t="s">
        <v>753</v>
      </c>
      <c r="I116" s="75"/>
      <c r="J116" s="297">
        <f t="shared" si="16"/>
        <v>22</v>
      </c>
      <c r="K116" s="60">
        <f>INDEX('1.2(1)②'!$B:$B,MATCH(M116,'1.2(1)②'!$A:$A,0),1)</f>
        <v>22</v>
      </c>
      <c r="L116" s="17">
        <f>K117-1</f>
        <v>22</v>
      </c>
      <c r="M116" s="17" t="str">
        <f t="shared" si="17"/>
        <v>産業（非製造業）農林水産業施設園芸ーその他</v>
      </c>
      <c r="O116" s="58" t="str">
        <f>INDEX('1.2(1)②'!$J:$J,MATCH($K116,'1.2(1)②'!$B:$B,0),1)</f>
        <v>循環扇、ハウス用カーテン等の省エネ設備の導入</v>
      </c>
      <c r="P116">
        <f t="shared" si="18"/>
        <v>1</v>
      </c>
      <c r="Q116">
        <f>COUNTIFS('1.2(2)'!J$1018:J$1019,"〇",'1.2(2)'!$C$1018:$C$1019,"&gt;="&amp;$K116,'1.2(2)'!$C$1018:$C$1019,"&lt;="&amp;$L116)+COUNTIFS('1.2(2)'!J$1018:J$1019,"△",'1.2(2)'!$C$1018:$C$1019,"&gt;="&amp;$K116,'1.2(2)'!$C$1018:$C$1019,"&lt;="&amp;$L116)</f>
        <v>0</v>
      </c>
      <c r="R116">
        <f>COUNTIFS('1.2(2)'!K$1018:K$1019,"〇",'1.2(2)'!$C$1018:$C$1019,"&gt;="&amp;$K116,'1.2(2)'!$C$1018:$C$1019,"&lt;="&amp;$L116)+COUNTIFS('1.2(2)'!K$1018:K$1019,"△",'1.2(2)'!$C$1018:$C$1019,"&gt;="&amp;$K116,'1.2(2)'!$C$1018:$C$1019,"&lt;="&amp;$L116)</f>
        <v>0</v>
      </c>
    </row>
    <row r="117" spans="2:18">
      <c r="B117" s="70" t="s">
        <v>741</v>
      </c>
      <c r="C117" s="22"/>
      <c r="D117" s="389" t="s">
        <v>755</v>
      </c>
      <c r="E117" s="390"/>
      <c r="F117" s="69" t="s">
        <v>3693</v>
      </c>
      <c r="G117" s="76" t="s">
        <v>680</v>
      </c>
      <c r="H117" s="74" t="s">
        <v>756</v>
      </c>
      <c r="I117" s="75"/>
      <c r="J117" s="297" t="e">
        <f t="shared" si="16"/>
        <v>#N/A</v>
      </c>
      <c r="K117" s="60">
        <f>INDEX('1.2(1)②'!$B:$B,MATCH(M117,'1.2(1)②'!$A:$A,0),1)</f>
        <v>23</v>
      </c>
      <c r="L117" s="17" t="e">
        <f t="shared" si="19"/>
        <v>#N/A</v>
      </c>
      <c r="M117" s="17" t="str">
        <f t="shared" si="17"/>
        <v>産業（非製造業）漁業ー漁船</v>
      </c>
      <c r="O117" s="58" t="str">
        <f>INDEX('1.2(1)②'!$J:$J,MATCH($K117,'1.2(1)②'!$B:$B,0),1)</f>
        <v>省エネ型漁船の導入</v>
      </c>
      <c r="P117" t="e">
        <f t="shared" si="18"/>
        <v>#N/A</v>
      </c>
      <c r="Q117">
        <f>COUNTIFS('1.2(2)'!J$1018:J$1019,"〇",'1.2(2)'!$C$1018:$C$1019,"&gt;="&amp;$K117,'1.2(2)'!$C$1018:$C$1019,"&lt;="&amp;$L117)+COUNTIFS('1.2(2)'!J$1018:J$1019,"△",'1.2(2)'!$C$1018:$C$1019,"&gt;="&amp;$K117,'1.2(2)'!$C$1018:$C$1019,"&lt;="&amp;$L117)</f>
        <v>0</v>
      </c>
      <c r="R117">
        <f>COUNTIFS('1.2(2)'!K$1018:K$1019,"〇",'1.2(2)'!$C$1018:$C$1019,"&gt;="&amp;$K117,'1.2(2)'!$C$1018:$C$1019,"&lt;="&amp;$L117)+COUNTIFS('1.2(2)'!K$1018:K$1019,"△",'1.2(2)'!$C$1018:$C$1019,"&gt;="&amp;$K117,'1.2(2)'!$C$1018:$C$1019,"&lt;="&amp;$L117)</f>
        <v>0</v>
      </c>
    </row>
    <row r="118" spans="2:18">
      <c r="B118" s="70" t="s">
        <v>741</v>
      </c>
      <c r="C118" s="22"/>
      <c r="D118" s="393" t="s">
        <v>755</v>
      </c>
      <c r="E118" s="394"/>
      <c r="F118" s="69" t="s">
        <v>3694</v>
      </c>
      <c r="G118" s="77" t="s">
        <v>680</v>
      </c>
      <c r="H118" s="74" t="s">
        <v>198</v>
      </c>
      <c r="I118" s="75"/>
      <c r="J118" s="297" t="e">
        <f t="shared" si="16"/>
        <v>#N/A</v>
      </c>
      <c r="K118" s="60" t="e">
        <f>INDEX('1.2(1)②'!$B:$B,MATCH(M118,'1.2(1)②'!$A:$A,0),1)</f>
        <v>#N/A</v>
      </c>
      <c r="L118" s="17">
        <f t="shared" si="19"/>
        <v>23</v>
      </c>
      <c r="M118" s="17" t="str">
        <f t="shared" si="17"/>
        <v>産業（非製造業）漁業ー未利用エネルギー・再生可能エネルギー設備</v>
      </c>
      <c r="O118" s="58" t="e">
        <f>INDEX('1.2(1)②'!$J:$J,MATCH($K118,'1.2(1)②'!$B:$B,0),1)</f>
        <v>#N/A</v>
      </c>
      <c r="P118" t="e">
        <f t="shared" si="18"/>
        <v>#N/A</v>
      </c>
      <c r="Q118">
        <f>COUNTIFS('1.2(2)'!J$1018:J$1019,"〇",'1.2(2)'!$C$1018:$C$1019,"&gt;="&amp;$K118,'1.2(2)'!$C$1018:$C$1019,"&lt;="&amp;$L118)+COUNTIFS('1.2(2)'!J$1018:J$1019,"△",'1.2(2)'!$C$1018:$C$1019,"&gt;="&amp;$K118,'1.2(2)'!$C$1018:$C$1019,"&lt;="&amp;$L118)</f>
        <v>0</v>
      </c>
      <c r="R118">
        <f>COUNTIFS('1.2(2)'!K$1018:K$1019,"〇",'1.2(2)'!$C$1018:$C$1019,"&gt;="&amp;$K118,'1.2(2)'!$C$1018:$C$1019,"&lt;="&amp;$L118)+COUNTIFS('1.2(2)'!K$1018:K$1019,"△",'1.2(2)'!$C$1018:$C$1019,"&gt;="&amp;$K118,'1.2(2)'!$C$1018:$C$1019,"&lt;="&amp;$L118)</f>
        <v>0</v>
      </c>
    </row>
    <row r="119" spans="2:18">
      <c r="B119" s="70" t="s">
        <v>741</v>
      </c>
      <c r="C119" s="22"/>
      <c r="D119" s="21" t="s">
        <v>758</v>
      </c>
      <c r="E119" s="21" t="s">
        <v>999</v>
      </c>
      <c r="F119" s="69" t="s">
        <v>3695</v>
      </c>
      <c r="G119" s="22" t="s">
        <v>1000</v>
      </c>
      <c r="H119" s="74" t="s">
        <v>761</v>
      </c>
      <c r="I119" s="75"/>
      <c r="J119" s="297">
        <f t="shared" si="16"/>
        <v>24</v>
      </c>
      <c r="K119" s="60">
        <f>INDEX('1.2(1)②'!$B:$B,MATCH(M119,'1.2(1)②'!$A:$A,0),1)</f>
        <v>24</v>
      </c>
      <c r="L119" s="17">
        <f t="shared" si="19"/>
        <v>24</v>
      </c>
      <c r="M119" s="17" t="str">
        <f t="shared" si="17"/>
        <v>産業（非製造業）鉱業非鉄金属鉱業採鉱工程電気使用設備</v>
      </c>
      <c r="O119" s="58" t="str">
        <f>INDEX('1.2(1)②'!$J:$J,MATCH($K119,'1.2(1)②'!$B:$B,0),1)</f>
        <v>油圧式削孔機の導入</v>
      </c>
      <c r="P119">
        <f t="shared" si="18"/>
        <v>1</v>
      </c>
      <c r="Q119">
        <f>COUNTIFS('1.2(2)'!J$1018:J$1019,"〇",'1.2(2)'!$C$1018:$C$1019,"&gt;="&amp;$K119,'1.2(2)'!$C$1018:$C$1019,"&lt;="&amp;$L119)+COUNTIFS('1.2(2)'!J$1018:J$1019,"△",'1.2(2)'!$C$1018:$C$1019,"&gt;="&amp;$K119,'1.2(2)'!$C$1018:$C$1019,"&lt;="&amp;$L119)</f>
        <v>0</v>
      </c>
      <c r="R119">
        <f>COUNTIFS('1.2(2)'!K$1018:K$1019,"〇",'1.2(2)'!$C$1018:$C$1019,"&gt;="&amp;$K119,'1.2(2)'!$C$1018:$C$1019,"&lt;="&amp;$L119)+COUNTIFS('1.2(2)'!K$1018:K$1019,"△",'1.2(2)'!$C$1018:$C$1019,"&gt;="&amp;$K119,'1.2(2)'!$C$1018:$C$1019,"&lt;="&amp;$L119)</f>
        <v>0</v>
      </c>
    </row>
    <row r="120" spans="2:18">
      <c r="B120" s="70" t="s">
        <v>741</v>
      </c>
      <c r="C120" s="22"/>
      <c r="D120" s="69" t="s">
        <v>758</v>
      </c>
      <c r="E120" s="69" t="s">
        <v>999</v>
      </c>
      <c r="F120" s="69" t="s">
        <v>3696</v>
      </c>
      <c r="G120" s="21" t="s">
        <v>762</v>
      </c>
      <c r="H120" s="74" t="s">
        <v>117</v>
      </c>
      <c r="I120" s="75"/>
      <c r="J120" s="297">
        <f t="shared" si="16"/>
        <v>25</v>
      </c>
      <c r="K120" s="60">
        <f>INDEX('1.2(1)②'!$B:$B,MATCH(M120,'1.2(1)②'!$A:$A,0),1)</f>
        <v>25</v>
      </c>
      <c r="L120" s="17">
        <f t="shared" si="19"/>
        <v>25</v>
      </c>
      <c r="M120" s="17" t="str">
        <f t="shared" si="17"/>
        <v>産業（非製造業）鉱業非鉄金属鉱業坑廃水処理工程電気使用設備</v>
      </c>
      <c r="O120" s="58" t="str">
        <f>INDEX('1.2(1)②'!$J:$J,MATCH($K120,'1.2(1)②'!$B:$B,0),1)</f>
        <v>坑内排水量の低減（新しい坑内充填方法の導入、湧水箇所の止水工事）</v>
      </c>
      <c r="P120">
        <f t="shared" si="18"/>
        <v>1</v>
      </c>
      <c r="Q120">
        <f>COUNTIFS('1.2(2)'!J$1018:J$1019,"〇",'1.2(2)'!$C$1018:$C$1019,"&gt;="&amp;$K120,'1.2(2)'!$C$1018:$C$1019,"&lt;="&amp;$L120)+COUNTIFS('1.2(2)'!J$1018:J$1019,"△",'1.2(2)'!$C$1018:$C$1019,"&gt;="&amp;$K120,'1.2(2)'!$C$1018:$C$1019,"&lt;="&amp;$L120)</f>
        <v>0</v>
      </c>
      <c r="R120">
        <f>COUNTIFS('1.2(2)'!K$1018:K$1019,"〇",'1.2(2)'!$C$1018:$C$1019,"&gt;="&amp;$K120,'1.2(2)'!$C$1018:$C$1019,"&lt;="&amp;$L120)+COUNTIFS('1.2(2)'!K$1018:K$1019,"△",'1.2(2)'!$C$1018:$C$1019,"&gt;="&amp;$K120,'1.2(2)'!$C$1018:$C$1019,"&lt;="&amp;$L120)</f>
        <v>0</v>
      </c>
    </row>
    <row r="121" spans="2:18">
      <c r="B121" s="70" t="s">
        <v>741</v>
      </c>
      <c r="C121" s="22"/>
      <c r="D121" s="70" t="s">
        <v>758</v>
      </c>
      <c r="E121" s="21" t="s">
        <v>1001</v>
      </c>
      <c r="F121" s="69" t="s">
        <v>3697</v>
      </c>
      <c r="G121" s="21" t="s">
        <v>1000</v>
      </c>
      <c r="H121" s="74" t="s">
        <v>117</v>
      </c>
      <c r="I121" s="75"/>
      <c r="J121" s="297">
        <f t="shared" si="16"/>
        <v>26</v>
      </c>
      <c r="K121" s="60">
        <f>INDEX('1.2(1)②'!$B:$B,MATCH(M121,'1.2(1)②'!$A:$A,0),1)</f>
        <v>26</v>
      </c>
      <c r="L121" s="17">
        <f t="shared" si="19"/>
        <v>26</v>
      </c>
      <c r="M121" s="17" t="str">
        <f t="shared" si="17"/>
        <v>産業（非製造業）鉱業石炭鉱業採鉱工程電気使用設備</v>
      </c>
      <c r="O121" s="58" t="str">
        <f>INDEX('1.2(1)②'!$J:$J,MATCH($K121,'1.2(1)②'!$B:$B,0),1)</f>
        <v>高効率切削機械の導入</v>
      </c>
      <c r="P121">
        <f t="shared" si="18"/>
        <v>1</v>
      </c>
      <c r="Q121">
        <f>COUNTIFS('1.2(2)'!J$1018:J$1019,"〇",'1.2(2)'!$C$1018:$C$1019,"&gt;="&amp;$K121,'1.2(2)'!$C$1018:$C$1019,"&lt;="&amp;$L121)+COUNTIFS('1.2(2)'!J$1018:J$1019,"△",'1.2(2)'!$C$1018:$C$1019,"&gt;="&amp;$K121,'1.2(2)'!$C$1018:$C$1019,"&lt;="&amp;$L121)</f>
        <v>0</v>
      </c>
      <c r="R121">
        <f>COUNTIFS('1.2(2)'!K$1018:K$1019,"〇",'1.2(2)'!$C$1018:$C$1019,"&gt;="&amp;$K121,'1.2(2)'!$C$1018:$C$1019,"&lt;="&amp;$L121)+COUNTIFS('1.2(2)'!K$1018:K$1019,"△",'1.2(2)'!$C$1018:$C$1019,"&gt;="&amp;$K121,'1.2(2)'!$C$1018:$C$1019,"&lt;="&amp;$L121)</f>
        <v>0</v>
      </c>
    </row>
    <row r="122" spans="2:18">
      <c r="B122" s="70" t="s">
        <v>741</v>
      </c>
      <c r="C122" s="22"/>
      <c r="D122" s="70" t="s">
        <v>758</v>
      </c>
      <c r="E122" s="69" t="s">
        <v>1001</v>
      </c>
      <c r="F122" s="69" t="s">
        <v>3698</v>
      </c>
      <c r="G122" s="72" t="s">
        <v>1000</v>
      </c>
      <c r="H122" s="74" t="s">
        <v>107</v>
      </c>
      <c r="I122" s="75"/>
      <c r="J122" s="297">
        <f t="shared" si="16"/>
        <v>27</v>
      </c>
      <c r="K122" s="60">
        <f>INDEX('1.2(1)②'!$B:$B,MATCH(M122,'1.2(1)②'!$A:$A,0),1)</f>
        <v>27</v>
      </c>
      <c r="L122" s="17">
        <f t="shared" si="19"/>
        <v>27</v>
      </c>
      <c r="M122" s="17" t="str">
        <f t="shared" si="17"/>
        <v>産業（非製造業）鉱業石炭鉱業採鉱工程その他</v>
      </c>
      <c r="O122" s="58" t="str">
        <f>INDEX('1.2(1)②'!$J:$J,MATCH($K122,'1.2(1)②'!$B:$B,0),1)</f>
        <v>掘削、積込、運搬用車両系機械の大型化等による高効率化</v>
      </c>
      <c r="P122">
        <f t="shared" si="18"/>
        <v>1</v>
      </c>
      <c r="Q122">
        <f>COUNTIFS('1.2(2)'!J$1018:J$1019,"〇",'1.2(2)'!$C$1018:$C$1019,"&gt;="&amp;$K122,'1.2(2)'!$C$1018:$C$1019,"&lt;="&amp;$L122)+COUNTIFS('1.2(2)'!J$1018:J$1019,"△",'1.2(2)'!$C$1018:$C$1019,"&gt;="&amp;$K122,'1.2(2)'!$C$1018:$C$1019,"&lt;="&amp;$L122)</f>
        <v>0</v>
      </c>
      <c r="R122">
        <f>COUNTIFS('1.2(2)'!K$1018:K$1019,"〇",'1.2(2)'!$C$1018:$C$1019,"&gt;="&amp;$K122,'1.2(2)'!$C$1018:$C$1019,"&lt;="&amp;$L122)+COUNTIFS('1.2(2)'!K$1018:K$1019,"△",'1.2(2)'!$C$1018:$C$1019,"&gt;="&amp;$K122,'1.2(2)'!$C$1018:$C$1019,"&lt;="&amp;$L122)</f>
        <v>0</v>
      </c>
    </row>
    <row r="123" spans="2:18">
      <c r="B123" s="70" t="s">
        <v>741</v>
      </c>
      <c r="C123" s="22"/>
      <c r="D123" s="70" t="s">
        <v>758</v>
      </c>
      <c r="E123" s="71" t="s">
        <v>1001</v>
      </c>
      <c r="F123" s="69" t="s">
        <v>3699</v>
      </c>
      <c r="G123" s="23" t="s">
        <v>765</v>
      </c>
      <c r="H123" s="74" t="s">
        <v>117</v>
      </c>
      <c r="I123" s="75"/>
      <c r="J123" s="297">
        <f t="shared" si="16"/>
        <v>28</v>
      </c>
      <c r="K123" s="60">
        <f>INDEX('1.2(1)②'!$B:$B,MATCH(M123,'1.2(1)②'!$A:$A,0),1)</f>
        <v>28</v>
      </c>
      <c r="L123" s="17">
        <f t="shared" si="19"/>
        <v>28</v>
      </c>
      <c r="M123" s="17" t="str">
        <f t="shared" si="17"/>
        <v>産業（非製造業）鉱業石炭鉱業排水工程電気使用設備</v>
      </c>
      <c r="O123" s="58" t="str">
        <f>INDEX('1.2(1)②'!$J:$J,MATCH($K123,'1.2(1)②'!$B:$B,0),1)</f>
        <v>坑内揚水用ポンプのフロートスイッチによる自動運転化</v>
      </c>
      <c r="P123">
        <f t="shared" si="18"/>
        <v>1</v>
      </c>
      <c r="Q123">
        <f>COUNTIFS('1.2(2)'!J$1018:J$1019,"〇",'1.2(2)'!$C$1018:$C$1019,"&gt;="&amp;$K123,'1.2(2)'!$C$1018:$C$1019,"&lt;="&amp;$L123)+COUNTIFS('1.2(2)'!J$1018:J$1019,"△",'1.2(2)'!$C$1018:$C$1019,"&gt;="&amp;$K123,'1.2(2)'!$C$1018:$C$1019,"&lt;="&amp;$L123)</f>
        <v>0</v>
      </c>
      <c r="R123">
        <f>COUNTIFS('1.2(2)'!K$1018:K$1019,"〇",'1.2(2)'!$C$1018:$C$1019,"&gt;="&amp;$K123,'1.2(2)'!$C$1018:$C$1019,"&lt;="&amp;$L123)+COUNTIFS('1.2(2)'!K$1018:K$1019,"△",'1.2(2)'!$C$1018:$C$1019,"&gt;="&amp;$K123,'1.2(2)'!$C$1018:$C$1019,"&lt;="&amp;$L123)</f>
        <v>0</v>
      </c>
    </row>
    <row r="124" spans="2:18">
      <c r="B124" s="70" t="s">
        <v>741</v>
      </c>
      <c r="C124" s="22"/>
      <c r="D124" s="70" t="s">
        <v>758</v>
      </c>
      <c r="E124" s="22" t="s">
        <v>1002</v>
      </c>
      <c r="F124" s="69" t="s">
        <v>3700</v>
      </c>
      <c r="G124" s="22" t="s">
        <v>767</v>
      </c>
      <c r="H124" s="74" t="s">
        <v>107</v>
      </c>
      <c r="I124" s="75"/>
      <c r="J124" s="297">
        <f t="shared" si="16"/>
        <v>29</v>
      </c>
      <c r="K124" s="60">
        <f>INDEX('1.2(1)②'!$B:$B,MATCH(M124,'1.2(1)②'!$A:$A,0),1)</f>
        <v>29</v>
      </c>
      <c r="L124" s="17">
        <f t="shared" si="19"/>
        <v>29</v>
      </c>
      <c r="M124" s="17" t="str">
        <f t="shared" si="17"/>
        <v>産業（非製造業）鉱業石灰石鉱業採掘工程その他</v>
      </c>
      <c r="O124" s="58" t="str">
        <f>INDEX('1.2(1)②'!$J:$J,MATCH($K124,'1.2(1)②'!$B:$B,0),1)</f>
        <v>掘削、積込、運搬用車両系機械の大型化、ハイブリッド化等による高効率化</v>
      </c>
      <c r="P124">
        <f t="shared" si="18"/>
        <v>1</v>
      </c>
      <c r="Q124">
        <f>COUNTIFS('1.2(2)'!J$1018:J$1019,"〇",'1.2(2)'!$C$1018:$C$1019,"&gt;="&amp;$K124,'1.2(2)'!$C$1018:$C$1019,"&lt;="&amp;$L124)+COUNTIFS('1.2(2)'!J$1018:J$1019,"△",'1.2(2)'!$C$1018:$C$1019,"&gt;="&amp;$K124,'1.2(2)'!$C$1018:$C$1019,"&lt;="&amp;$L124)</f>
        <v>0</v>
      </c>
      <c r="R124">
        <f>COUNTIFS('1.2(2)'!K$1018:K$1019,"〇",'1.2(2)'!$C$1018:$C$1019,"&gt;="&amp;$K124,'1.2(2)'!$C$1018:$C$1019,"&lt;="&amp;$L124)+COUNTIFS('1.2(2)'!K$1018:K$1019,"△",'1.2(2)'!$C$1018:$C$1019,"&gt;="&amp;$K124,'1.2(2)'!$C$1018:$C$1019,"&lt;="&amp;$L124)</f>
        <v>0</v>
      </c>
    </row>
    <row r="125" spans="2:18">
      <c r="B125" s="70" t="s">
        <v>741</v>
      </c>
      <c r="C125" s="22"/>
      <c r="D125" s="71" t="s">
        <v>758</v>
      </c>
      <c r="E125" s="72" t="s">
        <v>1002</v>
      </c>
      <c r="F125" s="69" t="s">
        <v>3701</v>
      </c>
      <c r="G125" s="301" t="s">
        <v>769</v>
      </c>
      <c r="H125" s="74" t="s">
        <v>117</v>
      </c>
      <c r="I125" s="75"/>
      <c r="J125" s="297" t="str">
        <f t="shared" si="16"/>
        <v>30～31</v>
      </c>
      <c r="K125" s="60">
        <f>INDEX('1.2(1)②'!$B:$B,MATCH(M125,'1.2(1)②'!$A:$A,0),1)</f>
        <v>30</v>
      </c>
      <c r="L125" s="17">
        <f t="shared" si="19"/>
        <v>31</v>
      </c>
      <c r="M125" s="17" t="str">
        <f t="shared" si="17"/>
        <v>産業（非製造業）鉱業石灰石鉱業破砕・選別工程電気使用設備</v>
      </c>
      <c r="O125" s="58" t="str">
        <f>INDEX('1.2(1)②'!$J:$J,MATCH($K125,'1.2(1)②'!$B:$B,0),1)</f>
        <v>高破砕率の破砕機による破砕・選別設備の集約化</v>
      </c>
      <c r="P125">
        <f t="shared" si="18"/>
        <v>2</v>
      </c>
      <c r="Q125">
        <f>COUNTIFS('1.2(2)'!J$1018:J$1019,"〇",'1.2(2)'!$C$1018:$C$1019,"&gt;="&amp;$K125,'1.2(2)'!$C$1018:$C$1019,"&lt;="&amp;$L125)+COUNTIFS('1.2(2)'!J$1018:J$1019,"△",'1.2(2)'!$C$1018:$C$1019,"&gt;="&amp;$K125,'1.2(2)'!$C$1018:$C$1019,"&lt;="&amp;$L125)</f>
        <v>0</v>
      </c>
      <c r="R125">
        <f>COUNTIFS('1.2(2)'!K$1018:K$1019,"〇",'1.2(2)'!$C$1018:$C$1019,"&gt;="&amp;$K125,'1.2(2)'!$C$1018:$C$1019,"&lt;="&amp;$L125)+COUNTIFS('1.2(2)'!K$1018:K$1019,"△",'1.2(2)'!$C$1018:$C$1019,"&gt;="&amp;$K125,'1.2(2)'!$C$1018:$C$1019,"&lt;="&amp;$L125)</f>
        <v>0</v>
      </c>
    </row>
    <row r="126" spans="2:18">
      <c r="B126" s="71" t="s">
        <v>741</v>
      </c>
      <c r="C126" s="23"/>
      <c r="D126" s="383" t="s">
        <v>771</v>
      </c>
      <c r="E126" s="384"/>
      <c r="F126" s="69" t="s">
        <v>3702</v>
      </c>
      <c r="G126" s="50" t="s">
        <v>680</v>
      </c>
      <c r="H126" s="74" t="s">
        <v>772</v>
      </c>
      <c r="I126" s="75"/>
      <c r="J126" s="297">
        <f t="shared" si="16"/>
        <v>32</v>
      </c>
      <c r="K126" s="60">
        <f>INDEX('1.2(1)②'!$B:$B,MATCH(M126,'1.2(1)②'!$A:$A,0),1)</f>
        <v>32</v>
      </c>
      <c r="L126" s="17">
        <f>K127-1</f>
        <v>32</v>
      </c>
      <c r="M126" s="17" t="str">
        <f t="shared" si="17"/>
        <v>産業（非製造業）建設業ー建設機械</v>
      </c>
      <c r="O126" s="58" t="str">
        <f>INDEX('1.2(1)②'!$J:$J,MATCH($K126,'1.2(1)②'!$B:$B,0),1)</f>
        <v>省エネ型建設機械の導入</v>
      </c>
      <c r="P126">
        <f t="shared" si="18"/>
        <v>1</v>
      </c>
      <c r="Q126">
        <f>COUNTIFS('1.2(2)'!J$1018:J$1019,"〇",'1.2(2)'!$C$1018:$C$1019,"&gt;="&amp;$K126,'1.2(2)'!$C$1018:$C$1019,"&lt;="&amp;$L126)+COUNTIFS('1.2(2)'!J$1018:J$1019,"△",'1.2(2)'!$C$1018:$C$1019,"&gt;="&amp;$K126,'1.2(2)'!$C$1018:$C$1019,"&lt;="&amp;$L126)</f>
        <v>0</v>
      </c>
      <c r="R126">
        <f>COUNTIFS('1.2(2)'!K$1018:K$1019,"〇",'1.2(2)'!$C$1018:$C$1019,"&gt;="&amp;$K126,'1.2(2)'!$C$1018:$C$1019,"&lt;="&amp;$L126)+COUNTIFS('1.2(2)'!K$1018:K$1019,"△",'1.2(2)'!$C$1018:$C$1019,"&gt;="&amp;$K126,'1.2(2)'!$C$1018:$C$1019,"&lt;="&amp;$L126)</f>
        <v>0</v>
      </c>
    </row>
    <row r="127" spans="2:18">
      <c r="B127" s="22" t="s">
        <v>774</v>
      </c>
      <c r="C127" s="22"/>
      <c r="D127" s="21" t="s">
        <v>775</v>
      </c>
      <c r="E127" s="21" t="s">
        <v>808</v>
      </c>
      <c r="F127" s="69" t="s">
        <v>3703</v>
      </c>
      <c r="G127" s="286" t="s">
        <v>1003</v>
      </c>
      <c r="H127" s="74" t="s">
        <v>74</v>
      </c>
      <c r="I127" s="75"/>
      <c r="J127" s="297" t="str">
        <f t="shared" si="16"/>
        <v>33～36</v>
      </c>
      <c r="K127" s="60">
        <f>INDEX('1.2(1)②'!$B:$B,MATCH(M127,'1.2(1)②'!$A:$A,0),1)</f>
        <v>33</v>
      </c>
      <c r="L127" s="17">
        <f t="shared" ref="L127:L190" si="20">K128-1</f>
        <v>36</v>
      </c>
      <c r="M127" s="17" t="str">
        <f t="shared" si="17"/>
        <v>産業（製造業）鉄鋼業製鉄業、製鋼・製鋼圧延業等※1製銑工程（コークス工程、焼結工程、高炉工程）燃焼設備</v>
      </c>
      <c r="O127" s="58" t="str">
        <f>INDEX('1.2(1)②'!$J:$J,MATCH($K127,'1.2(1)②'!$B:$B,0),1)</f>
        <v>コークス自動燃焼設備</v>
      </c>
      <c r="P127">
        <f t="shared" si="18"/>
        <v>4</v>
      </c>
      <c r="Q127">
        <f>COUNTIFS('1.2(2)'!J$1018:J$1019,"〇",'1.2(2)'!$C$1018:$C$1019,"&gt;="&amp;$K127,'1.2(2)'!$C$1018:$C$1019,"&lt;="&amp;$L127)+COUNTIFS('1.2(2)'!J$1018:J$1019,"△",'1.2(2)'!$C$1018:$C$1019,"&gt;="&amp;$K127,'1.2(2)'!$C$1018:$C$1019,"&lt;="&amp;$L127)</f>
        <v>0</v>
      </c>
      <c r="R127">
        <f>COUNTIFS('1.2(2)'!K$1018:K$1019,"〇",'1.2(2)'!$C$1018:$C$1019,"&gt;="&amp;$K127,'1.2(2)'!$C$1018:$C$1019,"&lt;="&amp;$L127)+COUNTIFS('1.2(2)'!K$1018:K$1019,"△",'1.2(2)'!$C$1018:$C$1019,"&gt;="&amp;$K127,'1.2(2)'!$C$1018:$C$1019,"&lt;="&amp;$L127)</f>
        <v>0</v>
      </c>
    </row>
    <row r="128" spans="2:18">
      <c r="B128" s="69" t="s">
        <v>774</v>
      </c>
      <c r="C128" s="22"/>
      <c r="D128" s="69" t="s">
        <v>775</v>
      </c>
      <c r="E128" s="69" t="s">
        <v>808</v>
      </c>
      <c r="F128" s="69" t="s">
        <v>3704</v>
      </c>
      <c r="G128" s="70" t="s">
        <v>1003</v>
      </c>
      <c r="H128" s="74" t="s">
        <v>89</v>
      </c>
      <c r="I128" s="75"/>
      <c r="J128" s="297" t="str">
        <f t="shared" si="16"/>
        <v>37～39</v>
      </c>
      <c r="K128" s="60">
        <f>INDEX('1.2(1)②'!$B:$B,MATCH(M128,'1.2(1)②'!$A:$A,0),1)</f>
        <v>37</v>
      </c>
      <c r="L128" s="17">
        <f t="shared" si="20"/>
        <v>39</v>
      </c>
      <c r="M128" s="17" t="str">
        <f t="shared" si="17"/>
        <v>産業（製造業）鉄鋼業製鉄業、製鋼・製鋼圧延業等※1製銑工程（コークス工程、焼結工程、高炉工程）熱利用設備</v>
      </c>
      <c r="O128" s="58" t="str">
        <f>INDEX('1.2(1)②'!$J:$J,MATCH($K128,'1.2(1)②'!$B:$B,0),1)</f>
        <v>溶銑鍋放熱防止</v>
      </c>
      <c r="P128">
        <f t="shared" si="18"/>
        <v>3</v>
      </c>
      <c r="Q128">
        <f>COUNTIFS('1.2(2)'!J$1018:J$1019,"〇",'1.2(2)'!$C$1018:$C$1019,"&gt;="&amp;$K128,'1.2(2)'!$C$1018:$C$1019,"&lt;="&amp;$L128)+COUNTIFS('1.2(2)'!J$1018:J$1019,"△",'1.2(2)'!$C$1018:$C$1019,"&gt;="&amp;$K128,'1.2(2)'!$C$1018:$C$1019,"&lt;="&amp;$L128)</f>
        <v>0</v>
      </c>
      <c r="R128">
        <f>COUNTIFS('1.2(2)'!K$1018:K$1019,"〇",'1.2(2)'!$C$1018:$C$1019,"&gt;="&amp;$K128,'1.2(2)'!$C$1018:$C$1019,"&lt;="&amp;$L128)+COUNTIFS('1.2(2)'!K$1018:K$1019,"△",'1.2(2)'!$C$1018:$C$1019,"&gt;="&amp;$K128,'1.2(2)'!$C$1018:$C$1019,"&lt;="&amp;$L128)</f>
        <v>0</v>
      </c>
    </row>
    <row r="129" spans="2:18">
      <c r="B129" s="69" t="s">
        <v>774</v>
      </c>
      <c r="C129" s="22"/>
      <c r="D129" s="70" t="s">
        <v>775</v>
      </c>
      <c r="E129" s="70" t="s">
        <v>808</v>
      </c>
      <c r="F129" s="69" t="s">
        <v>3705</v>
      </c>
      <c r="G129" s="70" t="s">
        <v>1003</v>
      </c>
      <c r="H129" s="74" t="s">
        <v>560</v>
      </c>
      <c r="I129" s="75"/>
      <c r="J129" s="297" t="str">
        <f t="shared" si="16"/>
        <v>40～51</v>
      </c>
      <c r="K129" s="60">
        <f>INDEX('1.2(1)②'!$B:$B,MATCH(M129,'1.2(1)②'!$A:$A,0),1)</f>
        <v>40</v>
      </c>
      <c r="L129" s="17">
        <f t="shared" si="20"/>
        <v>51</v>
      </c>
      <c r="M129" s="17" t="str">
        <f t="shared" si="17"/>
        <v>産業（製造業）鉄鋼業製鉄業、製鋼・製鋼圧延業等※1製銑工程（コークス工程、焼結工程、高炉工程）廃熱回収設備</v>
      </c>
      <c r="O129" s="58" t="str">
        <f>INDEX('1.2(1)②'!$J:$J,MATCH($K129,'1.2(1)②'!$B:$B,0),1)</f>
        <v>コークス乾式消火設備（ＣＤＱ）</v>
      </c>
      <c r="P129">
        <f t="shared" si="18"/>
        <v>12</v>
      </c>
      <c r="Q129">
        <f>COUNTIFS('1.2(2)'!J$1018:J$1019,"〇",'1.2(2)'!$C$1018:$C$1019,"&gt;="&amp;$K129,'1.2(2)'!$C$1018:$C$1019,"&lt;="&amp;$L129)+COUNTIFS('1.2(2)'!J$1018:J$1019,"△",'1.2(2)'!$C$1018:$C$1019,"&gt;="&amp;$K129,'1.2(2)'!$C$1018:$C$1019,"&lt;="&amp;$L129)</f>
        <v>0</v>
      </c>
      <c r="R129">
        <f>COUNTIFS('1.2(2)'!K$1018:K$1019,"〇",'1.2(2)'!$C$1018:$C$1019,"&gt;="&amp;$K129,'1.2(2)'!$C$1018:$C$1019,"&lt;="&amp;$L129)+COUNTIFS('1.2(2)'!K$1018:K$1019,"△",'1.2(2)'!$C$1018:$C$1019,"&gt;="&amp;$K129,'1.2(2)'!$C$1018:$C$1019,"&lt;="&amp;$L129)</f>
        <v>0</v>
      </c>
    </row>
    <row r="130" spans="2:18">
      <c r="B130" s="69" t="s">
        <v>774</v>
      </c>
      <c r="C130" s="22"/>
      <c r="D130" s="70" t="s">
        <v>775</v>
      </c>
      <c r="E130" s="70" t="s">
        <v>808</v>
      </c>
      <c r="F130" s="69" t="s">
        <v>3706</v>
      </c>
      <c r="G130" s="70" t="s">
        <v>1003</v>
      </c>
      <c r="H130" s="74" t="s">
        <v>1004</v>
      </c>
      <c r="I130" s="75"/>
      <c r="J130" s="297" t="str">
        <f t="shared" si="16"/>
        <v>52～54</v>
      </c>
      <c r="K130" s="60">
        <f>INDEX('1.2(1)②'!$B:$B,MATCH(M130,'1.2(1)②'!$A:$A,0),1)</f>
        <v>52</v>
      </c>
      <c r="L130" s="17">
        <f t="shared" si="20"/>
        <v>54</v>
      </c>
      <c r="M130" s="17" t="str">
        <f t="shared" si="17"/>
        <v>産業（製造業）鉄鋼業製鉄業、製鋼・製鋼圧延業等※1製銑工程（コークス工程、焼結工程、高炉工程）省エネルギー型製造プロセス</v>
      </c>
      <c r="O130" s="58" t="str">
        <f>INDEX('1.2(1)②'!$J:$J,MATCH($K130,'1.2(1)②'!$B:$B,0),1)</f>
        <v>微粉炭吹き込み（ＰＣＩ）</v>
      </c>
      <c r="P130">
        <f t="shared" si="18"/>
        <v>3</v>
      </c>
      <c r="Q130">
        <f>COUNTIFS('1.2(2)'!J$1018:J$1019,"〇",'1.2(2)'!$C$1018:$C$1019,"&gt;="&amp;$K130,'1.2(2)'!$C$1018:$C$1019,"&lt;="&amp;$L130)+COUNTIFS('1.2(2)'!J$1018:J$1019,"△",'1.2(2)'!$C$1018:$C$1019,"&gt;="&amp;$K130,'1.2(2)'!$C$1018:$C$1019,"&lt;="&amp;$L130)</f>
        <v>0</v>
      </c>
      <c r="R130">
        <f>COUNTIFS('1.2(2)'!K$1018:K$1019,"〇",'1.2(2)'!$C$1018:$C$1019,"&gt;="&amp;$K130,'1.2(2)'!$C$1018:$C$1019,"&lt;="&amp;$L130)+COUNTIFS('1.2(2)'!K$1018:K$1019,"△",'1.2(2)'!$C$1018:$C$1019,"&gt;="&amp;$K130,'1.2(2)'!$C$1018:$C$1019,"&lt;="&amp;$L130)</f>
        <v>0</v>
      </c>
    </row>
    <row r="131" spans="2:18">
      <c r="B131" s="69" t="s">
        <v>774</v>
      </c>
      <c r="C131" s="22"/>
      <c r="D131" s="70" t="s">
        <v>775</v>
      </c>
      <c r="E131" s="70" t="s">
        <v>808</v>
      </c>
      <c r="F131" s="69" t="s">
        <v>3707</v>
      </c>
      <c r="G131" s="70" t="s">
        <v>1003</v>
      </c>
      <c r="H131" s="74" t="s">
        <v>107</v>
      </c>
      <c r="I131" s="75"/>
      <c r="J131" s="297" t="str">
        <f t="shared" si="16"/>
        <v>55～59</v>
      </c>
      <c r="K131" s="60">
        <f>INDEX('1.2(1)②'!$B:$B,MATCH(M131,'1.2(1)②'!$A:$A,0),1)</f>
        <v>55</v>
      </c>
      <c r="L131" s="17">
        <f t="shared" si="20"/>
        <v>59</v>
      </c>
      <c r="M131" s="17" t="str">
        <f t="shared" si="17"/>
        <v>産業（製造業）鉄鋼業製鉄業、製鋼・製鋼圧延業等※1製銑工程（コークス工程、焼結工程、高炉工程）その他</v>
      </c>
      <c r="O131" s="58" t="str">
        <f>INDEX('1.2(1)②'!$J:$J,MATCH($K131,'1.2(1)②'!$B:$B,0),1)</f>
        <v>高炉装入物分布制御装置</v>
      </c>
      <c r="P131">
        <f t="shared" si="18"/>
        <v>5</v>
      </c>
      <c r="Q131">
        <f>COUNTIFS('1.2(2)'!J$1018:J$1019,"〇",'1.2(2)'!$C$1018:$C$1019,"&gt;="&amp;$K131,'1.2(2)'!$C$1018:$C$1019,"&lt;="&amp;$L131)+COUNTIFS('1.2(2)'!J$1018:J$1019,"△",'1.2(2)'!$C$1018:$C$1019,"&gt;="&amp;$K131,'1.2(2)'!$C$1018:$C$1019,"&lt;="&amp;$L131)</f>
        <v>0</v>
      </c>
      <c r="R131">
        <f>COUNTIFS('1.2(2)'!K$1018:K$1019,"〇",'1.2(2)'!$C$1018:$C$1019,"&gt;="&amp;$K131,'1.2(2)'!$C$1018:$C$1019,"&lt;="&amp;$L131)+COUNTIFS('1.2(2)'!K$1018:K$1019,"△",'1.2(2)'!$C$1018:$C$1019,"&gt;="&amp;$K131,'1.2(2)'!$C$1018:$C$1019,"&lt;="&amp;$L131)</f>
        <v>0</v>
      </c>
    </row>
    <row r="132" spans="2:18">
      <c r="B132" s="69" t="s">
        <v>774</v>
      </c>
      <c r="C132" s="22"/>
      <c r="D132" s="70" t="s">
        <v>775</v>
      </c>
      <c r="E132" s="70" t="s">
        <v>808</v>
      </c>
      <c r="F132" s="69" t="s">
        <v>3708</v>
      </c>
      <c r="G132" s="287" t="s">
        <v>777</v>
      </c>
      <c r="H132" s="74" t="s">
        <v>74</v>
      </c>
      <c r="I132" s="75"/>
      <c r="J132" s="297" t="str">
        <f t="shared" si="16"/>
        <v>60～61</v>
      </c>
      <c r="K132" s="60">
        <f>INDEX('1.2(1)②'!$B:$B,MATCH(M132,'1.2(1)②'!$A:$A,0),1)</f>
        <v>60</v>
      </c>
      <c r="L132" s="17">
        <f t="shared" si="20"/>
        <v>61</v>
      </c>
      <c r="M132" s="17" t="str">
        <f t="shared" si="17"/>
        <v>産業（製造業）鉄鋼業製鉄業、製鋼・製鋼圧延業等※1製鋼工程燃焼設備</v>
      </c>
      <c r="O132" s="58" t="str">
        <f>INDEX('1.2(1)②'!$J:$J,MATCH($K132,'1.2(1)②'!$B:$B,0),1)</f>
        <v>高速型酸素吹き込み装置</v>
      </c>
      <c r="P132">
        <f t="shared" si="18"/>
        <v>2</v>
      </c>
      <c r="Q132">
        <f>COUNTIFS('1.2(2)'!J$1018:J$1019,"〇",'1.2(2)'!$C$1018:$C$1019,"&gt;="&amp;$K132,'1.2(2)'!$C$1018:$C$1019,"&lt;="&amp;$L132)+COUNTIFS('1.2(2)'!J$1018:J$1019,"△",'1.2(2)'!$C$1018:$C$1019,"&gt;="&amp;$K132,'1.2(2)'!$C$1018:$C$1019,"&lt;="&amp;$L132)</f>
        <v>0</v>
      </c>
      <c r="R132">
        <f>COUNTIFS('1.2(2)'!K$1018:K$1019,"〇",'1.2(2)'!$C$1018:$C$1019,"&gt;="&amp;$K132,'1.2(2)'!$C$1018:$C$1019,"&lt;="&amp;$L132)+COUNTIFS('1.2(2)'!K$1018:K$1019,"△",'1.2(2)'!$C$1018:$C$1019,"&gt;="&amp;$K132,'1.2(2)'!$C$1018:$C$1019,"&lt;="&amp;$L132)</f>
        <v>0</v>
      </c>
    </row>
    <row r="133" spans="2:18">
      <c r="B133" s="69" t="s">
        <v>774</v>
      </c>
      <c r="C133" s="22"/>
      <c r="D133" s="70" t="s">
        <v>775</v>
      </c>
      <c r="E133" s="70" t="s">
        <v>808</v>
      </c>
      <c r="F133" s="69" t="s">
        <v>3709</v>
      </c>
      <c r="G133" s="70" t="s">
        <v>777</v>
      </c>
      <c r="H133" s="74" t="s">
        <v>89</v>
      </c>
      <c r="I133" s="75"/>
      <c r="J133" s="297" t="str">
        <f t="shared" si="16"/>
        <v>62～63</v>
      </c>
      <c r="K133" s="60">
        <f>INDEX('1.2(1)②'!$B:$B,MATCH(M133,'1.2(1)②'!$A:$A,0),1)</f>
        <v>62</v>
      </c>
      <c r="L133" s="17">
        <f t="shared" si="20"/>
        <v>63</v>
      </c>
      <c r="M133" s="17" t="str">
        <f t="shared" si="17"/>
        <v>産業（製造業）鉄鋼業製鉄業、製鋼・製鋼圧延業等※1製鋼工程熱利用設備</v>
      </c>
      <c r="O133" s="58" t="str">
        <f>INDEX('1.2(1)②'!$J:$J,MATCH($K133,'1.2(1)②'!$B:$B,0),1)</f>
        <v>高導電性導体電極支援腕</v>
      </c>
      <c r="P133">
        <f t="shared" si="18"/>
        <v>2</v>
      </c>
      <c r="Q133">
        <f>COUNTIFS('1.2(2)'!J$1018:J$1019,"〇",'1.2(2)'!$C$1018:$C$1019,"&gt;="&amp;$K133,'1.2(2)'!$C$1018:$C$1019,"&lt;="&amp;$L133)+COUNTIFS('1.2(2)'!J$1018:J$1019,"△",'1.2(2)'!$C$1018:$C$1019,"&gt;="&amp;$K133,'1.2(2)'!$C$1018:$C$1019,"&lt;="&amp;$L133)</f>
        <v>0</v>
      </c>
      <c r="R133">
        <f>COUNTIFS('1.2(2)'!K$1018:K$1019,"〇",'1.2(2)'!$C$1018:$C$1019,"&gt;="&amp;$K133,'1.2(2)'!$C$1018:$C$1019,"&lt;="&amp;$L133)+COUNTIFS('1.2(2)'!K$1018:K$1019,"△",'1.2(2)'!$C$1018:$C$1019,"&gt;="&amp;$K133,'1.2(2)'!$C$1018:$C$1019,"&lt;="&amp;$L133)</f>
        <v>0</v>
      </c>
    </row>
    <row r="134" spans="2:18">
      <c r="B134" s="69" t="s">
        <v>774</v>
      </c>
      <c r="C134" s="22"/>
      <c r="D134" s="70" t="s">
        <v>775</v>
      </c>
      <c r="E134" s="70" t="s">
        <v>808</v>
      </c>
      <c r="F134" s="69" t="s">
        <v>3710</v>
      </c>
      <c r="G134" s="70" t="s">
        <v>777</v>
      </c>
      <c r="H134" s="74" t="s">
        <v>560</v>
      </c>
      <c r="I134" s="75"/>
      <c r="J134" s="297" t="str">
        <f t="shared" si="16"/>
        <v>64～66</v>
      </c>
      <c r="K134" s="60">
        <f>INDEX('1.2(1)②'!$B:$B,MATCH(M134,'1.2(1)②'!$A:$A,0),1)</f>
        <v>64</v>
      </c>
      <c r="L134" s="17">
        <f t="shared" si="20"/>
        <v>66</v>
      </c>
      <c r="M134" s="17" t="str">
        <f t="shared" si="17"/>
        <v>産業（製造業）鉄鋼業製鉄業、製鋼・製鋼圧延業等※1製鋼工程廃熱回収設備</v>
      </c>
      <c r="O134" s="58" t="str">
        <f>INDEX('1.2(1)②'!$J:$J,MATCH($K134,'1.2(1)②'!$B:$B,0),1)</f>
        <v>転炉ガス顕熱回収設備</v>
      </c>
      <c r="P134">
        <f t="shared" si="18"/>
        <v>3</v>
      </c>
      <c r="Q134">
        <f>COUNTIFS('1.2(2)'!J$1018:J$1019,"〇",'1.2(2)'!$C$1018:$C$1019,"&gt;="&amp;$K134,'1.2(2)'!$C$1018:$C$1019,"&lt;="&amp;$L134)+COUNTIFS('1.2(2)'!J$1018:J$1019,"△",'1.2(2)'!$C$1018:$C$1019,"&gt;="&amp;$K134,'1.2(2)'!$C$1018:$C$1019,"&lt;="&amp;$L134)</f>
        <v>0</v>
      </c>
      <c r="R134">
        <f>COUNTIFS('1.2(2)'!K$1018:K$1019,"〇",'1.2(2)'!$C$1018:$C$1019,"&gt;="&amp;$K134,'1.2(2)'!$C$1018:$C$1019,"&lt;="&amp;$L134)+COUNTIFS('1.2(2)'!K$1018:K$1019,"△",'1.2(2)'!$C$1018:$C$1019,"&gt;="&amp;$K134,'1.2(2)'!$C$1018:$C$1019,"&lt;="&amp;$L134)</f>
        <v>0</v>
      </c>
    </row>
    <row r="135" spans="2:18">
      <c r="B135" s="69" t="s">
        <v>774</v>
      </c>
      <c r="C135" s="22"/>
      <c r="D135" s="70" t="s">
        <v>775</v>
      </c>
      <c r="E135" s="70" t="s">
        <v>808</v>
      </c>
      <c r="F135" s="69" t="s">
        <v>3711</v>
      </c>
      <c r="G135" s="70" t="s">
        <v>777</v>
      </c>
      <c r="H135" s="74" t="s">
        <v>1004</v>
      </c>
      <c r="I135" s="75"/>
      <c r="J135" s="297" t="str">
        <f t="shared" si="16"/>
        <v>67～73</v>
      </c>
      <c r="K135" s="60">
        <f>INDEX('1.2(1)②'!$B:$B,MATCH(M135,'1.2(1)②'!$A:$A,0),1)</f>
        <v>67</v>
      </c>
      <c r="L135" s="17">
        <f t="shared" si="20"/>
        <v>73</v>
      </c>
      <c r="M135" s="17" t="str">
        <f t="shared" si="17"/>
        <v>産業（製造業）鉄鋼業製鉄業、製鋼・製鋼圧延業等※1製鋼工程省エネルギー型製造プロセス</v>
      </c>
      <c r="O135" s="58" t="str">
        <f>INDEX('1.2(1)②'!$J:$J,MATCH($K135,'1.2(1)②'!$B:$B,0),1)</f>
        <v>高温鋼片連続式鋳造設備</v>
      </c>
      <c r="P135">
        <f t="shared" si="18"/>
        <v>7</v>
      </c>
      <c r="Q135">
        <f>COUNTIFS('1.2(2)'!J$1018:J$1019,"〇",'1.2(2)'!$C$1018:$C$1019,"&gt;="&amp;$K135,'1.2(2)'!$C$1018:$C$1019,"&lt;="&amp;$L135)+COUNTIFS('1.2(2)'!J$1018:J$1019,"△",'1.2(2)'!$C$1018:$C$1019,"&gt;="&amp;$K135,'1.2(2)'!$C$1018:$C$1019,"&lt;="&amp;$L135)</f>
        <v>0</v>
      </c>
      <c r="R135">
        <f>COUNTIFS('1.2(2)'!K$1018:K$1019,"〇",'1.2(2)'!$C$1018:$C$1019,"&gt;="&amp;$K135,'1.2(2)'!$C$1018:$C$1019,"&lt;="&amp;$L135)+COUNTIFS('1.2(2)'!K$1018:K$1019,"△",'1.2(2)'!$C$1018:$C$1019,"&gt;="&amp;$K135,'1.2(2)'!$C$1018:$C$1019,"&lt;="&amp;$L135)</f>
        <v>0</v>
      </c>
    </row>
    <row r="136" spans="2:18">
      <c r="B136" s="69" t="s">
        <v>774</v>
      </c>
      <c r="C136" s="22"/>
      <c r="D136" s="70" t="s">
        <v>775</v>
      </c>
      <c r="E136" s="70" t="s">
        <v>808</v>
      </c>
      <c r="F136" s="69" t="s">
        <v>3712</v>
      </c>
      <c r="G136" s="70" t="s">
        <v>777</v>
      </c>
      <c r="H136" s="74" t="s">
        <v>107</v>
      </c>
      <c r="I136" s="75"/>
      <c r="J136" s="297" t="str">
        <f t="shared" si="16"/>
        <v>74～79</v>
      </c>
      <c r="K136" s="60">
        <f>INDEX('1.2(1)②'!$B:$B,MATCH(M136,'1.2(1)②'!$A:$A,0),1)</f>
        <v>74</v>
      </c>
      <c r="L136" s="17">
        <f t="shared" si="20"/>
        <v>79</v>
      </c>
      <c r="M136" s="17" t="str">
        <f t="shared" si="17"/>
        <v>産業（製造業）鉄鋼業製鉄業、製鋼・製鋼圧延業等※1製鋼工程その他</v>
      </c>
      <c r="O136" s="58" t="str">
        <f>INDEX('1.2(1)②'!$J:$J,MATCH($K136,'1.2(1)②'!$B:$B,0),1)</f>
        <v>転炉ガス潜熱回収設備（密閉型回収設備を含む）</v>
      </c>
      <c r="P136">
        <f t="shared" si="18"/>
        <v>6</v>
      </c>
      <c r="Q136">
        <f>COUNTIFS('1.2(2)'!J$1018:J$1019,"〇",'1.2(2)'!$C$1018:$C$1019,"&gt;="&amp;$K136,'1.2(2)'!$C$1018:$C$1019,"&lt;="&amp;$L136)+COUNTIFS('1.2(2)'!J$1018:J$1019,"△",'1.2(2)'!$C$1018:$C$1019,"&gt;="&amp;$K136,'1.2(2)'!$C$1018:$C$1019,"&lt;="&amp;$L136)</f>
        <v>0</v>
      </c>
      <c r="R136">
        <f>COUNTIFS('1.2(2)'!K$1018:K$1019,"〇",'1.2(2)'!$C$1018:$C$1019,"&gt;="&amp;$K136,'1.2(2)'!$C$1018:$C$1019,"&lt;="&amp;$L136)+COUNTIFS('1.2(2)'!K$1018:K$1019,"△",'1.2(2)'!$C$1018:$C$1019,"&gt;="&amp;$K136,'1.2(2)'!$C$1018:$C$1019,"&lt;="&amp;$L136)</f>
        <v>0</v>
      </c>
    </row>
    <row r="137" spans="2:18">
      <c r="B137" s="69" t="s">
        <v>774</v>
      </c>
      <c r="C137" s="22"/>
      <c r="D137" s="70" t="s">
        <v>775</v>
      </c>
      <c r="E137" s="70" t="s">
        <v>808</v>
      </c>
      <c r="F137" s="69" t="s">
        <v>3713</v>
      </c>
      <c r="G137" s="287" t="s">
        <v>1005</v>
      </c>
      <c r="H137" s="74" t="s">
        <v>74</v>
      </c>
      <c r="I137" s="75"/>
      <c r="J137" s="297" t="str">
        <f t="shared" ref="J137:J168" si="21">HYPERLINK("#'"&amp;$B$17&amp;$B$18&amp;$B$102&amp;"'!B"&amp;K137+6,IF(L137=K137,K137,K137&amp;"～"&amp;L137))</f>
        <v>80～81</v>
      </c>
      <c r="K137" s="60">
        <f>INDEX('1.2(1)②'!$B:$B,MATCH(M137,'1.2(1)②'!$A:$A,0),1)</f>
        <v>80</v>
      </c>
      <c r="L137" s="17">
        <f t="shared" si="20"/>
        <v>81</v>
      </c>
      <c r="M137" s="17" t="str">
        <f t="shared" si="17"/>
        <v>産業（製造業）鉄鋼業製鉄業、製鋼・製鋼圧延業等※1圧延・金属加工・表面処理工程燃焼設備</v>
      </c>
      <c r="O137" s="58" t="str">
        <f>INDEX('1.2(1)②'!$J:$J,MATCH($K137,'1.2(1)②'!$B:$B,0),1)</f>
        <v>熱間鋼片表面手入れ技術</v>
      </c>
      <c r="P137">
        <f t="shared" si="18"/>
        <v>2</v>
      </c>
      <c r="Q137">
        <f>COUNTIFS('1.2(2)'!J$1018:J$1019,"〇",'1.2(2)'!$C$1018:$C$1019,"&gt;="&amp;$K137,'1.2(2)'!$C$1018:$C$1019,"&lt;="&amp;$L137)+COUNTIFS('1.2(2)'!J$1018:J$1019,"△",'1.2(2)'!$C$1018:$C$1019,"&gt;="&amp;$K137,'1.2(2)'!$C$1018:$C$1019,"&lt;="&amp;$L137)</f>
        <v>0</v>
      </c>
      <c r="R137">
        <f>COUNTIFS('1.2(2)'!K$1018:K$1019,"〇",'1.2(2)'!$C$1018:$C$1019,"&gt;="&amp;$K137,'1.2(2)'!$C$1018:$C$1019,"&lt;="&amp;$L137)+COUNTIFS('1.2(2)'!K$1018:K$1019,"△",'1.2(2)'!$C$1018:$C$1019,"&gt;="&amp;$K137,'1.2(2)'!$C$1018:$C$1019,"&lt;="&amp;$L137)</f>
        <v>0</v>
      </c>
    </row>
    <row r="138" spans="2:18">
      <c r="B138" s="69" t="s">
        <v>774</v>
      </c>
      <c r="C138" s="22"/>
      <c r="D138" s="70" t="s">
        <v>775</v>
      </c>
      <c r="E138" s="70" t="s">
        <v>808</v>
      </c>
      <c r="F138" s="69" t="s">
        <v>3714</v>
      </c>
      <c r="G138" s="70" t="s">
        <v>1005</v>
      </c>
      <c r="H138" s="74" t="s">
        <v>89</v>
      </c>
      <c r="I138" s="75"/>
      <c r="J138" s="297" t="str">
        <f t="shared" si="21"/>
        <v>82～92</v>
      </c>
      <c r="K138" s="60">
        <f>INDEX('1.2(1)②'!$B:$B,MATCH(M138,'1.2(1)②'!$A:$A,0),1)</f>
        <v>82</v>
      </c>
      <c r="L138" s="17">
        <f t="shared" si="20"/>
        <v>92</v>
      </c>
      <c r="M138" s="17" t="str">
        <f t="shared" si="17"/>
        <v>産業（製造業）鉄鋼業製鉄業、製鋼・製鋼圧延業等※1圧延・金属加工・表面処理工程熱利用設備</v>
      </c>
      <c r="O138" s="58" t="str">
        <f>INDEX('1.2(1)②'!$J:$J,MATCH($K138,'1.2(1)②'!$B:$B,0),1)</f>
        <v>鋼片保温カバー</v>
      </c>
      <c r="P138">
        <f t="shared" si="18"/>
        <v>11</v>
      </c>
      <c r="Q138">
        <f>COUNTIFS('1.2(2)'!J$1018:J$1019,"〇",'1.2(2)'!$C$1018:$C$1019,"&gt;="&amp;$K138,'1.2(2)'!$C$1018:$C$1019,"&lt;="&amp;$L138)+COUNTIFS('1.2(2)'!J$1018:J$1019,"△",'1.2(2)'!$C$1018:$C$1019,"&gt;="&amp;$K138,'1.2(2)'!$C$1018:$C$1019,"&lt;="&amp;$L138)</f>
        <v>0</v>
      </c>
      <c r="R138">
        <f>COUNTIFS('1.2(2)'!K$1018:K$1019,"〇",'1.2(2)'!$C$1018:$C$1019,"&gt;="&amp;$K138,'1.2(2)'!$C$1018:$C$1019,"&lt;="&amp;$L138)+COUNTIFS('1.2(2)'!K$1018:K$1019,"△",'1.2(2)'!$C$1018:$C$1019,"&gt;="&amp;$K138,'1.2(2)'!$C$1018:$C$1019,"&lt;="&amp;$L138)</f>
        <v>0</v>
      </c>
    </row>
    <row r="139" spans="2:18">
      <c r="B139" s="69" t="s">
        <v>774</v>
      </c>
      <c r="C139" s="22"/>
      <c r="D139" s="70" t="s">
        <v>775</v>
      </c>
      <c r="E139" s="70" t="s">
        <v>808</v>
      </c>
      <c r="F139" s="69" t="s">
        <v>3715</v>
      </c>
      <c r="G139" s="70" t="s">
        <v>1005</v>
      </c>
      <c r="H139" s="74" t="s">
        <v>1004</v>
      </c>
      <c r="I139" s="75"/>
      <c r="J139" s="297" t="str">
        <f t="shared" si="21"/>
        <v>93～102</v>
      </c>
      <c r="K139" s="60">
        <f>INDEX('1.2(1)②'!$B:$B,MATCH(M139,'1.2(1)②'!$A:$A,0),1)</f>
        <v>93</v>
      </c>
      <c r="L139" s="17">
        <f t="shared" si="20"/>
        <v>102</v>
      </c>
      <c r="M139" s="17" t="str">
        <f t="shared" si="17"/>
        <v>産業（製造業）鉄鋼業製鉄業、製鋼・製鋼圧延業等※1圧延・金属加工・表面処理工程省エネルギー型製造プロセス</v>
      </c>
      <c r="O139" s="58" t="str">
        <f>INDEX('1.2(1)②'!$J:$J,MATCH($K139,'1.2(1)②'!$B:$B,0),1)</f>
        <v>高性能線材圧延設備</v>
      </c>
      <c r="P139">
        <f t="shared" si="18"/>
        <v>10</v>
      </c>
      <c r="Q139">
        <f>COUNTIFS('1.2(2)'!J$1018:J$1019,"〇",'1.2(2)'!$C$1018:$C$1019,"&gt;="&amp;$K139,'1.2(2)'!$C$1018:$C$1019,"&lt;="&amp;$L139)+COUNTIFS('1.2(2)'!J$1018:J$1019,"△",'1.2(2)'!$C$1018:$C$1019,"&gt;="&amp;$K139,'1.2(2)'!$C$1018:$C$1019,"&lt;="&amp;$L139)</f>
        <v>0</v>
      </c>
      <c r="R139">
        <f>COUNTIFS('1.2(2)'!K$1018:K$1019,"〇",'1.2(2)'!$C$1018:$C$1019,"&gt;="&amp;$K139,'1.2(2)'!$C$1018:$C$1019,"&lt;="&amp;$L139)+COUNTIFS('1.2(2)'!K$1018:K$1019,"△",'1.2(2)'!$C$1018:$C$1019,"&gt;="&amp;$K139,'1.2(2)'!$C$1018:$C$1019,"&lt;="&amp;$L139)</f>
        <v>0</v>
      </c>
    </row>
    <row r="140" spans="2:18">
      <c r="B140" s="69" t="s">
        <v>774</v>
      </c>
      <c r="C140" s="22"/>
      <c r="D140" s="70" t="s">
        <v>775</v>
      </c>
      <c r="E140" s="70" t="s">
        <v>808</v>
      </c>
      <c r="F140" s="69" t="s">
        <v>3716</v>
      </c>
      <c r="G140" s="71" t="s">
        <v>1005</v>
      </c>
      <c r="H140" s="74" t="s">
        <v>107</v>
      </c>
      <c r="I140" s="75"/>
      <c r="J140" s="297" t="str">
        <f t="shared" si="21"/>
        <v>103～104</v>
      </c>
      <c r="K140" s="60">
        <f>INDEX('1.2(1)②'!$B:$B,MATCH(M140,'1.2(1)②'!$A:$A,0),1)</f>
        <v>103</v>
      </c>
      <c r="L140" s="17">
        <f t="shared" si="20"/>
        <v>104</v>
      </c>
      <c r="M140" s="17" t="str">
        <f t="shared" si="17"/>
        <v>産業（製造業）鉄鋼業製鉄業、製鋼・製鋼圧延業等※1圧延・金属加工・表面処理工程その他</v>
      </c>
      <c r="O140" s="58" t="str">
        <f>INDEX('1.2(1)②'!$J:$J,MATCH($K140,'1.2(1)②'!$B:$B,0),1)</f>
        <v>デスケーリングポンププランジャー化</v>
      </c>
      <c r="P140">
        <f t="shared" si="18"/>
        <v>2</v>
      </c>
      <c r="Q140">
        <f>COUNTIFS('1.2(2)'!J$1018:J$1019,"〇",'1.2(2)'!$C$1018:$C$1019,"&gt;="&amp;$K140,'1.2(2)'!$C$1018:$C$1019,"&lt;="&amp;$L140)+COUNTIFS('1.2(2)'!J$1018:J$1019,"△",'1.2(2)'!$C$1018:$C$1019,"&gt;="&amp;$K140,'1.2(2)'!$C$1018:$C$1019,"&lt;="&amp;$L140)</f>
        <v>0</v>
      </c>
      <c r="R140">
        <f>COUNTIFS('1.2(2)'!K$1018:K$1019,"〇",'1.2(2)'!$C$1018:$C$1019,"&gt;="&amp;$K140,'1.2(2)'!$C$1018:$C$1019,"&lt;="&amp;$L140)+COUNTIFS('1.2(2)'!K$1018:K$1019,"△",'1.2(2)'!$C$1018:$C$1019,"&gt;="&amp;$K140,'1.2(2)'!$C$1018:$C$1019,"&lt;="&amp;$L140)</f>
        <v>0</v>
      </c>
    </row>
    <row r="141" spans="2:18">
      <c r="B141" s="69" t="s">
        <v>774</v>
      </c>
      <c r="C141" s="22"/>
      <c r="D141" s="70" t="s">
        <v>775</v>
      </c>
      <c r="E141" s="70" t="s">
        <v>808</v>
      </c>
      <c r="F141" s="69" t="s">
        <v>3717</v>
      </c>
      <c r="G141" s="287" t="s">
        <v>778</v>
      </c>
      <c r="H141" s="74" t="s">
        <v>74</v>
      </c>
      <c r="I141" s="75"/>
      <c r="J141" s="297">
        <f t="shared" si="21"/>
        <v>105</v>
      </c>
      <c r="K141" s="60">
        <f>INDEX('1.2(1)②'!$B:$B,MATCH(M141,'1.2(1)②'!$A:$A,0),1)</f>
        <v>105</v>
      </c>
      <c r="L141" s="17">
        <f t="shared" si="20"/>
        <v>105</v>
      </c>
      <c r="M141" s="17" t="str">
        <f t="shared" si="17"/>
        <v>産業（製造業）鉄鋼業製鉄業、製鋼・製鋼圧延業等※1フェロアロイ製造工程燃焼設備</v>
      </c>
      <c r="O141" s="58" t="str">
        <f>INDEX('1.2(1)②'!$J:$J,MATCH($K141,'1.2(1)②'!$B:$B,0),1)</f>
        <v>焼結高効率点火炉バーナー</v>
      </c>
      <c r="P141">
        <f t="shared" si="18"/>
        <v>1</v>
      </c>
      <c r="Q141">
        <f>COUNTIFS('1.2(2)'!J$1018:J$1019,"〇",'1.2(2)'!$C$1018:$C$1019,"&gt;="&amp;$K141,'1.2(2)'!$C$1018:$C$1019,"&lt;="&amp;$L141)+COUNTIFS('1.2(2)'!J$1018:J$1019,"△",'1.2(2)'!$C$1018:$C$1019,"&gt;="&amp;$K141,'1.2(2)'!$C$1018:$C$1019,"&lt;="&amp;$L141)</f>
        <v>0</v>
      </c>
      <c r="R141">
        <f>COUNTIFS('1.2(2)'!K$1018:K$1019,"〇",'1.2(2)'!$C$1018:$C$1019,"&gt;="&amp;$K141,'1.2(2)'!$C$1018:$C$1019,"&lt;="&amp;$L141)+COUNTIFS('1.2(2)'!K$1018:K$1019,"△",'1.2(2)'!$C$1018:$C$1019,"&gt;="&amp;$K141,'1.2(2)'!$C$1018:$C$1019,"&lt;="&amp;$L141)</f>
        <v>0</v>
      </c>
    </row>
    <row r="142" spans="2:18">
      <c r="B142" s="69" t="s">
        <v>774</v>
      </c>
      <c r="C142" s="22"/>
      <c r="D142" s="70" t="s">
        <v>775</v>
      </c>
      <c r="E142" s="70" t="s">
        <v>808</v>
      </c>
      <c r="F142" s="69" t="s">
        <v>3718</v>
      </c>
      <c r="G142" s="70" t="s">
        <v>778</v>
      </c>
      <c r="H142" s="74" t="s">
        <v>89</v>
      </c>
      <c r="I142" s="75"/>
      <c r="J142" s="297">
        <f t="shared" si="21"/>
        <v>106</v>
      </c>
      <c r="K142" s="60">
        <f>INDEX('1.2(1)②'!$B:$B,MATCH(M142,'1.2(1)②'!$A:$A,0),1)</f>
        <v>106</v>
      </c>
      <c r="L142" s="17">
        <f t="shared" si="20"/>
        <v>106</v>
      </c>
      <c r="M142" s="17" t="str">
        <f t="shared" si="17"/>
        <v>産業（製造業）鉄鋼業製鉄業、製鋼・製鋼圧延業等※1フェロアロイ製造工程熱利用設備</v>
      </c>
      <c r="O142" s="58" t="str">
        <f>INDEX('1.2(1)②'!$J:$J,MATCH($K142,'1.2(1)②'!$B:$B,0),1)</f>
        <v>原料乾燥キルン</v>
      </c>
      <c r="P142">
        <f t="shared" si="18"/>
        <v>1</v>
      </c>
      <c r="Q142">
        <f>COUNTIFS('1.2(2)'!J$1018:J$1019,"〇",'1.2(2)'!$C$1018:$C$1019,"&gt;="&amp;$K142,'1.2(2)'!$C$1018:$C$1019,"&lt;="&amp;$L142)+COUNTIFS('1.2(2)'!J$1018:J$1019,"△",'1.2(2)'!$C$1018:$C$1019,"&gt;="&amp;$K142,'1.2(2)'!$C$1018:$C$1019,"&lt;="&amp;$L142)</f>
        <v>0</v>
      </c>
      <c r="R142">
        <f>COUNTIFS('1.2(2)'!K$1018:K$1019,"〇",'1.2(2)'!$C$1018:$C$1019,"&gt;="&amp;$K142,'1.2(2)'!$C$1018:$C$1019,"&lt;="&amp;$L142)+COUNTIFS('1.2(2)'!K$1018:K$1019,"△",'1.2(2)'!$C$1018:$C$1019,"&gt;="&amp;$K142,'1.2(2)'!$C$1018:$C$1019,"&lt;="&amp;$L142)</f>
        <v>0</v>
      </c>
    </row>
    <row r="143" spans="2:18">
      <c r="B143" s="69" t="s">
        <v>774</v>
      </c>
      <c r="C143" s="22"/>
      <c r="D143" s="70" t="s">
        <v>775</v>
      </c>
      <c r="E143" s="70" t="s">
        <v>808</v>
      </c>
      <c r="F143" s="69" t="s">
        <v>3719</v>
      </c>
      <c r="G143" s="70" t="s">
        <v>778</v>
      </c>
      <c r="H143" s="74" t="s">
        <v>560</v>
      </c>
      <c r="I143" s="75"/>
      <c r="J143" s="297" t="str">
        <f t="shared" si="21"/>
        <v>107～113</v>
      </c>
      <c r="K143" s="60">
        <f>INDEX('1.2(1)②'!$B:$B,MATCH(M143,'1.2(1)②'!$A:$A,0),1)</f>
        <v>107</v>
      </c>
      <c r="L143" s="17">
        <f t="shared" si="20"/>
        <v>113</v>
      </c>
      <c r="M143" s="17" t="str">
        <f t="shared" si="17"/>
        <v>産業（製造業）鉄鋼業製鉄業、製鋼・製鋼圧延業等※1フェロアロイ製造工程廃熱回収設備</v>
      </c>
      <c r="O143" s="58" t="str">
        <f>INDEX('1.2(1)②'!$J:$J,MATCH($K143,'1.2(1)②'!$B:$B,0),1)</f>
        <v>焼結機排ガス顕熱回収装置</v>
      </c>
      <c r="P143">
        <f t="shared" si="18"/>
        <v>7</v>
      </c>
      <c r="Q143">
        <f>COUNTIFS('1.2(2)'!J$1018:J$1019,"〇",'1.2(2)'!$C$1018:$C$1019,"&gt;="&amp;$K143,'1.2(2)'!$C$1018:$C$1019,"&lt;="&amp;$L143)+COUNTIFS('1.2(2)'!J$1018:J$1019,"△",'1.2(2)'!$C$1018:$C$1019,"&gt;="&amp;$K143,'1.2(2)'!$C$1018:$C$1019,"&lt;="&amp;$L143)</f>
        <v>0</v>
      </c>
      <c r="R143">
        <f>COUNTIFS('1.2(2)'!K$1018:K$1019,"〇",'1.2(2)'!$C$1018:$C$1019,"&gt;="&amp;$K143,'1.2(2)'!$C$1018:$C$1019,"&lt;="&amp;$L143)+COUNTIFS('1.2(2)'!K$1018:K$1019,"△",'1.2(2)'!$C$1018:$C$1019,"&gt;="&amp;$K143,'1.2(2)'!$C$1018:$C$1019,"&lt;="&amp;$L143)</f>
        <v>0</v>
      </c>
    </row>
    <row r="144" spans="2:18">
      <c r="B144" s="69" t="s">
        <v>774</v>
      </c>
      <c r="C144" s="22"/>
      <c r="D144" s="70" t="s">
        <v>775</v>
      </c>
      <c r="E144" s="70" t="s">
        <v>808</v>
      </c>
      <c r="F144" s="69" t="s">
        <v>3720</v>
      </c>
      <c r="G144" s="70" t="s">
        <v>778</v>
      </c>
      <c r="H144" s="74" t="s">
        <v>1004</v>
      </c>
      <c r="I144" s="75"/>
      <c r="J144" s="297" t="str">
        <f t="shared" si="21"/>
        <v>114～116</v>
      </c>
      <c r="K144" s="60">
        <f>INDEX('1.2(1)②'!$B:$B,MATCH(M144,'1.2(1)②'!$A:$A,0),1)</f>
        <v>114</v>
      </c>
      <c r="L144" s="17">
        <f t="shared" si="20"/>
        <v>116</v>
      </c>
      <c r="M144" s="17" t="str">
        <f t="shared" si="17"/>
        <v>産業（製造業）鉄鋼業製鉄業、製鋼・製鋼圧延業等※1フェロアロイ製造工程省エネルギー型製造プロセス</v>
      </c>
      <c r="O144" s="58" t="str">
        <f>INDEX('1.2(1)②'!$J:$J,MATCH($K144,'1.2(1)②'!$B:$B,0),1)</f>
        <v>高効率予備還元プロセス</v>
      </c>
      <c r="P144">
        <f t="shared" si="18"/>
        <v>3</v>
      </c>
      <c r="Q144">
        <f>COUNTIFS('1.2(2)'!J$1018:J$1019,"〇",'1.2(2)'!$C$1018:$C$1019,"&gt;="&amp;$K144,'1.2(2)'!$C$1018:$C$1019,"&lt;="&amp;$L144)+COUNTIFS('1.2(2)'!J$1018:J$1019,"△",'1.2(2)'!$C$1018:$C$1019,"&gt;="&amp;$K144,'1.2(2)'!$C$1018:$C$1019,"&lt;="&amp;$L144)</f>
        <v>0</v>
      </c>
      <c r="R144">
        <f>COUNTIFS('1.2(2)'!K$1018:K$1019,"〇",'1.2(2)'!$C$1018:$C$1019,"&gt;="&amp;$K144,'1.2(2)'!$C$1018:$C$1019,"&lt;="&amp;$L144)+COUNTIFS('1.2(2)'!K$1018:K$1019,"△",'1.2(2)'!$C$1018:$C$1019,"&gt;="&amp;$K144,'1.2(2)'!$C$1018:$C$1019,"&lt;="&amp;$L144)</f>
        <v>0</v>
      </c>
    </row>
    <row r="145" spans="2:18">
      <c r="B145" s="69" t="s">
        <v>774</v>
      </c>
      <c r="C145" s="22"/>
      <c r="D145" s="70" t="s">
        <v>775</v>
      </c>
      <c r="E145" s="70" t="s">
        <v>808</v>
      </c>
      <c r="F145" s="69" t="s">
        <v>3721</v>
      </c>
      <c r="G145" s="71" t="s">
        <v>778</v>
      </c>
      <c r="H145" s="74" t="s">
        <v>107</v>
      </c>
      <c r="I145" s="75"/>
      <c r="J145" s="297" t="str">
        <f t="shared" si="21"/>
        <v>117～119</v>
      </c>
      <c r="K145" s="60">
        <f>INDEX('1.2(1)②'!$B:$B,MATCH(M145,'1.2(1)②'!$A:$A,0),1)</f>
        <v>117</v>
      </c>
      <c r="L145" s="17">
        <f t="shared" si="20"/>
        <v>119</v>
      </c>
      <c r="M145" s="17" t="str">
        <f t="shared" si="17"/>
        <v>産業（製造業）鉄鋼業製鉄業、製鋼・製鋼圧延業等※1フェロアロイ製造工程その他</v>
      </c>
      <c r="O145" s="58" t="str">
        <f>INDEX('1.2(1)②'!$J:$J,MATCH($K145,'1.2(1)②'!$B:$B,0),1)</f>
        <v>省エネルギー型粉砕装置</v>
      </c>
      <c r="P145">
        <f t="shared" si="18"/>
        <v>3</v>
      </c>
      <c r="Q145">
        <f>COUNTIFS('1.2(2)'!J$1018:J$1019,"〇",'1.2(2)'!$C$1018:$C$1019,"&gt;="&amp;$K145,'1.2(2)'!$C$1018:$C$1019,"&lt;="&amp;$L145)+COUNTIFS('1.2(2)'!J$1018:J$1019,"△",'1.2(2)'!$C$1018:$C$1019,"&gt;="&amp;$K145,'1.2(2)'!$C$1018:$C$1019,"&lt;="&amp;$L145)</f>
        <v>0</v>
      </c>
      <c r="R145">
        <f>COUNTIFS('1.2(2)'!K$1018:K$1019,"〇",'1.2(2)'!$C$1018:$C$1019,"&gt;="&amp;$K145,'1.2(2)'!$C$1018:$C$1019,"&lt;="&amp;$L145)+COUNTIFS('1.2(2)'!K$1018:K$1019,"△",'1.2(2)'!$C$1018:$C$1019,"&gt;="&amp;$K145,'1.2(2)'!$C$1018:$C$1019,"&lt;="&amp;$L145)</f>
        <v>0</v>
      </c>
    </row>
    <row r="146" spans="2:18">
      <c r="B146" s="69" t="s">
        <v>774</v>
      </c>
      <c r="C146" s="22"/>
      <c r="D146" s="70" t="s">
        <v>775</v>
      </c>
      <c r="E146" s="70" t="s">
        <v>808</v>
      </c>
      <c r="F146" s="69" t="s">
        <v>3722</v>
      </c>
      <c r="G146" s="287" t="s">
        <v>1006</v>
      </c>
      <c r="H146" s="74" t="s">
        <v>74</v>
      </c>
      <c r="I146" s="75"/>
      <c r="J146" s="297" t="str">
        <f t="shared" si="21"/>
        <v>120～129</v>
      </c>
      <c r="K146" s="60">
        <f>INDEX('1.2(1)②'!$B:$B,MATCH(M146,'1.2(1)②'!$A:$A,0),1)</f>
        <v>120</v>
      </c>
      <c r="L146" s="17">
        <f t="shared" si="20"/>
        <v>129</v>
      </c>
      <c r="M146" s="17" t="str">
        <f t="shared" si="17"/>
        <v>産業（製造業）鉄鋼業製鉄業、製鋼・製鋼圧延業等※1伸線工程、引抜工程、鋳鉄管製造工程燃焼設備</v>
      </c>
      <c r="O146" s="58" t="str">
        <f>INDEX('1.2(1)②'!$J:$J,MATCH($K146,'1.2(1)②'!$B:$B,0),1)</f>
        <v>外気流入防止板の設置</v>
      </c>
      <c r="P146">
        <f t="shared" si="18"/>
        <v>10</v>
      </c>
      <c r="Q146">
        <f>COUNTIFS('1.2(2)'!J$1018:J$1019,"〇",'1.2(2)'!$C$1018:$C$1019,"&gt;="&amp;$K146,'1.2(2)'!$C$1018:$C$1019,"&lt;="&amp;$L146)+COUNTIFS('1.2(2)'!J$1018:J$1019,"△",'1.2(2)'!$C$1018:$C$1019,"&gt;="&amp;$K146,'1.2(2)'!$C$1018:$C$1019,"&lt;="&amp;$L146)</f>
        <v>0</v>
      </c>
      <c r="R146">
        <f>COUNTIFS('1.2(2)'!K$1018:K$1019,"〇",'1.2(2)'!$C$1018:$C$1019,"&gt;="&amp;$K146,'1.2(2)'!$C$1018:$C$1019,"&lt;="&amp;$L146)+COUNTIFS('1.2(2)'!K$1018:K$1019,"△",'1.2(2)'!$C$1018:$C$1019,"&gt;="&amp;$K146,'1.2(2)'!$C$1018:$C$1019,"&lt;="&amp;$L146)</f>
        <v>0</v>
      </c>
    </row>
    <row r="147" spans="2:18">
      <c r="B147" s="69" t="s">
        <v>774</v>
      </c>
      <c r="C147" s="22"/>
      <c r="D147" s="70" t="s">
        <v>775</v>
      </c>
      <c r="E147" s="70" t="s">
        <v>808</v>
      </c>
      <c r="F147" s="69" t="s">
        <v>3723</v>
      </c>
      <c r="G147" s="70" t="s">
        <v>1006</v>
      </c>
      <c r="H147" s="74" t="s">
        <v>89</v>
      </c>
      <c r="I147" s="75"/>
      <c r="J147" s="297" t="str">
        <f t="shared" si="21"/>
        <v>130～132</v>
      </c>
      <c r="K147" s="60">
        <f>INDEX('1.2(1)②'!$B:$B,MATCH(M147,'1.2(1)②'!$A:$A,0),1)</f>
        <v>130</v>
      </c>
      <c r="L147" s="17">
        <f t="shared" si="20"/>
        <v>132</v>
      </c>
      <c r="M147" s="17" t="str">
        <f t="shared" si="17"/>
        <v>産業（製造業）鉄鋼業製鉄業、製鋼・製鋼圧延業等※1伸線工程、引抜工程、鋳鉄管製造工程熱利用設備</v>
      </c>
      <c r="O147" s="58" t="str">
        <f>INDEX('1.2(1)②'!$J:$J,MATCH($K147,'1.2(1)②'!$B:$B,0),1)</f>
        <v>直接加熱方式の採用</v>
      </c>
      <c r="P147">
        <f t="shared" si="18"/>
        <v>3</v>
      </c>
      <c r="Q147">
        <f>COUNTIFS('1.2(2)'!J$1018:J$1019,"〇",'1.2(2)'!$C$1018:$C$1019,"&gt;="&amp;$K147,'1.2(2)'!$C$1018:$C$1019,"&lt;="&amp;$L147)+COUNTIFS('1.2(2)'!J$1018:J$1019,"△",'1.2(2)'!$C$1018:$C$1019,"&gt;="&amp;$K147,'1.2(2)'!$C$1018:$C$1019,"&lt;="&amp;$L147)</f>
        <v>0</v>
      </c>
      <c r="R147">
        <f>COUNTIFS('1.2(2)'!K$1018:K$1019,"〇",'1.2(2)'!$C$1018:$C$1019,"&gt;="&amp;$K147,'1.2(2)'!$C$1018:$C$1019,"&lt;="&amp;$L147)+COUNTIFS('1.2(2)'!K$1018:K$1019,"△",'1.2(2)'!$C$1018:$C$1019,"&gt;="&amp;$K147,'1.2(2)'!$C$1018:$C$1019,"&lt;="&amp;$L147)</f>
        <v>0</v>
      </c>
    </row>
    <row r="148" spans="2:18">
      <c r="B148" s="69" t="s">
        <v>774</v>
      </c>
      <c r="C148" s="22"/>
      <c r="D148" s="70" t="s">
        <v>775</v>
      </c>
      <c r="E148" s="70" t="s">
        <v>808</v>
      </c>
      <c r="F148" s="69" t="s">
        <v>3724</v>
      </c>
      <c r="G148" s="70" t="s">
        <v>1006</v>
      </c>
      <c r="H148" s="74" t="s">
        <v>560</v>
      </c>
      <c r="I148" s="75"/>
      <c r="J148" s="297" t="str">
        <f t="shared" si="21"/>
        <v>133～135</v>
      </c>
      <c r="K148" s="60">
        <f>INDEX('1.2(1)②'!$B:$B,MATCH(M148,'1.2(1)②'!$A:$A,0),1)</f>
        <v>133</v>
      </c>
      <c r="L148" s="17">
        <f t="shared" si="20"/>
        <v>135</v>
      </c>
      <c r="M148" s="17" t="str">
        <f t="shared" si="17"/>
        <v>産業（製造業）鉄鋼業製鉄業、製鋼・製鋼圧延業等※1伸線工程、引抜工程、鋳鉄管製造工程廃熱回収設備</v>
      </c>
      <c r="O148" s="58" t="str">
        <f>INDEX('1.2(1)②'!$J:$J,MATCH($K148,'1.2(1)②'!$B:$B,0),1)</f>
        <v>排熱利用汚泥乾燥装置</v>
      </c>
      <c r="P148">
        <f t="shared" si="18"/>
        <v>3</v>
      </c>
      <c r="Q148">
        <f>COUNTIFS('1.2(2)'!J$1018:J$1019,"〇",'1.2(2)'!$C$1018:$C$1019,"&gt;="&amp;$K148,'1.2(2)'!$C$1018:$C$1019,"&lt;="&amp;$L148)+COUNTIFS('1.2(2)'!J$1018:J$1019,"△",'1.2(2)'!$C$1018:$C$1019,"&gt;="&amp;$K148,'1.2(2)'!$C$1018:$C$1019,"&lt;="&amp;$L148)</f>
        <v>0</v>
      </c>
      <c r="R148">
        <f>COUNTIFS('1.2(2)'!K$1018:K$1019,"〇",'1.2(2)'!$C$1018:$C$1019,"&gt;="&amp;$K148,'1.2(2)'!$C$1018:$C$1019,"&lt;="&amp;$L148)+COUNTIFS('1.2(2)'!K$1018:K$1019,"△",'1.2(2)'!$C$1018:$C$1019,"&gt;="&amp;$K148,'1.2(2)'!$C$1018:$C$1019,"&lt;="&amp;$L148)</f>
        <v>0</v>
      </c>
    </row>
    <row r="149" spans="2:18">
      <c r="B149" s="69" t="s">
        <v>774</v>
      </c>
      <c r="C149" s="22"/>
      <c r="D149" s="70" t="s">
        <v>775</v>
      </c>
      <c r="E149" s="70" t="s">
        <v>808</v>
      </c>
      <c r="F149" s="69" t="s">
        <v>3725</v>
      </c>
      <c r="G149" s="71" t="s">
        <v>1006</v>
      </c>
      <c r="H149" s="74" t="s">
        <v>1004</v>
      </c>
      <c r="I149" s="75"/>
      <c r="J149" s="297" t="str">
        <f t="shared" si="21"/>
        <v>136～137</v>
      </c>
      <c r="K149" s="60">
        <f>INDEX('1.2(1)②'!$B:$B,MATCH(M149,'1.2(1)②'!$A:$A,0),1)</f>
        <v>136</v>
      </c>
      <c r="L149" s="17">
        <f t="shared" si="20"/>
        <v>137</v>
      </c>
      <c r="M149" s="17" t="str">
        <f t="shared" si="17"/>
        <v>産業（製造業）鉄鋼業製鉄業、製鋼・製鋼圧延業等※1伸線工程、引抜工程、鋳鉄管製造工程省エネルギー型製造プロセス</v>
      </c>
      <c r="O149" s="58" t="str">
        <f>INDEX('1.2(1)②'!$J:$J,MATCH($K149,'1.2(1)②'!$B:$B,0),1)</f>
        <v>インバーター制御プラズマ切断機</v>
      </c>
      <c r="P149">
        <f t="shared" si="18"/>
        <v>2</v>
      </c>
      <c r="Q149">
        <f>COUNTIFS('1.2(2)'!J$1018:J$1019,"〇",'1.2(2)'!$C$1018:$C$1019,"&gt;="&amp;$K149,'1.2(2)'!$C$1018:$C$1019,"&lt;="&amp;$L149)+COUNTIFS('1.2(2)'!J$1018:J$1019,"△",'1.2(2)'!$C$1018:$C$1019,"&gt;="&amp;$K149,'1.2(2)'!$C$1018:$C$1019,"&lt;="&amp;$L149)</f>
        <v>0</v>
      </c>
      <c r="R149">
        <f>COUNTIFS('1.2(2)'!K$1018:K$1019,"〇",'1.2(2)'!$C$1018:$C$1019,"&gt;="&amp;$K149,'1.2(2)'!$C$1018:$C$1019,"&lt;="&amp;$L149)+COUNTIFS('1.2(2)'!K$1018:K$1019,"△",'1.2(2)'!$C$1018:$C$1019,"&gt;="&amp;$K149,'1.2(2)'!$C$1018:$C$1019,"&lt;="&amp;$L149)</f>
        <v>0</v>
      </c>
    </row>
    <row r="150" spans="2:18">
      <c r="B150" s="69" t="s">
        <v>774</v>
      </c>
      <c r="C150" s="22"/>
      <c r="D150" s="70" t="s">
        <v>775</v>
      </c>
      <c r="E150" s="70" t="s">
        <v>808</v>
      </c>
      <c r="F150" s="69" t="s">
        <v>3726</v>
      </c>
      <c r="G150" s="21" t="s">
        <v>737</v>
      </c>
      <c r="H150" s="74" t="s">
        <v>560</v>
      </c>
      <c r="I150" s="75"/>
      <c r="J150" s="297">
        <f t="shared" si="21"/>
        <v>138</v>
      </c>
      <c r="K150" s="60">
        <f>INDEX('1.2(1)②'!$B:$B,MATCH(M150,'1.2(1)②'!$A:$A,0),1)</f>
        <v>138</v>
      </c>
      <c r="L150" s="17">
        <f t="shared" si="20"/>
        <v>138</v>
      </c>
      <c r="M150" s="17" t="str">
        <f t="shared" si="17"/>
        <v>産業（製造業）鉄鋼業製鉄業、製鋼・製鋼圧延業等※1その他の主要エネルギー消費設備廃熱回収設備</v>
      </c>
      <c r="O150" s="58" t="str">
        <f>INDEX('1.2(1)②'!$J:$J,MATCH($K150,'1.2(1)②'!$B:$B,0),1)</f>
        <v>ボイラー燃料ガス予熱装置</v>
      </c>
      <c r="P150">
        <f t="shared" si="18"/>
        <v>1</v>
      </c>
      <c r="Q150">
        <f>COUNTIFS('1.2(2)'!J$1018:J$1019,"〇",'1.2(2)'!$C$1018:$C$1019,"&gt;="&amp;$K150,'1.2(2)'!$C$1018:$C$1019,"&lt;="&amp;$L150)+COUNTIFS('1.2(2)'!J$1018:J$1019,"△",'1.2(2)'!$C$1018:$C$1019,"&gt;="&amp;$K150,'1.2(2)'!$C$1018:$C$1019,"&lt;="&amp;$L150)</f>
        <v>0</v>
      </c>
      <c r="R150">
        <f>COUNTIFS('1.2(2)'!K$1018:K$1019,"〇",'1.2(2)'!$C$1018:$C$1019,"&gt;="&amp;$K150,'1.2(2)'!$C$1018:$C$1019,"&lt;="&amp;$L150)+COUNTIFS('1.2(2)'!K$1018:K$1019,"△",'1.2(2)'!$C$1018:$C$1019,"&gt;="&amp;$K150,'1.2(2)'!$C$1018:$C$1019,"&lt;="&amp;$L150)</f>
        <v>0</v>
      </c>
    </row>
    <row r="151" spans="2:18">
      <c r="B151" s="69" t="s">
        <v>774</v>
      </c>
      <c r="C151" s="22"/>
      <c r="D151" s="70" t="s">
        <v>775</v>
      </c>
      <c r="E151" s="70" t="s">
        <v>808</v>
      </c>
      <c r="F151" s="69" t="s">
        <v>3727</v>
      </c>
      <c r="G151" s="70" t="s">
        <v>737</v>
      </c>
      <c r="H151" s="74" t="s">
        <v>110</v>
      </c>
      <c r="I151" s="75"/>
      <c r="J151" s="297">
        <f t="shared" si="21"/>
        <v>139</v>
      </c>
      <c r="K151" s="60">
        <f>INDEX('1.2(1)②'!$B:$B,MATCH(M151,'1.2(1)②'!$A:$A,0),1)</f>
        <v>139</v>
      </c>
      <c r="L151" s="17">
        <f t="shared" si="20"/>
        <v>139</v>
      </c>
      <c r="M151" s="17" t="str">
        <f t="shared" si="17"/>
        <v>産業（製造業）鉄鋼業製鉄業、製鋼・製鋼圧延業等※1その他の主要エネルギー消費設備コージェネレーション設備</v>
      </c>
      <c r="O151" s="58" t="str">
        <f>INDEX('1.2(1)②'!$J:$J,MATCH($K151,'1.2(1)②'!$B:$B,0),1)</f>
        <v>熱供給型動力発生装置</v>
      </c>
      <c r="P151">
        <f t="shared" si="18"/>
        <v>1</v>
      </c>
      <c r="Q151">
        <f>COUNTIFS('1.2(2)'!J$1018:J$1019,"〇",'1.2(2)'!$C$1018:$C$1019,"&gt;="&amp;$K151,'1.2(2)'!$C$1018:$C$1019,"&lt;="&amp;$L151)+COUNTIFS('1.2(2)'!J$1018:J$1019,"△",'1.2(2)'!$C$1018:$C$1019,"&gt;="&amp;$K151,'1.2(2)'!$C$1018:$C$1019,"&lt;="&amp;$L151)</f>
        <v>0</v>
      </c>
      <c r="R151">
        <f>COUNTIFS('1.2(2)'!K$1018:K$1019,"〇",'1.2(2)'!$C$1018:$C$1019,"&gt;="&amp;$K151,'1.2(2)'!$C$1018:$C$1019,"&lt;="&amp;$L151)+COUNTIFS('1.2(2)'!K$1018:K$1019,"△",'1.2(2)'!$C$1018:$C$1019,"&gt;="&amp;$K151,'1.2(2)'!$C$1018:$C$1019,"&lt;="&amp;$L151)</f>
        <v>0</v>
      </c>
    </row>
    <row r="152" spans="2:18">
      <c r="B152" s="69" t="s">
        <v>774</v>
      </c>
      <c r="C152" s="22"/>
      <c r="D152" s="70" t="s">
        <v>775</v>
      </c>
      <c r="E152" s="70" t="s">
        <v>808</v>
      </c>
      <c r="F152" s="69" t="s">
        <v>3728</v>
      </c>
      <c r="G152" s="70" t="s">
        <v>737</v>
      </c>
      <c r="H152" s="74" t="s">
        <v>117</v>
      </c>
      <c r="I152" s="75"/>
      <c r="J152" s="297">
        <f t="shared" si="21"/>
        <v>140</v>
      </c>
      <c r="K152" s="60">
        <f>INDEX('1.2(1)②'!$B:$B,MATCH(M152,'1.2(1)②'!$A:$A,0),1)</f>
        <v>140</v>
      </c>
      <c r="L152" s="17">
        <f t="shared" si="20"/>
        <v>140</v>
      </c>
      <c r="M152" s="17" t="str">
        <f t="shared" si="17"/>
        <v>産業（製造業）鉄鋼業製鉄業、製鋼・製鋼圧延業等※1その他の主要エネルギー消費設備電気使用設備</v>
      </c>
      <c r="O152" s="58" t="str">
        <f>INDEX('1.2(1)②'!$J:$J,MATCH($K152,'1.2(1)②'!$B:$B,0),1)</f>
        <v>電力回生技術</v>
      </c>
      <c r="P152">
        <f t="shared" si="18"/>
        <v>1</v>
      </c>
      <c r="Q152">
        <f>COUNTIFS('1.2(2)'!J$1018:J$1019,"〇",'1.2(2)'!$C$1018:$C$1019,"&gt;="&amp;$K152,'1.2(2)'!$C$1018:$C$1019,"&lt;="&amp;$L152)+COUNTIFS('1.2(2)'!J$1018:J$1019,"△",'1.2(2)'!$C$1018:$C$1019,"&gt;="&amp;$K152,'1.2(2)'!$C$1018:$C$1019,"&lt;="&amp;$L152)</f>
        <v>0</v>
      </c>
      <c r="R152">
        <f>COUNTIFS('1.2(2)'!K$1018:K$1019,"〇",'1.2(2)'!$C$1018:$C$1019,"&gt;="&amp;$K152,'1.2(2)'!$C$1018:$C$1019,"&lt;="&amp;$L152)+COUNTIFS('1.2(2)'!K$1018:K$1019,"△",'1.2(2)'!$C$1018:$C$1019,"&gt;="&amp;$K152,'1.2(2)'!$C$1018:$C$1019,"&lt;="&amp;$L152)</f>
        <v>0</v>
      </c>
    </row>
    <row r="153" spans="2:18">
      <c r="B153" s="69" t="s">
        <v>774</v>
      </c>
      <c r="C153" s="22"/>
      <c r="D153" s="70" t="s">
        <v>775</v>
      </c>
      <c r="E153" s="71" t="s">
        <v>808</v>
      </c>
      <c r="F153" s="69" t="s">
        <v>3729</v>
      </c>
      <c r="G153" s="71" t="s">
        <v>737</v>
      </c>
      <c r="H153" s="74" t="s">
        <v>107</v>
      </c>
      <c r="I153" s="75"/>
      <c r="J153" s="297">
        <f t="shared" si="21"/>
        <v>141</v>
      </c>
      <c r="K153" s="60">
        <f>INDEX('1.2(1)②'!$B:$B,MATCH(M153,'1.2(1)②'!$A:$A,0),1)</f>
        <v>141</v>
      </c>
      <c r="L153" s="17">
        <f t="shared" si="20"/>
        <v>141</v>
      </c>
      <c r="M153" s="17" t="str">
        <f t="shared" si="17"/>
        <v>産業（製造業）鉄鋼業製鉄業、製鋼・製鋼圧延業等※1その他の主要エネルギー消費設備その他</v>
      </c>
      <c r="O153" s="58" t="str">
        <f>INDEX('1.2(1)②'!$J:$J,MATCH($K153,'1.2(1)②'!$B:$B,0),1)</f>
        <v>ダスト等の原料化技術</v>
      </c>
      <c r="P153">
        <f t="shared" si="18"/>
        <v>1</v>
      </c>
      <c r="Q153">
        <f>COUNTIFS('1.2(2)'!J$1018:J$1019,"〇",'1.2(2)'!$C$1018:$C$1019,"&gt;="&amp;$K153,'1.2(2)'!$C$1018:$C$1019,"&lt;="&amp;$L153)+COUNTIFS('1.2(2)'!J$1018:J$1019,"△",'1.2(2)'!$C$1018:$C$1019,"&gt;="&amp;$K153,'1.2(2)'!$C$1018:$C$1019,"&lt;="&amp;$L153)</f>
        <v>0</v>
      </c>
      <c r="R153">
        <f>COUNTIFS('1.2(2)'!K$1018:K$1019,"〇",'1.2(2)'!$C$1018:$C$1019,"&gt;="&amp;$K153,'1.2(2)'!$C$1018:$C$1019,"&lt;="&amp;$L153)+COUNTIFS('1.2(2)'!K$1018:K$1019,"△",'1.2(2)'!$C$1018:$C$1019,"&gt;="&amp;$K153,'1.2(2)'!$C$1018:$C$1019,"&lt;="&amp;$L153)</f>
        <v>0</v>
      </c>
    </row>
    <row r="154" spans="2:18">
      <c r="B154" s="69" t="s">
        <v>774</v>
      </c>
      <c r="C154" s="22"/>
      <c r="D154" s="70" t="s">
        <v>775</v>
      </c>
      <c r="E154" s="28" t="s">
        <v>1007</v>
      </c>
      <c r="F154" s="69" t="s">
        <v>3730</v>
      </c>
      <c r="G154" s="21" t="s">
        <v>781</v>
      </c>
      <c r="H154" s="74" t="s">
        <v>74</v>
      </c>
      <c r="I154" s="75"/>
      <c r="J154" s="297">
        <f t="shared" si="21"/>
        <v>142</v>
      </c>
      <c r="K154" s="60">
        <f>INDEX('1.2(1)②'!$B:$B,MATCH(M154,'1.2(1)②'!$A:$A,0),1)</f>
        <v>142</v>
      </c>
      <c r="L154" s="17">
        <f t="shared" si="20"/>
        <v>142</v>
      </c>
      <c r="M154" s="17" t="str">
        <f t="shared" si="17"/>
        <v>産業（製造業）鉄鋼業銑鉄鋳物製造業、可鍛鋳鉄製造業溶解工程燃焼設備</v>
      </c>
      <c r="O154" s="58" t="str">
        <f>INDEX('1.2(1)②'!$J:$J,MATCH($K154,'1.2(1)②'!$B:$B,0),1)</f>
        <v>熱風送風式キュポラ</v>
      </c>
      <c r="P154">
        <f t="shared" si="18"/>
        <v>1</v>
      </c>
      <c r="Q154">
        <f>COUNTIFS('1.2(2)'!J$1018:J$1019,"〇",'1.2(2)'!$C$1018:$C$1019,"&gt;="&amp;$K154,'1.2(2)'!$C$1018:$C$1019,"&lt;="&amp;$L154)+COUNTIFS('1.2(2)'!J$1018:J$1019,"△",'1.2(2)'!$C$1018:$C$1019,"&gt;="&amp;$K154,'1.2(2)'!$C$1018:$C$1019,"&lt;="&amp;$L154)</f>
        <v>0</v>
      </c>
      <c r="R154">
        <f>COUNTIFS('1.2(2)'!K$1018:K$1019,"〇",'1.2(2)'!$C$1018:$C$1019,"&gt;="&amp;$K154,'1.2(2)'!$C$1018:$C$1019,"&lt;="&amp;$L154)+COUNTIFS('1.2(2)'!K$1018:K$1019,"△",'1.2(2)'!$C$1018:$C$1019,"&gt;="&amp;$K154,'1.2(2)'!$C$1018:$C$1019,"&lt;="&amp;$L154)</f>
        <v>0</v>
      </c>
    </row>
    <row r="155" spans="2:18">
      <c r="B155" s="69" t="s">
        <v>774</v>
      </c>
      <c r="C155" s="22"/>
      <c r="D155" s="70" t="s">
        <v>775</v>
      </c>
      <c r="E155" s="288" t="s">
        <v>1007</v>
      </c>
      <c r="F155" s="69" t="s">
        <v>3731</v>
      </c>
      <c r="G155" s="70" t="s">
        <v>781</v>
      </c>
      <c r="H155" s="74" t="s">
        <v>89</v>
      </c>
      <c r="I155" s="75"/>
      <c r="J155" s="297" t="str">
        <f t="shared" si="21"/>
        <v>143～144</v>
      </c>
      <c r="K155" s="60">
        <f>INDEX('1.2(1)②'!$B:$B,MATCH(M155,'1.2(1)②'!$A:$A,0),1)</f>
        <v>143</v>
      </c>
      <c r="L155" s="17">
        <f t="shared" si="20"/>
        <v>144</v>
      </c>
      <c r="M155" s="17" t="str">
        <f t="shared" si="17"/>
        <v>産業（製造業）鉄鋼業銑鉄鋳物製造業、可鍛鋳鉄製造業溶解工程熱利用設備</v>
      </c>
      <c r="O155" s="58" t="str">
        <f>INDEX('1.2(1)②'!$J:$J,MATCH($K155,'1.2(1)②'!$B:$B,0),1)</f>
        <v>溶銑鍋放熱防止（取鍋の蓋、断熱材変更）</v>
      </c>
      <c r="P155">
        <f t="shared" si="18"/>
        <v>2</v>
      </c>
      <c r="Q155">
        <f>COUNTIFS('1.2(2)'!J$1018:J$1019,"〇",'1.2(2)'!$C$1018:$C$1019,"&gt;="&amp;$K155,'1.2(2)'!$C$1018:$C$1019,"&lt;="&amp;$L155)+COUNTIFS('1.2(2)'!J$1018:J$1019,"△",'1.2(2)'!$C$1018:$C$1019,"&gt;="&amp;$K155,'1.2(2)'!$C$1018:$C$1019,"&lt;="&amp;$L155)</f>
        <v>0</v>
      </c>
      <c r="R155">
        <f>COUNTIFS('1.2(2)'!K$1018:K$1019,"〇",'1.2(2)'!$C$1018:$C$1019,"&gt;="&amp;$K155,'1.2(2)'!$C$1018:$C$1019,"&lt;="&amp;$L155)+COUNTIFS('1.2(2)'!K$1018:K$1019,"△",'1.2(2)'!$C$1018:$C$1019,"&gt;="&amp;$K155,'1.2(2)'!$C$1018:$C$1019,"&lt;="&amp;$L155)</f>
        <v>0</v>
      </c>
    </row>
    <row r="156" spans="2:18">
      <c r="B156" s="69" t="s">
        <v>774</v>
      </c>
      <c r="C156" s="22"/>
      <c r="D156" s="70" t="s">
        <v>775</v>
      </c>
      <c r="E156" s="125" t="s">
        <v>1007</v>
      </c>
      <c r="F156" s="69" t="s">
        <v>3732</v>
      </c>
      <c r="G156" s="70" t="s">
        <v>781</v>
      </c>
      <c r="H156" s="74" t="s">
        <v>560</v>
      </c>
      <c r="I156" s="75"/>
      <c r="J156" s="297" t="str">
        <f t="shared" si="21"/>
        <v>145～146</v>
      </c>
      <c r="K156" s="60">
        <f>INDEX('1.2(1)②'!$B:$B,MATCH(M156,'1.2(1)②'!$A:$A,0),1)</f>
        <v>145</v>
      </c>
      <c r="L156" s="17">
        <f t="shared" si="20"/>
        <v>146</v>
      </c>
      <c r="M156" s="17" t="str">
        <f t="shared" si="17"/>
        <v>産業（製造業）鉄鋼業銑鉄鋳物製造業、可鍛鋳鉄製造業溶解工程廃熱回収設備</v>
      </c>
      <c r="O156" s="58" t="str">
        <f>INDEX('1.2(1)②'!$J:$J,MATCH($K156,'1.2(1)②'!$B:$B,0),1)</f>
        <v>キュポラ廃熱回収装置</v>
      </c>
      <c r="P156">
        <f t="shared" si="18"/>
        <v>2</v>
      </c>
      <c r="Q156">
        <f>COUNTIFS('1.2(2)'!J$1018:J$1019,"〇",'1.2(2)'!$C$1018:$C$1019,"&gt;="&amp;$K156,'1.2(2)'!$C$1018:$C$1019,"&lt;="&amp;$L156)+COUNTIFS('1.2(2)'!J$1018:J$1019,"△",'1.2(2)'!$C$1018:$C$1019,"&gt;="&amp;$K156,'1.2(2)'!$C$1018:$C$1019,"&lt;="&amp;$L156)</f>
        <v>0</v>
      </c>
      <c r="R156">
        <f>COUNTIFS('1.2(2)'!K$1018:K$1019,"〇",'1.2(2)'!$C$1018:$C$1019,"&gt;="&amp;$K156,'1.2(2)'!$C$1018:$C$1019,"&lt;="&amp;$L156)+COUNTIFS('1.2(2)'!K$1018:K$1019,"△",'1.2(2)'!$C$1018:$C$1019,"&gt;="&amp;$K156,'1.2(2)'!$C$1018:$C$1019,"&lt;="&amp;$L156)</f>
        <v>0</v>
      </c>
    </row>
    <row r="157" spans="2:18">
      <c r="B157" s="69" t="s">
        <v>774</v>
      </c>
      <c r="C157" s="22"/>
      <c r="D157" s="70" t="s">
        <v>775</v>
      </c>
      <c r="E157" s="125" t="s">
        <v>1007</v>
      </c>
      <c r="F157" s="69" t="s">
        <v>3733</v>
      </c>
      <c r="G157" s="70" t="s">
        <v>781</v>
      </c>
      <c r="H157" s="74" t="s">
        <v>117</v>
      </c>
      <c r="I157" s="75"/>
      <c r="J157" s="297">
        <f t="shared" si="21"/>
        <v>147</v>
      </c>
      <c r="K157" s="60">
        <f>INDEX('1.2(1)②'!$B:$B,MATCH(M157,'1.2(1)②'!$A:$A,0),1)</f>
        <v>147</v>
      </c>
      <c r="L157" s="17">
        <f t="shared" si="20"/>
        <v>147</v>
      </c>
      <c r="M157" s="17" t="str">
        <f t="shared" si="17"/>
        <v>産業（製造業）鉄鋼業銑鉄鋳物製造業、可鍛鋳鉄製造業溶解工程電気使用設備</v>
      </c>
      <c r="O157" s="58" t="str">
        <f>INDEX('1.2(1)②'!$J:$J,MATCH($K157,'1.2(1)②'!$B:$B,0),1)</f>
        <v>溶湯温度連続測定付誘導炉</v>
      </c>
      <c r="P157">
        <f t="shared" si="18"/>
        <v>1</v>
      </c>
      <c r="Q157">
        <f>COUNTIFS('1.2(2)'!J$1018:J$1019,"〇",'1.2(2)'!$C$1018:$C$1019,"&gt;="&amp;$K157,'1.2(2)'!$C$1018:$C$1019,"&lt;="&amp;$L157)+COUNTIFS('1.2(2)'!J$1018:J$1019,"△",'1.2(2)'!$C$1018:$C$1019,"&gt;="&amp;$K157,'1.2(2)'!$C$1018:$C$1019,"&lt;="&amp;$L157)</f>
        <v>0</v>
      </c>
      <c r="R157">
        <f>COUNTIFS('1.2(2)'!K$1018:K$1019,"〇",'1.2(2)'!$C$1018:$C$1019,"&gt;="&amp;$K157,'1.2(2)'!$C$1018:$C$1019,"&lt;="&amp;$L157)+COUNTIFS('1.2(2)'!K$1018:K$1019,"△",'1.2(2)'!$C$1018:$C$1019,"&gt;="&amp;$K157,'1.2(2)'!$C$1018:$C$1019,"&lt;="&amp;$L157)</f>
        <v>0</v>
      </c>
    </row>
    <row r="158" spans="2:18">
      <c r="B158" s="69" t="s">
        <v>774</v>
      </c>
      <c r="C158" s="22"/>
      <c r="D158" s="70" t="s">
        <v>775</v>
      </c>
      <c r="E158" s="125" t="s">
        <v>1007</v>
      </c>
      <c r="F158" s="69" t="s">
        <v>3734</v>
      </c>
      <c r="G158" s="71" t="s">
        <v>781</v>
      </c>
      <c r="H158" s="74" t="s">
        <v>107</v>
      </c>
      <c r="I158" s="75"/>
      <c r="J158" s="297" t="str">
        <f t="shared" si="21"/>
        <v>148～149</v>
      </c>
      <c r="K158" s="60">
        <f>INDEX('1.2(1)②'!$B:$B,MATCH(M158,'1.2(1)②'!$A:$A,0),1)</f>
        <v>148</v>
      </c>
      <c r="L158" s="17">
        <f t="shared" si="20"/>
        <v>149</v>
      </c>
      <c r="M158" s="17" t="str">
        <f t="shared" si="17"/>
        <v>産業（製造業）鉄鋼業銑鉄鋳物製造業、可鍛鋳鉄製造業溶解工程その他</v>
      </c>
      <c r="O158" s="58" t="str">
        <f>INDEX('1.2(1)②'!$J:$J,MATCH($K158,'1.2(1)②'!$B:$B,0),1)</f>
        <v>戻り屑砂落しショットブラスト</v>
      </c>
      <c r="P158">
        <f t="shared" si="18"/>
        <v>2</v>
      </c>
      <c r="Q158">
        <f>COUNTIFS('1.2(2)'!J$1018:J$1019,"〇",'1.2(2)'!$C$1018:$C$1019,"&gt;="&amp;$K158,'1.2(2)'!$C$1018:$C$1019,"&lt;="&amp;$L158)+COUNTIFS('1.2(2)'!J$1018:J$1019,"△",'1.2(2)'!$C$1018:$C$1019,"&gt;="&amp;$K158,'1.2(2)'!$C$1018:$C$1019,"&lt;="&amp;$L158)</f>
        <v>0</v>
      </c>
      <c r="R158">
        <f>COUNTIFS('1.2(2)'!K$1018:K$1019,"〇",'1.2(2)'!$C$1018:$C$1019,"&gt;="&amp;$K158,'1.2(2)'!$C$1018:$C$1019,"&lt;="&amp;$L158)+COUNTIFS('1.2(2)'!K$1018:K$1019,"△",'1.2(2)'!$C$1018:$C$1019,"&gt;="&amp;$K158,'1.2(2)'!$C$1018:$C$1019,"&lt;="&amp;$L158)</f>
        <v>0</v>
      </c>
    </row>
    <row r="159" spans="2:18">
      <c r="B159" s="69" t="s">
        <v>774</v>
      </c>
      <c r="C159" s="22"/>
      <c r="D159" s="70" t="s">
        <v>775</v>
      </c>
      <c r="E159" s="125" t="s">
        <v>1007</v>
      </c>
      <c r="F159" s="69" t="s">
        <v>3735</v>
      </c>
      <c r="G159" s="21" t="s">
        <v>3629</v>
      </c>
      <c r="H159" s="74" t="s">
        <v>117</v>
      </c>
      <c r="I159" s="75"/>
      <c r="J159" s="297">
        <f t="shared" si="21"/>
        <v>150</v>
      </c>
      <c r="K159" s="60">
        <f>INDEX('1.2(1)②'!$B:$B,MATCH(M159,'1.2(1)②'!$A:$A,0),1)</f>
        <v>150</v>
      </c>
      <c r="L159" s="17">
        <f t="shared" si="20"/>
        <v>150</v>
      </c>
      <c r="M159" s="17" t="str">
        <f t="shared" si="17"/>
        <v>産業（製造業）鉄鋼業銑鉄鋳物製造業、可鍛鋳鉄製造業鋳造工程（造型、中子、注湯、調砂、型バラシ）電気使用設備</v>
      </c>
      <c r="O159" s="58" t="str">
        <f>INDEX('1.2(1)②'!$J:$J,MATCH($K159,'1.2(1)②'!$B:$B,0),1)</f>
        <v>油圧、エアー駆動部分の電動化</v>
      </c>
      <c r="P159">
        <f t="shared" si="18"/>
        <v>1</v>
      </c>
      <c r="Q159">
        <f>COUNTIFS('1.2(2)'!J$1018:J$1019,"〇",'1.2(2)'!$C$1018:$C$1019,"&gt;="&amp;$K159,'1.2(2)'!$C$1018:$C$1019,"&lt;="&amp;$L159)+COUNTIFS('1.2(2)'!J$1018:J$1019,"△",'1.2(2)'!$C$1018:$C$1019,"&gt;="&amp;$K159,'1.2(2)'!$C$1018:$C$1019,"&lt;="&amp;$L159)</f>
        <v>0</v>
      </c>
      <c r="R159">
        <f>COUNTIFS('1.2(2)'!K$1018:K$1019,"〇",'1.2(2)'!$C$1018:$C$1019,"&gt;="&amp;$K159,'1.2(2)'!$C$1018:$C$1019,"&lt;="&amp;$L159)+COUNTIFS('1.2(2)'!K$1018:K$1019,"△",'1.2(2)'!$C$1018:$C$1019,"&gt;="&amp;$K159,'1.2(2)'!$C$1018:$C$1019,"&lt;="&amp;$L159)</f>
        <v>0</v>
      </c>
    </row>
    <row r="160" spans="2:18">
      <c r="B160" s="69" t="s">
        <v>774</v>
      </c>
      <c r="C160" s="22"/>
      <c r="D160" s="70" t="s">
        <v>775</v>
      </c>
      <c r="E160" s="125" t="s">
        <v>1007</v>
      </c>
      <c r="F160" s="69" t="s">
        <v>3736</v>
      </c>
      <c r="G160" s="71" t="s">
        <v>3629</v>
      </c>
      <c r="H160" s="74" t="s">
        <v>107</v>
      </c>
      <c r="I160" s="75"/>
      <c r="J160" s="297" t="str">
        <f t="shared" si="21"/>
        <v>151～153</v>
      </c>
      <c r="K160" s="60">
        <f>INDEX('1.2(1)②'!$B:$B,MATCH(M160,'1.2(1)②'!$A:$A,0),1)</f>
        <v>151</v>
      </c>
      <c r="L160" s="17">
        <f t="shared" si="20"/>
        <v>153</v>
      </c>
      <c r="M160" s="17" t="str">
        <f t="shared" si="17"/>
        <v>産業（製造業）鉄鋼業銑鉄鋳物製造業、可鍛鋳鉄製造業鋳造工程（造型、中子、注湯、調砂、型バラシ）その他</v>
      </c>
      <c r="O160" s="58" t="str">
        <f>INDEX('1.2(1)②'!$J:$J,MATCH($K160,'1.2(1)②'!$B:$B,0),1)</f>
        <v>選択機能付集塵装置（移動式フード）</v>
      </c>
      <c r="P160">
        <f t="shared" si="18"/>
        <v>3</v>
      </c>
      <c r="Q160">
        <f>COUNTIFS('1.2(2)'!J$1018:J$1019,"〇",'1.2(2)'!$C$1018:$C$1019,"&gt;="&amp;$K160,'1.2(2)'!$C$1018:$C$1019,"&lt;="&amp;$L160)+COUNTIFS('1.2(2)'!J$1018:J$1019,"△",'1.2(2)'!$C$1018:$C$1019,"&gt;="&amp;$K160,'1.2(2)'!$C$1018:$C$1019,"&lt;="&amp;$L160)</f>
        <v>0</v>
      </c>
      <c r="R160">
        <f>COUNTIFS('1.2(2)'!K$1018:K$1019,"〇",'1.2(2)'!$C$1018:$C$1019,"&gt;="&amp;$K160,'1.2(2)'!$C$1018:$C$1019,"&lt;="&amp;$L160)+COUNTIFS('1.2(2)'!K$1018:K$1019,"△",'1.2(2)'!$C$1018:$C$1019,"&gt;="&amp;$K160,'1.2(2)'!$C$1018:$C$1019,"&lt;="&amp;$L160)</f>
        <v>0</v>
      </c>
    </row>
    <row r="161" spans="2:18">
      <c r="B161" s="69" t="s">
        <v>774</v>
      </c>
      <c r="C161" s="22"/>
      <c r="D161" s="70" t="s">
        <v>775</v>
      </c>
      <c r="E161" s="125" t="s">
        <v>1007</v>
      </c>
      <c r="F161" s="69" t="s">
        <v>3737</v>
      </c>
      <c r="G161" s="301" t="s">
        <v>3634</v>
      </c>
      <c r="H161" s="74" t="s">
        <v>107</v>
      </c>
      <c r="I161" s="75"/>
      <c r="J161" s="297">
        <f t="shared" si="21"/>
        <v>154</v>
      </c>
      <c r="K161" s="60">
        <f>INDEX('1.2(1)②'!$B:$B,MATCH(M161,'1.2(1)②'!$A:$A,0),1)</f>
        <v>154</v>
      </c>
      <c r="L161" s="17">
        <f t="shared" si="20"/>
        <v>154</v>
      </c>
      <c r="M161" s="17" t="str">
        <f t="shared" si="17"/>
        <v>産業（製造業）鉄鋼業銑鉄鋳物製造業、可鍛鋳鉄製造業仕上工程（堰折、鋳仕上、検査、塗装）その他</v>
      </c>
      <c r="O161" s="58" t="str">
        <f>INDEX('1.2(1)②'!$J:$J,MATCH($K161,'1.2(1)②'!$B:$B,0),1)</f>
        <v>高性能ショットブラスト</v>
      </c>
      <c r="P161">
        <f t="shared" si="18"/>
        <v>1</v>
      </c>
      <c r="Q161">
        <f>COUNTIFS('1.2(2)'!J$1018:J$1019,"〇",'1.2(2)'!$C$1018:$C$1019,"&gt;="&amp;$K161,'1.2(2)'!$C$1018:$C$1019,"&lt;="&amp;$L161)+COUNTIFS('1.2(2)'!J$1018:J$1019,"△",'1.2(2)'!$C$1018:$C$1019,"&gt;="&amp;$K161,'1.2(2)'!$C$1018:$C$1019,"&lt;="&amp;$L161)</f>
        <v>0</v>
      </c>
      <c r="R161">
        <f>COUNTIFS('1.2(2)'!K$1018:K$1019,"〇",'1.2(2)'!$C$1018:$C$1019,"&gt;="&amp;$K161,'1.2(2)'!$C$1018:$C$1019,"&lt;="&amp;$L161)+COUNTIFS('1.2(2)'!K$1018:K$1019,"△",'1.2(2)'!$C$1018:$C$1019,"&gt;="&amp;$K161,'1.2(2)'!$C$1018:$C$1019,"&lt;="&amp;$L161)</f>
        <v>0</v>
      </c>
    </row>
    <row r="162" spans="2:18">
      <c r="B162" s="69" t="s">
        <v>774</v>
      </c>
      <c r="C162" s="22"/>
      <c r="D162" s="70" t="s">
        <v>775</v>
      </c>
      <c r="E162" s="125" t="s">
        <v>1007</v>
      </c>
      <c r="F162" s="69" t="s">
        <v>3738</v>
      </c>
      <c r="G162" s="301" t="s">
        <v>737</v>
      </c>
      <c r="H162" s="74" t="s">
        <v>107</v>
      </c>
      <c r="I162" s="75"/>
      <c r="J162" s="297">
        <f t="shared" si="21"/>
        <v>155</v>
      </c>
      <c r="K162" s="60">
        <f>INDEX('1.2(1)②'!$B:$B,MATCH(M162,'1.2(1)②'!$A:$A,0),1)</f>
        <v>155</v>
      </c>
      <c r="L162" s="17">
        <f t="shared" si="20"/>
        <v>155</v>
      </c>
      <c r="M162" s="17" t="str">
        <f t="shared" si="17"/>
        <v>産業（製造業）鉄鋼業銑鉄鋳物製造業、可鍛鋳鉄製造業その他の主要エネルギー消費設備その他</v>
      </c>
      <c r="O162" s="58" t="str">
        <f>INDEX('1.2(1)②'!$J:$J,MATCH($K162,'1.2(1)②'!$B:$B,0),1)</f>
        <v>薄肉鋳物による溶湯節減技術</v>
      </c>
      <c r="P162">
        <f t="shared" si="18"/>
        <v>1</v>
      </c>
      <c r="Q162">
        <f>COUNTIFS('1.2(2)'!J$1018:J$1019,"〇",'1.2(2)'!$C$1018:$C$1019,"&gt;="&amp;$K162,'1.2(2)'!$C$1018:$C$1019,"&lt;="&amp;$L162)+COUNTIFS('1.2(2)'!J$1018:J$1019,"△",'1.2(2)'!$C$1018:$C$1019,"&gt;="&amp;$K162,'1.2(2)'!$C$1018:$C$1019,"&lt;="&amp;$L162)</f>
        <v>0</v>
      </c>
      <c r="R162">
        <f>COUNTIFS('1.2(2)'!K$1018:K$1019,"〇",'1.2(2)'!$C$1018:$C$1019,"&gt;="&amp;$K162,'1.2(2)'!$C$1018:$C$1019,"&lt;="&amp;$L162)+COUNTIFS('1.2(2)'!K$1018:K$1019,"△",'1.2(2)'!$C$1018:$C$1019,"&gt;="&amp;$K162,'1.2(2)'!$C$1018:$C$1019,"&lt;="&amp;$L162)</f>
        <v>0</v>
      </c>
    </row>
    <row r="163" spans="2:18">
      <c r="B163" s="69" t="s">
        <v>774</v>
      </c>
      <c r="C163" s="22"/>
      <c r="D163" s="70" t="s">
        <v>775</v>
      </c>
      <c r="E163" s="21" t="s">
        <v>1008</v>
      </c>
      <c r="F163" s="69" t="s">
        <v>3739</v>
      </c>
      <c r="G163" s="21" t="s">
        <v>777</v>
      </c>
      <c r="H163" s="74" t="s">
        <v>74</v>
      </c>
      <c r="I163" s="75"/>
      <c r="J163" s="297">
        <f t="shared" si="21"/>
        <v>156</v>
      </c>
      <c r="K163" s="60">
        <f>INDEX('1.2(1)②'!$B:$B,MATCH(M163,'1.2(1)②'!$A:$A,0),1)</f>
        <v>156</v>
      </c>
      <c r="L163" s="17">
        <f t="shared" si="20"/>
        <v>156</v>
      </c>
      <c r="M163" s="17" t="str">
        <f t="shared" si="17"/>
        <v>産業（製造業）鉄鋼業鋳鋼製造業製鋼工程燃焼設備</v>
      </c>
      <c r="O163" s="58" t="str">
        <f>INDEX('1.2(1)②'!$J:$J,MATCH($K163,'1.2(1)②'!$B:$B,0),1)</f>
        <v>高速型酸素吹き込み装置</v>
      </c>
      <c r="P163">
        <f t="shared" si="18"/>
        <v>1</v>
      </c>
      <c r="Q163">
        <f>COUNTIFS('1.2(2)'!J$1018:J$1019,"〇",'1.2(2)'!$C$1018:$C$1019,"&gt;="&amp;$K163,'1.2(2)'!$C$1018:$C$1019,"&lt;="&amp;$L163)+COUNTIFS('1.2(2)'!J$1018:J$1019,"△",'1.2(2)'!$C$1018:$C$1019,"&gt;="&amp;$K163,'1.2(2)'!$C$1018:$C$1019,"&lt;="&amp;$L163)</f>
        <v>0</v>
      </c>
      <c r="R163">
        <f>COUNTIFS('1.2(2)'!K$1018:K$1019,"〇",'1.2(2)'!$C$1018:$C$1019,"&gt;="&amp;$K163,'1.2(2)'!$C$1018:$C$1019,"&lt;="&amp;$L163)+COUNTIFS('1.2(2)'!K$1018:K$1019,"△",'1.2(2)'!$C$1018:$C$1019,"&gt;="&amp;$K163,'1.2(2)'!$C$1018:$C$1019,"&lt;="&amp;$L163)</f>
        <v>0</v>
      </c>
    </row>
    <row r="164" spans="2:18">
      <c r="B164" s="69" t="s">
        <v>774</v>
      </c>
      <c r="C164" s="22"/>
      <c r="D164" s="70" t="s">
        <v>775</v>
      </c>
      <c r="E164" s="69" t="s">
        <v>1008</v>
      </c>
      <c r="F164" s="69" t="s">
        <v>3740</v>
      </c>
      <c r="G164" s="70" t="s">
        <v>777</v>
      </c>
      <c r="H164" s="74" t="s">
        <v>89</v>
      </c>
      <c r="I164" s="75"/>
      <c r="J164" s="297" t="str">
        <f t="shared" si="21"/>
        <v>157～158</v>
      </c>
      <c r="K164" s="60">
        <f>INDEX('1.2(1)②'!$B:$B,MATCH(M164,'1.2(1)②'!$A:$A,0),1)</f>
        <v>157</v>
      </c>
      <c r="L164" s="17">
        <f t="shared" si="20"/>
        <v>158</v>
      </c>
      <c r="M164" s="17" t="str">
        <f t="shared" si="17"/>
        <v>産業（製造業）鉄鋼業鋳鋼製造業製鋼工程熱利用設備</v>
      </c>
      <c r="O164" s="58" t="str">
        <f>INDEX('1.2(1)②'!$J:$J,MATCH($K164,'1.2(1)②'!$B:$B,0),1)</f>
        <v>アーク炉電極昇降装置</v>
      </c>
      <c r="P164">
        <f t="shared" si="18"/>
        <v>2</v>
      </c>
      <c r="Q164">
        <f>COUNTIFS('1.2(2)'!J$1018:J$1019,"〇",'1.2(2)'!$C$1018:$C$1019,"&gt;="&amp;$K164,'1.2(2)'!$C$1018:$C$1019,"&lt;="&amp;$L164)+COUNTIFS('1.2(2)'!J$1018:J$1019,"△",'1.2(2)'!$C$1018:$C$1019,"&gt;="&amp;$K164,'1.2(2)'!$C$1018:$C$1019,"&lt;="&amp;$L164)</f>
        <v>0</v>
      </c>
      <c r="R164">
        <f>COUNTIFS('1.2(2)'!K$1018:K$1019,"〇",'1.2(2)'!$C$1018:$C$1019,"&gt;="&amp;$K164,'1.2(2)'!$C$1018:$C$1019,"&lt;="&amp;$L164)+COUNTIFS('1.2(2)'!K$1018:K$1019,"△",'1.2(2)'!$C$1018:$C$1019,"&gt;="&amp;$K164,'1.2(2)'!$C$1018:$C$1019,"&lt;="&amp;$L164)</f>
        <v>0</v>
      </c>
    </row>
    <row r="165" spans="2:18">
      <c r="B165" s="69" t="s">
        <v>774</v>
      </c>
      <c r="C165" s="22"/>
      <c r="D165" s="70" t="s">
        <v>775</v>
      </c>
      <c r="E165" s="69" t="s">
        <v>1008</v>
      </c>
      <c r="F165" s="69" t="s">
        <v>3741</v>
      </c>
      <c r="G165" s="70" t="s">
        <v>777</v>
      </c>
      <c r="H165" s="74" t="s">
        <v>560</v>
      </c>
      <c r="I165" s="75"/>
      <c r="J165" s="297">
        <f t="shared" si="21"/>
        <v>159</v>
      </c>
      <c r="K165" s="60">
        <f>INDEX('1.2(1)②'!$B:$B,MATCH(M165,'1.2(1)②'!$A:$A,0),1)</f>
        <v>159</v>
      </c>
      <c r="L165" s="17">
        <f t="shared" si="20"/>
        <v>159</v>
      </c>
      <c r="M165" s="17" t="str">
        <f t="shared" si="17"/>
        <v>産業（製造業）鉄鋼業鋳鋼製造業製鋼工程廃熱回収設備</v>
      </c>
      <c r="O165" s="58" t="str">
        <f>INDEX('1.2(1)②'!$J:$J,MATCH($K165,'1.2(1)②'!$B:$B,0),1)</f>
        <v>取鍋予熱装置</v>
      </c>
      <c r="P165">
        <f t="shared" si="18"/>
        <v>1</v>
      </c>
      <c r="Q165">
        <f>COUNTIFS('1.2(2)'!J$1018:J$1019,"〇",'1.2(2)'!$C$1018:$C$1019,"&gt;="&amp;$K165,'1.2(2)'!$C$1018:$C$1019,"&lt;="&amp;$L165)+COUNTIFS('1.2(2)'!J$1018:J$1019,"△",'1.2(2)'!$C$1018:$C$1019,"&gt;="&amp;$K165,'1.2(2)'!$C$1018:$C$1019,"&lt;="&amp;$L165)</f>
        <v>0</v>
      </c>
      <c r="R165">
        <f>COUNTIFS('1.2(2)'!K$1018:K$1019,"〇",'1.2(2)'!$C$1018:$C$1019,"&gt;="&amp;$K165,'1.2(2)'!$C$1018:$C$1019,"&lt;="&amp;$L165)+COUNTIFS('1.2(2)'!K$1018:K$1019,"△",'1.2(2)'!$C$1018:$C$1019,"&gt;="&amp;$K165,'1.2(2)'!$C$1018:$C$1019,"&lt;="&amp;$L165)</f>
        <v>0</v>
      </c>
    </row>
    <row r="166" spans="2:18">
      <c r="B166" s="69" t="s">
        <v>774</v>
      </c>
      <c r="C166" s="22"/>
      <c r="D166" s="70" t="s">
        <v>775</v>
      </c>
      <c r="E166" s="69" t="s">
        <v>1008</v>
      </c>
      <c r="F166" s="69" t="s">
        <v>3742</v>
      </c>
      <c r="G166" s="70" t="s">
        <v>777</v>
      </c>
      <c r="H166" s="74" t="s">
        <v>117</v>
      </c>
      <c r="I166" s="75"/>
      <c r="J166" s="297">
        <f t="shared" si="21"/>
        <v>160</v>
      </c>
      <c r="K166" s="60">
        <f>INDEX('1.2(1)②'!$B:$B,MATCH(M166,'1.2(1)②'!$A:$A,0),1)</f>
        <v>160</v>
      </c>
      <c r="L166" s="17">
        <f t="shared" si="20"/>
        <v>160</v>
      </c>
      <c r="M166" s="17" t="str">
        <f t="shared" si="17"/>
        <v>産業（製造業）鉄鋼業鋳鋼製造業製鋼工程電気使用設備</v>
      </c>
      <c r="O166" s="58" t="str">
        <f>INDEX('1.2(1)②'!$J:$J,MATCH($K166,'1.2(1)②'!$B:$B,0),1)</f>
        <v>取鍋精錬炉</v>
      </c>
      <c r="P166">
        <f t="shared" si="18"/>
        <v>1</v>
      </c>
      <c r="Q166">
        <f>COUNTIFS('1.2(2)'!J$1018:J$1019,"〇",'1.2(2)'!$C$1018:$C$1019,"&gt;="&amp;$K166,'1.2(2)'!$C$1018:$C$1019,"&lt;="&amp;$L166)+COUNTIFS('1.2(2)'!J$1018:J$1019,"△",'1.2(2)'!$C$1018:$C$1019,"&gt;="&amp;$K166,'1.2(2)'!$C$1018:$C$1019,"&lt;="&amp;$L166)</f>
        <v>0</v>
      </c>
      <c r="R166">
        <f>COUNTIFS('1.2(2)'!K$1018:K$1019,"〇",'1.2(2)'!$C$1018:$C$1019,"&gt;="&amp;$K166,'1.2(2)'!$C$1018:$C$1019,"&lt;="&amp;$L166)+COUNTIFS('1.2(2)'!K$1018:K$1019,"△",'1.2(2)'!$C$1018:$C$1019,"&gt;="&amp;$K166,'1.2(2)'!$C$1018:$C$1019,"&lt;="&amp;$L166)</f>
        <v>0</v>
      </c>
    </row>
    <row r="167" spans="2:18">
      <c r="B167" s="69" t="s">
        <v>774</v>
      </c>
      <c r="C167" s="22"/>
      <c r="D167" s="70" t="s">
        <v>775</v>
      </c>
      <c r="E167" s="69" t="s">
        <v>1008</v>
      </c>
      <c r="F167" s="69" t="s">
        <v>3743</v>
      </c>
      <c r="G167" s="71" t="s">
        <v>777</v>
      </c>
      <c r="H167" s="74" t="s">
        <v>107</v>
      </c>
      <c r="I167" s="75"/>
      <c r="J167" s="297" t="str">
        <f t="shared" si="21"/>
        <v>161～163</v>
      </c>
      <c r="K167" s="60">
        <f>INDEX('1.2(1)②'!$B:$B,MATCH(M167,'1.2(1)②'!$A:$A,0),1)</f>
        <v>161</v>
      </c>
      <c r="L167" s="17">
        <f t="shared" si="20"/>
        <v>163</v>
      </c>
      <c r="M167" s="17" t="str">
        <f t="shared" si="17"/>
        <v>産業（製造業）鉄鋼業鋳鋼製造業製鋼工程その他</v>
      </c>
      <c r="O167" s="58" t="str">
        <f>INDEX('1.2(1)②'!$J:$J,MATCH($K167,'1.2(1)②'!$B:$B,0),1)</f>
        <v>電極昇降速度、炉蓋開閉速度の高速化</v>
      </c>
      <c r="P167">
        <f t="shared" si="18"/>
        <v>3</v>
      </c>
      <c r="Q167">
        <f>COUNTIFS('1.2(2)'!J$1018:J$1019,"〇",'1.2(2)'!$C$1018:$C$1019,"&gt;="&amp;$K167,'1.2(2)'!$C$1018:$C$1019,"&lt;="&amp;$L167)+COUNTIFS('1.2(2)'!J$1018:J$1019,"△",'1.2(2)'!$C$1018:$C$1019,"&gt;="&amp;$K167,'1.2(2)'!$C$1018:$C$1019,"&lt;="&amp;$L167)</f>
        <v>0</v>
      </c>
      <c r="R167">
        <f>COUNTIFS('1.2(2)'!K$1018:K$1019,"〇",'1.2(2)'!$C$1018:$C$1019,"&gt;="&amp;$K167,'1.2(2)'!$C$1018:$C$1019,"&lt;="&amp;$L167)+COUNTIFS('1.2(2)'!K$1018:K$1019,"△",'1.2(2)'!$C$1018:$C$1019,"&gt;="&amp;$K167,'1.2(2)'!$C$1018:$C$1019,"&lt;="&amp;$L167)</f>
        <v>0</v>
      </c>
    </row>
    <row r="168" spans="2:18">
      <c r="B168" s="69" t="s">
        <v>774</v>
      </c>
      <c r="C168" s="22"/>
      <c r="D168" s="70" t="s">
        <v>775</v>
      </c>
      <c r="E168" s="69" t="s">
        <v>1008</v>
      </c>
      <c r="F168" s="69" t="s">
        <v>3744</v>
      </c>
      <c r="G168" s="21" t="s">
        <v>3629</v>
      </c>
      <c r="H168" s="74" t="s">
        <v>117</v>
      </c>
      <c r="I168" s="75"/>
      <c r="J168" s="297" t="str">
        <f t="shared" si="21"/>
        <v>164～165</v>
      </c>
      <c r="K168" s="60">
        <f>INDEX('1.2(1)②'!$B:$B,MATCH(M168,'1.2(1)②'!$A:$A,0),1)</f>
        <v>164</v>
      </c>
      <c r="L168" s="17">
        <f t="shared" si="20"/>
        <v>165</v>
      </c>
      <c r="M168" s="17" t="str">
        <f t="shared" si="17"/>
        <v>産業（製造業）鉄鋼業鋳鋼製造業鋳造工程（造型、中子、注湯、調砂、型バラシ）電気使用設備</v>
      </c>
      <c r="O168" s="58" t="str">
        <f>INDEX('1.2(1)②'!$J:$J,MATCH($K168,'1.2(1)②'!$B:$B,0),1)</f>
        <v>サーボモータ付シリンダー</v>
      </c>
      <c r="P168">
        <f t="shared" si="18"/>
        <v>2</v>
      </c>
      <c r="Q168">
        <f>COUNTIFS('1.2(2)'!J$1018:J$1019,"〇",'1.2(2)'!$C$1018:$C$1019,"&gt;="&amp;$K168,'1.2(2)'!$C$1018:$C$1019,"&lt;="&amp;$L168)+COUNTIFS('1.2(2)'!J$1018:J$1019,"△",'1.2(2)'!$C$1018:$C$1019,"&gt;="&amp;$K168,'1.2(2)'!$C$1018:$C$1019,"&lt;="&amp;$L168)</f>
        <v>0</v>
      </c>
      <c r="R168">
        <f>COUNTIFS('1.2(2)'!K$1018:K$1019,"〇",'1.2(2)'!$C$1018:$C$1019,"&gt;="&amp;$K168,'1.2(2)'!$C$1018:$C$1019,"&lt;="&amp;$L168)+COUNTIFS('1.2(2)'!K$1018:K$1019,"△",'1.2(2)'!$C$1018:$C$1019,"&gt;="&amp;$K168,'1.2(2)'!$C$1018:$C$1019,"&lt;="&amp;$L168)</f>
        <v>0</v>
      </c>
    </row>
    <row r="169" spans="2:18">
      <c r="B169" s="69" t="s">
        <v>774</v>
      </c>
      <c r="C169" s="22"/>
      <c r="D169" s="70" t="s">
        <v>775</v>
      </c>
      <c r="E169" s="69" t="s">
        <v>1008</v>
      </c>
      <c r="F169" s="69" t="s">
        <v>3745</v>
      </c>
      <c r="G169" s="71" t="s">
        <v>3629</v>
      </c>
      <c r="H169" s="74" t="s">
        <v>107</v>
      </c>
      <c r="I169" s="75"/>
      <c r="J169" s="297" t="str">
        <f t="shared" ref="J169:J200" si="22">HYPERLINK("#'"&amp;$B$17&amp;$B$18&amp;$B$102&amp;"'!B"&amp;K169+6,IF(L169=K169,K169,K169&amp;"～"&amp;L169))</f>
        <v>166～168</v>
      </c>
      <c r="K169" s="60">
        <f>INDEX('1.2(1)②'!$B:$B,MATCH(M169,'1.2(1)②'!$A:$A,0),1)</f>
        <v>166</v>
      </c>
      <c r="L169" s="17">
        <f t="shared" si="20"/>
        <v>168</v>
      </c>
      <c r="M169" s="17" t="str">
        <f t="shared" ref="M169:M210" si="23">B169&amp;D169&amp;E169&amp;G169&amp;H169</f>
        <v>産業（製造業）鉄鋼業鋳鋼製造業鋳造工程（造型、中子、注湯、調砂、型バラシ）その他</v>
      </c>
      <c r="O169" s="58" t="str">
        <f>INDEX('1.2(1)②'!$J:$J,MATCH($K169,'1.2(1)②'!$B:$B,0),1)</f>
        <v>生砂コンパクタビリティコントローラー装置</v>
      </c>
      <c r="P169">
        <f t="shared" ref="P169:P176" si="24">L169-K169+1</f>
        <v>3</v>
      </c>
      <c r="Q169">
        <f>COUNTIFS('1.2(2)'!J$1018:J$1019,"〇",'1.2(2)'!$C$1018:$C$1019,"&gt;="&amp;$K169,'1.2(2)'!$C$1018:$C$1019,"&lt;="&amp;$L169)+COUNTIFS('1.2(2)'!J$1018:J$1019,"△",'1.2(2)'!$C$1018:$C$1019,"&gt;="&amp;$K169,'1.2(2)'!$C$1018:$C$1019,"&lt;="&amp;$L169)</f>
        <v>0</v>
      </c>
      <c r="R169">
        <f>COUNTIFS('1.2(2)'!K$1018:K$1019,"〇",'1.2(2)'!$C$1018:$C$1019,"&gt;="&amp;$K169,'1.2(2)'!$C$1018:$C$1019,"&lt;="&amp;$L169)+COUNTIFS('1.2(2)'!K$1018:K$1019,"△",'1.2(2)'!$C$1018:$C$1019,"&gt;="&amp;$K169,'1.2(2)'!$C$1018:$C$1019,"&lt;="&amp;$L169)</f>
        <v>0</v>
      </c>
    </row>
    <row r="170" spans="2:18">
      <c r="B170" s="69" t="s">
        <v>774</v>
      </c>
      <c r="C170" s="22"/>
      <c r="D170" s="70" t="s">
        <v>775</v>
      </c>
      <c r="E170" s="69" t="s">
        <v>1008</v>
      </c>
      <c r="F170" s="69" t="s">
        <v>3746</v>
      </c>
      <c r="G170" s="301" t="s">
        <v>3564</v>
      </c>
      <c r="H170" s="74" t="s">
        <v>3565</v>
      </c>
      <c r="I170" s="75"/>
      <c r="J170" s="297">
        <f t="shared" si="22"/>
        <v>169</v>
      </c>
      <c r="K170" s="60">
        <f>INDEX('1.2(1)②'!$B:$B,MATCH(M170,'1.2(1)②'!$A:$A,0),1)</f>
        <v>169</v>
      </c>
      <c r="L170" s="17">
        <f t="shared" si="20"/>
        <v>169</v>
      </c>
      <c r="M170" s="17" t="str">
        <f t="shared" si="23"/>
        <v>産業（製造業）鉄鋼業鋳鋼製造業鋳仕上工程鋳仕上設備</v>
      </c>
      <c r="O170" s="58" t="str">
        <f>INDEX('1.2(1)②'!$J:$J,MATCH($K170,'1.2(1)②'!$B:$B,0),1)</f>
        <v>高性能ショットブラスト</v>
      </c>
      <c r="P170">
        <f t="shared" si="24"/>
        <v>1</v>
      </c>
      <c r="Q170">
        <f>COUNTIFS('1.2(2)'!J$1018:J$1019,"〇",'1.2(2)'!$C$1018:$C$1019,"&gt;="&amp;$K170,'1.2(2)'!$C$1018:$C$1019,"&lt;="&amp;$L170)+COUNTIFS('1.2(2)'!J$1018:J$1019,"△",'1.2(2)'!$C$1018:$C$1019,"&gt;="&amp;$K170,'1.2(2)'!$C$1018:$C$1019,"&lt;="&amp;$L170)</f>
        <v>0</v>
      </c>
      <c r="R170">
        <f>COUNTIFS('1.2(2)'!K$1018:K$1019,"〇",'1.2(2)'!$C$1018:$C$1019,"&gt;="&amp;$K170,'1.2(2)'!$C$1018:$C$1019,"&lt;="&amp;$L170)+COUNTIFS('1.2(2)'!K$1018:K$1019,"△",'1.2(2)'!$C$1018:$C$1019,"&gt;="&amp;$K170,'1.2(2)'!$C$1018:$C$1019,"&lt;="&amp;$L170)</f>
        <v>0</v>
      </c>
    </row>
    <row r="171" spans="2:18">
      <c r="B171" s="69" t="s">
        <v>774</v>
      </c>
      <c r="C171" s="22"/>
      <c r="D171" s="70" t="s">
        <v>775</v>
      </c>
      <c r="E171" s="69" t="s">
        <v>1008</v>
      </c>
      <c r="F171" s="69" t="s">
        <v>3747</v>
      </c>
      <c r="G171" s="301" t="s">
        <v>3568</v>
      </c>
      <c r="H171" s="74" t="s">
        <v>3569</v>
      </c>
      <c r="I171" s="75"/>
      <c r="J171" s="297">
        <f t="shared" si="22"/>
        <v>170</v>
      </c>
      <c r="K171" s="60">
        <f>INDEX('1.2(1)②'!$B:$B,MATCH(M171,'1.2(1)②'!$A:$A,0),1)</f>
        <v>170</v>
      </c>
      <c r="L171" s="17">
        <f t="shared" si="20"/>
        <v>170</v>
      </c>
      <c r="M171" s="17" t="str">
        <f t="shared" si="23"/>
        <v>産業（製造業）鉄鋼業鋳鋼製造業機械加工工程機械加工設備</v>
      </c>
      <c r="O171" s="58" t="str">
        <f>INDEX('1.2(1)②'!$J:$J,MATCH($K171,'1.2(1)②'!$B:$B,0),1)</f>
        <v>高性能金属加工機械（施盤、ボール盤、フライス盤等）</v>
      </c>
      <c r="P171">
        <f t="shared" si="24"/>
        <v>1</v>
      </c>
      <c r="Q171">
        <f>COUNTIFS('1.2(2)'!J$1018:J$1019,"〇",'1.2(2)'!$C$1018:$C$1019,"&gt;="&amp;$K171,'1.2(2)'!$C$1018:$C$1019,"&lt;="&amp;$L171)+COUNTIFS('1.2(2)'!J$1018:J$1019,"△",'1.2(2)'!$C$1018:$C$1019,"&gt;="&amp;$K171,'1.2(2)'!$C$1018:$C$1019,"&lt;="&amp;$L171)</f>
        <v>0</v>
      </c>
      <c r="R171">
        <f>COUNTIFS('1.2(2)'!K$1018:K$1019,"〇",'1.2(2)'!$C$1018:$C$1019,"&gt;="&amp;$K171,'1.2(2)'!$C$1018:$C$1019,"&lt;="&amp;$L171)+COUNTIFS('1.2(2)'!K$1018:K$1019,"△",'1.2(2)'!$C$1018:$C$1019,"&gt;="&amp;$K171,'1.2(2)'!$C$1018:$C$1019,"&lt;="&amp;$L171)</f>
        <v>0</v>
      </c>
    </row>
    <row r="172" spans="2:18">
      <c r="B172" s="69" t="s">
        <v>774</v>
      </c>
      <c r="C172" s="22"/>
      <c r="D172" s="70" t="s">
        <v>775</v>
      </c>
      <c r="E172" s="72" t="s">
        <v>1008</v>
      </c>
      <c r="F172" s="69" t="s">
        <v>3748</v>
      </c>
      <c r="G172" s="301" t="s">
        <v>737</v>
      </c>
      <c r="H172" s="74" t="s">
        <v>560</v>
      </c>
      <c r="I172" s="75"/>
      <c r="J172" s="297">
        <f t="shared" si="22"/>
        <v>171</v>
      </c>
      <c r="K172" s="60">
        <f>INDEX('1.2(1)②'!$B:$B,MATCH(M172,'1.2(1)②'!$A:$A,0),1)</f>
        <v>171</v>
      </c>
      <c r="L172" s="17">
        <f t="shared" si="20"/>
        <v>171</v>
      </c>
      <c r="M172" s="17" t="str">
        <f t="shared" si="23"/>
        <v>産業（製造業）鉄鋼業鋳鋼製造業その他の主要エネルギー消費設備廃熱回収設備</v>
      </c>
      <c r="O172" s="58" t="str">
        <f>INDEX('1.2(1)②'!$J:$J,MATCH($K172,'1.2(1)②'!$B:$B,0),1)</f>
        <v>ボイラー燃料ガス予熱装置</v>
      </c>
      <c r="P172">
        <f t="shared" si="24"/>
        <v>1</v>
      </c>
      <c r="Q172">
        <f>COUNTIFS('1.2(2)'!J$1018:J$1019,"〇",'1.2(2)'!$C$1018:$C$1019,"&gt;="&amp;$K172,'1.2(2)'!$C$1018:$C$1019,"&lt;="&amp;$L172)+COUNTIFS('1.2(2)'!J$1018:J$1019,"△",'1.2(2)'!$C$1018:$C$1019,"&gt;="&amp;$K172,'1.2(2)'!$C$1018:$C$1019,"&lt;="&amp;$L172)</f>
        <v>0</v>
      </c>
      <c r="R172">
        <f>COUNTIFS('1.2(2)'!K$1018:K$1019,"〇",'1.2(2)'!$C$1018:$C$1019,"&gt;="&amp;$K172,'1.2(2)'!$C$1018:$C$1019,"&lt;="&amp;$L172)+COUNTIFS('1.2(2)'!K$1018:K$1019,"△",'1.2(2)'!$C$1018:$C$1019,"&gt;="&amp;$K172,'1.2(2)'!$C$1018:$C$1019,"&lt;="&amp;$L172)</f>
        <v>0</v>
      </c>
    </row>
    <row r="173" spans="2:18">
      <c r="B173" s="69" t="s">
        <v>774</v>
      </c>
      <c r="C173" s="22"/>
      <c r="D173" s="70" t="s">
        <v>775</v>
      </c>
      <c r="E173" s="21" t="s">
        <v>3645</v>
      </c>
      <c r="F173" s="69" t="s">
        <v>3749</v>
      </c>
      <c r="G173" s="301" t="s">
        <v>3570</v>
      </c>
      <c r="H173" s="74" t="s">
        <v>3571</v>
      </c>
      <c r="I173" s="75"/>
      <c r="J173" s="297" t="str">
        <f t="shared" si="22"/>
        <v>172～175</v>
      </c>
      <c r="K173" s="60">
        <f>INDEX('1.2(1)②'!$B:$B,MATCH(M173,'1.2(1)②'!$A:$A,0),1)</f>
        <v>172</v>
      </c>
      <c r="L173" s="17">
        <f t="shared" si="20"/>
        <v>175</v>
      </c>
      <c r="M173" s="17" t="str">
        <f t="shared" si="23"/>
        <v>産業（製造業）鉄鋼業鍛工品製造業素材切断工程切断設備</v>
      </c>
      <c r="O173" s="58" t="str">
        <f>INDEX('1.2(1)②'!$J:$J,MATCH($K173,'1.2(1)②'!$B:$B,0),1)</f>
        <v>ＮＣ型鋼切断用バンドソー</v>
      </c>
      <c r="P173">
        <f t="shared" si="24"/>
        <v>4</v>
      </c>
      <c r="Q173">
        <f>COUNTIFS('1.2(2)'!J$1018:J$1019,"〇",'1.2(2)'!$C$1018:$C$1019,"&gt;="&amp;$K173,'1.2(2)'!$C$1018:$C$1019,"&lt;="&amp;$L173)+COUNTIFS('1.2(2)'!J$1018:J$1019,"△",'1.2(2)'!$C$1018:$C$1019,"&gt;="&amp;$K173,'1.2(2)'!$C$1018:$C$1019,"&lt;="&amp;$L173)</f>
        <v>0</v>
      </c>
      <c r="R173">
        <f>COUNTIFS('1.2(2)'!K$1018:K$1019,"〇",'1.2(2)'!$C$1018:$C$1019,"&gt;="&amp;$K173,'1.2(2)'!$C$1018:$C$1019,"&lt;="&amp;$L173)+COUNTIFS('1.2(2)'!K$1018:K$1019,"△",'1.2(2)'!$C$1018:$C$1019,"&gt;="&amp;$K173,'1.2(2)'!$C$1018:$C$1019,"&lt;="&amp;$L173)</f>
        <v>0</v>
      </c>
    </row>
    <row r="174" spans="2:18">
      <c r="B174" s="69" t="s">
        <v>774</v>
      </c>
      <c r="C174" s="22"/>
      <c r="D174" s="70" t="s">
        <v>775</v>
      </c>
      <c r="E174" s="69" t="s">
        <v>3645</v>
      </c>
      <c r="F174" s="69" t="s">
        <v>3750</v>
      </c>
      <c r="G174" s="301" t="s">
        <v>782</v>
      </c>
      <c r="H174" s="74" t="s">
        <v>3572</v>
      </c>
      <c r="I174" s="75"/>
      <c r="J174" s="297" t="str">
        <f t="shared" si="22"/>
        <v>176～177</v>
      </c>
      <c r="K174" s="60">
        <f>INDEX('1.2(1)②'!$B:$B,MATCH(M174,'1.2(1)②'!$A:$A,0),1)</f>
        <v>176</v>
      </c>
      <c r="L174" s="17">
        <f t="shared" si="20"/>
        <v>177</v>
      </c>
      <c r="M174" s="17" t="str">
        <f t="shared" si="23"/>
        <v>産業（製造業）鉄鋼業鍛工品製造業加熱工程加熱設備</v>
      </c>
      <c r="O174" s="58" t="str">
        <f>INDEX('1.2(1)②'!$J:$J,MATCH($K174,'1.2(1)②'!$B:$B,0),1)</f>
        <v>廃熱回収自動ウォーキングビーム炉</v>
      </c>
      <c r="P174">
        <f t="shared" si="24"/>
        <v>2</v>
      </c>
      <c r="Q174">
        <f>COUNTIFS('1.2(2)'!J$1018:J$1019,"〇",'1.2(2)'!$C$1018:$C$1019,"&gt;="&amp;$K174,'1.2(2)'!$C$1018:$C$1019,"&lt;="&amp;$L174)+COUNTIFS('1.2(2)'!J$1018:J$1019,"△",'1.2(2)'!$C$1018:$C$1019,"&gt;="&amp;$K174,'1.2(2)'!$C$1018:$C$1019,"&lt;="&amp;$L174)</f>
        <v>0</v>
      </c>
      <c r="R174">
        <f>COUNTIFS('1.2(2)'!K$1018:K$1019,"〇",'1.2(2)'!$C$1018:$C$1019,"&gt;="&amp;$K174,'1.2(2)'!$C$1018:$C$1019,"&lt;="&amp;$L174)+COUNTIFS('1.2(2)'!K$1018:K$1019,"△",'1.2(2)'!$C$1018:$C$1019,"&gt;="&amp;$K174,'1.2(2)'!$C$1018:$C$1019,"&lt;="&amp;$L174)</f>
        <v>0</v>
      </c>
    </row>
    <row r="175" spans="2:18">
      <c r="B175" s="69" t="s">
        <v>774</v>
      </c>
      <c r="C175" s="22"/>
      <c r="D175" s="70" t="s">
        <v>775</v>
      </c>
      <c r="E175" s="69" t="s">
        <v>3645</v>
      </c>
      <c r="F175" s="69" t="s">
        <v>3751</v>
      </c>
      <c r="G175" s="301" t="s">
        <v>3573</v>
      </c>
      <c r="H175" s="74" t="s">
        <v>3574</v>
      </c>
      <c r="I175" s="75"/>
      <c r="J175" s="297" t="str">
        <f t="shared" si="22"/>
        <v>178～186</v>
      </c>
      <c r="K175" s="60">
        <f>INDEX('1.2(1)②'!$B:$B,MATCH(M175,'1.2(1)②'!$A:$A,0),1)</f>
        <v>178</v>
      </c>
      <c r="L175" s="17">
        <f t="shared" si="20"/>
        <v>186</v>
      </c>
      <c r="M175" s="17" t="str">
        <f t="shared" si="23"/>
        <v>産業（製造業）鉄鋼業鍛工品製造業鍛造工程鍛造設備</v>
      </c>
      <c r="O175" s="58" t="str">
        <f>INDEX('1.2(1)②'!$J:$J,MATCH($K175,'1.2(1)②'!$B:$B,0),1)</f>
        <v>全自動鍛造プレス</v>
      </c>
      <c r="P175">
        <f t="shared" si="24"/>
        <v>9</v>
      </c>
      <c r="Q175">
        <f>COUNTIFS('1.2(2)'!J$1018:J$1019,"〇",'1.2(2)'!$C$1018:$C$1019,"&gt;="&amp;$K175,'1.2(2)'!$C$1018:$C$1019,"&lt;="&amp;$L175)+COUNTIFS('1.2(2)'!J$1018:J$1019,"△",'1.2(2)'!$C$1018:$C$1019,"&gt;="&amp;$K175,'1.2(2)'!$C$1018:$C$1019,"&lt;="&amp;$L175)</f>
        <v>0</v>
      </c>
      <c r="R175">
        <f>COUNTIFS('1.2(2)'!K$1018:K$1019,"〇",'1.2(2)'!$C$1018:$C$1019,"&gt;="&amp;$K175,'1.2(2)'!$C$1018:$C$1019,"&lt;="&amp;$L175)+COUNTIFS('1.2(2)'!K$1018:K$1019,"△",'1.2(2)'!$C$1018:$C$1019,"&gt;="&amp;$K175,'1.2(2)'!$C$1018:$C$1019,"&lt;="&amp;$L175)</f>
        <v>0</v>
      </c>
    </row>
    <row r="176" spans="2:18">
      <c r="B176" s="69" t="s">
        <v>774</v>
      </c>
      <c r="C176" s="22"/>
      <c r="D176" s="70" t="s">
        <v>775</v>
      </c>
      <c r="E176" s="69" t="s">
        <v>3645</v>
      </c>
      <c r="F176" s="69" t="s">
        <v>3752</v>
      </c>
      <c r="G176" s="301" t="s">
        <v>3563</v>
      </c>
      <c r="H176" s="74" t="s">
        <v>3567</v>
      </c>
      <c r="I176" s="75"/>
      <c r="J176" s="297">
        <f t="shared" si="22"/>
        <v>187</v>
      </c>
      <c r="K176" s="60">
        <f>INDEX('1.2(1)②'!$B:$B,MATCH(M176,'1.2(1)②'!$A:$A,0),1)</f>
        <v>187</v>
      </c>
      <c r="L176" s="17">
        <f t="shared" si="20"/>
        <v>187</v>
      </c>
      <c r="M176" s="17" t="str">
        <f t="shared" si="23"/>
        <v>産業（製造業）鉄鋼業鍛工品製造業熱処理工程熱処理設備</v>
      </c>
      <c r="O176" s="58" t="str">
        <f>INDEX('1.2(1)②'!$J:$J,MATCH($K176,'1.2(1)②'!$B:$B,0),1)</f>
        <v>自動温度制御式連続熱処理装置</v>
      </c>
      <c r="P176">
        <f t="shared" si="24"/>
        <v>1</v>
      </c>
      <c r="Q176">
        <f>COUNTIFS('1.2(2)'!J$1018:J$1019,"〇",'1.2(2)'!$C$1018:$C$1019,"&gt;="&amp;$K176,'1.2(2)'!$C$1018:$C$1019,"&lt;="&amp;$L176)+COUNTIFS('1.2(2)'!J$1018:J$1019,"△",'1.2(2)'!$C$1018:$C$1019,"&gt;="&amp;$K176,'1.2(2)'!$C$1018:$C$1019,"&lt;="&amp;$L176)</f>
        <v>0</v>
      </c>
      <c r="R176">
        <f>COUNTIFS('1.2(2)'!K$1018:K$1019,"〇",'1.2(2)'!$C$1018:$C$1019,"&gt;="&amp;$K176,'1.2(2)'!$C$1018:$C$1019,"&lt;="&amp;$L176)+COUNTIFS('1.2(2)'!K$1018:K$1019,"△",'1.2(2)'!$C$1018:$C$1019,"&gt;="&amp;$K176,'1.2(2)'!$C$1018:$C$1019,"&lt;="&amp;$L176)</f>
        <v>0</v>
      </c>
    </row>
    <row r="177" spans="2:18">
      <c r="B177" s="69" t="s">
        <v>774</v>
      </c>
      <c r="C177" s="22"/>
      <c r="D177" s="70" t="s">
        <v>775</v>
      </c>
      <c r="E177" s="69" t="s">
        <v>3645</v>
      </c>
      <c r="F177" s="69" t="s">
        <v>3753</v>
      </c>
      <c r="G177" s="301" t="s">
        <v>3575</v>
      </c>
      <c r="H177" s="74" t="s">
        <v>3662</v>
      </c>
      <c r="I177" s="75"/>
      <c r="J177" s="297" t="str">
        <f t="shared" si="22"/>
        <v>188～191</v>
      </c>
      <c r="K177" s="60">
        <f>INDEX('1.2(1)②'!$B:$B,MATCH(M177,'1.2(1)②'!$A:$A,0),1)</f>
        <v>188</v>
      </c>
      <c r="L177" s="17">
        <f t="shared" si="20"/>
        <v>191</v>
      </c>
      <c r="M177" s="17" t="str">
        <f t="shared" si="23"/>
        <v>産業（製造業）鉄鋼業鍛工品製造業型成形・加工工程型彫設備、表面処理設備</v>
      </c>
      <c r="O177" s="58" t="str">
        <f>INDEX('1.2(1)②'!$J:$J,MATCH($K177,'1.2(1)②'!$B:$B,0),1)</f>
        <v>高性能ＮＣ放電加工機</v>
      </c>
    </row>
    <row r="178" spans="2:18">
      <c r="B178" s="69" t="s">
        <v>774</v>
      </c>
      <c r="C178" s="22"/>
      <c r="D178" s="70" t="s">
        <v>775</v>
      </c>
      <c r="E178" s="69" t="s">
        <v>3645</v>
      </c>
      <c r="F178" s="69" t="s">
        <v>3754</v>
      </c>
      <c r="G178" s="301" t="s">
        <v>3576</v>
      </c>
      <c r="H178" s="74" t="s">
        <v>3577</v>
      </c>
      <c r="I178" s="75"/>
      <c r="J178" s="297">
        <f t="shared" si="22"/>
        <v>192</v>
      </c>
      <c r="K178" s="60">
        <f>INDEX('1.2(1)②'!$B:$B,MATCH(M178,'1.2(1)②'!$A:$A,0),1)</f>
        <v>192</v>
      </c>
      <c r="L178" s="17">
        <f t="shared" si="20"/>
        <v>192</v>
      </c>
      <c r="M178" s="17" t="str">
        <f t="shared" si="23"/>
        <v>産業（製造業）鉄鋼業鍛工品製造業仕上・検査工程仕上設備</v>
      </c>
      <c r="O178" s="58" t="str">
        <f>INDEX('1.2(1)②'!$J:$J,MATCH($K178,'1.2(1)②'!$B:$B,0),1)</f>
        <v>高性能ショットブラスト</v>
      </c>
    </row>
    <row r="179" spans="2:18">
      <c r="B179" s="69" t="s">
        <v>774</v>
      </c>
      <c r="C179" s="22"/>
      <c r="D179" s="70" t="s">
        <v>775</v>
      </c>
      <c r="E179" s="72" t="s">
        <v>3645</v>
      </c>
      <c r="F179" s="69" t="s">
        <v>3755</v>
      </c>
      <c r="G179" s="301" t="s">
        <v>737</v>
      </c>
      <c r="H179" s="74" t="s">
        <v>560</v>
      </c>
      <c r="I179" s="75"/>
      <c r="J179" s="297">
        <f t="shared" si="22"/>
        <v>193</v>
      </c>
      <c r="K179" s="60">
        <f>INDEX('1.2(1)②'!$B:$B,MATCH(M179,'1.2(1)②'!$A:$A,0),1)</f>
        <v>193</v>
      </c>
      <c r="L179" s="17">
        <f t="shared" si="20"/>
        <v>193</v>
      </c>
      <c r="M179" s="17" t="str">
        <f t="shared" si="23"/>
        <v>産業（製造業）鉄鋼業鍛工品製造業その他の主要エネルギー消費設備廃熱回収設備</v>
      </c>
      <c r="O179" s="58" t="str">
        <f>INDEX('1.2(1)②'!$J:$J,MATCH($K179,'1.2(1)②'!$B:$B,0),1)</f>
        <v>ボイラー燃料ガス予熱装置</v>
      </c>
    </row>
    <row r="180" spans="2:18">
      <c r="B180" s="69" t="s">
        <v>774</v>
      </c>
      <c r="C180" s="22"/>
      <c r="D180" s="70" t="s">
        <v>775</v>
      </c>
      <c r="E180" s="28" t="s">
        <v>1009</v>
      </c>
      <c r="F180" s="69" t="s">
        <v>3756</v>
      </c>
      <c r="G180" s="21" t="s">
        <v>777</v>
      </c>
      <c r="H180" s="74" t="s">
        <v>74</v>
      </c>
      <c r="I180" s="75"/>
      <c r="J180" s="297" t="str">
        <f t="shared" si="22"/>
        <v>194～195</v>
      </c>
      <c r="K180" s="60">
        <f>INDEX('1.2(1)②'!$B:$B,MATCH(M180,'1.2(1)②'!$A:$A,0),1)</f>
        <v>194</v>
      </c>
      <c r="L180" s="17">
        <f t="shared" si="20"/>
        <v>195</v>
      </c>
      <c r="M180" s="17" t="str">
        <f t="shared" si="23"/>
        <v>産業（製造業）鉄鋼業鍛鋼製造業製鋼工程燃焼設備</v>
      </c>
      <c r="O180" s="58" t="str">
        <f>INDEX('1.2(1)②'!$J:$J,MATCH($K180,'1.2(1)②'!$B:$B,0),1)</f>
        <v>高速型酸素吹き込み装置</v>
      </c>
    </row>
    <row r="181" spans="2:18">
      <c r="B181" s="69" t="s">
        <v>774</v>
      </c>
      <c r="C181" s="22"/>
      <c r="D181" s="70" t="s">
        <v>775</v>
      </c>
      <c r="E181" s="288" t="s">
        <v>1009</v>
      </c>
      <c r="F181" s="69" t="s">
        <v>3757</v>
      </c>
      <c r="G181" s="70" t="s">
        <v>777</v>
      </c>
      <c r="H181" s="74" t="s">
        <v>89</v>
      </c>
      <c r="I181" s="75"/>
      <c r="J181" s="297" t="str">
        <f t="shared" si="22"/>
        <v>196～198</v>
      </c>
      <c r="K181" s="60">
        <f>INDEX('1.2(1)②'!$B:$B,MATCH(M181,'1.2(1)②'!$A:$A,0),1)</f>
        <v>196</v>
      </c>
      <c r="L181" s="17">
        <f t="shared" si="20"/>
        <v>198</v>
      </c>
      <c r="M181" s="17" t="str">
        <f t="shared" si="23"/>
        <v>産業（製造業）鉄鋼業鍛鋼製造業製鋼工程熱利用設備</v>
      </c>
      <c r="O181" s="58" t="str">
        <f>INDEX('1.2(1)②'!$J:$J,MATCH($K181,'1.2(1)②'!$B:$B,0),1)</f>
        <v>取鍋精錬最適操業制御システム</v>
      </c>
    </row>
    <row r="182" spans="2:18">
      <c r="B182" s="69" t="s">
        <v>774</v>
      </c>
      <c r="C182" s="22"/>
      <c r="D182" s="70" t="s">
        <v>775</v>
      </c>
      <c r="E182" s="288" t="s">
        <v>1009</v>
      </c>
      <c r="F182" s="69" t="s">
        <v>3758</v>
      </c>
      <c r="G182" s="70" t="s">
        <v>777</v>
      </c>
      <c r="H182" s="74" t="s">
        <v>560</v>
      </c>
      <c r="I182" s="75"/>
      <c r="J182" s="297">
        <f t="shared" si="22"/>
        <v>199</v>
      </c>
      <c r="K182" s="60">
        <f>INDEX('1.2(1)②'!$B:$B,MATCH(M182,'1.2(1)②'!$A:$A,0),1)</f>
        <v>199</v>
      </c>
      <c r="L182" s="17">
        <f t="shared" si="20"/>
        <v>199</v>
      </c>
      <c r="M182" s="17" t="str">
        <f t="shared" si="23"/>
        <v>産業（製造業）鉄鋼業鍛鋼製造業製鋼工程廃熱回収設備</v>
      </c>
      <c r="O182" s="58" t="str">
        <f>INDEX('1.2(1)②'!$J:$J,MATCH($K182,'1.2(1)②'!$B:$B,0),1)</f>
        <v>取鍋予熱装置</v>
      </c>
      <c r="P182" s="58" t="s">
        <v>3513</v>
      </c>
      <c r="Q182" t="s">
        <v>3516</v>
      </c>
      <c r="R182" t="s">
        <v>3517</v>
      </c>
    </row>
    <row r="183" spans="2:18">
      <c r="B183" s="69" t="s">
        <v>774</v>
      </c>
      <c r="C183" s="22"/>
      <c r="D183" s="70" t="s">
        <v>775</v>
      </c>
      <c r="E183" s="288" t="s">
        <v>1009</v>
      </c>
      <c r="F183" s="69" t="s">
        <v>3759</v>
      </c>
      <c r="G183" s="70" t="s">
        <v>777</v>
      </c>
      <c r="H183" s="74" t="s">
        <v>1004</v>
      </c>
      <c r="I183" s="75"/>
      <c r="J183" s="297" t="str">
        <f t="shared" si="22"/>
        <v>200～203</v>
      </c>
      <c r="K183" s="60">
        <f>INDEX('1.2(1)②'!$B:$B,MATCH(M183,'1.2(1)②'!$A:$A,0),1)</f>
        <v>200</v>
      </c>
      <c r="L183" s="17">
        <f t="shared" si="20"/>
        <v>203</v>
      </c>
      <c r="M183" s="17" t="str">
        <f t="shared" si="23"/>
        <v>産業（製造業）鉄鋼業鍛鋼製造業製鋼工程省エネルギー型製造プロセス</v>
      </c>
      <c r="O183" s="58" t="str">
        <f>INDEX('1.2(1)②'!$J:$J,MATCH($K183,'1.2(1)②'!$B:$B,0),1)</f>
        <v>直流式水冷炉壁アーク炉</v>
      </c>
      <c r="P183">
        <f t="shared" ref="P183:P222" si="25">L183-K183+1</f>
        <v>4</v>
      </c>
      <c r="Q183">
        <v>0</v>
      </c>
      <c r="R183">
        <v>0</v>
      </c>
    </row>
    <row r="184" spans="2:18">
      <c r="B184" s="69" t="s">
        <v>774</v>
      </c>
      <c r="C184" s="22"/>
      <c r="D184" s="70" t="s">
        <v>775</v>
      </c>
      <c r="E184" s="288" t="s">
        <v>1009</v>
      </c>
      <c r="F184" s="69" t="s">
        <v>3760</v>
      </c>
      <c r="G184" s="71" t="s">
        <v>777</v>
      </c>
      <c r="H184" s="74" t="s">
        <v>107</v>
      </c>
      <c r="I184" s="75"/>
      <c r="J184" s="297" t="str">
        <f t="shared" si="22"/>
        <v>204～208</v>
      </c>
      <c r="K184" s="60">
        <f>INDEX('1.2(1)②'!$B:$B,MATCH(M184,'1.2(1)②'!$A:$A,0),1)</f>
        <v>204</v>
      </c>
      <c r="L184" s="17">
        <f t="shared" si="20"/>
        <v>208</v>
      </c>
      <c r="M184" s="17" t="str">
        <f t="shared" si="23"/>
        <v>産業（製造業）鉄鋼業鍛鋼製造業製鋼工程その他</v>
      </c>
      <c r="O184" s="58" t="str">
        <f>INDEX('1.2(1)②'!$J:$J,MATCH($K184,'1.2(1)②'!$B:$B,0),1)</f>
        <v>電極昇降速度、炉蓋開閉速度の高速化</v>
      </c>
      <c r="P184">
        <f t="shared" si="25"/>
        <v>5</v>
      </c>
      <c r="Q184">
        <v>0</v>
      </c>
      <c r="R184">
        <v>0</v>
      </c>
    </row>
    <row r="185" spans="2:18">
      <c r="B185" s="69" t="s">
        <v>774</v>
      </c>
      <c r="C185" s="22"/>
      <c r="D185" s="70" t="s">
        <v>775</v>
      </c>
      <c r="E185" s="288" t="s">
        <v>1009</v>
      </c>
      <c r="F185" s="69" t="s">
        <v>3761</v>
      </c>
      <c r="G185" s="301" t="s">
        <v>3578</v>
      </c>
      <c r="H185" s="74" t="s">
        <v>89</v>
      </c>
      <c r="I185" s="75"/>
      <c r="J185" s="297" t="str">
        <f t="shared" si="22"/>
        <v>209～210</v>
      </c>
      <c r="K185" s="60">
        <f>INDEX('1.2(1)②'!$B:$B,MATCH(M185,'1.2(1)②'!$A:$A,0),1)</f>
        <v>209</v>
      </c>
      <c r="L185" s="17">
        <f t="shared" si="20"/>
        <v>210</v>
      </c>
      <c r="M185" s="17" t="str">
        <f t="shared" si="23"/>
        <v>産業（製造業）鉄鋼業鍛鋼製造業造塊工程熱利用設備</v>
      </c>
      <c r="O185" s="58" t="str">
        <f>INDEX('1.2(1)②'!$J:$J,MATCH($K185,'1.2(1)②'!$B:$B,0),1)</f>
        <v>鋼塊保温カバー</v>
      </c>
      <c r="P185">
        <f t="shared" si="25"/>
        <v>2</v>
      </c>
      <c r="Q185">
        <v>0</v>
      </c>
      <c r="R185">
        <v>0</v>
      </c>
    </row>
    <row r="186" spans="2:18">
      <c r="B186" s="69" t="s">
        <v>774</v>
      </c>
      <c r="C186" s="22"/>
      <c r="D186" s="70" t="s">
        <v>775</v>
      </c>
      <c r="E186" s="288" t="s">
        <v>1009</v>
      </c>
      <c r="F186" s="69" t="s">
        <v>3762</v>
      </c>
      <c r="G186" s="21" t="s">
        <v>782</v>
      </c>
      <c r="H186" s="74" t="s">
        <v>89</v>
      </c>
      <c r="I186" s="75"/>
      <c r="J186" s="297" t="str">
        <f t="shared" si="22"/>
        <v>211～215</v>
      </c>
      <c r="K186" s="60">
        <f>INDEX('1.2(1)②'!$B:$B,MATCH(M186,'1.2(1)②'!$A:$A,0),1)</f>
        <v>211</v>
      </c>
      <c r="L186" s="17">
        <f t="shared" si="20"/>
        <v>215</v>
      </c>
      <c r="M186" s="17" t="str">
        <f t="shared" si="23"/>
        <v>産業（製造業）鉄鋼業鍛鋼製造業加熱工程熱利用設備</v>
      </c>
      <c r="O186" s="58" t="str">
        <f>INDEX('1.2(1)②'!$J:$J,MATCH($K186,'1.2(1)②'!$B:$B,0),1)</f>
        <v>鋼塊保温ピット</v>
      </c>
      <c r="P186">
        <f t="shared" si="25"/>
        <v>5</v>
      </c>
      <c r="Q186">
        <v>0</v>
      </c>
      <c r="R186">
        <v>0</v>
      </c>
    </row>
    <row r="187" spans="2:18">
      <c r="B187" s="69" t="s">
        <v>774</v>
      </c>
      <c r="C187" s="22"/>
      <c r="D187" s="70" t="s">
        <v>775</v>
      </c>
      <c r="E187" s="288" t="s">
        <v>1009</v>
      </c>
      <c r="F187" s="69" t="s">
        <v>3763</v>
      </c>
      <c r="G187" s="70" t="s">
        <v>782</v>
      </c>
      <c r="H187" s="74" t="s">
        <v>1004</v>
      </c>
      <c r="I187" s="75"/>
      <c r="J187" s="297">
        <f t="shared" si="22"/>
        <v>216</v>
      </c>
      <c r="K187" s="60">
        <f>INDEX('1.2(1)②'!$B:$B,MATCH(M187,'1.2(1)②'!$A:$A,0),1)</f>
        <v>216</v>
      </c>
      <c r="L187" s="17">
        <f t="shared" si="20"/>
        <v>216</v>
      </c>
      <c r="M187" s="17" t="str">
        <f t="shared" si="23"/>
        <v>産業（製造業）鉄鋼業鍛鋼製造業加熱工程省エネルギー型製造プロセス</v>
      </c>
      <c r="O187" s="58" t="str">
        <f>INDEX('1.2(1)②'!$J:$J,MATCH($K187,'1.2(1)②'!$B:$B,0),1)</f>
        <v>高効率バッチ炉</v>
      </c>
      <c r="P187">
        <f t="shared" si="25"/>
        <v>1</v>
      </c>
      <c r="Q187">
        <v>0</v>
      </c>
      <c r="R187">
        <v>0</v>
      </c>
    </row>
    <row r="188" spans="2:18">
      <c r="B188" s="69" t="s">
        <v>774</v>
      </c>
      <c r="C188" s="22"/>
      <c r="D188" s="70" t="s">
        <v>775</v>
      </c>
      <c r="E188" s="288" t="s">
        <v>1009</v>
      </c>
      <c r="F188" s="69" t="s">
        <v>3764</v>
      </c>
      <c r="G188" s="71" t="s">
        <v>782</v>
      </c>
      <c r="H188" s="74" t="s">
        <v>107</v>
      </c>
      <c r="I188" s="75"/>
      <c r="J188" s="297">
        <f t="shared" si="22"/>
        <v>217</v>
      </c>
      <c r="K188" s="60">
        <f>INDEX('1.2(1)②'!$B:$B,MATCH(M188,'1.2(1)②'!$A:$A,0),1)</f>
        <v>217</v>
      </c>
      <c r="L188" s="17">
        <f t="shared" si="20"/>
        <v>217</v>
      </c>
      <c r="M188" s="17" t="str">
        <f t="shared" si="23"/>
        <v>産業（製造業）鉄鋼業鍛鋼製造業加熱工程その他</v>
      </c>
      <c r="O188" s="58" t="str">
        <f>INDEX('1.2(1)②'!$J:$J,MATCH($K188,'1.2(1)②'!$B:$B,0),1)</f>
        <v>自動トング</v>
      </c>
      <c r="P188">
        <f t="shared" si="25"/>
        <v>1</v>
      </c>
      <c r="Q188">
        <v>0</v>
      </c>
      <c r="R188">
        <v>0</v>
      </c>
    </row>
    <row r="189" spans="2:18">
      <c r="B189" s="69" t="s">
        <v>774</v>
      </c>
      <c r="C189" s="22"/>
      <c r="D189" s="70" t="s">
        <v>775</v>
      </c>
      <c r="E189" s="288" t="s">
        <v>1009</v>
      </c>
      <c r="F189" s="69" t="s">
        <v>3765</v>
      </c>
      <c r="G189" s="301" t="s">
        <v>3563</v>
      </c>
      <c r="H189" s="74" t="s">
        <v>74</v>
      </c>
      <c r="I189" s="75"/>
      <c r="J189" s="297" t="str">
        <f t="shared" si="22"/>
        <v>218～219</v>
      </c>
      <c r="K189" s="60">
        <f>INDEX('1.2(1)②'!$B:$B,MATCH(M189,'1.2(1)②'!$A:$A,0),1)</f>
        <v>218</v>
      </c>
      <c r="L189" s="17">
        <f t="shared" si="20"/>
        <v>219</v>
      </c>
      <c r="M189" s="17" t="str">
        <f t="shared" si="23"/>
        <v>産業（製造業）鉄鋼業鍛鋼製造業熱処理工程燃焼設備</v>
      </c>
      <c r="O189" s="58" t="str">
        <f>INDEX('1.2(1)②'!$J:$J,MATCH($K189,'1.2(1)②'!$B:$B,0),1)</f>
        <v>中周波焼入装置</v>
      </c>
      <c r="P189">
        <f t="shared" si="25"/>
        <v>2</v>
      </c>
      <c r="Q189">
        <v>0</v>
      </c>
      <c r="R189">
        <v>0</v>
      </c>
    </row>
    <row r="190" spans="2:18">
      <c r="B190" s="69" t="s">
        <v>774</v>
      </c>
      <c r="C190" s="22"/>
      <c r="D190" s="70" t="s">
        <v>775</v>
      </c>
      <c r="E190" s="288" t="s">
        <v>1009</v>
      </c>
      <c r="F190" s="69" t="s">
        <v>3766</v>
      </c>
      <c r="G190" s="301" t="s">
        <v>3568</v>
      </c>
      <c r="H190" s="74" t="s">
        <v>3569</v>
      </c>
      <c r="I190" s="75"/>
      <c r="J190" s="297">
        <f t="shared" si="22"/>
        <v>220</v>
      </c>
      <c r="K190" s="60">
        <f>INDEX('1.2(1)②'!$B:$B,MATCH(M190,'1.2(1)②'!$A:$A,0),1)</f>
        <v>220</v>
      </c>
      <c r="L190" s="17">
        <f t="shared" si="20"/>
        <v>220</v>
      </c>
      <c r="M190" s="17" t="str">
        <f t="shared" si="23"/>
        <v>産業（製造業）鉄鋼業鍛鋼製造業機械加工工程機械加工設備</v>
      </c>
      <c r="O190" s="58" t="str">
        <f>INDEX('1.2(1)②'!$J:$J,MATCH($K190,'1.2(1)②'!$B:$B,0),1)</f>
        <v>高性能金属加工機械（旋盤、ボール盤、フライス盤等）</v>
      </c>
      <c r="P190">
        <f t="shared" si="25"/>
        <v>1</v>
      </c>
      <c r="Q190">
        <v>0</v>
      </c>
      <c r="R190">
        <v>0</v>
      </c>
    </row>
    <row r="191" spans="2:18">
      <c r="B191" s="69" t="s">
        <v>774</v>
      </c>
      <c r="C191" s="22"/>
      <c r="D191" s="70" t="s">
        <v>775</v>
      </c>
      <c r="E191" s="288" t="s">
        <v>1009</v>
      </c>
      <c r="F191" s="69" t="s">
        <v>3767</v>
      </c>
      <c r="G191" s="22" t="s">
        <v>737</v>
      </c>
      <c r="H191" s="298" t="s">
        <v>560</v>
      </c>
      <c r="I191" s="299"/>
      <c r="J191" s="297">
        <f t="shared" si="22"/>
        <v>221</v>
      </c>
      <c r="K191" s="60">
        <f>INDEX('1.2(1)②'!$B:$B,MATCH(M191,'1.2(1)②'!$A:$A,0),1)</f>
        <v>221</v>
      </c>
      <c r="L191" s="17">
        <f t="shared" ref="L191" si="26">K192-1</f>
        <v>221</v>
      </c>
      <c r="M191" s="17" t="str">
        <f t="shared" si="23"/>
        <v>産業（製造業）鉄鋼業鍛鋼製造業その他の主要エネルギー消費設備廃熱回収設備</v>
      </c>
      <c r="O191" s="58" t="str">
        <f>INDEX('1.2(1)②'!$J:$J,MATCH($K191,'1.2(1)②'!$B:$B,0),1)</f>
        <v>ボイラー燃料ガス予熱装置</v>
      </c>
      <c r="P191">
        <f t="shared" si="25"/>
        <v>1</v>
      </c>
      <c r="Q191">
        <v>0</v>
      </c>
      <c r="R191">
        <v>0</v>
      </c>
    </row>
    <row r="192" spans="2:18">
      <c r="B192" s="289" t="s">
        <v>774</v>
      </c>
      <c r="C192" s="21"/>
      <c r="D192" s="389" t="s">
        <v>783</v>
      </c>
      <c r="E192" s="390"/>
      <c r="F192" s="69" t="s">
        <v>3768</v>
      </c>
      <c r="G192" s="21" t="s">
        <v>982</v>
      </c>
      <c r="H192" s="74" t="s">
        <v>89</v>
      </c>
      <c r="I192" s="75"/>
      <c r="J192" s="297" t="str">
        <f t="shared" si="22"/>
        <v>222～225</v>
      </c>
      <c r="K192" s="60">
        <f>INDEX('1.2(1)②'!$B:$B,MATCH(M192,'1.2(1)②'!$A:$A,0),1)</f>
        <v>222</v>
      </c>
      <c r="L192" s="17">
        <f t="shared" si="19"/>
        <v>225</v>
      </c>
      <c r="M192" s="17" t="str">
        <f t="shared" si="23"/>
        <v>産業（製造業）パルプ製造業及び紙製造業パルプ化工程（クラフトパルプ（ＫＰ））熱利用設備</v>
      </c>
      <c r="O192" s="58" t="str">
        <f>INDEX('1.2(1)②'!$J:$J,MATCH($K192,'1.2(1)②'!$B:$B,0),1)</f>
        <v>低温長時間蒸解装置（Compact蒸解装置、Lo-Solid（低固形分）蒸解装置）</v>
      </c>
      <c r="P192">
        <f t="shared" si="25"/>
        <v>4</v>
      </c>
      <c r="Q192">
        <v>0</v>
      </c>
      <c r="R192">
        <v>0</v>
      </c>
    </row>
    <row r="193" spans="2:18">
      <c r="B193" s="69" t="s">
        <v>774</v>
      </c>
      <c r="C193" s="22"/>
      <c r="D193" s="385" t="s">
        <v>783</v>
      </c>
      <c r="E193" s="386"/>
      <c r="F193" s="69" t="s">
        <v>3769</v>
      </c>
      <c r="G193" s="69" t="s">
        <v>982</v>
      </c>
      <c r="H193" s="74" t="s">
        <v>1010</v>
      </c>
      <c r="I193" s="75"/>
      <c r="J193" s="297" t="str">
        <f t="shared" si="22"/>
        <v>226～231</v>
      </c>
      <c r="K193" s="60">
        <f>INDEX('1.2(1)②'!$B:$B,MATCH(M193,'1.2(1)②'!$A:$A,0),1)</f>
        <v>226</v>
      </c>
      <c r="L193" s="17">
        <f t="shared" si="19"/>
        <v>231</v>
      </c>
      <c r="M193" s="17" t="str">
        <f t="shared" si="23"/>
        <v>産業（製造業）パルプ製造業及び紙製造業パルプ化工程（クラフトパルプ（ＫＰ））電気利用設備</v>
      </c>
      <c r="O193" s="58" t="str">
        <f>INDEX('1.2(1)②'!$J:$J,MATCH($K193,'1.2(1)②'!$B:$B,0),1)</f>
        <v>高効率パルプ洗浄装置</v>
      </c>
      <c r="P193">
        <f t="shared" si="25"/>
        <v>6</v>
      </c>
      <c r="Q193">
        <v>0</v>
      </c>
      <c r="R193">
        <v>0</v>
      </c>
    </row>
    <row r="194" spans="2:18">
      <c r="B194" s="69" t="s">
        <v>774</v>
      </c>
      <c r="C194" s="22"/>
      <c r="D194" s="385" t="s">
        <v>783</v>
      </c>
      <c r="E194" s="386"/>
      <c r="F194" s="69" t="s">
        <v>3770</v>
      </c>
      <c r="G194" s="70" t="s">
        <v>982</v>
      </c>
      <c r="H194" s="74" t="s">
        <v>1004</v>
      </c>
      <c r="I194" s="75"/>
      <c r="J194" s="297">
        <f t="shared" si="22"/>
        <v>232</v>
      </c>
      <c r="K194" s="60">
        <f>INDEX('1.2(1)②'!$B:$B,MATCH(M194,'1.2(1)②'!$A:$A,0),1)</f>
        <v>232</v>
      </c>
      <c r="L194" s="17">
        <f t="shared" si="19"/>
        <v>232</v>
      </c>
      <c r="M194" s="17" t="str">
        <f t="shared" si="23"/>
        <v>産業（製造業）パルプ製造業及び紙製造業パルプ化工程（クラフトパルプ（ＫＰ））省エネルギー型製造プロセス</v>
      </c>
      <c r="O194" s="58" t="str">
        <f>INDEX('1.2(1)②'!$J:$J,MATCH($K194,'1.2(1)②'!$B:$B,0),1)</f>
        <v>バイオ漂白システム</v>
      </c>
      <c r="P194">
        <f t="shared" si="25"/>
        <v>1</v>
      </c>
      <c r="Q194">
        <v>0</v>
      </c>
      <c r="R194">
        <v>0</v>
      </c>
    </row>
    <row r="195" spans="2:18">
      <c r="B195" s="69" t="s">
        <v>774</v>
      </c>
      <c r="C195" s="22"/>
      <c r="D195" s="385" t="s">
        <v>783</v>
      </c>
      <c r="E195" s="386"/>
      <c r="F195" s="69" t="s">
        <v>3771</v>
      </c>
      <c r="G195" s="21" t="s">
        <v>984</v>
      </c>
      <c r="H195" s="74" t="s">
        <v>89</v>
      </c>
      <c r="I195" s="75"/>
      <c r="J195" s="297">
        <f t="shared" si="22"/>
        <v>233</v>
      </c>
      <c r="K195" s="60">
        <f>INDEX('1.2(1)②'!$B:$B,MATCH(M195,'1.2(1)②'!$A:$A,0),1)</f>
        <v>233</v>
      </c>
      <c r="L195" s="17">
        <f t="shared" si="19"/>
        <v>233</v>
      </c>
      <c r="M195" s="17" t="str">
        <f t="shared" si="23"/>
        <v>産業（製造業）パルプ製造業及び紙製造業パルプ化工程（機械パルプ）熱利用設備</v>
      </c>
      <c r="O195" s="58" t="str">
        <f>INDEX('1.2(1)②'!$J:$J,MATCH($K195,'1.2(1)②'!$B:$B,0),1)</f>
        <v>高濃度漂白装置</v>
      </c>
      <c r="P195">
        <f t="shared" si="25"/>
        <v>1</v>
      </c>
      <c r="Q195">
        <v>0</v>
      </c>
      <c r="R195">
        <v>0</v>
      </c>
    </row>
    <row r="196" spans="2:18">
      <c r="B196" s="69" t="s">
        <v>774</v>
      </c>
      <c r="C196" s="22"/>
      <c r="D196" s="385" t="s">
        <v>783</v>
      </c>
      <c r="E196" s="386"/>
      <c r="F196" s="69" t="s">
        <v>3772</v>
      </c>
      <c r="G196" s="69" t="s">
        <v>984</v>
      </c>
      <c r="H196" s="74" t="s">
        <v>560</v>
      </c>
      <c r="I196" s="75"/>
      <c r="J196" s="297">
        <f t="shared" si="22"/>
        <v>234</v>
      </c>
      <c r="K196" s="60">
        <f>INDEX('1.2(1)②'!$B:$B,MATCH(M196,'1.2(1)②'!$A:$A,0),1)</f>
        <v>234</v>
      </c>
      <c r="L196" s="17">
        <f t="shared" si="19"/>
        <v>234</v>
      </c>
      <c r="M196" s="17" t="str">
        <f t="shared" si="23"/>
        <v>産業（製造業）パルプ製造業及び紙製造業パルプ化工程（機械パルプ）廃熱回収設備</v>
      </c>
      <c r="O196" s="58" t="str">
        <f>INDEX('1.2(1)②'!$J:$J,MATCH($K196,'1.2(1)②'!$B:$B,0),1)</f>
        <v>ＴＰＭ排熱の回収</v>
      </c>
      <c r="P196">
        <f t="shared" si="25"/>
        <v>1</v>
      </c>
      <c r="Q196">
        <v>0</v>
      </c>
      <c r="R196">
        <v>0</v>
      </c>
    </row>
    <row r="197" spans="2:18">
      <c r="B197" s="69" t="s">
        <v>774</v>
      </c>
      <c r="C197" s="22"/>
      <c r="D197" s="385" t="s">
        <v>783</v>
      </c>
      <c r="E197" s="386"/>
      <c r="F197" s="69" t="s">
        <v>3773</v>
      </c>
      <c r="G197" s="71" t="s">
        <v>984</v>
      </c>
      <c r="H197" s="74" t="s">
        <v>117</v>
      </c>
      <c r="I197" s="75"/>
      <c r="J197" s="297" t="str">
        <f t="shared" si="22"/>
        <v>235～237</v>
      </c>
      <c r="K197" s="60">
        <f>INDEX('1.2(1)②'!$B:$B,MATCH(M197,'1.2(1)②'!$A:$A,0),1)</f>
        <v>235</v>
      </c>
      <c r="L197" s="17">
        <f t="shared" si="19"/>
        <v>237</v>
      </c>
      <c r="M197" s="17" t="str">
        <f t="shared" si="23"/>
        <v>産業（製造業）パルプ製造業及び紙製造業パルプ化工程（機械パルプ）電気使用設備</v>
      </c>
      <c r="O197" s="58" t="str">
        <f>INDEX('1.2(1)②'!$J:$J,MATCH($K197,'1.2(1)②'!$B:$B,0),1)</f>
        <v>高効率スクリーン装置</v>
      </c>
      <c r="P197">
        <f t="shared" si="25"/>
        <v>3</v>
      </c>
      <c r="Q197">
        <v>0</v>
      </c>
      <c r="R197">
        <v>0</v>
      </c>
    </row>
    <row r="198" spans="2:18">
      <c r="B198" s="69" t="s">
        <v>774</v>
      </c>
      <c r="C198" s="22"/>
      <c r="D198" s="385" t="s">
        <v>783</v>
      </c>
      <c r="E198" s="386"/>
      <c r="F198" s="69" t="s">
        <v>3774</v>
      </c>
      <c r="G198" s="22" t="s">
        <v>986</v>
      </c>
      <c r="H198" s="74" t="s">
        <v>117</v>
      </c>
      <c r="I198" s="75"/>
      <c r="J198" s="297" t="str">
        <f t="shared" si="22"/>
        <v>238～244</v>
      </c>
      <c r="K198" s="60">
        <f>INDEX('1.2(1)②'!$B:$B,MATCH(M198,'1.2(1)②'!$A:$A,0),1)</f>
        <v>238</v>
      </c>
      <c r="L198" s="17">
        <f t="shared" si="19"/>
        <v>244</v>
      </c>
      <c r="M198" s="17" t="str">
        <f t="shared" si="23"/>
        <v>産業（製造業）パルプ製造業及び紙製造業パルプ化工程（古紙パルプ）電気使用設備</v>
      </c>
      <c r="O198" s="58" t="str">
        <f>INDEX('1.2(1)②'!$J:$J,MATCH($K198,'1.2(1)②'!$B:$B,0),1)</f>
        <v>高効率フローテーター</v>
      </c>
      <c r="P198">
        <f t="shared" si="25"/>
        <v>7</v>
      </c>
      <c r="Q198">
        <v>0</v>
      </c>
      <c r="R198">
        <v>0</v>
      </c>
    </row>
    <row r="199" spans="2:18">
      <c r="B199" s="69" t="s">
        <v>774</v>
      </c>
      <c r="C199" s="22"/>
      <c r="D199" s="385" t="s">
        <v>783</v>
      </c>
      <c r="E199" s="386"/>
      <c r="F199" s="69" t="s">
        <v>3775</v>
      </c>
      <c r="G199" s="21" t="s">
        <v>988</v>
      </c>
      <c r="H199" s="74" t="s">
        <v>89</v>
      </c>
      <c r="I199" s="75"/>
      <c r="J199" s="297" t="str">
        <f t="shared" si="22"/>
        <v>245～255</v>
      </c>
      <c r="K199" s="60">
        <f>INDEX('1.2(1)②'!$B:$B,MATCH(M199,'1.2(1)②'!$A:$A,0),1)</f>
        <v>245</v>
      </c>
      <c r="L199" s="17">
        <f t="shared" si="19"/>
        <v>255</v>
      </c>
      <c r="M199" s="17" t="str">
        <f t="shared" si="23"/>
        <v>産業（製造業）パルプ製造業及び紙製造業抄紙工程熱利用設備</v>
      </c>
      <c r="O199" s="58" t="str">
        <f>INDEX('1.2(1)②'!$J:$J,MATCH($K199,'1.2(1)②'!$B:$B,0),1)</f>
        <v>高性能面圧脱水装置（高性能シュープレス）</v>
      </c>
      <c r="P199">
        <f t="shared" si="25"/>
        <v>11</v>
      </c>
      <c r="Q199">
        <v>0</v>
      </c>
      <c r="R199">
        <v>0</v>
      </c>
    </row>
    <row r="200" spans="2:18">
      <c r="B200" s="69" t="s">
        <v>774</v>
      </c>
      <c r="C200" s="22"/>
      <c r="D200" s="385" t="s">
        <v>783</v>
      </c>
      <c r="E200" s="386"/>
      <c r="F200" s="69" t="s">
        <v>3776</v>
      </c>
      <c r="G200" s="69" t="s">
        <v>988</v>
      </c>
      <c r="H200" s="74" t="s">
        <v>560</v>
      </c>
      <c r="I200" s="75"/>
      <c r="J200" s="297">
        <f t="shared" si="22"/>
        <v>256</v>
      </c>
      <c r="K200" s="60">
        <f>INDEX('1.2(1)②'!$B:$B,MATCH(M200,'1.2(1)②'!$A:$A,0),1)</f>
        <v>256</v>
      </c>
      <c r="L200" s="17">
        <f t="shared" si="19"/>
        <v>256</v>
      </c>
      <c r="M200" s="17" t="str">
        <f t="shared" si="23"/>
        <v>産業（製造業）パルプ製造業及び紙製造業抄紙工程廃熱回収設備</v>
      </c>
      <c r="O200" s="58" t="str">
        <f>INDEX('1.2(1)②'!$J:$J,MATCH($K200,'1.2(1)②'!$B:$B,0),1)</f>
        <v>ドライヤーフード熱回収装置</v>
      </c>
      <c r="P200">
        <f t="shared" si="25"/>
        <v>1</v>
      </c>
      <c r="Q200">
        <v>0</v>
      </c>
      <c r="R200">
        <v>0</v>
      </c>
    </row>
    <row r="201" spans="2:18">
      <c r="B201" s="69" t="s">
        <v>774</v>
      </c>
      <c r="C201" s="22"/>
      <c r="D201" s="385" t="s">
        <v>783</v>
      </c>
      <c r="E201" s="386"/>
      <c r="F201" s="69" t="s">
        <v>3777</v>
      </c>
      <c r="G201" s="70" t="s">
        <v>988</v>
      </c>
      <c r="H201" s="74" t="s">
        <v>117</v>
      </c>
      <c r="I201" s="75"/>
      <c r="J201" s="297" t="str">
        <f t="shared" ref="J201:J222" si="27">HYPERLINK("#'"&amp;$B$17&amp;$B$18&amp;$B$102&amp;"'!B"&amp;K201+6,IF(L201=K201,K201,K201&amp;"～"&amp;L201))</f>
        <v>257～264</v>
      </c>
      <c r="K201" s="60">
        <f>INDEX('1.2(1)②'!$B:$B,MATCH(M201,'1.2(1)②'!$A:$A,0),1)</f>
        <v>257</v>
      </c>
      <c r="L201" s="17">
        <f t="shared" si="19"/>
        <v>264</v>
      </c>
      <c r="M201" s="17" t="str">
        <f t="shared" si="23"/>
        <v>産業（製造業）パルプ製造業及び紙製造業抄紙工程電気使用設備</v>
      </c>
      <c r="O201" s="58" t="str">
        <f>INDEX('1.2(1)②'!$J:$J,MATCH($K201,'1.2(1)②'!$B:$B,0),1)</f>
        <v>省エネルギー型クラウン制御ロール</v>
      </c>
      <c r="P201">
        <f t="shared" si="25"/>
        <v>8</v>
      </c>
      <c r="Q201">
        <v>0</v>
      </c>
      <c r="R201">
        <v>0</v>
      </c>
    </row>
    <row r="202" spans="2:18">
      <c r="B202" s="69" t="s">
        <v>774</v>
      </c>
      <c r="C202" s="22"/>
      <c r="D202" s="385" t="s">
        <v>783</v>
      </c>
      <c r="E202" s="386"/>
      <c r="F202" s="69" t="s">
        <v>3778</v>
      </c>
      <c r="G202" s="70" t="s">
        <v>988</v>
      </c>
      <c r="H202" s="74" t="s">
        <v>1004</v>
      </c>
      <c r="I202" s="75"/>
      <c r="J202" s="297" t="str">
        <f t="shared" si="27"/>
        <v>265～266</v>
      </c>
      <c r="K202" s="60">
        <f>INDEX('1.2(1)②'!$B:$B,MATCH(M202,'1.2(1)②'!$A:$A,0),1)</f>
        <v>265</v>
      </c>
      <c r="L202" s="17">
        <f t="shared" si="19"/>
        <v>266</v>
      </c>
      <c r="M202" s="17" t="str">
        <f t="shared" si="23"/>
        <v>産業（製造業）パルプ製造業及び紙製造業抄紙工程省エネルギー型製造プロセス</v>
      </c>
      <c r="O202" s="58" t="str">
        <f>INDEX('1.2(1)②'!$J:$J,MATCH($K202,'1.2(1)②'!$B:$B,0),1)</f>
        <v>自動巻取り制御装置（オプティリール導入等）</v>
      </c>
      <c r="P202">
        <f t="shared" si="25"/>
        <v>2</v>
      </c>
      <c r="Q202">
        <v>0</v>
      </c>
      <c r="R202">
        <v>0</v>
      </c>
    </row>
    <row r="203" spans="2:18">
      <c r="B203" s="69" t="s">
        <v>774</v>
      </c>
      <c r="C203" s="22"/>
      <c r="D203" s="385" t="s">
        <v>783</v>
      </c>
      <c r="E203" s="386"/>
      <c r="F203" s="69" t="s">
        <v>3779</v>
      </c>
      <c r="G203" s="21" t="s">
        <v>990</v>
      </c>
      <c r="H203" s="74" t="s">
        <v>74</v>
      </c>
      <c r="I203" s="75"/>
      <c r="J203" s="297">
        <f t="shared" si="27"/>
        <v>267</v>
      </c>
      <c r="K203" s="60">
        <f>INDEX('1.2(1)②'!$B:$B,MATCH(M203,'1.2(1)②'!$A:$A,0),1)</f>
        <v>267</v>
      </c>
      <c r="L203" s="17">
        <f t="shared" si="19"/>
        <v>267</v>
      </c>
      <c r="M203" s="17" t="str">
        <f t="shared" si="23"/>
        <v>産業（製造業）パルプ製造業及び紙製造業動力工程（重油、石炭、都市ガス、固形燃料等）燃焼設備</v>
      </c>
      <c r="O203" s="58" t="str">
        <f>INDEX('1.2(1)②'!$J:$J,MATCH($K203,'1.2(1)②'!$B:$B,0),1)</f>
        <v>超微粉ミル</v>
      </c>
      <c r="P203">
        <f t="shared" si="25"/>
        <v>1</v>
      </c>
      <c r="Q203">
        <v>0</v>
      </c>
      <c r="R203">
        <v>0</v>
      </c>
    </row>
    <row r="204" spans="2:18">
      <c r="B204" s="69" t="s">
        <v>774</v>
      </c>
      <c r="C204" s="22"/>
      <c r="D204" s="385" t="s">
        <v>783</v>
      </c>
      <c r="E204" s="386"/>
      <c r="F204" s="69" t="s">
        <v>3780</v>
      </c>
      <c r="G204" s="72" t="s">
        <v>990</v>
      </c>
      <c r="H204" s="74" t="s">
        <v>89</v>
      </c>
      <c r="I204" s="75"/>
      <c r="J204" s="297">
        <f t="shared" si="27"/>
        <v>268</v>
      </c>
      <c r="K204" s="60">
        <f>INDEX('1.2(1)②'!$B:$B,MATCH(M204,'1.2(1)②'!$A:$A,0),1)</f>
        <v>268</v>
      </c>
      <c r="L204" s="17">
        <f t="shared" si="19"/>
        <v>268</v>
      </c>
      <c r="M204" s="17" t="str">
        <f t="shared" si="23"/>
        <v>産業（製造業）パルプ製造業及び紙製造業動力工程（重油、石炭、都市ガス、固形燃料等）熱利用設備</v>
      </c>
      <c r="O204" s="58" t="str">
        <f>INDEX('1.2(1)②'!$J:$J,MATCH($K204,'1.2(1)②'!$B:$B,0),1)</f>
        <v>ボイラー給気予熱器／給水予熱器</v>
      </c>
      <c r="P204">
        <f t="shared" si="25"/>
        <v>1</v>
      </c>
      <c r="Q204">
        <v>0</v>
      </c>
      <c r="R204">
        <v>0</v>
      </c>
    </row>
    <row r="205" spans="2:18">
      <c r="B205" s="69" t="s">
        <v>774</v>
      </c>
      <c r="C205" s="22"/>
      <c r="D205" s="385" t="s">
        <v>783</v>
      </c>
      <c r="E205" s="386"/>
      <c r="F205" s="69" t="s">
        <v>3781</v>
      </c>
      <c r="G205" s="22" t="s">
        <v>992</v>
      </c>
      <c r="H205" s="74" t="s">
        <v>74</v>
      </c>
      <c r="I205" s="75"/>
      <c r="J205" s="297">
        <f t="shared" si="27"/>
        <v>269</v>
      </c>
      <c r="K205" s="60">
        <f>INDEX('1.2(1)②'!$B:$B,MATCH(M205,'1.2(1)②'!$A:$A,0),1)</f>
        <v>269</v>
      </c>
      <c r="L205" s="17">
        <f t="shared" si="19"/>
        <v>269</v>
      </c>
      <c r="M205" s="17" t="str">
        <f t="shared" si="23"/>
        <v>産業（製造業）パルプ製造業及び紙製造業動力工程（回収黒液）燃焼設備</v>
      </c>
      <c r="O205" s="58" t="str">
        <f>INDEX('1.2(1)②'!$J:$J,MATCH($K205,'1.2(1)②'!$B:$B,0),1)</f>
        <v>回収ボイラーチャーベット監視装置</v>
      </c>
      <c r="P205">
        <f t="shared" si="25"/>
        <v>1</v>
      </c>
      <c r="Q205">
        <v>0</v>
      </c>
      <c r="R205">
        <v>0</v>
      </c>
    </row>
    <row r="206" spans="2:18">
      <c r="B206" s="69" t="s">
        <v>774</v>
      </c>
      <c r="C206" s="22"/>
      <c r="D206" s="385" t="s">
        <v>783</v>
      </c>
      <c r="E206" s="386"/>
      <c r="F206" s="69" t="s">
        <v>3782</v>
      </c>
      <c r="G206" s="70" t="s">
        <v>992</v>
      </c>
      <c r="H206" s="74" t="s">
        <v>89</v>
      </c>
      <c r="I206" s="75"/>
      <c r="J206" s="297" t="str">
        <f t="shared" si="27"/>
        <v>270～273</v>
      </c>
      <c r="K206" s="60">
        <f>INDEX('1.2(1)②'!$B:$B,MATCH(M206,'1.2(1)②'!$A:$A,0),1)</f>
        <v>270</v>
      </c>
      <c r="L206" s="17">
        <f t="shared" si="19"/>
        <v>273</v>
      </c>
      <c r="M206" s="17" t="str">
        <f t="shared" si="23"/>
        <v>産業（製造業）パルプ製造業及び紙製造業動力工程（回収黒液）熱利用設備</v>
      </c>
      <c r="O206" s="58" t="str">
        <f>INDEX('1.2(1)②'!$J:$J,MATCH($K206,'1.2(1)②'!$B:$B,0),1)</f>
        <v>液膜流下型エバポレーター</v>
      </c>
      <c r="P206">
        <f t="shared" si="25"/>
        <v>4</v>
      </c>
      <c r="Q206">
        <v>0</v>
      </c>
      <c r="R206">
        <v>0</v>
      </c>
    </row>
    <row r="207" spans="2:18">
      <c r="B207" s="69" t="s">
        <v>774</v>
      </c>
      <c r="C207" s="22"/>
      <c r="D207" s="385" t="s">
        <v>783</v>
      </c>
      <c r="E207" s="386"/>
      <c r="F207" s="69" t="s">
        <v>3783</v>
      </c>
      <c r="G207" s="70" t="s">
        <v>992</v>
      </c>
      <c r="H207" s="74" t="s">
        <v>560</v>
      </c>
      <c r="I207" s="75"/>
      <c r="J207" s="297" t="str">
        <f t="shared" si="27"/>
        <v>274～277</v>
      </c>
      <c r="K207" s="60">
        <f>INDEX('1.2(1)②'!$B:$B,MATCH(M207,'1.2(1)②'!$A:$A,0),1)</f>
        <v>274</v>
      </c>
      <c r="L207" s="17">
        <f t="shared" si="19"/>
        <v>277</v>
      </c>
      <c r="M207" s="17" t="str">
        <f t="shared" si="23"/>
        <v>産業（製造業）パルプ製造業及び紙製造業動力工程（回収黒液）廃熱回収設備</v>
      </c>
      <c r="O207" s="58" t="str">
        <f>INDEX('1.2(1)②'!$J:$J,MATCH($K207,'1.2(1)②'!$B:$B,0),1)</f>
        <v>液膜流下型エバポレーター</v>
      </c>
      <c r="P207">
        <f t="shared" si="25"/>
        <v>4</v>
      </c>
      <c r="Q207">
        <v>0</v>
      </c>
      <c r="R207">
        <v>0</v>
      </c>
    </row>
    <row r="208" spans="2:18">
      <c r="B208" s="69" t="s">
        <v>774</v>
      </c>
      <c r="C208" s="22"/>
      <c r="D208" s="385" t="s">
        <v>783</v>
      </c>
      <c r="E208" s="386"/>
      <c r="F208" s="69" t="s">
        <v>3784</v>
      </c>
      <c r="G208" s="71" t="s">
        <v>992</v>
      </c>
      <c r="H208" s="74" t="s">
        <v>110</v>
      </c>
      <c r="I208" s="75"/>
      <c r="J208" s="297">
        <f t="shared" si="27"/>
        <v>278</v>
      </c>
      <c r="K208" s="60">
        <f>INDEX('1.2(1)②'!$B:$B,MATCH(M208,'1.2(1)②'!$A:$A,0),1)</f>
        <v>278</v>
      </c>
      <c r="L208" s="17">
        <f t="shared" si="19"/>
        <v>278</v>
      </c>
      <c r="M208" s="17" t="str">
        <f t="shared" si="23"/>
        <v>産業（製造業）パルプ製造業及び紙製造業動力工程（回収黒液）コージェネレーション設備</v>
      </c>
      <c r="O208" s="58" t="str">
        <f>INDEX('1.2(1)②'!$J:$J,MATCH($K208,'1.2(1)②'!$B:$B,0),1)</f>
        <v>高効率高温高圧回収ボイラー</v>
      </c>
      <c r="P208">
        <f t="shared" si="25"/>
        <v>1</v>
      </c>
      <c r="Q208">
        <v>0</v>
      </c>
      <c r="R208">
        <v>0</v>
      </c>
    </row>
    <row r="209" spans="2:18">
      <c r="B209" s="69" t="s">
        <v>774</v>
      </c>
      <c r="C209" s="22"/>
      <c r="D209" s="385" t="s">
        <v>783</v>
      </c>
      <c r="E209" s="386"/>
      <c r="F209" s="69" t="s">
        <v>3785</v>
      </c>
      <c r="G209" s="22" t="s">
        <v>817</v>
      </c>
      <c r="H209" s="74" t="s">
        <v>107</v>
      </c>
      <c r="I209" s="75"/>
      <c r="J209" s="297">
        <f t="shared" si="27"/>
        <v>279</v>
      </c>
      <c r="K209" s="60">
        <f>INDEX('1.2(1)②'!$B:$B,MATCH(M209,'1.2(1)②'!$A:$A,0),1)</f>
        <v>279</v>
      </c>
      <c r="L209" s="17">
        <f t="shared" si="19"/>
        <v>279</v>
      </c>
      <c r="M209" s="17" t="str">
        <f t="shared" si="23"/>
        <v>産業（製造業）パルプ製造業及び紙製造業共通工程※2その他</v>
      </c>
      <c r="O209" s="58" t="str">
        <f>INDEX('1.2(1)②'!$J:$J,MATCH($K209,'1.2(1)②'!$B:$B,0),1)</f>
        <v>歩留向上（抄紙機、塗工機の紙厚調整用電磁誘導加熱装置、高効率エアフローティングシステム等）</v>
      </c>
      <c r="P209">
        <f t="shared" si="25"/>
        <v>1</v>
      </c>
      <c r="Q209">
        <v>0</v>
      </c>
      <c r="R209">
        <v>0</v>
      </c>
    </row>
    <row r="210" spans="2:18">
      <c r="B210" s="69" t="s">
        <v>774</v>
      </c>
      <c r="C210" s="22"/>
      <c r="D210" s="385" t="s">
        <v>783</v>
      </c>
      <c r="E210" s="386"/>
      <c r="F210" s="69" t="s">
        <v>3786</v>
      </c>
      <c r="G210" s="21" t="s">
        <v>737</v>
      </c>
      <c r="H210" s="74" t="s">
        <v>117</v>
      </c>
      <c r="I210" s="75"/>
      <c r="J210" s="297" t="str">
        <f t="shared" si="27"/>
        <v>280～283</v>
      </c>
      <c r="K210" s="60">
        <f>INDEX('1.2(1)②'!$B:$B,MATCH(M210,'1.2(1)②'!$A:$A,0),1)</f>
        <v>280</v>
      </c>
      <c r="L210" s="17">
        <f t="shared" si="19"/>
        <v>283</v>
      </c>
      <c r="M210" s="17" t="str">
        <f t="shared" si="23"/>
        <v>産業（製造業）パルプ製造業及び紙製造業その他の主要エネルギー消費設備電気使用設備</v>
      </c>
      <c r="O210" s="58" t="str">
        <f>INDEX('1.2(1)②'!$J:$J,MATCH($K210,'1.2(1)②'!$B:$B,0),1)</f>
        <v>高効率汚泥脱水装置</v>
      </c>
      <c r="P210">
        <f t="shared" si="25"/>
        <v>4</v>
      </c>
      <c r="Q210">
        <v>0</v>
      </c>
      <c r="R210">
        <v>0</v>
      </c>
    </row>
    <row r="211" spans="2:18">
      <c r="B211" s="69" t="s">
        <v>774</v>
      </c>
      <c r="C211" s="22"/>
      <c r="D211" s="396" t="s">
        <v>1022</v>
      </c>
      <c r="E211" s="21" t="s">
        <v>1011</v>
      </c>
      <c r="F211" s="69" t="s">
        <v>3787</v>
      </c>
      <c r="G211" s="301" t="s">
        <v>821</v>
      </c>
      <c r="H211" s="74" t="s">
        <v>74</v>
      </c>
      <c r="I211" s="75"/>
      <c r="J211" s="297" t="str">
        <f t="shared" si="27"/>
        <v>284～286</v>
      </c>
      <c r="K211" s="60">
        <f>INDEX('1.2(1)②'!$B:$B,MATCH(M211,'1.2(1)②'!$A:$A,0),1)</f>
        <v>284</v>
      </c>
      <c r="L211" s="17">
        <f t="shared" si="19"/>
        <v>286</v>
      </c>
      <c r="M211" s="17" t="str">
        <f>B211&amp;D213&amp;E211&amp;G211&amp;H211</f>
        <v>産業（製造業）石油化学系基礎製品製造業（ナフサ分解プラント）ナフサ分解工程燃焼設備</v>
      </c>
      <c r="O211" s="58" t="str">
        <f>INDEX('1.2(1)②'!$J:$J,MATCH($K211,'1.2(1)②'!$B:$B,0),1)</f>
        <v>ナフサ希釈蒸気比の制御装置</v>
      </c>
      <c r="P211">
        <f t="shared" si="25"/>
        <v>3</v>
      </c>
      <c r="Q211">
        <v>0</v>
      </c>
      <c r="R211">
        <v>0</v>
      </c>
    </row>
    <row r="212" spans="2:18">
      <c r="B212" s="69" t="s">
        <v>774</v>
      </c>
      <c r="C212" s="22"/>
      <c r="D212" s="397"/>
      <c r="E212" s="69" t="s">
        <v>1011</v>
      </c>
      <c r="F212" s="69" t="s">
        <v>3788</v>
      </c>
      <c r="G212" s="22" t="s">
        <v>823</v>
      </c>
      <c r="H212" s="74" t="s">
        <v>89</v>
      </c>
      <c r="I212" s="75"/>
      <c r="J212" s="297" t="str">
        <f t="shared" si="27"/>
        <v>287～290</v>
      </c>
      <c r="K212" s="60">
        <f>INDEX('1.2(1)②'!$B:$B,MATCH(M212,'1.2(1)②'!$A:$A,0),1)</f>
        <v>287</v>
      </c>
      <c r="L212" s="17">
        <f t="shared" si="19"/>
        <v>290</v>
      </c>
      <c r="M212" s="17" t="str">
        <f>B212&amp;D213&amp;E212&amp;G212&amp;H212</f>
        <v>産業（製造業）石油化学系基礎製品製造業（ナフサ分解プラント）高温分離工程熱利用設備</v>
      </c>
      <c r="O212" s="58" t="str">
        <f>INDEX('1.2(1)②'!$J:$J,MATCH($K212,'1.2(1)②'!$B:$B,0),1)</f>
        <v>循環油顕熱による希釈蒸気の発生装置</v>
      </c>
      <c r="P212">
        <f t="shared" si="25"/>
        <v>4</v>
      </c>
      <c r="Q212">
        <v>0</v>
      </c>
      <c r="R212">
        <v>0</v>
      </c>
    </row>
    <row r="213" spans="2:18">
      <c r="B213" s="69" t="s">
        <v>774</v>
      </c>
      <c r="C213" s="22"/>
      <c r="D213" s="70" t="s">
        <v>790</v>
      </c>
      <c r="E213" s="70" t="s">
        <v>1011</v>
      </c>
      <c r="F213" s="69" t="s">
        <v>3789</v>
      </c>
      <c r="G213" s="69" t="s">
        <v>823</v>
      </c>
      <c r="H213" s="74" t="s">
        <v>560</v>
      </c>
      <c r="I213" s="75"/>
      <c r="J213" s="297">
        <f t="shared" si="27"/>
        <v>291</v>
      </c>
      <c r="K213" s="60">
        <f>INDEX('1.2(1)②'!$B:$B,MATCH(M213,'1.2(1)②'!$A:$A,0),1)</f>
        <v>291</v>
      </c>
      <c r="L213" s="17">
        <f t="shared" si="19"/>
        <v>291</v>
      </c>
      <c r="M213" s="17" t="str">
        <f t="shared" ref="M213:M222" si="28">B213&amp;D213&amp;E213&amp;G213&amp;H213</f>
        <v>産業（製造業）石油化学系基礎製品製造業（ナフサ分解プラント）高温分離工程廃熱回収設備</v>
      </c>
      <c r="O213" s="58" t="str">
        <f>INDEX('1.2(1)②'!$J:$J,MATCH($K213,'1.2(1)②'!$B:$B,0),1)</f>
        <v>クエンチ水廃熱のリボイラー熱源利用技術</v>
      </c>
      <c r="P213">
        <f t="shared" si="25"/>
        <v>1</v>
      </c>
      <c r="Q213">
        <v>0</v>
      </c>
      <c r="R213">
        <v>0</v>
      </c>
    </row>
    <row r="214" spans="2:18">
      <c r="B214" s="69" t="s">
        <v>774</v>
      </c>
      <c r="C214" s="22"/>
      <c r="D214" s="70" t="s">
        <v>790</v>
      </c>
      <c r="E214" s="71" t="s">
        <v>1011</v>
      </c>
      <c r="F214" s="69" t="s">
        <v>3790</v>
      </c>
      <c r="G214" s="301" t="s">
        <v>825</v>
      </c>
      <c r="H214" s="74" t="s">
        <v>89</v>
      </c>
      <c r="I214" s="75"/>
      <c r="J214" s="297" t="str">
        <f t="shared" si="27"/>
        <v>292～295</v>
      </c>
      <c r="K214" s="60">
        <f>INDEX('1.2(1)②'!$B:$B,MATCH(M214,'1.2(1)②'!$A:$A,0),1)</f>
        <v>292</v>
      </c>
      <c r="L214" s="17">
        <f t="shared" ref="L214:L221" si="29">K215-1</f>
        <v>295</v>
      </c>
      <c r="M214" s="17" t="str">
        <f t="shared" si="28"/>
        <v>産業（製造業）石油化学系基礎製品製造業（ナフサ分解プラント）低温分離工程熱利用設備</v>
      </c>
      <c r="O214" s="58" t="str">
        <f>INDEX('1.2(1)②'!$J:$J,MATCH($K214,'1.2(1)②'!$B:$B,0),1)</f>
        <v>高効率インターナル（トレイ、充填物）や低圧損インターナル（充填物）等による蒸留塔の高効率化</v>
      </c>
      <c r="P214">
        <f t="shared" si="25"/>
        <v>4</v>
      </c>
      <c r="Q214">
        <v>0</v>
      </c>
      <c r="R214">
        <v>0</v>
      </c>
    </row>
    <row r="215" spans="2:18">
      <c r="B215" s="69" t="s">
        <v>774</v>
      </c>
      <c r="C215" s="22"/>
      <c r="D215" s="71" t="s">
        <v>790</v>
      </c>
      <c r="E215" s="23" t="s">
        <v>1012</v>
      </c>
      <c r="F215" s="69" t="s">
        <v>3791</v>
      </c>
      <c r="G215" s="22" t="s">
        <v>827</v>
      </c>
      <c r="H215" s="74" t="s">
        <v>89</v>
      </c>
      <c r="I215" s="75"/>
      <c r="J215" s="297" t="e">
        <f t="shared" si="27"/>
        <v>#N/A</v>
      </c>
      <c r="K215" s="60">
        <f>INDEX('1.2(1)②'!$B:$B,MATCH(M215,'1.2(1)②'!$A:$A,0),1)</f>
        <v>296</v>
      </c>
      <c r="L215" s="17" t="e">
        <f t="shared" si="29"/>
        <v>#N/A</v>
      </c>
      <c r="M215" s="17" t="str">
        <f t="shared" si="28"/>
        <v>産業（製造業）石油化学系基礎製品製造業（その他のプラント）分離操作工程熱利用設備</v>
      </c>
      <c r="O215" s="58" t="str">
        <f>INDEX('1.2(1)②'!$J:$J,MATCH($K215,'1.2(1)②'!$B:$B,0),1)</f>
        <v>高効率インターナル（トレイ、充填物）や低圧損インターナル（充填物）等による蒸留塔の高効率化</v>
      </c>
      <c r="P215" t="e">
        <f t="shared" si="25"/>
        <v>#N/A</v>
      </c>
      <c r="Q215">
        <v>0</v>
      </c>
      <c r="R215">
        <v>0</v>
      </c>
    </row>
    <row r="216" spans="2:18">
      <c r="B216" s="69" t="s">
        <v>774</v>
      </c>
      <c r="C216" s="22"/>
      <c r="D216" s="383" t="s">
        <v>793</v>
      </c>
      <c r="E216" s="384"/>
      <c r="F216" s="69" t="s">
        <v>3792</v>
      </c>
      <c r="G216" s="301" t="s">
        <v>794</v>
      </c>
      <c r="H216" s="74" t="s">
        <v>107</v>
      </c>
      <c r="I216" s="75"/>
      <c r="J216" s="297" t="e">
        <f t="shared" si="27"/>
        <v>#N/A</v>
      </c>
      <c r="K216" s="60" t="e">
        <f>INDEX('1.2(1)②'!$B:$B,MATCH(M216,'1.2(1)②'!$A:$A,0),1)</f>
        <v>#N/A</v>
      </c>
      <c r="L216" s="17">
        <f t="shared" si="29"/>
        <v>301</v>
      </c>
      <c r="M216" s="17" t="str">
        <f t="shared" si="28"/>
        <v>産業（製造業）セメント製造業共通工程その他</v>
      </c>
      <c r="O216" s="58" t="e">
        <f>INDEX('1.2(1)②'!$J:$J,MATCH($K216,'1.2(1)②'!$B:$B,0),1)</f>
        <v>#N/A</v>
      </c>
      <c r="P216" t="e">
        <f t="shared" si="25"/>
        <v>#N/A</v>
      </c>
      <c r="Q216">
        <v>0</v>
      </c>
      <c r="R216">
        <v>0</v>
      </c>
    </row>
    <row r="217" spans="2:18">
      <c r="B217" s="69" t="s">
        <v>774</v>
      </c>
      <c r="C217" s="22"/>
      <c r="D217" s="385" t="s">
        <v>1013</v>
      </c>
      <c r="E217" s="386"/>
      <c r="F217" s="69" t="s">
        <v>3793</v>
      </c>
      <c r="G217" s="22" t="s">
        <v>1014</v>
      </c>
      <c r="H217" s="74" t="s">
        <v>1015</v>
      </c>
      <c r="I217" s="75"/>
      <c r="J217" s="297" t="str">
        <f t="shared" si="27"/>
        <v>302～303</v>
      </c>
      <c r="K217" s="60">
        <f>INDEX('1.2(1)②'!$B:$B,MATCH(M217,'1.2(1)②'!$A:$A,0),1)</f>
        <v>302</v>
      </c>
      <c r="L217" s="17">
        <f t="shared" si="29"/>
        <v>303</v>
      </c>
      <c r="M217" s="17" t="str">
        <f t="shared" si="28"/>
        <v>産業（製造業）セメント製造業原料粉砕工程原料粉砕設備</v>
      </c>
      <c r="O217" s="58" t="str">
        <f>INDEX('1.2(1)②'!$J:$J,MATCH($K217,'1.2(1)②'!$B:$B,0),1)</f>
        <v>高効率竪型ローラーミル</v>
      </c>
      <c r="P217">
        <f t="shared" si="25"/>
        <v>2</v>
      </c>
      <c r="Q217">
        <v>0</v>
      </c>
      <c r="R217">
        <v>0</v>
      </c>
    </row>
    <row r="218" spans="2:18">
      <c r="B218" s="69" t="s">
        <v>774</v>
      </c>
      <c r="C218" s="22"/>
      <c r="D218" s="385" t="s">
        <v>1013</v>
      </c>
      <c r="E218" s="386"/>
      <c r="F218" s="69" t="s">
        <v>3794</v>
      </c>
      <c r="G218" s="21" t="s">
        <v>770</v>
      </c>
      <c r="H218" s="74" t="s">
        <v>1016</v>
      </c>
      <c r="I218" s="75"/>
      <c r="J218" s="297" t="str">
        <f t="shared" si="27"/>
        <v>304～305</v>
      </c>
      <c r="K218" s="60">
        <f>INDEX('1.2(1)②'!$B:$B,MATCH(M218,'1.2(1)②'!$A:$A,0),1)</f>
        <v>304</v>
      </c>
      <c r="L218" s="17">
        <f t="shared" si="29"/>
        <v>305</v>
      </c>
      <c r="M218" s="17" t="str">
        <f t="shared" si="28"/>
        <v>産業（製造業）セメント製造業焼成工程石炭粉砕設備</v>
      </c>
      <c r="O218" s="58" t="str">
        <f>INDEX('1.2(1)②'!$J:$J,MATCH($K218,'1.2(1)②'!$B:$B,0),1)</f>
        <v>高効率竪型ローラーミル</v>
      </c>
      <c r="P218">
        <f t="shared" si="25"/>
        <v>2</v>
      </c>
      <c r="Q218">
        <v>0</v>
      </c>
      <c r="R218">
        <v>0</v>
      </c>
    </row>
    <row r="219" spans="2:18">
      <c r="B219" s="69" t="s">
        <v>774</v>
      </c>
      <c r="C219" s="22"/>
      <c r="D219" s="385" t="s">
        <v>1013</v>
      </c>
      <c r="E219" s="386"/>
      <c r="F219" s="69" t="s">
        <v>13</v>
      </c>
      <c r="G219" s="69" t="s">
        <v>770</v>
      </c>
      <c r="H219" s="74" t="s">
        <v>1017</v>
      </c>
      <c r="I219" s="75"/>
      <c r="J219" s="297" t="str">
        <f t="shared" si="27"/>
        <v>306～307</v>
      </c>
      <c r="K219" s="60">
        <f>INDEX('1.2(1)②'!$B:$B,MATCH(M219,'1.2(1)②'!$A:$A,0),1)</f>
        <v>306</v>
      </c>
      <c r="L219" s="17">
        <f t="shared" si="29"/>
        <v>307</v>
      </c>
      <c r="M219" s="17" t="str">
        <f t="shared" si="28"/>
        <v>産業（製造業）セメント製造業焼成工程排熱回収設備</v>
      </c>
      <c r="O219" s="58" t="str">
        <f>INDEX('1.2(1)②'!$J:$J,MATCH($K219,'1.2(1)②'!$B:$B,0),1)</f>
        <v>排熱ボイラー付ＮＳＰ（又はＳＰ）方式クリンカー焼成設備</v>
      </c>
      <c r="P219">
        <f t="shared" si="25"/>
        <v>2</v>
      </c>
      <c r="Q219">
        <v>0</v>
      </c>
      <c r="R219">
        <v>0</v>
      </c>
    </row>
    <row r="220" spans="2:18">
      <c r="B220" s="69" t="s">
        <v>774</v>
      </c>
      <c r="C220" s="22"/>
      <c r="D220" s="385" t="s">
        <v>1013</v>
      </c>
      <c r="E220" s="386"/>
      <c r="F220" s="69" t="s">
        <v>13</v>
      </c>
      <c r="G220" s="71" t="s">
        <v>770</v>
      </c>
      <c r="H220" s="74" t="s">
        <v>1018</v>
      </c>
      <c r="I220" s="75"/>
      <c r="J220" s="297" t="str">
        <f t="shared" si="27"/>
        <v>308～309</v>
      </c>
      <c r="K220" s="60">
        <f>INDEX('1.2(1)②'!$B:$B,MATCH(M220,'1.2(1)②'!$A:$A,0),1)</f>
        <v>308</v>
      </c>
      <c r="L220" s="17">
        <f t="shared" si="29"/>
        <v>309</v>
      </c>
      <c r="M220" s="17" t="str">
        <f t="shared" si="28"/>
        <v>産業（製造業）セメント製造業焼成工程廃棄物燃料利用設備</v>
      </c>
      <c r="O220" s="58" t="str">
        <f>INDEX('1.2(1)②'!$J:$J,MATCH($K220,'1.2(1)②'!$B:$B,0),1)</f>
        <v>廃タイヤ、廃プラスチック、ＲＤＦ、紙類（ＲＰＦ）及び木くず等の利用設備の導入</v>
      </c>
      <c r="P220">
        <f t="shared" si="25"/>
        <v>2</v>
      </c>
      <c r="Q220">
        <v>0</v>
      </c>
      <c r="R220">
        <v>0</v>
      </c>
    </row>
    <row r="221" spans="2:18">
      <c r="B221" s="69" t="s">
        <v>774</v>
      </c>
      <c r="C221" s="22"/>
      <c r="D221" s="385" t="s">
        <v>1013</v>
      </c>
      <c r="E221" s="386"/>
      <c r="F221" s="69" t="s">
        <v>13</v>
      </c>
      <c r="G221" s="22" t="s">
        <v>1019</v>
      </c>
      <c r="H221" s="74" t="s">
        <v>1020</v>
      </c>
      <c r="I221" s="75"/>
      <c r="J221" s="297" t="str">
        <f t="shared" si="27"/>
        <v>310～311</v>
      </c>
      <c r="K221" s="60">
        <f>INDEX('1.2(1)②'!$B:$B,MATCH(M221,'1.2(1)②'!$A:$A,0),1)</f>
        <v>310</v>
      </c>
      <c r="L221" s="17">
        <f t="shared" si="29"/>
        <v>311</v>
      </c>
      <c r="M221" s="17" t="str">
        <f t="shared" si="28"/>
        <v>産業（製造業）セメント製造業仕上げ工程クリンカー粉砕設備</v>
      </c>
      <c r="O221" s="58" t="str">
        <f>INDEX('1.2(1)②'!$J:$J,MATCH($K221,'1.2(1)②'!$B:$B,0),1)</f>
        <v>予備粉砕機付仕上げミル</v>
      </c>
      <c r="P221">
        <f t="shared" si="25"/>
        <v>2</v>
      </c>
      <c r="Q221">
        <v>0</v>
      </c>
      <c r="R221">
        <v>0</v>
      </c>
    </row>
    <row r="222" spans="2:18">
      <c r="B222" s="71" t="s">
        <v>774</v>
      </c>
      <c r="C222" s="23"/>
      <c r="D222" s="393" t="s">
        <v>1013</v>
      </c>
      <c r="E222" s="394"/>
      <c r="F222" s="71" t="s">
        <v>13</v>
      </c>
      <c r="G222" s="71" t="s">
        <v>1019</v>
      </c>
      <c r="H222" s="74" t="s">
        <v>1021</v>
      </c>
      <c r="I222" s="75"/>
      <c r="J222" s="297" t="str">
        <f t="shared" si="27"/>
        <v>312～313</v>
      </c>
      <c r="K222" s="60">
        <f>INDEX('1.2(1)②'!$B:$B,MATCH(M222,'1.2(1)②'!$A:$A,0),1)</f>
        <v>312</v>
      </c>
      <c r="L222" s="17">
        <f>K223-1</f>
        <v>313</v>
      </c>
      <c r="M222" s="17" t="str">
        <f t="shared" si="28"/>
        <v>産業（製造業）セメント製造業仕上げ工程スラグ粉砕設備</v>
      </c>
      <c r="O222" s="58" t="str">
        <f>INDEX('1.2(1)②'!$J:$J,MATCH($K222,'1.2(1)②'!$B:$B,0),1)</f>
        <v>高効率竪型ローラーミル</v>
      </c>
      <c r="P222">
        <f t="shared" si="25"/>
        <v>2</v>
      </c>
      <c r="Q222">
        <v>0</v>
      </c>
      <c r="R222">
        <v>0</v>
      </c>
    </row>
    <row r="223" spans="2:18">
      <c r="B223" s="114" t="s">
        <v>807</v>
      </c>
      <c r="C223" s="284" t="s">
        <v>806</v>
      </c>
      <c r="D223" s="290"/>
      <c r="E223" s="290"/>
      <c r="F223" s="123"/>
      <c r="G223" s="123"/>
      <c r="J223" s="113"/>
      <c r="K223" s="58">
        <f>'1.2(1)②'!B319+1</f>
        <v>314</v>
      </c>
      <c r="L223" s="17"/>
      <c r="M223" s="17"/>
    </row>
    <row r="224" spans="2:18">
      <c r="B224" s="114" t="s">
        <v>820</v>
      </c>
      <c r="C224" s="38" t="s">
        <v>819</v>
      </c>
      <c r="D224" s="290"/>
      <c r="E224" s="290"/>
      <c r="F224" s="123"/>
      <c r="G224" s="123"/>
      <c r="J224" s="113"/>
      <c r="K224" s="17"/>
      <c r="L224" s="17"/>
      <c r="M224" s="17"/>
    </row>
    <row r="225" spans="2:18">
      <c r="J225"/>
    </row>
    <row r="226" spans="2:18" ht="18.600000000000001">
      <c r="B226" s="33" t="s">
        <v>712</v>
      </c>
      <c r="C226" s="19" t="s">
        <v>3795</v>
      </c>
      <c r="E226" s="19"/>
    </row>
    <row r="228" spans="2:18" ht="28.8">
      <c r="B228" s="369" t="s">
        <v>0</v>
      </c>
      <c r="C228" s="370"/>
      <c r="D228" s="369" t="s">
        <v>730</v>
      </c>
      <c r="E228" s="370"/>
      <c r="F228" s="292" t="s">
        <v>8</v>
      </c>
      <c r="G228" s="369" t="s">
        <v>3</v>
      </c>
      <c r="H228" s="370"/>
      <c r="I228" s="73" t="s">
        <v>1024</v>
      </c>
      <c r="J228" s="59" t="s">
        <v>3003</v>
      </c>
      <c r="O228" s="58" t="s">
        <v>3850</v>
      </c>
      <c r="P228" s="58" t="s">
        <v>3513</v>
      </c>
      <c r="Q228" t="s">
        <v>3516</v>
      </c>
      <c r="R228" t="s">
        <v>3517</v>
      </c>
    </row>
    <row r="229" spans="2:18">
      <c r="B229" s="298" t="s">
        <v>3070</v>
      </c>
      <c r="C229" s="24"/>
      <c r="D229" s="298" t="s">
        <v>680</v>
      </c>
      <c r="E229" s="299"/>
      <c r="F229" s="21" t="s">
        <v>13</v>
      </c>
      <c r="G229" s="128" t="s">
        <v>3444</v>
      </c>
      <c r="H229" s="299"/>
      <c r="I229" s="301" t="s">
        <v>3445</v>
      </c>
      <c r="J229" s="297" t="str">
        <f t="shared" ref="J229:J272" si="30">HYPERLINK("#'"&amp;$B$17&amp;$B$18&amp;$B$226&amp;"'!B"&amp;K229+6,IF(L229=K229,K229,K229&amp;"～"&amp;L229))</f>
        <v>1～4</v>
      </c>
      <c r="K229" s="60">
        <f>INDEX('1.2(1)③'!$B:$B,MATCH(M229,'1.2(1)③'!A:A,0),1)</f>
        <v>1</v>
      </c>
      <c r="L229" s="17">
        <f>K230-1</f>
        <v>4</v>
      </c>
      <c r="M229" s="17" t="str">
        <f>B229&amp;G229&amp;I229</f>
        <v>上水道・工業用水道取水・導水工程ポンプ設備</v>
      </c>
      <c r="O229" s="58" t="str">
        <f>INDEX('1.2(1)③'!$I:$I,MATCH($K229,'1.2(1)③'!$B:$B,0),1)</f>
        <v>ポンプ設備における台数制御システム・可動羽根制御システム・インバーター等を利用した回転速度制御システム等の導入による運転制御方式の改善</v>
      </c>
      <c r="P229">
        <f t="shared" ref="P229:P272" si="31">L229-K229+1</f>
        <v>4</v>
      </c>
      <c r="Q229">
        <v>0</v>
      </c>
      <c r="R229">
        <v>0</v>
      </c>
    </row>
    <row r="230" spans="2:18">
      <c r="B230" s="42" t="s">
        <v>3070</v>
      </c>
      <c r="D230" s="26"/>
      <c r="E230" s="28"/>
      <c r="F230" s="69" t="s">
        <v>13</v>
      </c>
      <c r="G230" s="78" t="s">
        <v>3444</v>
      </c>
      <c r="H230" s="30"/>
      <c r="I230" s="301" t="s">
        <v>3446</v>
      </c>
      <c r="J230" s="297" t="str">
        <f t="shared" si="30"/>
        <v>5～6</v>
      </c>
      <c r="K230" s="60">
        <f>INDEX('1.2(1)③'!$B:$B,MATCH(M230,'1.2(1)③'!A:A,0),1)</f>
        <v>5</v>
      </c>
      <c r="L230" s="17">
        <f t="shared" ref="L230:L272" si="32">K231-1</f>
        <v>6</v>
      </c>
      <c r="M230" s="17" t="str">
        <f t="shared" ref="M230:M272" si="33">B230&amp;G230&amp;I230</f>
        <v>上水道・工業用水道取水・導水工程除塵機</v>
      </c>
      <c r="O230" s="58" t="str">
        <f>INDEX('1.2(1)③'!$I:$I,MATCH($K230,'1.2(1)③'!$B:$B,0),1)</f>
        <v> 運転時間・運転間隔の調整による運転の効率化</v>
      </c>
      <c r="P230">
        <f t="shared" si="31"/>
        <v>2</v>
      </c>
      <c r="Q230">
        <v>0</v>
      </c>
      <c r="R230">
        <v>0</v>
      </c>
    </row>
    <row r="231" spans="2:18">
      <c r="B231" s="80" t="s">
        <v>3070</v>
      </c>
      <c r="D231" s="26"/>
      <c r="E231" s="28"/>
      <c r="F231" s="70" t="s">
        <v>13</v>
      </c>
      <c r="G231" s="298" t="s">
        <v>3125</v>
      </c>
      <c r="H231" s="299"/>
      <c r="I231" s="301" t="s">
        <v>3447</v>
      </c>
      <c r="J231" s="297" t="str">
        <f t="shared" si="30"/>
        <v>7～8</v>
      </c>
      <c r="K231" s="60">
        <f>INDEX('1.2(1)③'!$B:$B,MATCH(M231,'1.2(1)③'!A:A,0),1)</f>
        <v>7</v>
      </c>
      <c r="L231" s="17">
        <f t="shared" si="32"/>
        <v>8</v>
      </c>
      <c r="M231" s="17" t="str">
        <f t="shared" si="33"/>
        <v>上水道・工業用水道沈でん・ろ過工程凝集池設備</v>
      </c>
      <c r="O231" s="58" t="str">
        <f>INDEX('1.2(1)③'!$I:$I,MATCH($K231,'1.2(1)③'!$B:$B,0),1)</f>
        <v>急速攪拌装置・緩速攪拌装置の効率化のための低速モーター又はインバーター制御システムの導入等による駆動方式の見直し、駆動軸の改良、翼車の材質・構造等の改良</v>
      </c>
      <c r="P231">
        <f t="shared" si="31"/>
        <v>2</v>
      </c>
      <c r="Q231">
        <v>0</v>
      </c>
      <c r="R231">
        <v>0</v>
      </c>
    </row>
    <row r="232" spans="2:18">
      <c r="B232" s="80" t="s">
        <v>3070</v>
      </c>
      <c r="D232" s="26"/>
      <c r="E232" s="28"/>
      <c r="F232" s="70" t="s">
        <v>13</v>
      </c>
      <c r="G232" s="80" t="s">
        <v>3125</v>
      </c>
      <c r="H232" s="28"/>
      <c r="I232" s="301" t="s">
        <v>3448</v>
      </c>
      <c r="J232" s="297" t="str">
        <f t="shared" si="30"/>
        <v>9～11</v>
      </c>
      <c r="K232" s="60">
        <f>INDEX('1.2(1)③'!$B:$B,MATCH(M232,'1.2(1)③'!A:A,0),1)</f>
        <v>9</v>
      </c>
      <c r="L232" s="17">
        <f t="shared" si="32"/>
        <v>11</v>
      </c>
      <c r="M232" s="17" t="str">
        <f t="shared" si="33"/>
        <v>上水道・工業用水道沈でん・ろ過工程沈でん設備</v>
      </c>
      <c r="O232" s="58" t="str">
        <f>INDEX('1.2(1)③'!$I:$I,MATCH($K232,'1.2(1)③'!$B:$B,0),1)</f>
        <v>効率的な駆動方式の採用によるスラッジ掻寄機の運転の効率化</v>
      </c>
      <c r="P232">
        <f t="shared" si="31"/>
        <v>3</v>
      </c>
      <c r="Q232">
        <v>0</v>
      </c>
      <c r="R232">
        <v>0</v>
      </c>
    </row>
    <row r="233" spans="2:18">
      <c r="B233" s="80" t="s">
        <v>3070</v>
      </c>
      <c r="D233" s="26"/>
      <c r="E233" s="28"/>
      <c r="F233" s="70" t="s">
        <v>13</v>
      </c>
      <c r="G233" s="80" t="s">
        <v>3125</v>
      </c>
      <c r="H233" s="28"/>
      <c r="I233" s="301" t="s">
        <v>3449</v>
      </c>
      <c r="J233" s="297" t="str">
        <f t="shared" si="30"/>
        <v>12～14</v>
      </c>
      <c r="K233" s="60">
        <f>INDEX('1.2(1)③'!$B:$B,MATCH(M233,'1.2(1)③'!A:A,0),1)</f>
        <v>12</v>
      </c>
      <c r="L233" s="17">
        <f t="shared" si="32"/>
        <v>14</v>
      </c>
      <c r="M233" s="17" t="str">
        <f t="shared" si="33"/>
        <v>上水道・工業用水道沈でん・ろ過工程ろ過池設備</v>
      </c>
      <c r="O233" s="58" t="str">
        <f>INDEX('1.2(1)③'!$I:$I,MATCH($K233,'1.2(1)③'!$B:$B,0),1)</f>
        <v> 洗浄の頻度・時間等の見直し及びろ抗（ろ過抵抗）到達洗浄等による洗浄の効率化</v>
      </c>
      <c r="P233">
        <f t="shared" si="31"/>
        <v>3</v>
      </c>
      <c r="Q233">
        <v>0</v>
      </c>
      <c r="R233">
        <v>0</v>
      </c>
    </row>
    <row r="234" spans="2:18">
      <c r="B234" s="80" t="s">
        <v>3070</v>
      </c>
      <c r="D234" s="26"/>
      <c r="E234" s="28"/>
      <c r="F234" s="70" t="s">
        <v>13</v>
      </c>
      <c r="G234" s="80" t="s">
        <v>3125</v>
      </c>
      <c r="H234" s="28"/>
      <c r="I234" s="301" t="s">
        <v>3450</v>
      </c>
      <c r="J234" s="297" t="str">
        <f t="shared" si="30"/>
        <v>15～19</v>
      </c>
      <c r="K234" s="60">
        <f>INDEX('1.2(1)③'!$B:$B,MATCH(M234,'1.2(1)③'!A:A,0),1)</f>
        <v>15</v>
      </c>
      <c r="L234" s="17">
        <f t="shared" si="32"/>
        <v>19</v>
      </c>
      <c r="M234" s="17" t="str">
        <f t="shared" si="33"/>
        <v>上水道・工業用水道沈でん・ろ過工程膜ろ過設備</v>
      </c>
      <c r="O234" s="58" t="str">
        <f>INDEX('1.2(1)③'!$I:$I,MATCH($K234,'1.2(1)③'!$B:$B,0),1)</f>
        <v>台数制御システム・可動羽根制御システム・インバーター等を利用した回転速度制御システム等の導入によるポンプ運転制御方式の改善</v>
      </c>
      <c r="P234">
        <f t="shared" si="31"/>
        <v>5</v>
      </c>
      <c r="Q234">
        <v>0</v>
      </c>
      <c r="R234">
        <v>0</v>
      </c>
    </row>
    <row r="235" spans="2:18">
      <c r="B235" s="80" t="s">
        <v>3070</v>
      </c>
      <c r="D235" s="26"/>
      <c r="E235" s="28"/>
      <c r="F235" s="70" t="s">
        <v>13</v>
      </c>
      <c r="G235" s="78" t="s">
        <v>3125</v>
      </c>
      <c r="H235" s="30"/>
      <c r="I235" s="301" t="s">
        <v>3451</v>
      </c>
      <c r="J235" s="297" t="str">
        <f t="shared" si="30"/>
        <v>20～24</v>
      </c>
      <c r="K235" s="60">
        <f>INDEX('1.2(1)③'!$B:$B,MATCH(M235,'1.2(1)③'!A:A,0),1)</f>
        <v>20</v>
      </c>
      <c r="L235" s="17">
        <f t="shared" si="32"/>
        <v>24</v>
      </c>
      <c r="M235" s="17" t="str">
        <f t="shared" si="33"/>
        <v>上水道・工業用水道沈でん・ろ過工程薬品注入設備</v>
      </c>
      <c r="O235" s="58" t="str">
        <f>INDEX('1.2(1)③'!$I:$I,MATCH($K235,'1.2(1)③'!$B:$B,0),1)</f>
        <v>薬品注入の効率化のための自然流下注入方式の導入・原水の質に応じた薬品注入制御の自動化</v>
      </c>
      <c r="P235">
        <f t="shared" si="31"/>
        <v>5</v>
      </c>
      <c r="Q235">
        <v>0</v>
      </c>
      <c r="R235">
        <v>0</v>
      </c>
    </row>
    <row r="236" spans="2:18">
      <c r="B236" s="80" t="s">
        <v>3070</v>
      </c>
      <c r="D236" s="26"/>
      <c r="E236" s="28"/>
      <c r="F236" s="70" t="s">
        <v>13</v>
      </c>
      <c r="G236" s="298" t="s">
        <v>3126</v>
      </c>
      <c r="H236" s="299"/>
      <c r="I236" s="301" t="s">
        <v>3452</v>
      </c>
      <c r="J236" s="297" t="str">
        <f t="shared" si="30"/>
        <v>25～28</v>
      </c>
      <c r="K236" s="60">
        <f>INDEX('1.2(1)③'!$B:$B,MATCH(M236,'1.2(1)③'!A:A,0),1)</f>
        <v>25</v>
      </c>
      <c r="L236" s="17">
        <f t="shared" si="32"/>
        <v>28</v>
      </c>
      <c r="M236" s="17" t="str">
        <f t="shared" si="33"/>
        <v>上水道・工業用水道高度浄水工程オゾン処理設備</v>
      </c>
      <c r="O236" s="58" t="str">
        <f>INDEX('1.2(1)③'!$I:$I,MATCH($K236,'1.2(1)③'!$B:$B,0),1)</f>
        <v> オゾン注入量の制御によるオゾン発生装置の運転の効率化</v>
      </c>
      <c r="P236">
        <f t="shared" si="31"/>
        <v>4</v>
      </c>
      <c r="Q236">
        <v>0</v>
      </c>
      <c r="R236">
        <v>0</v>
      </c>
    </row>
    <row r="237" spans="2:18">
      <c r="B237" s="80" t="s">
        <v>3070</v>
      </c>
      <c r="D237" s="26"/>
      <c r="E237" s="28"/>
      <c r="F237" s="70" t="s">
        <v>13</v>
      </c>
      <c r="G237" s="80" t="s">
        <v>3126</v>
      </c>
      <c r="H237" s="28"/>
      <c r="I237" s="301" t="s">
        <v>3453</v>
      </c>
      <c r="J237" s="297">
        <f t="shared" si="30"/>
        <v>29</v>
      </c>
      <c r="K237" s="60">
        <f>INDEX('1.2(1)③'!$B:$B,MATCH(M237,'1.2(1)③'!A:A,0),1)</f>
        <v>29</v>
      </c>
      <c r="L237" s="17">
        <f t="shared" si="32"/>
        <v>29</v>
      </c>
      <c r="M237" s="17" t="str">
        <f t="shared" si="33"/>
        <v>上水道・工業用水道高度浄水工程紫外線処理設備</v>
      </c>
      <c r="O237" s="58" t="str">
        <f>INDEX('1.2(1)③'!$I:$I,MATCH($K237,'1.2(1)③'!$B:$B,0),1)</f>
        <v>処理形態に応じた紫外線ランプの採用</v>
      </c>
      <c r="P237">
        <f t="shared" si="31"/>
        <v>1</v>
      </c>
      <c r="Q237">
        <v>0</v>
      </c>
      <c r="R237">
        <v>0</v>
      </c>
    </row>
    <row r="238" spans="2:18">
      <c r="B238" s="80" t="s">
        <v>3070</v>
      </c>
      <c r="D238" s="26"/>
      <c r="E238" s="28"/>
      <c r="F238" s="70" t="s">
        <v>13</v>
      </c>
      <c r="G238" s="78" t="s">
        <v>3126</v>
      </c>
      <c r="H238" s="30"/>
      <c r="I238" s="301" t="s">
        <v>3454</v>
      </c>
      <c r="J238" s="297" t="str">
        <f t="shared" si="30"/>
        <v>30～32</v>
      </c>
      <c r="K238" s="60">
        <f>INDEX('1.2(1)③'!$B:$B,MATCH(M238,'1.2(1)③'!A:A,0),1)</f>
        <v>30</v>
      </c>
      <c r="L238" s="17">
        <f t="shared" si="32"/>
        <v>32</v>
      </c>
      <c r="M238" s="17" t="str">
        <f t="shared" si="33"/>
        <v>上水道・工業用水道高度浄水工程粒状活性炭ろ過池設備</v>
      </c>
      <c r="O238" s="58" t="str">
        <f>INDEX('1.2(1)③'!$I:$I,MATCH($K238,'1.2(1)③'!$B:$B,0),1)</f>
        <v> 洗浄頻度・時間等の見直しによる洗浄の効率化</v>
      </c>
      <c r="P238">
        <f t="shared" si="31"/>
        <v>3</v>
      </c>
      <c r="Q238">
        <v>0</v>
      </c>
      <c r="R238">
        <v>0</v>
      </c>
    </row>
    <row r="239" spans="2:18">
      <c r="B239" s="80" t="s">
        <v>3070</v>
      </c>
      <c r="D239" s="26"/>
      <c r="E239" s="28"/>
      <c r="F239" s="70" t="s">
        <v>13</v>
      </c>
      <c r="G239" s="298" t="s">
        <v>3455</v>
      </c>
      <c r="H239" s="299"/>
      <c r="I239" s="301" t="s">
        <v>3456</v>
      </c>
      <c r="J239" s="297" t="str">
        <f t="shared" si="30"/>
        <v>33～35</v>
      </c>
      <c r="K239" s="60">
        <f>INDEX('1.2(1)③'!$B:$B,MATCH(M239,'1.2(1)③'!A:A,0),1)</f>
        <v>33</v>
      </c>
      <c r="L239" s="17">
        <f t="shared" si="32"/>
        <v>35</v>
      </c>
      <c r="M239" s="17" t="str">
        <f t="shared" si="33"/>
        <v>上水道・工業用水道排水処理工程排泥濃縮槽設備</v>
      </c>
      <c r="O239" s="58" t="str">
        <f>INDEX('1.2(1)③'!$I:$I,MATCH($K239,'1.2(1)③'!$B:$B,0),1)</f>
        <v>台数制御システム・可動羽根制御システム・インバーター等を利用した回転速度制御システム等の導入によるポンプ運転制御方式の改善</v>
      </c>
      <c r="P239">
        <f t="shared" si="31"/>
        <v>3</v>
      </c>
      <c r="Q239">
        <v>0</v>
      </c>
      <c r="R239">
        <v>0</v>
      </c>
    </row>
    <row r="240" spans="2:18">
      <c r="B240" s="80" t="s">
        <v>3070</v>
      </c>
      <c r="D240" s="26"/>
      <c r="E240" s="28"/>
      <c r="F240" s="70" t="s">
        <v>13</v>
      </c>
      <c r="G240" s="78" t="s">
        <v>3455</v>
      </c>
      <c r="H240" s="30"/>
      <c r="I240" s="301" t="s">
        <v>3457</v>
      </c>
      <c r="J240" s="297" t="str">
        <f t="shared" si="30"/>
        <v>36～39</v>
      </c>
      <c r="K240" s="60">
        <f>INDEX('1.2(1)③'!$B:$B,MATCH(M240,'1.2(1)③'!A:A,0),1)</f>
        <v>36</v>
      </c>
      <c r="L240" s="17">
        <f t="shared" si="32"/>
        <v>39</v>
      </c>
      <c r="M240" s="17" t="str">
        <f t="shared" si="33"/>
        <v>上水道・工業用水道排水処理工程排泥脱水設備</v>
      </c>
      <c r="O240" s="58" t="str">
        <f>INDEX('1.2(1)③'!$I:$I,MATCH($K240,'1.2(1)③'!$B:$B,0),1)</f>
        <v>脱水の効率化に適した駆動方式の選定、脱水の効率化のための排熱利用による濃縮汚泥の加温</v>
      </c>
      <c r="P240">
        <f t="shared" si="31"/>
        <v>4</v>
      </c>
      <c r="Q240">
        <v>0</v>
      </c>
      <c r="R240">
        <v>0</v>
      </c>
    </row>
    <row r="241" spans="2:18">
      <c r="B241" s="80" t="s">
        <v>3070</v>
      </c>
      <c r="D241" s="26"/>
      <c r="E241" s="28"/>
      <c r="F241" s="70" t="s">
        <v>13</v>
      </c>
      <c r="G241" s="74" t="s">
        <v>3458</v>
      </c>
      <c r="H241" s="75"/>
      <c r="I241" s="301" t="s">
        <v>3459</v>
      </c>
      <c r="J241" s="297" t="str">
        <f t="shared" si="30"/>
        <v>40～48</v>
      </c>
      <c r="K241" s="60">
        <f>INDEX('1.2(1)③'!$B:$B,MATCH(M241,'1.2(1)③'!A:A,0),1)</f>
        <v>40</v>
      </c>
      <c r="L241" s="17">
        <f t="shared" si="32"/>
        <v>48</v>
      </c>
      <c r="M241" s="17" t="str">
        <f t="shared" si="33"/>
        <v>上水道・工業用水道送水・配水工程送水・配水施設</v>
      </c>
      <c r="O241" s="58" t="str">
        <f>INDEX('1.2(1)③'!$I:$I,MATCH($K241,'1.2(1)③'!$B:$B,0),1)</f>
        <v>送水・配水施設における台数制御システム・可動羽根制御システム・インバーター等を利用した回転速度制御システム等の導入によるポンプ運転制御方式の改善</v>
      </c>
      <c r="P241">
        <f t="shared" si="31"/>
        <v>9</v>
      </c>
      <c r="Q241">
        <v>0</v>
      </c>
      <c r="R241">
        <v>0</v>
      </c>
    </row>
    <row r="242" spans="2:18">
      <c r="B242" s="80" t="s">
        <v>3070</v>
      </c>
      <c r="D242" s="26"/>
      <c r="E242" s="28"/>
      <c r="F242" s="70" t="s">
        <v>13</v>
      </c>
      <c r="G242" s="298" t="s">
        <v>3460</v>
      </c>
      <c r="H242" s="299"/>
      <c r="I242" s="301" t="s">
        <v>3461</v>
      </c>
      <c r="J242" s="297" t="str">
        <f t="shared" si="30"/>
        <v>49～52</v>
      </c>
      <c r="K242" s="60">
        <f>INDEX('1.2(1)③'!$B:$B,MATCH(M242,'1.2(1)③'!A:A,0),1)</f>
        <v>49</v>
      </c>
      <c r="L242" s="17">
        <f t="shared" si="32"/>
        <v>52</v>
      </c>
      <c r="M242" s="17" t="str">
        <f t="shared" si="33"/>
        <v>上水道・工業用水道総合管理水運用管理</v>
      </c>
      <c r="O242" s="58" t="str">
        <f>INDEX('1.2(1)③'!$I:$I,MATCH($K242,'1.2(1)③'!$B:$B,0),1)</f>
        <v>位置エネルギーを利用した施設の整備</v>
      </c>
      <c r="P242">
        <f t="shared" si="31"/>
        <v>4</v>
      </c>
      <c r="Q242">
        <v>0</v>
      </c>
      <c r="R242">
        <v>0</v>
      </c>
    </row>
    <row r="243" spans="2:18">
      <c r="B243" s="80" t="s">
        <v>3070</v>
      </c>
      <c r="D243" s="26"/>
      <c r="E243" s="28"/>
      <c r="F243" s="70" t="s">
        <v>13</v>
      </c>
      <c r="G243" s="79" t="s">
        <v>3460</v>
      </c>
      <c r="H243" s="30"/>
      <c r="I243" s="301" t="s">
        <v>3462</v>
      </c>
      <c r="J243" s="297" t="str">
        <f t="shared" si="30"/>
        <v>53～57</v>
      </c>
      <c r="K243" s="60">
        <f>INDEX('1.2(1)③'!$B:$B,MATCH(M243,'1.2(1)③'!A:A,0),1)</f>
        <v>53</v>
      </c>
      <c r="L243" s="17">
        <f t="shared" si="32"/>
        <v>57</v>
      </c>
      <c r="M243" s="17" t="str">
        <f t="shared" si="33"/>
        <v>上水道・工業用水道総合管理監視制御システム</v>
      </c>
      <c r="O243" s="58" t="str">
        <f>INDEX('1.2(1)③'!$I:$I,MATCH($K243,'1.2(1)③'!$B:$B,0),1)</f>
        <v>エネルギー原単位の分析のための処理工程単位・主要設備単位・機器単位での電力計の設置</v>
      </c>
      <c r="P243">
        <f t="shared" si="31"/>
        <v>5</v>
      </c>
      <c r="Q243">
        <v>0</v>
      </c>
      <c r="R243">
        <v>0</v>
      </c>
    </row>
    <row r="244" spans="2:18">
      <c r="B244" s="80" t="s">
        <v>3070</v>
      </c>
      <c r="D244" s="26"/>
      <c r="E244" s="28"/>
      <c r="F244" s="70" t="s">
        <v>13</v>
      </c>
      <c r="G244" s="26" t="s">
        <v>195</v>
      </c>
      <c r="H244" s="28"/>
      <c r="I244" s="301" t="s">
        <v>3463</v>
      </c>
      <c r="J244" s="297">
        <f t="shared" si="30"/>
        <v>58</v>
      </c>
      <c r="K244" s="60">
        <f>INDEX('1.2(1)③'!$B:$B,MATCH(M244,'1.2(1)③'!A:A,0),1)</f>
        <v>58</v>
      </c>
      <c r="L244" s="17">
        <f t="shared" si="32"/>
        <v>58</v>
      </c>
      <c r="M244" s="17" t="str">
        <f t="shared" si="33"/>
        <v>上水道・工業用水道未利用エネルギー・再生可能エネルギー設備小水力発電設備</v>
      </c>
      <c r="O244" s="58" t="str">
        <f>INDEX('1.2(1)③'!$I:$I,MATCH($K244,'1.2(1)③'!$B:$B,0),1)</f>
        <v>導水・送水・配水等における管路の残存圧力等を利用した小水力発電設備の導入</v>
      </c>
      <c r="P244">
        <f t="shared" si="31"/>
        <v>1</v>
      </c>
      <c r="Q244">
        <v>0</v>
      </c>
      <c r="R244">
        <v>0</v>
      </c>
    </row>
    <row r="245" spans="2:18">
      <c r="B245" s="80" t="s">
        <v>3070</v>
      </c>
      <c r="D245" s="26"/>
      <c r="E245" s="28"/>
      <c r="F245" s="70" t="s">
        <v>13</v>
      </c>
      <c r="G245" s="80" t="s">
        <v>195</v>
      </c>
      <c r="H245" s="28"/>
      <c r="I245" s="301" t="s">
        <v>3464</v>
      </c>
      <c r="J245" s="297">
        <f t="shared" si="30"/>
        <v>59</v>
      </c>
      <c r="K245" s="60">
        <f>INDEX('1.2(1)③'!$B:$B,MATCH(M245,'1.2(1)③'!A:A,0),1)</f>
        <v>59</v>
      </c>
      <c r="L245" s="17">
        <f t="shared" si="32"/>
        <v>59</v>
      </c>
      <c r="M245" s="17" t="str">
        <f t="shared" si="33"/>
        <v>上水道・工業用水道未利用エネルギー・再生可能エネルギー設備再生可能エネルギー等</v>
      </c>
      <c r="O245" s="58" t="str">
        <f>INDEX('1.2(1)③'!$I:$I,MATCH($K245,'1.2(1)③'!$B:$B,0),1)</f>
        <v>ろ過池・沈殿池上部等未利用スペースを活用した太陽光発電設備の導入</v>
      </c>
      <c r="P245">
        <f t="shared" si="31"/>
        <v>1</v>
      </c>
      <c r="Q245">
        <v>0</v>
      </c>
      <c r="R245">
        <v>0</v>
      </c>
    </row>
    <row r="246" spans="2:18">
      <c r="B246" s="298" t="s">
        <v>3068</v>
      </c>
      <c r="C246" s="24"/>
      <c r="D246" s="298" t="s">
        <v>680</v>
      </c>
      <c r="E246" s="299"/>
      <c r="F246" s="21" t="s">
        <v>13</v>
      </c>
      <c r="G246" s="298" t="s">
        <v>3465</v>
      </c>
      <c r="H246" s="299"/>
      <c r="I246" s="301" t="s">
        <v>117</v>
      </c>
      <c r="J246" s="297" t="str">
        <f t="shared" si="30"/>
        <v>60～67</v>
      </c>
      <c r="K246" s="60">
        <f>INDEX('1.2(1)③'!$B:$B,MATCH(M246,'1.2(1)③'!A:A,0),1)</f>
        <v>60</v>
      </c>
      <c r="L246" s="17">
        <f t="shared" si="32"/>
        <v>67</v>
      </c>
      <c r="M246" s="17" t="str">
        <f t="shared" si="33"/>
        <v>下水道前処理・揚水工程電気使用設備</v>
      </c>
      <c r="O246" s="58" t="str">
        <f>INDEX('1.2(1)③'!$I:$I,MATCH($K246,'1.2(1)③'!$B:$B,0),1)</f>
        <v>沈砂池設備・主ポンプ設備における計時装置（タイマー）の使用・水位差検出・主ポンプ連動等によるスクリーン設備の間欠運転</v>
      </c>
      <c r="P246">
        <f t="shared" si="31"/>
        <v>8</v>
      </c>
      <c r="Q246">
        <v>0</v>
      </c>
      <c r="R246">
        <v>0</v>
      </c>
    </row>
    <row r="247" spans="2:18">
      <c r="B247" s="42" t="s">
        <v>3068</v>
      </c>
      <c r="D247" s="26"/>
      <c r="E247" s="28"/>
      <c r="F247" s="69" t="s">
        <v>13</v>
      </c>
      <c r="G247" s="74" t="s">
        <v>3466</v>
      </c>
      <c r="H247" s="75"/>
      <c r="I247" s="301" t="s">
        <v>117</v>
      </c>
      <c r="J247" s="297" t="str">
        <f t="shared" si="30"/>
        <v>68～99</v>
      </c>
      <c r="K247" s="60">
        <f>INDEX('1.2(1)③'!$B:$B,MATCH(M247,'1.2(1)③'!A:A,0),1)</f>
        <v>68</v>
      </c>
      <c r="L247" s="17">
        <f t="shared" si="32"/>
        <v>99</v>
      </c>
      <c r="M247" s="17" t="str">
        <f t="shared" si="33"/>
        <v>下水道水処理工程電気使用設備</v>
      </c>
      <c r="O247" s="58" t="str">
        <f>INDEX('1.2(1)③'!$I:$I,MATCH($K247,'1.2(1)③'!$B:$B,0),1)</f>
        <v>流入水量に応じた池数制御</v>
      </c>
      <c r="P247">
        <f t="shared" si="31"/>
        <v>32</v>
      </c>
      <c r="Q247">
        <v>0</v>
      </c>
      <c r="R247">
        <v>0</v>
      </c>
    </row>
    <row r="248" spans="2:18">
      <c r="B248" s="80" t="s">
        <v>3068</v>
      </c>
      <c r="D248" s="26"/>
      <c r="E248" s="28"/>
      <c r="F248" s="70" t="s">
        <v>13</v>
      </c>
      <c r="G248" s="74" t="s">
        <v>3468</v>
      </c>
      <c r="H248" s="75"/>
      <c r="I248" s="301" t="s">
        <v>117</v>
      </c>
      <c r="J248" s="297" t="str">
        <f t="shared" si="30"/>
        <v>100～118</v>
      </c>
      <c r="K248" s="60">
        <f>INDEX('1.2(1)③'!$B:$B,MATCH(M248,'1.2(1)③'!A:A,0),1)</f>
        <v>100</v>
      </c>
      <c r="L248" s="17">
        <f t="shared" si="32"/>
        <v>118</v>
      </c>
      <c r="M248" s="17" t="str">
        <f t="shared" si="33"/>
        <v>下水道汚泥処理工程電気使用設備</v>
      </c>
      <c r="O248" s="58" t="str">
        <f>INDEX('1.2(1)③'!$I:$I,MATCH($K248,'1.2(1)③'!$B:$B,0),1)</f>
        <v>汚泥輸送ポンプにおける台数制御システム・インバーター等による回転数制御システムの導入</v>
      </c>
      <c r="P248">
        <f t="shared" si="31"/>
        <v>19</v>
      </c>
      <c r="Q248">
        <v>0</v>
      </c>
      <c r="R248">
        <v>0</v>
      </c>
    </row>
    <row r="249" spans="2:18">
      <c r="B249" s="80" t="s">
        <v>3068</v>
      </c>
      <c r="D249" s="26"/>
      <c r="E249" s="28"/>
      <c r="F249" s="70" t="s">
        <v>13</v>
      </c>
      <c r="G249" s="74" t="s">
        <v>3470</v>
      </c>
      <c r="H249" s="75"/>
      <c r="I249" s="301" t="s">
        <v>3471</v>
      </c>
      <c r="J249" s="297" t="str">
        <f t="shared" si="30"/>
        <v>119～134</v>
      </c>
      <c r="K249" s="60">
        <f>INDEX('1.2(1)③'!$B:$B,MATCH(M249,'1.2(1)③'!A:A,0),1)</f>
        <v>119</v>
      </c>
      <c r="L249" s="17">
        <f t="shared" si="32"/>
        <v>134</v>
      </c>
      <c r="M249" s="17" t="str">
        <f t="shared" si="33"/>
        <v>下水道汚泥焼却工程燃焼設備電気使用設備</v>
      </c>
      <c r="O249" s="58" t="str">
        <f>INDEX('1.2(1)③'!$I:$I,MATCH($K249,'1.2(1)③'!$B:$B,0),1)</f>
        <v>汚泥焼却設備における脱水汚泥発生量に応じた汚泥焼却炉の規模の適正化</v>
      </c>
      <c r="P249">
        <f t="shared" si="31"/>
        <v>16</v>
      </c>
      <c r="Q249">
        <v>0</v>
      </c>
      <c r="R249">
        <v>0</v>
      </c>
    </row>
    <row r="250" spans="2:18">
      <c r="B250" s="80" t="s">
        <v>3068</v>
      </c>
      <c r="D250" s="26"/>
      <c r="E250" s="28"/>
      <c r="F250" s="70" t="s">
        <v>13</v>
      </c>
      <c r="G250" s="74" t="s">
        <v>3460</v>
      </c>
      <c r="H250" s="75"/>
      <c r="I250" s="301" t="s">
        <v>117</v>
      </c>
      <c r="J250" s="297" t="str">
        <f t="shared" si="30"/>
        <v>135～138</v>
      </c>
      <c r="K250" s="60">
        <f>INDEX('1.2(1)③'!$B:$B,MATCH(M250,'1.2(1)③'!A:A,0),1)</f>
        <v>135</v>
      </c>
      <c r="L250" s="17">
        <f t="shared" si="32"/>
        <v>138</v>
      </c>
      <c r="M250" s="17" t="str">
        <f t="shared" si="33"/>
        <v>下水道総合管理電気使用設備</v>
      </c>
      <c r="O250" s="58" t="str">
        <f>INDEX('1.2(1)③'!$I:$I,MATCH($K250,'1.2(1)③'!$B:$B,0),1)</f>
        <v>処理水質とエネルギー消費量を適正に管理した効率的な水処理施設の運転</v>
      </c>
      <c r="P250">
        <f t="shared" si="31"/>
        <v>4</v>
      </c>
      <c r="Q250">
        <v>0</v>
      </c>
      <c r="R250">
        <v>0</v>
      </c>
    </row>
    <row r="251" spans="2:18">
      <c r="B251" s="80" t="s">
        <v>3068</v>
      </c>
      <c r="D251" s="26"/>
      <c r="E251" s="28"/>
      <c r="F251" s="70" t="s">
        <v>13</v>
      </c>
      <c r="G251" s="26" t="s">
        <v>740</v>
      </c>
      <c r="H251" s="28"/>
      <c r="I251" s="301" t="s">
        <v>117</v>
      </c>
      <c r="J251" s="297" t="str">
        <f t="shared" si="30"/>
        <v>139～140</v>
      </c>
      <c r="K251" s="60">
        <f>INDEX('1.2(1)③'!$B:$B,MATCH(M251,'1.2(1)③'!A:A,0),1)</f>
        <v>139</v>
      </c>
      <c r="L251" s="17">
        <f t="shared" si="32"/>
        <v>140</v>
      </c>
      <c r="M251" s="17" t="str">
        <f t="shared" si="33"/>
        <v>下水道その他の主要エネルギー消費設備等電気使用設備</v>
      </c>
      <c r="O251" s="58" t="str">
        <f>INDEX('1.2(1)③'!$I:$I,MATCH($K251,'1.2(1)③'!$B:$B,0),1)</f>
        <v>脱臭設備における脱臭空気量の低減のための臭気発生源の拡散防止・発生臭気の漏えい防止・発生臭気と一般換気との分離</v>
      </c>
      <c r="P251">
        <f t="shared" si="31"/>
        <v>2</v>
      </c>
      <c r="Q251">
        <v>0</v>
      </c>
      <c r="R251">
        <v>0</v>
      </c>
    </row>
    <row r="252" spans="2:18">
      <c r="B252" s="78" t="s">
        <v>3068</v>
      </c>
      <c r="C252" s="29"/>
      <c r="D252" s="127"/>
      <c r="E252" s="30"/>
      <c r="F252" s="71" t="s">
        <v>13</v>
      </c>
      <c r="G252" s="79" t="s">
        <v>740</v>
      </c>
      <c r="H252" s="30"/>
      <c r="I252" s="301" t="s">
        <v>195</v>
      </c>
      <c r="J252" s="297" t="str">
        <f t="shared" si="30"/>
        <v>141～152</v>
      </c>
      <c r="K252" s="60">
        <f>INDEX('1.2(1)③'!$B:$B,MATCH(M252,'1.2(1)③'!A:A,0),1)</f>
        <v>141</v>
      </c>
      <c r="L252" s="17">
        <f t="shared" si="32"/>
        <v>152</v>
      </c>
      <c r="M252" s="17" t="str">
        <f t="shared" si="33"/>
        <v>下水道その他の主要エネルギー消費設備等未利用エネルギー・再生可能エネルギー設備</v>
      </c>
      <c r="O252" s="58" t="str">
        <f>INDEX('1.2(1)③'!$I:$I,MATCH($K252,'1.2(1)③'!$B:$B,0),1)</f>
        <v>下水の温度差エネルギーの利用</v>
      </c>
      <c r="P252">
        <f t="shared" si="31"/>
        <v>12</v>
      </c>
      <c r="Q252">
        <v>0</v>
      </c>
      <c r="R252">
        <v>0</v>
      </c>
    </row>
    <row r="253" spans="2:18">
      <c r="B253" s="298" t="s">
        <v>3069</v>
      </c>
      <c r="C253" s="24"/>
      <c r="D253" s="298" t="s">
        <v>680</v>
      </c>
      <c r="E253" s="299"/>
      <c r="F253" s="21" t="s">
        <v>13</v>
      </c>
      <c r="G253" s="298" t="s">
        <v>3472</v>
      </c>
      <c r="H253" s="299"/>
      <c r="I253" s="301" t="s">
        <v>3262</v>
      </c>
      <c r="J253" s="297" t="str">
        <f t="shared" si="30"/>
        <v>153～159</v>
      </c>
      <c r="K253" s="60">
        <f>INDEX('1.2(1)③'!$B:$B,MATCH(M253,'1.2(1)③'!A:A,0),1)</f>
        <v>153</v>
      </c>
      <c r="L253" s="17">
        <f t="shared" si="32"/>
        <v>159</v>
      </c>
      <c r="M253" s="17" t="str">
        <f t="shared" si="33"/>
        <v>廃棄物廃棄物の収集運搬収集運搬車</v>
      </c>
      <c r="O253" s="58" t="str">
        <f>INDEX('1.2(1)③'!$I:$I,MATCH($K253,'1.2(1)③'!$B:$B,0),1)</f>
        <v>中継施設の設置及び大型運搬車の導入による収集運搬の効率化</v>
      </c>
      <c r="P253">
        <f t="shared" si="31"/>
        <v>7</v>
      </c>
      <c r="Q253">
        <v>0</v>
      </c>
      <c r="R253">
        <v>0</v>
      </c>
    </row>
    <row r="254" spans="2:18">
      <c r="B254" s="42" t="s">
        <v>3069</v>
      </c>
      <c r="D254" s="26"/>
      <c r="E254" s="28"/>
      <c r="F254" s="69" t="s">
        <v>13</v>
      </c>
      <c r="G254" s="298" t="s">
        <v>3264</v>
      </c>
      <c r="H254" s="299"/>
      <c r="I254" s="301" t="s">
        <v>3473</v>
      </c>
      <c r="J254" s="297" t="str">
        <f t="shared" si="30"/>
        <v>160～168</v>
      </c>
      <c r="K254" s="60">
        <f>INDEX('1.2(1)③'!$B:$B,MATCH(M254,'1.2(1)③'!A:A,0),1)</f>
        <v>160</v>
      </c>
      <c r="L254" s="17">
        <f t="shared" si="32"/>
        <v>168</v>
      </c>
      <c r="M254" s="17" t="str">
        <f t="shared" si="33"/>
        <v>廃棄物廃棄物焼却施設（ガス化溶融施設を含む）受入供給設備</v>
      </c>
      <c r="O254" s="58" t="str">
        <f>INDEX('1.2(1)③'!$I:$I,MATCH($K254,'1.2(1)③'!$B:$B,0),1)</f>
        <v>自動制御システムの導入</v>
      </c>
      <c r="P254">
        <f t="shared" si="31"/>
        <v>9</v>
      </c>
      <c r="Q254">
        <v>0</v>
      </c>
      <c r="R254">
        <v>0</v>
      </c>
    </row>
    <row r="255" spans="2:18">
      <c r="B255" s="80" t="s">
        <v>3069</v>
      </c>
      <c r="D255" s="26"/>
      <c r="E255" s="28"/>
      <c r="F255" s="70" t="s">
        <v>13</v>
      </c>
      <c r="G255" s="42" t="s">
        <v>3264</v>
      </c>
      <c r="H255" s="28"/>
      <c r="I255" s="301" t="s">
        <v>3474</v>
      </c>
      <c r="J255" s="297" t="str">
        <f t="shared" si="30"/>
        <v>169～181</v>
      </c>
      <c r="K255" s="60">
        <f>INDEX('1.2(1)③'!$B:$B,MATCH(M255,'1.2(1)③'!A:A,0),1)</f>
        <v>169</v>
      </c>
      <c r="L255" s="17">
        <f t="shared" si="32"/>
        <v>181</v>
      </c>
      <c r="M255" s="17" t="str">
        <f t="shared" si="33"/>
        <v>廃棄物廃棄物焼却施設（ガス化溶融施設を含む）燃焼（溶融）設備</v>
      </c>
      <c r="O255" s="58" t="str">
        <f>INDEX('1.2(1)③'!$I:$I,MATCH($K255,'1.2(1)③'!$B:$B,0),1)</f>
        <v>バッチ炉・准連続炉の全連続炉化</v>
      </c>
      <c r="P255">
        <f t="shared" si="31"/>
        <v>13</v>
      </c>
      <c r="Q255">
        <v>0</v>
      </c>
      <c r="R255">
        <v>0</v>
      </c>
    </row>
    <row r="256" spans="2:18">
      <c r="B256" s="80" t="s">
        <v>3069</v>
      </c>
      <c r="D256" s="26"/>
      <c r="E256" s="28"/>
      <c r="F256" s="70" t="s">
        <v>13</v>
      </c>
      <c r="G256" s="80" t="s">
        <v>3264</v>
      </c>
      <c r="H256" s="28"/>
      <c r="I256" s="301" t="s">
        <v>3475</v>
      </c>
      <c r="J256" s="297" t="str">
        <f t="shared" si="30"/>
        <v>182～187</v>
      </c>
      <c r="K256" s="60">
        <f>INDEX('1.2(1)③'!$B:$B,MATCH(M256,'1.2(1)③'!A:A,0),1)</f>
        <v>182</v>
      </c>
      <c r="L256" s="17">
        <f t="shared" si="32"/>
        <v>187</v>
      </c>
      <c r="M256" s="17" t="str">
        <f t="shared" si="33"/>
        <v>廃棄物廃棄物焼却施設（ガス化溶融施設を含む）灰溶融設備</v>
      </c>
      <c r="O256" s="58" t="str">
        <f>INDEX('1.2(1)③'!$I:$I,MATCH($K256,'1.2(1)③'!$B:$B,0),1)</f>
        <v>燃料式溶融炉における高効率バーナ・廃棄物利用バーナ・熱回収設備の導入</v>
      </c>
      <c r="P256">
        <f t="shared" si="31"/>
        <v>6</v>
      </c>
      <c r="Q256">
        <v>0</v>
      </c>
      <c r="R256">
        <v>0</v>
      </c>
    </row>
    <row r="257" spans="2:18">
      <c r="B257" s="80" t="s">
        <v>3069</v>
      </c>
      <c r="D257" s="26"/>
      <c r="E257" s="28"/>
      <c r="F257" s="70" t="s">
        <v>13</v>
      </c>
      <c r="G257" s="80" t="s">
        <v>3264</v>
      </c>
      <c r="H257" s="28"/>
      <c r="I257" s="301" t="s">
        <v>3476</v>
      </c>
      <c r="J257" s="297" t="str">
        <f t="shared" si="30"/>
        <v>188～190</v>
      </c>
      <c r="K257" s="60">
        <f>INDEX('1.2(1)③'!$B:$B,MATCH(M257,'1.2(1)③'!A:A,0),1)</f>
        <v>188</v>
      </c>
      <c r="L257" s="17">
        <f t="shared" si="32"/>
        <v>190</v>
      </c>
      <c r="M257" s="17" t="str">
        <f t="shared" si="33"/>
        <v>廃棄物廃棄物焼却施設（ガス化溶融施設を含む）通風設備</v>
      </c>
      <c r="O257" s="58" t="str">
        <f>INDEX('1.2(1)③'!$I:$I,MATCH($K257,'1.2(1)③'!$B:$B,0),1)</f>
        <v>送風機及び誘引通風機のインバータ化又は機械式による回転数制御方式の導入</v>
      </c>
      <c r="P257">
        <f t="shared" si="31"/>
        <v>3</v>
      </c>
      <c r="Q257">
        <v>0</v>
      </c>
      <c r="R257">
        <v>0</v>
      </c>
    </row>
    <row r="258" spans="2:18">
      <c r="B258" s="80" t="s">
        <v>3069</v>
      </c>
      <c r="D258" s="26"/>
      <c r="E258" s="28"/>
      <c r="F258" s="70" t="s">
        <v>13</v>
      </c>
      <c r="G258" s="80" t="s">
        <v>3264</v>
      </c>
      <c r="H258" s="28"/>
      <c r="I258" s="301" t="s">
        <v>3477</v>
      </c>
      <c r="J258" s="297" t="str">
        <f t="shared" si="30"/>
        <v>191～196</v>
      </c>
      <c r="K258" s="60">
        <f>INDEX('1.2(1)③'!$B:$B,MATCH(M258,'1.2(1)③'!A:A,0),1)</f>
        <v>191</v>
      </c>
      <c r="L258" s="17">
        <f t="shared" si="32"/>
        <v>196</v>
      </c>
      <c r="M258" s="17" t="str">
        <f t="shared" si="33"/>
        <v>廃棄物廃棄物焼却施設（ガス化溶融施設を含む）排ガス処理設備</v>
      </c>
      <c r="O258" s="58" t="str">
        <f>INDEX('1.2(1)③'!$I:$I,MATCH($K258,'1.2(1)③'!$B:$B,0),1)</f>
        <v>風煙道における流速の適正化</v>
      </c>
      <c r="P258">
        <f t="shared" si="31"/>
        <v>6</v>
      </c>
      <c r="Q258">
        <v>0</v>
      </c>
      <c r="R258">
        <v>0</v>
      </c>
    </row>
    <row r="259" spans="2:18">
      <c r="B259" s="80" t="s">
        <v>3069</v>
      </c>
      <c r="D259" s="26"/>
      <c r="E259" s="28"/>
      <c r="F259" s="70" t="s">
        <v>13</v>
      </c>
      <c r="G259" s="80" t="s">
        <v>3264</v>
      </c>
      <c r="H259" s="28"/>
      <c r="I259" s="301" t="s">
        <v>3490</v>
      </c>
      <c r="J259" s="297" t="str">
        <f t="shared" si="30"/>
        <v>197～201</v>
      </c>
      <c r="K259" s="60">
        <f>INDEX('1.2(1)③'!$B:$B,MATCH(M259,'1.2(1)③'!A:A,0),1)</f>
        <v>197</v>
      </c>
      <c r="L259" s="17">
        <f t="shared" si="32"/>
        <v>201</v>
      </c>
      <c r="M259" s="17" t="str">
        <f t="shared" si="33"/>
        <v>廃棄物廃棄物焼却施設（ガス化溶融施設を含む）灰出し設備（セメント固化処理設備、スラグ・メタル等の搬出設備を含む）</v>
      </c>
      <c r="O259" s="58" t="str">
        <f>INDEX('1.2(1)③'!$I:$I,MATCH($K259,'1.2(1)③'!$B:$B,0),1)</f>
        <v>灰クレーンにおける自動制御システムの導入</v>
      </c>
      <c r="P259">
        <f t="shared" si="31"/>
        <v>5</v>
      </c>
      <c r="Q259">
        <v>0</v>
      </c>
      <c r="R259">
        <v>0</v>
      </c>
    </row>
    <row r="260" spans="2:18">
      <c r="B260" s="80" t="s">
        <v>3069</v>
      </c>
      <c r="D260" s="26"/>
      <c r="E260" s="28"/>
      <c r="F260" s="70" t="s">
        <v>13</v>
      </c>
      <c r="G260" s="80" t="s">
        <v>3264</v>
      </c>
      <c r="H260" s="28"/>
      <c r="I260" s="301" t="s">
        <v>3478</v>
      </c>
      <c r="J260" s="297" t="str">
        <f t="shared" si="30"/>
        <v>202～203</v>
      </c>
      <c r="K260" s="60">
        <f>INDEX('1.2(1)③'!$B:$B,MATCH(M260,'1.2(1)③'!A:A,0),1)</f>
        <v>202</v>
      </c>
      <c r="L260" s="17">
        <f t="shared" si="32"/>
        <v>203</v>
      </c>
      <c r="M260" s="17" t="str">
        <f t="shared" si="33"/>
        <v>廃棄物廃棄物焼却施設（ガス化溶融施設を含む）排水処理設備</v>
      </c>
      <c r="O260" s="58" t="str">
        <f>INDEX('1.2(1)③'!$I:$I,MATCH($K260,'1.2(1)③'!$B:$B,0),1)</f>
        <v>ばっ気・攪拌(かくはん)装置及び固液分離装置における最適供給量制御システム・運転台数自動制御装置の導入</v>
      </c>
      <c r="P260">
        <f t="shared" si="31"/>
        <v>2</v>
      </c>
      <c r="Q260">
        <v>0</v>
      </c>
      <c r="R260">
        <v>0</v>
      </c>
    </row>
    <row r="261" spans="2:18">
      <c r="B261" s="80" t="s">
        <v>3069</v>
      </c>
      <c r="D261" s="26"/>
      <c r="E261" s="28"/>
      <c r="F261" s="70" t="s">
        <v>13</v>
      </c>
      <c r="G261" s="78" t="s">
        <v>3264</v>
      </c>
      <c r="H261" s="30"/>
      <c r="I261" s="301" t="s">
        <v>3479</v>
      </c>
      <c r="J261" s="297" t="str">
        <f t="shared" si="30"/>
        <v>204～223</v>
      </c>
      <c r="K261" s="60">
        <f>INDEX('1.2(1)③'!$B:$B,MATCH(M261,'1.2(1)③'!A:A,0),1)</f>
        <v>204</v>
      </c>
      <c r="L261" s="17">
        <f t="shared" si="32"/>
        <v>223</v>
      </c>
      <c r="M261" s="17" t="str">
        <f t="shared" si="33"/>
        <v>廃棄物廃棄物焼却施設（ガス化溶融施設を含む）熱回収設備</v>
      </c>
      <c r="O261" s="58" t="str">
        <f>INDEX('1.2(1)③'!$I:$I,MATCH($K261,'1.2(1)③'!$B:$B,0),1)</f>
        <v>高温高圧ボイラーの導入</v>
      </c>
      <c r="P261">
        <f t="shared" si="31"/>
        <v>20</v>
      </c>
      <c r="Q261">
        <v>0</v>
      </c>
      <c r="R261">
        <v>0</v>
      </c>
    </row>
    <row r="262" spans="2:18">
      <c r="B262" s="80" t="s">
        <v>3069</v>
      </c>
      <c r="D262" s="26"/>
      <c r="E262" s="28"/>
      <c r="F262" s="70" t="s">
        <v>13</v>
      </c>
      <c r="G262" s="298" t="s">
        <v>3480</v>
      </c>
      <c r="H262" s="299"/>
      <c r="I262" s="301" t="s">
        <v>3481</v>
      </c>
      <c r="J262" s="297">
        <f t="shared" si="30"/>
        <v>224</v>
      </c>
      <c r="K262" s="60">
        <f>INDEX('1.2(1)③'!$B:$B,MATCH(M262,'1.2(1)③'!A:A,0),1)</f>
        <v>224</v>
      </c>
      <c r="L262" s="17">
        <f t="shared" si="32"/>
        <v>224</v>
      </c>
      <c r="M262" s="17" t="str">
        <f t="shared" si="33"/>
        <v>廃棄物し尿処理施設受入・貯留設備</v>
      </c>
      <c r="O262" s="58" t="str">
        <f>INDEX('1.2(1)③'!$I:$I,MATCH($K262,'1.2(1)③'!$B:$B,0),1)</f>
        <v>夾(きょう)雑物破砕除去装置・貯留槽攪拌(かくはん)装置における液位・流量等の自動計測制御システムの導入</v>
      </c>
      <c r="P262">
        <f t="shared" si="31"/>
        <v>1</v>
      </c>
      <c r="Q262">
        <v>0</v>
      </c>
      <c r="R262">
        <v>0</v>
      </c>
    </row>
    <row r="263" spans="2:18">
      <c r="B263" s="80" t="s">
        <v>3069</v>
      </c>
      <c r="D263" s="26"/>
      <c r="E263" s="28"/>
      <c r="F263" s="70" t="s">
        <v>13</v>
      </c>
      <c r="G263" s="80" t="s">
        <v>3480</v>
      </c>
      <c r="H263" s="28"/>
      <c r="I263" s="301" t="s">
        <v>3482</v>
      </c>
      <c r="J263" s="297" t="str">
        <f t="shared" si="30"/>
        <v>225～226</v>
      </c>
      <c r="K263" s="60">
        <f>INDEX('1.2(1)③'!$B:$B,MATCH(M263,'1.2(1)③'!A:A,0),1)</f>
        <v>225</v>
      </c>
      <c r="L263" s="17">
        <f t="shared" si="32"/>
        <v>226</v>
      </c>
      <c r="M263" s="17" t="str">
        <f t="shared" si="33"/>
        <v>廃棄物し尿処理施設生物反応処理設備</v>
      </c>
      <c r="O263" s="58" t="str">
        <f>INDEX('1.2(1)③'!$I:$I,MATCH($K263,'1.2(1)③'!$B:$B,0),1)</f>
        <v>ばっ気・攪拌(かくはん)装置及び固液分離装置における最適供給量制御システム・運転台数自動制御装置の導入</v>
      </c>
      <c r="P263">
        <f t="shared" si="31"/>
        <v>2</v>
      </c>
      <c r="Q263">
        <v>0</v>
      </c>
      <c r="R263">
        <v>0</v>
      </c>
    </row>
    <row r="264" spans="2:18">
      <c r="B264" s="80" t="s">
        <v>3069</v>
      </c>
      <c r="D264" s="26"/>
      <c r="E264" s="28"/>
      <c r="F264" s="70" t="s">
        <v>13</v>
      </c>
      <c r="G264" s="80" t="s">
        <v>3480</v>
      </c>
      <c r="H264" s="28"/>
      <c r="I264" s="301" t="s">
        <v>3467</v>
      </c>
      <c r="J264" s="297" t="str">
        <f t="shared" si="30"/>
        <v>227～228</v>
      </c>
      <c r="K264" s="60">
        <f>INDEX('1.2(1)③'!$B:$B,MATCH(M264,'1.2(1)③'!A:A,0),1)</f>
        <v>227</v>
      </c>
      <c r="L264" s="17">
        <f t="shared" si="32"/>
        <v>228</v>
      </c>
      <c r="M264" s="17" t="str">
        <f t="shared" si="33"/>
        <v>廃棄物し尿処理施設高度処理設備</v>
      </c>
      <c r="O264" s="58" t="str">
        <f>INDEX('1.2(1)③'!$I:$I,MATCH($K264,'1.2(1)③'!$B:$B,0),1)</f>
        <v>凝集分離装置・オゾン発生装置における最適供給量制御システム・運転台数自動制御装置の導入</v>
      </c>
      <c r="P264">
        <f t="shared" si="31"/>
        <v>2</v>
      </c>
      <c r="Q264">
        <v>0</v>
      </c>
      <c r="R264">
        <v>0</v>
      </c>
    </row>
    <row r="265" spans="2:18">
      <c r="B265" s="80" t="s">
        <v>3069</v>
      </c>
      <c r="D265" s="26"/>
      <c r="E265" s="28"/>
      <c r="F265" s="70" t="s">
        <v>13</v>
      </c>
      <c r="G265" s="80" t="s">
        <v>3480</v>
      </c>
      <c r="H265" s="28"/>
      <c r="I265" s="301" t="s">
        <v>3469</v>
      </c>
      <c r="J265" s="297" t="str">
        <f t="shared" si="30"/>
        <v>229～230</v>
      </c>
      <c r="K265" s="60">
        <f>INDEX('1.2(1)③'!$B:$B,MATCH(M265,'1.2(1)③'!A:A,0),1)</f>
        <v>229</v>
      </c>
      <c r="L265" s="17">
        <f t="shared" si="32"/>
        <v>230</v>
      </c>
      <c r="M265" s="17" t="str">
        <f t="shared" si="33"/>
        <v>廃棄物し尿処理施設汚泥脱水設備</v>
      </c>
      <c r="O265" s="58" t="str">
        <f>INDEX('1.2(1)③'!$I:$I,MATCH($K265,'1.2(1)③'!$B:$B,0),1)</f>
        <v>脱水装置における差速制御による電力回生システムの導入</v>
      </c>
      <c r="P265">
        <f t="shared" si="31"/>
        <v>2</v>
      </c>
      <c r="Q265">
        <v>0</v>
      </c>
      <c r="R265">
        <v>0</v>
      </c>
    </row>
    <row r="266" spans="2:18">
      <c r="B266" s="80" t="s">
        <v>3069</v>
      </c>
      <c r="D266" s="26"/>
      <c r="E266" s="28"/>
      <c r="F266" s="70" t="s">
        <v>13</v>
      </c>
      <c r="G266" s="80" t="s">
        <v>3480</v>
      </c>
      <c r="H266" s="28"/>
      <c r="I266" s="301" t="s">
        <v>3483</v>
      </c>
      <c r="J266" s="297" t="str">
        <f t="shared" si="30"/>
        <v>231～235</v>
      </c>
      <c r="K266" s="60">
        <f>INDEX('1.2(1)③'!$B:$B,MATCH(M266,'1.2(1)③'!A:A,0),1)</f>
        <v>231</v>
      </c>
      <c r="L266" s="17">
        <f t="shared" si="32"/>
        <v>235</v>
      </c>
      <c r="M266" s="17" t="str">
        <f t="shared" si="33"/>
        <v>廃棄物し尿処理施設汚泥乾燥・焼却設備</v>
      </c>
      <c r="O266" s="58" t="str">
        <f>INDEX('1.2(1)③'!$I:$I,MATCH($K266,'1.2(1)③'!$B:$B,0),1)</f>
        <v>汚泥乾燥装置における熱風量の自動制御システムの導入</v>
      </c>
      <c r="P266">
        <f t="shared" si="31"/>
        <v>5</v>
      </c>
      <c r="Q266">
        <v>0</v>
      </c>
      <c r="R266">
        <v>0</v>
      </c>
    </row>
    <row r="267" spans="2:18">
      <c r="B267" s="80" t="s">
        <v>3069</v>
      </c>
      <c r="D267" s="26"/>
      <c r="E267" s="28"/>
      <c r="F267" s="70" t="s">
        <v>13</v>
      </c>
      <c r="G267" s="80" t="s">
        <v>3480</v>
      </c>
      <c r="H267" s="28"/>
      <c r="I267" s="301" t="s">
        <v>3484</v>
      </c>
      <c r="J267" s="297" t="str">
        <f t="shared" si="30"/>
        <v>236～241</v>
      </c>
      <c r="K267" s="60">
        <f>INDEX('1.2(1)③'!$B:$B,MATCH(M267,'1.2(1)③'!A:A,0),1)</f>
        <v>236</v>
      </c>
      <c r="L267" s="17">
        <f t="shared" si="32"/>
        <v>241</v>
      </c>
      <c r="M267" s="17" t="str">
        <f t="shared" si="33"/>
        <v>廃棄物し尿処理施設資源化設備</v>
      </c>
      <c r="O267" s="58" t="str">
        <f>INDEX('1.2(1)③'!$I:$I,MATCH($K267,'1.2(1)③'!$B:$B,0),1)</f>
        <v>堆肥化発酵槽の保温及び放熱防止</v>
      </c>
      <c r="P267">
        <f t="shared" si="31"/>
        <v>6</v>
      </c>
      <c r="Q267">
        <v>0</v>
      </c>
      <c r="R267">
        <v>0</v>
      </c>
    </row>
    <row r="268" spans="2:18">
      <c r="B268" s="80" t="s">
        <v>3069</v>
      </c>
      <c r="D268" s="26"/>
      <c r="E268" s="28"/>
      <c r="F268" s="70" t="s">
        <v>13</v>
      </c>
      <c r="G268" s="78" t="s">
        <v>3480</v>
      </c>
      <c r="H268" s="30"/>
      <c r="I268" s="301" t="s">
        <v>3485</v>
      </c>
      <c r="J268" s="297" t="str">
        <f t="shared" si="30"/>
        <v>242～245</v>
      </c>
      <c r="K268" s="60">
        <f>INDEX('1.2(1)③'!$B:$B,MATCH(M268,'1.2(1)③'!A:A,0),1)</f>
        <v>242</v>
      </c>
      <c r="L268" s="17">
        <f t="shared" si="32"/>
        <v>245</v>
      </c>
      <c r="M268" s="17" t="str">
        <f t="shared" si="33"/>
        <v>廃棄物し尿処理施設その他のし尿処理施設</v>
      </c>
      <c r="O268" s="58" t="str">
        <f>INDEX('1.2(1)③'!$I:$I,MATCH($K268,'1.2(1)③'!$B:$B,0),1)</f>
        <v>脱臭炉の排ガス用熱交換器の導入</v>
      </c>
      <c r="P268">
        <f t="shared" si="31"/>
        <v>4</v>
      </c>
      <c r="Q268">
        <v>0</v>
      </c>
      <c r="R268">
        <v>0</v>
      </c>
    </row>
    <row r="269" spans="2:18">
      <c r="B269" s="80" t="s">
        <v>3069</v>
      </c>
      <c r="D269" s="26"/>
      <c r="E269" s="28"/>
      <c r="F269" s="70" t="s">
        <v>13</v>
      </c>
      <c r="G269" s="298" t="s">
        <v>3486</v>
      </c>
      <c r="H269" s="299"/>
      <c r="I269" s="301" t="s">
        <v>3487</v>
      </c>
      <c r="J269" s="297" t="str">
        <f t="shared" si="30"/>
        <v>246～245</v>
      </c>
      <c r="K269" s="60">
        <f>INDEX('1.2(1)③'!$B:$B,MATCH(M269,'1.2(1)③'!A:A,0),1)</f>
        <v>246</v>
      </c>
      <c r="L269" s="17">
        <f t="shared" si="32"/>
        <v>245</v>
      </c>
      <c r="M269" s="17" t="str">
        <f t="shared" si="33"/>
        <v>廃棄物最終処分場集排水設備・通気装置</v>
      </c>
      <c r="O269" s="58" t="str">
        <f>INDEX('1.2(1)③'!$I:$I,MATCH($K269,'1.2(1)③'!$B:$B,0),1)</f>
        <v>適正な集排水管敷設・集水ピットの設置・竪型ガス抜き設備の設置等による準好気性埋立構造の導入</v>
      </c>
      <c r="P269">
        <f t="shared" si="31"/>
        <v>0</v>
      </c>
      <c r="Q269">
        <v>0</v>
      </c>
      <c r="R269">
        <v>0</v>
      </c>
    </row>
    <row r="270" spans="2:18">
      <c r="B270" s="80" t="s">
        <v>3069</v>
      </c>
      <c r="D270" s="26"/>
      <c r="E270" s="28"/>
      <c r="F270" s="70" t="s">
        <v>13</v>
      </c>
      <c r="G270" s="80" t="s">
        <v>3486</v>
      </c>
      <c r="H270" s="28"/>
      <c r="I270" s="301" t="s">
        <v>3487</v>
      </c>
      <c r="J270" s="297" t="str">
        <f t="shared" si="30"/>
        <v>246～247</v>
      </c>
      <c r="K270" s="60">
        <f>INDEX('1.2(1)③'!$B:$B,MATCH(M270,'1.2(1)③'!A:A,0),1)</f>
        <v>246</v>
      </c>
      <c r="L270" s="17">
        <f t="shared" si="32"/>
        <v>247</v>
      </c>
      <c r="M270" s="17" t="str">
        <f t="shared" si="33"/>
        <v>廃棄物最終処分場集排水設備・通気装置</v>
      </c>
      <c r="O270" s="58" t="str">
        <f>INDEX('1.2(1)③'!$I:$I,MATCH($K270,'1.2(1)③'!$B:$B,0),1)</f>
        <v>適正な集排水管敷設・集水ピットの設置・竪型ガス抜き設備の設置等による準好気性埋立構造の導入</v>
      </c>
      <c r="P270">
        <f t="shared" si="31"/>
        <v>2</v>
      </c>
      <c r="Q270">
        <v>0</v>
      </c>
      <c r="R270">
        <v>0</v>
      </c>
    </row>
    <row r="271" spans="2:18">
      <c r="B271" s="80" t="s">
        <v>3069</v>
      </c>
      <c r="D271" s="26"/>
      <c r="E271" s="28"/>
      <c r="F271" s="70" t="s">
        <v>13</v>
      </c>
      <c r="G271" s="78" t="s">
        <v>3486</v>
      </c>
      <c r="H271" s="30"/>
      <c r="I271" s="301" t="s">
        <v>3488</v>
      </c>
      <c r="J271" s="297" t="str">
        <f t="shared" si="30"/>
        <v>248～249</v>
      </c>
      <c r="K271" s="60">
        <f>INDEX('1.2(1)③'!$B:$B,MATCH(M271,'1.2(1)③'!A:A,0),1)</f>
        <v>248</v>
      </c>
      <c r="L271" s="17">
        <f t="shared" si="32"/>
        <v>249</v>
      </c>
      <c r="M271" s="17" t="str">
        <f t="shared" si="33"/>
        <v>廃棄物最終処分場浸出液処理設備</v>
      </c>
      <c r="O271" s="58" t="str">
        <f>INDEX('1.2(1)③'!$I:$I,MATCH($K271,'1.2(1)③'!$B:$B,0),1)</f>
        <v>ばっ気ブロワ風量・ポンプ流量調整のインバータ制御システムの導入</v>
      </c>
      <c r="P271">
        <f t="shared" si="31"/>
        <v>2</v>
      </c>
      <c r="Q271">
        <v>0</v>
      </c>
      <c r="R271">
        <v>0</v>
      </c>
    </row>
    <row r="272" spans="2:18">
      <c r="B272" s="78" t="s">
        <v>3069</v>
      </c>
      <c r="C272" s="29"/>
      <c r="D272" s="127"/>
      <c r="E272" s="30"/>
      <c r="F272" s="71" t="s">
        <v>13</v>
      </c>
      <c r="G272" s="127" t="s">
        <v>753</v>
      </c>
      <c r="H272" s="30"/>
      <c r="I272" s="301" t="s">
        <v>3489</v>
      </c>
      <c r="J272" s="297">
        <f t="shared" si="30"/>
        <v>250</v>
      </c>
      <c r="K272" s="60">
        <f>INDEX('1.2(1)③'!$B:$B,MATCH(M272,'1.2(1)③'!A:A,0),1)</f>
        <v>250</v>
      </c>
      <c r="L272" s="17">
        <f t="shared" si="32"/>
        <v>250</v>
      </c>
      <c r="M272" s="17" t="str">
        <f t="shared" si="33"/>
        <v>廃棄物その他廃棄物系バイオマスの利活用のための設備</v>
      </c>
      <c r="O272" s="58" t="str">
        <f>INDEX('1.2(1)③'!$I:$I,MATCH($K272,'1.2(1)③'!$B:$B,0),1)</f>
        <v>バイオディーゼル燃料化施設やメタンを高効率に回収する施設等における廃棄物系バイオマスの利活用のための設備の整備</v>
      </c>
      <c r="P272">
        <f t="shared" si="31"/>
        <v>1</v>
      </c>
      <c r="Q272">
        <v>0</v>
      </c>
      <c r="R272">
        <v>0</v>
      </c>
    </row>
    <row r="273" spans="2:18">
      <c r="K273" s="58">
        <f>'1.2(1)③'!B256+1</f>
        <v>251</v>
      </c>
    </row>
    <row r="274" spans="2:18" ht="18.600000000000001">
      <c r="B274" s="33" t="s">
        <v>3067</v>
      </c>
      <c r="C274" s="19" t="s">
        <v>713</v>
      </c>
      <c r="E274" s="19"/>
    </row>
    <row r="276" spans="2:18" ht="28.8">
      <c r="B276" s="369" t="s">
        <v>0</v>
      </c>
      <c r="C276" s="370"/>
      <c r="D276" s="369" t="s">
        <v>730</v>
      </c>
      <c r="E276" s="370"/>
      <c r="F276" s="292" t="s">
        <v>8</v>
      </c>
      <c r="G276" s="369" t="s">
        <v>3</v>
      </c>
      <c r="H276" s="370"/>
      <c r="I276" s="73" t="s">
        <v>1024</v>
      </c>
      <c r="J276" s="59" t="s">
        <v>3003</v>
      </c>
      <c r="O276" s="58" t="s">
        <v>3850</v>
      </c>
      <c r="P276" s="58" t="s">
        <v>3513</v>
      </c>
      <c r="Q276" t="s">
        <v>3516</v>
      </c>
      <c r="R276" t="s">
        <v>3517</v>
      </c>
    </row>
    <row r="277" spans="2:18">
      <c r="B277" s="298" t="s">
        <v>706</v>
      </c>
      <c r="C277" s="299"/>
      <c r="D277" t="s">
        <v>1025</v>
      </c>
      <c r="F277" s="22" t="s">
        <v>720</v>
      </c>
      <c r="G277" t="s">
        <v>3431</v>
      </c>
      <c r="H277" s="28"/>
      <c r="I277" s="23" t="s">
        <v>1023</v>
      </c>
      <c r="J277" s="297" t="str">
        <f t="shared" ref="J277:J322" si="34">HYPERLINK("#'"&amp;$B$17&amp;$B$18&amp;$B$274&amp;"'!B"&amp;K277+6,IF(L277=K277,K277,K277&amp;"～"&amp;L277))</f>
        <v>1～2</v>
      </c>
      <c r="K277" s="60">
        <f>INDEX('1.2(1)④'!$B:$B,MATCH(M277,'1.2(1)④'!A:A,0),1)</f>
        <v>1</v>
      </c>
      <c r="L277" s="17">
        <f>K278-1</f>
        <v>2</v>
      </c>
      <c r="M277" s="17" t="str">
        <f>D277&amp;F277&amp;G277&amp;I277</f>
        <v>荷主等Scope3排出削減に資する輸送方法の選択ー</v>
      </c>
      <c r="N277"/>
      <c r="O277" s="58" t="str">
        <f>INDEX('1.2(1)④'!$J:$J,MATCH($K277,'1.2(1)④'!$B:$B,0),1)</f>
        <v>モーダルシフトの推進</v>
      </c>
      <c r="P277">
        <f t="shared" ref="P277:P322" si="35">L277-K277+1</f>
        <v>2</v>
      </c>
      <c r="Q277">
        <v>0</v>
      </c>
      <c r="R277">
        <v>0</v>
      </c>
    </row>
    <row r="278" spans="2:18">
      <c r="B278" s="26"/>
      <c r="C278" s="28"/>
      <c r="D278" s="43" t="s">
        <v>1025</v>
      </c>
      <c r="F278" s="69" t="s">
        <v>720</v>
      </c>
      <c r="G278" s="26" t="s">
        <v>1177</v>
      </c>
      <c r="H278" s="28"/>
      <c r="I278" s="23" t="s">
        <v>1023</v>
      </c>
      <c r="J278" s="297" t="str">
        <f t="shared" si="34"/>
        <v>3～34</v>
      </c>
      <c r="K278" s="60">
        <f>INDEX('1.2(1)④'!$B:$B,MATCH(M278,'1.2(1)④'!A:A,0),1)</f>
        <v>3</v>
      </c>
      <c r="L278" s="17">
        <f t="shared" ref="L278:L322" si="36">K279-1</f>
        <v>34</v>
      </c>
      <c r="M278" s="17" t="str">
        <f t="shared" ref="M278:M322" si="37">D278&amp;F278&amp;G278&amp;I278</f>
        <v>荷主等Scope3輸送効率向上のための措置ー</v>
      </c>
      <c r="N278"/>
      <c r="O278" s="58" t="str">
        <f>INDEX('1.2(1)④'!$J:$J,MATCH($K278,'1.2(1)④'!$B:$B,0),1)</f>
        <v>積み合わせ輸送、混載便の活用</v>
      </c>
      <c r="P278">
        <f t="shared" si="35"/>
        <v>32</v>
      </c>
      <c r="Q278">
        <v>0</v>
      </c>
      <c r="R278">
        <v>0</v>
      </c>
    </row>
    <row r="279" spans="2:18">
      <c r="B279" s="26"/>
      <c r="C279" s="28"/>
      <c r="D279" s="298" t="s">
        <v>1067</v>
      </c>
      <c r="E279" s="24"/>
      <c r="F279" s="21" t="s">
        <v>1178</v>
      </c>
      <c r="G279" s="298" t="s">
        <v>1179</v>
      </c>
      <c r="H279" s="299"/>
      <c r="I279" s="301" t="s">
        <v>1070</v>
      </c>
      <c r="J279" s="297">
        <f t="shared" si="34"/>
        <v>35</v>
      </c>
      <c r="K279" s="60">
        <f>INDEX('1.2(1)④'!$B:$B,MATCH(M279,'1.2(1)④'!A:A,0),1)</f>
        <v>35</v>
      </c>
      <c r="L279" s="17">
        <f t="shared" si="36"/>
        <v>35</v>
      </c>
      <c r="M279" s="17" t="str">
        <f t="shared" si="37"/>
        <v>貨物輸送事業者Scope1,2燃費性能の優れた輸送用機器の使用 （機器・機材等の導入）鉄道</v>
      </c>
      <c r="N279"/>
      <c r="O279" s="58" t="str">
        <f>INDEX('1.2(1)④'!$J:$J,MATCH($K279,'1.2(1)④'!$B:$B,0),1)</f>
        <v>VVVFインバーター制御車両（交流電動機の速度・回転数制御）・高効率内燃機関・ハイブリッド車両・ディーゼルエレクトリック車両等への代替促進</v>
      </c>
      <c r="P279">
        <f t="shared" si="35"/>
        <v>1</v>
      </c>
      <c r="Q279">
        <v>0</v>
      </c>
      <c r="R279">
        <v>0</v>
      </c>
    </row>
    <row r="280" spans="2:18">
      <c r="B280" s="26"/>
      <c r="C280" s="28"/>
      <c r="D280" s="42" t="s">
        <v>1067</v>
      </c>
      <c r="F280" s="69" t="s">
        <v>1178</v>
      </c>
      <c r="G280" s="42" t="s">
        <v>1179</v>
      </c>
      <c r="H280" s="28"/>
      <c r="I280" s="301" t="s">
        <v>1072</v>
      </c>
      <c r="J280" s="297" t="str">
        <f t="shared" si="34"/>
        <v>36～41</v>
      </c>
      <c r="K280" s="60">
        <f>INDEX('1.2(1)④'!$B:$B,MATCH(M280,'1.2(1)④'!A:A,0),1)</f>
        <v>36</v>
      </c>
      <c r="L280" s="17">
        <f t="shared" si="36"/>
        <v>41</v>
      </c>
      <c r="M280" s="17" t="str">
        <f t="shared" si="37"/>
        <v>貨物輸送事業者Scope1,2燃費性能の優れた輸送用機器の使用 （機器・機材等の導入）自動車</v>
      </c>
      <c r="N280"/>
      <c r="O280" s="58" t="str">
        <f>INDEX('1.2(1)④'!$J:$J,MATCH($K280,'1.2(1)④'!$B:$B,0),1)</f>
        <v>トップランナー燃費基準達成車・ハイブリッド車・天然ガス車・電気自動車、燃料電池自動車等の温室効果ガス低排出車の導入</v>
      </c>
      <c r="P280">
        <f t="shared" si="35"/>
        <v>6</v>
      </c>
      <c r="Q280">
        <v>0</v>
      </c>
      <c r="R280">
        <v>0</v>
      </c>
    </row>
    <row r="281" spans="2:18">
      <c r="B281" s="26"/>
      <c r="C281" s="28"/>
      <c r="D281" s="80" t="s">
        <v>1067</v>
      </c>
      <c r="F281" s="70" t="s">
        <v>1178</v>
      </c>
      <c r="G281" s="80" t="s">
        <v>1179</v>
      </c>
      <c r="H281" s="28"/>
      <c r="I281" s="301" t="s">
        <v>1078</v>
      </c>
      <c r="J281" s="297" t="str">
        <f t="shared" si="34"/>
        <v>42～44</v>
      </c>
      <c r="K281" s="60">
        <f>INDEX('1.2(1)④'!$B:$B,MATCH(M281,'1.2(1)④'!A:A,0),1)</f>
        <v>42</v>
      </c>
      <c r="L281" s="17">
        <f t="shared" si="36"/>
        <v>44</v>
      </c>
      <c r="M281" s="17" t="str">
        <f t="shared" si="37"/>
        <v>貨物輸送事業者Scope1,2燃費性能の優れた輸送用機器の使用 （機器・機材等の導入）船舶</v>
      </c>
      <c r="N281"/>
      <c r="O281" s="58" t="str">
        <f>INDEX('1.2(1)④'!$J:$J,MATCH($K281,'1.2(1)④'!$B:$B,0),1)</f>
        <v>スーパーエコシップ、内航船省エネルギー格付制度において格付を取得可能な省エネルギー・省CO2排出船舶等の導入</v>
      </c>
      <c r="P281">
        <f t="shared" si="35"/>
        <v>3</v>
      </c>
      <c r="Q281">
        <v>0</v>
      </c>
      <c r="R281">
        <v>0</v>
      </c>
    </row>
    <row r="282" spans="2:18">
      <c r="B282" s="26"/>
      <c r="C282" s="28"/>
      <c r="D282" s="80" t="s">
        <v>1067</v>
      </c>
      <c r="F282" s="70" t="s">
        <v>1178</v>
      </c>
      <c r="G282" s="78" t="s">
        <v>1179</v>
      </c>
      <c r="H282" s="30"/>
      <c r="I282" s="301" t="s">
        <v>1082</v>
      </c>
      <c r="J282" s="297" t="str">
        <f t="shared" si="34"/>
        <v>45～46</v>
      </c>
      <c r="K282" s="60">
        <f>INDEX('1.2(1)④'!$B:$B,MATCH(M282,'1.2(1)④'!A:A,0),1)</f>
        <v>45</v>
      </c>
      <c r="L282" s="17">
        <f t="shared" si="36"/>
        <v>46</v>
      </c>
      <c r="M282" s="17" t="str">
        <f t="shared" si="37"/>
        <v>貨物輸送事業者Scope1,2燃費性能の優れた輸送用機器の使用 （機器・機材等の導入）航空機</v>
      </c>
      <c r="N282"/>
      <c r="O282" s="58" t="str">
        <f>INDEX('1.2(1)④'!$J:$J,MATCH($K282,'1.2(1)④'!$B:$B,0),1)</f>
        <v>高効率の機材導入</v>
      </c>
      <c r="P282">
        <f t="shared" si="35"/>
        <v>2</v>
      </c>
      <c r="Q282">
        <v>0</v>
      </c>
      <c r="R282">
        <v>0</v>
      </c>
    </row>
    <row r="283" spans="2:18">
      <c r="B283" s="26"/>
      <c r="C283" s="28"/>
      <c r="D283" s="80" t="s">
        <v>1067</v>
      </c>
      <c r="F283" s="70" t="s">
        <v>1178</v>
      </c>
      <c r="G283" s="26" t="s">
        <v>1180</v>
      </c>
      <c r="H283" s="28"/>
      <c r="I283" s="301" t="s">
        <v>3439</v>
      </c>
      <c r="J283" s="297" t="str">
        <f t="shared" si="34"/>
        <v>47～48</v>
      </c>
      <c r="K283" s="60">
        <f>INDEX('1.2(1)④'!$B:$B,MATCH(M283,'1.2(1)④'!A:A,0),1)</f>
        <v>47</v>
      </c>
      <c r="L283" s="17">
        <f t="shared" si="36"/>
        <v>48</v>
      </c>
      <c r="M283" s="17" t="str">
        <f t="shared" si="37"/>
        <v>貨物輸送事業者Scope1,2排出削減に資する運転又は操縦 （運用管理）鉄道</v>
      </c>
      <c r="N283"/>
      <c r="O283" s="58" t="str">
        <f>INDEX('1.2(1)④'!$J:$J,MATCH($K283,'1.2(1)④'!$B:$B,0),1)</f>
        <v>惰行運転の活用</v>
      </c>
      <c r="P283">
        <f t="shared" si="35"/>
        <v>2</v>
      </c>
      <c r="Q283">
        <v>0</v>
      </c>
      <c r="R283">
        <v>0</v>
      </c>
    </row>
    <row r="284" spans="2:18">
      <c r="B284" s="26"/>
      <c r="C284" s="28"/>
      <c r="D284" s="80" t="s">
        <v>1067</v>
      </c>
      <c r="F284" s="70" t="s">
        <v>1178</v>
      </c>
      <c r="G284" s="42" t="s">
        <v>1180</v>
      </c>
      <c r="H284" s="28"/>
      <c r="I284" s="301" t="s">
        <v>1072</v>
      </c>
      <c r="J284" s="297" t="str">
        <f t="shared" si="34"/>
        <v>49～52</v>
      </c>
      <c r="K284" s="60">
        <f>INDEX('1.2(1)④'!$B:$B,MATCH(M284,'1.2(1)④'!A:A,0),1)</f>
        <v>49</v>
      </c>
      <c r="L284" s="17">
        <f t="shared" si="36"/>
        <v>52</v>
      </c>
      <c r="M284" s="17" t="str">
        <f t="shared" si="37"/>
        <v>貨物輸送事業者Scope1,2排出削減に資する運転又は操縦 （運用管理）自動車</v>
      </c>
      <c r="N284"/>
      <c r="O284" s="58" t="str">
        <f>INDEX('1.2(1)④'!$J:$J,MATCH($K284,'1.2(1)④'!$B:$B,0),1)</f>
        <v>エコドライブの促進</v>
      </c>
      <c r="P284">
        <f t="shared" si="35"/>
        <v>4</v>
      </c>
      <c r="Q284">
        <v>0</v>
      </c>
      <c r="R284">
        <v>0</v>
      </c>
    </row>
    <row r="285" spans="2:18">
      <c r="B285" s="26"/>
      <c r="C285" s="28"/>
      <c r="D285" s="80" t="s">
        <v>1067</v>
      </c>
      <c r="F285" s="70" t="s">
        <v>1178</v>
      </c>
      <c r="G285" s="80" t="s">
        <v>1180</v>
      </c>
      <c r="H285" s="28"/>
      <c r="I285" s="301" t="s">
        <v>3440</v>
      </c>
      <c r="J285" s="297" t="str">
        <f t="shared" si="34"/>
        <v>53～56</v>
      </c>
      <c r="K285" s="60">
        <f>INDEX('1.2(1)④'!$B:$B,MATCH(M285,'1.2(1)④'!A:A,0),1)</f>
        <v>53</v>
      </c>
      <c r="L285" s="17">
        <f t="shared" si="36"/>
        <v>56</v>
      </c>
      <c r="M285" s="17" t="str">
        <f t="shared" si="37"/>
        <v>貨物輸送事業者Scope1,2排出削減に資する運転又は操縦 （運用管理）船舶</v>
      </c>
      <c r="N285"/>
      <c r="O285" s="58" t="str">
        <f>INDEX('1.2(1)④'!$J:$J,MATCH($K285,'1.2(1)④'!$B:$B,0),1)</f>
        <v>低燃費航行の実施（減速航行、バラスト水の調整等）</v>
      </c>
      <c r="P285">
        <f t="shared" si="35"/>
        <v>4</v>
      </c>
      <c r="Q285">
        <v>0</v>
      </c>
      <c r="R285">
        <v>0</v>
      </c>
    </row>
    <row r="286" spans="2:18">
      <c r="B286" s="26"/>
      <c r="C286" s="28"/>
      <c r="D286" s="80" t="s">
        <v>1067</v>
      </c>
      <c r="F286" s="70" t="s">
        <v>1178</v>
      </c>
      <c r="G286" s="80" t="s">
        <v>1180</v>
      </c>
      <c r="H286" s="28"/>
      <c r="I286" s="301" t="s">
        <v>1096</v>
      </c>
      <c r="J286" s="297" t="str">
        <f t="shared" si="34"/>
        <v>57～59</v>
      </c>
      <c r="K286" s="60">
        <f>INDEX('1.2(1)④'!$B:$B,MATCH(M286,'1.2(1)④'!A:A,0),1)</f>
        <v>57</v>
      </c>
      <c r="L286" s="17">
        <f t="shared" si="36"/>
        <v>59</v>
      </c>
      <c r="M286" s="17" t="str">
        <f t="shared" si="37"/>
        <v>貨物輸送事業者Scope1,2排出削減に資する運転又は操縦 （運用管理）航空機　</v>
      </c>
      <c r="N286"/>
      <c r="O286" s="58" t="str">
        <f>INDEX('1.2(1)④'!$J:$J,MATCH($K286,'1.2(1)④'!$B:$B,0),1)</f>
        <v>低燃費運航の実施（管制支援システムの活用等）</v>
      </c>
      <c r="P286">
        <f t="shared" si="35"/>
        <v>3</v>
      </c>
      <c r="Q286">
        <v>0</v>
      </c>
      <c r="R286">
        <v>0</v>
      </c>
    </row>
    <row r="287" spans="2:18">
      <c r="B287" s="26"/>
      <c r="C287" s="28"/>
      <c r="D287" s="80" t="s">
        <v>1067</v>
      </c>
      <c r="F287" s="70" t="s">
        <v>1178</v>
      </c>
      <c r="G287" s="298" t="s">
        <v>1181</v>
      </c>
      <c r="H287" s="299"/>
      <c r="I287" s="301" t="s">
        <v>1070</v>
      </c>
      <c r="J287" s="297" t="str">
        <f t="shared" si="34"/>
        <v>60～61</v>
      </c>
      <c r="K287" s="60">
        <f>INDEX('1.2(1)④'!$B:$B,MATCH(M287,'1.2(1)④'!A:A,0),1)</f>
        <v>60</v>
      </c>
      <c r="L287" s="17">
        <f t="shared" si="36"/>
        <v>61</v>
      </c>
      <c r="M287" s="17" t="str">
        <f t="shared" si="37"/>
        <v>貨物輸送事業者Scope1,2輸送機器の大型化 （機器・機材等の導入）鉄道</v>
      </c>
      <c r="N287"/>
      <c r="O287" s="58" t="str">
        <f>INDEX('1.2(1)④'!$J:$J,MATCH($K287,'1.2(1)④'!$B:$B,0),1)</f>
        <v>大型コンテナに対応した貨車・荷役機械の導入</v>
      </c>
      <c r="P287">
        <f t="shared" si="35"/>
        <v>2</v>
      </c>
      <c r="Q287">
        <v>0</v>
      </c>
      <c r="R287">
        <v>0</v>
      </c>
    </row>
    <row r="288" spans="2:18">
      <c r="B288" s="26"/>
      <c r="C288" s="28"/>
      <c r="D288" s="80" t="s">
        <v>1067</v>
      </c>
      <c r="F288" s="70" t="s">
        <v>1178</v>
      </c>
      <c r="G288" s="80" t="s">
        <v>1181</v>
      </c>
      <c r="H288" s="28"/>
      <c r="I288" s="301" t="s">
        <v>1072</v>
      </c>
      <c r="J288" s="297" t="str">
        <f t="shared" si="34"/>
        <v>62～63</v>
      </c>
      <c r="K288" s="60">
        <f>INDEX('1.2(1)④'!$B:$B,MATCH(M288,'1.2(1)④'!A:A,0),1)</f>
        <v>62</v>
      </c>
      <c r="L288" s="17">
        <f t="shared" si="36"/>
        <v>63</v>
      </c>
      <c r="M288" s="17" t="str">
        <f t="shared" si="37"/>
        <v>貨物輸送事業者Scope1,2輸送機器の大型化 （機器・機材等の導入）自動車</v>
      </c>
      <c r="N288"/>
      <c r="O288" s="58" t="str">
        <f>INDEX('1.2(1)④'!$J:$J,MATCH($K288,'1.2(1)④'!$B:$B,0),1)</f>
        <v>車両の大型化、トレーラー化</v>
      </c>
      <c r="P288">
        <f t="shared" si="35"/>
        <v>2</v>
      </c>
      <c r="Q288">
        <v>0</v>
      </c>
      <c r="R288">
        <v>0</v>
      </c>
    </row>
    <row r="289" spans="2:18">
      <c r="B289" s="26"/>
      <c r="C289" s="28"/>
      <c r="D289" s="80" t="s">
        <v>1067</v>
      </c>
      <c r="F289" s="70" t="s">
        <v>1178</v>
      </c>
      <c r="G289" s="80" t="s">
        <v>1181</v>
      </c>
      <c r="H289" s="28"/>
      <c r="I289" s="301" t="s">
        <v>1078</v>
      </c>
      <c r="J289" s="297">
        <f t="shared" si="34"/>
        <v>64</v>
      </c>
      <c r="K289" s="60">
        <f>INDEX('1.2(1)④'!$B:$B,MATCH(M289,'1.2(1)④'!A:A,0),1)</f>
        <v>64</v>
      </c>
      <c r="L289" s="17">
        <f t="shared" si="36"/>
        <v>64</v>
      </c>
      <c r="M289" s="17" t="str">
        <f t="shared" si="37"/>
        <v>貨物輸送事業者Scope1,2輸送機器の大型化 （機器・機材等の導入）船舶</v>
      </c>
      <c r="N289"/>
      <c r="O289" s="58" t="str">
        <f>INDEX('1.2(1)④'!$J:$J,MATCH($K289,'1.2(1)④'!$B:$B,0),1)</f>
        <v>船舶の大型化、貨物積載区域の増大</v>
      </c>
      <c r="P289">
        <f t="shared" si="35"/>
        <v>1</v>
      </c>
      <c r="Q289">
        <v>0</v>
      </c>
      <c r="R289">
        <v>0</v>
      </c>
    </row>
    <row r="290" spans="2:18">
      <c r="B290" s="26"/>
      <c r="C290" s="28"/>
      <c r="D290" s="80" t="s">
        <v>1067</v>
      </c>
      <c r="F290" s="70" t="s">
        <v>1178</v>
      </c>
      <c r="G290" s="78" t="s">
        <v>1181</v>
      </c>
      <c r="H290" s="30"/>
      <c r="I290" s="301" t="s">
        <v>3441</v>
      </c>
      <c r="J290" s="297">
        <f t="shared" si="34"/>
        <v>65</v>
      </c>
      <c r="K290" s="60">
        <f>INDEX('1.2(1)④'!$B:$B,MATCH(M290,'1.2(1)④'!A:A,0),1)</f>
        <v>65</v>
      </c>
      <c r="L290" s="17">
        <f t="shared" si="36"/>
        <v>65</v>
      </c>
      <c r="M290" s="17" t="str">
        <f t="shared" si="37"/>
        <v>貨物輸送事業者Scope1,2輸送機器の大型化 （機器・機材等の導入）航空機</v>
      </c>
      <c r="N290"/>
      <c r="O290" s="58" t="str">
        <f>INDEX('1.2(1)④'!$J:$J,MATCH($K290,'1.2(1)④'!$B:$B,0),1)</f>
        <v>輸送量に応じた最適な機材の選択</v>
      </c>
      <c r="P290">
        <f t="shared" si="35"/>
        <v>1</v>
      </c>
      <c r="Q290">
        <v>0</v>
      </c>
      <c r="R290">
        <v>0</v>
      </c>
    </row>
    <row r="291" spans="2:18">
      <c r="B291" s="26"/>
      <c r="C291" s="28"/>
      <c r="D291" s="80" t="s">
        <v>1067</v>
      </c>
      <c r="F291" s="70" t="s">
        <v>1178</v>
      </c>
      <c r="G291" t="s">
        <v>1106</v>
      </c>
      <c r="H291" s="299"/>
      <c r="I291" s="301" t="s">
        <v>1070</v>
      </c>
      <c r="J291" s="297" t="str">
        <f t="shared" si="34"/>
        <v>66～67</v>
      </c>
      <c r="K291" s="60">
        <f>INDEX('1.2(1)④'!$B:$B,MATCH(M291,'1.2(1)④'!A:A,0),1)</f>
        <v>66</v>
      </c>
      <c r="L291" s="17">
        <f t="shared" si="36"/>
        <v>67</v>
      </c>
      <c r="M291" s="17" t="str">
        <f t="shared" si="37"/>
        <v>貨物輸送事業者Scope1,2輸送能力の効率的な活用 （運用管理）鉄道</v>
      </c>
      <c r="N291"/>
      <c r="O291" s="58" t="str">
        <f>INDEX('1.2(1)④'!$J:$J,MATCH($K291,'1.2(1)④'!$B:$B,0),1)</f>
        <v>積載率の向上</v>
      </c>
      <c r="P291">
        <f t="shared" si="35"/>
        <v>2</v>
      </c>
      <c r="Q291">
        <v>0</v>
      </c>
      <c r="R291">
        <v>0</v>
      </c>
    </row>
    <row r="292" spans="2:18">
      <c r="B292" s="26"/>
      <c r="C292" s="28"/>
      <c r="D292" s="80" t="s">
        <v>1067</v>
      </c>
      <c r="F292" s="70" t="s">
        <v>1178</v>
      </c>
      <c r="G292" s="42" t="s">
        <v>1106</v>
      </c>
      <c r="H292" s="28"/>
      <c r="I292" s="301" t="s">
        <v>1072</v>
      </c>
      <c r="J292" s="297" t="str">
        <f t="shared" si="34"/>
        <v>68～70</v>
      </c>
      <c r="K292" s="60">
        <f>INDEX('1.2(1)④'!$B:$B,MATCH(M292,'1.2(1)④'!A:A,0),1)</f>
        <v>68</v>
      </c>
      <c r="L292" s="17">
        <f t="shared" si="36"/>
        <v>70</v>
      </c>
      <c r="M292" s="17" t="str">
        <f t="shared" si="37"/>
        <v>貨物輸送事業者Scope1,2輸送能力の効率的な活用 （運用管理）自動車</v>
      </c>
      <c r="N292"/>
      <c r="O292" s="58" t="str">
        <f>INDEX('1.2(1)④'!$J:$J,MATCH($K292,'1.2(1)④'!$B:$B,0),1)</f>
        <v>積載率の向上</v>
      </c>
      <c r="P292">
        <f t="shared" si="35"/>
        <v>3</v>
      </c>
      <c r="Q292">
        <v>0</v>
      </c>
      <c r="R292">
        <v>0</v>
      </c>
    </row>
    <row r="293" spans="2:18">
      <c r="B293" s="26"/>
      <c r="C293" s="28"/>
      <c r="D293" s="80" t="s">
        <v>1067</v>
      </c>
      <c r="F293" s="70" t="s">
        <v>1178</v>
      </c>
      <c r="G293" s="80" t="s">
        <v>3432</v>
      </c>
      <c r="H293" s="28"/>
      <c r="I293" s="301" t="s">
        <v>1078</v>
      </c>
      <c r="J293" s="297" t="str">
        <f t="shared" si="34"/>
        <v>71～72</v>
      </c>
      <c r="K293" s="60">
        <f>INDEX('1.2(1)④'!$B:$B,MATCH(M293,'1.2(1)④'!A:A,0),1)</f>
        <v>71</v>
      </c>
      <c r="L293" s="17">
        <f t="shared" si="36"/>
        <v>72</v>
      </c>
      <c r="M293" s="17" t="str">
        <f t="shared" si="37"/>
        <v>貨物輸送事業者Scope1,2輸送能力の効率的な活用 （運用管理）船舶</v>
      </c>
      <c r="N293"/>
      <c r="O293" s="58" t="str">
        <f>INDEX('1.2(1)④'!$J:$J,MATCH($K293,'1.2(1)④'!$B:$B,0),1)</f>
        <v>積載率の向上</v>
      </c>
      <c r="P293">
        <f t="shared" si="35"/>
        <v>2</v>
      </c>
      <c r="Q293">
        <v>0</v>
      </c>
      <c r="R293">
        <v>0</v>
      </c>
    </row>
    <row r="294" spans="2:18">
      <c r="B294" s="26"/>
      <c r="C294" s="28"/>
      <c r="D294" s="80" t="s">
        <v>1067</v>
      </c>
      <c r="F294" s="70" t="s">
        <v>1178</v>
      </c>
      <c r="G294" s="78" t="s">
        <v>3432</v>
      </c>
      <c r="H294" s="30"/>
      <c r="I294" s="301" t="s">
        <v>3441</v>
      </c>
      <c r="J294" s="297" t="str">
        <f t="shared" si="34"/>
        <v>73～74</v>
      </c>
      <c r="K294" s="60">
        <f>INDEX('1.2(1)④'!$B:$B,MATCH(M294,'1.2(1)④'!A:A,0),1)</f>
        <v>73</v>
      </c>
      <c r="L294" s="17">
        <f t="shared" si="36"/>
        <v>74</v>
      </c>
      <c r="M294" s="17" t="str">
        <f t="shared" si="37"/>
        <v>貨物輸送事業者Scope1,2輸送能力の効率的な活用 （運用管理）航空機</v>
      </c>
      <c r="N294"/>
      <c r="O294" s="58" t="str">
        <f>INDEX('1.2(1)④'!$J:$J,MATCH($K294,'1.2(1)④'!$B:$B,0),1)</f>
        <v>積載率の向上</v>
      </c>
      <c r="P294">
        <f t="shared" si="35"/>
        <v>2</v>
      </c>
      <c r="Q294">
        <v>0</v>
      </c>
      <c r="R294">
        <v>0</v>
      </c>
    </row>
    <row r="295" spans="2:18">
      <c r="B295" s="26"/>
      <c r="C295" s="28"/>
      <c r="D295" s="80" t="s">
        <v>1067</v>
      </c>
      <c r="F295" s="70" t="s">
        <v>1178</v>
      </c>
      <c r="G295" s="26" t="s">
        <v>1182</v>
      </c>
      <c r="H295" s="28"/>
      <c r="I295" s="301" t="s">
        <v>3442</v>
      </c>
      <c r="J295" s="297" t="str">
        <f t="shared" si="34"/>
        <v>75～76</v>
      </c>
      <c r="K295" s="60">
        <f>INDEX('1.2(1)④'!$B:$B,MATCH(M295,'1.2(1)④'!A:A,0),1)</f>
        <v>75</v>
      </c>
      <c r="L295" s="17">
        <f t="shared" si="36"/>
        <v>76</v>
      </c>
      <c r="M295" s="17" t="str">
        <f t="shared" si="37"/>
        <v>貨物輸送事業者Scope1,2その他排出削減 （運用管理）共通</v>
      </c>
      <c r="N295"/>
      <c r="O295" s="58" t="str">
        <f>INDEX('1.2(1)④'!$J:$J,MATCH($K295,'1.2(1)④'!$B:$B,0),1)</f>
        <v>バイオ燃料等低炭素燃料、再エネ電力の導入活用量の開示</v>
      </c>
      <c r="P295">
        <f t="shared" si="35"/>
        <v>2</v>
      </c>
      <c r="Q295">
        <v>0</v>
      </c>
      <c r="R295">
        <v>0</v>
      </c>
    </row>
    <row r="296" spans="2:18">
      <c r="B296" s="26"/>
      <c r="C296" s="28"/>
      <c r="D296" s="80" t="s">
        <v>1067</v>
      </c>
      <c r="F296" s="70" t="s">
        <v>1178</v>
      </c>
      <c r="G296" s="80" t="s">
        <v>1182</v>
      </c>
      <c r="H296" s="28"/>
      <c r="I296" s="301" t="s">
        <v>1070</v>
      </c>
      <c r="J296" s="297" t="str">
        <f t="shared" si="34"/>
        <v>77～84</v>
      </c>
      <c r="K296" s="60">
        <f>INDEX('1.2(1)④'!$B:$B,MATCH(M296,'1.2(1)④'!A:A,0),1)</f>
        <v>77</v>
      </c>
      <c r="L296" s="17">
        <f t="shared" si="36"/>
        <v>84</v>
      </c>
      <c r="M296" s="17" t="str">
        <f t="shared" si="37"/>
        <v>貨物輸送事業者Scope1,2その他排出削減 （運用管理）鉄道</v>
      </c>
      <c r="N296"/>
      <c r="O296" s="58" t="str">
        <f>INDEX('1.2(1)④'!$J:$J,MATCH($K296,'1.2(1)④'!$B:$B,0),1)</f>
        <v>物流施設の高度化、物流拠点の整備</v>
      </c>
      <c r="P296">
        <f t="shared" si="35"/>
        <v>8</v>
      </c>
      <c r="Q296">
        <v>0</v>
      </c>
      <c r="R296">
        <v>0</v>
      </c>
    </row>
    <row r="297" spans="2:18">
      <c r="B297" s="26"/>
      <c r="C297" s="28"/>
      <c r="D297" s="80" t="s">
        <v>1067</v>
      </c>
      <c r="F297" s="70" t="s">
        <v>1178</v>
      </c>
      <c r="G297" s="80" t="s">
        <v>1182</v>
      </c>
      <c r="H297" s="28"/>
      <c r="I297" s="301" t="s">
        <v>1072</v>
      </c>
      <c r="J297" s="297" t="str">
        <f t="shared" si="34"/>
        <v>85～95</v>
      </c>
      <c r="K297" s="60">
        <f>INDEX('1.2(1)④'!$B:$B,MATCH(M297,'1.2(1)④'!A:A,0),1)</f>
        <v>85</v>
      </c>
      <c r="L297" s="17">
        <f t="shared" si="36"/>
        <v>95</v>
      </c>
      <c r="M297" s="17" t="str">
        <f t="shared" si="37"/>
        <v>貨物輸送事業者Scope1,2その他排出削減 （運用管理）自動車</v>
      </c>
      <c r="N297"/>
      <c r="O297" s="58" t="str">
        <f>INDEX('1.2(1)④'!$J:$J,MATCH($K297,'1.2(1)④'!$B:$B,0),1)</f>
        <v>物流施設の高度化、物流拠点の整備</v>
      </c>
      <c r="P297">
        <f t="shared" si="35"/>
        <v>11</v>
      </c>
      <c r="Q297">
        <v>0</v>
      </c>
      <c r="R297">
        <v>0</v>
      </c>
    </row>
    <row r="298" spans="2:18">
      <c r="B298" s="26"/>
      <c r="C298" s="28"/>
      <c r="D298" s="80" t="s">
        <v>1067</v>
      </c>
      <c r="F298" s="70" t="s">
        <v>1178</v>
      </c>
      <c r="G298" s="80" t="s">
        <v>1182</v>
      </c>
      <c r="H298" s="28"/>
      <c r="I298" s="301" t="s">
        <v>1078</v>
      </c>
      <c r="J298" s="297" t="str">
        <f t="shared" si="34"/>
        <v>96～103</v>
      </c>
      <c r="K298" s="60">
        <f>INDEX('1.2(1)④'!$B:$B,MATCH(M298,'1.2(1)④'!A:A,0),1)</f>
        <v>96</v>
      </c>
      <c r="L298" s="17">
        <f t="shared" si="36"/>
        <v>103</v>
      </c>
      <c r="M298" s="17" t="str">
        <f t="shared" si="37"/>
        <v>貨物輸送事業者Scope1,2その他排出削減 （運用管理）船舶</v>
      </c>
      <c r="N298"/>
      <c r="O298" s="58" t="str">
        <f>INDEX('1.2(1)④'!$J:$J,MATCH($K298,'1.2(1)④'!$B:$B,0),1)</f>
        <v>過剰包装の廃止・包装材のスリム化、環境負荷の低い包装素材の使用</v>
      </c>
      <c r="P298">
        <f t="shared" si="35"/>
        <v>8</v>
      </c>
      <c r="Q298">
        <v>0</v>
      </c>
      <c r="R298">
        <v>0</v>
      </c>
    </row>
    <row r="299" spans="2:18">
      <c r="B299" s="26"/>
      <c r="C299" s="28"/>
      <c r="D299" s="80" t="s">
        <v>1067</v>
      </c>
      <c r="F299" s="70" t="s">
        <v>1178</v>
      </c>
      <c r="G299" s="80" t="s">
        <v>1182</v>
      </c>
      <c r="H299" s="28"/>
      <c r="I299" s="301" t="s">
        <v>3441</v>
      </c>
      <c r="J299" s="297">
        <f t="shared" si="34"/>
        <v>104</v>
      </c>
      <c r="K299" s="60">
        <f>INDEX('1.2(1)④'!$B:$B,MATCH(M299,'1.2(1)④'!A:A,0),1)</f>
        <v>104</v>
      </c>
      <c r="L299" s="17">
        <f t="shared" si="36"/>
        <v>104</v>
      </c>
      <c r="M299" s="17" t="str">
        <f t="shared" si="37"/>
        <v>貨物輸送事業者Scope1,2その他排出削減 （運用管理）航空機</v>
      </c>
      <c r="N299"/>
      <c r="O299" s="58" t="str">
        <f>INDEX('1.2(1)④'!$J:$J,MATCH($K299,'1.2(1)④'!$B:$B,0),1)</f>
        <v>SAF（Sustainable Aviation Fuel）の導入</v>
      </c>
      <c r="P299">
        <f t="shared" si="35"/>
        <v>1</v>
      </c>
      <c r="Q299">
        <v>0</v>
      </c>
      <c r="R299">
        <v>0</v>
      </c>
    </row>
    <row r="300" spans="2:18">
      <c r="B300" s="26"/>
      <c r="C300" s="28"/>
      <c r="D300" s="80" t="s">
        <v>1067</v>
      </c>
      <c r="F300" s="21" t="s">
        <v>683</v>
      </c>
      <c r="G300" s="74" t="s">
        <v>3433</v>
      </c>
      <c r="H300" s="75"/>
      <c r="I300" s="301" t="s">
        <v>3442</v>
      </c>
      <c r="J300" s="297" t="str">
        <f t="shared" si="34"/>
        <v>105～110</v>
      </c>
      <c r="K300" s="60">
        <f>INDEX('1.2(1)④'!$B:$B,MATCH(M300,'1.2(1)④'!A:A,0),1)</f>
        <v>105</v>
      </c>
      <c r="L300" s="17">
        <f t="shared" si="36"/>
        <v>110</v>
      </c>
      <c r="M300" s="17" t="str">
        <f t="shared" si="37"/>
        <v>貨物輸送事業者Scope3排出削減を考慮した業務委託共通</v>
      </c>
      <c r="N300"/>
      <c r="O300" s="58" t="str">
        <f>INDEX('1.2(1)④'!$J:$J,MATCH($K300,'1.2(1)④'!$B:$B,0),1)</f>
        <v>排出削減を考慮した、運送委託先の選定</v>
      </c>
      <c r="P300">
        <f t="shared" si="35"/>
        <v>6</v>
      </c>
      <c r="Q300">
        <v>0</v>
      </c>
      <c r="R300">
        <v>0</v>
      </c>
    </row>
    <row r="301" spans="2:18">
      <c r="B301" s="26"/>
      <c r="C301" s="28"/>
      <c r="D301" s="80" t="s">
        <v>1067</v>
      </c>
      <c r="F301" s="69" t="s">
        <v>683</v>
      </c>
      <c r="G301" s="74" t="s">
        <v>3434</v>
      </c>
      <c r="H301" s="75"/>
      <c r="I301" s="301" t="s">
        <v>3442</v>
      </c>
      <c r="J301" s="297" t="str">
        <f t="shared" si="34"/>
        <v>111～112</v>
      </c>
      <c r="K301" s="60">
        <f>INDEX('1.2(1)④'!$B:$B,MATCH(M301,'1.2(1)④'!A:A,0),1)</f>
        <v>111</v>
      </c>
      <c r="L301" s="17">
        <f t="shared" si="36"/>
        <v>112</v>
      </c>
      <c r="M301" s="17" t="str">
        <f t="shared" si="37"/>
        <v>貨物輸送事業者Scope3排出削減を考慮した物流拠点の使用共通</v>
      </c>
      <c r="N301"/>
      <c r="O301" s="58" t="str">
        <f>INDEX('1.2(1)④'!$J:$J,MATCH($K301,'1.2(1)④'!$B:$B,0),1)</f>
        <v>排出削減を考慮した、外部物流拠点（倉庫）での保管</v>
      </c>
      <c r="P301">
        <f t="shared" si="35"/>
        <v>2</v>
      </c>
      <c r="Q301">
        <v>0</v>
      </c>
      <c r="R301">
        <v>0</v>
      </c>
    </row>
    <row r="302" spans="2:18">
      <c r="B302" s="26"/>
      <c r="C302" s="28"/>
      <c r="D302" s="80" t="s">
        <v>1067</v>
      </c>
      <c r="F302" s="70" t="s">
        <v>683</v>
      </c>
      <c r="G302" s="74" t="s">
        <v>3435</v>
      </c>
      <c r="H302" s="75"/>
      <c r="I302" s="301" t="s">
        <v>3442</v>
      </c>
      <c r="J302" s="297">
        <f t="shared" si="34"/>
        <v>113</v>
      </c>
      <c r="K302" s="60">
        <f>INDEX('1.2(1)④'!$B:$B,MATCH(M302,'1.2(1)④'!A:A,0),1)</f>
        <v>113</v>
      </c>
      <c r="L302" s="17">
        <f t="shared" si="36"/>
        <v>113</v>
      </c>
      <c r="M302" s="17" t="str">
        <f t="shared" si="37"/>
        <v>貨物輸送事業者Scope3排出削減を考慮した梱包資材・事務用品等の物品購入共通</v>
      </c>
      <c r="N302"/>
      <c r="O302" s="58" t="str">
        <f>INDEX('1.2(1)④'!$J:$J,MATCH($K302,'1.2(1)④'!$B:$B,0),1)</f>
        <v>排出削減を考慮した梱包資材・事務用品等の物品購入</v>
      </c>
      <c r="P302">
        <f t="shared" si="35"/>
        <v>1</v>
      </c>
      <c r="Q302">
        <v>0</v>
      </c>
      <c r="R302">
        <v>0</v>
      </c>
    </row>
    <row r="303" spans="2:18">
      <c r="B303" s="26"/>
      <c r="C303" s="28"/>
      <c r="D303" s="80" t="s">
        <v>1067</v>
      </c>
      <c r="F303" s="70" t="s">
        <v>683</v>
      </c>
      <c r="G303" s="298" t="s">
        <v>3436</v>
      </c>
      <c r="H303" s="299"/>
      <c r="I303" s="301" t="s">
        <v>3442</v>
      </c>
      <c r="J303" s="297" t="str">
        <f t="shared" si="34"/>
        <v>114～115</v>
      </c>
      <c r="K303" s="60">
        <f>INDEX('1.2(1)④'!$B:$B,MATCH(M303,'1.2(1)④'!A:A,0),1)</f>
        <v>114</v>
      </c>
      <c r="L303" s="17">
        <f t="shared" si="36"/>
        <v>115</v>
      </c>
      <c r="M303" s="17" t="str">
        <f t="shared" si="37"/>
        <v>貨物輸送事業者Scope3排出削減を考慮した機器・資材等の廃棄共通</v>
      </c>
      <c r="N303"/>
      <c r="O303" s="58" t="str">
        <f>INDEX('1.2(1)④'!$J:$J,MATCH($K303,'1.2(1)④'!$B:$B,0),1)</f>
        <v>保有車両および関連部品（タイヤ・バッテリー等）のリユース・リサイクル</v>
      </c>
      <c r="P303">
        <f t="shared" si="35"/>
        <v>2</v>
      </c>
      <c r="Q303">
        <v>0</v>
      </c>
      <c r="R303">
        <v>0</v>
      </c>
    </row>
    <row r="304" spans="2:18">
      <c r="B304" s="26"/>
      <c r="C304" s="28"/>
      <c r="D304" s="298" t="s">
        <v>1142</v>
      </c>
      <c r="E304" s="299"/>
      <c r="F304" s="298" t="s">
        <v>1178</v>
      </c>
      <c r="G304" s="298" t="s">
        <v>1179</v>
      </c>
      <c r="H304" s="299"/>
      <c r="I304" s="301" t="s">
        <v>1070</v>
      </c>
      <c r="J304" s="297">
        <f t="shared" si="34"/>
        <v>116</v>
      </c>
      <c r="K304" s="60">
        <f>INDEX('1.2(1)④'!$B:$B,MATCH(M304,'1.2(1)④'!A:A,0),1)</f>
        <v>116</v>
      </c>
      <c r="L304" s="17">
        <f t="shared" si="36"/>
        <v>116</v>
      </c>
      <c r="M304" s="17" t="str">
        <f t="shared" si="37"/>
        <v>旅客輸送事業者Scope1,2燃費性能の優れた輸送用機器の使用 （機器・機材等の導入）鉄道</v>
      </c>
      <c r="N304"/>
      <c r="O304" s="58" t="str">
        <f>INDEX('1.2(1)④'!$J:$J,MATCH($K304,'1.2(1)④'!$B:$B,0),1)</f>
        <v>VVVFインバーター制御車両（交流電動機の速度・回転数制御）・ハイブリッド車両・ディーゼルエレクトリック車両・高効率内燃機関等への代替促進</v>
      </c>
      <c r="P304">
        <f t="shared" si="35"/>
        <v>1</v>
      </c>
      <c r="Q304">
        <v>0</v>
      </c>
      <c r="R304">
        <v>0</v>
      </c>
    </row>
    <row r="305" spans="2:18">
      <c r="B305" s="26"/>
      <c r="C305" s="28"/>
      <c r="D305" s="42" t="s">
        <v>1142</v>
      </c>
      <c r="E305" s="125"/>
      <c r="F305" s="42" t="s">
        <v>1178</v>
      </c>
      <c r="G305" s="42" t="s">
        <v>1179</v>
      </c>
      <c r="H305" s="28"/>
      <c r="I305" s="301" t="s">
        <v>1072</v>
      </c>
      <c r="J305" s="297" t="str">
        <f t="shared" si="34"/>
        <v>117～123</v>
      </c>
      <c r="K305" s="60">
        <f>INDEX('1.2(1)④'!$B:$B,MATCH(M305,'1.2(1)④'!A:A,0),1)</f>
        <v>117</v>
      </c>
      <c r="L305" s="17">
        <f t="shared" si="36"/>
        <v>123</v>
      </c>
      <c r="M305" s="17" t="str">
        <f t="shared" si="37"/>
        <v>旅客輸送事業者Scope1,2燃費性能の優れた輸送用機器の使用 （機器・機材等の導入）自動車</v>
      </c>
      <c r="N305"/>
      <c r="O305" s="58" t="str">
        <f>INDEX('1.2(1)④'!$J:$J,MATCH($K305,'1.2(1)④'!$B:$B,0),1)</f>
        <v>トップランナー燃費基準達成車・ハイブリッド車・天然ガス車・電気自動車・プラグインハイブリッド自動車、燃料電池自動車等の温室効果ガス低排出車の導入</v>
      </c>
      <c r="P305">
        <f t="shared" si="35"/>
        <v>7</v>
      </c>
      <c r="Q305">
        <v>0</v>
      </c>
      <c r="R305">
        <v>0</v>
      </c>
    </row>
    <row r="306" spans="2:18">
      <c r="B306" s="26"/>
      <c r="C306" s="28"/>
      <c r="D306" s="42" t="s">
        <v>1142</v>
      </c>
      <c r="E306" s="125"/>
      <c r="F306" s="80" t="s">
        <v>1178</v>
      </c>
      <c r="G306" s="80" t="s">
        <v>1179</v>
      </c>
      <c r="H306" s="28"/>
      <c r="I306" s="301" t="s">
        <v>1078</v>
      </c>
      <c r="J306" s="297" t="str">
        <f t="shared" si="34"/>
        <v>124～126</v>
      </c>
      <c r="K306" s="60">
        <f>INDEX('1.2(1)④'!$B:$B,MATCH(M306,'1.2(1)④'!A:A,0),1)</f>
        <v>124</v>
      </c>
      <c r="L306" s="17">
        <f t="shared" si="36"/>
        <v>126</v>
      </c>
      <c r="M306" s="17" t="str">
        <f t="shared" si="37"/>
        <v>旅客輸送事業者Scope1,2燃費性能の優れた輸送用機器の使用 （機器・機材等の導入）船舶</v>
      </c>
      <c r="N306"/>
      <c r="O306" s="58" t="str">
        <f>INDEX('1.2(1)④'!$J:$J,MATCH($K306,'1.2(1)④'!$B:$B,0),1)</f>
        <v>スーパーエコシップ等の低燃費船舶の導入</v>
      </c>
      <c r="P306">
        <f t="shared" si="35"/>
        <v>3</v>
      </c>
      <c r="Q306">
        <v>0</v>
      </c>
      <c r="R306">
        <v>0</v>
      </c>
    </row>
    <row r="307" spans="2:18">
      <c r="B307" s="26"/>
      <c r="C307" s="28"/>
      <c r="D307" s="42" t="s">
        <v>1142</v>
      </c>
      <c r="E307" s="125"/>
      <c r="F307" s="80" t="s">
        <v>1178</v>
      </c>
      <c r="G307" s="78" t="s">
        <v>1179</v>
      </c>
      <c r="H307" s="30"/>
      <c r="I307" s="301" t="s">
        <v>1082</v>
      </c>
      <c r="J307" s="297" t="str">
        <f t="shared" si="34"/>
        <v>127～128</v>
      </c>
      <c r="K307" s="60">
        <f>INDEX('1.2(1)④'!$B:$B,MATCH(M307,'1.2(1)④'!A:A,0),1)</f>
        <v>127</v>
      </c>
      <c r="L307" s="17">
        <f t="shared" si="36"/>
        <v>128</v>
      </c>
      <c r="M307" s="17" t="str">
        <f t="shared" si="37"/>
        <v>旅客輸送事業者Scope1,2燃費性能の優れた輸送用機器の使用 （機器・機材等の導入）航空機</v>
      </c>
      <c r="N307"/>
      <c r="O307" s="58" t="str">
        <f>INDEX('1.2(1)④'!$J:$J,MATCH($K307,'1.2(1)④'!$B:$B,0),1)</f>
        <v>高効率の機材導入</v>
      </c>
      <c r="P307">
        <f t="shared" si="35"/>
        <v>2</v>
      </c>
      <c r="Q307">
        <v>0</v>
      </c>
      <c r="R307">
        <v>0</v>
      </c>
    </row>
    <row r="308" spans="2:18">
      <c r="B308" s="26"/>
      <c r="C308" s="28"/>
      <c r="D308" s="42" t="s">
        <v>1142</v>
      </c>
      <c r="E308" s="125"/>
      <c r="F308" s="80" t="s">
        <v>1178</v>
      </c>
      <c r="G308" s="298" t="s">
        <v>1180</v>
      </c>
      <c r="H308" s="299"/>
      <c r="I308" s="301" t="s">
        <v>1070</v>
      </c>
      <c r="J308" s="297" t="str">
        <f t="shared" si="34"/>
        <v>129～133</v>
      </c>
      <c r="K308" s="60">
        <f>INDEX('1.2(1)④'!$B:$B,MATCH(M308,'1.2(1)④'!A:A,0),1)</f>
        <v>129</v>
      </c>
      <c r="L308" s="17">
        <f t="shared" si="36"/>
        <v>133</v>
      </c>
      <c r="M308" s="17" t="str">
        <f t="shared" si="37"/>
        <v>旅客輸送事業者Scope1,2排出削減に資する運転又は操縦 （運用管理）鉄道</v>
      </c>
      <c r="N308"/>
      <c r="O308" s="58" t="str">
        <f>INDEX('1.2(1)④'!$J:$J,MATCH($K308,'1.2(1)④'!$B:$B,0),1)</f>
        <v>惰行運転の活用</v>
      </c>
      <c r="P308">
        <f t="shared" si="35"/>
        <v>5</v>
      </c>
      <c r="Q308">
        <v>0</v>
      </c>
      <c r="R308">
        <v>0</v>
      </c>
    </row>
    <row r="309" spans="2:18">
      <c r="B309" s="26"/>
      <c r="C309" s="28"/>
      <c r="D309" s="42" t="s">
        <v>1142</v>
      </c>
      <c r="E309" s="125"/>
      <c r="F309" s="80" t="s">
        <v>1178</v>
      </c>
      <c r="G309" s="80" t="s">
        <v>1180</v>
      </c>
      <c r="H309" s="28"/>
      <c r="I309" s="301" t="s">
        <v>1072</v>
      </c>
      <c r="J309" s="297" t="str">
        <f t="shared" si="34"/>
        <v>134～137</v>
      </c>
      <c r="K309" s="60">
        <f>INDEX('1.2(1)④'!$B:$B,MATCH(M309,'1.2(1)④'!A:A,0),1)</f>
        <v>134</v>
      </c>
      <c r="L309" s="17">
        <f t="shared" si="36"/>
        <v>137</v>
      </c>
      <c r="M309" s="17" t="str">
        <f t="shared" si="37"/>
        <v>旅客輸送事業者Scope1,2排出削減に資する運転又は操縦 （運用管理）自動車</v>
      </c>
      <c r="N309"/>
      <c r="O309" s="58" t="str">
        <f>INDEX('1.2(1)④'!$J:$J,MATCH($K309,'1.2(1)④'!$B:$B,0),1)</f>
        <v>エコドライブの促進</v>
      </c>
      <c r="P309">
        <f t="shared" si="35"/>
        <v>4</v>
      </c>
      <c r="Q309">
        <v>0</v>
      </c>
      <c r="R309">
        <v>0</v>
      </c>
    </row>
    <row r="310" spans="2:18">
      <c r="B310" s="26"/>
      <c r="C310" s="28"/>
      <c r="D310" s="42" t="s">
        <v>1142</v>
      </c>
      <c r="E310" s="125"/>
      <c r="F310" s="80" t="s">
        <v>1178</v>
      </c>
      <c r="G310" s="80" t="s">
        <v>1180</v>
      </c>
      <c r="H310" s="28"/>
      <c r="I310" s="301" t="s">
        <v>1078</v>
      </c>
      <c r="J310" s="297" t="str">
        <f t="shared" si="34"/>
        <v>138～140</v>
      </c>
      <c r="K310" s="60">
        <f>INDEX('1.2(1)④'!$B:$B,MATCH(M310,'1.2(1)④'!A:A,0),1)</f>
        <v>138</v>
      </c>
      <c r="L310" s="17">
        <f t="shared" si="36"/>
        <v>140</v>
      </c>
      <c r="M310" s="17" t="str">
        <f t="shared" si="37"/>
        <v>旅客輸送事業者Scope1,2排出削減に資する運転又は操縦 （運用管理）船舶</v>
      </c>
      <c r="N310"/>
      <c r="O310" s="58" t="str">
        <f>INDEX('1.2(1)④'!$J:$J,MATCH($K310,'1.2(1)④'!$B:$B,0),1)</f>
        <v>低燃費航行の実施（減速走行、バラスト水の調整等）</v>
      </c>
      <c r="P310">
        <f t="shared" si="35"/>
        <v>3</v>
      </c>
      <c r="Q310">
        <v>0</v>
      </c>
      <c r="R310">
        <v>0</v>
      </c>
    </row>
    <row r="311" spans="2:18">
      <c r="B311" s="26"/>
      <c r="C311" s="28"/>
      <c r="D311" s="42" t="s">
        <v>1142</v>
      </c>
      <c r="E311" s="125"/>
      <c r="F311" s="80" t="s">
        <v>1178</v>
      </c>
      <c r="G311" s="78" t="s">
        <v>1180</v>
      </c>
      <c r="H311" s="30"/>
      <c r="I311" s="301" t="s">
        <v>1082</v>
      </c>
      <c r="J311" s="297" t="str">
        <f t="shared" si="34"/>
        <v>141～143</v>
      </c>
      <c r="K311" s="60">
        <f>INDEX('1.2(1)④'!$B:$B,MATCH(M311,'1.2(1)④'!A:A,0),1)</f>
        <v>141</v>
      </c>
      <c r="L311" s="17">
        <f t="shared" si="36"/>
        <v>143</v>
      </c>
      <c r="M311" s="17" t="str">
        <f t="shared" si="37"/>
        <v>旅客輸送事業者Scope1,2排出削減に資する運転又は操縦 （運用管理）航空機</v>
      </c>
      <c r="N311"/>
      <c r="O311" s="58" t="str">
        <f>INDEX('1.2(1)④'!$J:$J,MATCH($K311,'1.2(1)④'!$B:$B,0),1)</f>
        <v>低燃費運航の実施（管制支援システムの活用等）</v>
      </c>
      <c r="P311">
        <f t="shared" si="35"/>
        <v>3</v>
      </c>
      <c r="Q311">
        <v>0</v>
      </c>
      <c r="R311">
        <v>0</v>
      </c>
    </row>
    <row r="312" spans="2:18">
      <c r="B312" s="26"/>
      <c r="C312" s="28"/>
      <c r="D312" s="42" t="s">
        <v>1142</v>
      </c>
      <c r="E312" s="125"/>
      <c r="F312" s="80" t="s">
        <v>1178</v>
      </c>
      <c r="G312" s="298" t="s">
        <v>3437</v>
      </c>
      <c r="H312" s="299"/>
      <c r="I312" s="301" t="s">
        <v>1070</v>
      </c>
      <c r="J312" s="297">
        <f t="shared" si="34"/>
        <v>144</v>
      </c>
      <c r="K312" s="60">
        <f>INDEX('1.2(1)④'!$B:$B,MATCH(M312,'1.2(1)④'!A:A,0),1)</f>
        <v>144</v>
      </c>
      <c r="L312" s="17">
        <f t="shared" si="36"/>
        <v>144</v>
      </c>
      <c r="M312" s="17" t="str">
        <f t="shared" si="37"/>
        <v>旅客輸送事業者Scope1,2旅客を乗せないで走行し、又は航行する距離の縮減 （運用管理）鉄道</v>
      </c>
      <c r="N312"/>
      <c r="O312" s="58" t="str">
        <f>INDEX('1.2(1)④'!$J:$J,MATCH($K312,'1.2(1)④'!$B:$B,0),1)</f>
        <v>回送運行距離を最小限にするような車両の運用</v>
      </c>
      <c r="P312">
        <f t="shared" si="35"/>
        <v>1</v>
      </c>
      <c r="Q312">
        <v>0</v>
      </c>
      <c r="R312">
        <v>0</v>
      </c>
    </row>
    <row r="313" spans="2:18">
      <c r="B313" s="26"/>
      <c r="C313" s="28"/>
      <c r="D313" s="42" t="s">
        <v>1142</v>
      </c>
      <c r="E313" s="125"/>
      <c r="F313" s="80" t="s">
        <v>1178</v>
      </c>
      <c r="G313" s="80" t="s">
        <v>3437</v>
      </c>
      <c r="H313" s="28"/>
      <c r="I313" s="301" t="s">
        <v>1072</v>
      </c>
      <c r="J313" s="297" t="str">
        <f t="shared" si="34"/>
        <v>145～147</v>
      </c>
      <c r="K313" s="60">
        <f>INDEX('1.2(1)④'!$B:$B,MATCH(M313,'1.2(1)④'!A:A,0),1)</f>
        <v>145</v>
      </c>
      <c r="L313" s="17">
        <f t="shared" si="36"/>
        <v>147</v>
      </c>
      <c r="M313" s="17" t="str">
        <f t="shared" si="37"/>
        <v>旅客輸送事業者Scope1,2旅客を乗せないで走行し、又は航行する距離の縮減 （運用管理）自動車</v>
      </c>
      <c r="N313"/>
      <c r="O313" s="58" t="str">
        <f>INDEX('1.2(1)④'!$J:$J,MATCH($K313,'1.2(1)④'!$B:$B,0),1)</f>
        <v>回送運行距離を最小限にするような車両の運用</v>
      </c>
      <c r="P313">
        <f t="shared" si="35"/>
        <v>3</v>
      </c>
      <c r="Q313">
        <v>0</v>
      </c>
      <c r="R313">
        <v>0</v>
      </c>
    </row>
    <row r="314" spans="2:18">
      <c r="B314" s="26"/>
      <c r="C314" s="28"/>
      <c r="D314" s="42" t="s">
        <v>1142</v>
      </c>
      <c r="E314" s="125"/>
      <c r="F314" s="80" t="s">
        <v>1178</v>
      </c>
      <c r="G314" s="80" t="s">
        <v>3437</v>
      </c>
      <c r="H314" s="28"/>
      <c r="I314" s="301" t="s">
        <v>1078</v>
      </c>
      <c r="J314" s="297">
        <f t="shared" si="34"/>
        <v>148</v>
      </c>
      <c r="K314" s="60">
        <f>INDEX('1.2(1)④'!$B:$B,MATCH(M314,'1.2(1)④'!A:A,0),1)</f>
        <v>148</v>
      </c>
      <c r="L314" s="17">
        <f t="shared" si="36"/>
        <v>148</v>
      </c>
      <c r="M314" s="17" t="str">
        <f t="shared" si="37"/>
        <v>旅客輸送事業者Scope1,2旅客を乗せないで走行し、又は航行する距離の縮減 （運用管理）船舶</v>
      </c>
      <c r="N314"/>
      <c r="O314" s="58" t="str">
        <f>INDEX('1.2(1)④'!$J:$J,MATCH($K314,'1.2(1)④'!$B:$B,0),1)</f>
        <v>回航時の減速</v>
      </c>
      <c r="P314">
        <f t="shared" si="35"/>
        <v>1</v>
      </c>
      <c r="Q314">
        <v>0</v>
      </c>
      <c r="R314">
        <v>0</v>
      </c>
    </row>
    <row r="315" spans="2:18">
      <c r="B315" s="26"/>
      <c r="C315" s="28"/>
      <c r="D315" s="42" t="s">
        <v>1142</v>
      </c>
      <c r="E315" s="125"/>
      <c r="F315" s="80" t="s">
        <v>1178</v>
      </c>
      <c r="G315" s="78" t="s">
        <v>3437</v>
      </c>
      <c r="H315" s="30"/>
      <c r="I315" s="301" t="s">
        <v>1082</v>
      </c>
      <c r="J315" s="297">
        <f t="shared" si="34"/>
        <v>149</v>
      </c>
      <c r="K315" s="60">
        <f>INDEX('1.2(1)④'!$B:$B,MATCH(M315,'1.2(1)④'!A:A,0),1)</f>
        <v>149</v>
      </c>
      <c r="L315" s="17">
        <f t="shared" si="36"/>
        <v>149</v>
      </c>
      <c r="M315" s="17" t="str">
        <f t="shared" si="37"/>
        <v>旅客輸送事業者Scope1,2旅客を乗せないで走行し、又は航行する距離の縮減 （運用管理）航空機</v>
      </c>
      <c r="N315"/>
      <c r="O315" s="58" t="str">
        <f>INDEX('1.2(1)④'!$J:$J,MATCH($K315,'1.2(1)④'!$B:$B,0),1)</f>
        <v>回送運航時の距離を縮減するための機材繰り</v>
      </c>
      <c r="P315">
        <f t="shared" si="35"/>
        <v>1</v>
      </c>
      <c r="Q315">
        <v>0</v>
      </c>
      <c r="R315">
        <v>0</v>
      </c>
    </row>
    <row r="316" spans="2:18">
      <c r="B316" s="26"/>
      <c r="C316" s="28"/>
      <c r="D316" s="42" t="s">
        <v>1142</v>
      </c>
      <c r="E316" s="125"/>
      <c r="F316" s="80" t="s">
        <v>1178</v>
      </c>
      <c r="G316" s="298" t="s">
        <v>1182</v>
      </c>
      <c r="H316" s="299"/>
      <c r="I316" s="301" t="s">
        <v>1111</v>
      </c>
      <c r="J316" s="297" t="str">
        <f t="shared" si="34"/>
        <v>150～151</v>
      </c>
      <c r="K316" s="60">
        <f>INDEX('1.2(1)④'!$B:$B,MATCH(M316,'1.2(1)④'!A:A,0),1)</f>
        <v>150</v>
      </c>
      <c r="L316" s="17">
        <f t="shared" si="36"/>
        <v>151</v>
      </c>
      <c r="M316" s="17" t="str">
        <f t="shared" si="37"/>
        <v>旅客輸送事業者Scope1,2その他排出削減 （運用管理）共通</v>
      </c>
      <c r="N316"/>
      <c r="O316" s="58" t="str">
        <f>INDEX('1.2(1)④'!$J:$J,MATCH($K316,'1.2(1)④'!$B:$B,0),1)</f>
        <v>バイオ燃料等低炭素燃料、再エネ電力の導入活用量の開示</v>
      </c>
      <c r="P316">
        <f t="shared" si="35"/>
        <v>2</v>
      </c>
      <c r="Q316">
        <v>0</v>
      </c>
      <c r="R316">
        <v>0</v>
      </c>
    </row>
    <row r="317" spans="2:18">
      <c r="B317" s="26"/>
      <c r="C317" s="28"/>
      <c r="D317" s="42" t="s">
        <v>1142</v>
      </c>
      <c r="E317" s="125"/>
      <c r="F317" s="80" t="s">
        <v>1178</v>
      </c>
      <c r="G317" s="80" t="s">
        <v>1182</v>
      </c>
      <c r="H317" s="28"/>
      <c r="I317" s="301" t="s">
        <v>1070</v>
      </c>
      <c r="J317" s="297" t="str">
        <f t="shared" si="34"/>
        <v>152～158</v>
      </c>
      <c r="K317" s="60">
        <f>INDEX('1.2(1)④'!$B:$B,MATCH(M317,'1.2(1)④'!A:A,0),1)</f>
        <v>152</v>
      </c>
      <c r="L317" s="17">
        <f t="shared" si="36"/>
        <v>158</v>
      </c>
      <c r="M317" s="17" t="str">
        <f t="shared" si="37"/>
        <v>旅客輸送事業者Scope1,2その他排出削減 （運用管理）鉄道</v>
      </c>
      <c r="N317"/>
      <c r="O317" s="58" t="str">
        <f>INDEX('1.2(1)④'!$J:$J,MATCH($K317,'1.2(1)④'!$B:$B,0),1)</f>
        <v>自社または事業者団体等でのマニュアルの整備</v>
      </c>
      <c r="P317">
        <f t="shared" si="35"/>
        <v>7</v>
      </c>
      <c r="Q317">
        <v>0</v>
      </c>
      <c r="R317">
        <v>0</v>
      </c>
    </row>
    <row r="318" spans="2:18">
      <c r="B318" s="26"/>
      <c r="C318" s="28"/>
      <c r="D318" s="42" t="s">
        <v>1142</v>
      </c>
      <c r="E318" s="125"/>
      <c r="F318" s="80" t="s">
        <v>1178</v>
      </c>
      <c r="G318" s="80" t="s">
        <v>1182</v>
      </c>
      <c r="H318" s="28"/>
      <c r="I318" s="301" t="s">
        <v>1072</v>
      </c>
      <c r="J318" s="297" t="str">
        <f t="shared" si="34"/>
        <v>159～162</v>
      </c>
      <c r="K318" s="60">
        <f>INDEX('1.2(1)④'!$B:$B,MATCH(M318,'1.2(1)④'!A:A,0),1)</f>
        <v>159</v>
      </c>
      <c r="L318" s="17">
        <f t="shared" si="36"/>
        <v>162</v>
      </c>
      <c r="M318" s="17" t="str">
        <f t="shared" si="37"/>
        <v>旅客輸送事業者Scope1,2その他排出削減 （運用管理）自動車</v>
      </c>
      <c r="N318"/>
      <c r="O318" s="58" t="str">
        <f>INDEX('1.2(1)④'!$J:$J,MATCH($K318,'1.2(1)④'!$B:$B,0),1)</f>
        <v>自社または事業者団体等でのマニュアルの整備</v>
      </c>
      <c r="P318">
        <f t="shared" si="35"/>
        <v>4</v>
      </c>
      <c r="Q318">
        <v>0</v>
      </c>
      <c r="R318">
        <v>0</v>
      </c>
    </row>
    <row r="319" spans="2:18">
      <c r="B319" s="26"/>
      <c r="C319" s="28"/>
      <c r="D319" s="42" t="s">
        <v>1142</v>
      </c>
      <c r="E319" s="125"/>
      <c r="F319" s="78" t="s">
        <v>1178</v>
      </c>
      <c r="G319" s="78" t="s">
        <v>1182</v>
      </c>
      <c r="H319" s="30"/>
      <c r="I319" s="301" t="s">
        <v>1078</v>
      </c>
      <c r="J319" s="297" t="str">
        <f t="shared" si="34"/>
        <v>163～167</v>
      </c>
      <c r="K319" s="60">
        <f>INDEX('1.2(1)④'!$B:$B,MATCH(M319,'1.2(1)④'!A:A,0),1)</f>
        <v>163</v>
      </c>
      <c r="L319" s="17">
        <f t="shared" si="36"/>
        <v>167</v>
      </c>
      <c r="M319" s="17" t="str">
        <f t="shared" si="37"/>
        <v>旅客輸送事業者Scope1,2その他排出削減 （運用管理）船舶</v>
      </c>
      <c r="N319"/>
      <c r="O319" s="58" t="str">
        <f>INDEX('1.2(1)④'!$J:$J,MATCH($K319,'1.2(1)④'!$B:$B,0),1)</f>
        <v>自社または事業者団体等でのマニュアルの整備</v>
      </c>
      <c r="P319">
        <f t="shared" si="35"/>
        <v>5</v>
      </c>
      <c r="Q319">
        <v>0</v>
      </c>
      <c r="R319">
        <v>0</v>
      </c>
    </row>
    <row r="320" spans="2:18">
      <c r="B320" s="26"/>
      <c r="C320" s="28"/>
      <c r="D320" s="42" t="s">
        <v>1142</v>
      </c>
      <c r="E320" s="125"/>
      <c r="F320" s="298" t="s">
        <v>720</v>
      </c>
      <c r="G320" s="74" t="s">
        <v>3433</v>
      </c>
      <c r="H320" s="75"/>
      <c r="I320" s="301" t="s">
        <v>1111</v>
      </c>
      <c r="J320" s="297" t="str">
        <f t="shared" si="34"/>
        <v>168～171</v>
      </c>
      <c r="K320" s="60">
        <f>INDEX('1.2(1)④'!$B:$B,MATCH(M320,'1.2(1)④'!A:A,0),1)</f>
        <v>168</v>
      </c>
      <c r="L320" s="17">
        <f t="shared" si="36"/>
        <v>171</v>
      </c>
      <c r="M320" s="17" t="str">
        <f t="shared" si="37"/>
        <v>旅客輸送事業者Scope3排出削減を考慮した業務委託共通</v>
      </c>
      <c r="N320"/>
      <c r="O320" s="58" t="str">
        <f>INDEX('1.2(1)④'!$J:$J,MATCH($K320,'1.2(1)④'!$B:$B,0),1)</f>
        <v>排出削減を考慮した、乗り継ぎ施設・駅施設の整備委託先の選定</v>
      </c>
      <c r="P320">
        <f t="shared" si="35"/>
        <v>4</v>
      </c>
      <c r="Q320">
        <v>0</v>
      </c>
      <c r="R320">
        <v>0</v>
      </c>
    </row>
    <row r="321" spans="2:18">
      <c r="B321" s="26"/>
      <c r="C321" s="28"/>
      <c r="D321" s="42" t="s">
        <v>1142</v>
      </c>
      <c r="E321" s="125"/>
      <c r="F321" s="42" t="s">
        <v>720</v>
      </c>
      <c r="G321" s="74" t="s">
        <v>3438</v>
      </c>
      <c r="H321" s="75"/>
      <c r="I321" s="301" t="s">
        <v>1111</v>
      </c>
      <c r="J321" s="297">
        <f t="shared" si="34"/>
        <v>172</v>
      </c>
      <c r="K321" s="60">
        <f>INDEX('1.2(1)④'!$B:$B,MATCH(M321,'1.2(1)④'!A:A,0),1)</f>
        <v>172</v>
      </c>
      <c r="L321" s="17">
        <f t="shared" si="36"/>
        <v>172</v>
      </c>
      <c r="M321" s="17" t="str">
        <f t="shared" si="37"/>
        <v>旅客輸送事業者Scope3排出削減を考慮した資材・事務用品等の物品購入共通</v>
      </c>
      <c r="N321"/>
      <c r="O321" s="58" t="str">
        <f>INDEX('1.2(1)④'!$J:$J,MATCH($K321,'1.2(1)④'!$B:$B,0),1)</f>
        <v>排出削減を考慮した資材・事務用品等の物品購入</v>
      </c>
      <c r="P321">
        <f t="shared" si="35"/>
        <v>1</v>
      </c>
      <c r="Q321">
        <v>0</v>
      </c>
      <c r="R321">
        <v>0</v>
      </c>
    </row>
    <row r="322" spans="2:18">
      <c r="B322" s="127"/>
      <c r="C322" s="30"/>
      <c r="D322" s="79" t="s">
        <v>1142</v>
      </c>
      <c r="E322" s="126"/>
      <c r="F322" s="78" t="s">
        <v>720</v>
      </c>
      <c r="G322" s="74" t="s">
        <v>3436</v>
      </c>
      <c r="H322" s="75"/>
      <c r="I322" s="301" t="s">
        <v>1111</v>
      </c>
      <c r="J322" s="297" t="str">
        <f t="shared" si="34"/>
        <v>173～174</v>
      </c>
      <c r="K322" s="60">
        <f>INDEX('1.2(1)④'!$B:$B,MATCH(M322,'1.2(1)④'!A:A,0),1)</f>
        <v>173</v>
      </c>
      <c r="L322" s="17">
        <f t="shared" si="36"/>
        <v>174</v>
      </c>
      <c r="M322" s="17" t="str">
        <f t="shared" si="37"/>
        <v>旅客輸送事業者Scope3排出削減を考慮した機器・資材等の廃棄共通</v>
      </c>
      <c r="N322"/>
      <c r="O322" s="58" t="str">
        <f>INDEX('1.2(1)④'!$J:$J,MATCH($K322,'1.2(1)④'!$B:$B,0),1)</f>
        <v>保有車両および関連部品（タイヤ・バッテリー等）のリユース・リサイクル</v>
      </c>
      <c r="P322">
        <f t="shared" si="35"/>
        <v>2</v>
      </c>
      <c r="Q322">
        <v>0</v>
      </c>
      <c r="R322">
        <v>0</v>
      </c>
    </row>
    <row r="323" spans="2:18">
      <c r="B323" s="43"/>
      <c r="J323" s="113"/>
      <c r="K323" s="17">
        <f>'1.2(1)④'!B180+1</f>
        <v>175</v>
      </c>
      <c r="L323" s="17"/>
      <c r="M323" s="17"/>
      <c r="N323"/>
      <c r="O323"/>
    </row>
    <row r="324" spans="2:18" ht="18.600000000000001">
      <c r="B324" s="33" t="s">
        <v>714</v>
      </c>
      <c r="C324" s="19" t="s">
        <v>702</v>
      </c>
      <c r="E324" s="19"/>
      <c r="N324"/>
      <c r="O324"/>
    </row>
    <row r="325" spans="2:18" ht="18.600000000000001">
      <c r="B325" s="100" t="s">
        <v>3061</v>
      </c>
      <c r="C325" s="19"/>
      <c r="E325" s="19"/>
      <c r="N325"/>
      <c r="O325"/>
    </row>
    <row r="326" spans="2:18" ht="18.600000000000001">
      <c r="B326" s="33"/>
      <c r="C326" s="19"/>
      <c r="E326" s="19"/>
      <c r="N326"/>
      <c r="O326"/>
    </row>
    <row r="327" spans="2:18" ht="43.2">
      <c r="B327" s="300" t="s">
        <v>3004</v>
      </c>
      <c r="C327" s="437" t="s">
        <v>0</v>
      </c>
      <c r="D327" s="437"/>
      <c r="E327" s="307" t="s">
        <v>730</v>
      </c>
      <c r="F327" s="307" t="s">
        <v>3559</v>
      </c>
      <c r="G327" s="307" t="s">
        <v>1250</v>
      </c>
      <c r="H327" s="437" t="s">
        <v>10</v>
      </c>
      <c r="I327" s="437"/>
      <c r="J327" s="59" t="s">
        <v>3002</v>
      </c>
      <c r="K327" s="58" t="s">
        <v>1183</v>
      </c>
      <c r="N327"/>
      <c r="O327"/>
    </row>
    <row r="328" spans="2:18" ht="14.4" hidden="1" customHeight="1">
      <c r="B328" s="122" t="s">
        <v>2994</v>
      </c>
      <c r="C328" s="434" t="s">
        <v>3861</v>
      </c>
      <c r="D328" s="336"/>
      <c r="E328" s="321" t="s">
        <v>997</v>
      </c>
      <c r="F328" s="225">
        <v>1</v>
      </c>
      <c r="G328" s="225" t="s">
        <v>3387</v>
      </c>
      <c r="H328" s="432" t="s">
        <v>1449</v>
      </c>
      <c r="I328" s="433"/>
      <c r="J328" s="297" t="str">
        <f t="shared" ref="J328:J359" si="38">HYPERLINK("#'"&amp;$B$17&amp;$B$278&amp;"'!E"&amp;K328+6,IF(L328=K328,K328,K328&amp;"～"&amp;L328))</f>
        <v>1～28</v>
      </c>
      <c r="K328" s="60">
        <f>INDEX('1.2(2)'!$E:$E,MATCH(M328,'1.2(2)'!$F:$F,0),1)</f>
        <v>1</v>
      </c>
      <c r="L328" s="17">
        <f>K329-1</f>
        <v>28</v>
      </c>
      <c r="M328" s="17" t="str">
        <f>H328</f>
        <v>水冷ヒートポンプチラー</v>
      </c>
      <c r="N328"/>
      <c r="O328"/>
    </row>
    <row r="329" spans="2:18" hidden="1">
      <c r="B329" s="122" t="s">
        <v>2994</v>
      </c>
      <c r="C329" s="435"/>
      <c r="D329" s="330"/>
      <c r="E329" s="347"/>
      <c r="F329" s="226">
        <v>1</v>
      </c>
      <c r="G329" s="226" t="s">
        <v>3387</v>
      </c>
      <c r="H329" s="432" t="s">
        <v>1494</v>
      </c>
      <c r="I329" s="433"/>
      <c r="J329" s="297" t="str">
        <f t="shared" si="38"/>
        <v>29～178</v>
      </c>
      <c r="K329" s="60">
        <f>INDEX('1.2(2)'!$E:$E,MATCH(M329,'1.2(2)'!$F:$F,0),1)</f>
        <v>29</v>
      </c>
      <c r="L329" s="17">
        <f>K330-1</f>
        <v>178</v>
      </c>
      <c r="M329" s="17" t="str">
        <f t="shared" ref="M329:M392" si="39">H329</f>
        <v>空冷ヒートポンプチラー</v>
      </c>
      <c r="N329"/>
      <c r="O329"/>
    </row>
    <row r="330" spans="2:18" hidden="1">
      <c r="B330" s="122" t="s">
        <v>2994</v>
      </c>
      <c r="C330" s="435"/>
      <c r="D330" s="330"/>
      <c r="E330" s="347"/>
      <c r="F330" s="227">
        <v>4</v>
      </c>
      <c r="G330" s="227" t="s">
        <v>26</v>
      </c>
      <c r="H330" s="432" t="s">
        <v>1406</v>
      </c>
      <c r="I330" s="433"/>
      <c r="J330" s="297" t="str">
        <f t="shared" si="38"/>
        <v>179～200</v>
      </c>
      <c r="K330" s="60">
        <f>INDEX('1.2(2)'!$E:$E,MATCH(M330,'1.2(2)'!$F:$F,0),1)</f>
        <v>179</v>
      </c>
      <c r="L330" s="17">
        <f t="shared" ref="L330:L393" si="40">K331-1</f>
        <v>200</v>
      </c>
      <c r="M330" s="17" t="str">
        <f t="shared" si="39"/>
        <v>フロン類等冷媒ターボ冷凍機</v>
      </c>
      <c r="N330"/>
      <c r="O330"/>
    </row>
    <row r="331" spans="2:18" hidden="1">
      <c r="B331" s="122" t="s">
        <v>2994</v>
      </c>
      <c r="C331" s="435"/>
      <c r="D331" s="330"/>
      <c r="E331" s="347"/>
      <c r="F331" s="225">
        <v>6</v>
      </c>
      <c r="G331" s="225" t="s">
        <v>3389</v>
      </c>
      <c r="H331" s="432" t="s">
        <v>1319</v>
      </c>
      <c r="I331" s="433"/>
      <c r="J331" s="297" t="str">
        <f t="shared" si="38"/>
        <v>201～206</v>
      </c>
      <c r="K331" s="60">
        <f>INDEX('1.2(2)'!$E:$E,MATCH(M331,'1.2(2)'!$F:$F,0),1)</f>
        <v>201</v>
      </c>
      <c r="L331" s="17">
        <f t="shared" si="40"/>
        <v>206</v>
      </c>
      <c r="M331" s="17" t="str">
        <f t="shared" si="39"/>
        <v>パッケージエアコン(店舗･オフィス用)</v>
      </c>
      <c r="N331"/>
      <c r="O331"/>
    </row>
    <row r="332" spans="2:18" hidden="1">
      <c r="B332" s="122" t="s">
        <v>2994</v>
      </c>
      <c r="C332" s="435"/>
      <c r="D332" s="330"/>
      <c r="E332" s="347"/>
      <c r="F332" s="229">
        <v>6</v>
      </c>
      <c r="G332" s="229" t="s">
        <v>3389</v>
      </c>
      <c r="H332" s="432" t="s">
        <v>1337</v>
      </c>
      <c r="I332" s="433"/>
      <c r="J332" s="297" t="str">
        <f t="shared" si="38"/>
        <v>207～214</v>
      </c>
      <c r="K332" s="60">
        <f>INDEX('1.2(2)'!$E:$E,MATCH(M332,'1.2(2)'!$F:$F,0),1)</f>
        <v>207</v>
      </c>
      <c r="L332" s="17">
        <f t="shared" si="40"/>
        <v>214</v>
      </c>
      <c r="M332" s="17" t="str">
        <f t="shared" si="39"/>
        <v>パッケージエアコン(設備用)</v>
      </c>
      <c r="N332"/>
      <c r="O332"/>
    </row>
    <row r="333" spans="2:18" hidden="1">
      <c r="B333" s="122" t="s">
        <v>2994</v>
      </c>
      <c r="C333" s="435"/>
      <c r="D333" s="330"/>
      <c r="E333" s="347"/>
      <c r="F333" s="226">
        <v>6</v>
      </c>
      <c r="G333" s="226" t="s">
        <v>3389</v>
      </c>
      <c r="H333" s="432" t="s">
        <v>1360</v>
      </c>
      <c r="I333" s="433"/>
      <c r="J333" s="297" t="str">
        <f t="shared" si="38"/>
        <v>215～225</v>
      </c>
      <c r="K333" s="60">
        <f>INDEX('1.2(2)'!$E:$E,MATCH(M333,'1.2(2)'!$F:$F,0),1)</f>
        <v>215</v>
      </c>
      <c r="L333" s="17">
        <f t="shared" si="40"/>
        <v>225</v>
      </c>
      <c r="M333" s="17" t="str">
        <f t="shared" si="39"/>
        <v>パッケージエアコン(ビル用マルチ)</v>
      </c>
      <c r="N333"/>
      <c r="O333"/>
    </row>
    <row r="334" spans="2:18" hidden="1">
      <c r="B334" s="122" t="s">
        <v>2994</v>
      </c>
      <c r="C334" s="435"/>
      <c r="D334" s="330"/>
      <c r="E334" s="347"/>
      <c r="F334" s="227">
        <v>7</v>
      </c>
      <c r="G334" s="227" t="s">
        <v>3390</v>
      </c>
      <c r="H334" s="432" t="s">
        <v>34</v>
      </c>
      <c r="I334" s="433"/>
      <c r="J334" s="297" t="str">
        <f t="shared" si="38"/>
        <v>226～255</v>
      </c>
      <c r="K334" s="60">
        <f>INDEX('1.2(2)'!$E:$E,MATCH(M334,'1.2(2)'!$F:$F,0),1)</f>
        <v>226</v>
      </c>
      <c r="L334" s="17">
        <f t="shared" si="40"/>
        <v>255</v>
      </c>
      <c r="M334" s="17" t="str">
        <f t="shared" si="39"/>
        <v>ガスヒートポンプ</v>
      </c>
      <c r="N334"/>
      <c r="O334"/>
    </row>
    <row r="335" spans="2:18" hidden="1">
      <c r="B335" s="122" t="s">
        <v>2994</v>
      </c>
      <c r="C335" s="435"/>
      <c r="D335" s="330"/>
      <c r="E335" s="347"/>
      <c r="F335" s="227">
        <v>9</v>
      </c>
      <c r="G335" s="227" t="s">
        <v>3391</v>
      </c>
      <c r="H335" s="432" t="s">
        <v>1383</v>
      </c>
      <c r="I335" s="433"/>
      <c r="J335" s="297" t="str">
        <f t="shared" si="38"/>
        <v>256～264</v>
      </c>
      <c r="K335" s="60">
        <f>INDEX('1.2(2)'!$E:$E,MATCH(M335,'1.2(2)'!$F:$F,0),1)</f>
        <v>256</v>
      </c>
      <c r="L335" s="17">
        <f t="shared" si="40"/>
        <v>264</v>
      </c>
      <c r="M335" s="17" t="str">
        <f t="shared" si="39"/>
        <v>氷蓄熱式パッケージエアコン</v>
      </c>
      <c r="N335"/>
      <c r="O335"/>
    </row>
    <row r="336" spans="2:18" hidden="1">
      <c r="B336" s="122" t="s">
        <v>2994</v>
      </c>
      <c r="C336" s="435"/>
      <c r="D336" s="330"/>
      <c r="E336" s="347"/>
      <c r="F336" s="227">
        <v>10</v>
      </c>
      <c r="G336" s="227" t="s">
        <v>3392</v>
      </c>
      <c r="H336" s="432" t="s">
        <v>1689</v>
      </c>
      <c r="I336" s="433"/>
      <c r="J336" s="297" t="str">
        <f t="shared" si="38"/>
        <v>265～292</v>
      </c>
      <c r="K336" s="60">
        <f>INDEX('1.2(2)'!$E:$E,MATCH(M336,'1.2(2)'!$F:$F,0),1)</f>
        <v>265</v>
      </c>
      <c r="L336" s="17">
        <f t="shared" si="40"/>
        <v>292</v>
      </c>
      <c r="M336" s="17" t="str">
        <f t="shared" si="39"/>
        <v>間接気化式冷却器</v>
      </c>
      <c r="N336"/>
      <c r="O336"/>
    </row>
    <row r="337" spans="2:15" hidden="1">
      <c r="B337" s="122" t="s">
        <v>2994</v>
      </c>
      <c r="C337" s="435"/>
      <c r="D337" s="330"/>
      <c r="E337" s="347"/>
      <c r="F337" s="225">
        <v>11</v>
      </c>
      <c r="G337" s="225" t="s">
        <v>3393</v>
      </c>
      <c r="H337" s="432" t="s">
        <v>1740</v>
      </c>
      <c r="I337" s="433"/>
      <c r="J337" s="297" t="str">
        <f t="shared" si="38"/>
        <v>293～298</v>
      </c>
      <c r="K337" s="60">
        <f>INDEX('1.2(2)'!$E:$E,MATCH(M337,'1.2(2)'!$F:$F,0),1)</f>
        <v>293</v>
      </c>
      <c r="L337" s="17">
        <f t="shared" si="40"/>
        <v>298</v>
      </c>
      <c r="M337" s="17" t="str">
        <f t="shared" si="39"/>
        <v>吸収冷温水機（二重効用）</v>
      </c>
      <c r="N337"/>
      <c r="O337"/>
    </row>
    <row r="338" spans="2:15" hidden="1">
      <c r="B338" s="122" t="s">
        <v>2994</v>
      </c>
      <c r="C338" s="435"/>
      <c r="D338" s="330"/>
      <c r="E338" s="347"/>
      <c r="F338" s="229">
        <v>11</v>
      </c>
      <c r="G338" s="229" t="s">
        <v>3393</v>
      </c>
      <c r="H338" s="432" t="s">
        <v>1754</v>
      </c>
      <c r="I338" s="433"/>
      <c r="J338" s="297">
        <f t="shared" si="38"/>
        <v>299</v>
      </c>
      <c r="K338" s="60">
        <f>INDEX('1.2(2)'!$E:$E,MATCH(M338,'1.2(2)'!$F:$F,0),1)</f>
        <v>299</v>
      </c>
      <c r="L338" s="17">
        <f t="shared" si="40"/>
        <v>299</v>
      </c>
      <c r="M338" s="17" t="str">
        <f t="shared" si="39"/>
        <v>吸収冷温水機（三重効用）/廃熱投入型吸収冷温水機（三重効用）</v>
      </c>
      <c r="N338"/>
      <c r="O338"/>
    </row>
    <row r="339" spans="2:15" hidden="1">
      <c r="B339" s="122" t="s">
        <v>2994</v>
      </c>
      <c r="C339" s="435"/>
      <c r="D339" s="330"/>
      <c r="E339" s="347"/>
      <c r="F339" s="229">
        <v>11</v>
      </c>
      <c r="G339" s="229" t="s">
        <v>3393</v>
      </c>
      <c r="H339" s="432" t="s">
        <v>1756</v>
      </c>
      <c r="I339" s="433"/>
      <c r="J339" s="297" t="str">
        <f t="shared" si="38"/>
        <v>300～305</v>
      </c>
      <c r="K339" s="60">
        <f>INDEX('1.2(2)'!$E:$E,MATCH(M339,'1.2(2)'!$F:$F,0),1)</f>
        <v>300</v>
      </c>
      <c r="L339" s="17">
        <f t="shared" si="40"/>
        <v>305</v>
      </c>
      <c r="M339" s="17" t="str">
        <f t="shared" si="39"/>
        <v>一重二重併用形吸収冷温水機</v>
      </c>
      <c r="N339"/>
      <c r="O339"/>
    </row>
    <row r="340" spans="2:15" hidden="1">
      <c r="B340" s="122" t="s">
        <v>2994</v>
      </c>
      <c r="C340" s="435"/>
      <c r="D340" s="330"/>
      <c r="E340" s="347"/>
      <c r="F340" s="226">
        <v>11</v>
      </c>
      <c r="G340" s="226" t="s">
        <v>3393</v>
      </c>
      <c r="H340" s="432" t="s">
        <v>1763</v>
      </c>
      <c r="I340" s="433"/>
      <c r="J340" s="297" t="str">
        <f t="shared" si="38"/>
        <v>306～308</v>
      </c>
      <c r="K340" s="60">
        <f>INDEX('1.2(2)'!$E:$E,MATCH(M340,'1.2(2)'!$F:$F,0),1)</f>
        <v>306</v>
      </c>
      <c r="L340" s="17">
        <f t="shared" si="40"/>
        <v>308</v>
      </c>
      <c r="M340" s="17" t="str">
        <f t="shared" si="39"/>
        <v>木質ペレット直焚き吸収冷温水機（二重効用）</v>
      </c>
      <c r="N340"/>
      <c r="O340"/>
    </row>
    <row r="341" spans="2:15" hidden="1">
      <c r="B341" s="122" t="s">
        <v>2994</v>
      </c>
      <c r="C341" s="435"/>
      <c r="D341" s="330"/>
      <c r="E341" s="347"/>
      <c r="F341" s="227">
        <v>12</v>
      </c>
      <c r="G341" s="227" t="s">
        <v>3394</v>
      </c>
      <c r="H341" s="432" t="s">
        <v>1788</v>
      </c>
      <c r="I341" s="433"/>
      <c r="J341" s="297" t="str">
        <f t="shared" si="38"/>
        <v>309～312</v>
      </c>
      <c r="K341" s="60">
        <f>INDEX('1.2(2)'!$E:$E,MATCH(M341,'1.2(2)'!$F:$F,0),1)</f>
        <v>309</v>
      </c>
      <c r="L341" s="17">
        <f t="shared" si="40"/>
        <v>312</v>
      </c>
      <c r="M341" s="17" t="str">
        <f t="shared" si="39"/>
        <v>吸着式冷凍機</v>
      </c>
      <c r="N341"/>
      <c r="O341"/>
    </row>
    <row r="342" spans="2:15" hidden="1">
      <c r="B342" s="122" t="s">
        <v>2994</v>
      </c>
      <c r="C342" s="435"/>
      <c r="D342" s="330"/>
      <c r="E342" s="347"/>
      <c r="F342" s="227">
        <v>13</v>
      </c>
      <c r="G342" s="227" t="s">
        <v>3395</v>
      </c>
      <c r="H342" s="432" t="s">
        <v>1771</v>
      </c>
      <c r="I342" s="433"/>
      <c r="J342" s="297" t="str">
        <f t="shared" si="38"/>
        <v>313～319</v>
      </c>
      <c r="K342" s="60">
        <f>INDEX('1.2(2)'!$E:$E,MATCH(M342,'1.2(2)'!$F:$F,0),1)</f>
        <v>313</v>
      </c>
      <c r="L342" s="17">
        <f t="shared" si="40"/>
        <v>319</v>
      </c>
      <c r="M342" s="17" t="str">
        <f t="shared" si="39"/>
        <v>パッシブ地中熱利用システム</v>
      </c>
      <c r="N342"/>
      <c r="O342"/>
    </row>
    <row r="343" spans="2:15" hidden="1">
      <c r="B343" s="122" t="s">
        <v>2994</v>
      </c>
      <c r="C343" s="435"/>
      <c r="D343" s="330"/>
      <c r="E343" s="347"/>
      <c r="F343" s="227">
        <v>14</v>
      </c>
      <c r="G343" s="227" t="s">
        <v>3396</v>
      </c>
      <c r="H343" s="432" t="s">
        <v>2808</v>
      </c>
      <c r="I343" s="433"/>
      <c r="J343" s="297">
        <f t="shared" si="38"/>
        <v>320</v>
      </c>
      <c r="K343" s="60">
        <f>INDEX('1.2(2)'!$E:$E,MATCH(M343,'1.2(2)'!$F:$F,0),1)</f>
        <v>320</v>
      </c>
      <c r="L343" s="17">
        <f t="shared" si="40"/>
        <v>320</v>
      </c>
      <c r="M343" s="17" t="str">
        <f t="shared" si="39"/>
        <v>二流体加湿器</v>
      </c>
      <c r="N343"/>
      <c r="O343"/>
    </row>
    <row r="344" spans="2:15" hidden="1">
      <c r="B344" s="122" t="s">
        <v>2994</v>
      </c>
      <c r="C344" s="435"/>
      <c r="D344" s="330"/>
      <c r="E344" s="347"/>
      <c r="F344" s="227">
        <v>15</v>
      </c>
      <c r="G344" s="227" t="s">
        <v>3397</v>
      </c>
      <c r="H344" s="432" t="s">
        <v>1991</v>
      </c>
      <c r="I344" s="433"/>
      <c r="J344" s="297">
        <f t="shared" si="38"/>
        <v>321</v>
      </c>
      <c r="K344" s="60">
        <f>INDEX('1.2(2)'!$E:$E,MATCH(M344,'1.2(2)'!$F:$F,0),1)</f>
        <v>321</v>
      </c>
      <c r="L344" s="17">
        <f t="shared" si="40"/>
        <v>321</v>
      </c>
      <c r="M344" s="17" t="str">
        <f t="shared" si="39"/>
        <v>密閉式ペレットストーブ</v>
      </c>
      <c r="N344"/>
      <c r="O344"/>
    </row>
    <row r="345" spans="2:15" ht="28.8" hidden="1">
      <c r="B345" s="122" t="s">
        <v>2994</v>
      </c>
      <c r="C345" s="435"/>
      <c r="D345" s="330"/>
      <c r="E345" s="347"/>
      <c r="F345" s="227">
        <v>17</v>
      </c>
      <c r="G345" s="227" t="s">
        <v>3398</v>
      </c>
      <c r="H345" s="432" t="s">
        <v>1999</v>
      </c>
      <c r="I345" s="433"/>
      <c r="J345" s="297" t="str">
        <f t="shared" si="38"/>
        <v>322～333</v>
      </c>
      <c r="K345" s="60">
        <f>INDEX('1.2(2)'!$E:$E,MATCH(M345,'1.2(2)'!$F:$F,0),1)</f>
        <v>322</v>
      </c>
      <c r="L345" s="17">
        <f t="shared" si="40"/>
        <v>333</v>
      </c>
      <c r="M345" s="17" t="str">
        <f t="shared" si="39"/>
        <v>ヒートポンプ給湯機(空気熱源)</v>
      </c>
      <c r="N345"/>
      <c r="O345"/>
    </row>
    <row r="346" spans="2:15" hidden="1">
      <c r="B346" s="122" t="s">
        <v>2994</v>
      </c>
      <c r="C346" s="435"/>
      <c r="D346" s="330"/>
      <c r="E346" s="347"/>
      <c r="F346" s="227">
        <v>18</v>
      </c>
      <c r="G346" s="227" t="s">
        <v>57</v>
      </c>
      <c r="H346" s="432" t="s">
        <v>59</v>
      </c>
      <c r="I346" s="433"/>
      <c r="J346" s="297">
        <f t="shared" si="38"/>
        <v>334</v>
      </c>
      <c r="K346" s="60">
        <f>INDEX('1.2(2)'!$E:$E,MATCH(M346,'1.2(2)'!$F:$F,0),1)</f>
        <v>334</v>
      </c>
      <c r="L346" s="17">
        <f t="shared" si="40"/>
        <v>334</v>
      </c>
      <c r="M346" s="17" t="str">
        <f t="shared" si="39"/>
        <v>潜熱回収型給湯器</v>
      </c>
      <c r="N346"/>
      <c r="O346"/>
    </row>
    <row r="347" spans="2:15" hidden="1">
      <c r="B347" s="122" t="s">
        <v>2994</v>
      </c>
      <c r="C347" s="435"/>
      <c r="D347" s="330"/>
      <c r="E347" s="347"/>
      <c r="F347" s="225">
        <v>22</v>
      </c>
      <c r="G347" s="225" t="s">
        <v>68</v>
      </c>
      <c r="H347" s="432" t="s">
        <v>2379</v>
      </c>
      <c r="I347" s="433"/>
      <c r="J347" s="297" t="str">
        <f t="shared" si="38"/>
        <v>335～349</v>
      </c>
      <c r="K347" s="60">
        <f>INDEX('1.2(2)'!$E:$E,MATCH(M347,'1.2(2)'!$F:$F,0),1)</f>
        <v>335</v>
      </c>
      <c r="L347" s="17">
        <f t="shared" si="40"/>
        <v>349</v>
      </c>
      <c r="M347" s="17" t="str">
        <f t="shared" si="39"/>
        <v>LED照明器具</v>
      </c>
      <c r="N347"/>
      <c r="O347"/>
    </row>
    <row r="348" spans="2:15" hidden="1">
      <c r="B348" s="122" t="s">
        <v>2994</v>
      </c>
      <c r="C348" s="435"/>
      <c r="D348" s="330"/>
      <c r="E348" s="347"/>
      <c r="F348" s="229">
        <v>23</v>
      </c>
      <c r="G348" s="229" t="s">
        <v>3399</v>
      </c>
      <c r="H348" s="432" t="s">
        <v>2076</v>
      </c>
      <c r="I348" s="433"/>
      <c r="J348" s="297" t="str">
        <f t="shared" si="38"/>
        <v>350～356</v>
      </c>
      <c r="K348" s="60">
        <f>INDEX('1.2(2)'!$E:$E,MATCH(M348,'1.2(2)'!$F:$F,0),1)</f>
        <v>350</v>
      </c>
      <c r="L348" s="17">
        <f t="shared" si="40"/>
        <v>356</v>
      </c>
      <c r="M348" s="17" t="str">
        <f t="shared" si="39"/>
        <v>蒸気ボイラ(貫流ボイラ)</v>
      </c>
      <c r="N348"/>
      <c r="O348"/>
    </row>
    <row r="349" spans="2:15" hidden="1">
      <c r="B349" s="122" t="s">
        <v>2994</v>
      </c>
      <c r="C349" s="435"/>
      <c r="D349" s="330"/>
      <c r="E349" s="347"/>
      <c r="F349" s="229">
        <v>23</v>
      </c>
      <c r="G349" s="229" t="s">
        <v>3399</v>
      </c>
      <c r="H349" s="432" t="s">
        <v>2101</v>
      </c>
      <c r="I349" s="433"/>
      <c r="J349" s="297" t="str">
        <f t="shared" si="38"/>
        <v>357～364</v>
      </c>
      <c r="K349" s="60">
        <f>INDEX('1.2(2)'!$E:$E,MATCH(M349,'1.2(2)'!$F:$F,0),1)</f>
        <v>357</v>
      </c>
      <c r="L349" s="17">
        <f t="shared" si="40"/>
        <v>364</v>
      </c>
      <c r="M349" s="17" t="str">
        <f t="shared" si="39"/>
        <v>蒸気ボイラ(炉筒煙管ボイラ)</v>
      </c>
      <c r="N349"/>
      <c r="O349"/>
    </row>
    <row r="350" spans="2:15" hidden="1">
      <c r="B350" s="122" t="s">
        <v>2994</v>
      </c>
      <c r="C350" s="435"/>
      <c r="D350" s="330"/>
      <c r="E350" s="347"/>
      <c r="F350" s="229">
        <v>23</v>
      </c>
      <c r="G350" s="229" t="s">
        <v>3399</v>
      </c>
      <c r="H350" s="432" t="s">
        <v>2113</v>
      </c>
      <c r="I350" s="433"/>
      <c r="J350" s="297" t="str">
        <f t="shared" si="38"/>
        <v>365～369</v>
      </c>
      <c r="K350" s="60">
        <f>INDEX('1.2(2)'!$E:$E,MATCH(M350,'1.2(2)'!$F:$F,0),1)</f>
        <v>365</v>
      </c>
      <c r="L350" s="17">
        <f t="shared" si="40"/>
        <v>369</v>
      </c>
      <c r="M350" s="17" t="str">
        <f t="shared" si="39"/>
        <v>蒸気ボイラ(水管ボイラ)</v>
      </c>
      <c r="N350"/>
      <c r="O350"/>
    </row>
    <row r="351" spans="2:15" hidden="1">
      <c r="B351" s="122" t="s">
        <v>2994</v>
      </c>
      <c r="C351" s="435"/>
      <c r="D351" s="330"/>
      <c r="E351" s="347"/>
      <c r="F351" s="226">
        <v>23</v>
      </c>
      <c r="G351" s="226" t="s">
        <v>3399</v>
      </c>
      <c r="H351" s="432" t="s">
        <v>2119</v>
      </c>
      <c r="I351" s="433"/>
      <c r="J351" s="297" t="str">
        <f t="shared" si="38"/>
        <v>370～372</v>
      </c>
      <c r="K351" s="60">
        <f>INDEX('1.2(2)'!$E:$E,MATCH(M351,'1.2(2)'!$F:$F,0),1)</f>
        <v>370</v>
      </c>
      <c r="L351" s="17">
        <f t="shared" si="40"/>
        <v>372</v>
      </c>
      <c r="M351" s="17" t="str">
        <f t="shared" si="39"/>
        <v>水素ボイラ(貫流ボイラ)</v>
      </c>
      <c r="N351"/>
      <c r="O351"/>
    </row>
    <row r="352" spans="2:15" hidden="1">
      <c r="B352" s="122" t="s">
        <v>2994</v>
      </c>
      <c r="C352" s="435"/>
      <c r="D352" s="330"/>
      <c r="E352" s="347"/>
      <c r="F352" s="227">
        <v>24</v>
      </c>
      <c r="G352" s="227" t="s">
        <v>75</v>
      </c>
      <c r="H352" s="432" t="s">
        <v>2023</v>
      </c>
      <c r="I352" s="433"/>
      <c r="J352" s="297" t="str">
        <f t="shared" si="38"/>
        <v>373～390</v>
      </c>
      <c r="K352" s="60">
        <f>INDEX('1.2(2)'!$E:$E,MATCH(M352,'1.2(2)'!$F:$F,0),1)</f>
        <v>373</v>
      </c>
      <c r="L352" s="17">
        <f t="shared" si="40"/>
        <v>390</v>
      </c>
      <c r="M352" s="17" t="str">
        <f t="shared" si="39"/>
        <v>温水機</v>
      </c>
      <c r="N352"/>
      <c r="O352"/>
    </row>
    <row r="353" spans="2:15" hidden="1">
      <c r="B353" s="122" t="s">
        <v>2994</v>
      </c>
      <c r="C353" s="435"/>
      <c r="D353" s="330"/>
      <c r="E353" s="347"/>
      <c r="F353" s="227">
        <v>25</v>
      </c>
      <c r="G353" s="227" t="s">
        <v>3400</v>
      </c>
      <c r="H353" s="432" t="s">
        <v>2124</v>
      </c>
      <c r="I353" s="433"/>
      <c r="J353" s="297" t="str">
        <f t="shared" si="38"/>
        <v>391～393</v>
      </c>
      <c r="K353" s="60">
        <f>INDEX('1.2(2)'!$E:$E,MATCH(M353,'1.2(2)'!$F:$F,0),1)</f>
        <v>391</v>
      </c>
      <c r="L353" s="17">
        <f t="shared" si="40"/>
        <v>393</v>
      </c>
      <c r="M353" s="17" t="str">
        <f t="shared" si="39"/>
        <v>熱媒ボイラ</v>
      </c>
      <c r="N353"/>
      <c r="O353"/>
    </row>
    <row r="354" spans="2:15" hidden="1">
      <c r="B354" s="122" t="s">
        <v>2994</v>
      </c>
      <c r="C354" s="435"/>
      <c r="D354" s="330"/>
      <c r="E354" s="347"/>
      <c r="F354" s="227">
        <v>31</v>
      </c>
      <c r="G354" s="227" t="s">
        <v>3401</v>
      </c>
      <c r="H354" s="432" t="s">
        <v>1445</v>
      </c>
      <c r="I354" s="433"/>
      <c r="J354" s="297" t="str">
        <f t="shared" si="38"/>
        <v>394～395</v>
      </c>
      <c r="K354" s="60">
        <f>INDEX('1.2(2)'!$E:$E,MATCH(M354,'1.2(2)'!$F:$F,0),1)</f>
        <v>394</v>
      </c>
      <c r="L354" s="17">
        <f t="shared" si="40"/>
        <v>395</v>
      </c>
      <c r="M354" s="17" t="str">
        <f t="shared" si="39"/>
        <v>自然冷媒ターボ冷凍機</v>
      </c>
      <c r="N354"/>
      <c r="O354"/>
    </row>
    <row r="355" spans="2:15" hidden="1">
      <c r="B355" s="122" t="s">
        <v>2994</v>
      </c>
      <c r="C355" s="435"/>
      <c r="D355" s="330"/>
      <c r="E355" s="347"/>
      <c r="F355" s="225">
        <v>36</v>
      </c>
      <c r="G355" s="225" t="s">
        <v>3402</v>
      </c>
      <c r="H355" s="432" t="s">
        <v>1803</v>
      </c>
      <c r="I355" s="433"/>
      <c r="J355" s="297" t="str">
        <f t="shared" si="38"/>
        <v>396～399</v>
      </c>
      <c r="K355" s="60">
        <f>INDEX('1.2(2)'!$E:$E,MATCH(M355,'1.2(2)'!$F:$F,0),1)</f>
        <v>396</v>
      </c>
      <c r="L355" s="17">
        <f t="shared" si="40"/>
        <v>399</v>
      </c>
      <c r="M355" s="17" t="str">
        <f t="shared" si="39"/>
        <v>高温水ヒートポンプ(空気熱源･循環式)</v>
      </c>
      <c r="N355"/>
      <c r="O355"/>
    </row>
    <row r="356" spans="2:15" hidden="1">
      <c r="B356" s="122" t="s">
        <v>2994</v>
      </c>
      <c r="C356" s="435"/>
      <c r="D356" s="330"/>
      <c r="E356" s="347"/>
      <c r="F356" s="229">
        <v>36</v>
      </c>
      <c r="G356" s="229" t="s">
        <v>3402</v>
      </c>
      <c r="H356" s="432" t="s">
        <v>1817</v>
      </c>
      <c r="I356" s="433"/>
      <c r="J356" s="297">
        <f t="shared" si="38"/>
        <v>400</v>
      </c>
      <c r="K356" s="60">
        <f>INDEX('1.2(2)'!$E:$E,MATCH(M356,'1.2(2)'!$F:$F,0),1)</f>
        <v>400</v>
      </c>
      <c r="L356" s="17">
        <f t="shared" si="40"/>
        <v>400</v>
      </c>
      <c r="M356" s="17" t="str">
        <f t="shared" si="39"/>
        <v>高温水ヒートポンプ(空気熱源･一過式)</v>
      </c>
      <c r="N356"/>
      <c r="O356"/>
    </row>
    <row r="357" spans="2:15" hidden="1">
      <c r="B357" s="122" t="s">
        <v>2994</v>
      </c>
      <c r="C357" s="435"/>
      <c r="D357" s="330"/>
      <c r="E357" s="347"/>
      <c r="F357" s="229">
        <v>36</v>
      </c>
      <c r="G357" s="229" t="s">
        <v>3402</v>
      </c>
      <c r="H357" s="432" t="s">
        <v>1823</v>
      </c>
      <c r="I357" s="433"/>
      <c r="J357" s="297" t="str">
        <f t="shared" si="38"/>
        <v>401～468</v>
      </c>
      <c r="K357" s="60">
        <f>INDEX('1.2(2)'!$E:$E,MATCH(M357,'1.2(2)'!$F:$F,0),1)</f>
        <v>401</v>
      </c>
      <c r="L357" s="17">
        <f t="shared" si="40"/>
        <v>468</v>
      </c>
      <c r="M357" s="17" t="str">
        <f t="shared" si="39"/>
        <v>高温水ヒートポンプ(水熱源･循環式)</v>
      </c>
      <c r="N357"/>
      <c r="O357"/>
    </row>
    <row r="358" spans="2:15" hidden="1">
      <c r="B358" s="122" t="s">
        <v>2994</v>
      </c>
      <c r="C358" s="435"/>
      <c r="D358" s="330"/>
      <c r="E358" s="347"/>
      <c r="F358" s="229">
        <v>36</v>
      </c>
      <c r="G358" s="229" t="s">
        <v>3402</v>
      </c>
      <c r="H358" s="432" t="s">
        <v>1931</v>
      </c>
      <c r="I358" s="433"/>
      <c r="J358" s="297" t="str">
        <f t="shared" si="38"/>
        <v>469～472</v>
      </c>
      <c r="K358" s="60">
        <f>INDEX('1.2(2)'!$E:$E,MATCH(M358,'1.2(2)'!$F:$F,0),1)</f>
        <v>469</v>
      </c>
      <c r="L358" s="17">
        <f t="shared" si="40"/>
        <v>472</v>
      </c>
      <c r="M358" s="17" t="str">
        <f t="shared" si="39"/>
        <v>高温水ヒートポンプ(水熱源･一過式)</v>
      </c>
      <c r="N358"/>
      <c r="O358"/>
    </row>
    <row r="359" spans="2:15" hidden="1">
      <c r="B359" s="122" t="s">
        <v>2994</v>
      </c>
      <c r="C359" s="435"/>
      <c r="D359" s="330"/>
      <c r="E359" s="347"/>
      <c r="F359" s="229">
        <v>36</v>
      </c>
      <c r="G359" s="229" t="s">
        <v>3402</v>
      </c>
      <c r="H359" s="432" t="s">
        <v>1942</v>
      </c>
      <c r="I359" s="433"/>
      <c r="J359" s="297" t="str">
        <f t="shared" si="38"/>
        <v>473～475</v>
      </c>
      <c r="K359" s="60">
        <f>INDEX('1.2(2)'!$E:$E,MATCH(M359,'1.2(2)'!$F:$F,0),1)</f>
        <v>473</v>
      </c>
      <c r="L359" s="17">
        <f t="shared" si="40"/>
        <v>475</v>
      </c>
      <c r="M359" s="17" t="str">
        <f t="shared" si="39"/>
        <v>高温水ヒートポンプ(水空気熱源･循環式)</v>
      </c>
      <c r="N359"/>
      <c r="O359"/>
    </row>
    <row r="360" spans="2:15" hidden="1">
      <c r="B360" s="122" t="s">
        <v>2994</v>
      </c>
      <c r="C360" s="435"/>
      <c r="D360" s="330"/>
      <c r="E360" s="347"/>
      <c r="F360" s="226">
        <v>36</v>
      </c>
      <c r="G360" s="226" t="s">
        <v>3402</v>
      </c>
      <c r="H360" s="432" t="s">
        <v>1952</v>
      </c>
      <c r="I360" s="433"/>
      <c r="J360" s="297" t="str">
        <f t="shared" ref="J360:J391" si="41">HYPERLINK("#'"&amp;$B$17&amp;$B$278&amp;"'!E"&amp;K360+6,IF(L360=K360,K360,K360&amp;"～"&amp;L360))</f>
        <v>476～477</v>
      </c>
      <c r="K360" s="60">
        <f>INDEX('1.2(2)'!$E:$E,MATCH(M360,'1.2(2)'!$F:$F,0),1)</f>
        <v>476</v>
      </c>
      <c r="L360" s="17">
        <f t="shared" si="40"/>
        <v>477</v>
      </c>
      <c r="M360" s="17" t="str">
        <f t="shared" si="39"/>
        <v>高温水ヒートポンプ(水空気熱源･一過式)</v>
      </c>
      <c r="N360"/>
      <c r="O360"/>
    </row>
    <row r="361" spans="2:15" hidden="1">
      <c r="B361" s="122" t="s">
        <v>2994</v>
      </c>
      <c r="C361" s="435"/>
      <c r="D361" s="330"/>
      <c r="E361" s="347"/>
      <c r="F361" s="225">
        <v>38</v>
      </c>
      <c r="G361" s="225" t="s">
        <v>3403</v>
      </c>
      <c r="H361" s="432" t="s">
        <v>1957</v>
      </c>
      <c r="I361" s="433"/>
      <c r="J361" s="297">
        <f t="shared" si="41"/>
        <v>478</v>
      </c>
      <c r="K361" s="60">
        <f>INDEX('1.2(2)'!$E:$E,MATCH(M361,'1.2(2)'!$F:$F,0),1)</f>
        <v>478</v>
      </c>
      <c r="L361" s="17">
        <f t="shared" si="40"/>
        <v>478</v>
      </c>
      <c r="M361" s="17" t="str">
        <f t="shared" si="39"/>
        <v>熱風ヒートポンプ(空気熱源･一過式)</v>
      </c>
      <c r="N361"/>
      <c r="O361"/>
    </row>
    <row r="362" spans="2:15" hidden="1">
      <c r="B362" s="122" t="s">
        <v>2994</v>
      </c>
      <c r="C362" s="435"/>
      <c r="D362" s="330"/>
      <c r="E362" s="347"/>
      <c r="F362" s="226">
        <v>38</v>
      </c>
      <c r="G362" s="226" t="s">
        <v>3403</v>
      </c>
      <c r="H362" s="432" t="s">
        <v>1960</v>
      </c>
      <c r="I362" s="433"/>
      <c r="J362" s="297" t="str">
        <f t="shared" si="41"/>
        <v>479～481</v>
      </c>
      <c r="K362" s="60">
        <f>INDEX('1.2(2)'!$E:$E,MATCH(M362,'1.2(2)'!$F:$F,0),1)</f>
        <v>479</v>
      </c>
      <c r="L362" s="17">
        <f t="shared" si="40"/>
        <v>481</v>
      </c>
      <c r="M362" s="17" t="str">
        <f t="shared" si="39"/>
        <v>熱風ヒートポンプ(水熱源･一過/循環式)</v>
      </c>
      <c r="N362"/>
      <c r="O362"/>
    </row>
    <row r="363" spans="2:15" hidden="1">
      <c r="B363" s="122" t="s">
        <v>2994</v>
      </c>
      <c r="C363" s="435"/>
      <c r="D363" s="330"/>
      <c r="E363" s="347"/>
      <c r="F363" s="227">
        <v>39</v>
      </c>
      <c r="G363" s="227" t="s">
        <v>3404</v>
      </c>
      <c r="H363" s="432" t="s">
        <v>1968</v>
      </c>
      <c r="I363" s="433"/>
      <c r="J363" s="297" t="str">
        <f t="shared" si="41"/>
        <v>482～484</v>
      </c>
      <c r="K363" s="60">
        <f>INDEX('1.2(2)'!$E:$E,MATCH(M363,'1.2(2)'!$F:$F,0),1)</f>
        <v>482</v>
      </c>
      <c r="L363" s="17">
        <f t="shared" si="40"/>
        <v>484</v>
      </c>
      <c r="M363" s="17" t="str">
        <f t="shared" si="39"/>
        <v>蒸気発生ヒートポンプ(水熱源･一過式)</v>
      </c>
      <c r="N363"/>
      <c r="O363"/>
    </row>
    <row r="364" spans="2:15" ht="28.8" hidden="1">
      <c r="B364" s="122" t="s">
        <v>2994</v>
      </c>
      <c r="C364" s="435"/>
      <c r="D364" s="330"/>
      <c r="E364" s="347"/>
      <c r="F364" s="227">
        <v>40</v>
      </c>
      <c r="G364" s="227" t="s">
        <v>101</v>
      </c>
      <c r="H364" s="432" t="s">
        <v>2826</v>
      </c>
      <c r="I364" s="433"/>
      <c r="J364" s="297" t="str">
        <f t="shared" si="41"/>
        <v>485～486</v>
      </c>
      <c r="K364" s="60">
        <f>INDEX('1.2(2)'!$E:$E,MATCH(M364,'1.2(2)'!$F:$F,0),1)</f>
        <v>485</v>
      </c>
      <c r="L364" s="17">
        <f t="shared" si="40"/>
        <v>486</v>
      </c>
      <c r="M364" s="17" t="str">
        <f t="shared" si="39"/>
        <v>MVR型（自己蒸気機械圧縮型）蒸発濃縮装置</v>
      </c>
      <c r="N364"/>
      <c r="O364"/>
    </row>
    <row r="365" spans="2:15" hidden="1">
      <c r="B365" s="122" t="s">
        <v>2994</v>
      </c>
      <c r="C365" s="435"/>
      <c r="D365" s="330"/>
      <c r="E365" s="347"/>
      <c r="F365" s="227">
        <v>42</v>
      </c>
      <c r="G365" s="227" t="s">
        <v>3405</v>
      </c>
      <c r="H365" s="432" t="s">
        <v>2796</v>
      </c>
      <c r="I365" s="433"/>
      <c r="J365" s="297" t="str">
        <f t="shared" si="41"/>
        <v>487～489</v>
      </c>
      <c r="K365" s="60">
        <f>INDEX('1.2(2)'!$E:$E,MATCH(M365,'1.2(2)'!$F:$F,0),1)</f>
        <v>487</v>
      </c>
      <c r="L365" s="17">
        <f t="shared" si="40"/>
        <v>489</v>
      </c>
      <c r="M365" s="17" t="str">
        <f t="shared" si="39"/>
        <v>蒸気リサイクル型濃縮乾燥装置</v>
      </c>
      <c r="N365"/>
      <c r="O365"/>
    </row>
    <row r="366" spans="2:15" ht="14.4" hidden="1" customHeight="1">
      <c r="B366" s="122" t="s">
        <v>2994</v>
      </c>
      <c r="C366" s="436"/>
      <c r="D366" s="348"/>
      <c r="E366" s="349" t="s">
        <v>997</v>
      </c>
      <c r="F366" s="350">
        <v>43</v>
      </c>
      <c r="G366" s="227" t="s">
        <v>108</v>
      </c>
      <c r="H366" s="432" t="s">
        <v>1978</v>
      </c>
      <c r="I366" s="433"/>
      <c r="J366" s="297" t="str">
        <f t="shared" si="41"/>
        <v>490～492</v>
      </c>
      <c r="K366" s="60">
        <f>INDEX('1.2(2)'!$E:$E,MATCH(M366,'1.2(2)'!$F:$F,0),1)</f>
        <v>490</v>
      </c>
      <c r="L366" s="17">
        <f t="shared" si="40"/>
        <v>492</v>
      </c>
      <c r="M366" s="17" t="str">
        <f t="shared" si="39"/>
        <v>蒸気再圧縮装置</v>
      </c>
      <c r="N366"/>
      <c r="O366"/>
    </row>
    <row r="367" spans="2:15">
      <c r="B367" s="122" t="s">
        <v>2994</v>
      </c>
      <c r="C367" s="434" t="s">
        <v>3861</v>
      </c>
      <c r="D367" s="330"/>
      <c r="E367" s="347" t="s">
        <v>997</v>
      </c>
      <c r="F367" s="227">
        <v>44</v>
      </c>
      <c r="G367" s="227" t="s">
        <v>3406</v>
      </c>
      <c r="H367" s="432" t="s">
        <v>2128</v>
      </c>
      <c r="I367" s="433"/>
      <c r="J367" s="297" t="str">
        <f t="shared" si="41"/>
        <v>493～544</v>
      </c>
      <c r="K367" s="60">
        <f>INDEX('1.2(2)'!$E:$E,MATCH(M367,'1.2(2)'!$F:$F,0),1)</f>
        <v>493</v>
      </c>
      <c r="L367" s="17">
        <f t="shared" si="40"/>
        <v>544</v>
      </c>
      <c r="M367" s="17" t="str">
        <f t="shared" si="39"/>
        <v>ガスエンジンコージェネレーション</v>
      </c>
      <c r="N367"/>
      <c r="O367"/>
    </row>
    <row r="368" spans="2:15">
      <c r="B368" s="122" t="s">
        <v>2994</v>
      </c>
      <c r="C368" s="435"/>
      <c r="D368" s="330"/>
      <c r="E368" s="347"/>
      <c r="F368" s="227">
        <v>45</v>
      </c>
      <c r="G368" s="227" t="s">
        <v>113</v>
      </c>
      <c r="H368" s="432" t="s">
        <v>2207</v>
      </c>
      <c r="I368" s="433"/>
      <c r="J368" s="297" t="str">
        <f t="shared" si="41"/>
        <v>545～576</v>
      </c>
      <c r="K368" s="60">
        <f>INDEX('1.2(2)'!$E:$E,MATCH(M368,'1.2(2)'!$F:$F,0),1)</f>
        <v>545</v>
      </c>
      <c r="L368" s="17">
        <f t="shared" si="40"/>
        <v>576</v>
      </c>
      <c r="M368" s="17" t="str">
        <f t="shared" si="39"/>
        <v>ガスタービンコージェネレーション</v>
      </c>
      <c r="N368"/>
      <c r="O368"/>
    </row>
    <row r="369" spans="2:15">
      <c r="B369" s="122" t="s">
        <v>2994</v>
      </c>
      <c r="C369" s="435"/>
      <c r="D369" s="330"/>
      <c r="E369" s="347"/>
      <c r="F369" s="227">
        <v>46</v>
      </c>
      <c r="G369" s="227" t="s">
        <v>115</v>
      </c>
      <c r="H369" s="432" t="s">
        <v>2246</v>
      </c>
      <c r="I369" s="433"/>
      <c r="J369" s="297" t="str">
        <f t="shared" si="41"/>
        <v>577～612</v>
      </c>
      <c r="K369" s="60">
        <f>INDEX('1.2(2)'!$E:$E,MATCH(M369,'1.2(2)'!$F:$F,0),1)</f>
        <v>577</v>
      </c>
      <c r="L369" s="17">
        <f t="shared" si="40"/>
        <v>612</v>
      </c>
      <c r="M369" s="17" t="str">
        <f t="shared" si="39"/>
        <v>燃料電池コージェネレーション</v>
      </c>
      <c r="N369"/>
      <c r="O369"/>
    </row>
    <row r="370" spans="2:15">
      <c r="B370" s="122" t="s">
        <v>2994</v>
      </c>
      <c r="C370" s="435"/>
      <c r="D370" s="330"/>
      <c r="E370" s="347"/>
      <c r="F370" s="225">
        <v>47</v>
      </c>
      <c r="G370" s="225" t="s">
        <v>3407</v>
      </c>
      <c r="H370" s="432" t="s">
        <v>2584</v>
      </c>
      <c r="I370" s="433"/>
      <c r="J370" s="297" t="str">
        <f t="shared" si="41"/>
        <v>613～658</v>
      </c>
      <c r="K370" s="60">
        <f>INDEX('1.2(2)'!$E:$E,MATCH(M370,'1.2(2)'!$F:$F,0),1)</f>
        <v>613</v>
      </c>
      <c r="L370" s="17">
        <f t="shared" si="40"/>
        <v>658</v>
      </c>
      <c r="M370" s="17" t="str">
        <f t="shared" si="39"/>
        <v>油入変圧器</v>
      </c>
      <c r="N370"/>
      <c r="O370"/>
    </row>
    <row r="371" spans="2:15">
      <c r="B371" s="122" t="s">
        <v>2994</v>
      </c>
      <c r="C371" s="435"/>
      <c r="D371" s="330"/>
      <c r="E371" s="347"/>
      <c r="F371" s="226">
        <v>47</v>
      </c>
      <c r="G371" s="226" t="s">
        <v>3407</v>
      </c>
      <c r="H371" s="432" t="s">
        <v>2656</v>
      </c>
      <c r="I371" s="433"/>
      <c r="J371" s="297" t="str">
        <f t="shared" si="41"/>
        <v>659～704</v>
      </c>
      <c r="K371" s="60">
        <f>INDEX('1.2(2)'!$E:$E,MATCH(M371,'1.2(2)'!$F:$F,0),1)</f>
        <v>659</v>
      </c>
      <c r="L371" s="17">
        <f t="shared" si="40"/>
        <v>704</v>
      </c>
      <c r="M371" s="17" t="str">
        <f t="shared" si="39"/>
        <v>モールド変圧器</v>
      </c>
      <c r="N371"/>
      <c r="O371"/>
    </row>
    <row r="372" spans="2:15">
      <c r="B372" s="122" t="s">
        <v>2994</v>
      </c>
      <c r="C372" s="435"/>
      <c r="D372" s="330"/>
      <c r="E372" s="347"/>
      <c r="F372" s="227">
        <v>48</v>
      </c>
      <c r="G372" s="227" t="s">
        <v>122</v>
      </c>
      <c r="H372" s="432" t="s">
        <v>2419</v>
      </c>
      <c r="I372" s="433"/>
      <c r="J372" s="297" t="str">
        <f t="shared" si="41"/>
        <v>705～800</v>
      </c>
      <c r="K372" s="60">
        <f>INDEX('1.2(2)'!$E:$E,MATCH(M372,'1.2(2)'!$F:$F,0),1)</f>
        <v>705</v>
      </c>
      <c r="L372" s="17">
        <f t="shared" si="40"/>
        <v>800</v>
      </c>
      <c r="M372" s="17" t="str">
        <f t="shared" si="39"/>
        <v>誘導モータ</v>
      </c>
      <c r="N372"/>
      <c r="O372"/>
    </row>
    <row r="373" spans="2:15">
      <c r="B373" s="122" t="s">
        <v>2994</v>
      </c>
      <c r="C373" s="435"/>
      <c r="D373" s="330"/>
      <c r="E373" s="347"/>
      <c r="F373" s="227">
        <v>49</v>
      </c>
      <c r="G373" s="227" t="s">
        <v>124</v>
      </c>
      <c r="H373" s="432" t="s">
        <v>126</v>
      </c>
      <c r="I373" s="433"/>
      <c r="J373" s="297" t="str">
        <f t="shared" si="41"/>
        <v>801～820</v>
      </c>
      <c r="K373" s="60">
        <f>INDEX('1.2(2)'!$E:$E,MATCH(M373,'1.2(2)'!$F:$F,0),1)</f>
        <v>801</v>
      </c>
      <c r="L373" s="17">
        <f t="shared" si="40"/>
        <v>820</v>
      </c>
      <c r="M373" s="17" t="str">
        <f t="shared" si="39"/>
        <v>永久磁石同期モータ</v>
      </c>
      <c r="N373"/>
      <c r="O373"/>
    </row>
    <row r="374" spans="2:15">
      <c r="B374" s="122" t="s">
        <v>2994</v>
      </c>
      <c r="C374" s="435"/>
      <c r="D374" s="330"/>
      <c r="E374" s="347"/>
      <c r="F374" s="227">
        <v>51</v>
      </c>
      <c r="G374" s="227" t="s">
        <v>3409</v>
      </c>
      <c r="H374" s="432" t="s">
        <v>129</v>
      </c>
      <c r="I374" s="433"/>
      <c r="J374" s="297" t="str">
        <f t="shared" si="41"/>
        <v>821～824</v>
      </c>
      <c r="K374" s="60">
        <f>INDEX('1.2(2)'!$E:$E,MATCH(M374,'1.2(2)'!$F:$F,0),1)</f>
        <v>821</v>
      </c>
      <c r="L374" s="17">
        <f>K375-1</f>
        <v>824</v>
      </c>
      <c r="M374" s="17" t="str">
        <f>H374</f>
        <v>熱回収式ねじ容積形圧縮機</v>
      </c>
      <c r="N374"/>
    </row>
    <row r="375" spans="2:15">
      <c r="B375" s="122" t="s">
        <v>2994</v>
      </c>
      <c r="C375" s="435"/>
      <c r="D375" s="330"/>
      <c r="E375" s="347"/>
      <c r="F375" s="227">
        <v>61</v>
      </c>
      <c r="G375" s="227" t="s">
        <v>3410</v>
      </c>
      <c r="H375" s="432" t="s">
        <v>153</v>
      </c>
      <c r="I375" s="433"/>
      <c r="J375" s="297" t="str">
        <f t="shared" si="41"/>
        <v>825～826</v>
      </c>
      <c r="K375" s="60">
        <f>INDEX('1.2(2)'!$E:$E,MATCH(M375,'1.2(2)'!$F:$F,0),1)</f>
        <v>825</v>
      </c>
      <c r="L375" s="17">
        <f t="shared" si="40"/>
        <v>826</v>
      </c>
      <c r="M375" s="17" t="str">
        <f t="shared" si="39"/>
        <v>空気冷媒方式冷凍機</v>
      </c>
      <c r="N375"/>
    </row>
    <row r="376" spans="2:15" ht="28.8">
      <c r="B376" s="122" t="s">
        <v>2994</v>
      </c>
      <c r="C376" s="435"/>
      <c r="D376" s="330"/>
      <c r="E376" s="347"/>
      <c r="F376" s="227">
        <v>62</v>
      </c>
      <c r="G376" s="227" t="s">
        <v>3411</v>
      </c>
      <c r="H376" s="432" t="s">
        <v>158</v>
      </c>
      <c r="I376" s="433"/>
      <c r="J376" s="297" t="str">
        <f t="shared" si="41"/>
        <v>827～837</v>
      </c>
      <c r="K376" s="60">
        <f>INDEX('1.2(2)'!$E:$E,MATCH(M376,'1.2(2)'!$F:$F,0),1)</f>
        <v>827</v>
      </c>
      <c r="L376" s="17">
        <f t="shared" si="40"/>
        <v>837</v>
      </c>
      <c r="M376" s="17" t="str">
        <f t="shared" si="39"/>
        <v>冷凍冷蔵倉庫用自然冷媒冷凍機（アンモニア/CO2二次冷媒システム）</v>
      </c>
      <c r="N376"/>
    </row>
    <row r="377" spans="2:15" ht="28.8">
      <c r="B377" s="122" t="s">
        <v>2994</v>
      </c>
      <c r="C377" s="435"/>
      <c r="D377" s="330"/>
      <c r="E377" s="347"/>
      <c r="F377" s="227">
        <v>63</v>
      </c>
      <c r="G377" s="227" t="s">
        <v>3412</v>
      </c>
      <c r="H377" s="432" t="s">
        <v>161</v>
      </c>
      <c r="I377" s="433"/>
      <c r="J377" s="297" t="str">
        <f t="shared" si="41"/>
        <v>838～840</v>
      </c>
      <c r="K377" s="60">
        <f>INDEX('1.2(2)'!$E:$E,MATCH(M377,'1.2(2)'!$F:$F,0),1)</f>
        <v>838</v>
      </c>
      <c r="L377" s="17">
        <f t="shared" si="40"/>
        <v>840</v>
      </c>
      <c r="M377" s="17" t="str">
        <f t="shared" si="39"/>
        <v>低温用自然冷媒冷凍機（アンモニア/CO2二次冷媒システム）</v>
      </c>
      <c r="N377"/>
      <c r="O377"/>
    </row>
    <row r="378" spans="2:15" ht="28.8">
      <c r="B378" s="122" t="s">
        <v>2994</v>
      </c>
      <c r="C378" s="435"/>
      <c r="D378" s="330"/>
      <c r="E378" s="347"/>
      <c r="F378" s="227">
        <v>64</v>
      </c>
      <c r="G378" s="227" t="s">
        <v>3413</v>
      </c>
      <c r="H378" s="432" t="s">
        <v>2330</v>
      </c>
      <c r="I378" s="433"/>
      <c r="J378" s="297" t="str">
        <f t="shared" si="41"/>
        <v>841～866</v>
      </c>
      <c r="K378" s="60">
        <f>INDEX('1.2(2)'!$E:$E,MATCH(M378,'1.2(2)'!$F:$F,0),1)</f>
        <v>841</v>
      </c>
      <c r="L378" s="17">
        <f>K379-1</f>
        <v>866</v>
      </c>
      <c r="M378" s="17" t="str">
        <f t="shared" si="39"/>
        <v>自然冷媒冷凍冷蔵コンデンシングユニット</v>
      </c>
      <c r="N378"/>
      <c r="O378"/>
    </row>
    <row r="379" spans="2:15">
      <c r="B379" s="122" t="s">
        <v>2994</v>
      </c>
      <c r="C379" s="435"/>
      <c r="D379" s="330"/>
      <c r="E379" s="347"/>
      <c r="F379" s="225">
        <v>68</v>
      </c>
      <c r="G379" s="225" t="s">
        <v>3414</v>
      </c>
      <c r="H379" s="432" t="s">
        <v>2738</v>
      </c>
      <c r="I379" s="433"/>
      <c r="J379" s="297">
        <f t="shared" si="41"/>
        <v>867</v>
      </c>
      <c r="K379" s="60">
        <f>INDEX('1.2(2)'!$E:$E,MATCH(M379,'1.2(2)'!$F:$F,0),1)</f>
        <v>867</v>
      </c>
      <c r="L379" s="17">
        <f t="shared" si="40"/>
        <v>867</v>
      </c>
      <c r="M379" s="17" t="str">
        <f t="shared" si="39"/>
        <v>Low-E複層ガラス</v>
      </c>
      <c r="N379"/>
      <c r="O379"/>
    </row>
    <row r="380" spans="2:15">
      <c r="B380" s="122" t="s">
        <v>2994</v>
      </c>
      <c r="C380" s="435"/>
      <c r="D380" s="330"/>
      <c r="E380" s="347"/>
      <c r="F380" s="229">
        <v>68</v>
      </c>
      <c r="G380" s="229" t="s">
        <v>3414</v>
      </c>
      <c r="H380" s="432" t="s">
        <v>2747</v>
      </c>
      <c r="I380" s="433"/>
      <c r="J380" s="297">
        <f t="shared" si="41"/>
        <v>868</v>
      </c>
      <c r="K380" s="60">
        <f>INDEX('1.2(2)'!$E:$E,MATCH(M380,'1.2(2)'!$F:$F,0),1)</f>
        <v>868</v>
      </c>
      <c r="L380" s="17">
        <f t="shared" si="40"/>
        <v>868</v>
      </c>
      <c r="M380" s="17" t="str">
        <f t="shared" si="39"/>
        <v>三層Low-E複層ガラス</v>
      </c>
      <c r="N380"/>
      <c r="O380"/>
    </row>
    <row r="381" spans="2:15">
      <c r="B381" s="122" t="s">
        <v>2994</v>
      </c>
      <c r="C381" s="435"/>
      <c r="D381" s="330"/>
      <c r="E381" s="347"/>
      <c r="F381" s="229">
        <v>68</v>
      </c>
      <c r="G381" s="229" t="s">
        <v>3414</v>
      </c>
      <c r="H381" s="432" t="s">
        <v>2750</v>
      </c>
      <c r="I381" s="433"/>
      <c r="J381" s="297">
        <f t="shared" si="41"/>
        <v>869</v>
      </c>
      <c r="K381" s="60">
        <f>INDEX('1.2(2)'!$E:$E,MATCH(M381,'1.2(2)'!$F:$F,0),1)</f>
        <v>869</v>
      </c>
      <c r="L381" s="17">
        <f t="shared" si="40"/>
        <v>869</v>
      </c>
      <c r="M381" s="17" t="str">
        <f t="shared" si="39"/>
        <v>真空Low-E複層ガラス</v>
      </c>
      <c r="N381"/>
      <c r="O381"/>
    </row>
    <row r="382" spans="2:15">
      <c r="B382" s="122" t="s">
        <v>2994</v>
      </c>
      <c r="C382" s="435"/>
      <c r="D382" s="330"/>
      <c r="E382" s="347"/>
      <c r="F382" s="229">
        <v>68</v>
      </c>
      <c r="G382" s="229" t="s">
        <v>3414</v>
      </c>
      <c r="H382" s="432" t="s">
        <v>2756</v>
      </c>
      <c r="I382" s="433"/>
      <c r="J382" s="297">
        <f t="shared" si="41"/>
        <v>870</v>
      </c>
      <c r="K382" s="60">
        <f>INDEX('1.2(2)'!$E:$E,MATCH(M382,'1.2(2)'!$F:$F,0),1)</f>
        <v>870</v>
      </c>
      <c r="L382" s="17">
        <f t="shared" si="40"/>
        <v>870</v>
      </c>
      <c r="M382" s="17" t="str">
        <f t="shared" si="39"/>
        <v>アタッチメント付きLow-E複層ガラス</v>
      </c>
      <c r="N382"/>
      <c r="O382"/>
    </row>
    <row r="383" spans="2:15">
      <c r="B383" s="122" t="s">
        <v>2994</v>
      </c>
      <c r="C383" s="435"/>
      <c r="D383" s="330"/>
      <c r="E383" s="347"/>
      <c r="F383" s="229">
        <v>68</v>
      </c>
      <c r="G383" s="229" t="s">
        <v>3414</v>
      </c>
      <c r="H383" s="432" t="s">
        <v>2760</v>
      </c>
      <c r="I383" s="433"/>
      <c r="J383" s="297">
        <f t="shared" si="41"/>
        <v>871</v>
      </c>
      <c r="K383" s="60">
        <f>INDEX('1.2(2)'!$E:$E,MATCH(M383,'1.2(2)'!$F:$F,0),1)</f>
        <v>871</v>
      </c>
      <c r="L383" s="17">
        <f t="shared" si="40"/>
        <v>871</v>
      </c>
      <c r="M383" s="17" t="str">
        <f t="shared" si="39"/>
        <v>真空ガラス</v>
      </c>
      <c r="N383"/>
      <c r="O383"/>
    </row>
    <row r="384" spans="2:15">
      <c r="B384" s="122" t="s">
        <v>2994</v>
      </c>
      <c r="C384" s="435"/>
      <c r="D384" s="330"/>
      <c r="E384" s="347"/>
      <c r="F384" s="229">
        <v>68</v>
      </c>
      <c r="G384" s="229" t="s">
        <v>3414</v>
      </c>
      <c r="H384" s="432" t="s">
        <v>2763</v>
      </c>
      <c r="I384" s="433"/>
      <c r="J384" s="297">
        <f t="shared" si="41"/>
        <v>872</v>
      </c>
      <c r="K384" s="60">
        <f>INDEX('1.2(2)'!$E:$E,MATCH(M384,'1.2(2)'!$F:$F,0),1)</f>
        <v>872</v>
      </c>
      <c r="L384" s="17">
        <f t="shared" si="40"/>
        <v>872</v>
      </c>
      <c r="M384" s="17" t="str">
        <f t="shared" si="39"/>
        <v>現場施工型後付けLow-E複層ガラス</v>
      </c>
      <c r="N384"/>
      <c r="O384"/>
    </row>
    <row r="385" spans="2:15">
      <c r="B385" s="122" t="s">
        <v>2994</v>
      </c>
      <c r="C385" s="435"/>
      <c r="D385" s="330"/>
      <c r="E385" s="347"/>
      <c r="F385" s="226">
        <v>68</v>
      </c>
      <c r="G385" s="226" t="s">
        <v>3414</v>
      </c>
      <c r="H385" s="432" t="s">
        <v>2766</v>
      </c>
      <c r="I385" s="433"/>
      <c r="J385" s="297">
        <f t="shared" si="41"/>
        <v>873</v>
      </c>
      <c r="K385" s="60">
        <f>INDEX('1.2(2)'!$E:$E,MATCH(M385,'1.2(2)'!$F:$F,0),1)</f>
        <v>873</v>
      </c>
      <c r="L385" s="17">
        <f t="shared" si="40"/>
        <v>873</v>
      </c>
      <c r="M385" s="17" t="str">
        <f t="shared" si="39"/>
        <v>薄型Low-E複層ガラス</v>
      </c>
      <c r="N385"/>
      <c r="O385"/>
    </row>
    <row r="386" spans="2:15">
      <c r="B386" s="122" t="s">
        <v>2994</v>
      </c>
      <c r="C386" s="435"/>
      <c r="D386" s="330"/>
      <c r="E386" s="347"/>
      <c r="F386" s="225">
        <v>69</v>
      </c>
      <c r="G386" s="225" t="s">
        <v>3415</v>
      </c>
      <c r="H386" s="432" t="s">
        <v>2769</v>
      </c>
      <c r="I386" s="433"/>
      <c r="J386" s="297">
        <f t="shared" si="41"/>
        <v>874</v>
      </c>
      <c r="K386" s="60">
        <f>INDEX('1.2(2)'!$E:$E,MATCH(M386,'1.2(2)'!$F:$F,0),1)</f>
        <v>874</v>
      </c>
      <c r="L386" s="17">
        <f t="shared" si="40"/>
        <v>874</v>
      </c>
      <c r="M386" s="17" t="str">
        <f t="shared" si="39"/>
        <v>断熱材(押出法ポリスチレンフォーム)</v>
      </c>
      <c r="N386"/>
      <c r="O386"/>
    </row>
    <row r="387" spans="2:15">
      <c r="B387" s="122" t="s">
        <v>2994</v>
      </c>
      <c r="C387" s="435"/>
      <c r="D387" s="330"/>
      <c r="E387" s="347"/>
      <c r="F387" s="229">
        <v>69</v>
      </c>
      <c r="G387" s="229" t="s">
        <v>3415</v>
      </c>
      <c r="H387" s="432" t="s">
        <v>2776</v>
      </c>
      <c r="I387" s="433"/>
      <c r="J387" s="297" t="str">
        <f t="shared" si="41"/>
        <v>875～876</v>
      </c>
      <c r="K387" s="60">
        <f>INDEX('1.2(2)'!$E:$E,MATCH(M387,'1.2(2)'!$F:$F,0),1)</f>
        <v>875</v>
      </c>
      <c r="L387" s="17">
        <f t="shared" si="40"/>
        <v>876</v>
      </c>
      <c r="M387" s="17" t="str">
        <f t="shared" si="39"/>
        <v>断熱材(グラスウール)</v>
      </c>
      <c r="N387"/>
      <c r="O387"/>
    </row>
    <row r="388" spans="2:15">
      <c r="B388" s="122" t="s">
        <v>2994</v>
      </c>
      <c r="C388" s="435"/>
      <c r="D388" s="330"/>
      <c r="E388" s="347"/>
      <c r="F388" s="226">
        <v>69</v>
      </c>
      <c r="G388" s="226" t="s">
        <v>3415</v>
      </c>
      <c r="H388" s="432" t="s">
        <v>2784</v>
      </c>
      <c r="I388" s="433"/>
      <c r="J388" s="297">
        <f t="shared" si="41"/>
        <v>877</v>
      </c>
      <c r="K388" s="60">
        <f>INDEX('1.2(2)'!$E:$E,MATCH(M388,'1.2(2)'!$F:$F,0),1)</f>
        <v>877</v>
      </c>
      <c r="L388" s="17">
        <f>K389-1</f>
        <v>877</v>
      </c>
      <c r="M388" s="17" t="str">
        <f t="shared" si="39"/>
        <v>真空断熱材</v>
      </c>
      <c r="N388"/>
      <c r="O388"/>
    </row>
    <row r="389" spans="2:15">
      <c r="B389" s="122" t="s">
        <v>2994</v>
      </c>
      <c r="C389" s="435"/>
      <c r="D389" s="330"/>
      <c r="E389" s="347"/>
      <c r="F389" s="225">
        <v>76</v>
      </c>
      <c r="G389" s="225" t="s">
        <v>3419</v>
      </c>
      <c r="H389" s="432" t="s">
        <v>2840</v>
      </c>
      <c r="I389" s="433"/>
      <c r="J389" s="297" t="str">
        <f t="shared" si="41"/>
        <v>878～879</v>
      </c>
      <c r="K389" s="60">
        <f>INDEX('1.2(2)'!$E:$E,MATCH(M389,'1.2(2)'!$F:$F,0),1)</f>
        <v>878</v>
      </c>
      <c r="L389" s="17">
        <f t="shared" si="40"/>
        <v>879</v>
      </c>
      <c r="M389" s="17" t="str">
        <f>H389</f>
        <v>太陽電池(シリコン系・単結晶)</v>
      </c>
      <c r="N389"/>
      <c r="O389"/>
    </row>
    <row r="390" spans="2:15">
      <c r="B390" s="122" t="s">
        <v>2994</v>
      </c>
      <c r="C390" s="435"/>
      <c r="D390" s="330"/>
      <c r="E390" s="347"/>
      <c r="F390" s="229">
        <v>76</v>
      </c>
      <c r="G390" s="229" t="s">
        <v>3419</v>
      </c>
      <c r="H390" s="432" t="s">
        <v>2854</v>
      </c>
      <c r="I390" s="433"/>
      <c r="J390" s="297">
        <f t="shared" si="41"/>
        <v>880</v>
      </c>
      <c r="K390" s="60">
        <f>INDEX('1.2(2)'!$E:$E,MATCH(M390,'1.2(2)'!$F:$F,0),1)</f>
        <v>880</v>
      </c>
      <c r="L390" s="17">
        <f t="shared" si="40"/>
        <v>880</v>
      </c>
      <c r="M390" s="17" t="str">
        <f t="shared" si="39"/>
        <v>太陽電池(シリコン系・多結晶)</v>
      </c>
      <c r="N390"/>
      <c r="O390"/>
    </row>
    <row r="391" spans="2:15">
      <c r="B391" s="122" t="s">
        <v>2994</v>
      </c>
      <c r="C391" s="435"/>
      <c r="D391" s="330"/>
      <c r="E391" s="347"/>
      <c r="F391" s="229">
        <v>76</v>
      </c>
      <c r="G391" s="229" t="s">
        <v>3419</v>
      </c>
      <c r="H391" s="432" t="s">
        <v>2857</v>
      </c>
      <c r="I391" s="433"/>
      <c r="J391" s="297">
        <f t="shared" si="41"/>
        <v>881</v>
      </c>
      <c r="K391" s="60">
        <f>INDEX('1.2(2)'!$E:$E,MATCH(M391,'1.2(2)'!$F:$F,0),1)</f>
        <v>881</v>
      </c>
      <c r="L391" s="17">
        <f t="shared" si="40"/>
        <v>881</v>
      </c>
      <c r="M391" s="17" t="str">
        <f t="shared" si="39"/>
        <v>太陽電池(化合物系)</v>
      </c>
      <c r="N391"/>
      <c r="O391"/>
    </row>
    <row r="392" spans="2:15">
      <c r="B392" s="122" t="s">
        <v>2994</v>
      </c>
      <c r="C392" s="435"/>
      <c r="D392" s="330"/>
      <c r="E392" s="347"/>
      <c r="F392" s="229">
        <v>76</v>
      </c>
      <c r="G392" s="229" t="s">
        <v>3419</v>
      </c>
      <c r="H392" s="432" t="s">
        <v>2863</v>
      </c>
      <c r="I392" s="433"/>
      <c r="J392" s="297">
        <f t="shared" ref="J392:J403" si="42">HYPERLINK("#'"&amp;$B$17&amp;$B$278&amp;"'!E"&amp;K392+6,IF(L392=K392,K392,K392&amp;"～"&amp;L392))</f>
        <v>882</v>
      </c>
      <c r="K392" s="60">
        <f>INDEX('1.2(2)'!$E:$E,MATCH(M392,'1.2(2)'!$F:$F,0),1)</f>
        <v>882</v>
      </c>
      <c r="L392" s="17">
        <f t="shared" si="40"/>
        <v>882</v>
      </c>
      <c r="M392" s="17" t="str">
        <f t="shared" si="39"/>
        <v>太陽電池（薄膜シリコン）</v>
      </c>
      <c r="N392"/>
      <c r="O392"/>
    </row>
    <row r="393" spans="2:15">
      <c r="B393" s="122" t="s">
        <v>2994</v>
      </c>
      <c r="C393" s="435"/>
      <c r="D393" s="330"/>
      <c r="E393" s="347"/>
      <c r="F393" s="229">
        <v>76</v>
      </c>
      <c r="G393" s="229" t="s">
        <v>3419</v>
      </c>
      <c r="H393" s="432" t="s">
        <v>2869</v>
      </c>
      <c r="I393" s="433"/>
      <c r="J393" s="297" t="str">
        <f t="shared" si="42"/>
        <v>883～884</v>
      </c>
      <c r="K393" s="60">
        <f>INDEX('1.2(2)'!$E:$E,MATCH(M393,'1.2(2)'!$F:$F,0),1)</f>
        <v>883</v>
      </c>
      <c r="L393" s="17">
        <f t="shared" si="40"/>
        <v>884</v>
      </c>
      <c r="M393" s="17" t="str">
        <f t="shared" ref="M393:M403" si="43">H393</f>
        <v>トランスレス方式パワーコンディショナ（太陽光発電用）</v>
      </c>
      <c r="N393"/>
      <c r="O393"/>
    </row>
    <row r="394" spans="2:15">
      <c r="B394" s="122" t="s">
        <v>2994</v>
      </c>
      <c r="C394" s="435"/>
      <c r="D394" s="330"/>
      <c r="E394" s="347"/>
      <c r="F394" s="226">
        <v>76</v>
      </c>
      <c r="G394" s="226" t="s">
        <v>3419</v>
      </c>
      <c r="H394" s="432" t="s">
        <v>2880</v>
      </c>
      <c r="I394" s="433"/>
      <c r="J394" s="297">
        <f t="shared" si="42"/>
        <v>885</v>
      </c>
      <c r="K394" s="60">
        <f>INDEX('1.2(2)'!$E:$E,MATCH(M394,'1.2(2)'!$F:$F,0),1)</f>
        <v>885</v>
      </c>
      <c r="L394" s="17">
        <f t="shared" ref="L394:L402" si="44">K395-1</f>
        <v>885</v>
      </c>
      <c r="M394" s="17" t="str">
        <f t="shared" si="43"/>
        <v>高周波変圧器絶縁方式パワーコンディショナ（太陽光発電用）</v>
      </c>
      <c r="N394"/>
      <c r="O394"/>
    </row>
    <row r="395" spans="2:15">
      <c r="B395" s="122" t="s">
        <v>2994</v>
      </c>
      <c r="C395" s="435"/>
      <c r="D395" s="330"/>
      <c r="E395" s="347"/>
      <c r="F395" s="225">
        <v>78</v>
      </c>
      <c r="G395" s="225" t="s">
        <v>3420</v>
      </c>
      <c r="H395" s="432" t="s">
        <v>2882</v>
      </c>
      <c r="I395" s="433"/>
      <c r="J395" s="297">
        <f t="shared" si="42"/>
        <v>886</v>
      </c>
      <c r="K395" s="60">
        <f>INDEX('1.2(2)'!$E:$E,MATCH(M395,'1.2(2)'!$F:$F,0),1)</f>
        <v>886</v>
      </c>
      <c r="L395" s="17">
        <f t="shared" si="44"/>
        <v>886</v>
      </c>
      <c r="M395" s="17" t="str">
        <f t="shared" si="43"/>
        <v>プロペラ水車（小水力発電用）</v>
      </c>
      <c r="N395"/>
      <c r="O395"/>
    </row>
    <row r="396" spans="2:15">
      <c r="B396" s="122" t="s">
        <v>2994</v>
      </c>
      <c r="C396" s="435"/>
      <c r="D396" s="330"/>
      <c r="E396" s="347"/>
      <c r="F396" s="226">
        <v>78</v>
      </c>
      <c r="G396" s="226" t="s">
        <v>3420</v>
      </c>
      <c r="H396" s="432" t="s">
        <v>2890</v>
      </c>
      <c r="I396" s="433"/>
      <c r="J396" s="297">
        <f t="shared" si="42"/>
        <v>887</v>
      </c>
      <c r="K396" s="60">
        <f>INDEX('1.2(2)'!$E:$E,MATCH(M396,'1.2(2)'!$F:$F,0),1)</f>
        <v>887</v>
      </c>
      <c r="L396" s="17">
        <f t="shared" si="44"/>
        <v>887</v>
      </c>
      <c r="M396" s="17" t="str">
        <f t="shared" si="43"/>
        <v>フランシス水車（小水力発電用）</v>
      </c>
      <c r="N396"/>
      <c r="O396"/>
    </row>
    <row r="397" spans="2:15">
      <c r="B397" s="122" t="s">
        <v>2994</v>
      </c>
      <c r="C397" s="435"/>
      <c r="D397" s="330"/>
      <c r="E397" s="347"/>
      <c r="F397" s="225">
        <v>79</v>
      </c>
      <c r="G397" s="225" t="s">
        <v>3421</v>
      </c>
      <c r="H397" s="432" t="s">
        <v>2893</v>
      </c>
      <c r="I397" s="433"/>
      <c r="J397" s="297" t="str">
        <f t="shared" si="42"/>
        <v>888～923</v>
      </c>
      <c r="K397" s="60">
        <f>INDEX('1.2(2)'!$E:$E,MATCH(M397,'1.2(2)'!$F:$F,0),1)</f>
        <v>888</v>
      </c>
      <c r="L397" s="17">
        <f t="shared" si="44"/>
        <v>923</v>
      </c>
      <c r="M397" s="17" t="str">
        <f t="shared" si="43"/>
        <v>温水熱源小型バイナリー発電設備</v>
      </c>
      <c r="N397"/>
      <c r="O397"/>
    </row>
    <row r="398" spans="2:15">
      <c r="B398" s="122" t="s">
        <v>2994</v>
      </c>
      <c r="C398" s="435"/>
      <c r="D398" s="330"/>
      <c r="E398" s="347"/>
      <c r="F398" s="226">
        <v>79</v>
      </c>
      <c r="G398" s="226" t="s">
        <v>3421</v>
      </c>
      <c r="H398" s="432" t="s">
        <v>2946</v>
      </c>
      <c r="I398" s="433"/>
      <c r="J398" s="297" t="str">
        <f t="shared" si="42"/>
        <v>924～935</v>
      </c>
      <c r="K398" s="60">
        <f>INDEX('1.2(2)'!$E:$E,MATCH(M398,'1.2(2)'!$F:$F,0),1)</f>
        <v>924</v>
      </c>
      <c r="L398" s="17">
        <f t="shared" si="44"/>
        <v>935</v>
      </c>
      <c r="M398" s="17" t="str">
        <f t="shared" si="43"/>
        <v>蒸気熱源小型バイナリー発電設備</v>
      </c>
      <c r="N398"/>
      <c r="O398"/>
    </row>
    <row r="399" spans="2:15">
      <c r="B399" s="122" t="s">
        <v>2994</v>
      </c>
      <c r="C399" s="435"/>
      <c r="D399" s="330"/>
      <c r="E399" s="347"/>
      <c r="F399" s="225">
        <v>80</v>
      </c>
      <c r="G399" s="225" t="s">
        <v>3422</v>
      </c>
      <c r="H399" s="432" t="s">
        <v>2962</v>
      </c>
      <c r="I399" s="433"/>
      <c r="J399" s="297" t="str">
        <f t="shared" si="42"/>
        <v>936～943</v>
      </c>
      <c r="K399" s="60">
        <f>INDEX('1.2(2)'!$E:$E,MATCH(M399,'1.2(2)'!$F:$F,0),1)</f>
        <v>936</v>
      </c>
      <c r="L399" s="17">
        <f t="shared" si="44"/>
        <v>943</v>
      </c>
      <c r="M399" s="17" t="str">
        <f t="shared" si="43"/>
        <v>ガスエンジン発電設備（メタン発酵発電用）</v>
      </c>
      <c r="N399"/>
      <c r="O399"/>
    </row>
    <row r="400" spans="2:15">
      <c r="B400" s="122" t="s">
        <v>2994</v>
      </c>
      <c r="C400" s="435"/>
      <c r="D400" s="330"/>
      <c r="E400" s="347"/>
      <c r="F400" s="226">
        <v>80</v>
      </c>
      <c r="G400" s="226" t="s">
        <v>3422</v>
      </c>
      <c r="H400" s="432" t="s">
        <v>2977</v>
      </c>
      <c r="I400" s="433"/>
      <c r="J400" s="297" t="str">
        <f t="shared" si="42"/>
        <v>944～955</v>
      </c>
      <c r="K400" s="60">
        <f>INDEX('1.2(2)'!$E:$E,MATCH(M400,'1.2(2)'!$F:$F,0),1)</f>
        <v>944</v>
      </c>
      <c r="L400" s="17">
        <f>K402-1</f>
        <v>955</v>
      </c>
      <c r="M400" s="17" t="str">
        <f t="shared" si="43"/>
        <v>ディーゼル発電設備（バイオディーゼル燃料専用）</v>
      </c>
      <c r="N400"/>
      <c r="O400"/>
    </row>
    <row r="401" spans="2:15">
      <c r="B401" s="122" t="s">
        <v>2994</v>
      </c>
      <c r="C401" s="435"/>
      <c r="D401" s="330"/>
      <c r="E401" s="347"/>
      <c r="F401" s="227">
        <v>86</v>
      </c>
      <c r="G401" s="227" t="s">
        <v>3839</v>
      </c>
      <c r="H401" s="432" t="s">
        <v>2710</v>
      </c>
      <c r="I401" s="433"/>
      <c r="J401" s="297" t="str">
        <f t="shared" si="42"/>
        <v>952～820</v>
      </c>
      <c r="K401" s="60">
        <f>INDEX('1.2(2)'!$E:$E,MATCH(M401,'1.2(2)'!$F:$F,0),1)</f>
        <v>952</v>
      </c>
      <c r="L401" s="17">
        <f>K374-1</f>
        <v>820</v>
      </c>
      <c r="M401" s="17" t="str">
        <f>H401</f>
        <v>蒸気駆動圧縮機</v>
      </c>
      <c r="N401"/>
      <c r="O401"/>
    </row>
    <row r="402" spans="2:15">
      <c r="B402" s="122" t="s">
        <v>2994</v>
      </c>
      <c r="C402" s="435"/>
      <c r="D402" s="330"/>
      <c r="E402" s="347"/>
      <c r="F402" s="227">
        <v>128</v>
      </c>
      <c r="G402" s="227" t="s">
        <v>311</v>
      </c>
      <c r="H402" s="432" t="s">
        <v>3424</v>
      </c>
      <c r="I402" s="433"/>
      <c r="J402" s="297">
        <f t="shared" si="42"/>
        <v>956</v>
      </c>
      <c r="K402" s="60">
        <f>INDEX('1.2(2)'!$E:$E,MATCH(M402,'1.2(2)'!$F:$F,0),1)</f>
        <v>956</v>
      </c>
      <c r="L402" s="17">
        <f t="shared" si="44"/>
        <v>956</v>
      </c>
      <c r="M402" s="17" t="str">
        <f t="shared" si="43"/>
        <v>LED誘導灯・非常灯</v>
      </c>
      <c r="N402"/>
      <c r="O402"/>
    </row>
    <row r="403" spans="2:15">
      <c r="B403" s="122" t="s">
        <v>2994</v>
      </c>
      <c r="C403" s="436"/>
      <c r="D403" s="341"/>
      <c r="E403" s="351"/>
      <c r="F403" s="227">
        <v>212</v>
      </c>
      <c r="G403" s="227" t="s">
        <v>3423</v>
      </c>
      <c r="H403" s="432" t="s">
        <v>2789</v>
      </c>
      <c r="I403" s="433"/>
      <c r="J403" s="297">
        <f t="shared" si="42"/>
        <v>957</v>
      </c>
      <c r="K403" s="60">
        <f>INDEX('1.2(2)'!$E:$E,MATCH(M403,'1.2(2)'!$F:$F,0),1)</f>
        <v>957</v>
      </c>
      <c r="L403" s="17">
        <f>K404-1</f>
        <v>957</v>
      </c>
      <c r="M403" s="17" t="str">
        <f t="shared" si="43"/>
        <v>低放射遮熱塗料</v>
      </c>
      <c r="N403"/>
      <c r="O403"/>
    </row>
    <row r="404" spans="2:15">
      <c r="J404"/>
      <c r="K404">
        <f>'1.2(2)'!E963+1</f>
        <v>958</v>
      </c>
      <c r="L404"/>
      <c r="M404"/>
      <c r="N404"/>
      <c r="O404"/>
    </row>
    <row r="405" spans="2:15">
      <c r="J405"/>
      <c r="K405"/>
      <c r="L405"/>
      <c r="M405"/>
      <c r="N405"/>
      <c r="O405"/>
    </row>
    <row r="406" spans="2:15">
      <c r="J406"/>
      <c r="K406"/>
      <c r="L406"/>
      <c r="M406"/>
      <c r="N406"/>
      <c r="O406"/>
    </row>
    <row r="407" spans="2:15">
      <c r="J407"/>
      <c r="K407"/>
      <c r="L407"/>
      <c r="M407"/>
      <c r="N407"/>
      <c r="O407"/>
    </row>
    <row r="408" spans="2:15">
      <c r="J408"/>
      <c r="K408"/>
      <c r="L408"/>
      <c r="M408"/>
      <c r="N408"/>
      <c r="O408"/>
    </row>
    <row r="409" spans="2:15">
      <c r="J409"/>
      <c r="K409"/>
      <c r="L409"/>
      <c r="M409"/>
      <c r="N409"/>
      <c r="O409"/>
    </row>
    <row r="410" spans="2:15">
      <c r="J410"/>
      <c r="K410"/>
      <c r="L410"/>
      <c r="M410"/>
      <c r="N410"/>
      <c r="O410"/>
    </row>
    <row r="411" spans="2:15">
      <c r="J411"/>
      <c r="K411"/>
      <c r="L411"/>
      <c r="M411"/>
      <c r="N411"/>
      <c r="O411"/>
    </row>
    <row r="412" spans="2:15">
      <c r="J412"/>
      <c r="K412"/>
      <c r="L412"/>
      <c r="M412"/>
      <c r="N412"/>
      <c r="O412"/>
    </row>
    <row r="413" spans="2:15">
      <c r="J413"/>
      <c r="K413"/>
      <c r="L413"/>
      <c r="M413"/>
      <c r="N413"/>
      <c r="O413"/>
    </row>
    <row r="414" spans="2:15">
      <c r="J414"/>
      <c r="K414"/>
      <c r="L414"/>
      <c r="M414"/>
      <c r="N414"/>
      <c r="O414"/>
    </row>
    <row r="415" spans="2:15">
      <c r="J415"/>
      <c r="K415"/>
      <c r="L415"/>
      <c r="M415"/>
      <c r="N415"/>
      <c r="O415"/>
    </row>
    <row r="416" spans="2: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sheetData>
  <mergeCells count="223">
    <mergeCell ref="B13:C13"/>
    <mergeCell ref="D13:E13"/>
    <mergeCell ref="B14:C14"/>
    <mergeCell ref="D14:E14"/>
    <mergeCell ref="B15:C15"/>
    <mergeCell ref="D15:E15"/>
    <mergeCell ref="D9:E9"/>
    <mergeCell ref="B10:C10"/>
    <mergeCell ref="D10:E10"/>
    <mergeCell ref="B11:C11"/>
    <mergeCell ref="D11:E11"/>
    <mergeCell ref="B12:C12"/>
    <mergeCell ref="D12:E12"/>
    <mergeCell ref="B26:C26"/>
    <mergeCell ref="B27:C27"/>
    <mergeCell ref="B28:C28"/>
    <mergeCell ref="B29:C29"/>
    <mergeCell ref="B30:C30"/>
    <mergeCell ref="B31:C31"/>
    <mergeCell ref="B23:C23"/>
    <mergeCell ref="D23:E23"/>
    <mergeCell ref="H23:I23"/>
    <mergeCell ref="B24:C24"/>
    <mergeCell ref="D24:E24"/>
    <mergeCell ref="B25:C25"/>
    <mergeCell ref="B38:C38"/>
    <mergeCell ref="B39:C39"/>
    <mergeCell ref="B40:C40"/>
    <mergeCell ref="B41:C41"/>
    <mergeCell ref="B42:C42"/>
    <mergeCell ref="B43:C43"/>
    <mergeCell ref="B32:C32"/>
    <mergeCell ref="B33:C33"/>
    <mergeCell ref="B34:C34"/>
    <mergeCell ref="B35:C35"/>
    <mergeCell ref="B36:C36"/>
    <mergeCell ref="B37:C37"/>
    <mergeCell ref="B49:C49"/>
    <mergeCell ref="B50:C50"/>
    <mergeCell ref="B51:C51"/>
    <mergeCell ref="B52:C52"/>
    <mergeCell ref="B53:C53"/>
    <mergeCell ref="B54:C54"/>
    <mergeCell ref="H43:I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6:C96"/>
    <mergeCell ref="H96:I96"/>
    <mergeCell ref="B97:C97"/>
    <mergeCell ref="H97:I97"/>
    <mergeCell ref="B98:C98"/>
    <mergeCell ref="H98:I98"/>
    <mergeCell ref="B91:C91"/>
    <mergeCell ref="B92:C92"/>
    <mergeCell ref="B93:C93"/>
    <mergeCell ref="B94:C94"/>
    <mergeCell ref="H94:I94"/>
    <mergeCell ref="B95:C95"/>
    <mergeCell ref="H95:I95"/>
    <mergeCell ref="D110:E110"/>
    <mergeCell ref="D111:E111"/>
    <mergeCell ref="D112:E112"/>
    <mergeCell ref="D117:E117"/>
    <mergeCell ref="D118:E118"/>
    <mergeCell ref="D126:E126"/>
    <mergeCell ref="B99:C99"/>
    <mergeCell ref="H99:I99"/>
    <mergeCell ref="B104:C104"/>
    <mergeCell ref="D104:E104"/>
    <mergeCell ref="H104:I104"/>
    <mergeCell ref="D109:E109"/>
    <mergeCell ref="D198:E198"/>
    <mergeCell ref="D199:E199"/>
    <mergeCell ref="D200:E200"/>
    <mergeCell ref="D201:E201"/>
    <mergeCell ref="D202:E202"/>
    <mergeCell ref="D203:E203"/>
    <mergeCell ref="D192:E192"/>
    <mergeCell ref="D193:E193"/>
    <mergeCell ref="D194:E194"/>
    <mergeCell ref="D195:E195"/>
    <mergeCell ref="D196:E196"/>
    <mergeCell ref="D197:E197"/>
    <mergeCell ref="D210:E210"/>
    <mergeCell ref="D211:D212"/>
    <mergeCell ref="D216:E216"/>
    <mergeCell ref="D217:E217"/>
    <mergeCell ref="D218:E218"/>
    <mergeCell ref="D219:E219"/>
    <mergeCell ref="D204:E204"/>
    <mergeCell ref="D205:E205"/>
    <mergeCell ref="D206:E206"/>
    <mergeCell ref="D207:E207"/>
    <mergeCell ref="D208:E208"/>
    <mergeCell ref="D209:E209"/>
    <mergeCell ref="B276:C276"/>
    <mergeCell ref="D276:E276"/>
    <mergeCell ref="G276:H276"/>
    <mergeCell ref="C327:D327"/>
    <mergeCell ref="H327:I327"/>
    <mergeCell ref="H328:I328"/>
    <mergeCell ref="D220:E220"/>
    <mergeCell ref="D221:E221"/>
    <mergeCell ref="D222:E222"/>
    <mergeCell ref="B228:C228"/>
    <mergeCell ref="D228:E228"/>
    <mergeCell ref="G228:H228"/>
    <mergeCell ref="H335:I335"/>
    <mergeCell ref="H336:I336"/>
    <mergeCell ref="H337:I337"/>
    <mergeCell ref="H332:I332"/>
    <mergeCell ref="H333:I333"/>
    <mergeCell ref="H334:I334"/>
    <mergeCell ref="H329:I329"/>
    <mergeCell ref="H330:I330"/>
    <mergeCell ref="H331:I331"/>
    <mergeCell ref="H349:I349"/>
    <mergeCell ref="H344:I344"/>
    <mergeCell ref="H345:I345"/>
    <mergeCell ref="H346:I346"/>
    <mergeCell ref="H341:I341"/>
    <mergeCell ref="H342:I342"/>
    <mergeCell ref="H343:I343"/>
    <mergeCell ref="H338:I338"/>
    <mergeCell ref="H339:I339"/>
    <mergeCell ref="H340:I340"/>
    <mergeCell ref="H368:I368"/>
    <mergeCell ref="H369:I369"/>
    <mergeCell ref="H370:I370"/>
    <mergeCell ref="H365:I365"/>
    <mergeCell ref="H366:I366"/>
    <mergeCell ref="H367:I367"/>
    <mergeCell ref="C328:C366"/>
    <mergeCell ref="H362:I362"/>
    <mergeCell ref="H363:I363"/>
    <mergeCell ref="H364:I364"/>
    <mergeCell ref="H359:I359"/>
    <mergeCell ref="H360:I360"/>
    <mergeCell ref="H361:I361"/>
    <mergeCell ref="H356:I356"/>
    <mergeCell ref="H357:I357"/>
    <mergeCell ref="H358:I358"/>
    <mergeCell ref="H353:I353"/>
    <mergeCell ref="H354:I354"/>
    <mergeCell ref="H355:I355"/>
    <mergeCell ref="H350:I350"/>
    <mergeCell ref="H351:I351"/>
    <mergeCell ref="H352:I352"/>
    <mergeCell ref="H347:I347"/>
    <mergeCell ref="H348:I348"/>
    <mergeCell ref="H382:I382"/>
    <mergeCell ref="H377:I377"/>
    <mergeCell ref="H378:I378"/>
    <mergeCell ref="H379:I379"/>
    <mergeCell ref="H374:I374"/>
    <mergeCell ref="H375:I375"/>
    <mergeCell ref="H376:I376"/>
    <mergeCell ref="H371:I371"/>
    <mergeCell ref="H372:I372"/>
    <mergeCell ref="H373:I373"/>
    <mergeCell ref="H401:I401"/>
    <mergeCell ref="H402:I402"/>
    <mergeCell ref="H403:I403"/>
    <mergeCell ref="H398:I398"/>
    <mergeCell ref="H399:I399"/>
    <mergeCell ref="H400:I400"/>
    <mergeCell ref="C367:C403"/>
    <mergeCell ref="H395:I395"/>
    <mergeCell ref="H396:I396"/>
    <mergeCell ref="H397:I397"/>
    <mergeCell ref="H392:I392"/>
    <mergeCell ref="H393:I393"/>
    <mergeCell ref="H394:I394"/>
    <mergeCell ref="H389:I389"/>
    <mergeCell ref="H390:I390"/>
    <mergeCell ref="H391:I391"/>
    <mergeCell ref="H386:I386"/>
    <mergeCell ref="H387:I387"/>
    <mergeCell ref="H388:I388"/>
    <mergeCell ref="H383:I383"/>
    <mergeCell ref="H384:I384"/>
    <mergeCell ref="H385:I385"/>
    <mergeCell ref="H380:I380"/>
    <mergeCell ref="H381:I381"/>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02"/>
  <sheetViews>
    <sheetView showGridLines="0" zoomScale="55" zoomScaleNormal="55" workbookViewId="0">
      <pane xSplit="1" ySplit="4" topLeftCell="B101"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90625" customWidth="1"/>
    <col min="3" max="3" width="4.6328125" customWidth="1"/>
    <col min="4" max="4" width="10.90625" customWidth="1"/>
    <col min="5" max="5" width="25.26953125" customWidth="1"/>
    <col min="6" max="6" width="10.08984375" customWidth="1"/>
    <col min="7" max="7" width="26.08984375" style="219" customWidth="1"/>
    <col min="8" max="8" width="15.453125" style="219" customWidth="1"/>
    <col min="9" max="9" width="4.6328125" customWidth="1"/>
    <col min="10" max="10" width="9.90625" style="58" hidden="1" customWidth="1"/>
    <col min="11" max="14" width="8.7265625" style="58" hidden="1" customWidth="1"/>
    <col min="15" max="15" width="62.453125" style="58" customWidth="1"/>
    <col min="16" max="16" width="6.36328125" style="18" bestFit="1" customWidth="1"/>
    <col min="17" max="17" width="8.453125" style="18" bestFit="1" customWidth="1"/>
    <col min="18" max="18" width="6.36328125" style="18" bestFit="1" customWidth="1"/>
  </cols>
  <sheetData>
    <row r="2" spans="2:5" ht="27">
      <c r="B2" s="31" t="s">
        <v>707</v>
      </c>
      <c r="C2" s="31"/>
    </row>
    <row r="5" spans="2:5" hidden="1"/>
    <row r="6" spans="2:5" ht="18.600000000000001" hidden="1">
      <c r="B6" s="32">
        <v>1.1000000000000001</v>
      </c>
      <c r="C6" s="19" t="s">
        <v>700</v>
      </c>
    </row>
    <row r="7" spans="2:5" ht="18.600000000000001" hidden="1">
      <c r="B7" s="100" t="s">
        <v>3059</v>
      </c>
      <c r="C7" s="19"/>
    </row>
    <row r="8" spans="2:5" ht="18.600000000000001" hidden="1">
      <c r="B8" s="32"/>
      <c r="C8" s="19"/>
    </row>
    <row r="9" spans="2:5" hidden="1">
      <c r="B9" s="73"/>
      <c r="C9" s="101"/>
      <c r="D9" s="369" t="s">
        <v>3054</v>
      </c>
      <c r="E9" s="370"/>
    </row>
    <row r="10" spans="2:5" ht="15" hidden="1">
      <c r="B10" s="377" t="str">
        <f>HYPERLINK("#'"&amp;$B$6&amp;"'!B11","Step0")</f>
        <v>Step0</v>
      </c>
      <c r="C10" s="378"/>
      <c r="D10" s="379" t="s">
        <v>3013</v>
      </c>
      <c r="E10" s="380"/>
    </row>
    <row r="11" spans="2:5" ht="15" hidden="1">
      <c r="B11" s="377" t="str">
        <f>HYPERLINK("#'"&amp;$B$6&amp;"'!B12","Step1")</f>
        <v>Step1</v>
      </c>
      <c r="C11" s="378"/>
      <c r="D11" s="379" t="s">
        <v>3018</v>
      </c>
      <c r="E11" s="380"/>
    </row>
    <row r="12" spans="2:5" ht="15" hidden="1">
      <c r="B12" s="377" t="str">
        <f>HYPERLINK("#'"&amp;$B$6&amp;"'!B13","Step2")</f>
        <v>Step2</v>
      </c>
      <c r="C12" s="378"/>
      <c r="D12" s="379" t="s">
        <v>3055</v>
      </c>
      <c r="E12" s="380"/>
    </row>
    <row r="13" spans="2:5" ht="15" hidden="1">
      <c r="B13" s="377" t="str">
        <f>HYPERLINK("#'"&amp;$B$6&amp;"'!B14","Step3")</f>
        <v>Step3</v>
      </c>
      <c r="C13" s="378"/>
      <c r="D13" s="379" t="s">
        <v>3056</v>
      </c>
      <c r="E13" s="380"/>
    </row>
    <row r="14" spans="2:5" ht="15" hidden="1">
      <c r="B14" s="377" t="str">
        <f>HYPERLINK("#'"&amp;$B$6&amp;"'!B16","Step4")</f>
        <v>Step4</v>
      </c>
      <c r="C14" s="378"/>
      <c r="D14" s="379" t="s">
        <v>3057</v>
      </c>
      <c r="E14" s="380"/>
    </row>
    <row r="15" spans="2:5" ht="15" hidden="1">
      <c r="B15" s="377" t="str">
        <f>HYPERLINK("#'"&amp;B6&amp;"'!B17","Step5")</f>
        <v>Step5</v>
      </c>
      <c r="C15" s="378"/>
      <c r="D15" s="379" t="s">
        <v>3058</v>
      </c>
      <c r="E15" s="380"/>
    </row>
    <row r="16" spans="2:5" hidden="1">
      <c r="B16" s="18"/>
    </row>
    <row r="17" spans="2:18" ht="18.600000000000001" hidden="1">
      <c r="B17" s="32">
        <v>1.2</v>
      </c>
      <c r="C17" s="19" t="s">
        <v>704</v>
      </c>
    </row>
    <row r="18" spans="2:18" ht="18.600000000000001" hidden="1">
      <c r="B18" s="33" t="s">
        <v>710</v>
      </c>
      <c r="C18" s="19" t="s">
        <v>701</v>
      </c>
    </row>
    <row r="19" spans="2:18" hidden="1">
      <c r="B19" s="100" t="s">
        <v>3060</v>
      </c>
    </row>
    <row r="20" spans="2:18" hidden="1">
      <c r="B20" s="100"/>
    </row>
    <row r="21" spans="2:18" ht="18.600000000000001" hidden="1">
      <c r="B21" s="33" t="s">
        <v>709</v>
      </c>
      <c r="C21" s="19" t="s">
        <v>703</v>
      </c>
    </row>
    <row r="22" spans="2:18" hidden="1"/>
    <row r="23" spans="2:18" ht="28.8" hidden="1">
      <c r="B23" s="408" t="s">
        <v>0</v>
      </c>
      <c r="C23" s="409"/>
      <c r="D23" s="408" t="s">
        <v>730</v>
      </c>
      <c r="E23" s="409"/>
      <c r="F23" s="196" t="s">
        <v>8</v>
      </c>
      <c r="G23" s="197" t="s">
        <v>3</v>
      </c>
      <c r="H23" s="406" t="s">
        <v>4</v>
      </c>
      <c r="I23" s="407"/>
      <c r="J23" s="198" t="s">
        <v>3003</v>
      </c>
      <c r="K23" s="199"/>
      <c r="L23" s="199"/>
      <c r="M23" s="199"/>
      <c r="N23" s="199"/>
      <c r="O23" s="198" t="s">
        <v>3518</v>
      </c>
      <c r="P23" s="198" t="s">
        <v>3513</v>
      </c>
      <c r="Q23" s="200" t="s">
        <v>3519</v>
      </c>
      <c r="R23" s="200" t="s">
        <v>3520</v>
      </c>
    </row>
    <row r="24" spans="2:18" ht="72" hidden="1">
      <c r="B24" s="429" t="s">
        <v>995</v>
      </c>
      <c r="C24" s="430"/>
      <c r="D24" s="429" t="s">
        <v>997</v>
      </c>
      <c r="E24" s="430"/>
      <c r="F24" s="160" t="s">
        <v>13</v>
      </c>
      <c r="G24" s="161" t="s">
        <v>15</v>
      </c>
      <c r="H24" s="162" t="s">
        <v>16</v>
      </c>
      <c r="I24" s="162" t="s">
        <v>17</v>
      </c>
      <c r="J24" s="163" t="e">
        <f>HYPERLINK("#'"&amp;$B$17&amp;$B$18&amp;$B$21&amp;"'!B"&amp;K24+6,IF(L24=K24,K24,K24&amp;"～"&amp;L24))</f>
        <v>#N/A</v>
      </c>
      <c r="K24" s="164" t="e">
        <f>INDEX('1.2(1)①'!$B:$B,MATCH(M24,'1.2(1)①'!$A:$A,0),1)</f>
        <v>#N/A</v>
      </c>
      <c r="L24" s="165" t="e">
        <f>K25-1</f>
        <v>#N/A</v>
      </c>
      <c r="M24" s="165" t="str">
        <f t="shared" ref="M24:M87" si="0">F24&amp;G24&amp;H24&amp;I24</f>
        <v>Scope1, 2主要設備における高効率型の導入空気調和設備空気熱源設備・システム</v>
      </c>
      <c r="N24" s="166"/>
      <c r="O24" s="167" t="e">
        <f>INDEX('1.2(1)①'!$J:$J,MATCH('目次 (検討会資料用2)'!$K24,'1.2(1)①'!$B:$B,0),1)</f>
        <v>#N/A</v>
      </c>
      <c r="P24" s="168" t="e">
        <f t="shared" ref="P24:P55" si="1">L24-K24+1</f>
        <v>#N/A</v>
      </c>
      <c r="Q24" s="169">
        <f>COUNTIFS('1.2(2)'!J$967:J$1017,"〇",'1.2(2)'!$C$967:$C$1017,"&gt;="&amp;$K24,'1.2(2)'!$C$967:$C$1017,"&lt;="&amp;$L24)+COUNTIFS('1.2(2)'!J$967:J$1017,"△",'1.2(2)'!$C$967:$C$1017,"&gt;="&amp;$K24,'1.2(2)'!$C$967:$C$1017,"&lt;="&amp;$L24)</f>
        <v>0</v>
      </c>
      <c r="R24" s="169">
        <f>COUNTIFS('1.2(2)'!K$967:K$1017,"〇",'1.2(2)'!$C$967:$C$1017,"&gt;="&amp;$K24,'1.2(2)'!$C$967:$C$1017,"&lt;="&amp;$L24)+COUNTIFS('1.2(2)'!K$967:K$1017,"△",'1.2(2)'!$C$967:$C$1017,"&gt;="&amp;$K24,'1.2(2)'!$C$967:$C$1017,"&lt;="&amp;$L24)</f>
        <v>0</v>
      </c>
    </row>
    <row r="25" spans="2:18" ht="72" hidden="1">
      <c r="B25" s="404" t="s">
        <v>994</v>
      </c>
      <c r="C25" s="405"/>
      <c r="D25" s="170" t="s">
        <v>996</v>
      </c>
      <c r="E25" s="171"/>
      <c r="F25" s="172" t="s">
        <v>13</v>
      </c>
      <c r="G25" s="173" t="s">
        <v>3512</v>
      </c>
      <c r="H25" s="162" t="s">
        <v>52</v>
      </c>
      <c r="I25" s="162" t="s">
        <v>53</v>
      </c>
      <c r="J25" s="163" t="e">
        <f t="shared" ref="J25:J88" si="2">HYPERLINK("#'"&amp;$B$17&amp;$B$18&amp;$B$21&amp;"'!B"&amp;K25+6,IF(L25=K25,K25,K25&amp;"～"&amp;L25))</f>
        <v>#N/A</v>
      </c>
      <c r="K25" s="164" t="e">
        <f>INDEX('1.2(1)①'!$B:$B,MATCH(M25,'1.2(1)①'!$A:$A,0),1)</f>
        <v>#N/A</v>
      </c>
      <c r="L25" s="165" t="e">
        <f t="shared" ref="L25:L88" si="3">K26-1</f>
        <v>#N/A</v>
      </c>
      <c r="M25" s="165" t="str">
        <f t="shared" si="0"/>
        <v>Scope1, 2主要設備における高効率型の導入給湯設備給湯熱源設備・システム</v>
      </c>
      <c r="N25" s="166"/>
      <c r="O25" s="167" t="e">
        <f>INDEX('1.2(1)①'!$J:$J,MATCH('目次 (検討会資料用2)'!$K25,'1.2(1)①'!$B:$B,0),1)</f>
        <v>#N/A</v>
      </c>
      <c r="P25" s="168" t="e">
        <f t="shared" si="1"/>
        <v>#N/A</v>
      </c>
      <c r="Q25" s="169">
        <f>COUNTIFS('1.2(2)'!J$967:J$1017,"〇",'1.2(2)'!$C$967:$C$1017,"&gt;="&amp;$K25,'1.2(2)'!$C$967:$C$1017,"&lt;="&amp;$L25)+COUNTIFS('1.2(2)'!J$967:J$1017,"△",'1.2(2)'!$C$967:$C$1017,"&gt;="&amp;$K25,'1.2(2)'!$C$967:$C$1017,"&lt;="&amp;$L25)</f>
        <v>0</v>
      </c>
      <c r="R25" s="169">
        <f>COUNTIFS('1.2(2)'!K$967:K$1017,"〇",'1.2(2)'!$C$967:$C$1017,"&gt;="&amp;$K25,'1.2(2)'!$C$967:$C$1017,"&lt;="&amp;$L25)+COUNTIFS('1.2(2)'!K$967:K$1017,"△",'1.2(2)'!$C$967:$C$1017,"&gt;="&amp;$K25,'1.2(2)'!$C$967:$C$1017,"&lt;="&amp;$L25)</f>
        <v>0</v>
      </c>
    </row>
    <row r="26" spans="2:18" ht="57.6" hidden="1">
      <c r="B26" s="404" t="s">
        <v>994</v>
      </c>
      <c r="C26" s="405"/>
      <c r="D26" s="170" t="s">
        <v>996</v>
      </c>
      <c r="E26" s="171"/>
      <c r="F26" s="172" t="s">
        <v>13</v>
      </c>
      <c r="G26" s="173" t="s">
        <v>3512</v>
      </c>
      <c r="H26" s="162" t="s">
        <v>66</v>
      </c>
      <c r="I26" s="162" t="s">
        <v>67</v>
      </c>
      <c r="J26" s="163" t="e">
        <f t="shared" si="2"/>
        <v>#N/A</v>
      </c>
      <c r="K26" s="164" t="e">
        <f>INDEX('1.2(1)①'!$B:$B,MATCH(M26,'1.2(1)①'!$A:$A,0),1)</f>
        <v>#N/A</v>
      </c>
      <c r="L26" s="165" t="e">
        <f t="shared" si="3"/>
        <v>#N/A</v>
      </c>
      <c r="M26" s="165" t="str">
        <f t="shared" si="0"/>
        <v>Scope1, 2主要設備における高効率型の導入照明設備高効率照明器具</v>
      </c>
      <c r="N26" s="166"/>
      <c r="O26" s="167" t="e">
        <f>INDEX('1.2(1)①'!$J:$J,MATCH('目次 (検討会資料用2)'!$K26,'1.2(1)①'!$B:$B,0),1)</f>
        <v>#N/A</v>
      </c>
      <c r="P26" s="168" t="e">
        <f t="shared" si="1"/>
        <v>#N/A</v>
      </c>
      <c r="Q26" s="169">
        <f>COUNTIFS('1.2(2)'!J$967:J$1017,"〇",'1.2(2)'!$C$967:$C$1017,"&gt;="&amp;$K26,'1.2(2)'!$C$967:$C$1017,"&lt;="&amp;$L26)+COUNTIFS('1.2(2)'!J$967:J$1017,"△",'1.2(2)'!$C$967:$C$1017,"&gt;="&amp;$K26,'1.2(2)'!$C$967:$C$1017,"&lt;="&amp;$L26)</f>
        <v>0</v>
      </c>
      <c r="R26" s="169">
        <f>COUNTIFS('1.2(2)'!K$967:K$1017,"〇",'1.2(2)'!$C$967:$C$1017,"&gt;="&amp;$K26,'1.2(2)'!$C$967:$C$1017,"&lt;="&amp;$L26)+COUNTIFS('1.2(2)'!K$967:K$1017,"△",'1.2(2)'!$C$967:$C$1017,"&gt;="&amp;$K26,'1.2(2)'!$C$967:$C$1017,"&lt;="&amp;$L26)</f>
        <v>0</v>
      </c>
    </row>
    <row r="27" spans="2:18" ht="86.4" hidden="1">
      <c r="B27" s="404" t="s">
        <v>994</v>
      </c>
      <c r="C27" s="405"/>
      <c r="D27" s="170" t="s">
        <v>996</v>
      </c>
      <c r="E27" s="171"/>
      <c r="F27" s="172" t="s">
        <v>13</v>
      </c>
      <c r="G27" s="173" t="s">
        <v>3512</v>
      </c>
      <c r="H27" s="161" t="s">
        <v>71</v>
      </c>
      <c r="I27" s="162" t="s">
        <v>72</v>
      </c>
      <c r="J27" s="163" t="e">
        <f t="shared" si="2"/>
        <v>#N/A</v>
      </c>
      <c r="K27" s="164" t="e">
        <f>INDEX('1.2(1)①'!$B:$B,MATCH(M27,'1.2(1)①'!$A:$A,0),1)</f>
        <v>#N/A</v>
      </c>
      <c r="L27" s="165" t="e">
        <f>K28-1</f>
        <v>#N/A</v>
      </c>
      <c r="M27" s="165" t="str">
        <f t="shared" si="0"/>
        <v>Scope1, 2主要設備における高効率型の導入燃焼設備ボイラー・ボイラー関連機器</v>
      </c>
      <c r="N27" s="166"/>
      <c r="O27" s="167" t="e">
        <f>INDEX('1.2(1)①'!$J:$J,MATCH('目次 (検討会資料用2)'!$K27,'1.2(1)①'!$B:$B,0),1)</f>
        <v>#N/A</v>
      </c>
      <c r="P27" s="168" t="e">
        <f t="shared" si="1"/>
        <v>#N/A</v>
      </c>
      <c r="Q27" s="169">
        <f>COUNTIFS('1.2(2)'!J$967:J$1017,"〇",'1.2(2)'!$C$967:$C$1017,"&gt;="&amp;$K27,'1.2(2)'!$C$967:$C$1017,"&lt;="&amp;$L27)+COUNTIFS('1.2(2)'!J$967:J$1017,"△",'1.2(2)'!$C$967:$C$1017,"&gt;="&amp;$K27,'1.2(2)'!$C$967:$C$1017,"&lt;="&amp;$L27)</f>
        <v>0</v>
      </c>
      <c r="R27" s="169">
        <f>COUNTIFS('1.2(2)'!K$967:K$1017,"〇",'1.2(2)'!$C$967:$C$1017,"&gt;="&amp;$K27,'1.2(2)'!$C$967:$C$1017,"&lt;="&amp;$L27)+COUNTIFS('1.2(2)'!K$967:K$1017,"△",'1.2(2)'!$C$967:$C$1017,"&gt;="&amp;$K27,'1.2(2)'!$C$967:$C$1017,"&lt;="&amp;$L27)</f>
        <v>0</v>
      </c>
    </row>
    <row r="28" spans="2:18" ht="28.8" hidden="1">
      <c r="B28" s="404" t="s">
        <v>994</v>
      </c>
      <c r="C28" s="405"/>
      <c r="D28" s="170" t="s">
        <v>996</v>
      </c>
      <c r="E28" s="171"/>
      <c r="F28" s="172" t="s">
        <v>13</v>
      </c>
      <c r="G28" s="173" t="s">
        <v>3512</v>
      </c>
      <c r="H28" s="161" t="s">
        <v>82</v>
      </c>
      <c r="I28" s="162" t="s">
        <v>79</v>
      </c>
      <c r="J28" s="163" t="e">
        <f t="shared" si="2"/>
        <v>#N/A</v>
      </c>
      <c r="K28" s="164" t="e">
        <f>INDEX('1.2(1)①'!$B:$B,MATCH(M28,'1.2(1)①'!$A:$A,0),1)</f>
        <v>#N/A</v>
      </c>
      <c r="L28" s="165" t="e">
        <f>K29-1</f>
        <v>#N/A</v>
      </c>
      <c r="M28" s="165" t="str">
        <f t="shared" si="0"/>
        <v>Scope1, 2主要設備における高効率型の導入熱利用設備工業炉</v>
      </c>
      <c r="N28" s="166"/>
      <c r="O28" s="167" t="e">
        <f>INDEX('1.2(1)①'!$J:$J,MATCH('目次 (検討会資料用2)'!$K28,'1.2(1)①'!$B:$B,0),1)</f>
        <v>#N/A</v>
      </c>
      <c r="P28" s="168" t="e">
        <f t="shared" si="1"/>
        <v>#N/A</v>
      </c>
      <c r="Q28" s="169">
        <f>COUNTIFS('1.2(2)'!J$967:J$1017,"〇",'1.2(2)'!$C$967:$C$1017,"&gt;="&amp;$K28,'1.2(2)'!$C$967:$C$1017,"&lt;="&amp;$L28)+COUNTIFS('1.2(2)'!J$967:J$1017,"△",'1.2(2)'!$C$967:$C$1017,"&gt;="&amp;$K28,'1.2(2)'!$C$967:$C$1017,"&lt;="&amp;$L28)</f>
        <v>0</v>
      </c>
      <c r="R28" s="169">
        <f>COUNTIFS('1.2(2)'!K$967:K$1017,"〇",'1.2(2)'!$C$967:$C$1017,"&gt;="&amp;$K28,'1.2(2)'!$C$967:$C$1017,"&lt;="&amp;$L28)+COUNTIFS('1.2(2)'!K$967:K$1017,"△",'1.2(2)'!$C$967:$C$1017,"&gt;="&amp;$K28,'1.2(2)'!$C$967:$C$1017,"&lt;="&amp;$L28)</f>
        <v>0</v>
      </c>
    </row>
    <row r="29" spans="2:18" ht="72" hidden="1">
      <c r="B29" s="404" t="s">
        <v>994</v>
      </c>
      <c r="C29" s="405"/>
      <c r="D29" s="170" t="s">
        <v>996</v>
      </c>
      <c r="E29" s="171"/>
      <c r="F29" s="172" t="s">
        <v>13</v>
      </c>
      <c r="G29" s="173" t="s">
        <v>3512</v>
      </c>
      <c r="H29" s="173" t="str">
        <f t="shared" ref="H29:H31" si="4">H28</f>
        <v>熱利用設備</v>
      </c>
      <c r="I29" s="162" t="s">
        <v>87</v>
      </c>
      <c r="J29" s="163" t="e">
        <f t="shared" si="2"/>
        <v>#N/A</v>
      </c>
      <c r="K29" s="164" t="e">
        <f>INDEX('1.2(1)①'!$B:$B,MATCH(M29,'1.2(1)①'!$A:$A,0),1)</f>
        <v>#N/A</v>
      </c>
      <c r="L29" s="165" t="e">
        <f>K30-1</f>
        <v>#N/A</v>
      </c>
      <c r="M29" s="165" t="str">
        <f t="shared" si="0"/>
        <v>Scope1, 2主要設備における高効率型の導入熱利用設備ヒートポンプ式熱源装置</v>
      </c>
      <c r="N29" s="166"/>
      <c r="O29" s="167" t="e">
        <f>INDEX('1.2(1)①'!$J:$J,MATCH('目次 (検討会資料用2)'!$K29,'1.2(1)①'!$B:$B,0),1)</f>
        <v>#N/A</v>
      </c>
      <c r="P29" s="168" t="e">
        <f t="shared" si="1"/>
        <v>#N/A</v>
      </c>
      <c r="Q29" s="169">
        <f>COUNTIFS('1.2(2)'!J$967:J$1017,"〇",'1.2(2)'!$C$967:$C$1017,"&gt;="&amp;$K29,'1.2(2)'!$C$967:$C$1017,"&lt;="&amp;$L29)+COUNTIFS('1.2(2)'!J$967:J$1017,"△",'1.2(2)'!$C$967:$C$1017,"&gt;="&amp;$K29,'1.2(2)'!$C$967:$C$1017,"&lt;="&amp;$L29)</f>
        <v>0</v>
      </c>
      <c r="R29" s="169">
        <f>COUNTIFS('1.2(2)'!K$967:K$1017,"〇",'1.2(2)'!$C$967:$C$1017,"&gt;="&amp;$K29,'1.2(2)'!$C$967:$C$1017,"&lt;="&amp;$L29)+COUNTIFS('1.2(2)'!K$967:K$1017,"△",'1.2(2)'!$C$967:$C$1017,"&gt;="&amp;$K29,'1.2(2)'!$C$967:$C$1017,"&lt;="&amp;$L29)</f>
        <v>0</v>
      </c>
    </row>
    <row r="30" spans="2:18" ht="28.8" hidden="1">
      <c r="B30" s="404" t="s">
        <v>994</v>
      </c>
      <c r="C30" s="405"/>
      <c r="D30" s="170" t="s">
        <v>996</v>
      </c>
      <c r="E30" s="171"/>
      <c r="F30" s="172" t="s">
        <v>13</v>
      </c>
      <c r="G30" s="173" t="s">
        <v>3512</v>
      </c>
      <c r="H30" s="173" t="str">
        <f t="shared" si="4"/>
        <v>熱利用設備</v>
      </c>
      <c r="I30" s="162" t="s">
        <v>100</v>
      </c>
      <c r="J30" s="163" t="e">
        <f t="shared" si="2"/>
        <v>#N/A</v>
      </c>
      <c r="K30" s="164" t="e">
        <f>INDEX('1.2(1)①'!$B:$B,MATCH(M30,'1.2(1)①'!$A:$A,0),1)</f>
        <v>#N/A</v>
      </c>
      <c r="L30" s="165" t="e">
        <f t="shared" si="3"/>
        <v>#N/A</v>
      </c>
      <c r="M30" s="165" t="str">
        <f t="shared" si="0"/>
        <v>Scope1, 2主要設備における高効率型の導入熱利用設備蒸留塔</v>
      </c>
      <c r="N30" s="166"/>
      <c r="O30" s="167" t="e">
        <f>INDEX('1.2(1)①'!$J:$J,MATCH('目次 (検討会資料用2)'!$K30,'1.2(1)①'!$B:$B,0),1)</f>
        <v>#N/A</v>
      </c>
      <c r="P30" s="168" t="e">
        <f t="shared" si="1"/>
        <v>#N/A</v>
      </c>
      <c r="Q30" s="169">
        <f>COUNTIFS('1.2(2)'!J$967:J$1017,"〇",'1.2(2)'!$C$967:$C$1017,"&gt;="&amp;$K30,'1.2(2)'!$C$967:$C$1017,"&lt;="&amp;$L30)+COUNTIFS('1.2(2)'!J$967:J$1017,"△",'1.2(2)'!$C$967:$C$1017,"&gt;="&amp;$K30,'1.2(2)'!$C$967:$C$1017,"&lt;="&amp;$L30)</f>
        <v>0</v>
      </c>
      <c r="R30" s="169">
        <f>COUNTIFS('1.2(2)'!K$967:K$1017,"〇",'1.2(2)'!$C$967:$C$1017,"&gt;="&amp;$K30,'1.2(2)'!$C$967:$C$1017,"&lt;="&amp;$L30)+COUNTIFS('1.2(2)'!K$967:K$1017,"△",'1.2(2)'!$C$967:$C$1017,"&gt;="&amp;$K30,'1.2(2)'!$C$967:$C$1017,"&lt;="&amp;$L30)</f>
        <v>0</v>
      </c>
    </row>
    <row r="31" spans="2:18" hidden="1">
      <c r="B31" s="404" t="s">
        <v>994</v>
      </c>
      <c r="C31" s="405"/>
      <c r="D31" s="170" t="s">
        <v>996</v>
      </c>
      <c r="E31" s="171"/>
      <c r="F31" s="172" t="s">
        <v>13</v>
      </c>
      <c r="G31" s="173" t="s">
        <v>3512</v>
      </c>
      <c r="H31" s="173" t="str">
        <f t="shared" si="4"/>
        <v>熱利用設備</v>
      </c>
      <c r="I31" s="162" t="s">
        <v>104</v>
      </c>
      <c r="J31" s="163" t="e">
        <f t="shared" si="2"/>
        <v>#N/A</v>
      </c>
      <c r="K31" s="164" t="e">
        <f>INDEX('1.2(1)①'!$B:$B,MATCH(M31,'1.2(1)①'!$A:$A,0),1)</f>
        <v>#N/A</v>
      </c>
      <c r="L31" s="165" t="e">
        <f t="shared" si="3"/>
        <v>#N/A</v>
      </c>
      <c r="M31" s="165" t="str">
        <f t="shared" si="0"/>
        <v>Scope1, 2主要設備における高効率型の導入熱利用設備その他</v>
      </c>
      <c r="N31" s="166"/>
      <c r="O31" s="167" t="e">
        <f>INDEX('1.2(1)①'!$J:$J,MATCH('目次 (検討会資料用2)'!$K31,'1.2(1)①'!$B:$B,0),1)</f>
        <v>#N/A</v>
      </c>
      <c r="P31" s="168" t="e">
        <f t="shared" si="1"/>
        <v>#N/A</v>
      </c>
      <c r="Q31" s="169">
        <f>COUNTIFS('1.2(2)'!J$967:J$1017,"〇",'1.2(2)'!$C$967:$C$1017,"&gt;="&amp;$K31,'1.2(2)'!$C$967:$C$1017,"&lt;="&amp;$L31)+COUNTIFS('1.2(2)'!J$967:J$1017,"△",'1.2(2)'!$C$967:$C$1017,"&gt;="&amp;$K31,'1.2(2)'!$C$967:$C$1017,"&lt;="&amp;$L31)</f>
        <v>0</v>
      </c>
      <c r="R31" s="169">
        <f>COUNTIFS('1.2(2)'!K$967:K$1017,"〇",'1.2(2)'!$C$967:$C$1017,"&gt;="&amp;$K31,'1.2(2)'!$C$967:$C$1017,"&lt;="&amp;$L31)+COUNTIFS('1.2(2)'!K$967:K$1017,"△",'1.2(2)'!$C$967:$C$1017,"&gt;="&amp;$K31,'1.2(2)'!$C$967:$C$1017,"&lt;="&amp;$L31)</f>
        <v>0</v>
      </c>
    </row>
    <row r="32" spans="2:18" ht="72" hidden="1">
      <c r="B32" s="404" t="s">
        <v>994</v>
      </c>
      <c r="C32" s="405"/>
      <c r="D32" s="170" t="s">
        <v>996</v>
      </c>
      <c r="E32" s="171"/>
      <c r="F32" s="172" t="s">
        <v>13</v>
      </c>
      <c r="G32" s="173" t="s">
        <v>3512</v>
      </c>
      <c r="H32" s="162" t="s">
        <v>110</v>
      </c>
      <c r="I32" s="162" t="s">
        <v>110</v>
      </c>
      <c r="J32" s="163" t="e">
        <f t="shared" si="2"/>
        <v>#N/A</v>
      </c>
      <c r="K32" s="164" t="e">
        <f>INDEX('1.2(1)①'!$B:$B,MATCH(M32,'1.2(1)①'!$A:$A,0),1)</f>
        <v>#N/A</v>
      </c>
      <c r="L32" s="165" t="e">
        <f t="shared" si="3"/>
        <v>#N/A</v>
      </c>
      <c r="M32" s="165" t="str">
        <f t="shared" si="0"/>
        <v>Scope1, 2主要設備における高効率型の導入コージェネレーション設備コージェネレーション設備</v>
      </c>
      <c r="N32" s="166"/>
      <c r="O32" s="167" t="e">
        <f>INDEX('1.2(1)①'!$J:$J,MATCH('目次 (検討会資料用2)'!$K32,'1.2(1)①'!$B:$B,0),1)</f>
        <v>#N/A</v>
      </c>
      <c r="P32" s="168" t="e">
        <f t="shared" si="1"/>
        <v>#N/A</v>
      </c>
      <c r="Q32" s="169">
        <f>COUNTIFS('1.2(2)'!J$967:J$1017,"〇",'1.2(2)'!$C$967:$C$1017,"&gt;="&amp;$K32,'1.2(2)'!$C$967:$C$1017,"&lt;="&amp;$L32)+COUNTIFS('1.2(2)'!J$967:J$1017,"△",'1.2(2)'!$C$967:$C$1017,"&gt;="&amp;$K32,'1.2(2)'!$C$967:$C$1017,"&lt;="&amp;$L32)</f>
        <v>0</v>
      </c>
      <c r="R32" s="169">
        <f>COUNTIFS('1.2(2)'!K$967:K$1017,"〇",'1.2(2)'!$C$967:$C$1017,"&gt;="&amp;$K32,'1.2(2)'!$C$967:$C$1017,"&lt;="&amp;$L32)+COUNTIFS('1.2(2)'!K$967:K$1017,"△",'1.2(2)'!$C$967:$C$1017,"&gt;="&amp;$K32,'1.2(2)'!$C$967:$C$1017,"&lt;="&amp;$L32)</f>
        <v>0</v>
      </c>
    </row>
    <row r="33" spans="2:18" ht="57.6" hidden="1">
      <c r="B33" s="404" t="s">
        <v>994</v>
      </c>
      <c r="C33" s="405"/>
      <c r="D33" s="170" t="s">
        <v>996</v>
      </c>
      <c r="E33" s="171"/>
      <c r="F33" s="172" t="s">
        <v>13</v>
      </c>
      <c r="G33" s="173" t="s">
        <v>3512</v>
      </c>
      <c r="H33" s="161" t="s">
        <v>117</v>
      </c>
      <c r="I33" s="162" t="s">
        <v>118</v>
      </c>
      <c r="J33" s="163" t="e">
        <f t="shared" si="2"/>
        <v>#N/A</v>
      </c>
      <c r="K33" s="164" t="e">
        <f>INDEX('1.2(1)①'!$B:$B,MATCH(M33,'1.2(1)①'!$A:$A,0),1)</f>
        <v>#N/A</v>
      </c>
      <c r="L33" s="165" t="e">
        <f t="shared" si="3"/>
        <v>#N/A</v>
      </c>
      <c r="M33" s="165" t="str">
        <f t="shared" si="0"/>
        <v>Scope1, 2主要設備における高効率型の導入電気使用設備受変電、配電設備</v>
      </c>
      <c r="N33" s="166"/>
      <c r="O33" s="167" t="e">
        <f>INDEX('1.2(1)①'!$J:$J,MATCH('目次 (検討会資料用2)'!$K33,'1.2(1)①'!$B:$B,0),1)</f>
        <v>#N/A</v>
      </c>
      <c r="P33" s="168" t="e">
        <f t="shared" si="1"/>
        <v>#N/A</v>
      </c>
      <c r="Q33" s="169">
        <f>COUNTIFS('1.2(2)'!J$967:J$1017,"〇",'1.2(2)'!$C$967:$C$1017,"&gt;="&amp;$K33,'1.2(2)'!$C$967:$C$1017,"&lt;="&amp;$L33)+COUNTIFS('1.2(2)'!J$967:J$1017,"△",'1.2(2)'!$C$967:$C$1017,"&gt;="&amp;$K33,'1.2(2)'!$C$967:$C$1017,"&lt;="&amp;$L33)</f>
        <v>0</v>
      </c>
      <c r="R33" s="169">
        <f>COUNTIFS('1.2(2)'!K$967:K$1017,"〇",'1.2(2)'!$C$967:$C$1017,"&gt;="&amp;$K33,'1.2(2)'!$C$967:$C$1017,"&lt;="&amp;$L33)+COUNTIFS('1.2(2)'!K$967:K$1017,"△",'1.2(2)'!$C$967:$C$1017,"&gt;="&amp;$K33,'1.2(2)'!$C$967:$C$1017,"&lt;="&amp;$L33)</f>
        <v>0</v>
      </c>
    </row>
    <row r="34" spans="2:18" ht="72" hidden="1">
      <c r="B34" s="404" t="s">
        <v>994</v>
      </c>
      <c r="C34" s="405"/>
      <c r="D34" s="170" t="s">
        <v>996</v>
      </c>
      <c r="E34" s="171"/>
      <c r="F34" s="172" t="s">
        <v>13</v>
      </c>
      <c r="G34" s="173" t="s">
        <v>3512</v>
      </c>
      <c r="H34" s="173" t="str">
        <f t="shared" ref="H34:H36" si="5">H33</f>
        <v>電気使用設備</v>
      </c>
      <c r="I34" s="162" t="s">
        <v>121</v>
      </c>
      <c r="J34" s="163" t="e">
        <f t="shared" si="2"/>
        <v>#N/A</v>
      </c>
      <c r="K34" s="164" t="e">
        <f>INDEX('1.2(1)①'!$B:$B,MATCH(M34,'1.2(1)①'!$A:$A,0),1)</f>
        <v>#N/A</v>
      </c>
      <c r="L34" s="165" t="e">
        <f t="shared" si="3"/>
        <v>#N/A</v>
      </c>
      <c r="M34" s="165" t="str">
        <f t="shared" si="0"/>
        <v>Scope1, 2主要設備における高効率型の導入電気使用設備電動機・電動力応用設備</v>
      </c>
      <c r="N34" s="166"/>
      <c r="O34" s="167" t="e">
        <f>INDEX('1.2(1)①'!$J:$J,MATCH('目次 (検討会資料用2)'!$K34,'1.2(1)①'!$B:$B,0),1)</f>
        <v>#N/A</v>
      </c>
      <c r="P34" s="168" t="e">
        <f t="shared" si="1"/>
        <v>#N/A</v>
      </c>
      <c r="Q34" s="169">
        <f>COUNTIFS('1.2(2)'!J$967:J$1017,"〇",'1.2(2)'!$C$967:$C$1017,"&gt;="&amp;$K34,'1.2(2)'!$C$967:$C$1017,"&lt;="&amp;$L34)+COUNTIFS('1.2(2)'!J$967:J$1017,"△",'1.2(2)'!$C$967:$C$1017,"&gt;="&amp;$K34,'1.2(2)'!$C$967:$C$1017,"&lt;="&amp;$L34)</f>
        <v>0</v>
      </c>
      <c r="R34" s="169">
        <f>COUNTIFS('1.2(2)'!K$967:K$1017,"〇",'1.2(2)'!$C$967:$C$1017,"&gt;="&amp;$K34,'1.2(2)'!$C$967:$C$1017,"&lt;="&amp;$L34)+COUNTIFS('1.2(2)'!K$967:K$1017,"△",'1.2(2)'!$C$967:$C$1017,"&gt;="&amp;$K34,'1.2(2)'!$C$967:$C$1017,"&lt;="&amp;$L34)</f>
        <v>0</v>
      </c>
    </row>
    <row r="35" spans="2:18" ht="43.2" hidden="1">
      <c r="B35" s="404" t="s">
        <v>994</v>
      </c>
      <c r="C35" s="405"/>
      <c r="D35" s="170" t="s">
        <v>996</v>
      </c>
      <c r="E35" s="171"/>
      <c r="F35" s="172" t="s">
        <v>13</v>
      </c>
      <c r="G35" s="173" t="s">
        <v>3512</v>
      </c>
      <c r="H35" s="173" t="str">
        <f t="shared" si="5"/>
        <v>電気使用設備</v>
      </c>
      <c r="I35" s="162" t="s">
        <v>130</v>
      </c>
      <c r="J35" s="163" t="e">
        <f t="shared" si="2"/>
        <v>#N/A</v>
      </c>
      <c r="K35" s="164" t="e">
        <f>INDEX('1.2(1)①'!$B:$B,MATCH(M35,'1.2(1)①'!$A:$A,0),1)</f>
        <v>#N/A</v>
      </c>
      <c r="L35" s="165" t="e">
        <f t="shared" si="3"/>
        <v>#N/A</v>
      </c>
      <c r="M35" s="165" t="str">
        <f t="shared" si="0"/>
        <v>Scope1, 2主要設備における高効率型の導入電気使用設備電気加熱設備</v>
      </c>
      <c r="N35" s="166"/>
      <c r="O35" s="167" t="e">
        <f>INDEX('1.2(1)①'!$J:$J,MATCH('目次 (検討会資料用2)'!$K35,'1.2(1)①'!$B:$B,0),1)</f>
        <v>#N/A</v>
      </c>
      <c r="P35" s="168" t="e">
        <f t="shared" si="1"/>
        <v>#N/A</v>
      </c>
      <c r="Q35" s="169">
        <f>COUNTIFS('1.2(2)'!J$967:J$1017,"〇",'1.2(2)'!$C$967:$C$1017,"&gt;="&amp;$K35,'1.2(2)'!$C$967:$C$1017,"&lt;="&amp;$L35)+COUNTIFS('1.2(2)'!J$967:J$1017,"△",'1.2(2)'!$C$967:$C$1017,"&gt;="&amp;$K35,'1.2(2)'!$C$967:$C$1017,"&lt;="&amp;$L35)</f>
        <v>0</v>
      </c>
      <c r="R35" s="169">
        <f>COUNTIFS('1.2(2)'!K$967:K$1017,"〇",'1.2(2)'!$C$967:$C$1017,"&gt;="&amp;$K35,'1.2(2)'!$C$967:$C$1017,"&lt;="&amp;$L35)+COUNTIFS('1.2(2)'!K$967:K$1017,"△",'1.2(2)'!$C$967:$C$1017,"&gt;="&amp;$K35,'1.2(2)'!$C$967:$C$1017,"&lt;="&amp;$L35)</f>
        <v>0</v>
      </c>
    </row>
    <row r="36" spans="2:18" hidden="1">
      <c r="B36" s="404" t="s">
        <v>994</v>
      </c>
      <c r="C36" s="405"/>
      <c r="D36" s="170" t="s">
        <v>996</v>
      </c>
      <c r="E36" s="171"/>
      <c r="F36" s="172" t="s">
        <v>13</v>
      </c>
      <c r="G36" s="173" t="s">
        <v>3512</v>
      </c>
      <c r="H36" s="173" t="str">
        <f t="shared" si="5"/>
        <v>電気使用設備</v>
      </c>
      <c r="I36" s="174" t="s">
        <v>139</v>
      </c>
      <c r="J36" s="163" t="e">
        <f t="shared" si="2"/>
        <v>#N/A</v>
      </c>
      <c r="K36" s="164" t="e">
        <f>INDEX('1.2(1)①'!$B:$B,MATCH(M36,'1.2(1)①'!$A:$A,0),1)</f>
        <v>#N/A</v>
      </c>
      <c r="L36" s="165" t="e">
        <f t="shared" si="3"/>
        <v>#N/A</v>
      </c>
      <c r="M36" s="165" t="str">
        <f t="shared" si="0"/>
        <v>Scope1, 2主要設備における高効率型の導入電気使用設備業務用機器</v>
      </c>
      <c r="N36" s="166"/>
      <c r="O36" s="167" t="e">
        <f>INDEX('1.2(1)①'!$J:$J,MATCH('目次 (検討会資料用2)'!$K36,'1.2(1)①'!$B:$B,0),1)</f>
        <v>#N/A</v>
      </c>
      <c r="P36" s="168" t="e">
        <f t="shared" si="1"/>
        <v>#N/A</v>
      </c>
      <c r="Q36" s="169">
        <f>COUNTIFS('1.2(2)'!J$967:J$1017,"〇",'1.2(2)'!$C$967:$C$1017,"&gt;="&amp;$K36,'1.2(2)'!$C$967:$C$1017,"&lt;="&amp;$L36)+COUNTIFS('1.2(2)'!J$967:J$1017,"△",'1.2(2)'!$C$967:$C$1017,"&gt;="&amp;$K36,'1.2(2)'!$C$967:$C$1017,"&lt;="&amp;$L36)</f>
        <v>0</v>
      </c>
      <c r="R36" s="169">
        <f>COUNTIFS('1.2(2)'!K$967:K$1017,"〇",'1.2(2)'!$C$967:$C$1017,"&gt;="&amp;$K36,'1.2(2)'!$C$967:$C$1017,"&lt;="&amp;$L36)+COUNTIFS('1.2(2)'!K$967:K$1017,"△",'1.2(2)'!$C$967:$C$1017,"&gt;="&amp;$K36,'1.2(2)'!$C$967:$C$1017,"&lt;="&amp;$L36)</f>
        <v>0</v>
      </c>
    </row>
    <row r="37" spans="2:18" hidden="1">
      <c r="B37" s="404" t="s">
        <v>994</v>
      </c>
      <c r="C37" s="405"/>
      <c r="D37" s="170" t="s">
        <v>996</v>
      </c>
      <c r="E37" s="171"/>
      <c r="F37" s="172" t="s">
        <v>13</v>
      </c>
      <c r="G37" s="173" t="s">
        <v>3512</v>
      </c>
      <c r="H37" s="161" t="s">
        <v>169</v>
      </c>
      <c r="I37" s="162" t="s">
        <v>170</v>
      </c>
      <c r="J37" s="163" t="e">
        <f t="shared" si="2"/>
        <v>#N/A</v>
      </c>
      <c r="K37" s="164" t="e">
        <f>INDEX('1.2(1)①'!$B:$B,MATCH(M37,'1.2(1)①'!$A:$A,0),1)</f>
        <v>#N/A</v>
      </c>
      <c r="L37" s="165" t="e">
        <f t="shared" si="3"/>
        <v>#N/A</v>
      </c>
      <c r="M37" s="165" t="str">
        <f t="shared" si="0"/>
        <v>Scope1, 2主要設備における高効率型の導入建物窓</v>
      </c>
      <c r="N37" s="166"/>
      <c r="O37" s="167" t="e">
        <f>INDEX('1.2(1)①'!$J:$J,MATCH('目次 (検討会資料用2)'!$K37,'1.2(1)①'!$B:$B,0),1)</f>
        <v>#N/A</v>
      </c>
      <c r="P37" s="168" t="e">
        <f t="shared" si="1"/>
        <v>#N/A</v>
      </c>
      <c r="Q37" s="169">
        <f>COUNTIFS('1.2(2)'!J$967:J$1017,"〇",'1.2(2)'!$C$967:$C$1017,"&gt;="&amp;$K37,'1.2(2)'!$C$967:$C$1017,"&lt;="&amp;$L37)+COUNTIFS('1.2(2)'!J$967:J$1017,"△",'1.2(2)'!$C$967:$C$1017,"&gt;="&amp;$K37,'1.2(2)'!$C$967:$C$1017,"&lt;="&amp;$L37)</f>
        <v>0</v>
      </c>
      <c r="R37" s="169">
        <f>COUNTIFS('1.2(2)'!K$967:K$1017,"〇",'1.2(2)'!$C$967:$C$1017,"&gt;="&amp;$K37,'1.2(2)'!$C$967:$C$1017,"&lt;="&amp;$L37)+COUNTIFS('1.2(2)'!K$967:K$1017,"△",'1.2(2)'!$C$967:$C$1017,"&gt;="&amp;$K37,'1.2(2)'!$C$967:$C$1017,"&lt;="&amp;$L37)</f>
        <v>0</v>
      </c>
    </row>
    <row r="38" spans="2:18" ht="43.2" hidden="1">
      <c r="B38" s="404" t="s">
        <v>994</v>
      </c>
      <c r="C38" s="405"/>
      <c r="D38" s="170" t="s">
        <v>996</v>
      </c>
      <c r="E38" s="171"/>
      <c r="F38" s="172" t="s">
        <v>13</v>
      </c>
      <c r="G38" s="173" t="s">
        <v>3512</v>
      </c>
      <c r="H38" s="173" t="str">
        <f>H37</f>
        <v>建物</v>
      </c>
      <c r="I38" s="162" t="s">
        <v>174</v>
      </c>
      <c r="J38" s="163" t="e">
        <f t="shared" si="2"/>
        <v>#N/A</v>
      </c>
      <c r="K38" s="164" t="e">
        <f>INDEX('1.2(1)①'!$B:$B,MATCH(M38,'1.2(1)①'!$A:$A,0),1)</f>
        <v>#N/A</v>
      </c>
      <c r="L38" s="165" t="e">
        <f t="shared" si="3"/>
        <v>#N/A</v>
      </c>
      <c r="M38" s="165" t="str">
        <f t="shared" si="0"/>
        <v>Scope1, 2主要設備における高効率型の導入建物外壁・屋根・窓・床</v>
      </c>
      <c r="N38" s="166"/>
      <c r="O38" s="167" t="e">
        <f>INDEX('1.2(1)①'!$J:$J,MATCH('目次 (検討会資料用2)'!$K38,'1.2(1)①'!$B:$B,0),1)</f>
        <v>#N/A</v>
      </c>
      <c r="P38" s="168" t="e">
        <f t="shared" si="1"/>
        <v>#N/A</v>
      </c>
      <c r="Q38" s="169">
        <f>COUNTIFS('1.2(2)'!J$967:J$1017,"〇",'1.2(2)'!$C$967:$C$1017,"&gt;="&amp;$K38,'1.2(2)'!$C$967:$C$1017,"&lt;="&amp;$L38)+COUNTIFS('1.2(2)'!J$967:J$1017,"△",'1.2(2)'!$C$967:$C$1017,"&gt;="&amp;$K38,'1.2(2)'!$C$967:$C$1017,"&lt;="&amp;$L38)</f>
        <v>0</v>
      </c>
      <c r="R38" s="169">
        <f>COUNTIFS('1.2(2)'!K$967:K$1017,"〇",'1.2(2)'!$C$967:$C$1017,"&gt;="&amp;$K38,'1.2(2)'!$C$967:$C$1017,"&lt;="&amp;$L38)+COUNTIFS('1.2(2)'!K$967:K$1017,"△",'1.2(2)'!$C$967:$C$1017,"&gt;="&amp;$K38,'1.2(2)'!$C$967:$C$1017,"&lt;="&amp;$L38)</f>
        <v>0</v>
      </c>
    </row>
    <row r="39" spans="2:18" hidden="1">
      <c r="B39" s="404" t="s">
        <v>994</v>
      </c>
      <c r="C39" s="405"/>
      <c r="D39" s="170" t="s">
        <v>996</v>
      </c>
      <c r="E39" s="171"/>
      <c r="F39" s="172" t="s">
        <v>13</v>
      </c>
      <c r="G39" s="173" t="s">
        <v>3512</v>
      </c>
      <c r="H39" s="173" t="str">
        <f>H38</f>
        <v>建物</v>
      </c>
      <c r="I39" s="175" t="s">
        <v>104</v>
      </c>
      <c r="J39" s="163" t="e">
        <f t="shared" si="2"/>
        <v>#N/A</v>
      </c>
      <c r="K39" s="164" t="e">
        <f>INDEX('1.2(1)①'!$B:$B,MATCH(M39,'1.2(1)①'!$A:$A,0),1)</f>
        <v>#N/A</v>
      </c>
      <c r="L39" s="165" t="e">
        <f t="shared" si="3"/>
        <v>#N/A</v>
      </c>
      <c r="M39" s="165" t="str">
        <f t="shared" si="0"/>
        <v>Scope1, 2主要設備における高効率型の導入建物その他</v>
      </c>
      <c r="N39" s="166"/>
      <c r="O39" s="167" t="e">
        <f>INDEX('1.2(1)①'!$J:$J,MATCH('目次 (検討会資料用2)'!$K39,'1.2(1)①'!$B:$B,0),1)</f>
        <v>#N/A</v>
      </c>
      <c r="P39" s="168" t="e">
        <f t="shared" si="1"/>
        <v>#N/A</v>
      </c>
      <c r="Q39" s="169">
        <f>COUNTIFS('1.2(2)'!J$967:J$1017,"〇",'1.2(2)'!$C$967:$C$1017,"&gt;="&amp;$K39,'1.2(2)'!$C$967:$C$1017,"&lt;="&amp;$L39)+COUNTIFS('1.2(2)'!J$967:J$1017,"△",'1.2(2)'!$C$967:$C$1017,"&gt;="&amp;$K39,'1.2(2)'!$C$967:$C$1017,"&lt;="&amp;$L39)</f>
        <v>0</v>
      </c>
      <c r="R39" s="169">
        <f>COUNTIFS('1.2(2)'!K$967:K$1017,"〇",'1.2(2)'!$C$967:$C$1017,"&gt;="&amp;$K39,'1.2(2)'!$C$967:$C$1017,"&lt;="&amp;$L39)+COUNTIFS('1.2(2)'!K$967:K$1017,"△",'1.2(2)'!$C$967:$C$1017,"&gt;="&amp;$K39,'1.2(2)'!$C$967:$C$1017,"&lt;="&amp;$L39)</f>
        <v>0</v>
      </c>
    </row>
    <row r="40" spans="2:18" ht="28.8" hidden="1">
      <c r="B40" s="404" t="s">
        <v>994</v>
      </c>
      <c r="C40" s="405"/>
      <c r="D40" s="170" t="s">
        <v>996</v>
      </c>
      <c r="E40" s="171"/>
      <c r="F40" s="172" t="s">
        <v>13</v>
      </c>
      <c r="G40" s="173" t="s">
        <v>3512</v>
      </c>
      <c r="H40" s="161" t="s">
        <v>179</v>
      </c>
      <c r="I40" s="175" t="s">
        <v>180</v>
      </c>
      <c r="J40" s="163" t="e">
        <f t="shared" si="2"/>
        <v>#N/A</v>
      </c>
      <c r="K40" s="164" t="e">
        <f>INDEX('1.2(1)①'!$B:$B,MATCH(M40,'1.2(1)①'!$A:$A,0),1)</f>
        <v>#N/A</v>
      </c>
      <c r="L40" s="165" t="e">
        <f t="shared" si="3"/>
        <v>#N/A</v>
      </c>
      <c r="M40" s="165" t="str">
        <f t="shared" si="0"/>
        <v>Scope1, 2主要設備における高効率型の導入車両自動車</v>
      </c>
      <c r="N40" s="166"/>
      <c r="O40" s="167" t="e">
        <f>INDEX('1.2(1)①'!$J:$J,MATCH('目次 (検討会資料用2)'!$K40,'1.2(1)①'!$B:$B,0),1)</f>
        <v>#N/A</v>
      </c>
      <c r="P40" s="168" t="e">
        <f t="shared" si="1"/>
        <v>#N/A</v>
      </c>
      <c r="Q40" s="169">
        <f>COUNTIFS('1.2(2)'!J$967:J$1017,"〇",'1.2(2)'!$C$967:$C$1017,"&gt;="&amp;$K40,'1.2(2)'!$C$967:$C$1017,"&lt;="&amp;$L40)+COUNTIFS('1.2(2)'!J$967:J$1017,"△",'1.2(2)'!$C$967:$C$1017,"&gt;="&amp;$K40,'1.2(2)'!$C$967:$C$1017,"&lt;="&amp;$L40)</f>
        <v>0</v>
      </c>
      <c r="R40" s="169">
        <f>COUNTIFS('1.2(2)'!K$967:K$1017,"〇",'1.2(2)'!$C$967:$C$1017,"&gt;="&amp;$K40,'1.2(2)'!$C$967:$C$1017,"&lt;="&amp;$L40)+COUNTIFS('1.2(2)'!K$967:K$1017,"△",'1.2(2)'!$C$967:$C$1017,"&gt;="&amp;$K40,'1.2(2)'!$C$967:$C$1017,"&lt;="&amp;$L40)</f>
        <v>0</v>
      </c>
    </row>
    <row r="41" spans="2:18" ht="115.2" hidden="1">
      <c r="B41" s="404" t="s">
        <v>994</v>
      </c>
      <c r="C41" s="405"/>
      <c r="D41" s="170" t="s">
        <v>996</v>
      </c>
      <c r="E41" s="171"/>
      <c r="F41" s="172" t="s">
        <v>13</v>
      </c>
      <c r="G41" s="173" t="s">
        <v>3512</v>
      </c>
      <c r="H41" s="161" t="s">
        <v>187</v>
      </c>
      <c r="I41" s="175" t="s">
        <v>188</v>
      </c>
      <c r="J41" s="163" t="e">
        <f t="shared" si="2"/>
        <v>#N/A</v>
      </c>
      <c r="K41" s="164" t="e">
        <f>INDEX('1.2(1)①'!$B:$B,MATCH(M41,'1.2(1)①'!$A:$A,0),1)</f>
        <v>#N/A</v>
      </c>
      <c r="L41" s="165" t="e">
        <f t="shared" si="3"/>
        <v>#N/A</v>
      </c>
      <c r="M41" s="165" t="str">
        <f t="shared" si="0"/>
        <v>Scope1, 2主要設備における高効率型の導入エネルギー管理システム工場エネルギー管理システム（FEMS）</v>
      </c>
      <c r="N41" s="166"/>
      <c r="O41" s="167" t="e">
        <f>INDEX('1.2(1)①'!$J:$J,MATCH('目次 (検討会資料用2)'!$K41,'1.2(1)①'!$B:$B,0),1)</f>
        <v>#N/A</v>
      </c>
      <c r="P41" s="168" t="e">
        <f t="shared" si="1"/>
        <v>#N/A</v>
      </c>
      <c r="Q41" s="169">
        <f>COUNTIFS('1.2(2)'!J$967:J$1017,"〇",'1.2(2)'!$C$967:$C$1017,"&gt;="&amp;$K41,'1.2(2)'!$C$967:$C$1017,"&lt;="&amp;$L41)+COUNTIFS('1.2(2)'!J$967:J$1017,"△",'1.2(2)'!$C$967:$C$1017,"&gt;="&amp;$K41,'1.2(2)'!$C$967:$C$1017,"&lt;="&amp;$L41)</f>
        <v>0</v>
      </c>
      <c r="R41" s="169">
        <f>COUNTIFS('1.2(2)'!K$967:K$1017,"〇",'1.2(2)'!$C$967:$C$1017,"&gt;="&amp;$K41,'1.2(2)'!$C$967:$C$1017,"&lt;="&amp;$L41)+COUNTIFS('1.2(2)'!K$967:K$1017,"△",'1.2(2)'!$C$967:$C$1017,"&gt;="&amp;$K41,'1.2(2)'!$C$967:$C$1017,"&lt;="&amp;$L41)</f>
        <v>0</v>
      </c>
    </row>
    <row r="42" spans="2:18" ht="115.2" hidden="1">
      <c r="B42" s="404" t="s">
        <v>994</v>
      </c>
      <c r="C42" s="405"/>
      <c r="D42" s="170" t="s">
        <v>996</v>
      </c>
      <c r="E42" s="171"/>
      <c r="F42" s="172" t="s">
        <v>13</v>
      </c>
      <c r="G42" s="173" t="s">
        <v>3512</v>
      </c>
      <c r="H42" s="173" t="str">
        <f>H41</f>
        <v>エネルギー管理システム</v>
      </c>
      <c r="I42" s="175" t="s">
        <v>192</v>
      </c>
      <c r="J42" s="163" t="e">
        <f t="shared" si="2"/>
        <v>#N/A</v>
      </c>
      <c r="K42" s="164" t="e">
        <f>INDEX('1.2(1)①'!$B:$B,MATCH(M42,'1.2(1)①'!$A:$A,0),1)</f>
        <v>#N/A</v>
      </c>
      <c r="L42" s="165" t="e">
        <f t="shared" si="3"/>
        <v>#N/A</v>
      </c>
      <c r="M42" s="165" t="str">
        <f t="shared" si="0"/>
        <v>Scope1, 2主要設備における高効率型の導入エネルギー管理システムビルエネルギー管理システム（BEMS）</v>
      </c>
      <c r="N42" s="166"/>
      <c r="O42" s="167" t="e">
        <f>INDEX('1.2(1)①'!$J:$J,MATCH('目次 (検討会資料用2)'!$K42,'1.2(1)①'!$B:$B,0),1)</f>
        <v>#N/A</v>
      </c>
      <c r="P42" s="168" t="e">
        <f t="shared" si="1"/>
        <v>#N/A</v>
      </c>
      <c r="Q42" s="169">
        <f>COUNTIFS('1.2(2)'!J$967:J$1017,"〇",'1.2(2)'!$C$967:$C$1017,"&gt;="&amp;$K42,'1.2(2)'!$C$967:$C$1017,"&lt;="&amp;$L42)+COUNTIFS('1.2(2)'!J$967:J$1017,"△",'1.2(2)'!$C$967:$C$1017,"&gt;="&amp;$K42,'1.2(2)'!$C$967:$C$1017,"&lt;="&amp;$L42)</f>
        <v>0</v>
      </c>
      <c r="R42" s="169">
        <f>COUNTIFS('1.2(2)'!K$967:K$1017,"〇",'1.2(2)'!$C$967:$C$1017,"&gt;="&amp;$K42,'1.2(2)'!$C$967:$C$1017,"&lt;="&amp;$L42)+COUNTIFS('1.2(2)'!K$967:K$1017,"△",'1.2(2)'!$C$967:$C$1017,"&gt;="&amp;$K42,'1.2(2)'!$C$967:$C$1017,"&lt;="&amp;$L42)</f>
        <v>0</v>
      </c>
    </row>
    <row r="43" spans="2:18" hidden="1">
      <c r="B43" s="404" t="s">
        <v>994</v>
      </c>
      <c r="C43" s="405"/>
      <c r="D43" s="170" t="s">
        <v>996</v>
      </c>
      <c r="E43" s="171"/>
      <c r="F43" s="172" t="s">
        <v>13</v>
      </c>
      <c r="G43" s="173" t="s">
        <v>3512</v>
      </c>
      <c r="H43" s="402" t="s">
        <v>195</v>
      </c>
      <c r="I43" s="403"/>
      <c r="J43" s="163" t="e">
        <f t="shared" si="2"/>
        <v>#N/A</v>
      </c>
      <c r="K43" s="164" t="e">
        <f>INDEX('1.2(1)①'!$B:$B,MATCH(M43,'1.2(1)①'!$A:$A,0),1)</f>
        <v>#N/A</v>
      </c>
      <c r="L43" s="165">
        <f t="shared" si="3"/>
        <v>86</v>
      </c>
      <c r="M43" s="165" t="str">
        <f t="shared" si="0"/>
        <v>Scope1, 2主要設備における高効率型の導入未利用エネルギー・再生可能エネルギー設備</v>
      </c>
      <c r="N43" s="166"/>
      <c r="O43" s="167" t="e">
        <f>INDEX('1.2(1)①'!$J:$J,MATCH('目次 (検討会資料用2)'!$K43,'1.2(1)①'!$B:$B,0),1)</f>
        <v>#N/A</v>
      </c>
      <c r="P43" s="168" t="e">
        <f t="shared" si="1"/>
        <v>#N/A</v>
      </c>
      <c r="Q43" s="169">
        <f>COUNTIFS('1.2(2)'!J$967:J$1017,"〇",'1.2(2)'!$C$967:$C$1017,"&gt;="&amp;$K43,'1.2(2)'!$C$967:$C$1017,"&lt;="&amp;$L43)+COUNTIFS('1.2(2)'!J$967:J$1017,"△",'1.2(2)'!$C$967:$C$1017,"&gt;="&amp;$K43,'1.2(2)'!$C$967:$C$1017,"&lt;="&amp;$L43)</f>
        <v>0</v>
      </c>
      <c r="R43" s="169">
        <f>COUNTIFS('1.2(2)'!K$967:K$1017,"〇",'1.2(2)'!$C$967:$C$1017,"&gt;="&amp;$K43,'1.2(2)'!$C$967:$C$1017,"&lt;="&amp;$L43)+COUNTIFS('1.2(2)'!K$967:K$1017,"△",'1.2(2)'!$C$967:$C$1017,"&gt;="&amp;$K43,'1.2(2)'!$C$967:$C$1017,"&lt;="&amp;$L43)</f>
        <v>0</v>
      </c>
    </row>
    <row r="44" spans="2:18" ht="72" hidden="1">
      <c r="B44" s="404" t="s">
        <v>994</v>
      </c>
      <c r="C44" s="405"/>
      <c r="D44" s="170" t="s">
        <v>996</v>
      </c>
      <c r="E44" s="171"/>
      <c r="F44" s="172" t="s">
        <v>13</v>
      </c>
      <c r="G44" s="161" t="s">
        <v>208</v>
      </c>
      <c r="H44" s="161" t="s">
        <v>16</v>
      </c>
      <c r="I44" s="162" t="s">
        <v>17</v>
      </c>
      <c r="J44" s="163" t="str">
        <f t="shared" si="2"/>
        <v>87～100</v>
      </c>
      <c r="K44" s="164">
        <f>INDEX('1.2(1)①'!$B:$B,MATCH(M44,'1.2(1)①'!$A:$A,0),1)</f>
        <v>87</v>
      </c>
      <c r="L44" s="165">
        <f t="shared" si="3"/>
        <v>100</v>
      </c>
      <c r="M44" s="165" t="str">
        <f t="shared" si="0"/>
        <v>Scope1, 2その他の設備導入、運用改善空気調和設備空気熱源設備・システム</v>
      </c>
      <c r="N44" s="166"/>
      <c r="O44" s="167" t="str">
        <f>INDEX('1.2(1)①'!$J:$J,MATCH('目次 (検討会資料用2)'!$K44,'1.2(1)①'!$B:$B,0),1)</f>
        <v>蓄熱式空気調和システムの導入</v>
      </c>
      <c r="P44" s="168">
        <f t="shared" si="1"/>
        <v>14</v>
      </c>
      <c r="Q44" s="169">
        <f>COUNTIFS('1.2(2)'!J$967:J$1017,"〇",'1.2(2)'!$C$967:$C$1017,"&gt;="&amp;$K44,'1.2(2)'!$C$967:$C$1017,"&lt;="&amp;$L44)+COUNTIFS('1.2(2)'!J$967:J$1017,"△",'1.2(2)'!$C$967:$C$1017,"&gt;="&amp;$K44,'1.2(2)'!$C$967:$C$1017,"&lt;="&amp;$L44)</f>
        <v>0</v>
      </c>
      <c r="R44" s="169">
        <f>COUNTIFS('1.2(2)'!K$967:K$1017,"〇",'1.2(2)'!$C$967:$C$1017,"&gt;="&amp;$K44,'1.2(2)'!$C$967:$C$1017,"&lt;="&amp;$L44)+COUNTIFS('1.2(2)'!K$967:K$1017,"△",'1.2(2)'!$C$967:$C$1017,"&gt;="&amp;$K44,'1.2(2)'!$C$967:$C$1017,"&lt;="&amp;$L44)</f>
        <v>0</v>
      </c>
    </row>
    <row r="45" spans="2:18" ht="100.8" hidden="1">
      <c r="B45" s="404" t="s">
        <v>994</v>
      </c>
      <c r="C45" s="405"/>
      <c r="D45" s="170" t="s">
        <v>996</v>
      </c>
      <c r="E45" s="171"/>
      <c r="F45" s="172" t="s">
        <v>13</v>
      </c>
      <c r="G45" s="173" t="str">
        <f>G44</f>
        <v>その他の設備導入、運用改善</v>
      </c>
      <c r="H45" s="173" t="str">
        <f t="shared" ref="H45:H47" si="6">H44</f>
        <v>空気調和設備</v>
      </c>
      <c r="I45" s="162" t="s">
        <v>237</v>
      </c>
      <c r="J45" s="163" t="str">
        <f t="shared" si="2"/>
        <v>101～110</v>
      </c>
      <c r="K45" s="164">
        <f>INDEX('1.2(1)①'!$B:$B,MATCH(M45,'1.2(1)①'!$A:$A,0),1)</f>
        <v>101</v>
      </c>
      <c r="L45" s="165">
        <f t="shared" si="3"/>
        <v>110</v>
      </c>
      <c r="M45" s="165" t="str">
        <f t="shared" si="0"/>
        <v>Scope1, 2その他の設備導入、運用改善空気調和設備空気調和・熱源設備の最適制御</v>
      </c>
      <c r="N45" s="166"/>
      <c r="O45" s="167" t="str">
        <f>INDEX('1.2(1)①'!$J:$J,MATCH('目次 (検討会資料用2)'!$K45,'1.2(1)①'!$B:$B,0),1)</f>
        <v>空気調和設備の最適起動停止制御の導入</v>
      </c>
      <c r="P45" s="168">
        <f t="shared" si="1"/>
        <v>10</v>
      </c>
      <c r="Q45" s="169">
        <f>COUNTIFS('1.2(2)'!J$967:J$1017,"〇",'1.2(2)'!$C$967:$C$1017,"&gt;="&amp;$K45,'1.2(2)'!$C$967:$C$1017,"&lt;="&amp;$L45)+COUNTIFS('1.2(2)'!J$967:J$1017,"△",'1.2(2)'!$C$967:$C$1017,"&gt;="&amp;$K45,'1.2(2)'!$C$967:$C$1017,"&lt;="&amp;$L45)</f>
        <v>0</v>
      </c>
      <c r="R45" s="169">
        <f>COUNTIFS('1.2(2)'!K$967:K$1017,"〇",'1.2(2)'!$C$967:$C$1017,"&gt;="&amp;$K45,'1.2(2)'!$C$967:$C$1017,"&lt;="&amp;$L45)+COUNTIFS('1.2(2)'!K$967:K$1017,"△",'1.2(2)'!$C$967:$C$1017,"&gt;="&amp;$K45,'1.2(2)'!$C$967:$C$1017,"&lt;="&amp;$L45)</f>
        <v>0</v>
      </c>
    </row>
    <row r="46" spans="2:18" ht="86.4" hidden="1">
      <c r="B46" s="404" t="s">
        <v>994</v>
      </c>
      <c r="C46" s="405"/>
      <c r="D46" s="170" t="s">
        <v>996</v>
      </c>
      <c r="E46" s="171"/>
      <c r="F46" s="172" t="s">
        <v>13</v>
      </c>
      <c r="G46" s="173" t="str">
        <f t="shared" ref="G46:H61" si="7">G45</f>
        <v>その他の設備導入、運用改善</v>
      </c>
      <c r="H46" s="173" t="str">
        <f t="shared" si="6"/>
        <v>空気調和設備</v>
      </c>
      <c r="I46" s="162" t="s">
        <v>258</v>
      </c>
      <c r="J46" s="163" t="str">
        <f t="shared" si="2"/>
        <v>111～116</v>
      </c>
      <c r="K46" s="164">
        <f>INDEX('1.2(1)①'!$B:$B,MATCH(M46,'1.2(1)①'!$A:$A,0),1)</f>
        <v>111</v>
      </c>
      <c r="L46" s="165">
        <f t="shared" si="3"/>
        <v>116</v>
      </c>
      <c r="M46" s="165" t="str">
        <f t="shared" si="0"/>
        <v>Scope1, 2その他の設備導入、運用改善空気調和設備空気調和用搬送動力の低減</v>
      </c>
      <c r="N46" s="166"/>
      <c r="O46" s="167" t="str">
        <f>INDEX('1.2(1)①'!$J:$J,MATCH('目次 (検討会資料用2)'!$K46,'1.2(1)①'!$B:$B,0),1)</f>
        <v>水・空気搬送ロスの低減</v>
      </c>
      <c r="P46" s="168">
        <f t="shared" si="1"/>
        <v>6</v>
      </c>
      <c r="Q46" s="169">
        <f>COUNTIFS('1.2(2)'!J$967:J$1017,"〇",'1.2(2)'!$C$967:$C$1017,"&gt;="&amp;$K46,'1.2(2)'!$C$967:$C$1017,"&lt;="&amp;$L46)+COUNTIFS('1.2(2)'!J$967:J$1017,"△",'1.2(2)'!$C$967:$C$1017,"&gt;="&amp;$K46,'1.2(2)'!$C$967:$C$1017,"&lt;="&amp;$L46)</f>
        <v>0</v>
      </c>
      <c r="R46" s="169">
        <f>COUNTIFS('1.2(2)'!K$967:K$1017,"〇",'1.2(2)'!$C$967:$C$1017,"&gt;="&amp;$K46,'1.2(2)'!$C$967:$C$1017,"&lt;="&amp;$L46)+COUNTIFS('1.2(2)'!K$967:K$1017,"△",'1.2(2)'!$C$967:$C$1017,"&gt;="&amp;$K46,'1.2(2)'!$C$967:$C$1017,"&lt;="&amp;$L46)</f>
        <v>0</v>
      </c>
    </row>
    <row r="47" spans="2:18" ht="57.6" hidden="1">
      <c r="B47" s="404" t="s">
        <v>994</v>
      </c>
      <c r="C47" s="405"/>
      <c r="D47" s="170" t="s">
        <v>996</v>
      </c>
      <c r="E47" s="171"/>
      <c r="F47" s="172" t="s">
        <v>13</v>
      </c>
      <c r="G47" s="173" t="str">
        <f t="shared" si="7"/>
        <v>その他の設備導入、運用改善</v>
      </c>
      <c r="H47" s="173" t="str">
        <f t="shared" si="6"/>
        <v>空気調和設備</v>
      </c>
      <c r="I47" s="162" t="s">
        <v>271</v>
      </c>
      <c r="J47" s="163" t="str">
        <f t="shared" si="2"/>
        <v>117～119</v>
      </c>
      <c r="K47" s="164">
        <f>INDEX('1.2(1)①'!$B:$B,MATCH(M47,'1.2(1)①'!$A:$A,0),1)</f>
        <v>117</v>
      </c>
      <c r="L47" s="165">
        <f t="shared" si="3"/>
        <v>119</v>
      </c>
      <c r="M47" s="165" t="str">
        <f t="shared" si="0"/>
        <v>Scope1, 2その他の設備導入、運用改善空気調和設備空気調和関係その他</v>
      </c>
      <c r="N47" s="166"/>
      <c r="O47" s="167" t="str">
        <f>INDEX('1.2(1)①'!$J:$J,MATCH('目次 (検討会資料用2)'!$K47,'1.2(1)①'!$B:$B,0),1)</f>
        <v>空調ゾーニングの細分化の導入</v>
      </c>
      <c r="P47" s="168">
        <f t="shared" si="1"/>
        <v>3</v>
      </c>
      <c r="Q47" s="169">
        <f>COUNTIFS('1.2(2)'!J$967:J$1017,"〇",'1.2(2)'!$C$967:$C$1017,"&gt;="&amp;$K47,'1.2(2)'!$C$967:$C$1017,"&lt;="&amp;$L47)+COUNTIFS('1.2(2)'!J$967:J$1017,"△",'1.2(2)'!$C$967:$C$1017,"&gt;="&amp;$K47,'1.2(2)'!$C$967:$C$1017,"&lt;="&amp;$L47)</f>
        <v>0</v>
      </c>
      <c r="R47" s="169">
        <f>COUNTIFS('1.2(2)'!K$967:K$1017,"〇",'1.2(2)'!$C$967:$C$1017,"&gt;="&amp;$K47,'1.2(2)'!$C$967:$C$1017,"&lt;="&amp;$L47)+COUNTIFS('1.2(2)'!K$967:K$1017,"△",'1.2(2)'!$C$967:$C$1017,"&gt;="&amp;$K47,'1.2(2)'!$C$967:$C$1017,"&lt;="&amp;$L47)</f>
        <v>0</v>
      </c>
    </row>
    <row r="48" spans="2:18" ht="72" hidden="1">
      <c r="B48" s="404" t="s">
        <v>994</v>
      </c>
      <c r="C48" s="405"/>
      <c r="D48" s="170" t="s">
        <v>996</v>
      </c>
      <c r="E48" s="171"/>
      <c r="F48" s="172" t="s">
        <v>13</v>
      </c>
      <c r="G48" s="173" t="str">
        <f t="shared" si="7"/>
        <v>その他の設備導入、運用改善</v>
      </c>
      <c r="H48" s="161" t="s">
        <v>52</v>
      </c>
      <c r="I48" s="162" t="s">
        <v>53</v>
      </c>
      <c r="J48" s="163" t="str">
        <f t="shared" si="2"/>
        <v>120～122</v>
      </c>
      <c r="K48" s="164">
        <f>INDEX('1.2(1)①'!$B:$B,MATCH(M48,'1.2(1)①'!$A:$A,0),1)</f>
        <v>120</v>
      </c>
      <c r="L48" s="165">
        <f t="shared" si="3"/>
        <v>122</v>
      </c>
      <c r="M48" s="165" t="str">
        <f t="shared" si="0"/>
        <v>Scope1, 2その他の設備導入、運用改善給湯設備給湯熱源設備・システム</v>
      </c>
      <c r="N48" s="166"/>
      <c r="O48" s="167" t="str">
        <f>INDEX('1.2(1)①'!$J:$J,MATCH('目次 (検討会資料用2)'!$K48,'1.2(1)①'!$B:$B,0),1)</f>
        <v>各種熱利用型給湯システムの導入</v>
      </c>
      <c r="P48" s="168">
        <f t="shared" si="1"/>
        <v>3</v>
      </c>
      <c r="Q48" s="169">
        <f>COUNTIFS('1.2(2)'!J$967:J$1017,"〇",'1.2(2)'!$C$967:$C$1017,"&gt;="&amp;$K48,'1.2(2)'!$C$967:$C$1017,"&lt;="&amp;$L48)+COUNTIFS('1.2(2)'!J$967:J$1017,"△",'1.2(2)'!$C$967:$C$1017,"&gt;="&amp;$K48,'1.2(2)'!$C$967:$C$1017,"&lt;="&amp;$L48)</f>
        <v>0</v>
      </c>
      <c r="R48" s="169">
        <f>COUNTIFS('1.2(2)'!K$967:K$1017,"〇",'1.2(2)'!$C$967:$C$1017,"&gt;="&amp;$K48,'1.2(2)'!$C$967:$C$1017,"&lt;="&amp;$L48)+COUNTIFS('1.2(2)'!K$967:K$1017,"△",'1.2(2)'!$C$967:$C$1017,"&gt;="&amp;$K48,'1.2(2)'!$C$967:$C$1017,"&lt;="&amp;$L48)</f>
        <v>0</v>
      </c>
    </row>
    <row r="49" spans="2:18" ht="115.2" hidden="1">
      <c r="B49" s="404" t="s">
        <v>994</v>
      </c>
      <c r="C49" s="405"/>
      <c r="D49" s="170" t="s">
        <v>996</v>
      </c>
      <c r="E49" s="171"/>
      <c r="F49" s="172" t="s">
        <v>13</v>
      </c>
      <c r="G49" s="173" t="str">
        <f t="shared" si="7"/>
        <v>その他の設備導入、運用改善</v>
      </c>
      <c r="H49" s="173" t="str">
        <f>H48</f>
        <v>給湯設備</v>
      </c>
      <c r="I49" s="162" t="s">
        <v>284</v>
      </c>
      <c r="J49" s="163" t="str">
        <f t="shared" si="2"/>
        <v>123～124</v>
      </c>
      <c r="K49" s="164">
        <f>INDEX('1.2(1)①'!$B:$B,MATCH(M49,'1.2(1)①'!$A:$A,0),1)</f>
        <v>123</v>
      </c>
      <c r="L49" s="165">
        <f t="shared" si="3"/>
        <v>124</v>
      </c>
      <c r="M49" s="165" t="str">
        <f t="shared" si="0"/>
        <v>Scope1, 2その他の設備導入、運用改善給湯設備給湯熱媒体輸送管の合理化・最適化</v>
      </c>
      <c r="N49" s="166"/>
      <c r="O49" s="167" t="str">
        <f>INDEX('1.2(1)①'!$J:$J,MATCH('目次 (検討会資料用2)'!$K49,'1.2(1)①'!$B:$B,0),1)</f>
        <v>配管部の断熱強化</v>
      </c>
      <c r="P49" s="168">
        <f t="shared" si="1"/>
        <v>2</v>
      </c>
      <c r="Q49" s="169">
        <f>COUNTIFS('1.2(2)'!J$967:J$1017,"〇",'1.2(2)'!$C$967:$C$1017,"&gt;="&amp;$K49,'1.2(2)'!$C$967:$C$1017,"&lt;="&amp;$L49)+COUNTIFS('1.2(2)'!J$967:J$1017,"△",'1.2(2)'!$C$967:$C$1017,"&gt;="&amp;$K49,'1.2(2)'!$C$967:$C$1017,"&lt;="&amp;$L49)</f>
        <v>0</v>
      </c>
      <c r="R49" s="169">
        <f>COUNTIFS('1.2(2)'!K$967:K$1017,"〇",'1.2(2)'!$C$967:$C$1017,"&gt;="&amp;$K49,'1.2(2)'!$C$967:$C$1017,"&lt;="&amp;$L49)+COUNTIFS('1.2(2)'!K$967:K$1017,"△",'1.2(2)'!$C$967:$C$1017,"&gt;="&amp;$K49,'1.2(2)'!$C$967:$C$1017,"&lt;="&amp;$L49)</f>
        <v>0</v>
      </c>
    </row>
    <row r="50" spans="2:18" ht="57.6" hidden="1">
      <c r="B50" s="404" t="s">
        <v>994</v>
      </c>
      <c r="C50" s="405"/>
      <c r="D50" s="170" t="s">
        <v>996</v>
      </c>
      <c r="E50" s="171"/>
      <c r="F50" s="172" t="s">
        <v>13</v>
      </c>
      <c r="G50" s="173" t="str">
        <f t="shared" si="7"/>
        <v>その他の設備導入、運用改善</v>
      </c>
      <c r="H50" s="161" t="s">
        <v>289</v>
      </c>
      <c r="I50" s="162" t="s">
        <v>290</v>
      </c>
      <c r="J50" s="163" t="str">
        <f t="shared" si="2"/>
        <v>125～126</v>
      </c>
      <c r="K50" s="164">
        <f>INDEX('1.2(1)①'!$B:$B,MATCH(M50,'1.2(1)①'!$A:$A,0),1)</f>
        <v>125</v>
      </c>
      <c r="L50" s="165">
        <f t="shared" si="3"/>
        <v>126</v>
      </c>
      <c r="M50" s="165" t="str">
        <f t="shared" si="0"/>
        <v>Scope1, 2その他の設備導入、運用改善換気設備高効率換気設備</v>
      </c>
      <c r="N50" s="166"/>
      <c r="O50" s="167" t="str">
        <f>INDEX('1.2(1)①'!$J:$J,MATCH('目次 (検討会資料用2)'!$K50,'1.2(1)①'!$B:$B,0),1)</f>
        <v>可変風量換気装置の導入</v>
      </c>
      <c r="P50" s="168">
        <f t="shared" si="1"/>
        <v>2</v>
      </c>
      <c r="Q50" s="169">
        <f>COUNTIFS('1.2(2)'!J$967:J$1017,"〇",'1.2(2)'!$C$967:$C$1017,"&gt;="&amp;$K50,'1.2(2)'!$C$967:$C$1017,"&lt;="&amp;$L50)+COUNTIFS('1.2(2)'!J$967:J$1017,"△",'1.2(2)'!$C$967:$C$1017,"&gt;="&amp;$K50,'1.2(2)'!$C$967:$C$1017,"&lt;="&amp;$L50)</f>
        <v>0</v>
      </c>
      <c r="R50" s="169">
        <f>COUNTIFS('1.2(2)'!K$967:K$1017,"〇",'1.2(2)'!$C$967:$C$1017,"&gt;="&amp;$K50,'1.2(2)'!$C$967:$C$1017,"&lt;="&amp;$L50)+COUNTIFS('1.2(2)'!K$967:K$1017,"△",'1.2(2)'!$C$967:$C$1017,"&gt;="&amp;$K50,'1.2(2)'!$C$967:$C$1017,"&lt;="&amp;$L50)</f>
        <v>0</v>
      </c>
    </row>
    <row r="51" spans="2:18" ht="43.2" hidden="1">
      <c r="B51" s="404" t="s">
        <v>994</v>
      </c>
      <c r="C51" s="405"/>
      <c r="D51" s="170" t="s">
        <v>996</v>
      </c>
      <c r="E51" s="171"/>
      <c r="F51" s="172" t="s">
        <v>13</v>
      </c>
      <c r="G51" s="173" t="str">
        <f t="shared" si="7"/>
        <v>その他の設備導入、運用改善</v>
      </c>
      <c r="H51" s="173" t="str">
        <f>H50</f>
        <v>換気設備</v>
      </c>
      <c r="I51" s="162" t="s">
        <v>296</v>
      </c>
      <c r="J51" s="163" t="str">
        <f t="shared" si="2"/>
        <v>127～131</v>
      </c>
      <c r="K51" s="164">
        <f>INDEX('1.2(1)①'!$B:$B,MATCH(M51,'1.2(1)①'!$A:$A,0),1)</f>
        <v>127</v>
      </c>
      <c r="L51" s="165">
        <f t="shared" si="3"/>
        <v>131</v>
      </c>
      <c r="M51" s="165" t="str">
        <f t="shared" si="0"/>
        <v>Scope1, 2その他の設備導入、運用改善換気設備換気量最適化</v>
      </c>
      <c r="N51" s="166"/>
      <c r="O51" s="167" t="str">
        <f>INDEX('1.2(1)①'!$J:$J,MATCH('目次 (検討会資料用2)'!$K51,'1.2(1)①'!$B:$B,0),1)</f>
        <v>ＣＯ2又はＣＯ濃度による換気制御システムの導入</v>
      </c>
      <c r="P51" s="168">
        <f t="shared" si="1"/>
        <v>5</v>
      </c>
      <c r="Q51" s="169">
        <f>COUNTIFS('1.2(2)'!J$967:J$1017,"〇",'1.2(2)'!$C$967:$C$1017,"&gt;="&amp;$K51,'1.2(2)'!$C$967:$C$1017,"&lt;="&amp;$L51)+COUNTIFS('1.2(2)'!J$967:J$1017,"△",'1.2(2)'!$C$967:$C$1017,"&gt;="&amp;$K51,'1.2(2)'!$C$967:$C$1017,"&lt;="&amp;$L51)</f>
        <v>0</v>
      </c>
      <c r="R51" s="169">
        <f>COUNTIFS('1.2(2)'!K$967:K$1017,"〇",'1.2(2)'!$C$967:$C$1017,"&gt;="&amp;$K51,'1.2(2)'!$C$967:$C$1017,"&lt;="&amp;$L51)+COUNTIFS('1.2(2)'!K$967:K$1017,"△",'1.2(2)'!$C$967:$C$1017,"&gt;="&amp;$K51,'1.2(2)'!$C$967:$C$1017,"&lt;="&amp;$L51)</f>
        <v>0</v>
      </c>
    </row>
    <row r="52" spans="2:18" ht="57.6" hidden="1">
      <c r="B52" s="404" t="s">
        <v>994</v>
      </c>
      <c r="C52" s="405"/>
      <c r="D52" s="170" t="s">
        <v>996</v>
      </c>
      <c r="E52" s="171"/>
      <c r="F52" s="172" t="s">
        <v>13</v>
      </c>
      <c r="G52" s="173" t="str">
        <f t="shared" si="7"/>
        <v>その他の設備導入、運用改善</v>
      </c>
      <c r="H52" s="161" t="s">
        <v>66</v>
      </c>
      <c r="I52" s="162" t="s">
        <v>67</v>
      </c>
      <c r="J52" s="163" t="str">
        <f t="shared" si="2"/>
        <v>132～134</v>
      </c>
      <c r="K52" s="164">
        <f>INDEX('1.2(1)①'!$B:$B,MATCH(M52,'1.2(1)①'!$A:$A,0),1)</f>
        <v>132</v>
      </c>
      <c r="L52" s="165">
        <f t="shared" si="3"/>
        <v>134</v>
      </c>
      <c r="M52" s="165" t="str">
        <f t="shared" si="0"/>
        <v>Scope1, 2その他の設備導入、運用改善照明設備高効率照明器具</v>
      </c>
      <c r="N52" s="166"/>
      <c r="O52" s="167" t="str">
        <f>INDEX('1.2(1)①'!$J:$J,MATCH('目次 (検討会資料用2)'!$K52,'1.2(1)①'!$B:$B,0),1)</f>
        <v>窓際照明の回路分離の導入</v>
      </c>
      <c r="P52" s="168">
        <f t="shared" si="1"/>
        <v>3</v>
      </c>
      <c r="Q52" s="169">
        <f>COUNTIFS('1.2(2)'!J$967:J$1017,"〇",'1.2(2)'!$C$967:$C$1017,"&gt;="&amp;$K52,'1.2(2)'!$C$967:$C$1017,"&lt;="&amp;$L52)+COUNTIFS('1.2(2)'!J$967:J$1017,"△",'1.2(2)'!$C$967:$C$1017,"&gt;="&amp;$K52,'1.2(2)'!$C$967:$C$1017,"&lt;="&amp;$L52)</f>
        <v>1</v>
      </c>
      <c r="R52" s="169">
        <f>COUNTIFS('1.2(2)'!K$967:K$1017,"〇",'1.2(2)'!$C$967:$C$1017,"&gt;="&amp;$K52,'1.2(2)'!$C$967:$C$1017,"&lt;="&amp;$L52)+COUNTIFS('1.2(2)'!K$967:K$1017,"△",'1.2(2)'!$C$967:$C$1017,"&gt;="&amp;$K52,'1.2(2)'!$C$967:$C$1017,"&lt;="&amp;$L52)</f>
        <v>1</v>
      </c>
    </row>
    <row r="53" spans="2:18" ht="43.2" hidden="1">
      <c r="B53" s="404" t="s">
        <v>994</v>
      </c>
      <c r="C53" s="405"/>
      <c r="D53" s="170" t="s">
        <v>996</v>
      </c>
      <c r="E53" s="171"/>
      <c r="F53" s="172" t="s">
        <v>13</v>
      </c>
      <c r="G53" s="173" t="str">
        <f t="shared" si="7"/>
        <v>その他の設備導入、運用改善</v>
      </c>
      <c r="H53" s="173" t="str">
        <f>H52</f>
        <v>照明設備</v>
      </c>
      <c r="I53" s="162" t="s">
        <v>313</v>
      </c>
      <c r="J53" s="163" t="str">
        <f t="shared" si="2"/>
        <v>135～137</v>
      </c>
      <c r="K53" s="164">
        <f>INDEX('1.2(1)①'!$B:$B,MATCH(M53,'1.2(1)①'!$A:$A,0),1)</f>
        <v>135</v>
      </c>
      <c r="L53" s="165">
        <f t="shared" si="3"/>
        <v>137</v>
      </c>
      <c r="M53" s="165" t="str">
        <f t="shared" si="0"/>
        <v>Scope1, 2その他の設備導入、運用改善照明設備自動制御装置</v>
      </c>
      <c r="N53" s="166"/>
      <c r="O53" s="167" t="str">
        <f>INDEX('1.2(1)①'!$J:$J,MATCH('目次 (検討会資料用2)'!$K53,'1.2(1)①'!$B:$B,0),1)</f>
        <v>自動点滅装置の導入</v>
      </c>
      <c r="P53" s="168">
        <f t="shared" si="1"/>
        <v>3</v>
      </c>
      <c r="Q53" s="169">
        <f>COUNTIFS('1.2(2)'!J$967:J$1017,"〇",'1.2(2)'!$C$967:$C$1017,"&gt;="&amp;$K53,'1.2(2)'!$C$967:$C$1017,"&lt;="&amp;$L53)+COUNTIFS('1.2(2)'!J$967:J$1017,"△",'1.2(2)'!$C$967:$C$1017,"&gt;="&amp;$K53,'1.2(2)'!$C$967:$C$1017,"&lt;="&amp;$L53)</f>
        <v>0</v>
      </c>
      <c r="R53" s="169">
        <f>COUNTIFS('1.2(2)'!K$967:K$1017,"〇",'1.2(2)'!$C$967:$C$1017,"&gt;="&amp;$K53,'1.2(2)'!$C$967:$C$1017,"&lt;="&amp;$L53)+COUNTIFS('1.2(2)'!K$967:K$1017,"△",'1.2(2)'!$C$967:$C$1017,"&gt;="&amp;$K53,'1.2(2)'!$C$967:$C$1017,"&lt;="&amp;$L53)</f>
        <v>0</v>
      </c>
    </row>
    <row r="54" spans="2:18" ht="28.8" hidden="1">
      <c r="B54" s="404" t="s">
        <v>994</v>
      </c>
      <c r="C54" s="405"/>
      <c r="D54" s="170" t="s">
        <v>996</v>
      </c>
      <c r="E54" s="171"/>
      <c r="F54" s="172" t="s">
        <v>13</v>
      </c>
      <c r="G54" s="173" t="str">
        <f t="shared" si="7"/>
        <v>その他の設備導入、運用改善</v>
      </c>
      <c r="H54" s="161" t="s">
        <v>320</v>
      </c>
      <c r="I54" s="162" t="s">
        <v>321</v>
      </c>
      <c r="J54" s="163" t="str">
        <f t="shared" si="2"/>
        <v>138～140</v>
      </c>
      <c r="K54" s="164">
        <f>INDEX('1.2(1)①'!$B:$B,MATCH(M54,'1.2(1)①'!$A:$A,0),1)</f>
        <v>138</v>
      </c>
      <c r="L54" s="165">
        <f t="shared" si="3"/>
        <v>140</v>
      </c>
      <c r="M54" s="165" t="str">
        <f t="shared" si="0"/>
        <v>Scope1, 2その他の設備導入、運用改善昇降機エレベータ</v>
      </c>
      <c r="N54" s="166"/>
      <c r="O54" s="167" t="str">
        <f>INDEX('1.2(1)①'!$J:$J,MATCH('目次 (検討会資料用2)'!$K54,'1.2(1)①'!$B:$B,0),1)</f>
        <v>群管理運転システムの導入</v>
      </c>
      <c r="P54" s="168">
        <f t="shared" si="1"/>
        <v>3</v>
      </c>
      <c r="Q54" s="169">
        <f>COUNTIFS('1.2(2)'!J$967:J$1017,"〇",'1.2(2)'!$C$967:$C$1017,"&gt;="&amp;$K54,'1.2(2)'!$C$967:$C$1017,"&lt;="&amp;$L54)+COUNTIFS('1.2(2)'!J$967:J$1017,"△",'1.2(2)'!$C$967:$C$1017,"&gt;="&amp;$K54,'1.2(2)'!$C$967:$C$1017,"&lt;="&amp;$L54)</f>
        <v>0</v>
      </c>
      <c r="R54" s="169">
        <f>COUNTIFS('1.2(2)'!K$967:K$1017,"〇",'1.2(2)'!$C$967:$C$1017,"&gt;="&amp;$K54,'1.2(2)'!$C$967:$C$1017,"&lt;="&amp;$L54)+COUNTIFS('1.2(2)'!K$967:K$1017,"△",'1.2(2)'!$C$967:$C$1017,"&gt;="&amp;$K54,'1.2(2)'!$C$967:$C$1017,"&lt;="&amp;$L54)</f>
        <v>0</v>
      </c>
    </row>
    <row r="55" spans="2:18" ht="28.8" hidden="1">
      <c r="B55" s="404" t="s">
        <v>994</v>
      </c>
      <c r="C55" s="405"/>
      <c r="D55" s="170" t="s">
        <v>996</v>
      </c>
      <c r="E55" s="171"/>
      <c r="F55" s="172" t="s">
        <v>13</v>
      </c>
      <c r="G55" s="173" t="str">
        <f t="shared" si="7"/>
        <v>その他の設備導入、運用改善</v>
      </c>
      <c r="H55" s="173" t="str">
        <f>H54</f>
        <v>昇降機</v>
      </c>
      <c r="I55" s="162" t="s">
        <v>329</v>
      </c>
      <c r="J55" s="163" t="str">
        <f t="shared" si="2"/>
        <v>141～142</v>
      </c>
      <c r="K55" s="164">
        <f>INDEX('1.2(1)①'!$B:$B,MATCH(M55,'1.2(1)①'!$A:$A,0),1)</f>
        <v>141</v>
      </c>
      <c r="L55" s="165">
        <f t="shared" si="3"/>
        <v>142</v>
      </c>
      <c r="M55" s="165" t="str">
        <f t="shared" si="0"/>
        <v>Scope1, 2その他の設備導入、運用改善昇降機エスカレータ</v>
      </c>
      <c r="N55" s="166"/>
      <c r="O55" s="167" t="str">
        <f>INDEX('1.2(1)①'!$J:$J,MATCH('目次 (検討会資料用2)'!$K55,'1.2(1)①'!$B:$B,0),1)</f>
        <v>自動運転装置の導入</v>
      </c>
      <c r="P55" s="168">
        <f t="shared" si="1"/>
        <v>2</v>
      </c>
      <c r="Q55" s="169">
        <f>COUNTIFS('1.2(2)'!J$967:J$1017,"〇",'1.2(2)'!$C$967:$C$1017,"&gt;="&amp;$K55,'1.2(2)'!$C$967:$C$1017,"&lt;="&amp;$L55)+COUNTIFS('1.2(2)'!J$967:J$1017,"△",'1.2(2)'!$C$967:$C$1017,"&gt;="&amp;$K55,'1.2(2)'!$C$967:$C$1017,"&lt;="&amp;$L55)</f>
        <v>0</v>
      </c>
      <c r="R55" s="169">
        <f>COUNTIFS('1.2(2)'!K$967:K$1017,"〇",'1.2(2)'!$C$967:$C$1017,"&gt;="&amp;$K55,'1.2(2)'!$C$967:$C$1017,"&lt;="&amp;$L55)+COUNTIFS('1.2(2)'!K$967:K$1017,"△",'1.2(2)'!$C$967:$C$1017,"&gt;="&amp;$K55,'1.2(2)'!$C$967:$C$1017,"&lt;="&amp;$L55)</f>
        <v>0</v>
      </c>
    </row>
    <row r="56" spans="2:18" ht="43.2" hidden="1">
      <c r="B56" s="404" t="s">
        <v>994</v>
      </c>
      <c r="C56" s="405"/>
      <c r="D56" s="170" t="s">
        <v>996</v>
      </c>
      <c r="E56" s="171"/>
      <c r="F56" s="172" t="s">
        <v>13</v>
      </c>
      <c r="G56" s="173" t="str">
        <f t="shared" si="7"/>
        <v>その他の設備導入、運用改善</v>
      </c>
      <c r="H56" s="161" t="s">
        <v>71</v>
      </c>
      <c r="I56" s="162" t="s">
        <v>335</v>
      </c>
      <c r="J56" s="163" t="str">
        <f t="shared" si="2"/>
        <v>143～147</v>
      </c>
      <c r="K56" s="164">
        <f>INDEX('1.2(1)①'!$B:$B,MATCH(M56,'1.2(1)①'!$A:$A,0),1)</f>
        <v>143</v>
      </c>
      <c r="L56" s="165">
        <f t="shared" si="3"/>
        <v>147</v>
      </c>
      <c r="M56" s="165" t="str">
        <f t="shared" si="0"/>
        <v>Scope1, 2その他の設備導入、運用改善燃焼設備空気比の改善</v>
      </c>
      <c r="N56" s="166"/>
      <c r="O56" s="167" t="str">
        <f>INDEX('1.2(1)①'!$J:$J,MATCH('目次 (検討会資料用2)'!$K56,'1.2(1)①'!$B:$B,0),1)</f>
        <v>酸素濃度分析装置の導入</v>
      </c>
      <c r="P56" s="168">
        <f t="shared" ref="P56:P87" si="8">L56-K56+1</f>
        <v>5</v>
      </c>
      <c r="Q56" s="169">
        <f>COUNTIFS('1.2(2)'!J$967:J$1017,"〇",'1.2(2)'!$C$967:$C$1017,"&gt;="&amp;$K56,'1.2(2)'!$C$967:$C$1017,"&lt;="&amp;$L56)+COUNTIFS('1.2(2)'!J$967:J$1017,"△",'1.2(2)'!$C$967:$C$1017,"&gt;="&amp;$K56,'1.2(2)'!$C$967:$C$1017,"&lt;="&amp;$L56)</f>
        <v>0</v>
      </c>
      <c r="R56" s="169">
        <f>COUNTIFS('1.2(2)'!K$967:K$1017,"〇",'1.2(2)'!$C$967:$C$1017,"&gt;="&amp;$K56,'1.2(2)'!$C$967:$C$1017,"&lt;="&amp;$L56)+COUNTIFS('1.2(2)'!K$967:K$1017,"△",'1.2(2)'!$C$967:$C$1017,"&gt;="&amp;$K56,'1.2(2)'!$C$967:$C$1017,"&lt;="&amp;$L56)</f>
        <v>0</v>
      </c>
    </row>
    <row r="57" spans="2:18" ht="43.2" hidden="1">
      <c r="B57" s="404" t="s">
        <v>994</v>
      </c>
      <c r="C57" s="405"/>
      <c r="D57" s="170" t="s">
        <v>996</v>
      </c>
      <c r="E57" s="171"/>
      <c r="F57" s="172" t="s">
        <v>13</v>
      </c>
      <c r="G57" s="173" t="str">
        <f t="shared" si="7"/>
        <v>その他の設備導入、運用改善</v>
      </c>
      <c r="H57" s="173" t="str">
        <f t="shared" si="7"/>
        <v>燃焼設備</v>
      </c>
      <c r="I57" s="162" t="s">
        <v>345</v>
      </c>
      <c r="J57" s="163" t="str">
        <f t="shared" si="2"/>
        <v>148～164</v>
      </c>
      <c r="K57" s="164">
        <f>INDEX('1.2(1)①'!$B:$B,MATCH(M57,'1.2(1)①'!$A:$A,0),1)</f>
        <v>148</v>
      </c>
      <c r="L57" s="165">
        <f t="shared" si="3"/>
        <v>164</v>
      </c>
      <c r="M57" s="165" t="str">
        <f t="shared" si="0"/>
        <v>Scope1, 2その他の設備導入、運用改善燃焼設備熱効率の向上</v>
      </c>
      <c r="N57" s="166"/>
      <c r="O57" s="167" t="str">
        <f>INDEX('1.2(1)①'!$J:$J,MATCH('目次 (検討会資料用2)'!$K57,'1.2(1)①'!$B:$B,0),1)</f>
        <v>燃焼用空気予熱設備の導入</v>
      </c>
      <c r="P57" s="168">
        <f t="shared" si="8"/>
        <v>17</v>
      </c>
      <c r="Q57" s="169">
        <f>COUNTIFS('1.2(2)'!J$967:J$1017,"〇",'1.2(2)'!$C$967:$C$1017,"&gt;="&amp;$K57,'1.2(2)'!$C$967:$C$1017,"&lt;="&amp;$L57)+COUNTIFS('1.2(2)'!J$967:J$1017,"△",'1.2(2)'!$C$967:$C$1017,"&gt;="&amp;$K57,'1.2(2)'!$C$967:$C$1017,"&lt;="&amp;$L57)</f>
        <v>0</v>
      </c>
      <c r="R57" s="169">
        <f>COUNTIFS('1.2(2)'!K$967:K$1017,"〇",'1.2(2)'!$C$967:$C$1017,"&gt;="&amp;$K57,'1.2(2)'!$C$967:$C$1017,"&lt;="&amp;$L57)+COUNTIFS('1.2(2)'!K$967:K$1017,"△",'1.2(2)'!$C$967:$C$1017,"&gt;="&amp;$K57,'1.2(2)'!$C$967:$C$1017,"&lt;="&amp;$L57)</f>
        <v>0</v>
      </c>
    </row>
    <row r="58" spans="2:18" ht="28.8" hidden="1">
      <c r="B58" s="404" t="s">
        <v>994</v>
      </c>
      <c r="C58" s="405"/>
      <c r="D58" s="170" t="s">
        <v>996</v>
      </c>
      <c r="E58" s="171"/>
      <c r="F58" s="172" t="s">
        <v>13</v>
      </c>
      <c r="G58" s="173" t="str">
        <f t="shared" si="7"/>
        <v>その他の設備導入、運用改善</v>
      </c>
      <c r="H58" s="173" t="str">
        <f t="shared" si="7"/>
        <v>燃焼設備</v>
      </c>
      <c r="I58" s="162" t="s">
        <v>378</v>
      </c>
      <c r="J58" s="163" t="str">
        <f t="shared" si="2"/>
        <v>165～168</v>
      </c>
      <c r="K58" s="164">
        <f>INDEX('1.2(1)①'!$B:$B,MATCH(M58,'1.2(1)①'!$A:$A,0),1)</f>
        <v>165</v>
      </c>
      <c r="L58" s="165">
        <f t="shared" si="3"/>
        <v>168</v>
      </c>
      <c r="M58" s="165" t="str">
        <f t="shared" si="0"/>
        <v>Scope1, 2その他の設備導入、運用改善燃焼設備通風装置</v>
      </c>
      <c r="N58" s="166"/>
      <c r="O58" s="167" t="str">
        <f>INDEX('1.2(1)①'!$J:$J,MATCH('目次 (検討会資料用2)'!$K58,'1.2(1)①'!$B:$B,0),1)</f>
        <v>自動通風計測制御装置の導入</v>
      </c>
      <c r="P58" s="168">
        <f t="shared" si="8"/>
        <v>4</v>
      </c>
      <c r="Q58" s="169">
        <f>COUNTIFS('1.2(2)'!J$967:J$1017,"〇",'1.2(2)'!$C$967:$C$1017,"&gt;="&amp;$K58,'1.2(2)'!$C$967:$C$1017,"&lt;="&amp;$L58)+COUNTIFS('1.2(2)'!J$967:J$1017,"△",'1.2(2)'!$C$967:$C$1017,"&gt;="&amp;$K58,'1.2(2)'!$C$967:$C$1017,"&lt;="&amp;$L58)</f>
        <v>0</v>
      </c>
      <c r="R58" s="169">
        <f>COUNTIFS('1.2(2)'!K$967:K$1017,"〇",'1.2(2)'!$C$967:$C$1017,"&gt;="&amp;$K58,'1.2(2)'!$C$967:$C$1017,"&lt;="&amp;$L58)+COUNTIFS('1.2(2)'!K$967:K$1017,"△",'1.2(2)'!$C$967:$C$1017,"&gt;="&amp;$K58,'1.2(2)'!$C$967:$C$1017,"&lt;="&amp;$L58)</f>
        <v>0</v>
      </c>
    </row>
    <row r="59" spans="2:18" ht="28.8" hidden="1">
      <c r="B59" s="404" t="s">
        <v>994</v>
      </c>
      <c r="C59" s="405"/>
      <c r="D59" s="170" t="s">
        <v>996</v>
      </c>
      <c r="E59" s="171"/>
      <c r="F59" s="172" t="s">
        <v>13</v>
      </c>
      <c r="G59" s="173" t="str">
        <f t="shared" si="7"/>
        <v>その他の設備導入、運用改善</v>
      </c>
      <c r="H59" s="173" t="str">
        <f t="shared" si="7"/>
        <v>燃焼設備</v>
      </c>
      <c r="I59" s="162" t="s">
        <v>387</v>
      </c>
      <c r="J59" s="163" t="str">
        <f t="shared" si="2"/>
        <v>169～174</v>
      </c>
      <c r="K59" s="164">
        <f>INDEX('1.2(1)①'!$B:$B,MATCH(M59,'1.2(1)①'!$A:$A,0),1)</f>
        <v>169</v>
      </c>
      <c r="L59" s="165">
        <f t="shared" si="3"/>
        <v>174</v>
      </c>
      <c r="M59" s="165" t="str">
        <f t="shared" si="0"/>
        <v>Scope1, 2その他の設備導入、運用改善燃焼設備燃焼管理</v>
      </c>
      <c r="N59" s="166"/>
      <c r="O59" s="167" t="str">
        <f>INDEX('1.2(1)①'!$J:$J,MATCH('目次 (検討会資料用2)'!$K59,'1.2(1)①'!$B:$B,0),1)</f>
        <v>流量（瞬間流量、積算流量）測定装置の導入</v>
      </c>
      <c r="P59" s="168">
        <f t="shared" si="8"/>
        <v>6</v>
      </c>
      <c r="Q59" s="169">
        <f>COUNTIFS('1.2(2)'!J$967:J$1017,"〇",'1.2(2)'!$C$967:$C$1017,"&gt;="&amp;$K59,'1.2(2)'!$C$967:$C$1017,"&lt;="&amp;$L59)+COUNTIFS('1.2(2)'!J$967:J$1017,"△",'1.2(2)'!$C$967:$C$1017,"&gt;="&amp;$K59,'1.2(2)'!$C$967:$C$1017,"&lt;="&amp;$L59)</f>
        <v>0</v>
      </c>
      <c r="R59" s="169">
        <f>COUNTIFS('1.2(2)'!K$967:K$1017,"〇",'1.2(2)'!$C$967:$C$1017,"&gt;="&amp;$K59,'1.2(2)'!$C$967:$C$1017,"&lt;="&amp;$L59)+COUNTIFS('1.2(2)'!K$967:K$1017,"△",'1.2(2)'!$C$967:$C$1017,"&gt;="&amp;$K59,'1.2(2)'!$C$967:$C$1017,"&lt;="&amp;$L59)</f>
        <v>0</v>
      </c>
    </row>
    <row r="60" spans="2:18" ht="86.4" hidden="1">
      <c r="B60" s="404" t="s">
        <v>994</v>
      </c>
      <c r="C60" s="405"/>
      <c r="D60" s="170" t="s">
        <v>996</v>
      </c>
      <c r="E60" s="171"/>
      <c r="F60" s="172" t="s">
        <v>13</v>
      </c>
      <c r="G60" s="173" t="str">
        <f t="shared" si="7"/>
        <v>その他の設備導入、運用改善</v>
      </c>
      <c r="H60" s="173" t="str">
        <f t="shared" si="7"/>
        <v>燃焼設備</v>
      </c>
      <c r="I60" s="162" t="s">
        <v>72</v>
      </c>
      <c r="J60" s="163" t="str">
        <f t="shared" si="2"/>
        <v>175～179</v>
      </c>
      <c r="K60" s="164">
        <f>INDEX('1.2(1)①'!$B:$B,MATCH(M60,'1.2(1)①'!$A:$A,0),1)</f>
        <v>175</v>
      </c>
      <c r="L60" s="165">
        <f t="shared" si="3"/>
        <v>179</v>
      </c>
      <c r="M60" s="165" t="str">
        <f t="shared" si="0"/>
        <v>Scope1, 2その他の設備導入、運用改善燃焼設備ボイラー・ボイラー関連機器</v>
      </c>
      <c r="N60" s="166"/>
      <c r="O60" s="167" t="str">
        <f>INDEX('1.2(1)①'!$J:$J,MATCH('目次 (検討会資料用2)'!$K60,'1.2(1)①'!$B:$B,0),1)</f>
        <v>ボイラー排ガス顕熱回収装置の導入</v>
      </c>
      <c r="P60" s="168">
        <f t="shared" si="8"/>
        <v>5</v>
      </c>
      <c r="Q60" s="169">
        <f>COUNTIFS('1.2(2)'!J$967:J$1017,"〇",'1.2(2)'!$C$967:$C$1017,"&gt;="&amp;$K60,'1.2(2)'!$C$967:$C$1017,"&lt;="&amp;$L60)+COUNTIFS('1.2(2)'!J$967:J$1017,"△",'1.2(2)'!$C$967:$C$1017,"&gt;="&amp;$K60,'1.2(2)'!$C$967:$C$1017,"&lt;="&amp;$L60)</f>
        <v>0</v>
      </c>
      <c r="R60" s="169">
        <f>COUNTIFS('1.2(2)'!K$967:K$1017,"〇",'1.2(2)'!$C$967:$C$1017,"&gt;="&amp;$K60,'1.2(2)'!$C$967:$C$1017,"&lt;="&amp;$L60)+COUNTIFS('1.2(2)'!K$967:K$1017,"△",'1.2(2)'!$C$967:$C$1017,"&gt;="&amp;$K60,'1.2(2)'!$C$967:$C$1017,"&lt;="&amp;$L60)</f>
        <v>0</v>
      </c>
    </row>
    <row r="61" spans="2:18" ht="57.6" hidden="1">
      <c r="B61" s="427" t="s">
        <v>994</v>
      </c>
      <c r="C61" s="428"/>
      <c r="D61" s="194" t="s">
        <v>996</v>
      </c>
      <c r="E61" s="195"/>
      <c r="F61" s="160" t="s">
        <v>13</v>
      </c>
      <c r="G61" s="161" t="str">
        <f t="shared" si="7"/>
        <v>その他の設備導入、運用改善</v>
      </c>
      <c r="H61" s="161" t="s">
        <v>82</v>
      </c>
      <c r="I61" s="175" t="s">
        <v>407</v>
      </c>
      <c r="J61" s="163" t="str">
        <f t="shared" si="2"/>
        <v>180～183</v>
      </c>
      <c r="K61" s="164">
        <f>INDEX('1.2(1)①'!$B:$B,MATCH(M61,'1.2(1)①'!$A:$A,0),1)</f>
        <v>180</v>
      </c>
      <c r="L61" s="165">
        <f t="shared" si="3"/>
        <v>183</v>
      </c>
      <c r="M61" s="165" t="str">
        <f t="shared" si="0"/>
        <v>Scope1, 2その他の設備導入、運用改善熱利用設備効率的な熱回収</v>
      </c>
      <c r="N61" s="166"/>
      <c r="O61" s="167" t="str">
        <f>INDEX('1.2(1)①'!$J:$J,MATCH('目次 (検討会資料用2)'!$K61,'1.2(1)①'!$B:$B,0),1)</f>
        <v>耐食性高効率熱交換器の導入</v>
      </c>
      <c r="P61" s="168">
        <f t="shared" si="8"/>
        <v>4</v>
      </c>
      <c r="Q61" s="169">
        <f>COUNTIFS('1.2(2)'!J$967:J$1017,"〇",'1.2(2)'!$C$967:$C$1017,"&gt;="&amp;$K61,'1.2(2)'!$C$967:$C$1017,"&lt;="&amp;$L61)+COUNTIFS('1.2(2)'!J$967:J$1017,"△",'1.2(2)'!$C$967:$C$1017,"&gt;="&amp;$K61,'1.2(2)'!$C$967:$C$1017,"&lt;="&amp;$L61)</f>
        <v>0</v>
      </c>
      <c r="R61" s="169">
        <f>COUNTIFS('1.2(2)'!K$967:K$1017,"〇",'1.2(2)'!$C$967:$C$1017,"&gt;="&amp;$K61,'1.2(2)'!$C$967:$C$1017,"&lt;="&amp;$L61)+COUNTIFS('1.2(2)'!K$967:K$1017,"△",'1.2(2)'!$C$967:$C$1017,"&gt;="&amp;$K61,'1.2(2)'!$C$967:$C$1017,"&lt;="&amp;$L61)</f>
        <v>0</v>
      </c>
    </row>
    <row r="62" spans="2:18" ht="86.4" hidden="1">
      <c r="B62" s="404" t="s">
        <v>994</v>
      </c>
      <c r="C62" s="405"/>
      <c r="D62" s="170" t="s">
        <v>996</v>
      </c>
      <c r="E62" s="171"/>
      <c r="F62" s="172" t="s">
        <v>13</v>
      </c>
      <c r="G62" s="173" t="str">
        <f t="shared" ref="G62:H77" si="9">G61</f>
        <v>その他の設備導入、運用改善</v>
      </c>
      <c r="H62" s="173" t="str">
        <f t="shared" si="9"/>
        <v>熱利用設備</v>
      </c>
      <c r="I62" s="162" t="s">
        <v>416</v>
      </c>
      <c r="J62" s="163" t="str">
        <f t="shared" si="2"/>
        <v>184～185</v>
      </c>
      <c r="K62" s="164">
        <f>INDEX('1.2(1)①'!$B:$B,MATCH(M62,'1.2(1)①'!$A:$A,0),1)</f>
        <v>184</v>
      </c>
      <c r="L62" s="165">
        <f t="shared" si="3"/>
        <v>185</v>
      </c>
      <c r="M62" s="165" t="str">
        <f t="shared" si="0"/>
        <v>Scope1, 2その他の設備導入、運用改善熱利用設備蒸気利用設備の乾き度改善</v>
      </c>
      <c r="N62" s="166"/>
      <c r="O62" s="167" t="str">
        <f>INDEX('1.2(1)①'!$J:$J,MATCH('目次 (検討会資料用2)'!$K62,'1.2(1)①'!$B:$B,0),1)</f>
        <v>蒸気配管の断熱強化の導入</v>
      </c>
      <c r="P62" s="168">
        <f t="shared" si="8"/>
        <v>2</v>
      </c>
      <c r="Q62" s="169">
        <f>COUNTIFS('1.2(2)'!J$967:J$1017,"〇",'1.2(2)'!$C$967:$C$1017,"&gt;="&amp;$K62,'1.2(2)'!$C$967:$C$1017,"&lt;="&amp;$L62)+COUNTIFS('1.2(2)'!J$967:J$1017,"△",'1.2(2)'!$C$967:$C$1017,"&gt;="&amp;$K62,'1.2(2)'!$C$967:$C$1017,"&lt;="&amp;$L62)</f>
        <v>0</v>
      </c>
      <c r="R62" s="169">
        <f>COUNTIFS('1.2(2)'!K$967:K$1017,"〇",'1.2(2)'!$C$967:$C$1017,"&gt;="&amp;$K62,'1.2(2)'!$C$967:$C$1017,"&lt;="&amp;$L62)+COUNTIFS('1.2(2)'!K$967:K$1017,"△",'1.2(2)'!$C$967:$C$1017,"&gt;="&amp;$K62,'1.2(2)'!$C$967:$C$1017,"&lt;="&amp;$L62)</f>
        <v>0</v>
      </c>
    </row>
    <row r="63" spans="2:18" ht="72" hidden="1">
      <c r="B63" s="404" t="s">
        <v>994</v>
      </c>
      <c r="C63" s="405"/>
      <c r="D63" s="170" t="s">
        <v>996</v>
      </c>
      <c r="E63" s="171"/>
      <c r="F63" s="172" t="s">
        <v>13</v>
      </c>
      <c r="G63" s="173" t="str">
        <f t="shared" si="9"/>
        <v>その他の設備導入、運用改善</v>
      </c>
      <c r="H63" s="173" t="str">
        <f t="shared" si="9"/>
        <v>熱利用設備</v>
      </c>
      <c r="I63" s="162" t="s">
        <v>421</v>
      </c>
      <c r="J63" s="163" t="str">
        <f t="shared" si="2"/>
        <v>186～188</v>
      </c>
      <c r="K63" s="164">
        <f>INDEX('1.2(1)①'!$B:$B,MATCH(M63,'1.2(1)①'!$A:$A,0),1)</f>
        <v>186</v>
      </c>
      <c r="L63" s="165">
        <f t="shared" si="3"/>
        <v>188</v>
      </c>
      <c r="M63" s="165" t="str">
        <f t="shared" si="0"/>
        <v>Scope1, 2その他の設備導入、運用改善熱利用設備炉壁面の放射率向上</v>
      </c>
      <c r="N63" s="166"/>
      <c r="O63" s="167" t="str">
        <f>INDEX('1.2(1)①'!$J:$J,MATCH('目次 (検討会資料用2)'!$K63,'1.2(1)①'!$B:$B,0),1)</f>
        <v>遠赤外線塗装乾燥装置・高性能遠赤外線乾燥装置の導入</v>
      </c>
      <c r="P63" s="168">
        <f t="shared" si="8"/>
        <v>3</v>
      </c>
      <c r="Q63" s="169">
        <f>COUNTIFS('1.2(2)'!J$967:J$1017,"〇",'1.2(2)'!$C$967:$C$1017,"&gt;="&amp;$K63,'1.2(2)'!$C$967:$C$1017,"&lt;="&amp;$L63)+COUNTIFS('1.2(2)'!J$967:J$1017,"△",'1.2(2)'!$C$967:$C$1017,"&gt;="&amp;$K63,'1.2(2)'!$C$967:$C$1017,"&lt;="&amp;$L63)</f>
        <v>0</v>
      </c>
      <c r="R63" s="169">
        <f>COUNTIFS('1.2(2)'!K$967:K$1017,"〇",'1.2(2)'!$C$967:$C$1017,"&gt;="&amp;$K63,'1.2(2)'!$C$967:$C$1017,"&lt;="&amp;$L63)+COUNTIFS('1.2(2)'!K$967:K$1017,"△",'1.2(2)'!$C$967:$C$1017,"&gt;="&amp;$K63,'1.2(2)'!$C$967:$C$1017,"&lt;="&amp;$L63)</f>
        <v>0</v>
      </c>
    </row>
    <row r="64" spans="2:18" ht="57.6" hidden="1">
      <c r="B64" s="404" t="s">
        <v>994</v>
      </c>
      <c r="C64" s="405"/>
      <c r="D64" s="170" t="s">
        <v>996</v>
      </c>
      <c r="E64" s="171"/>
      <c r="F64" s="172" t="s">
        <v>13</v>
      </c>
      <c r="G64" s="173" t="str">
        <f t="shared" si="9"/>
        <v>その他の設備導入、運用改善</v>
      </c>
      <c r="H64" s="173" t="str">
        <f t="shared" si="9"/>
        <v>熱利用設備</v>
      </c>
      <c r="I64" s="162" t="s">
        <v>428</v>
      </c>
      <c r="J64" s="163" t="str">
        <f t="shared" si="2"/>
        <v>189～198</v>
      </c>
      <c r="K64" s="164">
        <f>INDEX('1.2(1)①'!$B:$B,MATCH(M64,'1.2(1)①'!$A:$A,0),1)</f>
        <v>189</v>
      </c>
      <c r="L64" s="165">
        <f t="shared" si="3"/>
        <v>198</v>
      </c>
      <c r="M64" s="165" t="str">
        <f t="shared" si="0"/>
        <v>Scope1, 2その他の設備導入、運用改善熱利用設備熱伝達率の向上</v>
      </c>
      <c r="N64" s="166"/>
      <c r="O64" s="167" t="str">
        <f>INDEX('1.2(1)①'!$J:$J,MATCH('目次 (検討会資料用2)'!$K64,'1.2(1)①'!$B:$B,0),1)</f>
        <v>炉内攪拌装置の導入</v>
      </c>
      <c r="P64" s="168">
        <f t="shared" si="8"/>
        <v>10</v>
      </c>
      <c r="Q64" s="169">
        <f>COUNTIFS('1.2(2)'!J$967:J$1017,"〇",'1.2(2)'!$C$967:$C$1017,"&gt;="&amp;$K64,'1.2(2)'!$C$967:$C$1017,"&lt;="&amp;$L64)+COUNTIFS('1.2(2)'!J$967:J$1017,"△",'1.2(2)'!$C$967:$C$1017,"&gt;="&amp;$K64,'1.2(2)'!$C$967:$C$1017,"&lt;="&amp;$L64)</f>
        <v>0</v>
      </c>
      <c r="R64" s="169">
        <f>COUNTIFS('1.2(2)'!K$967:K$1017,"〇",'1.2(2)'!$C$967:$C$1017,"&gt;="&amp;$K64,'1.2(2)'!$C$967:$C$1017,"&lt;="&amp;$L64)+COUNTIFS('1.2(2)'!K$967:K$1017,"△",'1.2(2)'!$C$967:$C$1017,"&gt;="&amp;$K64,'1.2(2)'!$C$967:$C$1017,"&lt;="&amp;$L64)</f>
        <v>0</v>
      </c>
    </row>
    <row r="65" spans="2:18" ht="57.6" hidden="1">
      <c r="B65" s="404" t="s">
        <v>994</v>
      </c>
      <c r="C65" s="405"/>
      <c r="D65" s="170" t="s">
        <v>996</v>
      </c>
      <c r="E65" s="171"/>
      <c r="F65" s="172" t="s">
        <v>13</v>
      </c>
      <c r="G65" s="173" t="str">
        <f t="shared" si="9"/>
        <v>その他の設備導入、運用改善</v>
      </c>
      <c r="H65" s="173" t="str">
        <f t="shared" si="9"/>
        <v>熱利用設備</v>
      </c>
      <c r="I65" s="162" t="s">
        <v>448</v>
      </c>
      <c r="J65" s="163" t="str">
        <f t="shared" si="2"/>
        <v>199～200</v>
      </c>
      <c r="K65" s="164">
        <f>INDEX('1.2(1)①'!$B:$B,MATCH(M65,'1.2(1)①'!$A:$A,0),1)</f>
        <v>199</v>
      </c>
      <c r="L65" s="165">
        <f t="shared" si="3"/>
        <v>200</v>
      </c>
      <c r="M65" s="165" t="str">
        <f t="shared" si="0"/>
        <v>Scope1, 2その他の設備導入、運用改善熱利用設備熱交換器の改善</v>
      </c>
      <c r="N65" s="166"/>
      <c r="O65" s="167" t="str">
        <f>INDEX('1.2(1)①'!$J:$J,MATCH('目次 (検討会資料用2)'!$K65,'1.2(1)①'!$B:$B,0),1)</f>
        <v>燃焼用空気等予熱用熱交換器の導入</v>
      </c>
      <c r="P65" s="168">
        <f t="shared" si="8"/>
        <v>2</v>
      </c>
      <c r="Q65" s="169">
        <f>COUNTIFS('1.2(2)'!J$967:J$1017,"〇",'1.2(2)'!$C$967:$C$1017,"&gt;="&amp;$K65,'1.2(2)'!$C$967:$C$1017,"&lt;="&amp;$L65)+COUNTIFS('1.2(2)'!J$967:J$1017,"△",'1.2(2)'!$C$967:$C$1017,"&gt;="&amp;$K65,'1.2(2)'!$C$967:$C$1017,"&lt;="&amp;$L65)</f>
        <v>0</v>
      </c>
      <c r="R65" s="169">
        <f>COUNTIFS('1.2(2)'!K$967:K$1017,"〇",'1.2(2)'!$C$967:$C$1017,"&gt;="&amp;$K65,'1.2(2)'!$C$967:$C$1017,"&lt;="&amp;$L65)+COUNTIFS('1.2(2)'!K$967:K$1017,"△",'1.2(2)'!$C$967:$C$1017,"&gt;="&amp;$K65,'1.2(2)'!$C$967:$C$1017,"&lt;="&amp;$L65)</f>
        <v>0</v>
      </c>
    </row>
    <row r="66" spans="2:18" ht="57.6" hidden="1">
      <c r="B66" s="404" t="s">
        <v>994</v>
      </c>
      <c r="C66" s="405"/>
      <c r="D66" s="170" t="s">
        <v>996</v>
      </c>
      <c r="E66" s="171"/>
      <c r="F66" s="172" t="s">
        <v>13</v>
      </c>
      <c r="G66" s="173" t="str">
        <f t="shared" si="9"/>
        <v>その他の設備導入、運用改善</v>
      </c>
      <c r="H66" s="173" t="str">
        <f t="shared" si="9"/>
        <v>熱利用設備</v>
      </c>
      <c r="I66" s="162" t="s">
        <v>452</v>
      </c>
      <c r="J66" s="163" t="str">
        <f t="shared" si="2"/>
        <v>201～203</v>
      </c>
      <c r="K66" s="164">
        <f>INDEX('1.2(1)①'!$B:$B,MATCH(M66,'1.2(1)①'!$A:$A,0),1)</f>
        <v>201</v>
      </c>
      <c r="L66" s="165">
        <f t="shared" si="3"/>
        <v>203</v>
      </c>
      <c r="M66" s="165" t="str">
        <f t="shared" si="0"/>
        <v>Scope1, 2その他の設備導入、運用改善熱利用設備直接加熱機器・装置</v>
      </c>
      <c r="N66" s="166"/>
      <c r="O66" s="167" t="str">
        <f>INDEX('1.2(1)①'!$J:$J,MATCH('目次 (検討会資料用2)'!$K66,'1.2(1)①'!$B:$B,0),1)</f>
        <v>液中燃焼バーナーの導入</v>
      </c>
      <c r="P66" s="168">
        <f t="shared" si="8"/>
        <v>3</v>
      </c>
      <c r="Q66" s="169">
        <f>COUNTIFS('1.2(2)'!J$967:J$1017,"〇",'1.2(2)'!$C$967:$C$1017,"&gt;="&amp;$K66,'1.2(2)'!$C$967:$C$1017,"&lt;="&amp;$L66)+COUNTIFS('1.2(2)'!J$967:J$1017,"△",'1.2(2)'!$C$967:$C$1017,"&gt;="&amp;$K66,'1.2(2)'!$C$967:$C$1017,"&lt;="&amp;$L66)</f>
        <v>0</v>
      </c>
      <c r="R66" s="169">
        <f>COUNTIFS('1.2(2)'!K$967:K$1017,"〇",'1.2(2)'!$C$967:$C$1017,"&gt;="&amp;$K66,'1.2(2)'!$C$967:$C$1017,"&lt;="&amp;$L66)+COUNTIFS('1.2(2)'!K$967:K$1017,"△",'1.2(2)'!$C$967:$C$1017,"&gt;="&amp;$K66,'1.2(2)'!$C$967:$C$1017,"&lt;="&amp;$L66)</f>
        <v>0</v>
      </c>
    </row>
    <row r="67" spans="2:18" ht="43.2" hidden="1">
      <c r="B67" s="404" t="s">
        <v>994</v>
      </c>
      <c r="C67" s="405"/>
      <c r="D67" s="170" t="s">
        <v>996</v>
      </c>
      <c r="E67" s="171"/>
      <c r="F67" s="172" t="s">
        <v>13</v>
      </c>
      <c r="G67" s="173" t="str">
        <f t="shared" si="9"/>
        <v>その他の設備導入、運用改善</v>
      </c>
      <c r="H67" s="173" t="str">
        <f t="shared" si="9"/>
        <v>熱利用設備</v>
      </c>
      <c r="I67" s="162" t="s">
        <v>458</v>
      </c>
      <c r="J67" s="163" t="str">
        <f t="shared" si="2"/>
        <v>204～205</v>
      </c>
      <c r="K67" s="164">
        <f>INDEX('1.2(1)①'!$B:$B,MATCH(M67,'1.2(1)①'!$A:$A,0),1)</f>
        <v>204</v>
      </c>
      <c r="L67" s="165">
        <f t="shared" si="3"/>
        <v>205</v>
      </c>
      <c r="M67" s="165" t="str">
        <f t="shared" si="0"/>
        <v>Scope1, 2その他の設備導入、運用改善熱利用設備多重効用缶</v>
      </c>
      <c r="N67" s="166"/>
      <c r="O67" s="167" t="str">
        <f>INDEX('1.2(1)①'!$J:$J,MATCH('目次 (検討会資料用2)'!$K67,'1.2(1)①'!$B:$B,0),1)</f>
        <v>高効率多重効用缶の導入</v>
      </c>
      <c r="P67" s="168">
        <f t="shared" si="8"/>
        <v>2</v>
      </c>
      <c r="Q67" s="169">
        <f>COUNTIFS('1.2(2)'!J$967:J$1017,"〇",'1.2(2)'!$C$967:$C$1017,"&gt;="&amp;$K67,'1.2(2)'!$C$967:$C$1017,"&lt;="&amp;$L67)+COUNTIFS('1.2(2)'!J$967:J$1017,"△",'1.2(2)'!$C$967:$C$1017,"&gt;="&amp;$K67,'1.2(2)'!$C$967:$C$1017,"&lt;="&amp;$L67)</f>
        <v>0</v>
      </c>
      <c r="R67" s="169">
        <f>COUNTIFS('1.2(2)'!K$967:K$1017,"〇",'1.2(2)'!$C$967:$C$1017,"&gt;="&amp;$K67,'1.2(2)'!$C$967:$C$1017,"&lt;="&amp;$L67)+COUNTIFS('1.2(2)'!K$967:K$1017,"△",'1.2(2)'!$C$967:$C$1017,"&gt;="&amp;$K67,'1.2(2)'!$C$967:$C$1017,"&lt;="&amp;$L67)</f>
        <v>0</v>
      </c>
    </row>
    <row r="68" spans="2:18" ht="28.8" hidden="1">
      <c r="B68" s="404" t="s">
        <v>994</v>
      </c>
      <c r="C68" s="405"/>
      <c r="D68" s="170" t="s">
        <v>996</v>
      </c>
      <c r="E68" s="171"/>
      <c r="F68" s="172" t="s">
        <v>13</v>
      </c>
      <c r="G68" s="173" t="str">
        <f t="shared" si="9"/>
        <v>その他の設備導入、運用改善</v>
      </c>
      <c r="H68" s="173" t="str">
        <f t="shared" si="9"/>
        <v>熱利用設備</v>
      </c>
      <c r="I68" s="162" t="s">
        <v>462</v>
      </c>
      <c r="J68" s="163">
        <f t="shared" si="2"/>
        <v>206</v>
      </c>
      <c r="K68" s="164">
        <f>INDEX('1.2(1)①'!$B:$B,MATCH(M68,'1.2(1)①'!$A:$A,0),1)</f>
        <v>206</v>
      </c>
      <c r="L68" s="165">
        <f t="shared" si="3"/>
        <v>206</v>
      </c>
      <c r="M68" s="165" t="str">
        <f t="shared" si="0"/>
        <v>Scope1, 2その他の設備導入、運用改善熱利用設備蒸留塔</v>
      </c>
      <c r="N68" s="166"/>
      <c r="O68" s="167" t="str">
        <f>INDEX('1.2(1)①'!$J:$J,MATCH('目次 (検討会資料用2)'!$K68,'1.2(1)①'!$B:$B,0),1)</f>
        <v>MVR型（自己蒸気機械圧縮型）蒸留装置の導入</v>
      </c>
      <c r="P68" s="168">
        <f t="shared" si="8"/>
        <v>1</v>
      </c>
      <c r="Q68" s="169">
        <f>COUNTIFS('1.2(2)'!J$967:J$1017,"〇",'1.2(2)'!$C$967:$C$1017,"&gt;="&amp;$K68,'1.2(2)'!$C$967:$C$1017,"&lt;="&amp;$L68)+COUNTIFS('1.2(2)'!J$967:J$1017,"△",'1.2(2)'!$C$967:$C$1017,"&gt;="&amp;$K68,'1.2(2)'!$C$967:$C$1017,"&lt;="&amp;$L68)</f>
        <v>0</v>
      </c>
      <c r="R68" s="169">
        <f>COUNTIFS('1.2(2)'!K$967:K$1017,"〇",'1.2(2)'!$C$967:$C$1017,"&gt;="&amp;$K68,'1.2(2)'!$C$967:$C$1017,"&lt;="&amp;$L68)+COUNTIFS('1.2(2)'!K$967:K$1017,"△",'1.2(2)'!$C$967:$C$1017,"&gt;="&amp;$K68,'1.2(2)'!$C$967:$C$1017,"&lt;="&amp;$L68)</f>
        <v>0</v>
      </c>
    </row>
    <row r="69" spans="2:18" ht="86.4" hidden="1">
      <c r="B69" s="404" t="s">
        <v>994</v>
      </c>
      <c r="C69" s="405"/>
      <c r="D69" s="170" t="s">
        <v>996</v>
      </c>
      <c r="E69" s="171"/>
      <c r="F69" s="172" t="s">
        <v>13</v>
      </c>
      <c r="G69" s="173" t="str">
        <f t="shared" si="9"/>
        <v>その他の設備導入、運用改善</v>
      </c>
      <c r="H69" s="173" t="str">
        <f t="shared" si="9"/>
        <v>熱利用設備</v>
      </c>
      <c r="I69" s="162" t="s">
        <v>463</v>
      </c>
      <c r="J69" s="163" t="str">
        <f t="shared" si="2"/>
        <v>207～211</v>
      </c>
      <c r="K69" s="164">
        <f>INDEX('1.2(1)①'!$B:$B,MATCH(M69,'1.2(1)①'!$A:$A,0),1)</f>
        <v>207</v>
      </c>
      <c r="L69" s="165">
        <f t="shared" si="3"/>
        <v>211</v>
      </c>
      <c r="M69" s="165" t="str">
        <f t="shared" si="0"/>
        <v>Scope1, 2その他の設備導入、運用改善熱利用設備加熱設備での熱の複合利用</v>
      </c>
      <c r="N69" s="166"/>
      <c r="O69" s="167" t="str">
        <f>INDEX('1.2(1)①'!$J:$J,MATCH('目次 (検討会資料用2)'!$K69,'1.2(1)①'!$B:$B,0),1)</f>
        <v>排熱利用原材料乾燥・予熱装置の導入</v>
      </c>
      <c r="P69" s="168">
        <f t="shared" si="8"/>
        <v>5</v>
      </c>
      <c r="Q69" s="169">
        <f>COUNTIFS('1.2(2)'!J$967:J$1017,"〇",'1.2(2)'!$C$967:$C$1017,"&gt;="&amp;$K69,'1.2(2)'!$C$967:$C$1017,"&lt;="&amp;$L69)+COUNTIFS('1.2(2)'!J$967:J$1017,"△",'1.2(2)'!$C$967:$C$1017,"&gt;="&amp;$K69,'1.2(2)'!$C$967:$C$1017,"&lt;="&amp;$L69)</f>
        <v>0</v>
      </c>
      <c r="R69" s="169">
        <f>COUNTIFS('1.2(2)'!K$967:K$1017,"〇",'1.2(2)'!$C$967:$C$1017,"&gt;="&amp;$K69,'1.2(2)'!$C$967:$C$1017,"&lt;="&amp;$L69)+COUNTIFS('1.2(2)'!K$967:K$1017,"△",'1.2(2)'!$C$967:$C$1017,"&gt;="&amp;$K69,'1.2(2)'!$C$967:$C$1017,"&lt;="&amp;$L69)</f>
        <v>0</v>
      </c>
    </row>
    <row r="70" spans="2:18" ht="72" hidden="1">
      <c r="B70" s="404" t="s">
        <v>994</v>
      </c>
      <c r="C70" s="405"/>
      <c r="D70" s="170" t="s">
        <v>996</v>
      </c>
      <c r="E70" s="171"/>
      <c r="F70" s="172" t="s">
        <v>13</v>
      </c>
      <c r="G70" s="173" t="str">
        <f t="shared" si="9"/>
        <v>その他の設備導入、運用改善</v>
      </c>
      <c r="H70" s="173" t="str">
        <f t="shared" si="9"/>
        <v>熱利用設備</v>
      </c>
      <c r="I70" s="162" t="s">
        <v>473</v>
      </c>
      <c r="J70" s="163" t="str">
        <f t="shared" si="2"/>
        <v>212～214</v>
      </c>
      <c r="K70" s="164">
        <f>INDEX('1.2(1)①'!$B:$B,MATCH(M70,'1.2(1)①'!$A:$A,0),1)</f>
        <v>212</v>
      </c>
      <c r="L70" s="165">
        <f t="shared" si="3"/>
        <v>214</v>
      </c>
      <c r="M70" s="165" t="str">
        <f t="shared" si="0"/>
        <v>Scope1, 2その他の設備導入、運用改善熱利用設備加熱制御方法の改善</v>
      </c>
      <c r="N70" s="166"/>
      <c r="O70" s="167" t="str">
        <f>INDEX('1.2(1)①'!$J:$J,MATCH('目次 (検討会資料用2)'!$K70,'1.2(1)①'!$B:$B,0),1)</f>
        <v>熱設備エネルギー利用効率化自動制御システムの導入</v>
      </c>
      <c r="P70" s="168">
        <f t="shared" si="8"/>
        <v>3</v>
      </c>
      <c r="Q70" s="169">
        <f>COUNTIFS('1.2(2)'!J$967:J$1017,"〇",'1.2(2)'!$C$967:$C$1017,"&gt;="&amp;$K70,'1.2(2)'!$C$967:$C$1017,"&lt;="&amp;$L70)+COUNTIFS('1.2(2)'!J$967:J$1017,"△",'1.2(2)'!$C$967:$C$1017,"&gt;="&amp;$K70,'1.2(2)'!$C$967:$C$1017,"&lt;="&amp;$L70)</f>
        <v>0</v>
      </c>
      <c r="R70" s="169">
        <f>COUNTIFS('1.2(2)'!K$967:K$1017,"〇",'1.2(2)'!$C$967:$C$1017,"&gt;="&amp;$K70,'1.2(2)'!$C$967:$C$1017,"&lt;="&amp;$L70)+COUNTIFS('1.2(2)'!K$967:K$1017,"△",'1.2(2)'!$C$967:$C$1017,"&gt;="&amp;$K70,'1.2(2)'!$C$967:$C$1017,"&lt;="&amp;$L70)</f>
        <v>0</v>
      </c>
    </row>
    <row r="71" spans="2:18" ht="72" hidden="1">
      <c r="B71" s="404" t="s">
        <v>994</v>
      </c>
      <c r="C71" s="405"/>
      <c r="D71" s="170" t="s">
        <v>996</v>
      </c>
      <c r="E71" s="171"/>
      <c r="F71" s="172" t="s">
        <v>13</v>
      </c>
      <c r="G71" s="173" t="str">
        <f t="shared" si="9"/>
        <v>その他の設備導入、運用改善</v>
      </c>
      <c r="H71" s="173" t="str">
        <f t="shared" si="9"/>
        <v>熱利用設備</v>
      </c>
      <c r="I71" s="162" t="s">
        <v>479</v>
      </c>
      <c r="J71" s="163" t="str">
        <f t="shared" si="2"/>
        <v>215～216</v>
      </c>
      <c r="K71" s="164">
        <f>INDEX('1.2(1)①'!$B:$B,MATCH(M71,'1.2(1)①'!$A:$A,0),1)</f>
        <v>215</v>
      </c>
      <c r="L71" s="165">
        <f t="shared" si="3"/>
        <v>216</v>
      </c>
      <c r="M71" s="165" t="str">
        <f t="shared" si="0"/>
        <v>Scope1, 2その他の設備導入、運用改善熱利用設備加熱工程の短縮・省略化</v>
      </c>
      <c r="N71" s="166"/>
      <c r="O71" s="167" t="str">
        <f>INDEX('1.2(1)①'!$J:$J,MATCH('目次 (検討会資料用2)'!$K71,'1.2(1)①'!$B:$B,0),1)</f>
        <v>プロセス・工程改善</v>
      </c>
      <c r="P71" s="168">
        <f t="shared" si="8"/>
        <v>2</v>
      </c>
      <c r="Q71" s="169">
        <f>COUNTIFS('1.2(2)'!J$967:J$1017,"〇",'1.2(2)'!$C$967:$C$1017,"&gt;="&amp;$K71,'1.2(2)'!$C$967:$C$1017,"&lt;="&amp;$L71)+COUNTIFS('1.2(2)'!J$967:J$1017,"△",'1.2(2)'!$C$967:$C$1017,"&gt;="&amp;$K71,'1.2(2)'!$C$967:$C$1017,"&lt;="&amp;$L71)</f>
        <v>0</v>
      </c>
      <c r="R71" s="169">
        <f>COUNTIFS('1.2(2)'!K$967:K$1017,"〇",'1.2(2)'!$C$967:$C$1017,"&gt;="&amp;$K71,'1.2(2)'!$C$967:$C$1017,"&lt;="&amp;$L71)+COUNTIFS('1.2(2)'!K$967:K$1017,"△",'1.2(2)'!$C$967:$C$1017,"&gt;="&amp;$K71,'1.2(2)'!$C$967:$C$1017,"&lt;="&amp;$L71)</f>
        <v>0</v>
      </c>
    </row>
    <row r="72" spans="2:18" ht="57.6" hidden="1">
      <c r="B72" s="404" t="s">
        <v>994</v>
      </c>
      <c r="C72" s="405"/>
      <c r="D72" s="170" t="s">
        <v>996</v>
      </c>
      <c r="E72" s="171"/>
      <c r="F72" s="172" t="s">
        <v>13</v>
      </c>
      <c r="G72" s="173" t="str">
        <f t="shared" si="9"/>
        <v>その他の設備導入、運用改善</v>
      </c>
      <c r="H72" s="173" t="str">
        <f t="shared" si="9"/>
        <v>熱利用設備</v>
      </c>
      <c r="I72" s="162" t="s">
        <v>484</v>
      </c>
      <c r="J72" s="163" t="str">
        <f t="shared" si="2"/>
        <v>217～218</v>
      </c>
      <c r="K72" s="164">
        <f>INDEX('1.2(1)①'!$B:$B,MATCH(M72,'1.2(1)①'!$A:$A,0),1)</f>
        <v>217</v>
      </c>
      <c r="L72" s="165">
        <f t="shared" si="3"/>
        <v>218</v>
      </c>
      <c r="M72" s="165" t="str">
        <f t="shared" si="0"/>
        <v>Scope1, 2その他の設備導入、運用改善熱利用設備工業炉の断熱向上</v>
      </c>
      <c r="N72" s="166"/>
      <c r="O72" s="167" t="str">
        <f>INDEX('1.2(1)①'!$J:$J,MATCH('目次 (検討会資料用2)'!$K72,'1.2(1)①'!$B:$B,0),1)</f>
        <v>高性能炉壁断熱材の導入</v>
      </c>
      <c r="P72" s="168">
        <f t="shared" si="8"/>
        <v>2</v>
      </c>
      <c r="Q72" s="169">
        <f>COUNTIFS('1.2(2)'!J$967:J$1017,"〇",'1.2(2)'!$C$967:$C$1017,"&gt;="&amp;$K72,'1.2(2)'!$C$967:$C$1017,"&lt;="&amp;$L72)+COUNTIFS('1.2(2)'!J$967:J$1017,"△",'1.2(2)'!$C$967:$C$1017,"&gt;="&amp;$K72,'1.2(2)'!$C$967:$C$1017,"&lt;="&amp;$L72)</f>
        <v>0</v>
      </c>
      <c r="R72" s="169">
        <f>COUNTIFS('1.2(2)'!K$967:K$1017,"〇",'1.2(2)'!$C$967:$C$1017,"&gt;="&amp;$K72,'1.2(2)'!$C$967:$C$1017,"&lt;="&amp;$L72)+COUNTIFS('1.2(2)'!K$967:K$1017,"△",'1.2(2)'!$C$967:$C$1017,"&gt;="&amp;$K72,'1.2(2)'!$C$967:$C$1017,"&lt;="&amp;$L72)</f>
        <v>0</v>
      </c>
    </row>
    <row r="73" spans="2:18" ht="72" hidden="1">
      <c r="B73" s="404" t="s">
        <v>994</v>
      </c>
      <c r="C73" s="405"/>
      <c r="D73" s="170" t="s">
        <v>996</v>
      </c>
      <c r="E73" s="171"/>
      <c r="F73" s="172" t="s">
        <v>13</v>
      </c>
      <c r="G73" s="173" t="str">
        <f t="shared" si="9"/>
        <v>その他の設備導入、運用改善</v>
      </c>
      <c r="H73" s="173" t="str">
        <f t="shared" si="9"/>
        <v>熱利用設備</v>
      </c>
      <c r="I73" s="162" t="s">
        <v>490</v>
      </c>
      <c r="J73" s="163" t="str">
        <f t="shared" si="2"/>
        <v>219～223</v>
      </c>
      <c r="K73" s="164">
        <f>INDEX('1.2(1)①'!$B:$B,MATCH(M73,'1.2(1)①'!$A:$A,0),1)</f>
        <v>219</v>
      </c>
      <c r="L73" s="165">
        <f t="shared" si="3"/>
        <v>223</v>
      </c>
      <c r="M73" s="165" t="str">
        <f t="shared" si="0"/>
        <v>Scope1, 2その他の設備導入、運用改善熱利用設備加熱設備の断熱向上</v>
      </c>
      <c r="N73" s="166"/>
      <c r="O73" s="167" t="str">
        <f>INDEX('1.2(1)①'!$J:$J,MATCH('目次 (検討会資料用2)'!$K73,'1.2(1)①'!$B:$B,0),1)</f>
        <v>熱輸送管断熱強化</v>
      </c>
      <c r="P73" s="168">
        <f t="shared" si="8"/>
        <v>5</v>
      </c>
      <c r="Q73" s="169">
        <f>COUNTIFS('1.2(2)'!J$967:J$1017,"〇",'1.2(2)'!$C$967:$C$1017,"&gt;="&amp;$K73,'1.2(2)'!$C$967:$C$1017,"&lt;="&amp;$L73)+COUNTIFS('1.2(2)'!J$967:J$1017,"△",'1.2(2)'!$C$967:$C$1017,"&gt;="&amp;$K73,'1.2(2)'!$C$967:$C$1017,"&lt;="&amp;$L73)</f>
        <v>0</v>
      </c>
      <c r="R73" s="169">
        <f>COUNTIFS('1.2(2)'!K$967:K$1017,"〇",'1.2(2)'!$C$967:$C$1017,"&gt;="&amp;$K73,'1.2(2)'!$C$967:$C$1017,"&lt;="&amp;$L73)+COUNTIFS('1.2(2)'!K$967:K$1017,"△",'1.2(2)'!$C$967:$C$1017,"&gt;="&amp;$K73,'1.2(2)'!$C$967:$C$1017,"&lt;="&amp;$L73)</f>
        <v>0</v>
      </c>
    </row>
    <row r="74" spans="2:18" ht="72" hidden="1">
      <c r="B74" s="404" t="s">
        <v>994</v>
      </c>
      <c r="C74" s="405"/>
      <c r="D74" s="170" t="s">
        <v>996</v>
      </c>
      <c r="E74" s="171"/>
      <c r="F74" s="172" t="s">
        <v>13</v>
      </c>
      <c r="G74" s="173" t="str">
        <f t="shared" si="9"/>
        <v>その他の設備導入、運用改善</v>
      </c>
      <c r="H74" s="173" t="str">
        <f t="shared" si="9"/>
        <v>熱利用設備</v>
      </c>
      <c r="I74" s="162" t="s">
        <v>501</v>
      </c>
      <c r="J74" s="163" t="str">
        <f t="shared" si="2"/>
        <v>224～226</v>
      </c>
      <c r="K74" s="164">
        <f>INDEX('1.2(1)①'!$B:$B,MATCH(M74,'1.2(1)①'!$A:$A,0),1)</f>
        <v>224</v>
      </c>
      <c r="L74" s="165">
        <f t="shared" si="3"/>
        <v>226</v>
      </c>
      <c r="M74" s="165" t="str">
        <f t="shared" si="0"/>
        <v>Scope1, 2その他の設備導入、運用改善熱利用設備開口部の縮小・密閉装置</v>
      </c>
      <c r="N74" s="166"/>
      <c r="O74" s="167" t="str">
        <f>INDEX('1.2(1)①'!$J:$J,MATCH('目次 (検討会資料用2)'!$K74,'1.2(1)①'!$B:$B,0),1)</f>
        <v>親子扉の導入</v>
      </c>
      <c r="P74" s="168">
        <f t="shared" si="8"/>
        <v>3</v>
      </c>
      <c r="Q74" s="169">
        <f>COUNTIFS('1.2(2)'!J$967:J$1017,"〇",'1.2(2)'!$C$967:$C$1017,"&gt;="&amp;$K74,'1.2(2)'!$C$967:$C$1017,"&lt;="&amp;$L74)+COUNTIFS('1.2(2)'!J$967:J$1017,"△",'1.2(2)'!$C$967:$C$1017,"&gt;="&amp;$K74,'1.2(2)'!$C$967:$C$1017,"&lt;="&amp;$L74)</f>
        <v>0</v>
      </c>
      <c r="R74" s="169">
        <f>COUNTIFS('1.2(2)'!K$967:K$1017,"〇",'1.2(2)'!$C$967:$C$1017,"&gt;="&amp;$K74,'1.2(2)'!$C$967:$C$1017,"&lt;="&amp;$L74)+COUNTIFS('1.2(2)'!K$967:K$1017,"△",'1.2(2)'!$C$967:$C$1017,"&gt;="&amp;$K74,'1.2(2)'!$C$967:$C$1017,"&lt;="&amp;$L74)</f>
        <v>0</v>
      </c>
    </row>
    <row r="75" spans="2:18" ht="72" hidden="1">
      <c r="B75" s="404" t="s">
        <v>994</v>
      </c>
      <c r="C75" s="405"/>
      <c r="D75" s="170" t="s">
        <v>996</v>
      </c>
      <c r="E75" s="171"/>
      <c r="F75" s="172" t="s">
        <v>13</v>
      </c>
      <c r="G75" s="173" t="str">
        <f t="shared" si="9"/>
        <v>その他の設備導入、運用改善</v>
      </c>
      <c r="H75" s="173" t="str">
        <f t="shared" si="9"/>
        <v>熱利用設備</v>
      </c>
      <c r="I75" s="162" t="s">
        <v>508</v>
      </c>
      <c r="J75" s="163" t="str">
        <f t="shared" si="2"/>
        <v>227～235</v>
      </c>
      <c r="K75" s="164">
        <f>INDEX('1.2(1)①'!$B:$B,MATCH(M75,'1.2(1)①'!$A:$A,0),1)</f>
        <v>227</v>
      </c>
      <c r="L75" s="165">
        <f t="shared" si="3"/>
        <v>235</v>
      </c>
      <c r="M75" s="165" t="str">
        <f t="shared" si="0"/>
        <v>Scope1, 2その他の設備導入、運用改善熱利用設備熱媒体輸送管の合理化</v>
      </c>
      <c r="N75" s="166"/>
      <c r="O75" s="167" t="str">
        <f>INDEX('1.2(1)①'!$J:$J,MATCH('目次 (検討会資料用2)'!$K75,'1.2(1)①'!$B:$B,0),1)</f>
        <v>熱輸送管断熱強化</v>
      </c>
      <c r="P75" s="168">
        <f t="shared" si="8"/>
        <v>9</v>
      </c>
      <c r="Q75" s="169">
        <f>COUNTIFS('1.2(2)'!J$967:J$1017,"〇",'1.2(2)'!$C$967:$C$1017,"&gt;="&amp;$K75,'1.2(2)'!$C$967:$C$1017,"&lt;="&amp;$L75)+COUNTIFS('1.2(2)'!J$967:J$1017,"△",'1.2(2)'!$C$967:$C$1017,"&gt;="&amp;$K75,'1.2(2)'!$C$967:$C$1017,"&lt;="&amp;$L75)</f>
        <v>0</v>
      </c>
      <c r="R75" s="169">
        <f>COUNTIFS('1.2(2)'!K$967:K$1017,"〇",'1.2(2)'!$C$967:$C$1017,"&gt;="&amp;$K75,'1.2(2)'!$C$967:$C$1017,"&lt;="&amp;$L75)+COUNTIFS('1.2(2)'!K$967:K$1017,"△",'1.2(2)'!$C$967:$C$1017,"&gt;="&amp;$K75,'1.2(2)'!$C$967:$C$1017,"&lt;="&amp;$L75)</f>
        <v>0</v>
      </c>
    </row>
    <row r="76" spans="2:18" ht="72" hidden="1">
      <c r="B76" s="404" t="s">
        <v>994</v>
      </c>
      <c r="C76" s="405"/>
      <c r="D76" s="170" t="s">
        <v>996</v>
      </c>
      <c r="E76" s="171"/>
      <c r="F76" s="172" t="s">
        <v>13</v>
      </c>
      <c r="G76" s="173" t="str">
        <f t="shared" si="9"/>
        <v>その他の設備導入、運用改善</v>
      </c>
      <c r="H76" s="173" t="str">
        <f t="shared" si="9"/>
        <v>熱利用設備</v>
      </c>
      <c r="I76" s="162" t="s">
        <v>525</v>
      </c>
      <c r="J76" s="163" t="str">
        <f t="shared" si="2"/>
        <v>236～238</v>
      </c>
      <c r="K76" s="164">
        <f>INDEX('1.2(1)①'!$B:$B,MATCH(M76,'1.2(1)①'!$A:$A,0),1)</f>
        <v>236</v>
      </c>
      <c r="L76" s="165">
        <f t="shared" si="3"/>
        <v>238</v>
      </c>
      <c r="M76" s="165" t="str">
        <f t="shared" si="0"/>
        <v>Scope1, 2その他の設備導入、運用改善熱利用設備被加熱材の予備処理</v>
      </c>
      <c r="N76" s="166"/>
      <c r="O76" s="167" t="str">
        <f>INDEX('1.2(1)①'!$J:$J,MATCH('目次 (検討会資料用2)'!$K76,'1.2(1)①'!$B:$B,0),1)</f>
        <v>省エネルギー型乾燥装置の導入</v>
      </c>
      <c r="P76" s="168">
        <f t="shared" si="8"/>
        <v>3</v>
      </c>
      <c r="Q76" s="169">
        <f>COUNTIFS('1.2(2)'!J$967:J$1017,"〇",'1.2(2)'!$C$967:$C$1017,"&gt;="&amp;$K76,'1.2(2)'!$C$967:$C$1017,"&lt;="&amp;$L76)+COUNTIFS('1.2(2)'!J$967:J$1017,"△",'1.2(2)'!$C$967:$C$1017,"&gt;="&amp;$K76,'1.2(2)'!$C$967:$C$1017,"&lt;="&amp;$L76)</f>
        <v>0</v>
      </c>
      <c r="R76" s="169">
        <f>COUNTIFS('1.2(2)'!K$967:K$1017,"〇",'1.2(2)'!$C$967:$C$1017,"&gt;="&amp;$K76,'1.2(2)'!$C$967:$C$1017,"&lt;="&amp;$L76)+COUNTIFS('1.2(2)'!K$967:K$1017,"△",'1.2(2)'!$C$967:$C$1017,"&gt;="&amp;$K76,'1.2(2)'!$C$967:$C$1017,"&lt;="&amp;$L76)</f>
        <v>0</v>
      </c>
    </row>
    <row r="77" spans="2:18" ht="28.8" hidden="1">
      <c r="B77" s="404" t="s">
        <v>994</v>
      </c>
      <c r="C77" s="405"/>
      <c r="D77" s="170" t="s">
        <v>996</v>
      </c>
      <c r="E77" s="171"/>
      <c r="F77" s="172" t="s">
        <v>13</v>
      </c>
      <c r="G77" s="173" t="str">
        <f t="shared" si="9"/>
        <v>その他の設備導入、運用改善</v>
      </c>
      <c r="H77" s="173" t="str">
        <f t="shared" si="9"/>
        <v>熱利用設備</v>
      </c>
      <c r="I77" s="162" t="s">
        <v>531</v>
      </c>
      <c r="J77" s="163" t="str">
        <f t="shared" si="2"/>
        <v>239～241</v>
      </c>
      <c r="K77" s="164">
        <f>INDEX('1.2(1)①'!$B:$B,MATCH(M77,'1.2(1)①'!$A:$A,0),1)</f>
        <v>239</v>
      </c>
      <c r="L77" s="165">
        <f t="shared" si="3"/>
        <v>241</v>
      </c>
      <c r="M77" s="165" t="str">
        <f t="shared" si="0"/>
        <v>Scope1, 2その他の設備導入、運用改善熱利用設備蓄熱装置</v>
      </c>
      <c r="N77" s="166"/>
      <c r="O77" s="167" t="str">
        <f>INDEX('1.2(1)①'!$J:$J,MATCH('目次 (検討会資料用2)'!$K77,'1.2(1)①'!$B:$B,0),1)</f>
        <v>蓄熱式冷温水供給装置の導入</v>
      </c>
      <c r="P77" s="168">
        <f t="shared" si="8"/>
        <v>3</v>
      </c>
      <c r="Q77" s="169">
        <f>COUNTIFS('1.2(2)'!J$967:J$1017,"〇",'1.2(2)'!$C$967:$C$1017,"&gt;="&amp;$K77,'1.2(2)'!$C$967:$C$1017,"&lt;="&amp;$L77)+COUNTIFS('1.2(2)'!J$967:J$1017,"△",'1.2(2)'!$C$967:$C$1017,"&gt;="&amp;$K77,'1.2(2)'!$C$967:$C$1017,"&lt;="&amp;$L77)</f>
        <v>0</v>
      </c>
      <c r="R77" s="169">
        <f>COUNTIFS('1.2(2)'!K$967:K$1017,"〇",'1.2(2)'!$C$967:$C$1017,"&gt;="&amp;$K77,'1.2(2)'!$C$967:$C$1017,"&lt;="&amp;$L77)+COUNTIFS('1.2(2)'!K$967:K$1017,"△",'1.2(2)'!$C$967:$C$1017,"&gt;="&amp;$K77,'1.2(2)'!$C$967:$C$1017,"&lt;="&amp;$L77)</f>
        <v>0</v>
      </c>
    </row>
    <row r="78" spans="2:18" ht="72" hidden="1">
      <c r="B78" s="404" t="s">
        <v>994</v>
      </c>
      <c r="C78" s="405"/>
      <c r="D78" s="170" t="s">
        <v>996</v>
      </c>
      <c r="E78" s="171"/>
      <c r="F78" s="172" t="s">
        <v>13</v>
      </c>
      <c r="G78" s="173" t="str">
        <f t="shared" ref="G78:H93" si="10">G77</f>
        <v>その他の設備導入、運用改善</v>
      </c>
      <c r="H78" s="173" t="str">
        <f t="shared" si="10"/>
        <v>熱利用設備</v>
      </c>
      <c r="I78" s="162" t="s">
        <v>537</v>
      </c>
      <c r="J78" s="163">
        <f t="shared" si="2"/>
        <v>242</v>
      </c>
      <c r="K78" s="164">
        <f>INDEX('1.2(1)①'!$B:$B,MATCH(M78,'1.2(1)①'!$A:$A,0),1)</f>
        <v>242</v>
      </c>
      <c r="L78" s="165">
        <f t="shared" si="3"/>
        <v>242</v>
      </c>
      <c r="M78" s="165" t="str">
        <f t="shared" si="0"/>
        <v>Scope1, 2その他の設備導入、運用改善熱利用設備真空蒸気媒体による加熱</v>
      </c>
      <c r="N78" s="166"/>
      <c r="O78" s="167" t="str">
        <f>INDEX('1.2(1)①'!$J:$J,MATCH('目次 (検討会資料用2)'!$K78,'1.2(1)①'!$B:$B,0),1)</f>
        <v>真空蒸気方式低温加熱システムの導入</v>
      </c>
      <c r="P78" s="168">
        <f t="shared" si="8"/>
        <v>1</v>
      </c>
      <c r="Q78" s="169">
        <f>COUNTIFS('1.2(2)'!J$967:J$1017,"〇",'1.2(2)'!$C$967:$C$1017,"&gt;="&amp;$K78,'1.2(2)'!$C$967:$C$1017,"&lt;="&amp;$L78)+COUNTIFS('1.2(2)'!J$967:J$1017,"△",'1.2(2)'!$C$967:$C$1017,"&gt;="&amp;$K78,'1.2(2)'!$C$967:$C$1017,"&lt;="&amp;$L78)</f>
        <v>0</v>
      </c>
      <c r="R78" s="169">
        <f>COUNTIFS('1.2(2)'!K$967:K$1017,"〇",'1.2(2)'!$C$967:$C$1017,"&gt;="&amp;$K78,'1.2(2)'!$C$967:$C$1017,"&lt;="&amp;$L78)+COUNTIFS('1.2(2)'!K$967:K$1017,"△",'1.2(2)'!$C$967:$C$1017,"&gt;="&amp;$K78,'1.2(2)'!$C$967:$C$1017,"&lt;="&amp;$L78)</f>
        <v>0</v>
      </c>
    </row>
    <row r="79" spans="2:18" hidden="1">
      <c r="B79" s="404" t="s">
        <v>994</v>
      </c>
      <c r="C79" s="405"/>
      <c r="D79" s="170" t="s">
        <v>996</v>
      </c>
      <c r="E79" s="171"/>
      <c r="F79" s="172" t="s">
        <v>13</v>
      </c>
      <c r="G79" s="173" t="str">
        <f t="shared" si="10"/>
        <v>その他の設備導入、運用改善</v>
      </c>
      <c r="H79" s="178" t="str">
        <f t="shared" si="10"/>
        <v>熱利用設備</v>
      </c>
      <c r="I79" s="162" t="s">
        <v>540</v>
      </c>
      <c r="J79" s="163" t="str">
        <f t="shared" si="2"/>
        <v>243～252</v>
      </c>
      <c r="K79" s="179">
        <f>INDEX('1.2(1)①'!$B:$B,MATCH(M79,'1.2(1)①'!$A:$A,0),1)</f>
        <v>243</v>
      </c>
      <c r="L79" s="180">
        <f t="shared" si="3"/>
        <v>252</v>
      </c>
      <c r="M79" s="180" t="str">
        <f t="shared" si="0"/>
        <v>Scope1, 2その他の設備導入、運用改善熱利用設備その他</v>
      </c>
      <c r="N79" s="181"/>
      <c r="O79" s="167" t="str">
        <f>INDEX('1.2(1)①'!$J:$J,MATCH('目次 (検討会資料用2)'!$K79,'1.2(1)①'!$B:$B,0),1)</f>
        <v>熱回収型密閉式溶剤回収装置の導入</v>
      </c>
      <c r="P79" s="168">
        <f t="shared" si="8"/>
        <v>10</v>
      </c>
      <c r="Q79" s="169">
        <f>COUNTIFS('1.2(2)'!J$967:J$1017,"〇",'1.2(2)'!$C$967:$C$1017,"&gt;="&amp;$K79,'1.2(2)'!$C$967:$C$1017,"&lt;="&amp;$L79)+COUNTIFS('1.2(2)'!J$967:J$1017,"△",'1.2(2)'!$C$967:$C$1017,"&gt;="&amp;$K79,'1.2(2)'!$C$967:$C$1017,"&lt;="&amp;$L79)</f>
        <v>0</v>
      </c>
      <c r="R79" s="169">
        <f>COUNTIFS('1.2(2)'!K$967:K$1017,"〇",'1.2(2)'!$C$967:$C$1017,"&gt;="&amp;$K79,'1.2(2)'!$C$967:$C$1017,"&lt;="&amp;$L79)+COUNTIFS('1.2(2)'!K$967:K$1017,"△",'1.2(2)'!$C$967:$C$1017,"&gt;="&amp;$K79,'1.2(2)'!$C$967:$C$1017,"&lt;="&amp;$L79)</f>
        <v>0</v>
      </c>
    </row>
    <row r="80" spans="2:18" hidden="1">
      <c r="B80" s="404" t="s">
        <v>994</v>
      </c>
      <c r="C80" s="405"/>
      <c r="D80" s="170" t="s">
        <v>996</v>
      </c>
      <c r="E80" s="171"/>
      <c r="F80" s="172" t="s">
        <v>13</v>
      </c>
      <c r="G80" s="173" t="str">
        <f t="shared" si="10"/>
        <v>その他の設備導入、運用改善</v>
      </c>
      <c r="H80" s="182" t="s">
        <v>560</v>
      </c>
      <c r="I80" s="183" t="s">
        <v>561</v>
      </c>
      <c r="J80" s="184" t="str">
        <f t="shared" si="2"/>
        <v>253～254</v>
      </c>
      <c r="K80" s="164">
        <f>INDEX('1.2(1)①'!$B:$B,MATCH(M80,'1.2(1)①'!$A:$A,0),1)</f>
        <v>253</v>
      </c>
      <c r="L80" s="185">
        <f t="shared" si="3"/>
        <v>254</v>
      </c>
      <c r="M80" s="185" t="str">
        <f t="shared" si="0"/>
        <v>Scope1, 2その他の設備導入、運用改善廃熱回収設備断熱</v>
      </c>
      <c r="N80" s="186"/>
      <c r="O80" s="187" t="str">
        <f>INDEX('1.2(1)①'!$J:$J,MATCH('目次 (検討会資料用2)'!$K80,'1.2(1)①'!$B:$B,0),1)</f>
        <v>熱輸送管の断熱強化</v>
      </c>
      <c r="P80" s="188">
        <f t="shared" si="8"/>
        <v>2</v>
      </c>
      <c r="Q80" s="189">
        <f>COUNTIFS('1.2(2)'!J$967:J$1017,"〇",'1.2(2)'!$C$967:$C$1017,"&gt;="&amp;$K80,'1.2(2)'!$C$967:$C$1017,"&lt;="&amp;$L80)+COUNTIFS('1.2(2)'!J$967:J$1017,"△",'1.2(2)'!$C$967:$C$1017,"&gt;="&amp;$K80,'1.2(2)'!$C$967:$C$1017,"&lt;="&amp;$L80)</f>
        <v>0</v>
      </c>
      <c r="R80" s="189">
        <f>COUNTIFS('1.2(2)'!K$967:K$1017,"〇",'1.2(2)'!$C$967:$C$1017,"&gt;="&amp;$K80,'1.2(2)'!$C$967:$C$1017,"&lt;="&amp;$L80)+COUNTIFS('1.2(2)'!K$967:K$1017,"△",'1.2(2)'!$C$967:$C$1017,"&gt;="&amp;$K80,'1.2(2)'!$C$967:$C$1017,"&lt;="&amp;$L80)</f>
        <v>0</v>
      </c>
    </row>
    <row r="81" spans="2:18" ht="28.8" hidden="1">
      <c r="B81" s="404" t="s">
        <v>994</v>
      </c>
      <c r="C81" s="405"/>
      <c r="D81" s="170" t="s">
        <v>996</v>
      </c>
      <c r="E81" s="171"/>
      <c r="F81" s="172" t="s">
        <v>13</v>
      </c>
      <c r="G81" s="173" t="str">
        <f t="shared" si="10"/>
        <v>その他の設備導入、運用改善</v>
      </c>
      <c r="H81" s="173" t="str">
        <f t="shared" si="10"/>
        <v>廃熱回収設備</v>
      </c>
      <c r="I81" s="162" t="s">
        <v>531</v>
      </c>
      <c r="J81" s="163">
        <f t="shared" si="2"/>
        <v>255</v>
      </c>
      <c r="K81" s="164">
        <f>INDEX('1.2(1)①'!$B:$B,MATCH(M81,'1.2(1)①'!$A:$A,0),1)</f>
        <v>255</v>
      </c>
      <c r="L81" s="185">
        <f t="shared" si="3"/>
        <v>255</v>
      </c>
      <c r="M81" s="185" t="str">
        <f t="shared" si="0"/>
        <v>Scope1, 2その他の設備導入、運用改善廃熱回収設備蓄熱装置</v>
      </c>
      <c r="N81" s="186"/>
      <c r="O81" s="167" t="str">
        <f>INDEX('1.2(1)①'!$J:$J,MATCH('目次 (検討会資料用2)'!$K81,'1.2(1)①'!$B:$B,0),1)</f>
        <v>熱回収用蓄熱槽の導入</v>
      </c>
      <c r="P81" s="168">
        <f t="shared" si="8"/>
        <v>1</v>
      </c>
      <c r="Q81" s="169">
        <f>COUNTIFS('1.2(2)'!J$967:J$1017,"〇",'1.2(2)'!$C$967:$C$1017,"&gt;="&amp;$K81,'1.2(2)'!$C$967:$C$1017,"&lt;="&amp;$L81)+COUNTIFS('1.2(2)'!J$967:J$1017,"△",'1.2(2)'!$C$967:$C$1017,"&gt;="&amp;$K81,'1.2(2)'!$C$967:$C$1017,"&lt;="&amp;$L81)</f>
        <v>0</v>
      </c>
      <c r="R81" s="169">
        <f>COUNTIFS('1.2(2)'!K$967:K$1017,"〇",'1.2(2)'!$C$967:$C$1017,"&gt;="&amp;$K81,'1.2(2)'!$C$967:$C$1017,"&lt;="&amp;$L81)+COUNTIFS('1.2(2)'!K$967:K$1017,"△",'1.2(2)'!$C$967:$C$1017,"&gt;="&amp;$K81,'1.2(2)'!$C$967:$C$1017,"&lt;="&amp;$L81)</f>
        <v>0</v>
      </c>
    </row>
    <row r="82" spans="2:18" ht="86.4" hidden="1">
      <c r="B82" s="404" t="s">
        <v>994</v>
      </c>
      <c r="C82" s="405"/>
      <c r="D82" s="170" t="s">
        <v>996</v>
      </c>
      <c r="E82" s="171"/>
      <c r="F82" s="172" t="s">
        <v>13</v>
      </c>
      <c r="G82" s="173" t="str">
        <f t="shared" si="10"/>
        <v>その他の設備導入、運用改善</v>
      </c>
      <c r="H82" s="173" t="str">
        <f t="shared" si="10"/>
        <v>廃熱回収設備</v>
      </c>
      <c r="I82" s="162" t="s">
        <v>566</v>
      </c>
      <c r="J82" s="163" t="str">
        <f t="shared" si="2"/>
        <v>256～257</v>
      </c>
      <c r="K82" s="164">
        <f>INDEX('1.2(1)①'!$B:$B,MATCH(M82,'1.2(1)①'!$A:$A,0),1)</f>
        <v>256</v>
      </c>
      <c r="L82" s="185">
        <f t="shared" si="3"/>
        <v>257</v>
      </c>
      <c r="M82" s="185" t="str">
        <f t="shared" si="0"/>
        <v>Scope1, 2その他の設備導入、運用改善廃熱回収設備被加熱物の排熱有効利用</v>
      </c>
      <c r="N82" s="186"/>
      <c r="O82" s="167" t="str">
        <f>INDEX('1.2(1)①'!$J:$J,MATCH('目次 (検討会資料用2)'!$K82,'1.2(1)①'!$B:$B,0),1)</f>
        <v>被加熱材料顕熱回収装置の導入</v>
      </c>
      <c r="P82" s="168">
        <f t="shared" si="8"/>
        <v>2</v>
      </c>
      <c r="Q82" s="169">
        <f>COUNTIFS('1.2(2)'!J$967:J$1017,"〇",'1.2(2)'!$C$967:$C$1017,"&gt;="&amp;$K82,'1.2(2)'!$C$967:$C$1017,"&lt;="&amp;$L82)+COUNTIFS('1.2(2)'!J$967:J$1017,"△",'1.2(2)'!$C$967:$C$1017,"&gt;="&amp;$K82,'1.2(2)'!$C$967:$C$1017,"&lt;="&amp;$L82)</f>
        <v>0</v>
      </c>
      <c r="R82" s="169">
        <f>COUNTIFS('1.2(2)'!K$967:K$1017,"〇",'1.2(2)'!$C$967:$C$1017,"&gt;="&amp;$K82,'1.2(2)'!$C$967:$C$1017,"&lt;="&amp;$L82)+COUNTIFS('1.2(2)'!K$967:K$1017,"△",'1.2(2)'!$C$967:$C$1017,"&gt;="&amp;$K82,'1.2(2)'!$C$967:$C$1017,"&lt;="&amp;$L82)</f>
        <v>0</v>
      </c>
    </row>
    <row r="83" spans="2:18" ht="72" hidden="1">
      <c r="B83" s="404" t="s">
        <v>994</v>
      </c>
      <c r="C83" s="405"/>
      <c r="D83" s="170" t="s">
        <v>996</v>
      </c>
      <c r="E83" s="171"/>
      <c r="F83" s="172" t="s">
        <v>13</v>
      </c>
      <c r="G83" s="173" t="str">
        <f t="shared" si="10"/>
        <v>その他の設備導入、運用改善</v>
      </c>
      <c r="H83" s="161" t="s">
        <v>110</v>
      </c>
      <c r="I83" s="162" t="s">
        <v>110</v>
      </c>
      <c r="J83" s="163">
        <f t="shared" si="2"/>
        <v>258</v>
      </c>
      <c r="K83" s="164">
        <f>INDEX('1.2(1)①'!$B:$B,MATCH(M83,'1.2(1)①'!$A:$A,0),1)</f>
        <v>258</v>
      </c>
      <c r="L83" s="185">
        <f t="shared" si="3"/>
        <v>258</v>
      </c>
      <c r="M83" s="185" t="str">
        <f t="shared" si="0"/>
        <v>Scope1, 2その他の設備導入、運用改善コージェネレーション設備コージェネレーション設備</v>
      </c>
      <c r="N83" s="186"/>
      <c r="O83" s="167" t="str">
        <f>INDEX('1.2(1)①'!$J:$J,MATCH('目次 (検討会資料用2)'!$K83,'1.2(1)①'!$B:$B,0),1)</f>
        <v>工場内蒸気最適運用システムの導入</v>
      </c>
      <c r="P83" s="168">
        <f t="shared" si="8"/>
        <v>1</v>
      </c>
      <c r="Q83" s="169">
        <f>COUNTIFS('1.2(2)'!J$967:J$1017,"〇",'1.2(2)'!$C$967:$C$1017,"&gt;="&amp;$K83,'1.2(2)'!$C$967:$C$1017,"&lt;="&amp;$L83)+COUNTIFS('1.2(2)'!J$967:J$1017,"△",'1.2(2)'!$C$967:$C$1017,"&gt;="&amp;$K83,'1.2(2)'!$C$967:$C$1017,"&lt;="&amp;$L83)</f>
        <v>0</v>
      </c>
      <c r="R83" s="169">
        <f>COUNTIFS('1.2(2)'!K$967:K$1017,"〇",'1.2(2)'!$C$967:$C$1017,"&gt;="&amp;$K83,'1.2(2)'!$C$967:$C$1017,"&lt;="&amp;$L83)+COUNTIFS('1.2(2)'!K$967:K$1017,"△",'1.2(2)'!$C$967:$C$1017,"&gt;="&amp;$K83,'1.2(2)'!$C$967:$C$1017,"&lt;="&amp;$L83)</f>
        <v>0</v>
      </c>
    </row>
    <row r="84" spans="2:18" ht="86.4" hidden="1">
      <c r="B84" s="404" t="s">
        <v>994</v>
      </c>
      <c r="C84" s="405"/>
      <c r="D84" s="170" t="s">
        <v>996</v>
      </c>
      <c r="E84" s="171"/>
      <c r="F84" s="172" t="s">
        <v>13</v>
      </c>
      <c r="G84" s="173" t="str">
        <f t="shared" si="10"/>
        <v>その他の設備導入、運用改善</v>
      </c>
      <c r="H84" s="173" t="str">
        <f t="shared" si="10"/>
        <v>コージェネレーション設備</v>
      </c>
      <c r="I84" s="162" t="s">
        <v>571</v>
      </c>
      <c r="J84" s="163" t="str">
        <f t="shared" si="2"/>
        <v>259～260</v>
      </c>
      <c r="K84" s="164">
        <f>INDEX('1.2(1)①'!$B:$B,MATCH(M84,'1.2(1)①'!$A:$A,0),1)</f>
        <v>259</v>
      </c>
      <c r="L84" s="185">
        <f t="shared" si="3"/>
        <v>260</v>
      </c>
      <c r="M84" s="185" t="str">
        <f t="shared" si="0"/>
        <v>Scope1, 2その他の設備導入、運用改善コージェネレーション設備抽気タービン・背圧タービンの改造</v>
      </c>
      <c r="N84" s="186"/>
      <c r="O84" s="167" t="str">
        <f>INDEX('1.2(1)①'!$J:$J,MATCH('目次 (検討会資料用2)'!$K84,'1.2(1)①'!$B:$B,0),1)</f>
        <v>多段抽気型蒸気タービンの導入</v>
      </c>
      <c r="P84" s="168">
        <f t="shared" si="8"/>
        <v>2</v>
      </c>
      <c r="Q84" s="169">
        <f>COUNTIFS('1.2(2)'!J$967:J$1017,"〇",'1.2(2)'!$C$967:$C$1017,"&gt;="&amp;$K84,'1.2(2)'!$C$967:$C$1017,"&lt;="&amp;$L84)+COUNTIFS('1.2(2)'!J$967:J$1017,"△",'1.2(2)'!$C$967:$C$1017,"&gt;="&amp;$K84,'1.2(2)'!$C$967:$C$1017,"&lt;="&amp;$L84)</f>
        <v>0</v>
      </c>
      <c r="R84" s="169">
        <f>COUNTIFS('1.2(2)'!K$967:K$1017,"〇",'1.2(2)'!$C$967:$C$1017,"&gt;="&amp;$K84,'1.2(2)'!$C$967:$C$1017,"&lt;="&amp;$L84)+COUNTIFS('1.2(2)'!K$967:K$1017,"△",'1.2(2)'!$C$967:$C$1017,"&gt;="&amp;$K84,'1.2(2)'!$C$967:$C$1017,"&lt;="&amp;$L84)</f>
        <v>0</v>
      </c>
    </row>
    <row r="85" spans="2:18" hidden="1">
      <c r="B85" s="404" t="s">
        <v>994</v>
      </c>
      <c r="C85" s="405"/>
      <c r="D85" s="170" t="s">
        <v>996</v>
      </c>
      <c r="E85" s="171"/>
      <c r="F85" s="172" t="s">
        <v>13</v>
      </c>
      <c r="G85" s="173" t="str">
        <f t="shared" si="10"/>
        <v>その他の設備導入、運用改善</v>
      </c>
      <c r="H85" s="173" t="str">
        <f t="shared" si="10"/>
        <v>コージェネレーション設備</v>
      </c>
      <c r="I85" s="162" t="s">
        <v>540</v>
      </c>
      <c r="J85" s="163" t="str">
        <f t="shared" si="2"/>
        <v>261～265</v>
      </c>
      <c r="K85" s="164">
        <f>INDEX('1.2(1)①'!$B:$B,MATCH(M85,'1.2(1)①'!$A:$A,0),1)</f>
        <v>261</v>
      </c>
      <c r="L85" s="185">
        <f t="shared" si="3"/>
        <v>265</v>
      </c>
      <c r="M85" s="185" t="str">
        <f t="shared" si="0"/>
        <v>Scope1, 2その他の設備導入、運用改善コージェネレーション設備その他</v>
      </c>
      <c r="N85" s="186"/>
      <c r="O85" s="167" t="str">
        <f>INDEX('1.2(1)①'!$J:$J,MATCH('目次 (検討会資料用2)'!$K85,'1.2(1)①'!$B:$B,0),1)</f>
        <v>排気再燃バーナー、追い焚きバーナーの導入</v>
      </c>
      <c r="P85" s="168">
        <f t="shared" si="8"/>
        <v>5</v>
      </c>
      <c r="Q85" s="169">
        <f>COUNTIFS('1.2(2)'!J$967:J$1017,"〇",'1.2(2)'!$C$967:$C$1017,"&gt;="&amp;$K85,'1.2(2)'!$C$967:$C$1017,"&lt;="&amp;$L85)+COUNTIFS('1.2(2)'!J$967:J$1017,"△",'1.2(2)'!$C$967:$C$1017,"&gt;="&amp;$K85,'1.2(2)'!$C$967:$C$1017,"&lt;="&amp;$L85)</f>
        <v>0</v>
      </c>
      <c r="R85" s="169">
        <f>COUNTIFS('1.2(2)'!K$967:K$1017,"〇",'1.2(2)'!$C$967:$C$1017,"&gt;="&amp;$K85,'1.2(2)'!$C$967:$C$1017,"&lt;="&amp;$L85)+COUNTIFS('1.2(2)'!K$967:K$1017,"△",'1.2(2)'!$C$967:$C$1017,"&gt;="&amp;$K85,'1.2(2)'!$C$967:$C$1017,"&lt;="&amp;$L85)</f>
        <v>0</v>
      </c>
    </row>
    <row r="86" spans="2:18" ht="57.6" hidden="1">
      <c r="B86" s="404" t="s">
        <v>994</v>
      </c>
      <c r="C86" s="405"/>
      <c r="D86" s="170" t="s">
        <v>996</v>
      </c>
      <c r="E86" s="171"/>
      <c r="F86" s="172" t="s">
        <v>13</v>
      </c>
      <c r="G86" s="173" t="str">
        <f t="shared" si="10"/>
        <v>その他の設備導入、運用改善</v>
      </c>
      <c r="H86" s="161" t="s">
        <v>117</v>
      </c>
      <c r="I86" s="162" t="s">
        <v>118</v>
      </c>
      <c r="J86" s="163" t="str">
        <f t="shared" si="2"/>
        <v>266～273</v>
      </c>
      <c r="K86" s="164">
        <f>INDEX('1.2(1)①'!$B:$B,MATCH(M86,'1.2(1)①'!$A:$A,0),1)</f>
        <v>266</v>
      </c>
      <c r="L86" s="185">
        <f t="shared" si="3"/>
        <v>273</v>
      </c>
      <c r="M86" s="185" t="str">
        <f t="shared" si="0"/>
        <v>Scope1, 2その他の設備導入、運用改善電気使用設備受変電、配電設備</v>
      </c>
      <c r="N86" s="186"/>
      <c r="O86" s="167" t="str">
        <f>INDEX('1.2(1)①'!$J:$J,MATCH('目次 (検討会資料用2)'!$K86,'1.2(1)①'!$B:$B,0),1)</f>
        <v>負荷電圧安定化供給装置の導入</v>
      </c>
      <c r="P86" s="168">
        <f t="shared" si="8"/>
        <v>8</v>
      </c>
      <c r="Q86" s="169">
        <f>COUNTIFS('1.2(2)'!J$967:J$1017,"〇",'1.2(2)'!$C$967:$C$1017,"&gt;="&amp;$K86,'1.2(2)'!$C$967:$C$1017,"&lt;="&amp;$L86)+COUNTIFS('1.2(2)'!J$967:J$1017,"△",'1.2(2)'!$C$967:$C$1017,"&gt;="&amp;$K86,'1.2(2)'!$C$967:$C$1017,"&lt;="&amp;$L86)</f>
        <v>0</v>
      </c>
      <c r="R86" s="169">
        <f>COUNTIFS('1.2(2)'!K$967:K$1017,"〇",'1.2(2)'!$C$967:$C$1017,"&gt;="&amp;$K86,'1.2(2)'!$C$967:$C$1017,"&lt;="&amp;$L86)+COUNTIFS('1.2(2)'!K$967:K$1017,"△",'1.2(2)'!$C$967:$C$1017,"&gt;="&amp;$K86,'1.2(2)'!$C$967:$C$1017,"&lt;="&amp;$L86)</f>
        <v>0</v>
      </c>
    </row>
    <row r="87" spans="2:18" ht="57.6" hidden="1">
      <c r="B87" s="404" t="s">
        <v>994</v>
      </c>
      <c r="C87" s="405"/>
      <c r="D87" s="170" t="s">
        <v>996</v>
      </c>
      <c r="E87" s="171"/>
      <c r="F87" s="172" t="s">
        <v>13</v>
      </c>
      <c r="G87" s="173" t="str">
        <f t="shared" si="10"/>
        <v>その他の設備導入、運用改善</v>
      </c>
      <c r="H87" s="173" t="str">
        <f t="shared" si="10"/>
        <v>電気使用設備</v>
      </c>
      <c r="I87" s="162" t="s">
        <v>597</v>
      </c>
      <c r="J87" s="163" t="str">
        <f t="shared" si="2"/>
        <v>274～278</v>
      </c>
      <c r="K87" s="164">
        <f>INDEX('1.2(1)①'!$B:$B,MATCH(M87,'1.2(1)①'!$A:$A,0),1)</f>
        <v>274</v>
      </c>
      <c r="L87" s="185">
        <f t="shared" si="3"/>
        <v>278</v>
      </c>
      <c r="M87" s="185" t="str">
        <f t="shared" si="0"/>
        <v>Scope1, 2その他の設備導入、運用改善電気使用設備回転数制御装置</v>
      </c>
      <c r="N87" s="186"/>
      <c r="O87" s="167" t="str">
        <f>INDEX('1.2(1)①'!$J:$J,MATCH('目次 (検討会資料用2)'!$K87,'1.2(1)①'!$B:$B,0),1)</f>
        <v>インバーター制御装置の導入</v>
      </c>
      <c r="P87" s="168">
        <f t="shared" si="8"/>
        <v>5</v>
      </c>
      <c r="Q87" s="169">
        <f>COUNTIFS('1.2(2)'!J$967:J$1017,"〇",'1.2(2)'!$C$967:$C$1017,"&gt;="&amp;$K87,'1.2(2)'!$C$967:$C$1017,"&lt;="&amp;$L87)+COUNTIFS('1.2(2)'!J$967:J$1017,"△",'1.2(2)'!$C$967:$C$1017,"&gt;="&amp;$K87,'1.2(2)'!$C$967:$C$1017,"&lt;="&amp;$L87)</f>
        <v>0</v>
      </c>
      <c r="R87" s="169">
        <f>COUNTIFS('1.2(2)'!K$967:K$1017,"〇",'1.2(2)'!$C$967:$C$1017,"&gt;="&amp;$K87,'1.2(2)'!$C$967:$C$1017,"&lt;="&amp;$L87)+COUNTIFS('1.2(2)'!K$967:K$1017,"△",'1.2(2)'!$C$967:$C$1017,"&gt;="&amp;$K87,'1.2(2)'!$C$967:$C$1017,"&lt;="&amp;$L87)</f>
        <v>0</v>
      </c>
    </row>
    <row r="88" spans="2:18" ht="28.8" hidden="1">
      <c r="B88" s="404" t="s">
        <v>994</v>
      </c>
      <c r="C88" s="405"/>
      <c r="D88" s="170" t="s">
        <v>996</v>
      </c>
      <c r="E88" s="171"/>
      <c r="F88" s="172" t="s">
        <v>13</v>
      </c>
      <c r="G88" s="173" t="str">
        <f t="shared" si="10"/>
        <v>その他の設備導入、運用改善</v>
      </c>
      <c r="H88" s="173" t="str">
        <f t="shared" si="10"/>
        <v>電気使用設備</v>
      </c>
      <c r="I88" s="162" t="s">
        <v>608</v>
      </c>
      <c r="J88" s="163" t="str">
        <f t="shared" si="2"/>
        <v>279～281</v>
      </c>
      <c r="K88" s="164">
        <f>INDEX('1.2(1)①'!$B:$B,MATCH(M88,'1.2(1)①'!$A:$A,0),1)</f>
        <v>279</v>
      </c>
      <c r="L88" s="185">
        <f t="shared" si="3"/>
        <v>281</v>
      </c>
      <c r="M88" s="185" t="str">
        <f t="shared" ref="M88:M100" si="11">F88&amp;G88&amp;H88&amp;I88</f>
        <v>Scope1, 2その他の設備導入、運用改善電気使用設備力率改善</v>
      </c>
      <c r="N88" s="186"/>
      <c r="O88" s="167" t="str">
        <f>INDEX('1.2(1)①'!$J:$J,MATCH('目次 (検討会資料用2)'!$K88,'1.2(1)①'!$B:$B,0),1)</f>
        <v>進相コンデンサの導入</v>
      </c>
      <c r="P88" s="168">
        <f t="shared" ref="P88:P100" si="12">L88-K88+1</f>
        <v>3</v>
      </c>
      <c r="Q88" s="169">
        <f>COUNTIFS('1.2(2)'!J$967:J$1017,"〇",'1.2(2)'!$C$967:$C$1017,"&gt;="&amp;$K88,'1.2(2)'!$C$967:$C$1017,"&lt;="&amp;$L88)+COUNTIFS('1.2(2)'!J$967:J$1017,"△",'1.2(2)'!$C$967:$C$1017,"&gt;="&amp;$K88,'1.2(2)'!$C$967:$C$1017,"&lt;="&amp;$L88)</f>
        <v>0</v>
      </c>
      <c r="R88" s="169">
        <f>COUNTIFS('1.2(2)'!K$967:K$1017,"〇",'1.2(2)'!$C$967:$C$1017,"&gt;="&amp;$K88,'1.2(2)'!$C$967:$C$1017,"&lt;="&amp;$L88)+COUNTIFS('1.2(2)'!K$967:K$1017,"△",'1.2(2)'!$C$967:$C$1017,"&gt;="&amp;$K88,'1.2(2)'!$C$967:$C$1017,"&lt;="&amp;$L88)</f>
        <v>0</v>
      </c>
    </row>
    <row r="89" spans="2:18" ht="43.2" hidden="1">
      <c r="B89" s="404" t="s">
        <v>994</v>
      </c>
      <c r="C89" s="405"/>
      <c r="D89" s="170" t="s">
        <v>996</v>
      </c>
      <c r="E89" s="171"/>
      <c r="F89" s="172" t="s">
        <v>13</v>
      </c>
      <c r="G89" s="173" t="str">
        <f t="shared" si="10"/>
        <v>その他の設備導入、運用改善</v>
      </c>
      <c r="H89" s="173" t="str">
        <f t="shared" si="10"/>
        <v>電気使用設備</v>
      </c>
      <c r="I89" s="162" t="s">
        <v>615</v>
      </c>
      <c r="J89" s="163" t="str">
        <f t="shared" ref="J89:J100" si="13">HYPERLINK("#'"&amp;$B$17&amp;$B$18&amp;$B$21&amp;"'!B"&amp;K89+6,IF(L89=K89,K89,K89&amp;"～"&amp;L89))</f>
        <v>282～286</v>
      </c>
      <c r="K89" s="164">
        <f>INDEX('1.2(1)①'!$B:$B,MATCH(M89,'1.2(1)①'!$A:$A,0),1)</f>
        <v>282</v>
      </c>
      <c r="L89" s="185">
        <f t="shared" ref="L89:L99" si="14">K90-1</f>
        <v>286</v>
      </c>
      <c r="M89" s="185" t="str">
        <f t="shared" si="11"/>
        <v>Scope1, 2その他の設備導入、運用改善電気使用設備計測管理装置</v>
      </c>
      <c r="N89" s="186"/>
      <c r="O89" s="167" t="str">
        <f>INDEX('1.2(1)①'!$J:$J,MATCH('目次 (検討会資料用2)'!$K89,'1.2(1)①'!$B:$B,0),1)</f>
        <v>自動計測装置の導入</v>
      </c>
      <c r="P89" s="168">
        <f t="shared" si="12"/>
        <v>5</v>
      </c>
      <c r="Q89" s="169">
        <f>COUNTIFS('1.2(2)'!J$967:J$1017,"〇",'1.2(2)'!$C$967:$C$1017,"&gt;="&amp;$K89,'1.2(2)'!$C$967:$C$1017,"&lt;="&amp;$L89)+COUNTIFS('1.2(2)'!J$967:J$1017,"△",'1.2(2)'!$C$967:$C$1017,"&gt;="&amp;$K89,'1.2(2)'!$C$967:$C$1017,"&lt;="&amp;$L89)</f>
        <v>0</v>
      </c>
      <c r="R89" s="169">
        <f>COUNTIFS('1.2(2)'!K$967:K$1017,"〇",'1.2(2)'!$C$967:$C$1017,"&gt;="&amp;$K89,'1.2(2)'!$C$967:$C$1017,"&lt;="&amp;$L89)+COUNTIFS('1.2(2)'!K$967:K$1017,"△",'1.2(2)'!$C$967:$C$1017,"&gt;="&amp;$K89,'1.2(2)'!$C$967:$C$1017,"&lt;="&amp;$L89)</f>
        <v>0</v>
      </c>
    </row>
    <row r="90" spans="2:18" ht="43.2" hidden="1">
      <c r="B90" s="404" t="s">
        <v>994</v>
      </c>
      <c r="C90" s="405"/>
      <c r="D90" s="170" t="s">
        <v>996</v>
      </c>
      <c r="E90" s="171"/>
      <c r="F90" s="172" t="s">
        <v>13</v>
      </c>
      <c r="G90" s="173" t="str">
        <f t="shared" si="10"/>
        <v>その他の設備導入、運用改善</v>
      </c>
      <c r="H90" s="173" t="str">
        <f t="shared" si="10"/>
        <v>電気使用設備</v>
      </c>
      <c r="I90" s="162" t="s">
        <v>626</v>
      </c>
      <c r="J90" s="163" t="str">
        <f t="shared" si="13"/>
        <v>287～290</v>
      </c>
      <c r="K90" s="164">
        <f>INDEX('1.2(1)①'!$B:$B,MATCH(M90,'1.2(1)①'!$A:$A,0),1)</f>
        <v>287</v>
      </c>
      <c r="L90" s="185">
        <f t="shared" si="14"/>
        <v>290</v>
      </c>
      <c r="M90" s="185" t="str">
        <f t="shared" si="11"/>
        <v>Scope1, 2その他の設備導入、運用改善電気使用設備業務用機器</v>
      </c>
      <c r="N90" s="186"/>
      <c r="O90" s="167" t="str">
        <f>INDEX('1.2(1)①'!$J:$J,MATCH('目次 (検討会資料用2)'!$K90,'1.2(1)①'!$B:$B,0),1)</f>
        <v>ショーケースの保温装置の導入</v>
      </c>
      <c r="P90" s="168">
        <f t="shared" si="12"/>
        <v>4</v>
      </c>
      <c r="Q90" s="169">
        <f>COUNTIFS('1.2(2)'!J$967:J$1017,"〇",'1.2(2)'!$C$967:$C$1017,"&gt;="&amp;$K90,'1.2(2)'!$C$967:$C$1017,"&lt;="&amp;$L90)+COUNTIFS('1.2(2)'!J$967:J$1017,"△",'1.2(2)'!$C$967:$C$1017,"&gt;="&amp;$K90,'1.2(2)'!$C$967:$C$1017,"&lt;="&amp;$L90)</f>
        <v>0</v>
      </c>
      <c r="R90" s="169">
        <f>COUNTIFS('1.2(2)'!K$967:K$1017,"〇",'1.2(2)'!$C$967:$C$1017,"&gt;="&amp;$K90,'1.2(2)'!$C$967:$C$1017,"&lt;="&amp;$L90)+COUNTIFS('1.2(2)'!K$967:K$1017,"△",'1.2(2)'!$C$967:$C$1017,"&gt;="&amp;$K90,'1.2(2)'!$C$967:$C$1017,"&lt;="&amp;$L90)</f>
        <v>0</v>
      </c>
    </row>
    <row r="91" spans="2:18" hidden="1">
      <c r="B91" s="404" t="s">
        <v>994</v>
      </c>
      <c r="C91" s="405"/>
      <c r="D91" s="190" t="s">
        <v>996</v>
      </c>
      <c r="E91" s="191"/>
      <c r="F91" s="173" t="s">
        <v>13</v>
      </c>
      <c r="G91" s="173" t="str">
        <f t="shared" si="10"/>
        <v>その他の設備導入、運用改善</v>
      </c>
      <c r="H91" s="173" t="str">
        <f t="shared" si="10"/>
        <v>電気使用設備</v>
      </c>
      <c r="I91" s="162" t="s">
        <v>540</v>
      </c>
      <c r="J91" s="163" t="str">
        <f t="shared" si="13"/>
        <v>291～295</v>
      </c>
      <c r="K91" s="164">
        <f>INDEX('1.2(1)①'!$B:$B,MATCH(M91,'1.2(1)①'!$A:$A,0),1)</f>
        <v>291</v>
      </c>
      <c r="L91" s="185">
        <f t="shared" si="14"/>
        <v>295</v>
      </c>
      <c r="M91" s="185" t="str">
        <f t="shared" si="11"/>
        <v>Scope1, 2その他の設備導入、運用改善電気使用設備その他</v>
      </c>
      <c r="N91" s="186"/>
      <c r="O91" s="167" t="str">
        <f>INDEX('1.2(1)①'!$J:$J,MATCH('目次 (検討会資料用2)'!$K91,'1.2(1)①'!$B:$B,0),1)</f>
        <v>高性能電気分解炉・メッキ炉の導入</v>
      </c>
      <c r="P91" s="168">
        <f t="shared" si="12"/>
        <v>5</v>
      </c>
      <c r="Q91" s="169">
        <f>COUNTIFS('1.2(2)'!J$967:J$1017,"〇",'1.2(2)'!$C$967:$C$1017,"&gt;="&amp;$K91,'1.2(2)'!$C$967:$C$1017,"&lt;="&amp;$L91)+COUNTIFS('1.2(2)'!J$967:J$1017,"△",'1.2(2)'!$C$967:$C$1017,"&gt;="&amp;$K91,'1.2(2)'!$C$967:$C$1017,"&lt;="&amp;$L91)</f>
        <v>0</v>
      </c>
      <c r="R91" s="169">
        <f>COUNTIFS('1.2(2)'!K$967:K$1017,"〇",'1.2(2)'!$C$967:$C$1017,"&gt;="&amp;$K91,'1.2(2)'!$C$967:$C$1017,"&lt;="&amp;$L91)+COUNTIFS('1.2(2)'!K$967:K$1017,"△",'1.2(2)'!$C$967:$C$1017,"&gt;="&amp;$K91,'1.2(2)'!$C$967:$C$1017,"&lt;="&amp;$L91)</f>
        <v>0</v>
      </c>
    </row>
    <row r="92" spans="2:18" ht="100.8" hidden="1">
      <c r="B92" s="404" t="s">
        <v>994</v>
      </c>
      <c r="C92" s="405"/>
      <c r="D92" s="170" t="s">
        <v>996</v>
      </c>
      <c r="E92" s="171"/>
      <c r="F92" s="172" t="s">
        <v>13</v>
      </c>
      <c r="G92" s="173" t="str">
        <f t="shared" si="10"/>
        <v>その他の設備導入、運用改善</v>
      </c>
      <c r="H92" s="161" t="s">
        <v>169</v>
      </c>
      <c r="I92" s="162" t="s">
        <v>646</v>
      </c>
      <c r="J92" s="163" t="str">
        <f t="shared" si="13"/>
        <v>296～297</v>
      </c>
      <c r="K92" s="164">
        <f>INDEX('1.2(1)①'!$B:$B,MATCH(M92,'1.2(1)①'!$A:$A,0),1)</f>
        <v>296</v>
      </c>
      <c r="L92" s="185">
        <f t="shared" si="14"/>
        <v>297</v>
      </c>
      <c r="M92" s="185" t="str">
        <f t="shared" si="11"/>
        <v>Scope1, 2その他の設備導入、運用改善建物外壁・屋根・窓・床の断熱化・気密化</v>
      </c>
      <c r="N92" s="186"/>
      <c r="O92" s="167" t="str">
        <f>INDEX('1.2(1)①'!$J:$J,MATCH('目次 (検討会資料用2)'!$K92,'1.2(1)①'!$B:$B,0),1)</f>
        <v>空調ゾーニングの細分化</v>
      </c>
      <c r="P92" s="168">
        <f t="shared" si="12"/>
        <v>2</v>
      </c>
      <c r="Q92" s="169">
        <f>COUNTIFS('1.2(2)'!J$967:J$1017,"〇",'1.2(2)'!$C$967:$C$1017,"&gt;="&amp;$K92,'1.2(2)'!$C$967:$C$1017,"&lt;="&amp;$L92)+COUNTIFS('1.2(2)'!J$967:J$1017,"△",'1.2(2)'!$C$967:$C$1017,"&gt;="&amp;$K92,'1.2(2)'!$C$967:$C$1017,"&lt;="&amp;$L92)</f>
        <v>0</v>
      </c>
      <c r="R92" s="169">
        <f>COUNTIFS('1.2(2)'!K$967:K$1017,"〇",'1.2(2)'!$C$967:$C$1017,"&gt;="&amp;$K92,'1.2(2)'!$C$967:$C$1017,"&lt;="&amp;$L92)+COUNTIFS('1.2(2)'!K$967:K$1017,"△",'1.2(2)'!$C$967:$C$1017,"&gt;="&amp;$K92,'1.2(2)'!$C$967:$C$1017,"&lt;="&amp;$L92)</f>
        <v>0</v>
      </c>
    </row>
    <row r="93" spans="2:18" ht="28.8" hidden="1">
      <c r="B93" s="404" t="s">
        <v>994</v>
      </c>
      <c r="C93" s="405"/>
      <c r="D93" s="170" t="s">
        <v>996</v>
      </c>
      <c r="E93" s="171"/>
      <c r="F93" s="172" t="s">
        <v>13</v>
      </c>
      <c r="G93" s="173" t="str">
        <f t="shared" si="10"/>
        <v>その他の設備導入、運用改善</v>
      </c>
      <c r="H93" s="173" t="str">
        <f>H92</f>
        <v>建物</v>
      </c>
      <c r="I93" s="162" t="s">
        <v>651</v>
      </c>
      <c r="J93" s="163" t="e">
        <f t="shared" si="13"/>
        <v>#N/A</v>
      </c>
      <c r="K93" s="164">
        <f>INDEX('1.2(1)①'!$B:$B,MATCH(M93,'1.2(1)①'!$A:$A,0),1)</f>
        <v>298</v>
      </c>
      <c r="L93" s="185" t="e">
        <f t="shared" si="14"/>
        <v>#N/A</v>
      </c>
      <c r="M93" s="185" t="str">
        <f t="shared" si="11"/>
        <v>Scope1, 2その他の設備導入、運用改善建物日射遮蔽</v>
      </c>
      <c r="N93" s="186"/>
      <c r="O93" s="167" t="str">
        <f>INDEX('1.2(1)①'!$J:$J,MATCH('目次 (検討会資料用2)'!$K93,'1.2(1)①'!$B:$B,0),1)</f>
        <v>日射遮蔽</v>
      </c>
      <c r="P93" s="168" t="e">
        <f t="shared" si="12"/>
        <v>#N/A</v>
      </c>
      <c r="Q93" s="169">
        <f>COUNTIFS('1.2(2)'!J$967:J$1017,"〇",'1.2(2)'!$C$967:$C$1017,"&gt;="&amp;$K93,'1.2(2)'!$C$967:$C$1017,"&lt;="&amp;$L93)+COUNTIFS('1.2(2)'!J$967:J$1017,"△",'1.2(2)'!$C$967:$C$1017,"&gt;="&amp;$K93,'1.2(2)'!$C$967:$C$1017,"&lt;="&amp;$L93)</f>
        <v>0</v>
      </c>
      <c r="R93" s="169">
        <f>COUNTIFS('1.2(2)'!K$967:K$1017,"〇",'1.2(2)'!$C$967:$C$1017,"&gt;="&amp;$K93,'1.2(2)'!$C$967:$C$1017,"&lt;="&amp;$L93)+COUNTIFS('1.2(2)'!K$967:K$1017,"△",'1.2(2)'!$C$967:$C$1017,"&gt;="&amp;$K93,'1.2(2)'!$C$967:$C$1017,"&lt;="&amp;$L93)</f>
        <v>0</v>
      </c>
    </row>
    <row r="94" spans="2:18" hidden="1">
      <c r="B94" s="404" t="s">
        <v>994</v>
      </c>
      <c r="C94" s="405"/>
      <c r="D94" s="170" t="s">
        <v>996</v>
      </c>
      <c r="E94" s="171"/>
      <c r="F94" s="172" t="s">
        <v>13</v>
      </c>
      <c r="G94" s="173" t="str">
        <f t="shared" ref="G94:G96" si="15">G93</f>
        <v>その他の設備導入、運用改善</v>
      </c>
      <c r="H94" s="402" t="s">
        <v>195</v>
      </c>
      <c r="I94" s="403"/>
      <c r="J94" s="163" t="e">
        <f t="shared" si="13"/>
        <v>#N/A</v>
      </c>
      <c r="K94" s="164" t="e">
        <f>INDEX('1.2(1)①'!$B:$B,MATCH(M94,'1.2(1)①'!$A:$A,0),1)</f>
        <v>#N/A</v>
      </c>
      <c r="L94" s="185" t="e">
        <f t="shared" si="14"/>
        <v>#N/A</v>
      </c>
      <c r="M94" s="185" t="str">
        <f t="shared" si="11"/>
        <v>Scope1, 2その他の設備導入、運用改善未利用エネルギー・再生可能エネルギー設備</v>
      </c>
      <c r="N94" s="186"/>
      <c r="O94" s="167" t="e">
        <f>INDEX('1.2(1)①'!$J:$J,MATCH('目次 (検討会資料用2)'!$K94,'1.2(1)①'!$B:$B,0),1)</f>
        <v>#N/A</v>
      </c>
      <c r="P94" s="168" t="e">
        <f t="shared" si="12"/>
        <v>#N/A</v>
      </c>
      <c r="Q94" s="169">
        <f>COUNTIFS('1.2(2)'!J$967:J$1017,"〇",'1.2(2)'!$C$967:$C$1017,"&gt;="&amp;$K94,'1.2(2)'!$C$967:$C$1017,"&lt;="&amp;$L94)+COUNTIFS('1.2(2)'!J$967:J$1017,"△",'1.2(2)'!$C$967:$C$1017,"&gt;="&amp;$K94,'1.2(2)'!$C$967:$C$1017,"&lt;="&amp;$L94)</f>
        <v>0</v>
      </c>
      <c r="R94" s="169">
        <f>COUNTIFS('1.2(2)'!K$967:K$1017,"〇",'1.2(2)'!$C$967:$C$1017,"&gt;="&amp;$K94,'1.2(2)'!$C$967:$C$1017,"&lt;="&amp;$L94)+COUNTIFS('1.2(2)'!K$967:K$1017,"△",'1.2(2)'!$C$967:$C$1017,"&gt;="&amp;$K94,'1.2(2)'!$C$967:$C$1017,"&lt;="&amp;$L94)</f>
        <v>0</v>
      </c>
    </row>
    <row r="95" spans="2:18" hidden="1">
      <c r="B95" s="404" t="s">
        <v>994</v>
      </c>
      <c r="C95" s="405"/>
      <c r="D95" s="170" t="s">
        <v>996</v>
      </c>
      <c r="E95" s="171"/>
      <c r="F95" s="172" t="s">
        <v>13</v>
      </c>
      <c r="G95" s="173" t="str">
        <f t="shared" si="15"/>
        <v>その他の設備導入、運用改善</v>
      </c>
      <c r="H95" s="402" t="s">
        <v>664</v>
      </c>
      <c r="I95" s="403"/>
      <c r="J95" s="163" t="e">
        <f t="shared" si="13"/>
        <v>#N/A</v>
      </c>
      <c r="K95" s="164" t="e">
        <f>INDEX('1.2(1)①'!$B:$B,MATCH(M95,'1.2(1)①'!$A:$A,0),1)</f>
        <v>#N/A</v>
      </c>
      <c r="L95" s="185">
        <f t="shared" si="14"/>
        <v>309</v>
      </c>
      <c r="M95" s="185" t="str">
        <f t="shared" si="11"/>
        <v>Scope1, 2その他の設備導入、運用改善余剰蒸気活用設備</v>
      </c>
      <c r="N95" s="186"/>
      <c r="O95" s="167" t="e">
        <f>INDEX('1.2(1)①'!$J:$J,MATCH('目次 (検討会資料用2)'!$K95,'1.2(1)①'!$B:$B,0),1)</f>
        <v>#N/A</v>
      </c>
      <c r="P95" s="168" t="e">
        <f t="shared" si="12"/>
        <v>#N/A</v>
      </c>
      <c r="Q95" s="169">
        <f>COUNTIFS('1.2(2)'!J$967:J$1017,"〇",'1.2(2)'!$C$967:$C$1017,"&gt;="&amp;$K95,'1.2(2)'!$C$967:$C$1017,"&lt;="&amp;$L95)+COUNTIFS('1.2(2)'!J$967:J$1017,"△",'1.2(2)'!$C$967:$C$1017,"&gt;="&amp;$K95,'1.2(2)'!$C$967:$C$1017,"&lt;="&amp;$L95)</f>
        <v>0</v>
      </c>
      <c r="R95" s="169">
        <f>COUNTIFS('1.2(2)'!K$967:K$1017,"〇",'1.2(2)'!$C$967:$C$1017,"&gt;="&amp;$K95,'1.2(2)'!$C$967:$C$1017,"&lt;="&amp;$L95)+COUNTIFS('1.2(2)'!K$967:K$1017,"△",'1.2(2)'!$C$967:$C$1017,"&gt;="&amp;$K95,'1.2(2)'!$C$967:$C$1017,"&lt;="&amp;$L95)</f>
        <v>0</v>
      </c>
    </row>
    <row r="96" spans="2:18" hidden="1">
      <c r="B96" s="404" t="s">
        <v>994</v>
      </c>
      <c r="C96" s="405"/>
      <c r="D96" s="170" t="s">
        <v>996</v>
      </c>
      <c r="E96" s="171"/>
      <c r="F96" s="172" t="s">
        <v>13</v>
      </c>
      <c r="G96" s="173" t="str">
        <f t="shared" si="15"/>
        <v>その他の設備導入、運用改善</v>
      </c>
      <c r="H96" s="402" t="s">
        <v>673</v>
      </c>
      <c r="I96" s="403"/>
      <c r="J96" s="163" t="str">
        <f t="shared" si="13"/>
        <v>310～312</v>
      </c>
      <c r="K96" s="164">
        <f>INDEX('1.2(1)①'!$B:$B,MATCH(M96,'1.2(1)①'!$A:$A,0),1)</f>
        <v>310</v>
      </c>
      <c r="L96" s="185">
        <f t="shared" si="14"/>
        <v>312</v>
      </c>
      <c r="M96" s="185" t="str">
        <f t="shared" si="11"/>
        <v>Scope1, 2その他の設備導入、運用改善情報技術</v>
      </c>
      <c r="N96" s="186"/>
      <c r="O96" s="167" t="str">
        <f>INDEX('1.2(1)①'!$J:$J,MATCH('目次 (検討会資料用2)'!$K96,'1.2(1)①'!$B:$B,0),1)</f>
        <v>ネットワーク対応型製造設備の導入</v>
      </c>
      <c r="P96" s="168">
        <f t="shared" si="12"/>
        <v>3</v>
      </c>
      <c r="Q96" s="169">
        <f>COUNTIFS('1.2(2)'!J$967:J$1017,"〇",'1.2(2)'!$C$967:$C$1017,"&gt;="&amp;$K96,'1.2(2)'!$C$967:$C$1017,"&lt;="&amp;$L96)+COUNTIFS('1.2(2)'!J$967:J$1017,"△",'1.2(2)'!$C$967:$C$1017,"&gt;="&amp;$K96,'1.2(2)'!$C$967:$C$1017,"&lt;="&amp;$L96)</f>
        <v>0</v>
      </c>
      <c r="R96" s="169">
        <f>COUNTIFS('1.2(2)'!K$967:K$1017,"〇",'1.2(2)'!$C$967:$C$1017,"&gt;="&amp;$K96,'1.2(2)'!$C$967:$C$1017,"&lt;="&amp;$L96)+COUNTIFS('1.2(2)'!K$967:K$1017,"△",'1.2(2)'!$C$967:$C$1017,"&gt;="&amp;$K96,'1.2(2)'!$C$967:$C$1017,"&lt;="&amp;$L96)</f>
        <v>0</v>
      </c>
    </row>
    <row r="97" spans="2:18" hidden="1">
      <c r="B97" s="404" t="s">
        <v>994</v>
      </c>
      <c r="C97" s="405"/>
      <c r="D97" s="170" t="s">
        <v>996</v>
      </c>
      <c r="E97" s="171"/>
      <c r="F97" s="160" t="s">
        <v>678</v>
      </c>
      <c r="G97" s="162" t="s">
        <v>679</v>
      </c>
      <c r="H97" s="402" t="s">
        <v>680</v>
      </c>
      <c r="I97" s="403"/>
      <c r="J97" s="163" t="str">
        <f t="shared" si="13"/>
        <v>313～306</v>
      </c>
      <c r="K97" s="164">
        <f>INDEX('1.2(1)①'!$B:$B,MATCH(M97,'1.2(1)①'!$A:$A,0),1)</f>
        <v>313</v>
      </c>
      <c r="L97" s="185">
        <f t="shared" si="14"/>
        <v>306</v>
      </c>
      <c r="M97" s="185" t="str">
        <f t="shared" si="11"/>
        <v>Scope2敷地外からの再生可能エネルギーの調達ー</v>
      </c>
      <c r="N97" s="186"/>
      <c r="O97" s="167" t="str">
        <f>INDEX('1.2(1)①'!$J:$J,MATCH('目次 (検討会資料用2)'!$K97,'1.2(1)①'!$B:$B,0),1)</f>
        <v>オフサイトからの再生可能エネルギー電力の調達</v>
      </c>
      <c r="P97" s="168">
        <f t="shared" si="12"/>
        <v>-6</v>
      </c>
      <c r="Q97" s="169">
        <f>COUNTIFS('1.2(2)'!J$967:J$1017,"〇",'1.2(2)'!$C$967:$C$1017,"&gt;="&amp;$K97,'1.2(2)'!$C$967:$C$1017,"&lt;="&amp;$L97)+COUNTIFS('1.2(2)'!J$967:J$1017,"△",'1.2(2)'!$C$967:$C$1017,"&gt;="&amp;$K97,'1.2(2)'!$C$967:$C$1017,"&lt;="&amp;$L97)</f>
        <v>0</v>
      </c>
      <c r="R97" s="169">
        <f>COUNTIFS('1.2(2)'!K$967:K$1017,"〇",'1.2(2)'!$C$967:$C$1017,"&gt;="&amp;$K97,'1.2(2)'!$C$967:$C$1017,"&lt;="&amp;$L97)+COUNTIFS('1.2(2)'!K$967:K$1017,"△",'1.2(2)'!$C$967:$C$1017,"&gt;="&amp;$K97,'1.2(2)'!$C$967:$C$1017,"&lt;="&amp;$L97)</f>
        <v>0</v>
      </c>
    </row>
    <row r="98" spans="2:18" hidden="1">
      <c r="B98" s="404" t="s">
        <v>994</v>
      </c>
      <c r="C98" s="405"/>
      <c r="D98" s="170" t="s">
        <v>996</v>
      </c>
      <c r="E98" s="171"/>
      <c r="F98" s="160" t="s">
        <v>683</v>
      </c>
      <c r="G98" s="162" t="s">
        <v>708</v>
      </c>
      <c r="H98" s="402" t="s">
        <v>680</v>
      </c>
      <c r="I98" s="403"/>
      <c r="J98" s="163" t="str">
        <f t="shared" si="13"/>
        <v>307～311</v>
      </c>
      <c r="K98" s="164">
        <v>307</v>
      </c>
      <c r="L98" s="185">
        <f t="shared" si="14"/>
        <v>311</v>
      </c>
      <c r="M98" s="185" t="str">
        <f t="shared" si="11"/>
        <v>Scope3バリューチェーンの上流側の排出削減ー</v>
      </c>
      <c r="N98" s="186"/>
      <c r="O98" s="167" t="str">
        <f>INDEX('1.2(1)①'!$J:$J,MATCH('目次 (検討会資料用2)'!$K98,'1.2(1)①'!$B:$B,0),1)</f>
        <v>高効率ガス分離装置の導入</v>
      </c>
      <c r="P98" s="168">
        <f t="shared" si="12"/>
        <v>5</v>
      </c>
      <c r="Q98" s="169">
        <f>COUNTIFS('1.2(2)'!J$967:J$1017,"〇",'1.2(2)'!$C$967:$C$1017,"&gt;="&amp;$K98,'1.2(2)'!$C$967:$C$1017,"&lt;="&amp;$L98)+COUNTIFS('1.2(2)'!J$967:J$1017,"△",'1.2(2)'!$C$967:$C$1017,"&gt;="&amp;$K98,'1.2(2)'!$C$967:$C$1017,"&lt;="&amp;$L98)</f>
        <v>0</v>
      </c>
      <c r="R98" s="169">
        <f>COUNTIFS('1.2(2)'!K$967:K$1017,"〇",'1.2(2)'!$C$967:$C$1017,"&gt;="&amp;$K98,'1.2(2)'!$C$967:$C$1017,"&lt;="&amp;$L98)+COUNTIFS('1.2(2)'!K$967:K$1017,"△",'1.2(2)'!$C$967:$C$1017,"&gt;="&amp;$K98,'1.2(2)'!$C$967:$C$1017,"&lt;="&amp;$L98)</f>
        <v>0</v>
      </c>
    </row>
    <row r="99" spans="2:18" hidden="1">
      <c r="B99" s="404" t="s">
        <v>994</v>
      </c>
      <c r="C99" s="405"/>
      <c r="D99" s="170" t="s">
        <v>996</v>
      </c>
      <c r="E99" s="171"/>
      <c r="F99" s="172" t="str">
        <f t="shared" ref="F99" si="16">F98</f>
        <v>Scope3</v>
      </c>
      <c r="G99" s="162" t="s">
        <v>729</v>
      </c>
      <c r="H99" s="402" t="s">
        <v>680</v>
      </c>
      <c r="I99" s="403"/>
      <c r="J99" s="163" t="str">
        <f t="shared" si="13"/>
        <v>312～321</v>
      </c>
      <c r="K99" s="164">
        <v>312</v>
      </c>
      <c r="L99" s="185">
        <f t="shared" si="14"/>
        <v>321</v>
      </c>
      <c r="M99" s="185" t="str">
        <f t="shared" si="11"/>
        <v>Scope3バリューチェーンの下流流側の排出削減ー</v>
      </c>
      <c r="N99" s="186"/>
      <c r="O99" s="193" t="str">
        <f>INDEX('1.2(1)①'!$J:$J,MATCH('目次 (検討会資料用2)'!$K99,'1.2(1)①'!$B:$B,0),1)</f>
        <v>業務・事業の効率改善に向けたデジタル化、DX化</v>
      </c>
      <c r="P99" s="168">
        <f t="shared" si="12"/>
        <v>10</v>
      </c>
      <c r="Q99" s="169">
        <f>COUNTIFS('1.2(2)'!J$967:J$1017,"〇",'1.2(2)'!$C$967:$C$1017,"&gt;="&amp;$K99,'1.2(2)'!$C$967:$C$1017,"&lt;="&amp;$L99)+COUNTIFS('1.2(2)'!J$967:J$1017,"△",'1.2(2)'!$C$967:$C$1017,"&gt;="&amp;$K99,'1.2(2)'!$C$967:$C$1017,"&lt;="&amp;$L99)</f>
        <v>0</v>
      </c>
      <c r="R99" s="169">
        <f>COUNTIFS('1.2(2)'!K$967:K$1017,"〇",'1.2(2)'!$C$967:$C$1017,"&gt;="&amp;$K99,'1.2(2)'!$C$967:$C$1017,"&lt;="&amp;$L99)+COUNTIFS('1.2(2)'!K$967:K$1017,"△",'1.2(2)'!$C$967:$C$1017,"&gt;="&amp;$K99,'1.2(2)'!$C$967:$C$1017,"&lt;="&amp;$L99)</f>
        <v>0</v>
      </c>
    </row>
    <row r="100" spans="2:18" ht="28.8" hidden="1">
      <c r="B100" s="400" t="s">
        <v>994</v>
      </c>
      <c r="C100" s="401"/>
      <c r="D100" s="176" t="s">
        <v>996</v>
      </c>
      <c r="E100" s="177"/>
      <c r="F100" s="192" t="s">
        <v>692</v>
      </c>
      <c r="G100" s="162" t="s">
        <v>693</v>
      </c>
      <c r="H100" s="402" t="s">
        <v>680</v>
      </c>
      <c r="I100" s="403"/>
      <c r="J100" s="163" t="str">
        <f t="shared" si="13"/>
        <v>322～315</v>
      </c>
      <c r="K100" s="164">
        <f>INDEX('1.2(1)①'!$B:$B,MATCH(M100,'1.2(1)①'!$A:$A,0),1)</f>
        <v>322</v>
      </c>
      <c r="L100" s="185">
        <f>K101-1</f>
        <v>315</v>
      </c>
      <c r="M100" s="185" t="str">
        <f t="shared" si="11"/>
        <v>Scope1～3バリューチェーンの関係者間での協働による排出削減ー</v>
      </c>
      <c r="N100" s="186"/>
      <c r="O100" s="193" t="str">
        <f>INDEX('1.2(1)①'!$J:$J,MATCH('目次 (検討会資料用2)'!$K100,'1.2(1)①'!$B:$B,0),1)</f>
        <v>エネルギーの面的利用、地産地消（自立・分散型エネルギーシステムの構築等）</v>
      </c>
      <c r="P100" s="168">
        <f t="shared" si="12"/>
        <v>-6</v>
      </c>
      <c r="Q100" s="169">
        <f>COUNTIFS('1.2(2)'!J$967:J$1017,"〇",'1.2(2)'!$C$967:$C$1017,"&gt;="&amp;$K100,'1.2(2)'!$C$967:$C$1017,"&lt;="&amp;$L100)+COUNTIFS('1.2(2)'!J$967:J$1017,"△",'1.2(2)'!$C$967:$C$1017,"&gt;="&amp;$K100,'1.2(2)'!$C$967:$C$1017,"&lt;="&amp;$L100)</f>
        <v>0</v>
      </c>
      <c r="R100" s="169">
        <f>COUNTIFS('1.2(2)'!K$967:K$1017,"〇",'1.2(2)'!$C$967:$C$1017,"&gt;="&amp;$K100,'1.2(2)'!$C$967:$C$1017,"&lt;="&amp;$L100)+COUNTIFS('1.2(2)'!K$967:K$1017,"△",'1.2(2)'!$C$967:$C$1017,"&gt;="&amp;$K100,'1.2(2)'!$C$967:$C$1017,"&lt;="&amp;$L100)</f>
        <v>0</v>
      </c>
    </row>
    <row r="101" spans="2:18">
      <c r="K101" s="61">
        <v>316</v>
      </c>
      <c r="L101" s="17"/>
      <c r="M101" s="17"/>
    </row>
    <row r="102" spans="2:18" ht="18.600000000000001">
      <c r="B102" s="33" t="s">
        <v>711</v>
      </c>
      <c r="C102" s="19" t="s">
        <v>705</v>
      </c>
      <c r="E102" s="19"/>
      <c r="K102" s="17"/>
      <c r="L102" s="17"/>
      <c r="M102" s="17"/>
    </row>
    <row r="104" spans="2:18" ht="28.8">
      <c r="B104" s="408" t="s">
        <v>0</v>
      </c>
      <c r="C104" s="409"/>
      <c r="D104" s="408" t="s">
        <v>730</v>
      </c>
      <c r="E104" s="409"/>
      <c r="F104" s="196" t="s">
        <v>8</v>
      </c>
      <c r="G104" s="197" t="s">
        <v>3</v>
      </c>
      <c r="H104" s="406" t="s">
        <v>4</v>
      </c>
      <c r="I104" s="407"/>
      <c r="J104" s="198" t="s">
        <v>3003</v>
      </c>
      <c r="K104" s="199"/>
      <c r="L104" s="199"/>
      <c r="M104" s="199"/>
      <c r="N104" s="199"/>
      <c r="O104" s="198" t="s">
        <v>3518</v>
      </c>
      <c r="P104" s="198" t="s">
        <v>3513</v>
      </c>
      <c r="Q104" s="200" t="s">
        <v>3519</v>
      </c>
      <c r="R104" s="200" t="s">
        <v>3520</v>
      </c>
    </row>
    <row r="105" spans="2:18">
      <c r="B105" s="201" t="s">
        <v>732</v>
      </c>
      <c r="C105" s="201"/>
      <c r="D105" s="201" t="s">
        <v>733</v>
      </c>
      <c r="E105" s="201" t="s">
        <v>735</v>
      </c>
      <c r="F105" s="201" t="s">
        <v>13</v>
      </c>
      <c r="G105" s="225" t="s">
        <v>809</v>
      </c>
      <c r="H105" s="432" t="s">
        <v>89</v>
      </c>
      <c r="I105" s="433"/>
      <c r="J105" s="163">
        <f t="shared" ref="J105:J136" si="17">HYPERLINK("#'"&amp;$B$17&amp;$B$18&amp;$B$102&amp;"'!B"&amp;K105+6,IF(L105=K105,K105,K105&amp;"～"&amp;L105))</f>
        <v>1</v>
      </c>
      <c r="K105" s="164">
        <f>INDEX('1.2(1)②'!$B:$B,MATCH(M105,'1.2(1)②'!$A:$A,0),1)</f>
        <v>1</v>
      </c>
      <c r="L105" s="165">
        <f>K106-1</f>
        <v>1</v>
      </c>
      <c r="M105" s="165" t="str">
        <f t="shared" ref="M105:M166" si="18">B105&amp;D105&amp;E105&amp;G105&amp;H105</f>
        <v>エネルギー転換電気供給業汽力発電（コンバインドサイクルを含む）燃焼工程熱利用設備</v>
      </c>
      <c r="N105" s="166"/>
      <c r="O105" s="193" t="s">
        <v>3527</v>
      </c>
      <c r="P105" s="168">
        <v>1</v>
      </c>
      <c r="Q105" s="169">
        <v>0</v>
      </c>
      <c r="R105" s="169">
        <v>0</v>
      </c>
    </row>
    <row r="106" spans="2:18">
      <c r="B106" s="204" t="s">
        <v>732</v>
      </c>
      <c r="C106" s="205"/>
      <c r="D106" s="204" t="s">
        <v>733</v>
      </c>
      <c r="E106" s="204" t="s">
        <v>735</v>
      </c>
      <c r="F106" s="204" t="s">
        <v>13</v>
      </c>
      <c r="G106" s="225" t="s">
        <v>811</v>
      </c>
      <c r="H106" s="432" t="s">
        <v>89</v>
      </c>
      <c r="I106" s="433"/>
      <c r="J106" s="163">
        <f t="shared" si="17"/>
        <v>2</v>
      </c>
      <c r="K106" s="164">
        <f>INDEX('1.2(1)②'!$B:$B,MATCH(M106,'1.2(1)②'!$A:$A,0),1)</f>
        <v>2</v>
      </c>
      <c r="L106" s="165">
        <f t="shared" ref="L106:L169" si="19">K107-1</f>
        <v>2</v>
      </c>
      <c r="M106" s="165" t="str">
        <f t="shared" si="18"/>
        <v>エネルギー転換電気供給業汽力発電（コンバインドサイクルを含む）発電工程熱利用設備</v>
      </c>
      <c r="N106" s="166"/>
      <c r="O106" s="193" t="s">
        <v>3528</v>
      </c>
      <c r="P106" s="168">
        <v>1</v>
      </c>
      <c r="Q106" s="169">
        <v>0</v>
      </c>
      <c r="R106" s="169">
        <v>0</v>
      </c>
    </row>
    <row r="107" spans="2:18">
      <c r="B107" s="206" t="s">
        <v>732</v>
      </c>
      <c r="C107" s="205"/>
      <c r="D107" s="206" t="s">
        <v>733</v>
      </c>
      <c r="E107" s="207" t="s">
        <v>735</v>
      </c>
      <c r="F107" s="204" t="s">
        <v>13</v>
      </c>
      <c r="G107" s="226" t="s">
        <v>811</v>
      </c>
      <c r="H107" s="432" t="s">
        <v>117</v>
      </c>
      <c r="I107" s="433"/>
      <c r="J107" s="163">
        <f t="shared" si="17"/>
        <v>3</v>
      </c>
      <c r="K107" s="164">
        <f>INDEX('1.2(1)②'!$B:$B,MATCH(M107,'1.2(1)②'!$A:$A,0),1)</f>
        <v>3</v>
      </c>
      <c r="L107" s="165">
        <f t="shared" si="19"/>
        <v>3</v>
      </c>
      <c r="M107" s="165" t="str">
        <f t="shared" si="18"/>
        <v>エネルギー転換電気供給業汽力発電（コンバインドサイクルを含む）発電工程電気使用設備</v>
      </c>
      <c r="N107" s="166"/>
      <c r="O107" s="193" t="s">
        <v>3529</v>
      </c>
      <c r="P107" s="168">
        <v>1</v>
      </c>
      <c r="Q107" s="169">
        <v>0</v>
      </c>
      <c r="R107" s="169">
        <v>0</v>
      </c>
    </row>
    <row r="108" spans="2:18">
      <c r="B108" s="206" t="s">
        <v>732</v>
      </c>
      <c r="C108" s="205"/>
      <c r="D108" s="207" t="s">
        <v>733</v>
      </c>
      <c r="E108" s="209" t="s">
        <v>738</v>
      </c>
      <c r="F108" s="204" t="s">
        <v>13</v>
      </c>
      <c r="G108" s="227" t="s">
        <v>809</v>
      </c>
      <c r="H108" s="432" t="s">
        <v>89</v>
      </c>
      <c r="I108" s="433"/>
      <c r="J108" s="163">
        <f t="shared" si="17"/>
        <v>4</v>
      </c>
      <c r="K108" s="164">
        <f>INDEX('1.2(1)②'!$B:$B,MATCH(M108,'1.2(1)②'!$A:$A,0),1)</f>
        <v>4</v>
      </c>
      <c r="L108" s="165">
        <f t="shared" si="19"/>
        <v>4</v>
      </c>
      <c r="M108" s="165" t="str">
        <f t="shared" si="18"/>
        <v>エネルギー転換電気供給業ガスタービン発電燃焼工程熱利用設備</v>
      </c>
      <c r="N108" s="166"/>
      <c r="O108" s="193" t="s">
        <v>3521</v>
      </c>
      <c r="P108" s="168">
        <v>1</v>
      </c>
      <c r="Q108" s="169">
        <v>0</v>
      </c>
      <c r="R108" s="169">
        <v>0</v>
      </c>
    </row>
    <row r="109" spans="2:18" ht="28.8">
      <c r="B109" s="206" t="s">
        <v>732</v>
      </c>
      <c r="C109" s="205"/>
      <c r="D109" s="420" t="s">
        <v>739</v>
      </c>
      <c r="E109" s="421"/>
      <c r="F109" s="204" t="s">
        <v>13</v>
      </c>
      <c r="G109" s="228" t="s">
        <v>813</v>
      </c>
      <c r="H109" s="432" t="s">
        <v>89</v>
      </c>
      <c r="I109" s="433"/>
      <c r="J109" s="163">
        <f t="shared" si="17"/>
        <v>5</v>
      </c>
      <c r="K109" s="164">
        <f>INDEX('1.2(1)②'!$B:$B,MATCH(M109,'1.2(1)②'!$A:$A,0),1)</f>
        <v>5</v>
      </c>
      <c r="L109" s="165">
        <f t="shared" si="19"/>
        <v>5</v>
      </c>
      <c r="M109" s="165" t="str">
        <f t="shared" si="18"/>
        <v>エネルギー転換ガス供給業原料受入、貯蔵工程熱利用設備</v>
      </c>
      <c r="N109" s="166"/>
      <c r="O109" s="193" t="s">
        <v>3530</v>
      </c>
      <c r="P109" s="168">
        <v>1</v>
      </c>
      <c r="Q109" s="169">
        <v>0</v>
      </c>
      <c r="R109" s="169">
        <v>0</v>
      </c>
    </row>
    <row r="110" spans="2:18" ht="28.8">
      <c r="B110" s="206" t="s">
        <v>732</v>
      </c>
      <c r="C110" s="205"/>
      <c r="D110" s="415" t="s">
        <v>739</v>
      </c>
      <c r="E110" s="416"/>
      <c r="F110" s="204" t="s">
        <v>13</v>
      </c>
      <c r="G110" s="229" t="s">
        <v>813</v>
      </c>
      <c r="H110" s="432" t="s">
        <v>117</v>
      </c>
      <c r="I110" s="433"/>
      <c r="J110" s="163" t="str">
        <f t="shared" si="17"/>
        <v>6～7</v>
      </c>
      <c r="K110" s="164">
        <f>INDEX('1.2(1)②'!$B:$B,MATCH(M110,'1.2(1)②'!$A:$A,0),1)</f>
        <v>6</v>
      </c>
      <c r="L110" s="165">
        <f t="shared" si="19"/>
        <v>7</v>
      </c>
      <c r="M110" s="165" t="str">
        <f t="shared" si="18"/>
        <v>エネルギー転換ガス供給業原料受入、貯蔵工程電気使用設備</v>
      </c>
      <c r="N110" s="166"/>
      <c r="O110" s="193" t="s">
        <v>3531</v>
      </c>
      <c r="P110" s="168">
        <v>2</v>
      </c>
      <c r="Q110" s="169">
        <v>0</v>
      </c>
      <c r="R110" s="169">
        <v>0</v>
      </c>
    </row>
    <row r="111" spans="2:18">
      <c r="B111" s="206" t="s">
        <v>732</v>
      </c>
      <c r="C111" s="205"/>
      <c r="D111" s="415" t="s">
        <v>739</v>
      </c>
      <c r="E111" s="416"/>
      <c r="F111" s="204" t="s">
        <v>13</v>
      </c>
      <c r="G111" s="227" t="s">
        <v>815</v>
      </c>
      <c r="H111" s="432" t="s">
        <v>89</v>
      </c>
      <c r="I111" s="433"/>
      <c r="J111" s="163" t="e">
        <f t="shared" si="17"/>
        <v>#N/A</v>
      </c>
      <c r="K111" s="164">
        <f>INDEX('1.2(1)②'!$B:$B,MATCH(M111,'1.2(1)②'!$A:$A,0),1)</f>
        <v>8</v>
      </c>
      <c r="L111" s="165" t="e">
        <f t="shared" si="19"/>
        <v>#N/A</v>
      </c>
      <c r="M111" s="165" t="str">
        <f t="shared" si="18"/>
        <v>エネルギー転換ガス供給業気化・熱量調整・送出工程熱利用設備</v>
      </c>
      <c r="N111" s="166"/>
      <c r="O111" s="193" t="s">
        <v>3532</v>
      </c>
      <c r="P111" s="168">
        <v>3</v>
      </c>
      <c r="Q111" s="169">
        <v>0</v>
      </c>
      <c r="R111" s="169">
        <v>0</v>
      </c>
    </row>
    <row r="112" spans="2:18" ht="28.95" customHeight="1">
      <c r="B112" s="206" t="s">
        <v>732</v>
      </c>
      <c r="C112" s="205"/>
      <c r="D112" s="415" t="s">
        <v>739</v>
      </c>
      <c r="E112" s="416"/>
      <c r="F112" s="204" t="s">
        <v>13</v>
      </c>
      <c r="G112" s="228" t="s">
        <v>740</v>
      </c>
      <c r="H112" s="432" t="s">
        <v>3549</v>
      </c>
      <c r="I112" s="433"/>
      <c r="J112" s="163" t="e">
        <f t="shared" si="17"/>
        <v>#N/A</v>
      </c>
      <c r="K112" s="164" t="e">
        <f>INDEX('1.2(1)②'!$B:$B,MATCH(M112,'1.2(1)②'!$A:$A,0),1)</f>
        <v>#N/A</v>
      </c>
      <c r="L112" s="165">
        <f t="shared" si="19"/>
        <v>12</v>
      </c>
      <c r="M112" s="165" t="str">
        <f t="shared" si="18"/>
        <v>エネルギー転換ガス供給業その他の主要エネルギー消費設備等未利用エネルギー・
再生可能エネルギー設備</v>
      </c>
      <c r="N112" s="166"/>
      <c r="O112" s="193" t="s">
        <v>3533</v>
      </c>
      <c r="P112" s="168">
        <v>2</v>
      </c>
      <c r="Q112" s="169">
        <v>0</v>
      </c>
      <c r="R112" s="169">
        <v>0</v>
      </c>
    </row>
    <row r="113" spans="2:18">
      <c r="B113" s="201" t="s">
        <v>741</v>
      </c>
      <c r="C113" s="201"/>
      <c r="D113" s="201" t="s">
        <v>742</v>
      </c>
      <c r="E113" s="201" t="s">
        <v>998</v>
      </c>
      <c r="F113" s="204" t="s">
        <v>13</v>
      </c>
      <c r="G113" s="211" t="s">
        <v>680</v>
      </c>
      <c r="H113" s="432" t="s">
        <v>744</v>
      </c>
      <c r="I113" s="433"/>
      <c r="J113" s="163" t="e">
        <f t="shared" si="17"/>
        <v>#N/A</v>
      </c>
      <c r="K113" s="164">
        <f>INDEX('1.2(1)②'!$B:$B,MATCH(M113,'1.2(1)②'!$A:$A,0),1)</f>
        <v>13</v>
      </c>
      <c r="L113" s="165" t="e">
        <f t="shared" si="19"/>
        <v>#N/A</v>
      </c>
      <c r="M113" s="165" t="str">
        <f t="shared" si="18"/>
        <v>産業（非製造業）農林水産業米作、野菜作、果樹作、畜産等ー農業機械</v>
      </c>
      <c r="N113" s="166"/>
      <c r="O113" s="193" t="s">
        <v>3522</v>
      </c>
      <c r="P113" s="168">
        <v>2</v>
      </c>
      <c r="Q113" s="169">
        <v>0</v>
      </c>
      <c r="R113" s="169">
        <v>0</v>
      </c>
    </row>
    <row r="114" spans="2:18" ht="28.95" customHeight="1">
      <c r="B114" s="204" t="s">
        <v>741</v>
      </c>
      <c r="C114" s="205"/>
      <c r="D114" s="206" t="s">
        <v>742</v>
      </c>
      <c r="E114" s="207" t="s">
        <v>998</v>
      </c>
      <c r="F114" s="204" t="s">
        <v>13</v>
      </c>
      <c r="G114" s="212" t="s">
        <v>680</v>
      </c>
      <c r="H114" s="432" t="s">
        <v>3549</v>
      </c>
      <c r="I114" s="433"/>
      <c r="J114" s="163" t="e">
        <f t="shared" si="17"/>
        <v>#N/A</v>
      </c>
      <c r="K114" s="164" t="e">
        <f>INDEX('1.2(1)②'!$B:$B,MATCH(M114,'1.2(1)②'!$A:$A,0),1)</f>
        <v>#N/A</v>
      </c>
      <c r="L114" s="165">
        <f t="shared" si="19"/>
        <v>18</v>
      </c>
      <c r="M114" s="165" t="str">
        <f t="shared" si="18"/>
        <v>産業（非製造業）農林水産業米作、野菜作、果樹作、畜産等ー未利用エネルギー・
再生可能エネルギー設備</v>
      </c>
      <c r="N114" s="166"/>
      <c r="O114" s="193" t="s">
        <v>3534</v>
      </c>
      <c r="P114" s="168">
        <v>4</v>
      </c>
      <c r="Q114" s="169">
        <v>0</v>
      </c>
      <c r="R114" s="169">
        <v>0</v>
      </c>
    </row>
    <row r="115" spans="2:18">
      <c r="B115" s="206" t="s">
        <v>741</v>
      </c>
      <c r="C115" s="205"/>
      <c r="D115" s="206" t="s">
        <v>742</v>
      </c>
      <c r="E115" s="205" t="s">
        <v>748</v>
      </c>
      <c r="F115" s="204" t="s">
        <v>13</v>
      </c>
      <c r="G115" s="228" t="s">
        <v>680</v>
      </c>
      <c r="H115" s="432" t="s">
        <v>749</v>
      </c>
      <c r="I115" s="433"/>
      <c r="J115" s="163" t="str">
        <f t="shared" si="17"/>
        <v>19～21</v>
      </c>
      <c r="K115" s="164">
        <f>INDEX('1.2(1)②'!$B:$B,MATCH(M115,'1.2(1)②'!$A:$A,0),1)</f>
        <v>19</v>
      </c>
      <c r="L115" s="165">
        <f t="shared" si="19"/>
        <v>21</v>
      </c>
      <c r="M115" s="165" t="str">
        <f t="shared" si="18"/>
        <v>産業（非製造業）農林水産業施設園芸ー加温設備</v>
      </c>
      <c r="N115" s="166"/>
      <c r="O115" s="193" t="s">
        <v>3523</v>
      </c>
      <c r="P115" s="168">
        <v>4</v>
      </c>
      <c r="Q115" s="169">
        <v>1</v>
      </c>
      <c r="R115" s="169">
        <v>0</v>
      </c>
    </row>
    <row r="116" spans="2:18">
      <c r="B116" s="206" t="s">
        <v>741</v>
      </c>
      <c r="C116" s="205"/>
      <c r="D116" s="206" t="s">
        <v>742</v>
      </c>
      <c r="E116" s="204" t="s">
        <v>748</v>
      </c>
      <c r="F116" s="204" t="s">
        <v>13</v>
      </c>
      <c r="G116" s="229" t="s">
        <v>680</v>
      </c>
      <c r="H116" s="432" t="s">
        <v>753</v>
      </c>
      <c r="I116" s="433"/>
      <c r="J116" s="163" t="e">
        <f t="shared" si="17"/>
        <v>#N/A</v>
      </c>
      <c r="K116" s="164">
        <f>INDEX('1.2(1)②'!$B:$B,MATCH(M116,'1.2(1)②'!$A:$A,0),1)</f>
        <v>22</v>
      </c>
      <c r="L116" s="165" t="e">
        <f t="shared" si="19"/>
        <v>#N/A</v>
      </c>
      <c r="M116" s="165" t="str">
        <f t="shared" si="18"/>
        <v>産業（非製造業）農林水産業施設園芸ーその他</v>
      </c>
      <c r="N116" s="166"/>
      <c r="O116" s="193" t="s">
        <v>3535</v>
      </c>
      <c r="P116" s="168">
        <v>1</v>
      </c>
      <c r="Q116" s="169">
        <v>0</v>
      </c>
      <c r="R116" s="169">
        <v>0</v>
      </c>
    </row>
    <row r="117" spans="2:18" ht="28.95" customHeight="1">
      <c r="B117" s="206" t="s">
        <v>741</v>
      </c>
      <c r="C117" s="205"/>
      <c r="D117" s="207" t="s">
        <v>742</v>
      </c>
      <c r="E117" s="207" t="s">
        <v>748</v>
      </c>
      <c r="F117" s="204" t="s">
        <v>13</v>
      </c>
      <c r="G117" s="212" t="s">
        <v>680</v>
      </c>
      <c r="H117" s="432" t="s">
        <v>3549</v>
      </c>
      <c r="I117" s="433"/>
      <c r="J117" s="163" t="e">
        <f t="shared" si="17"/>
        <v>#N/A</v>
      </c>
      <c r="K117" s="164" t="e">
        <f>INDEX('1.2(1)②'!$B:$B,MATCH(M117,'1.2(1)②'!$A:$A,0),1)</f>
        <v>#N/A</v>
      </c>
      <c r="L117" s="165">
        <f t="shared" si="19"/>
        <v>22</v>
      </c>
      <c r="M117" s="165" t="str">
        <f t="shared" si="18"/>
        <v>産業（非製造業）農林水産業施設園芸ー未利用エネルギー・
再生可能エネルギー設備</v>
      </c>
      <c r="N117" s="166"/>
      <c r="O117" s="193" t="s">
        <v>3536</v>
      </c>
      <c r="P117" s="168">
        <v>1</v>
      </c>
      <c r="Q117" s="169">
        <v>0</v>
      </c>
      <c r="R117" s="169">
        <v>0</v>
      </c>
    </row>
    <row r="118" spans="2:18">
      <c r="B118" s="206" t="s">
        <v>741</v>
      </c>
      <c r="C118" s="205"/>
      <c r="D118" s="420" t="s">
        <v>755</v>
      </c>
      <c r="E118" s="421"/>
      <c r="F118" s="204" t="s">
        <v>13</v>
      </c>
      <c r="G118" s="211" t="s">
        <v>680</v>
      </c>
      <c r="H118" s="432" t="s">
        <v>756</v>
      </c>
      <c r="I118" s="433"/>
      <c r="J118" s="163" t="e">
        <f t="shared" si="17"/>
        <v>#N/A</v>
      </c>
      <c r="K118" s="164">
        <f>INDEX('1.2(1)②'!$B:$B,MATCH(M118,'1.2(1)②'!$A:$A,0),1)</f>
        <v>23</v>
      </c>
      <c r="L118" s="165" t="e">
        <f t="shared" si="19"/>
        <v>#N/A</v>
      </c>
      <c r="M118" s="165" t="str">
        <f t="shared" si="18"/>
        <v>産業（非製造業）漁業ー漁船</v>
      </c>
      <c r="N118" s="166"/>
      <c r="O118" s="193" t="s">
        <v>3524</v>
      </c>
      <c r="P118" s="168">
        <v>1</v>
      </c>
      <c r="Q118" s="169">
        <v>0</v>
      </c>
      <c r="R118" s="169">
        <v>0</v>
      </c>
    </row>
    <row r="119" spans="2:18" ht="28.95" customHeight="1">
      <c r="B119" s="206" t="s">
        <v>741</v>
      </c>
      <c r="C119" s="205"/>
      <c r="D119" s="415" t="s">
        <v>755</v>
      </c>
      <c r="E119" s="416"/>
      <c r="F119" s="204" t="s">
        <v>13</v>
      </c>
      <c r="G119" s="212" t="s">
        <v>680</v>
      </c>
      <c r="H119" s="432" t="s">
        <v>3549</v>
      </c>
      <c r="I119" s="433"/>
      <c r="J119" s="163" t="e">
        <f t="shared" si="17"/>
        <v>#N/A</v>
      </c>
      <c r="K119" s="164" t="e">
        <f>INDEX('1.2(1)②'!$B:$B,MATCH(M119,'1.2(1)②'!$A:$A,0),1)</f>
        <v>#N/A</v>
      </c>
      <c r="L119" s="165">
        <f t="shared" si="19"/>
        <v>23</v>
      </c>
      <c r="M119" s="165" t="str">
        <f t="shared" si="18"/>
        <v>産業（非製造業）漁業ー未利用エネルギー・
再生可能エネルギー設備</v>
      </c>
      <c r="N119" s="166"/>
      <c r="O119" s="193" t="s">
        <v>3537</v>
      </c>
      <c r="P119" s="168">
        <v>1</v>
      </c>
      <c r="Q119" s="169">
        <v>0</v>
      </c>
      <c r="R119" s="169">
        <v>0</v>
      </c>
    </row>
    <row r="120" spans="2:18">
      <c r="B120" s="206" t="s">
        <v>741</v>
      </c>
      <c r="C120" s="205"/>
      <c r="D120" s="201" t="s">
        <v>758</v>
      </c>
      <c r="E120" s="201" t="s">
        <v>999</v>
      </c>
      <c r="F120" s="204" t="s">
        <v>13</v>
      </c>
      <c r="G120" s="228" t="s">
        <v>1000</v>
      </c>
      <c r="H120" s="432" t="s">
        <v>761</v>
      </c>
      <c r="I120" s="433"/>
      <c r="J120" s="163">
        <f t="shared" si="17"/>
        <v>24</v>
      </c>
      <c r="K120" s="164">
        <f>INDEX('1.2(1)②'!$B:$B,MATCH(M120,'1.2(1)②'!$A:$A,0),1)</f>
        <v>24</v>
      </c>
      <c r="L120" s="165">
        <f t="shared" si="19"/>
        <v>24</v>
      </c>
      <c r="M120" s="165" t="str">
        <f t="shared" si="18"/>
        <v>産業（非製造業）鉱業非鉄金属鉱業採鉱工程電気使用設備</v>
      </c>
      <c r="N120" s="166"/>
      <c r="O120" s="193" t="s">
        <v>3525</v>
      </c>
      <c r="P120" s="168">
        <v>1</v>
      </c>
      <c r="Q120" s="169">
        <v>0</v>
      </c>
      <c r="R120" s="169">
        <v>0</v>
      </c>
    </row>
    <row r="121" spans="2:18">
      <c r="B121" s="206" t="s">
        <v>741</v>
      </c>
      <c r="C121" s="205"/>
      <c r="D121" s="204" t="s">
        <v>758</v>
      </c>
      <c r="E121" s="204" t="s">
        <v>999</v>
      </c>
      <c r="F121" s="204" t="s">
        <v>13</v>
      </c>
      <c r="G121" s="225" t="s">
        <v>762</v>
      </c>
      <c r="H121" s="432" t="s">
        <v>117</v>
      </c>
      <c r="I121" s="433"/>
      <c r="J121" s="163">
        <f t="shared" si="17"/>
        <v>25</v>
      </c>
      <c r="K121" s="164">
        <f>INDEX('1.2(1)②'!$B:$B,MATCH(M121,'1.2(1)②'!$A:$A,0),1)</f>
        <v>25</v>
      </c>
      <c r="L121" s="165">
        <f t="shared" si="19"/>
        <v>25</v>
      </c>
      <c r="M121" s="165" t="str">
        <f t="shared" si="18"/>
        <v>産業（非製造業）鉱業非鉄金属鉱業坑廃水処理工程電気使用設備</v>
      </c>
      <c r="N121" s="166"/>
      <c r="O121" s="193" t="s">
        <v>3538</v>
      </c>
      <c r="P121" s="168">
        <v>1</v>
      </c>
      <c r="Q121" s="169">
        <v>0</v>
      </c>
      <c r="R121" s="169">
        <v>0</v>
      </c>
    </row>
    <row r="122" spans="2:18">
      <c r="B122" s="206" t="s">
        <v>741</v>
      </c>
      <c r="C122" s="205"/>
      <c r="D122" s="206" t="s">
        <v>758</v>
      </c>
      <c r="E122" s="201" t="s">
        <v>1001</v>
      </c>
      <c r="F122" s="204" t="s">
        <v>13</v>
      </c>
      <c r="G122" s="225" t="s">
        <v>1000</v>
      </c>
      <c r="H122" s="432" t="s">
        <v>117</v>
      </c>
      <c r="I122" s="433"/>
      <c r="J122" s="163">
        <f t="shared" si="17"/>
        <v>26</v>
      </c>
      <c r="K122" s="164">
        <f>INDEX('1.2(1)②'!$B:$B,MATCH(M122,'1.2(1)②'!$A:$A,0),1)</f>
        <v>26</v>
      </c>
      <c r="L122" s="165">
        <f t="shared" si="19"/>
        <v>26</v>
      </c>
      <c r="M122" s="165" t="str">
        <f t="shared" si="18"/>
        <v>産業（非製造業）鉱業石炭鉱業採鉱工程電気使用設備</v>
      </c>
      <c r="N122" s="166"/>
      <c r="O122" s="193" t="s">
        <v>3526</v>
      </c>
      <c r="P122" s="168">
        <v>1</v>
      </c>
      <c r="Q122" s="169">
        <v>0</v>
      </c>
      <c r="R122" s="169">
        <v>0</v>
      </c>
    </row>
    <row r="123" spans="2:18">
      <c r="B123" s="206" t="s">
        <v>741</v>
      </c>
      <c r="C123" s="205"/>
      <c r="D123" s="206" t="s">
        <v>758</v>
      </c>
      <c r="E123" s="204" t="s">
        <v>1001</v>
      </c>
      <c r="F123" s="204" t="s">
        <v>13</v>
      </c>
      <c r="G123" s="226" t="s">
        <v>1000</v>
      </c>
      <c r="H123" s="432" t="s">
        <v>107</v>
      </c>
      <c r="I123" s="433"/>
      <c r="J123" s="163">
        <f t="shared" si="17"/>
        <v>27</v>
      </c>
      <c r="K123" s="164">
        <f>INDEX('1.2(1)②'!$B:$B,MATCH(M123,'1.2(1)②'!$A:$A,0),1)</f>
        <v>27</v>
      </c>
      <c r="L123" s="165">
        <f t="shared" si="19"/>
        <v>27</v>
      </c>
      <c r="M123" s="165" t="str">
        <f t="shared" si="18"/>
        <v>産業（非製造業）鉱業石炭鉱業採鉱工程その他</v>
      </c>
      <c r="N123" s="166"/>
      <c r="O123" s="193" t="s">
        <v>3539</v>
      </c>
      <c r="P123" s="168">
        <v>1</v>
      </c>
      <c r="Q123" s="169">
        <v>0</v>
      </c>
      <c r="R123" s="169">
        <v>0</v>
      </c>
    </row>
    <row r="124" spans="2:18">
      <c r="B124" s="206" t="s">
        <v>741</v>
      </c>
      <c r="C124" s="205"/>
      <c r="D124" s="206" t="s">
        <v>758</v>
      </c>
      <c r="E124" s="207" t="s">
        <v>1001</v>
      </c>
      <c r="F124" s="204" t="s">
        <v>13</v>
      </c>
      <c r="G124" s="230" t="s">
        <v>765</v>
      </c>
      <c r="H124" s="432" t="s">
        <v>117</v>
      </c>
      <c r="I124" s="433"/>
      <c r="J124" s="163">
        <f t="shared" si="17"/>
        <v>28</v>
      </c>
      <c r="K124" s="164">
        <f>INDEX('1.2(1)②'!$B:$B,MATCH(M124,'1.2(1)②'!$A:$A,0),1)</f>
        <v>28</v>
      </c>
      <c r="L124" s="165">
        <f t="shared" si="19"/>
        <v>28</v>
      </c>
      <c r="M124" s="165" t="str">
        <f t="shared" si="18"/>
        <v>産業（非製造業）鉱業石炭鉱業排水工程電気使用設備</v>
      </c>
      <c r="N124" s="166"/>
      <c r="O124" s="193" t="s">
        <v>804</v>
      </c>
      <c r="P124" s="168">
        <v>1</v>
      </c>
      <c r="Q124" s="169">
        <v>0</v>
      </c>
      <c r="R124" s="169">
        <v>0</v>
      </c>
    </row>
    <row r="125" spans="2:18">
      <c r="B125" s="206" t="s">
        <v>741</v>
      </c>
      <c r="C125" s="205"/>
      <c r="D125" s="206" t="s">
        <v>758</v>
      </c>
      <c r="E125" s="205" t="s">
        <v>1002</v>
      </c>
      <c r="F125" s="204" t="s">
        <v>13</v>
      </c>
      <c r="G125" s="228" t="s">
        <v>767</v>
      </c>
      <c r="H125" s="432" t="s">
        <v>107</v>
      </c>
      <c r="I125" s="433"/>
      <c r="J125" s="163">
        <f t="shared" si="17"/>
        <v>29</v>
      </c>
      <c r="K125" s="164">
        <f>INDEX('1.2(1)②'!$B:$B,MATCH(M125,'1.2(1)②'!$A:$A,0),1)</f>
        <v>29</v>
      </c>
      <c r="L125" s="165">
        <f t="shared" si="19"/>
        <v>29</v>
      </c>
      <c r="M125" s="165" t="str">
        <f t="shared" si="18"/>
        <v>産業（非製造業）鉱業石灰石鉱業採掘工程その他</v>
      </c>
      <c r="N125" s="166"/>
      <c r="O125" s="193" t="s">
        <v>3540</v>
      </c>
      <c r="P125" s="168">
        <v>1</v>
      </c>
      <c r="Q125" s="169">
        <v>0</v>
      </c>
      <c r="R125" s="169">
        <v>0</v>
      </c>
    </row>
    <row r="126" spans="2:18">
      <c r="B126" s="206" t="s">
        <v>741</v>
      </c>
      <c r="C126" s="205"/>
      <c r="D126" s="207" t="s">
        <v>758</v>
      </c>
      <c r="E126" s="208" t="s">
        <v>1002</v>
      </c>
      <c r="F126" s="204" t="s">
        <v>13</v>
      </c>
      <c r="G126" s="227" t="s">
        <v>769</v>
      </c>
      <c r="H126" s="432" t="s">
        <v>117</v>
      </c>
      <c r="I126" s="433"/>
      <c r="J126" s="163" t="str">
        <f t="shared" si="17"/>
        <v>30～31</v>
      </c>
      <c r="K126" s="164">
        <f>INDEX('1.2(1)②'!$B:$B,MATCH(M126,'1.2(1)②'!$A:$A,0),1)</f>
        <v>30</v>
      </c>
      <c r="L126" s="165">
        <f t="shared" si="19"/>
        <v>31</v>
      </c>
      <c r="M126" s="165" t="str">
        <f t="shared" si="18"/>
        <v>産業（非製造業）鉱業石灰石鉱業破砕・選別工程電気使用設備</v>
      </c>
      <c r="N126" s="166"/>
      <c r="O126" s="193" t="s">
        <v>883</v>
      </c>
      <c r="P126" s="168">
        <v>2</v>
      </c>
      <c r="Q126" s="169">
        <v>0</v>
      </c>
      <c r="R126" s="169">
        <v>0</v>
      </c>
    </row>
    <row r="127" spans="2:18">
      <c r="B127" s="207" t="s">
        <v>741</v>
      </c>
      <c r="C127" s="209"/>
      <c r="D127" s="420" t="s">
        <v>771</v>
      </c>
      <c r="E127" s="421"/>
      <c r="F127" s="204" t="s">
        <v>13</v>
      </c>
      <c r="G127" s="213" t="s">
        <v>680</v>
      </c>
      <c r="H127" s="432" t="s">
        <v>772</v>
      </c>
      <c r="I127" s="433"/>
      <c r="J127" s="163" t="e">
        <f t="shared" si="17"/>
        <v>#N/A</v>
      </c>
      <c r="K127" s="164">
        <f>INDEX('1.2(1)②'!$B:$B,MATCH(M127,'1.2(1)②'!$A:$A,0),1)</f>
        <v>32</v>
      </c>
      <c r="L127" s="165" t="e">
        <f t="shared" si="19"/>
        <v>#N/A</v>
      </c>
      <c r="M127" s="165" t="str">
        <f t="shared" si="18"/>
        <v>産業（非製造業）建設業ー建設機械</v>
      </c>
      <c r="N127" s="166"/>
      <c r="O127" s="193" t="s">
        <v>3515</v>
      </c>
      <c r="P127" s="168">
        <v>1</v>
      </c>
      <c r="Q127" s="169">
        <v>0</v>
      </c>
      <c r="R127" s="169">
        <v>0</v>
      </c>
    </row>
    <row r="128" spans="2:18">
      <c r="B128" s="205" t="s">
        <v>774</v>
      </c>
      <c r="C128" s="205"/>
      <c r="D128" s="201" t="s">
        <v>775</v>
      </c>
      <c r="E128" s="201" t="s">
        <v>808</v>
      </c>
      <c r="F128" s="204" t="s">
        <v>13</v>
      </c>
      <c r="G128" s="438" t="s">
        <v>3551</v>
      </c>
      <c r="H128" s="432" t="s">
        <v>74</v>
      </c>
      <c r="I128" s="433"/>
      <c r="J128" s="163" t="e">
        <f t="shared" si="17"/>
        <v>#N/A</v>
      </c>
      <c r="K128" s="164" t="e">
        <f>INDEX('1.2(1)②'!$B:$B,MATCH(M128,'1.2(1)②'!$A:$A,0),1)</f>
        <v>#N/A</v>
      </c>
      <c r="L128" s="165" t="e">
        <f t="shared" si="19"/>
        <v>#N/A</v>
      </c>
      <c r="M128" s="165" t="str">
        <f t="shared" si="18"/>
        <v>産業（製造業）鉄鋼業製鉄業、製鋼・製鋼圧延業等※1製銑工程
（コークス工程、焼結工程、高炉工程）燃焼設備</v>
      </c>
      <c r="N128" s="166"/>
      <c r="O128" s="193" t="s">
        <v>829</v>
      </c>
      <c r="P128" s="168">
        <v>3</v>
      </c>
      <c r="Q128" s="169">
        <v>0</v>
      </c>
      <c r="R128" s="169">
        <v>0</v>
      </c>
    </row>
    <row r="129" spans="2:18">
      <c r="B129" s="204" t="s">
        <v>774</v>
      </c>
      <c r="C129" s="205"/>
      <c r="D129" s="204" t="s">
        <v>775</v>
      </c>
      <c r="E129" s="204" t="s">
        <v>808</v>
      </c>
      <c r="F129" s="204" t="s">
        <v>13</v>
      </c>
      <c r="G129" s="439"/>
      <c r="H129" s="432" t="s">
        <v>89</v>
      </c>
      <c r="I129" s="433"/>
      <c r="J129" s="163" t="e">
        <f t="shared" si="17"/>
        <v>#N/A</v>
      </c>
      <c r="K129" s="164" t="e">
        <f>INDEX('1.2(1)②'!$B:$B,MATCH(M129,'1.2(1)②'!$A:$A,0),1)</f>
        <v>#N/A</v>
      </c>
      <c r="L129" s="165" t="e">
        <f t="shared" si="19"/>
        <v>#N/A</v>
      </c>
      <c r="M129" s="165" t="str">
        <f t="shared" si="18"/>
        <v>産業（製造業）鉄鋼業製鉄業、製鋼・製鋼圧延業等※1熱利用設備</v>
      </c>
      <c r="N129" s="166"/>
      <c r="O129" s="193" t="s">
        <v>830</v>
      </c>
      <c r="P129" s="168">
        <v>3</v>
      </c>
      <c r="Q129" s="169">
        <v>0</v>
      </c>
      <c r="R129" s="169">
        <v>0</v>
      </c>
    </row>
    <row r="130" spans="2:18">
      <c r="B130" s="204" t="s">
        <v>774</v>
      </c>
      <c r="C130" s="205"/>
      <c r="D130" s="206" t="s">
        <v>775</v>
      </c>
      <c r="E130" s="206" t="s">
        <v>808</v>
      </c>
      <c r="F130" s="204" t="s">
        <v>13</v>
      </c>
      <c r="G130" s="439"/>
      <c r="H130" s="432" t="s">
        <v>560</v>
      </c>
      <c r="I130" s="433"/>
      <c r="J130" s="163" t="e">
        <f t="shared" si="17"/>
        <v>#N/A</v>
      </c>
      <c r="K130" s="164" t="e">
        <f>INDEX('1.2(1)②'!$B:$B,MATCH(M130,'1.2(1)②'!$A:$A,0),1)</f>
        <v>#N/A</v>
      </c>
      <c r="L130" s="165" t="e">
        <f t="shared" si="19"/>
        <v>#N/A</v>
      </c>
      <c r="M130" s="165" t="str">
        <f t="shared" si="18"/>
        <v>産業（製造業）鉄鋼業製鉄業、製鋼・製鋼圧延業等※1廃熱回収設備</v>
      </c>
      <c r="N130" s="166"/>
      <c r="O130" s="193" t="s">
        <v>3541</v>
      </c>
      <c r="P130" s="168">
        <v>12</v>
      </c>
      <c r="Q130" s="169">
        <v>0</v>
      </c>
      <c r="R130" s="169">
        <v>0</v>
      </c>
    </row>
    <row r="131" spans="2:18">
      <c r="B131" s="204" t="s">
        <v>774</v>
      </c>
      <c r="C131" s="205"/>
      <c r="D131" s="206" t="s">
        <v>775</v>
      </c>
      <c r="E131" s="206" t="s">
        <v>808</v>
      </c>
      <c r="F131" s="204" t="s">
        <v>13</v>
      </c>
      <c r="G131" s="439"/>
      <c r="H131" s="432" t="s">
        <v>1004</v>
      </c>
      <c r="I131" s="433"/>
      <c r="J131" s="163" t="e">
        <f t="shared" si="17"/>
        <v>#N/A</v>
      </c>
      <c r="K131" s="164" t="e">
        <f>INDEX('1.2(1)②'!$B:$B,MATCH(M131,'1.2(1)②'!$A:$A,0),1)</f>
        <v>#N/A</v>
      </c>
      <c r="L131" s="165" t="e">
        <f t="shared" si="19"/>
        <v>#N/A</v>
      </c>
      <c r="M131" s="165" t="str">
        <f t="shared" si="18"/>
        <v>産業（製造業）鉄鋼業製鉄業、製鋼・製鋼圧延業等※1省エネルギー型製造プロセス</v>
      </c>
      <c r="N131" s="166"/>
      <c r="O131" s="193" t="s">
        <v>831</v>
      </c>
      <c r="P131" s="168">
        <v>3</v>
      </c>
      <c r="Q131" s="169">
        <v>0</v>
      </c>
      <c r="R131" s="169">
        <v>0</v>
      </c>
    </row>
    <row r="132" spans="2:18">
      <c r="B132" s="204" t="s">
        <v>774</v>
      </c>
      <c r="C132" s="205"/>
      <c r="D132" s="206" t="s">
        <v>775</v>
      </c>
      <c r="E132" s="206" t="s">
        <v>808</v>
      </c>
      <c r="F132" s="204" t="s">
        <v>13</v>
      </c>
      <c r="G132" s="440"/>
      <c r="H132" s="432" t="s">
        <v>107</v>
      </c>
      <c r="I132" s="433"/>
      <c r="J132" s="163" t="e">
        <f t="shared" si="17"/>
        <v>#N/A</v>
      </c>
      <c r="K132" s="164" t="e">
        <f>INDEX('1.2(1)②'!$B:$B,MATCH(M132,'1.2(1)②'!$A:$A,0),1)</f>
        <v>#N/A</v>
      </c>
      <c r="L132" s="165">
        <f t="shared" si="19"/>
        <v>61</v>
      </c>
      <c r="M132" s="165" t="str">
        <f t="shared" si="18"/>
        <v>産業（製造業）鉄鋼業製鉄業、製鋼・製鋼圧延業等※1その他</v>
      </c>
      <c r="N132" s="166"/>
      <c r="O132" s="193" t="s">
        <v>832</v>
      </c>
      <c r="P132" s="168">
        <v>5</v>
      </c>
      <c r="Q132" s="169">
        <v>0</v>
      </c>
      <c r="R132" s="169">
        <v>0</v>
      </c>
    </row>
    <row r="133" spans="2:18">
      <c r="B133" s="204" t="s">
        <v>774</v>
      </c>
      <c r="C133" s="205"/>
      <c r="D133" s="206" t="s">
        <v>775</v>
      </c>
      <c r="E133" s="206" t="s">
        <v>808</v>
      </c>
      <c r="F133" s="204" t="s">
        <v>13</v>
      </c>
      <c r="G133" s="225" t="s">
        <v>777</v>
      </c>
      <c r="H133" s="432" t="s">
        <v>89</v>
      </c>
      <c r="I133" s="433"/>
      <c r="J133" s="163" t="str">
        <f t="shared" si="17"/>
        <v>62～63</v>
      </c>
      <c r="K133" s="164">
        <f>INDEX('1.2(1)②'!$B:$B,MATCH(M133,'1.2(1)②'!$A:$A,0),1)</f>
        <v>62</v>
      </c>
      <c r="L133" s="165">
        <f t="shared" si="19"/>
        <v>63</v>
      </c>
      <c r="M133" s="165" t="str">
        <f t="shared" si="18"/>
        <v>産業（製造業）鉄鋼業製鉄業、製鋼・製鋼圧延業等※1製鋼工程熱利用設備</v>
      </c>
      <c r="N133" s="166"/>
      <c r="O133" s="193" t="s">
        <v>910</v>
      </c>
      <c r="P133" s="168">
        <v>1</v>
      </c>
      <c r="Q133" s="169">
        <v>0</v>
      </c>
      <c r="R133" s="169">
        <v>0</v>
      </c>
    </row>
    <row r="134" spans="2:18">
      <c r="B134" s="204" t="s">
        <v>774</v>
      </c>
      <c r="C134" s="205"/>
      <c r="D134" s="206" t="s">
        <v>775</v>
      </c>
      <c r="E134" s="206" t="s">
        <v>808</v>
      </c>
      <c r="F134" s="204" t="s">
        <v>13</v>
      </c>
      <c r="G134" s="229" t="s">
        <v>777</v>
      </c>
      <c r="H134" s="432" t="s">
        <v>560</v>
      </c>
      <c r="I134" s="433"/>
      <c r="J134" s="163" t="str">
        <f t="shared" si="17"/>
        <v>64～66</v>
      </c>
      <c r="K134" s="164">
        <f>INDEX('1.2(1)②'!$B:$B,MATCH(M134,'1.2(1)②'!$A:$A,0),1)</f>
        <v>64</v>
      </c>
      <c r="L134" s="165">
        <f t="shared" si="19"/>
        <v>66</v>
      </c>
      <c r="M134" s="165" t="str">
        <f t="shared" si="18"/>
        <v>産業（製造業）鉄鋼業製鉄業、製鋼・製鋼圧延業等※1製鋼工程廃熱回収設備</v>
      </c>
      <c r="N134" s="166"/>
      <c r="O134" s="193" t="s">
        <v>833</v>
      </c>
      <c r="P134" s="168">
        <v>2</v>
      </c>
      <c r="Q134" s="169">
        <v>0</v>
      </c>
      <c r="R134" s="169">
        <v>0</v>
      </c>
    </row>
    <row r="135" spans="2:18">
      <c r="B135" s="204" t="s">
        <v>774</v>
      </c>
      <c r="C135" s="205"/>
      <c r="D135" s="206" t="s">
        <v>775</v>
      </c>
      <c r="E135" s="206" t="s">
        <v>808</v>
      </c>
      <c r="F135" s="204" t="s">
        <v>13</v>
      </c>
      <c r="G135" s="231" t="s">
        <v>777</v>
      </c>
      <c r="H135" s="432" t="s">
        <v>1004</v>
      </c>
      <c r="I135" s="433"/>
      <c r="J135" s="163" t="str">
        <f t="shared" si="17"/>
        <v>67～73</v>
      </c>
      <c r="K135" s="164">
        <f>INDEX('1.2(1)②'!$B:$B,MATCH(M135,'1.2(1)②'!$A:$A,0),1)</f>
        <v>67</v>
      </c>
      <c r="L135" s="165">
        <f t="shared" si="19"/>
        <v>73</v>
      </c>
      <c r="M135" s="165" t="str">
        <f t="shared" si="18"/>
        <v>産業（製造業）鉄鋼業製鉄業、製鋼・製鋼圧延業等※1製鋼工程省エネルギー型製造プロセス</v>
      </c>
      <c r="N135" s="166"/>
      <c r="O135" s="193" t="s">
        <v>834</v>
      </c>
      <c r="P135" s="168">
        <v>5</v>
      </c>
      <c r="Q135" s="169">
        <v>0</v>
      </c>
      <c r="R135" s="169">
        <v>0</v>
      </c>
    </row>
    <row r="136" spans="2:18">
      <c r="B136" s="204" t="s">
        <v>774</v>
      </c>
      <c r="C136" s="205"/>
      <c r="D136" s="206" t="s">
        <v>775</v>
      </c>
      <c r="E136" s="206" t="s">
        <v>808</v>
      </c>
      <c r="F136" s="204" t="s">
        <v>13</v>
      </c>
      <c r="G136" s="232" t="s">
        <v>777</v>
      </c>
      <c r="H136" s="432" t="s">
        <v>107</v>
      </c>
      <c r="I136" s="433"/>
      <c r="J136" s="163" t="str">
        <f t="shared" si="17"/>
        <v>74～81</v>
      </c>
      <c r="K136" s="164">
        <f>INDEX('1.2(1)②'!$B:$B,MATCH(M136,'1.2(1)②'!$A:$A,0),1)</f>
        <v>74</v>
      </c>
      <c r="L136" s="165">
        <f t="shared" si="19"/>
        <v>81</v>
      </c>
      <c r="M136" s="165" t="str">
        <f t="shared" si="18"/>
        <v>産業（製造業）鉄鋼業製鉄業、製鋼・製鋼圧延業等※1製鋼工程その他</v>
      </c>
      <c r="N136" s="166"/>
      <c r="O136" s="193" t="s">
        <v>835</v>
      </c>
      <c r="P136" s="168">
        <v>5</v>
      </c>
      <c r="Q136" s="169">
        <v>0</v>
      </c>
      <c r="R136" s="169">
        <v>0</v>
      </c>
    </row>
    <row r="137" spans="2:18">
      <c r="B137" s="204" t="s">
        <v>774</v>
      </c>
      <c r="C137" s="205"/>
      <c r="D137" s="206" t="s">
        <v>775</v>
      </c>
      <c r="E137" s="206" t="s">
        <v>808</v>
      </c>
      <c r="F137" s="204" t="s">
        <v>13</v>
      </c>
      <c r="G137" s="228" t="s">
        <v>1005</v>
      </c>
      <c r="H137" s="432" t="s">
        <v>89</v>
      </c>
      <c r="I137" s="433"/>
      <c r="J137" s="163" t="str">
        <f t="shared" ref="J137:J168" si="20">HYPERLINK("#'"&amp;$B$17&amp;$B$18&amp;$B$102&amp;"'!B"&amp;K137+6,IF(L137=K137,K137,K137&amp;"～"&amp;L137))</f>
        <v>82～92</v>
      </c>
      <c r="K137" s="164">
        <f>INDEX('1.2(1)②'!$B:$B,MATCH(M137,'1.2(1)②'!$A:$A,0),1)</f>
        <v>82</v>
      </c>
      <c r="L137" s="165">
        <f t="shared" si="19"/>
        <v>92</v>
      </c>
      <c r="M137" s="165" t="str">
        <f t="shared" si="18"/>
        <v>産業（製造業）鉄鋼業製鉄業、製鋼・製鋼圧延業等※1圧延・金属加工・表面処理工程熱利用設備</v>
      </c>
      <c r="N137" s="166"/>
      <c r="O137" s="193" t="s">
        <v>836</v>
      </c>
      <c r="P137" s="168">
        <v>5</v>
      </c>
      <c r="Q137" s="169">
        <v>0</v>
      </c>
      <c r="R137" s="169">
        <v>0</v>
      </c>
    </row>
    <row r="138" spans="2:18">
      <c r="B138" s="204" t="s">
        <v>774</v>
      </c>
      <c r="C138" s="205"/>
      <c r="D138" s="206" t="s">
        <v>775</v>
      </c>
      <c r="E138" s="206" t="s">
        <v>808</v>
      </c>
      <c r="F138" s="204" t="s">
        <v>13</v>
      </c>
      <c r="G138" s="229" t="s">
        <v>1005</v>
      </c>
      <c r="H138" s="432" t="s">
        <v>1004</v>
      </c>
      <c r="I138" s="433"/>
      <c r="J138" s="163" t="str">
        <f t="shared" si="20"/>
        <v>93～102</v>
      </c>
      <c r="K138" s="164">
        <f>INDEX('1.2(1)②'!$B:$B,MATCH(M138,'1.2(1)②'!$A:$A,0),1)</f>
        <v>93</v>
      </c>
      <c r="L138" s="165">
        <f t="shared" si="19"/>
        <v>102</v>
      </c>
      <c r="M138" s="165" t="str">
        <f t="shared" si="18"/>
        <v>産業（製造業）鉄鋼業製鉄業、製鋼・製鋼圧延業等※1圧延・金属加工・表面処理工程省エネルギー型製造プロセス</v>
      </c>
      <c r="N138" s="166"/>
      <c r="O138" s="193" t="s">
        <v>837</v>
      </c>
      <c r="P138" s="168">
        <v>10</v>
      </c>
      <c r="Q138" s="169">
        <v>0</v>
      </c>
      <c r="R138" s="169">
        <v>0</v>
      </c>
    </row>
    <row r="139" spans="2:18">
      <c r="B139" s="204" t="s">
        <v>774</v>
      </c>
      <c r="C139" s="205"/>
      <c r="D139" s="206" t="s">
        <v>775</v>
      </c>
      <c r="E139" s="206" t="s">
        <v>808</v>
      </c>
      <c r="F139" s="204" t="s">
        <v>13</v>
      </c>
      <c r="G139" s="231" t="s">
        <v>1005</v>
      </c>
      <c r="H139" s="432" t="s">
        <v>107</v>
      </c>
      <c r="I139" s="433"/>
      <c r="J139" s="163" t="str">
        <f t="shared" si="20"/>
        <v>103～116</v>
      </c>
      <c r="K139" s="164">
        <f>INDEX('1.2(1)②'!$B:$B,MATCH(M139,'1.2(1)②'!$A:$A,0),1)</f>
        <v>103</v>
      </c>
      <c r="L139" s="165">
        <f t="shared" si="19"/>
        <v>116</v>
      </c>
      <c r="M139" s="165" t="str">
        <f t="shared" si="18"/>
        <v>産業（製造業）鉄鋼業製鉄業、製鋼・製鋼圧延業等※1圧延・金属加工・表面処理工程その他</v>
      </c>
      <c r="N139" s="166"/>
      <c r="O139" s="193" t="s">
        <v>865</v>
      </c>
      <c r="P139" s="168">
        <v>2</v>
      </c>
      <c r="Q139" s="169">
        <v>0</v>
      </c>
      <c r="R139" s="169">
        <v>0</v>
      </c>
    </row>
    <row r="140" spans="2:18">
      <c r="B140" s="204" t="s">
        <v>774</v>
      </c>
      <c r="C140" s="205"/>
      <c r="D140" s="206" t="s">
        <v>775</v>
      </c>
      <c r="E140" s="206" t="s">
        <v>808</v>
      </c>
      <c r="F140" s="204" t="s">
        <v>13</v>
      </c>
      <c r="G140" s="227" t="s">
        <v>778</v>
      </c>
      <c r="H140" s="432" t="s">
        <v>107</v>
      </c>
      <c r="I140" s="433"/>
      <c r="J140" s="163" t="str">
        <f t="shared" si="20"/>
        <v>117～119</v>
      </c>
      <c r="K140" s="164">
        <f>INDEX('1.2(1)②'!$B:$B,MATCH(M140,'1.2(1)②'!$A:$A,0),1)</f>
        <v>117</v>
      </c>
      <c r="L140" s="165">
        <f t="shared" si="19"/>
        <v>119</v>
      </c>
      <c r="M140" s="165" t="str">
        <f t="shared" si="18"/>
        <v>産業（製造業）鉄鋼業製鉄業、製鋼・製鋼圧延業等※1フェロアロイ製造工程その他</v>
      </c>
      <c r="N140" s="166"/>
      <c r="O140" s="193" t="s">
        <v>838</v>
      </c>
      <c r="P140" s="168">
        <v>3</v>
      </c>
      <c r="Q140" s="169">
        <v>0</v>
      </c>
      <c r="R140" s="169">
        <v>0</v>
      </c>
    </row>
    <row r="141" spans="2:18">
      <c r="B141" s="204" t="s">
        <v>774</v>
      </c>
      <c r="C141" s="205"/>
      <c r="D141" s="206" t="s">
        <v>775</v>
      </c>
      <c r="E141" s="207" t="s">
        <v>808</v>
      </c>
      <c r="F141" s="204" t="s">
        <v>13</v>
      </c>
      <c r="G141" s="228" t="s">
        <v>1006</v>
      </c>
      <c r="H141" s="432" t="s">
        <v>74</v>
      </c>
      <c r="I141" s="433"/>
      <c r="J141" s="163" t="str">
        <f t="shared" si="20"/>
        <v>120～141</v>
      </c>
      <c r="K141" s="164">
        <f>INDEX('1.2(1)②'!$B:$B,MATCH(M141,'1.2(1)②'!$A:$A,0),1)</f>
        <v>120</v>
      </c>
      <c r="L141" s="165">
        <f t="shared" si="19"/>
        <v>141</v>
      </c>
      <c r="M141" s="165" t="str">
        <f t="shared" si="18"/>
        <v>産業（製造業）鉄鋼業製鉄業、製鋼・製鋼圧延業等※1伸線工程、引抜工程、鋳鉄管製造工程燃焼設備</v>
      </c>
      <c r="N141" s="166"/>
      <c r="O141" s="193" t="s">
        <v>937</v>
      </c>
      <c r="P141" s="168">
        <v>6</v>
      </c>
      <c r="Q141" s="169">
        <v>0</v>
      </c>
      <c r="R141" s="169">
        <v>0</v>
      </c>
    </row>
    <row r="142" spans="2:18">
      <c r="B142" s="204" t="s">
        <v>774</v>
      </c>
      <c r="C142" s="205"/>
      <c r="D142" s="206" t="s">
        <v>775</v>
      </c>
      <c r="E142" s="205" t="s">
        <v>1007</v>
      </c>
      <c r="F142" s="204" t="s">
        <v>13</v>
      </c>
      <c r="G142" s="225" t="s">
        <v>781</v>
      </c>
      <c r="H142" s="432" t="s">
        <v>74</v>
      </c>
      <c r="I142" s="433"/>
      <c r="J142" s="163" t="str">
        <f t="shared" si="20"/>
        <v>142～144</v>
      </c>
      <c r="K142" s="164">
        <f>INDEX('1.2(1)②'!$B:$B,MATCH(M142,'1.2(1)②'!$A:$A,0),1)</f>
        <v>142</v>
      </c>
      <c r="L142" s="165">
        <f t="shared" si="19"/>
        <v>144</v>
      </c>
      <c r="M142" s="165" t="str">
        <f t="shared" si="18"/>
        <v>産業（製造業）鉄鋼業銑鉄鋳物製造業、可鍛鋳鉄製造業溶解工程燃焼設備</v>
      </c>
      <c r="N142" s="166"/>
      <c r="O142" s="193" t="s">
        <v>867</v>
      </c>
      <c r="P142" s="168">
        <v>1</v>
      </c>
      <c r="Q142" s="169">
        <v>0</v>
      </c>
      <c r="R142" s="169">
        <v>0</v>
      </c>
    </row>
    <row r="143" spans="2:18">
      <c r="B143" s="204" t="s">
        <v>774</v>
      </c>
      <c r="C143" s="205"/>
      <c r="D143" s="206" t="s">
        <v>775</v>
      </c>
      <c r="E143" s="204" t="s">
        <v>1007</v>
      </c>
      <c r="F143" s="204" t="s">
        <v>13</v>
      </c>
      <c r="G143" s="226" t="s">
        <v>781</v>
      </c>
      <c r="H143" s="432" t="s">
        <v>560</v>
      </c>
      <c r="I143" s="433"/>
      <c r="J143" s="163" t="str">
        <f t="shared" si="20"/>
        <v>145～155</v>
      </c>
      <c r="K143" s="164">
        <f>INDEX('1.2(1)②'!$B:$B,MATCH(M143,'1.2(1)②'!$A:$A,0),1)</f>
        <v>145</v>
      </c>
      <c r="L143" s="165">
        <f t="shared" si="19"/>
        <v>155</v>
      </c>
      <c r="M143" s="165" t="str">
        <f t="shared" si="18"/>
        <v>産業（製造業）鉄鋼業銑鉄鋳物製造業、可鍛鋳鉄製造業溶解工程廃熱回収設備</v>
      </c>
      <c r="N143" s="166"/>
      <c r="O143" s="224" t="s">
        <v>839</v>
      </c>
      <c r="P143" s="168">
        <v>2</v>
      </c>
      <c r="Q143" s="169">
        <v>0</v>
      </c>
      <c r="R143" s="169">
        <v>0</v>
      </c>
    </row>
    <row r="144" spans="2:18">
      <c r="B144" s="204" t="s">
        <v>774</v>
      </c>
      <c r="C144" s="205"/>
      <c r="D144" s="206" t="s">
        <v>775</v>
      </c>
      <c r="E144" s="201" t="s">
        <v>1008</v>
      </c>
      <c r="F144" s="204" t="s">
        <v>13</v>
      </c>
      <c r="G144" s="228" t="s">
        <v>777</v>
      </c>
      <c r="H144" s="432" t="s">
        <v>74</v>
      </c>
      <c r="I144" s="433"/>
      <c r="J144" s="163">
        <f t="shared" si="20"/>
        <v>156</v>
      </c>
      <c r="K144" s="164">
        <f>INDEX('1.2(1)②'!$B:$B,MATCH(M144,'1.2(1)②'!$A:$A,0),1)</f>
        <v>156</v>
      </c>
      <c r="L144" s="165">
        <f t="shared" si="19"/>
        <v>156</v>
      </c>
      <c r="M144" s="165" t="str">
        <f t="shared" si="18"/>
        <v>産業（製造業）鉄鋼業鋳鋼製造業製鋼工程燃焼設備</v>
      </c>
      <c r="N144" s="166"/>
      <c r="O144" s="193" t="s">
        <v>3542</v>
      </c>
      <c r="P144" s="168">
        <v>1</v>
      </c>
      <c r="Q144" s="169">
        <v>0</v>
      </c>
      <c r="R144" s="169">
        <v>0</v>
      </c>
    </row>
    <row r="145" spans="2:18">
      <c r="B145" s="204" t="s">
        <v>774</v>
      </c>
      <c r="C145" s="205"/>
      <c r="D145" s="206" t="s">
        <v>775</v>
      </c>
      <c r="E145" s="206" t="s">
        <v>1008</v>
      </c>
      <c r="F145" s="204" t="s">
        <v>13</v>
      </c>
      <c r="G145" s="229" t="s">
        <v>777</v>
      </c>
      <c r="H145" s="432" t="s">
        <v>89</v>
      </c>
      <c r="I145" s="433"/>
      <c r="J145" s="163" t="str">
        <f t="shared" si="20"/>
        <v>157～159</v>
      </c>
      <c r="K145" s="164">
        <f>INDEX('1.2(1)②'!$B:$B,MATCH(M145,'1.2(1)②'!$A:$A,0),1)</f>
        <v>157</v>
      </c>
      <c r="L145" s="165">
        <f t="shared" si="19"/>
        <v>159</v>
      </c>
      <c r="M145" s="165" t="str">
        <f t="shared" si="18"/>
        <v>産業（製造業）鉄鋼業鋳鋼製造業製鋼工程熱利用設備</v>
      </c>
      <c r="N145" s="166"/>
      <c r="O145" s="193" t="s">
        <v>896</v>
      </c>
      <c r="P145" s="168">
        <v>1</v>
      </c>
      <c r="Q145" s="169">
        <v>0</v>
      </c>
      <c r="R145" s="169">
        <v>0</v>
      </c>
    </row>
    <row r="146" spans="2:18">
      <c r="B146" s="204" t="s">
        <v>774</v>
      </c>
      <c r="C146" s="205"/>
      <c r="D146" s="206" t="s">
        <v>775</v>
      </c>
      <c r="E146" s="207" t="s">
        <v>1008</v>
      </c>
      <c r="F146" s="204" t="s">
        <v>13</v>
      </c>
      <c r="G146" s="231" t="s">
        <v>777</v>
      </c>
      <c r="H146" s="432" t="s">
        <v>117</v>
      </c>
      <c r="I146" s="433"/>
      <c r="J146" s="163" t="str">
        <f t="shared" si="20"/>
        <v>160～210</v>
      </c>
      <c r="K146" s="164">
        <f>INDEX('1.2(1)②'!$B:$B,MATCH(M146,'1.2(1)②'!$A:$A,0),1)</f>
        <v>160</v>
      </c>
      <c r="L146" s="165">
        <f t="shared" si="19"/>
        <v>210</v>
      </c>
      <c r="M146" s="165" t="str">
        <f t="shared" si="18"/>
        <v>産業（製造業）鉄鋼業鋳鋼製造業製鋼工程電気使用設備</v>
      </c>
      <c r="N146" s="166"/>
      <c r="O146" s="193" t="s">
        <v>805</v>
      </c>
      <c r="P146" s="168">
        <v>1</v>
      </c>
      <c r="Q146" s="169">
        <v>0</v>
      </c>
      <c r="R146" s="169">
        <v>0</v>
      </c>
    </row>
    <row r="147" spans="2:18">
      <c r="B147" s="208" t="s">
        <v>774</v>
      </c>
      <c r="C147" s="209"/>
      <c r="D147" s="207" t="s">
        <v>775</v>
      </c>
      <c r="E147" s="209" t="s">
        <v>1009</v>
      </c>
      <c r="F147" s="208" t="s">
        <v>13</v>
      </c>
      <c r="G147" s="227" t="s">
        <v>782</v>
      </c>
      <c r="H147" s="432" t="s">
        <v>89</v>
      </c>
      <c r="I147" s="433"/>
      <c r="J147" s="163" t="e">
        <f t="shared" si="20"/>
        <v>#N/A</v>
      </c>
      <c r="K147" s="179">
        <f>INDEX('1.2(1)②'!$B:$B,MATCH(M147,'1.2(1)②'!$A:$A,0),1)</f>
        <v>211</v>
      </c>
      <c r="L147" s="180" t="e">
        <f t="shared" si="19"/>
        <v>#N/A</v>
      </c>
      <c r="M147" s="180" t="str">
        <f t="shared" si="18"/>
        <v>産業（製造業）鉄鋼業鍛鋼製造業加熱工程熱利用設備</v>
      </c>
      <c r="N147" s="181"/>
      <c r="O147" s="193" t="s">
        <v>923</v>
      </c>
      <c r="P147" s="168">
        <v>2</v>
      </c>
      <c r="Q147" s="169">
        <v>0</v>
      </c>
      <c r="R147" s="169">
        <v>0</v>
      </c>
    </row>
    <row r="148" spans="2:18">
      <c r="B148" s="216" t="s">
        <v>774</v>
      </c>
      <c r="C148" s="217"/>
      <c r="D148" s="420" t="s">
        <v>783</v>
      </c>
      <c r="E148" s="421"/>
      <c r="F148" s="216" t="s">
        <v>13</v>
      </c>
      <c r="G148" s="438" t="s">
        <v>3550</v>
      </c>
      <c r="H148" s="432" t="s">
        <v>89</v>
      </c>
      <c r="I148" s="433"/>
      <c r="J148" s="184" t="e">
        <f t="shared" si="20"/>
        <v>#N/A</v>
      </c>
      <c r="K148" s="164" t="e">
        <f>INDEX('1.2(1)②'!$B:$B,MATCH(M148,'1.2(1)②'!$A:$A,0),1)</f>
        <v>#N/A</v>
      </c>
      <c r="L148" s="185" t="e">
        <f t="shared" si="19"/>
        <v>#N/A</v>
      </c>
      <c r="M148" s="185" t="str">
        <f t="shared" si="18"/>
        <v>産業（製造業）パルプ製造業及び紙製造業パルプ化工程
（クラフトパルプ（ＫＰ））熱利用設備</v>
      </c>
      <c r="N148" s="186"/>
      <c r="O148" s="218" t="s">
        <v>840</v>
      </c>
      <c r="P148" s="188">
        <v>4</v>
      </c>
      <c r="Q148" s="189">
        <v>0</v>
      </c>
      <c r="R148" s="189">
        <v>0</v>
      </c>
    </row>
    <row r="149" spans="2:18">
      <c r="B149" s="204" t="s">
        <v>774</v>
      </c>
      <c r="C149" s="205"/>
      <c r="D149" s="415" t="s">
        <v>783</v>
      </c>
      <c r="E149" s="416"/>
      <c r="F149" s="204" t="s">
        <v>13</v>
      </c>
      <c r="G149" s="439"/>
      <c r="H149" s="432" t="s">
        <v>1010</v>
      </c>
      <c r="I149" s="433"/>
      <c r="J149" s="163" t="e">
        <f t="shared" si="20"/>
        <v>#N/A</v>
      </c>
      <c r="K149" s="164" t="e">
        <f>INDEX('1.2(1)②'!$B:$B,MATCH(M149,'1.2(1)②'!$A:$A,0),1)</f>
        <v>#N/A</v>
      </c>
      <c r="L149" s="185" t="e">
        <f t="shared" si="19"/>
        <v>#N/A</v>
      </c>
      <c r="M149" s="185" t="str">
        <f t="shared" si="18"/>
        <v>産業（製造業）パルプ製造業及び紙製造業電気利用設備</v>
      </c>
      <c r="N149" s="186"/>
      <c r="O149" s="193" t="s">
        <v>841</v>
      </c>
      <c r="P149" s="168">
        <v>6</v>
      </c>
      <c r="Q149" s="169">
        <v>0</v>
      </c>
      <c r="R149" s="169">
        <v>0</v>
      </c>
    </row>
    <row r="150" spans="2:18">
      <c r="B150" s="204" t="s">
        <v>774</v>
      </c>
      <c r="C150" s="205"/>
      <c r="D150" s="415" t="s">
        <v>783</v>
      </c>
      <c r="E150" s="416"/>
      <c r="F150" s="204" t="s">
        <v>13</v>
      </c>
      <c r="G150" s="440"/>
      <c r="H150" s="432" t="s">
        <v>1004</v>
      </c>
      <c r="I150" s="433"/>
      <c r="J150" s="163" t="e">
        <f t="shared" si="20"/>
        <v>#N/A</v>
      </c>
      <c r="K150" s="164" t="e">
        <f>INDEX('1.2(1)②'!$B:$B,MATCH(M150,'1.2(1)②'!$A:$A,0),1)</f>
        <v>#N/A</v>
      </c>
      <c r="L150" s="185">
        <f t="shared" si="19"/>
        <v>232</v>
      </c>
      <c r="M150" s="185" t="str">
        <f t="shared" si="18"/>
        <v>産業（製造業）パルプ製造業及び紙製造業省エネルギー型製造プロセス</v>
      </c>
      <c r="N150" s="186"/>
      <c r="O150" s="193" t="s">
        <v>3543</v>
      </c>
      <c r="P150" s="168">
        <v>1</v>
      </c>
      <c r="Q150" s="169">
        <v>0</v>
      </c>
      <c r="R150" s="169">
        <v>0</v>
      </c>
    </row>
    <row r="151" spans="2:18">
      <c r="B151" s="204" t="s">
        <v>774</v>
      </c>
      <c r="C151" s="205"/>
      <c r="D151" s="415" t="s">
        <v>783</v>
      </c>
      <c r="E151" s="416"/>
      <c r="F151" s="204" t="s">
        <v>13</v>
      </c>
      <c r="G151" s="225" t="s">
        <v>985</v>
      </c>
      <c r="H151" s="432" t="s">
        <v>89</v>
      </c>
      <c r="I151" s="433"/>
      <c r="J151" s="163">
        <f t="shared" si="20"/>
        <v>233</v>
      </c>
      <c r="K151" s="164">
        <f>INDEX('1.2(1)②'!$B:$B,MATCH(M151,'1.2(1)②'!$A:$A,0),1)</f>
        <v>233</v>
      </c>
      <c r="L151" s="185">
        <f t="shared" si="19"/>
        <v>233</v>
      </c>
      <c r="M151" s="185" t="str">
        <f t="shared" si="18"/>
        <v>産業（製造業）パルプ製造業及び紙製造業パルプ化工程（機械パルプ）熱利用設備</v>
      </c>
      <c r="N151" s="186"/>
      <c r="O151" s="193" t="s">
        <v>3544</v>
      </c>
      <c r="P151" s="168">
        <v>1</v>
      </c>
      <c r="Q151" s="169">
        <v>0</v>
      </c>
      <c r="R151" s="169">
        <v>0</v>
      </c>
    </row>
    <row r="152" spans="2:18">
      <c r="B152" s="204" t="s">
        <v>774</v>
      </c>
      <c r="C152" s="205"/>
      <c r="D152" s="415" t="s">
        <v>783</v>
      </c>
      <c r="E152" s="416"/>
      <c r="F152" s="204" t="s">
        <v>13</v>
      </c>
      <c r="G152" s="229" t="s">
        <v>984</v>
      </c>
      <c r="H152" s="432" t="s">
        <v>560</v>
      </c>
      <c r="I152" s="433"/>
      <c r="J152" s="163">
        <f t="shared" si="20"/>
        <v>234</v>
      </c>
      <c r="K152" s="164">
        <f>INDEX('1.2(1)②'!$B:$B,MATCH(M152,'1.2(1)②'!$A:$A,0),1)</f>
        <v>234</v>
      </c>
      <c r="L152" s="185">
        <f t="shared" si="19"/>
        <v>234</v>
      </c>
      <c r="M152" s="185" t="str">
        <f t="shared" si="18"/>
        <v>産業（製造業）パルプ製造業及び紙製造業パルプ化工程（機械パルプ）廃熱回収設備</v>
      </c>
      <c r="N152" s="186"/>
      <c r="O152" s="193" t="s">
        <v>3545</v>
      </c>
      <c r="P152" s="168">
        <v>1</v>
      </c>
      <c r="Q152" s="169">
        <v>0</v>
      </c>
      <c r="R152" s="169">
        <v>0</v>
      </c>
    </row>
    <row r="153" spans="2:18">
      <c r="B153" s="204" t="s">
        <v>774</v>
      </c>
      <c r="C153" s="205"/>
      <c r="D153" s="415" t="s">
        <v>783</v>
      </c>
      <c r="E153" s="416"/>
      <c r="F153" s="204" t="s">
        <v>13</v>
      </c>
      <c r="G153" s="232" t="s">
        <v>984</v>
      </c>
      <c r="H153" s="432" t="s">
        <v>117</v>
      </c>
      <c r="I153" s="433"/>
      <c r="J153" s="163" t="str">
        <f t="shared" si="20"/>
        <v>235～237</v>
      </c>
      <c r="K153" s="164">
        <f>INDEX('1.2(1)②'!$B:$B,MATCH(M153,'1.2(1)②'!$A:$A,0),1)</f>
        <v>235</v>
      </c>
      <c r="L153" s="185">
        <f t="shared" si="19"/>
        <v>237</v>
      </c>
      <c r="M153" s="185" t="str">
        <f t="shared" si="18"/>
        <v>産業（製造業）パルプ製造業及び紙製造業パルプ化工程（機械パルプ）電気使用設備</v>
      </c>
      <c r="N153" s="186"/>
      <c r="O153" s="193" t="s">
        <v>842</v>
      </c>
      <c r="P153" s="168">
        <v>3</v>
      </c>
      <c r="Q153" s="169">
        <v>0</v>
      </c>
      <c r="R153" s="169">
        <v>0</v>
      </c>
    </row>
    <row r="154" spans="2:18">
      <c r="B154" s="204" t="s">
        <v>774</v>
      </c>
      <c r="C154" s="205"/>
      <c r="D154" s="415" t="s">
        <v>783</v>
      </c>
      <c r="E154" s="416"/>
      <c r="F154" s="204" t="s">
        <v>13</v>
      </c>
      <c r="G154" s="228" t="s">
        <v>986</v>
      </c>
      <c r="H154" s="432" t="s">
        <v>117</v>
      </c>
      <c r="I154" s="433"/>
      <c r="J154" s="163" t="str">
        <f t="shared" si="20"/>
        <v>238～244</v>
      </c>
      <c r="K154" s="164">
        <f>INDEX('1.2(1)②'!$B:$B,MATCH(M154,'1.2(1)②'!$A:$A,0),1)</f>
        <v>238</v>
      </c>
      <c r="L154" s="185">
        <f t="shared" si="19"/>
        <v>244</v>
      </c>
      <c r="M154" s="185" t="str">
        <f t="shared" si="18"/>
        <v>産業（製造業）パルプ製造業及び紙製造業パルプ化工程（古紙パルプ）電気使用設備</v>
      </c>
      <c r="N154" s="186"/>
      <c r="O154" s="193" t="s">
        <v>843</v>
      </c>
      <c r="P154" s="168">
        <v>7</v>
      </c>
      <c r="Q154" s="169">
        <v>0</v>
      </c>
      <c r="R154" s="169">
        <v>0</v>
      </c>
    </row>
    <row r="155" spans="2:18">
      <c r="B155" s="204" t="s">
        <v>774</v>
      </c>
      <c r="C155" s="205"/>
      <c r="D155" s="415" t="s">
        <v>783</v>
      </c>
      <c r="E155" s="416"/>
      <c r="F155" s="204" t="s">
        <v>13</v>
      </c>
      <c r="G155" s="225" t="s">
        <v>988</v>
      </c>
      <c r="H155" s="432" t="s">
        <v>89</v>
      </c>
      <c r="I155" s="433"/>
      <c r="J155" s="163" t="str">
        <f t="shared" si="20"/>
        <v>245～255</v>
      </c>
      <c r="K155" s="164">
        <f>INDEX('1.2(1)②'!$B:$B,MATCH(M155,'1.2(1)②'!$A:$A,0),1)</f>
        <v>245</v>
      </c>
      <c r="L155" s="185">
        <f t="shared" si="19"/>
        <v>255</v>
      </c>
      <c r="M155" s="185" t="str">
        <f t="shared" si="18"/>
        <v>産業（製造業）パルプ製造業及び紙製造業抄紙工程熱利用設備</v>
      </c>
      <c r="N155" s="186"/>
      <c r="O155" s="193" t="s">
        <v>844</v>
      </c>
      <c r="P155" s="168">
        <v>11</v>
      </c>
      <c r="Q155" s="169">
        <v>0</v>
      </c>
      <c r="R155" s="169">
        <v>0</v>
      </c>
    </row>
    <row r="156" spans="2:18">
      <c r="B156" s="204" t="s">
        <v>774</v>
      </c>
      <c r="C156" s="205"/>
      <c r="D156" s="415" t="s">
        <v>783</v>
      </c>
      <c r="E156" s="416"/>
      <c r="F156" s="204" t="s">
        <v>13</v>
      </c>
      <c r="G156" s="229" t="s">
        <v>988</v>
      </c>
      <c r="H156" s="432" t="s">
        <v>560</v>
      </c>
      <c r="I156" s="433"/>
      <c r="J156" s="163">
        <f t="shared" si="20"/>
        <v>256</v>
      </c>
      <c r="K156" s="164">
        <f>INDEX('1.2(1)②'!$B:$B,MATCH(M156,'1.2(1)②'!$A:$A,0),1)</f>
        <v>256</v>
      </c>
      <c r="L156" s="185">
        <f t="shared" si="19"/>
        <v>256</v>
      </c>
      <c r="M156" s="185" t="str">
        <f t="shared" si="18"/>
        <v>産業（製造業）パルプ製造業及び紙製造業抄紙工程廃熱回収設備</v>
      </c>
      <c r="N156" s="186"/>
      <c r="O156" s="193" t="s">
        <v>845</v>
      </c>
      <c r="P156" s="168">
        <v>1</v>
      </c>
      <c r="Q156" s="169">
        <v>0</v>
      </c>
      <c r="R156" s="169">
        <v>0</v>
      </c>
    </row>
    <row r="157" spans="2:18">
      <c r="B157" s="204" t="s">
        <v>774</v>
      </c>
      <c r="C157" s="205"/>
      <c r="D157" s="415" t="s">
        <v>783</v>
      </c>
      <c r="E157" s="416"/>
      <c r="F157" s="204" t="s">
        <v>13</v>
      </c>
      <c r="G157" s="231" t="s">
        <v>988</v>
      </c>
      <c r="H157" s="432" t="s">
        <v>117</v>
      </c>
      <c r="I157" s="433"/>
      <c r="J157" s="163" t="str">
        <f t="shared" si="20"/>
        <v>257～264</v>
      </c>
      <c r="K157" s="164">
        <f>INDEX('1.2(1)②'!$B:$B,MATCH(M157,'1.2(1)②'!$A:$A,0),1)</f>
        <v>257</v>
      </c>
      <c r="L157" s="185">
        <f t="shared" si="19"/>
        <v>264</v>
      </c>
      <c r="M157" s="185" t="str">
        <f t="shared" si="18"/>
        <v>産業（製造業）パルプ製造業及び紙製造業抄紙工程電気使用設備</v>
      </c>
      <c r="N157" s="186"/>
      <c r="O157" s="193" t="s">
        <v>846</v>
      </c>
      <c r="P157" s="168">
        <v>8</v>
      </c>
      <c r="Q157" s="169">
        <v>0</v>
      </c>
      <c r="R157" s="169">
        <v>0</v>
      </c>
    </row>
    <row r="158" spans="2:18">
      <c r="B158" s="204" t="s">
        <v>774</v>
      </c>
      <c r="C158" s="205"/>
      <c r="D158" s="415" t="s">
        <v>783</v>
      </c>
      <c r="E158" s="416"/>
      <c r="F158" s="204" t="s">
        <v>13</v>
      </c>
      <c r="G158" s="231" t="s">
        <v>988</v>
      </c>
      <c r="H158" s="432" t="s">
        <v>1004</v>
      </c>
      <c r="I158" s="433"/>
      <c r="J158" s="163" t="str">
        <f t="shared" si="20"/>
        <v>265～266</v>
      </c>
      <c r="K158" s="164">
        <f>INDEX('1.2(1)②'!$B:$B,MATCH(M158,'1.2(1)②'!$A:$A,0),1)</f>
        <v>265</v>
      </c>
      <c r="L158" s="185">
        <f t="shared" si="19"/>
        <v>266</v>
      </c>
      <c r="M158" s="185" t="str">
        <f t="shared" si="18"/>
        <v>産業（製造業）パルプ製造業及び紙製造業抄紙工程省エネルギー型製造プロセス</v>
      </c>
      <c r="N158" s="186"/>
      <c r="O158" s="193" t="s">
        <v>847</v>
      </c>
      <c r="P158" s="168">
        <v>2</v>
      </c>
      <c r="Q158" s="169">
        <v>0</v>
      </c>
      <c r="R158" s="169">
        <v>0</v>
      </c>
    </row>
    <row r="159" spans="2:18">
      <c r="B159" s="204" t="s">
        <v>774</v>
      </c>
      <c r="C159" s="205"/>
      <c r="D159" s="415" t="s">
        <v>783</v>
      </c>
      <c r="E159" s="416"/>
      <c r="F159" s="204" t="s">
        <v>13</v>
      </c>
      <c r="G159" s="438" t="s">
        <v>990</v>
      </c>
      <c r="H159" s="432" t="s">
        <v>74</v>
      </c>
      <c r="I159" s="433"/>
      <c r="J159" s="163" t="e">
        <f t="shared" si="20"/>
        <v>#N/A</v>
      </c>
      <c r="K159" s="164">
        <f>INDEX('1.2(1)②'!$B:$B,MATCH(M159,'1.2(1)②'!$A:$A,0),1)</f>
        <v>267</v>
      </c>
      <c r="L159" s="185" t="e">
        <f t="shared" si="19"/>
        <v>#N/A</v>
      </c>
      <c r="M159" s="185" t="str">
        <f t="shared" si="18"/>
        <v>産業（製造業）パルプ製造業及び紙製造業動力工程（重油、石炭、都市ガス、固形燃料等）燃焼設備</v>
      </c>
      <c r="N159" s="186"/>
      <c r="O159" s="193" t="s">
        <v>916</v>
      </c>
      <c r="P159" s="168">
        <v>1</v>
      </c>
      <c r="Q159" s="169">
        <v>0</v>
      </c>
      <c r="R159" s="169">
        <v>0</v>
      </c>
    </row>
    <row r="160" spans="2:18">
      <c r="B160" s="204" t="s">
        <v>774</v>
      </c>
      <c r="C160" s="205"/>
      <c r="D160" s="415" t="s">
        <v>783</v>
      </c>
      <c r="E160" s="416"/>
      <c r="F160" s="204" t="s">
        <v>13</v>
      </c>
      <c r="G160" s="440"/>
      <c r="H160" s="432" t="s">
        <v>89</v>
      </c>
      <c r="I160" s="433"/>
      <c r="J160" s="163" t="e">
        <f t="shared" si="20"/>
        <v>#N/A</v>
      </c>
      <c r="K160" s="164" t="e">
        <f>INDEX('1.2(1)②'!$B:$B,MATCH(M160,'1.2(1)②'!$A:$A,0),1)</f>
        <v>#N/A</v>
      </c>
      <c r="L160" s="185">
        <f t="shared" si="19"/>
        <v>268</v>
      </c>
      <c r="M160" s="185" t="str">
        <f t="shared" si="18"/>
        <v>産業（製造業）パルプ製造業及び紙製造業熱利用設備</v>
      </c>
      <c r="N160" s="186"/>
      <c r="O160" s="193" t="s">
        <v>848</v>
      </c>
      <c r="P160" s="168">
        <v>1</v>
      </c>
      <c r="Q160" s="169">
        <v>0</v>
      </c>
      <c r="R160" s="169">
        <v>0</v>
      </c>
    </row>
    <row r="161" spans="2:18">
      <c r="B161" s="204" t="s">
        <v>774</v>
      </c>
      <c r="C161" s="205"/>
      <c r="D161" s="415" t="s">
        <v>783</v>
      </c>
      <c r="E161" s="416"/>
      <c r="F161" s="204" t="s">
        <v>13</v>
      </c>
      <c r="G161" s="228" t="s">
        <v>992</v>
      </c>
      <c r="H161" s="432" t="s">
        <v>74</v>
      </c>
      <c r="I161" s="433"/>
      <c r="J161" s="163">
        <f t="shared" si="20"/>
        <v>269</v>
      </c>
      <c r="K161" s="164">
        <f>INDEX('1.2(1)②'!$B:$B,MATCH(M161,'1.2(1)②'!$A:$A,0),1)</f>
        <v>269</v>
      </c>
      <c r="L161" s="185">
        <f t="shared" si="19"/>
        <v>269</v>
      </c>
      <c r="M161" s="185" t="str">
        <f t="shared" si="18"/>
        <v>産業（製造業）パルプ製造業及び紙製造業動力工程（回収黒液）燃焼設備</v>
      </c>
      <c r="N161" s="186"/>
      <c r="O161" s="193" t="s">
        <v>903</v>
      </c>
      <c r="P161" s="168">
        <v>1</v>
      </c>
      <c r="Q161" s="169">
        <v>0</v>
      </c>
      <c r="R161" s="169">
        <v>0</v>
      </c>
    </row>
    <row r="162" spans="2:18">
      <c r="B162" s="204" t="s">
        <v>774</v>
      </c>
      <c r="C162" s="205"/>
      <c r="D162" s="415" t="s">
        <v>783</v>
      </c>
      <c r="E162" s="416"/>
      <c r="F162" s="204" t="s">
        <v>13</v>
      </c>
      <c r="G162" s="231" t="s">
        <v>992</v>
      </c>
      <c r="H162" s="432" t="s">
        <v>89</v>
      </c>
      <c r="I162" s="433"/>
      <c r="J162" s="163" t="str">
        <f t="shared" si="20"/>
        <v>270～273</v>
      </c>
      <c r="K162" s="164">
        <f>INDEX('1.2(1)②'!$B:$B,MATCH(M162,'1.2(1)②'!$A:$A,0),1)</f>
        <v>270</v>
      </c>
      <c r="L162" s="185">
        <f t="shared" si="19"/>
        <v>273</v>
      </c>
      <c r="M162" s="185" t="str">
        <f t="shared" si="18"/>
        <v>産業（製造業）パルプ製造業及び紙製造業動力工程（回収黒液）熱利用設備</v>
      </c>
      <c r="N162" s="186"/>
      <c r="O162" s="193" t="s">
        <v>849</v>
      </c>
      <c r="P162" s="168">
        <v>4</v>
      </c>
      <c r="Q162" s="169">
        <v>0</v>
      </c>
      <c r="R162" s="169">
        <v>0</v>
      </c>
    </row>
    <row r="163" spans="2:18">
      <c r="B163" s="204" t="s">
        <v>774</v>
      </c>
      <c r="C163" s="205"/>
      <c r="D163" s="415" t="s">
        <v>783</v>
      </c>
      <c r="E163" s="416"/>
      <c r="F163" s="204" t="s">
        <v>13</v>
      </c>
      <c r="G163" s="231" t="s">
        <v>992</v>
      </c>
      <c r="H163" s="432" t="s">
        <v>560</v>
      </c>
      <c r="I163" s="433"/>
      <c r="J163" s="163" t="str">
        <f t="shared" si="20"/>
        <v>274～277</v>
      </c>
      <c r="K163" s="164">
        <f>INDEX('1.2(1)②'!$B:$B,MATCH(M163,'1.2(1)②'!$A:$A,0),1)</f>
        <v>274</v>
      </c>
      <c r="L163" s="185">
        <f t="shared" si="19"/>
        <v>277</v>
      </c>
      <c r="M163" s="185" t="str">
        <f t="shared" si="18"/>
        <v>産業（製造業）パルプ製造業及び紙製造業動力工程（回収黒液）廃熱回収設備</v>
      </c>
      <c r="N163" s="186"/>
      <c r="O163" s="193" t="s">
        <v>849</v>
      </c>
      <c r="P163" s="168">
        <v>4</v>
      </c>
      <c r="Q163" s="169">
        <v>0</v>
      </c>
      <c r="R163" s="169">
        <v>0</v>
      </c>
    </row>
    <row r="164" spans="2:18">
      <c r="B164" s="204" t="s">
        <v>774</v>
      </c>
      <c r="C164" s="205"/>
      <c r="D164" s="415" t="s">
        <v>783</v>
      </c>
      <c r="E164" s="416"/>
      <c r="F164" s="204" t="s">
        <v>13</v>
      </c>
      <c r="G164" s="232" t="s">
        <v>992</v>
      </c>
      <c r="H164" s="432" t="s">
        <v>110</v>
      </c>
      <c r="I164" s="433"/>
      <c r="J164" s="163">
        <f t="shared" si="20"/>
        <v>278</v>
      </c>
      <c r="K164" s="164">
        <f>INDEX('1.2(1)②'!$B:$B,MATCH(M164,'1.2(1)②'!$A:$A,0),1)</f>
        <v>278</v>
      </c>
      <c r="L164" s="185">
        <f t="shared" si="19"/>
        <v>278</v>
      </c>
      <c r="M164" s="185" t="str">
        <f t="shared" si="18"/>
        <v>産業（製造業）パルプ製造業及び紙製造業動力工程（回収黒液）コージェネレーション設備</v>
      </c>
      <c r="N164" s="186"/>
      <c r="O164" s="193" t="s">
        <v>850</v>
      </c>
      <c r="P164" s="168">
        <v>1</v>
      </c>
      <c r="Q164" s="169">
        <v>0</v>
      </c>
      <c r="R164" s="169">
        <v>0</v>
      </c>
    </row>
    <row r="165" spans="2:18" ht="28.8">
      <c r="B165" s="204" t="s">
        <v>774</v>
      </c>
      <c r="C165" s="205"/>
      <c r="D165" s="415" t="s">
        <v>783</v>
      </c>
      <c r="E165" s="416"/>
      <c r="F165" s="204" t="s">
        <v>13</v>
      </c>
      <c r="G165" s="228" t="s">
        <v>817</v>
      </c>
      <c r="H165" s="432" t="s">
        <v>107</v>
      </c>
      <c r="I165" s="433"/>
      <c r="J165" s="163">
        <f t="shared" si="20"/>
        <v>279</v>
      </c>
      <c r="K165" s="164">
        <f>INDEX('1.2(1)②'!$B:$B,MATCH(M165,'1.2(1)②'!$A:$A,0),1)</f>
        <v>279</v>
      </c>
      <c r="L165" s="185">
        <f t="shared" si="19"/>
        <v>279</v>
      </c>
      <c r="M165" s="185" t="str">
        <f t="shared" si="18"/>
        <v>産業（製造業）パルプ製造業及び紙製造業共通工程※2その他</v>
      </c>
      <c r="N165" s="186"/>
      <c r="O165" s="193" t="s">
        <v>877</v>
      </c>
      <c r="P165" s="168">
        <v>1</v>
      </c>
      <c r="Q165" s="169">
        <v>0</v>
      </c>
      <c r="R165" s="169">
        <v>0</v>
      </c>
    </row>
    <row r="166" spans="2:18">
      <c r="B166" s="204" t="s">
        <v>774</v>
      </c>
      <c r="C166" s="205"/>
      <c r="D166" s="415" t="s">
        <v>783</v>
      </c>
      <c r="E166" s="416"/>
      <c r="F166" s="204" t="s">
        <v>13</v>
      </c>
      <c r="G166" s="225" t="s">
        <v>737</v>
      </c>
      <c r="H166" s="432" t="s">
        <v>117</v>
      </c>
      <c r="I166" s="433"/>
      <c r="J166" s="163" t="str">
        <f t="shared" si="20"/>
        <v>280～283</v>
      </c>
      <c r="K166" s="164">
        <f>INDEX('1.2(1)②'!$B:$B,MATCH(M166,'1.2(1)②'!$A:$A,0),1)</f>
        <v>280</v>
      </c>
      <c r="L166" s="185">
        <f t="shared" si="19"/>
        <v>283</v>
      </c>
      <c r="M166" s="185" t="str">
        <f t="shared" si="18"/>
        <v>産業（製造業）パルプ製造業及び紙製造業その他の主要エネルギー消費設備電気使用設備</v>
      </c>
      <c r="N166" s="186"/>
      <c r="O166" s="193" t="s">
        <v>851</v>
      </c>
      <c r="P166" s="168">
        <v>4</v>
      </c>
      <c r="Q166" s="169">
        <v>0</v>
      </c>
      <c r="R166" s="169">
        <v>0</v>
      </c>
    </row>
    <row r="167" spans="2:18">
      <c r="B167" s="204" t="s">
        <v>774</v>
      </c>
      <c r="C167" s="205"/>
      <c r="D167" s="413" t="s">
        <v>1022</v>
      </c>
      <c r="E167" s="201" t="s">
        <v>1011</v>
      </c>
      <c r="F167" s="204" t="s">
        <v>13</v>
      </c>
      <c r="G167" s="227" t="s">
        <v>821</v>
      </c>
      <c r="H167" s="432" t="s">
        <v>74</v>
      </c>
      <c r="I167" s="433"/>
      <c r="J167" s="163" t="str">
        <f t="shared" si="20"/>
        <v>284～286</v>
      </c>
      <c r="K167" s="164">
        <f>INDEX('1.2(1)②'!$B:$B,MATCH(M167,'1.2(1)②'!$A:$A,0),1)</f>
        <v>284</v>
      </c>
      <c r="L167" s="185">
        <f t="shared" si="19"/>
        <v>286</v>
      </c>
      <c r="M167" s="185" t="str">
        <f>B167&amp;D169&amp;E167&amp;G167&amp;H167</f>
        <v>産業（製造業）石油化学系基礎製品製造業（ナフサ分解プラント）ナフサ分解工程燃焼設備</v>
      </c>
      <c r="N167" s="186"/>
      <c r="O167" s="193" t="s">
        <v>925</v>
      </c>
      <c r="P167" s="168">
        <v>3</v>
      </c>
      <c r="Q167" s="169">
        <v>0</v>
      </c>
      <c r="R167" s="169">
        <v>0</v>
      </c>
    </row>
    <row r="168" spans="2:18">
      <c r="B168" s="204" t="s">
        <v>774</v>
      </c>
      <c r="C168" s="205"/>
      <c r="D168" s="419"/>
      <c r="E168" s="204" t="s">
        <v>1011</v>
      </c>
      <c r="F168" s="204" t="s">
        <v>13</v>
      </c>
      <c r="G168" s="228" t="s">
        <v>823</v>
      </c>
      <c r="H168" s="432" t="s">
        <v>89</v>
      </c>
      <c r="I168" s="433"/>
      <c r="J168" s="163" t="str">
        <f t="shared" si="20"/>
        <v>287～290</v>
      </c>
      <c r="K168" s="164">
        <f>INDEX('1.2(1)②'!$B:$B,MATCH(M168,'1.2(1)②'!$A:$A,0),1)</f>
        <v>287</v>
      </c>
      <c r="L168" s="185">
        <f t="shared" si="19"/>
        <v>290</v>
      </c>
      <c r="M168" s="185" t="str">
        <f>B168&amp;D169&amp;E168&amp;G168&amp;H168</f>
        <v>産業（製造業）石油化学系基礎製品製造業（ナフサ分解プラント）高温分離工程熱利用設備</v>
      </c>
      <c r="N168" s="186"/>
      <c r="O168" s="193" t="s">
        <v>852</v>
      </c>
      <c r="P168" s="168">
        <v>4</v>
      </c>
      <c r="Q168" s="169">
        <v>0</v>
      </c>
      <c r="R168" s="169">
        <v>0</v>
      </c>
    </row>
    <row r="169" spans="2:18">
      <c r="B169" s="204" t="s">
        <v>774</v>
      </c>
      <c r="C169" s="205"/>
      <c r="D169" s="206" t="s">
        <v>790</v>
      </c>
      <c r="E169" s="206" t="s">
        <v>1011</v>
      </c>
      <c r="F169" s="204" t="s">
        <v>13</v>
      </c>
      <c r="G169" s="229" t="s">
        <v>823</v>
      </c>
      <c r="H169" s="432" t="s">
        <v>560</v>
      </c>
      <c r="I169" s="433"/>
      <c r="J169" s="163">
        <f t="shared" ref="J169:J178" si="21">HYPERLINK("#'"&amp;$B$17&amp;$B$18&amp;$B$102&amp;"'!B"&amp;K169+6,IF(L169=K169,K169,K169&amp;"～"&amp;L169))</f>
        <v>291</v>
      </c>
      <c r="K169" s="164">
        <f>INDEX('1.2(1)②'!$B:$B,MATCH(M169,'1.2(1)②'!$A:$A,0),1)</f>
        <v>291</v>
      </c>
      <c r="L169" s="185">
        <f t="shared" si="19"/>
        <v>291</v>
      </c>
      <c r="M169" s="185" t="str">
        <f t="shared" ref="M169:M178" si="22">B169&amp;D169&amp;E169&amp;G169&amp;H169</f>
        <v>産業（製造業）石油化学系基礎製品製造業（ナフサ分解プラント）高温分離工程廃熱回収設備</v>
      </c>
      <c r="N169" s="186"/>
      <c r="O169" s="193" t="s">
        <v>853</v>
      </c>
      <c r="P169" s="168">
        <v>1</v>
      </c>
      <c r="Q169" s="169">
        <v>0</v>
      </c>
      <c r="R169" s="169">
        <v>0</v>
      </c>
    </row>
    <row r="170" spans="2:18" ht="28.8">
      <c r="B170" s="204" t="s">
        <v>774</v>
      </c>
      <c r="C170" s="205"/>
      <c r="D170" s="206" t="s">
        <v>790</v>
      </c>
      <c r="E170" s="207" t="s">
        <v>1011</v>
      </c>
      <c r="F170" s="204" t="s">
        <v>13</v>
      </c>
      <c r="G170" s="227" t="s">
        <v>825</v>
      </c>
      <c r="H170" s="432" t="s">
        <v>89</v>
      </c>
      <c r="I170" s="433"/>
      <c r="J170" s="163" t="str">
        <f t="shared" si="21"/>
        <v>292～295</v>
      </c>
      <c r="K170" s="164">
        <f>INDEX('1.2(1)②'!$B:$B,MATCH(M170,'1.2(1)②'!$A:$A,0),1)</f>
        <v>292</v>
      </c>
      <c r="L170" s="185">
        <f t="shared" ref="L170:L177" si="23">K171-1</f>
        <v>295</v>
      </c>
      <c r="M170" s="185" t="str">
        <f t="shared" si="22"/>
        <v>産業（製造業）石油化学系基礎製品製造業（ナフサ分解プラント）低温分離工程熱利用設備</v>
      </c>
      <c r="N170" s="186"/>
      <c r="O170" s="193" t="s">
        <v>3546</v>
      </c>
      <c r="P170" s="168">
        <v>4</v>
      </c>
      <c r="Q170" s="169">
        <v>0</v>
      </c>
      <c r="R170" s="169">
        <v>0</v>
      </c>
    </row>
    <row r="171" spans="2:18" ht="28.8">
      <c r="B171" s="204" t="s">
        <v>774</v>
      </c>
      <c r="C171" s="205"/>
      <c r="D171" s="207" t="s">
        <v>790</v>
      </c>
      <c r="E171" s="209" t="s">
        <v>1012</v>
      </c>
      <c r="F171" s="204" t="s">
        <v>13</v>
      </c>
      <c r="G171" s="228" t="s">
        <v>827</v>
      </c>
      <c r="H171" s="432" t="s">
        <v>89</v>
      </c>
      <c r="I171" s="433"/>
      <c r="J171" s="163" t="e">
        <f t="shared" si="21"/>
        <v>#N/A</v>
      </c>
      <c r="K171" s="164">
        <f>INDEX('1.2(1)②'!$B:$B,MATCH(M171,'1.2(1)②'!$A:$A,0),1)</f>
        <v>296</v>
      </c>
      <c r="L171" s="185" t="e">
        <f t="shared" si="23"/>
        <v>#N/A</v>
      </c>
      <c r="M171" s="185" t="str">
        <f t="shared" si="22"/>
        <v>産業（製造業）石油化学系基礎製品製造業（その他のプラント）分離操作工程熱利用設備</v>
      </c>
      <c r="N171" s="186"/>
      <c r="O171" s="193" t="s">
        <v>3546</v>
      </c>
      <c r="P171" s="168">
        <v>4</v>
      </c>
      <c r="Q171" s="169">
        <v>0</v>
      </c>
      <c r="R171" s="169">
        <v>0</v>
      </c>
    </row>
    <row r="172" spans="2:18">
      <c r="B172" s="204" t="s">
        <v>774</v>
      </c>
      <c r="C172" s="205"/>
      <c r="D172" s="420" t="s">
        <v>793</v>
      </c>
      <c r="E172" s="421"/>
      <c r="F172" s="204" t="s">
        <v>13</v>
      </c>
      <c r="G172" s="227" t="s">
        <v>794</v>
      </c>
      <c r="H172" s="432" t="s">
        <v>107</v>
      </c>
      <c r="I172" s="433"/>
      <c r="J172" s="163" t="e">
        <f t="shared" si="21"/>
        <v>#N/A</v>
      </c>
      <c r="K172" s="164" t="e">
        <f>INDEX('1.2(1)②'!$B:$B,MATCH(M172,'1.2(1)②'!$A:$A,0),1)</f>
        <v>#N/A</v>
      </c>
      <c r="L172" s="185">
        <f t="shared" si="23"/>
        <v>301</v>
      </c>
      <c r="M172" s="185" t="str">
        <f t="shared" si="22"/>
        <v>産業（製造業）セメント製造業共通工程その他</v>
      </c>
      <c r="N172" s="186"/>
      <c r="O172" s="193" t="s">
        <v>3547</v>
      </c>
      <c r="P172" s="168">
        <v>1</v>
      </c>
      <c r="Q172" s="169">
        <v>0</v>
      </c>
      <c r="R172" s="169">
        <v>0</v>
      </c>
    </row>
    <row r="173" spans="2:18">
      <c r="B173" s="204" t="s">
        <v>774</v>
      </c>
      <c r="C173" s="205"/>
      <c r="D173" s="415" t="s">
        <v>1013</v>
      </c>
      <c r="E173" s="416"/>
      <c r="F173" s="204" t="s">
        <v>13</v>
      </c>
      <c r="G173" s="228" t="s">
        <v>1014</v>
      </c>
      <c r="H173" s="432" t="s">
        <v>1015</v>
      </c>
      <c r="I173" s="433"/>
      <c r="J173" s="163" t="str">
        <f t="shared" si="21"/>
        <v>302～303</v>
      </c>
      <c r="K173" s="164">
        <f>INDEX('1.2(1)②'!$B:$B,MATCH(M173,'1.2(1)②'!$A:$A,0),1)</f>
        <v>302</v>
      </c>
      <c r="L173" s="185">
        <f t="shared" si="23"/>
        <v>303</v>
      </c>
      <c r="M173" s="185" t="str">
        <f t="shared" si="22"/>
        <v>産業（製造業）セメント製造業原料粉砕工程原料粉砕設備</v>
      </c>
      <c r="N173" s="186"/>
      <c r="O173" s="193" t="s">
        <v>854</v>
      </c>
      <c r="P173" s="168">
        <v>2</v>
      </c>
      <c r="Q173" s="169">
        <v>0</v>
      </c>
      <c r="R173" s="169">
        <v>0</v>
      </c>
    </row>
    <row r="174" spans="2:18">
      <c r="B174" s="204" t="s">
        <v>774</v>
      </c>
      <c r="C174" s="205"/>
      <c r="D174" s="415" t="s">
        <v>1013</v>
      </c>
      <c r="E174" s="416"/>
      <c r="F174" s="204" t="s">
        <v>13</v>
      </c>
      <c r="G174" s="225" t="s">
        <v>770</v>
      </c>
      <c r="H174" s="432" t="s">
        <v>1016</v>
      </c>
      <c r="I174" s="433"/>
      <c r="J174" s="163" t="str">
        <f t="shared" si="21"/>
        <v>304～305</v>
      </c>
      <c r="K174" s="164">
        <f>INDEX('1.2(1)②'!$B:$B,MATCH(M174,'1.2(1)②'!$A:$A,0),1)</f>
        <v>304</v>
      </c>
      <c r="L174" s="185">
        <f t="shared" si="23"/>
        <v>305</v>
      </c>
      <c r="M174" s="185" t="str">
        <f t="shared" si="22"/>
        <v>産業（製造業）セメント製造業焼成工程石炭粉砕設備</v>
      </c>
      <c r="N174" s="186"/>
      <c r="O174" s="193" t="s">
        <v>854</v>
      </c>
      <c r="P174" s="168">
        <v>2</v>
      </c>
      <c r="Q174" s="169">
        <v>0</v>
      </c>
      <c r="R174" s="169">
        <v>0</v>
      </c>
    </row>
    <row r="175" spans="2:18">
      <c r="B175" s="204" t="s">
        <v>774</v>
      </c>
      <c r="C175" s="205"/>
      <c r="D175" s="415" t="s">
        <v>1013</v>
      </c>
      <c r="E175" s="416"/>
      <c r="F175" s="204" t="s">
        <v>13</v>
      </c>
      <c r="G175" s="229" t="s">
        <v>770</v>
      </c>
      <c r="H175" s="432" t="s">
        <v>1017</v>
      </c>
      <c r="I175" s="433"/>
      <c r="J175" s="163" t="str">
        <f t="shared" si="21"/>
        <v>306～307</v>
      </c>
      <c r="K175" s="164">
        <f>INDEX('1.2(1)②'!$B:$B,MATCH(M175,'1.2(1)②'!$A:$A,0),1)</f>
        <v>306</v>
      </c>
      <c r="L175" s="185">
        <f t="shared" si="23"/>
        <v>307</v>
      </c>
      <c r="M175" s="185" t="str">
        <f t="shared" si="22"/>
        <v>産業（製造業）セメント製造業焼成工程排熱回収設備</v>
      </c>
      <c r="N175" s="186"/>
      <c r="O175" s="193" t="s">
        <v>855</v>
      </c>
      <c r="P175" s="168">
        <v>3</v>
      </c>
      <c r="Q175" s="169">
        <v>0</v>
      </c>
      <c r="R175" s="169">
        <v>0</v>
      </c>
    </row>
    <row r="176" spans="2:18">
      <c r="B176" s="204" t="s">
        <v>774</v>
      </c>
      <c r="C176" s="205"/>
      <c r="D176" s="415" t="s">
        <v>1013</v>
      </c>
      <c r="E176" s="416"/>
      <c r="F176" s="204" t="s">
        <v>13</v>
      </c>
      <c r="G176" s="232" t="s">
        <v>770</v>
      </c>
      <c r="H176" s="432" t="s">
        <v>1018</v>
      </c>
      <c r="I176" s="433"/>
      <c r="J176" s="163" t="str">
        <f t="shared" si="21"/>
        <v>308～309</v>
      </c>
      <c r="K176" s="164">
        <f>INDEX('1.2(1)②'!$B:$B,MATCH(M176,'1.2(1)②'!$A:$A,0),1)</f>
        <v>308</v>
      </c>
      <c r="L176" s="185">
        <f t="shared" si="23"/>
        <v>309</v>
      </c>
      <c r="M176" s="185" t="str">
        <f t="shared" si="22"/>
        <v>産業（製造業）セメント製造業焼成工程廃棄物燃料利用設備</v>
      </c>
      <c r="N176" s="186"/>
      <c r="O176" s="193" t="s">
        <v>3548</v>
      </c>
      <c r="P176" s="168">
        <v>2</v>
      </c>
      <c r="Q176" s="169">
        <v>0</v>
      </c>
      <c r="R176" s="169">
        <v>0</v>
      </c>
    </row>
    <row r="177" spans="2:18">
      <c r="B177" s="204" t="s">
        <v>774</v>
      </c>
      <c r="C177" s="205"/>
      <c r="D177" s="415" t="s">
        <v>1013</v>
      </c>
      <c r="E177" s="416"/>
      <c r="F177" s="204" t="s">
        <v>13</v>
      </c>
      <c r="G177" s="228" t="s">
        <v>1019</v>
      </c>
      <c r="H177" s="432" t="s">
        <v>1020</v>
      </c>
      <c r="I177" s="433"/>
      <c r="J177" s="163" t="str">
        <f t="shared" si="21"/>
        <v>310～311</v>
      </c>
      <c r="K177" s="164">
        <f>INDEX('1.2(1)②'!$B:$B,MATCH(M177,'1.2(1)②'!$A:$A,0),1)</f>
        <v>310</v>
      </c>
      <c r="L177" s="185">
        <f t="shared" si="23"/>
        <v>311</v>
      </c>
      <c r="M177" s="185" t="str">
        <f t="shared" si="22"/>
        <v>産業（製造業）セメント製造業仕上げ工程クリンカー粉砕設備</v>
      </c>
      <c r="N177" s="186"/>
      <c r="O177" s="193" t="s">
        <v>856</v>
      </c>
      <c r="P177" s="168">
        <v>2</v>
      </c>
      <c r="Q177" s="169">
        <v>0</v>
      </c>
      <c r="R177" s="169">
        <v>0</v>
      </c>
    </row>
    <row r="178" spans="2:18">
      <c r="B178" s="207" t="s">
        <v>774</v>
      </c>
      <c r="C178" s="209"/>
      <c r="D178" s="417" t="s">
        <v>1013</v>
      </c>
      <c r="E178" s="418"/>
      <c r="F178" s="207" t="s">
        <v>13</v>
      </c>
      <c r="G178" s="232" t="s">
        <v>1019</v>
      </c>
      <c r="H178" s="432" t="s">
        <v>1021</v>
      </c>
      <c r="I178" s="433"/>
      <c r="J178" s="163" t="str">
        <f t="shared" si="21"/>
        <v>312～200</v>
      </c>
      <c r="K178" s="164">
        <f>INDEX('1.2(1)②'!$B:$B,MATCH(M178,'1.2(1)②'!$A:$A,0),1)</f>
        <v>312</v>
      </c>
      <c r="L178" s="185">
        <f>K179-1</f>
        <v>200</v>
      </c>
      <c r="M178" s="185" t="str">
        <f t="shared" si="22"/>
        <v>産業（製造業）セメント製造業仕上げ工程スラグ粉砕設備</v>
      </c>
      <c r="N178" s="186"/>
      <c r="O178" s="193" t="s">
        <v>854</v>
      </c>
      <c r="P178" s="168">
        <v>2</v>
      </c>
      <c r="Q178" s="169">
        <v>0</v>
      </c>
      <c r="R178" s="169">
        <v>0</v>
      </c>
    </row>
    <row r="179" spans="2:18">
      <c r="B179" s="243" t="s">
        <v>807</v>
      </c>
      <c r="C179" s="244" t="s">
        <v>806</v>
      </c>
      <c r="D179" s="245"/>
      <c r="E179" s="245"/>
      <c r="F179" s="242"/>
      <c r="G179" s="246"/>
      <c r="H179" s="247"/>
      <c r="I179" s="248"/>
      <c r="J179" s="249"/>
      <c r="K179" s="186">
        <v>201</v>
      </c>
      <c r="L179" s="185"/>
      <c r="M179" s="185"/>
      <c r="N179" s="186"/>
      <c r="O179" s="186"/>
      <c r="P179" s="250"/>
      <c r="Q179" s="250"/>
      <c r="R179" s="250"/>
    </row>
    <row r="180" spans="2:18">
      <c r="B180" s="243" t="s">
        <v>820</v>
      </c>
      <c r="C180" s="251" t="s">
        <v>819</v>
      </c>
      <c r="D180" s="245"/>
      <c r="E180" s="245"/>
      <c r="F180" s="242"/>
      <c r="G180" s="246"/>
      <c r="H180" s="247"/>
      <c r="I180" s="248"/>
      <c r="J180" s="249"/>
      <c r="K180" s="165"/>
      <c r="L180" s="185"/>
      <c r="M180" s="185"/>
      <c r="N180" s="186"/>
      <c r="O180" s="186"/>
      <c r="P180" s="250"/>
      <c r="Q180" s="250"/>
      <c r="R180" s="250"/>
    </row>
    <row r="181" spans="2:18">
      <c r="B181" s="252"/>
      <c r="C181" s="252"/>
      <c r="D181" s="252"/>
      <c r="E181" s="252"/>
      <c r="F181" s="252"/>
      <c r="G181" s="253"/>
      <c r="H181" s="253"/>
      <c r="I181" s="252"/>
      <c r="J181" s="252"/>
      <c r="K181" s="186"/>
      <c r="L181" s="186"/>
      <c r="M181" s="186"/>
      <c r="N181" s="186"/>
      <c r="O181" s="186"/>
      <c r="P181" s="250"/>
      <c r="Q181" s="250"/>
      <c r="R181" s="250"/>
    </row>
    <row r="182" spans="2:18" ht="18.600000000000001">
      <c r="B182" s="33" t="s">
        <v>712</v>
      </c>
      <c r="C182" s="19" t="s">
        <v>3491</v>
      </c>
      <c r="E182" s="19"/>
    </row>
    <row r="184" spans="2:18" ht="28.8">
      <c r="B184" s="369" t="s">
        <v>0</v>
      </c>
      <c r="C184" s="370"/>
      <c r="D184" s="369" t="s">
        <v>730</v>
      </c>
      <c r="E184" s="370"/>
      <c r="F184" s="139" t="s">
        <v>8</v>
      </c>
      <c r="G184" s="369" t="s">
        <v>3</v>
      </c>
      <c r="H184" s="370"/>
      <c r="I184" s="73" t="s">
        <v>1024</v>
      </c>
      <c r="J184" s="59" t="s">
        <v>3003</v>
      </c>
    </row>
    <row r="185" spans="2:18">
      <c r="B185" s="63" t="s">
        <v>3070</v>
      </c>
      <c r="C185" s="24"/>
      <c r="D185" s="63" t="s">
        <v>680</v>
      </c>
      <c r="E185" s="25"/>
      <c r="F185" s="21" t="s">
        <v>13</v>
      </c>
      <c r="G185" s="233" t="s">
        <v>3444</v>
      </c>
      <c r="H185" s="220"/>
      <c r="I185" s="115" t="s">
        <v>3445</v>
      </c>
      <c r="J185" s="140" t="str">
        <f t="shared" ref="J185:J228" si="24">HYPERLINK("#'"&amp;$B$17&amp;$B$18&amp;$B$182&amp;"'!B"&amp;K185+6,IF(L185=K185,K185,K185&amp;"～"&amp;L185))</f>
        <v>1～4</v>
      </c>
      <c r="K185" s="60">
        <f>INDEX('1.2(1)③'!$B:$B,MATCH(M185,'1.2(1)③'!A:A,0),1)</f>
        <v>1</v>
      </c>
      <c r="L185" s="17">
        <f>K186-1</f>
        <v>4</v>
      </c>
      <c r="M185" s="17" t="str">
        <f>B185&amp;G185&amp;I185</f>
        <v>上水道・工業用水道取水・導水工程ポンプ設備</v>
      </c>
    </row>
    <row r="186" spans="2:18">
      <c r="B186" s="42" t="s">
        <v>3070</v>
      </c>
      <c r="C186" s="27"/>
      <c r="D186" s="26"/>
      <c r="E186" s="28"/>
      <c r="F186" s="69" t="s">
        <v>13</v>
      </c>
      <c r="G186" s="234" t="s">
        <v>3444</v>
      </c>
      <c r="H186" s="221"/>
      <c r="I186" s="115" t="s">
        <v>3446</v>
      </c>
      <c r="J186" s="140" t="str">
        <f t="shared" si="24"/>
        <v>5～6</v>
      </c>
      <c r="K186" s="60">
        <f>INDEX('1.2(1)③'!$B:$B,MATCH(M186,'1.2(1)③'!A:A,0),1)</f>
        <v>5</v>
      </c>
      <c r="L186" s="17">
        <f t="shared" ref="L186:L228" si="25">K187-1</f>
        <v>6</v>
      </c>
      <c r="M186" s="17" t="str">
        <f t="shared" ref="M186:M228" si="26">B186&amp;G186&amp;I186</f>
        <v>上水道・工業用水道取水・導水工程除塵機</v>
      </c>
    </row>
    <row r="187" spans="2:18">
      <c r="B187" s="80" t="s">
        <v>3070</v>
      </c>
      <c r="C187" s="27"/>
      <c r="D187" s="26"/>
      <c r="E187" s="28"/>
      <c r="F187" s="70" t="s">
        <v>13</v>
      </c>
      <c r="G187" s="235" t="s">
        <v>3125</v>
      </c>
      <c r="H187" s="220"/>
      <c r="I187" s="115" t="s">
        <v>3447</v>
      </c>
      <c r="J187" s="140" t="str">
        <f t="shared" si="24"/>
        <v>7～8</v>
      </c>
      <c r="K187" s="60">
        <f>INDEX('1.2(1)③'!$B:$B,MATCH(M187,'1.2(1)③'!A:A,0),1)</f>
        <v>7</v>
      </c>
      <c r="L187" s="17">
        <f t="shared" si="25"/>
        <v>8</v>
      </c>
      <c r="M187" s="17" t="str">
        <f t="shared" si="26"/>
        <v>上水道・工業用水道沈でん・ろ過工程凝集池設備</v>
      </c>
    </row>
    <row r="188" spans="2:18">
      <c r="B188" s="80" t="s">
        <v>3070</v>
      </c>
      <c r="C188" s="27"/>
      <c r="D188" s="26"/>
      <c r="E188" s="28"/>
      <c r="F188" s="70" t="s">
        <v>13</v>
      </c>
      <c r="G188" s="236" t="s">
        <v>3125</v>
      </c>
      <c r="H188" s="222"/>
      <c r="I188" s="115" t="s">
        <v>3448</v>
      </c>
      <c r="J188" s="140" t="str">
        <f t="shared" si="24"/>
        <v>9～11</v>
      </c>
      <c r="K188" s="60">
        <f>INDEX('1.2(1)③'!$B:$B,MATCH(M188,'1.2(1)③'!A:A,0),1)</f>
        <v>9</v>
      </c>
      <c r="L188" s="17">
        <f t="shared" si="25"/>
        <v>11</v>
      </c>
      <c r="M188" s="17" t="str">
        <f t="shared" si="26"/>
        <v>上水道・工業用水道沈でん・ろ過工程沈でん設備</v>
      </c>
    </row>
    <row r="189" spans="2:18">
      <c r="B189" s="80" t="s">
        <v>3070</v>
      </c>
      <c r="C189" s="27"/>
      <c r="D189" s="26"/>
      <c r="E189" s="28"/>
      <c r="F189" s="70" t="s">
        <v>13</v>
      </c>
      <c r="G189" s="236" t="s">
        <v>3125</v>
      </c>
      <c r="H189" s="222"/>
      <c r="I189" s="115" t="s">
        <v>3449</v>
      </c>
      <c r="J189" s="140" t="str">
        <f t="shared" si="24"/>
        <v>12～14</v>
      </c>
      <c r="K189" s="60">
        <f>INDEX('1.2(1)③'!$B:$B,MATCH(M189,'1.2(1)③'!A:A,0),1)</f>
        <v>12</v>
      </c>
      <c r="L189" s="17">
        <f t="shared" si="25"/>
        <v>14</v>
      </c>
      <c r="M189" s="17" t="str">
        <f t="shared" si="26"/>
        <v>上水道・工業用水道沈でん・ろ過工程ろ過池設備</v>
      </c>
    </row>
    <row r="190" spans="2:18">
      <c r="B190" s="80" t="s">
        <v>3070</v>
      </c>
      <c r="C190" s="27"/>
      <c r="D190" s="26"/>
      <c r="E190" s="28"/>
      <c r="F190" s="70" t="s">
        <v>13</v>
      </c>
      <c r="G190" s="236" t="s">
        <v>3125</v>
      </c>
      <c r="H190" s="222"/>
      <c r="I190" s="115" t="s">
        <v>3450</v>
      </c>
      <c r="J190" s="140" t="str">
        <f t="shared" si="24"/>
        <v>15～19</v>
      </c>
      <c r="K190" s="60">
        <f>INDEX('1.2(1)③'!$B:$B,MATCH(M190,'1.2(1)③'!A:A,0),1)</f>
        <v>15</v>
      </c>
      <c r="L190" s="17">
        <f t="shared" si="25"/>
        <v>19</v>
      </c>
      <c r="M190" s="17" t="str">
        <f t="shared" si="26"/>
        <v>上水道・工業用水道沈でん・ろ過工程膜ろ過設備</v>
      </c>
    </row>
    <row r="191" spans="2:18">
      <c r="B191" s="80" t="s">
        <v>3070</v>
      </c>
      <c r="C191" s="27"/>
      <c r="D191" s="26"/>
      <c r="E191" s="28"/>
      <c r="F191" s="70" t="s">
        <v>13</v>
      </c>
      <c r="G191" s="234" t="s">
        <v>3125</v>
      </c>
      <c r="H191" s="221"/>
      <c r="I191" s="115" t="s">
        <v>3451</v>
      </c>
      <c r="J191" s="140" t="str">
        <f t="shared" si="24"/>
        <v>20～24</v>
      </c>
      <c r="K191" s="60">
        <f>INDEX('1.2(1)③'!$B:$B,MATCH(M191,'1.2(1)③'!A:A,0),1)</f>
        <v>20</v>
      </c>
      <c r="L191" s="17">
        <f t="shared" si="25"/>
        <v>24</v>
      </c>
      <c r="M191" s="17" t="str">
        <f t="shared" si="26"/>
        <v>上水道・工業用水道沈でん・ろ過工程薬品注入設備</v>
      </c>
    </row>
    <row r="192" spans="2:18">
      <c r="B192" s="80" t="s">
        <v>3070</v>
      </c>
      <c r="C192" s="27"/>
      <c r="D192" s="26"/>
      <c r="E192" s="28"/>
      <c r="F192" s="70" t="s">
        <v>13</v>
      </c>
      <c r="G192" s="235" t="s">
        <v>3126</v>
      </c>
      <c r="H192" s="220"/>
      <c r="I192" s="115" t="s">
        <v>3452</v>
      </c>
      <c r="J192" s="140" t="str">
        <f t="shared" si="24"/>
        <v>25～28</v>
      </c>
      <c r="K192" s="60">
        <f>INDEX('1.2(1)③'!$B:$B,MATCH(M192,'1.2(1)③'!A:A,0),1)</f>
        <v>25</v>
      </c>
      <c r="L192" s="17">
        <f t="shared" si="25"/>
        <v>28</v>
      </c>
      <c r="M192" s="17" t="str">
        <f t="shared" si="26"/>
        <v>上水道・工業用水道高度浄水工程オゾン処理設備</v>
      </c>
    </row>
    <row r="193" spans="2:13">
      <c r="B193" s="80" t="s">
        <v>3070</v>
      </c>
      <c r="C193" s="27"/>
      <c r="D193" s="26"/>
      <c r="E193" s="28"/>
      <c r="F193" s="70" t="s">
        <v>13</v>
      </c>
      <c r="G193" s="236" t="s">
        <v>3126</v>
      </c>
      <c r="H193" s="222"/>
      <c r="I193" s="115" t="s">
        <v>3453</v>
      </c>
      <c r="J193" s="140">
        <f t="shared" si="24"/>
        <v>29</v>
      </c>
      <c r="K193" s="60">
        <f>INDEX('1.2(1)③'!$B:$B,MATCH(M193,'1.2(1)③'!A:A,0),1)</f>
        <v>29</v>
      </c>
      <c r="L193" s="17">
        <f t="shared" si="25"/>
        <v>29</v>
      </c>
      <c r="M193" s="17" t="str">
        <f t="shared" si="26"/>
        <v>上水道・工業用水道高度浄水工程紫外線処理設備</v>
      </c>
    </row>
    <row r="194" spans="2:13">
      <c r="B194" s="80" t="s">
        <v>3070</v>
      </c>
      <c r="C194" s="27"/>
      <c r="D194" s="26"/>
      <c r="E194" s="28"/>
      <c r="F194" s="70" t="s">
        <v>13</v>
      </c>
      <c r="G194" s="234" t="s">
        <v>3126</v>
      </c>
      <c r="H194" s="221"/>
      <c r="I194" s="115" t="s">
        <v>3454</v>
      </c>
      <c r="J194" s="140" t="str">
        <f t="shared" si="24"/>
        <v>30～32</v>
      </c>
      <c r="K194" s="60">
        <f>INDEX('1.2(1)③'!$B:$B,MATCH(M194,'1.2(1)③'!A:A,0),1)</f>
        <v>30</v>
      </c>
      <c r="L194" s="17">
        <f t="shared" si="25"/>
        <v>32</v>
      </c>
      <c r="M194" s="17" t="str">
        <f t="shared" si="26"/>
        <v>上水道・工業用水道高度浄水工程粒状活性炭ろ過池設備</v>
      </c>
    </row>
    <row r="195" spans="2:13">
      <c r="B195" s="80" t="s">
        <v>3070</v>
      </c>
      <c r="C195" s="27"/>
      <c r="D195" s="26"/>
      <c r="E195" s="28"/>
      <c r="F195" s="70" t="s">
        <v>13</v>
      </c>
      <c r="G195" s="235" t="s">
        <v>3455</v>
      </c>
      <c r="H195" s="220"/>
      <c r="I195" s="115" t="s">
        <v>3456</v>
      </c>
      <c r="J195" s="140" t="str">
        <f t="shared" si="24"/>
        <v>33～35</v>
      </c>
      <c r="K195" s="60">
        <f>INDEX('1.2(1)③'!$B:$B,MATCH(M195,'1.2(1)③'!A:A,0),1)</f>
        <v>33</v>
      </c>
      <c r="L195" s="17">
        <f t="shared" si="25"/>
        <v>35</v>
      </c>
      <c r="M195" s="17" t="str">
        <f t="shared" si="26"/>
        <v>上水道・工業用水道排水処理工程排泥濃縮槽設備</v>
      </c>
    </row>
    <row r="196" spans="2:13">
      <c r="B196" s="80" t="s">
        <v>3070</v>
      </c>
      <c r="C196" s="27"/>
      <c r="D196" s="26"/>
      <c r="E196" s="28"/>
      <c r="F196" s="70" t="s">
        <v>13</v>
      </c>
      <c r="G196" s="234" t="s">
        <v>3455</v>
      </c>
      <c r="H196" s="221"/>
      <c r="I196" s="115" t="s">
        <v>3457</v>
      </c>
      <c r="J196" s="140" t="str">
        <f t="shared" si="24"/>
        <v>36～39</v>
      </c>
      <c r="K196" s="60">
        <f>INDEX('1.2(1)③'!$B:$B,MATCH(M196,'1.2(1)③'!A:A,0),1)</f>
        <v>36</v>
      </c>
      <c r="L196" s="17">
        <f t="shared" si="25"/>
        <v>39</v>
      </c>
      <c r="M196" s="17" t="str">
        <f t="shared" si="26"/>
        <v>上水道・工業用水道排水処理工程排泥脱水設備</v>
      </c>
    </row>
    <row r="197" spans="2:13">
      <c r="B197" s="80" t="s">
        <v>3070</v>
      </c>
      <c r="C197" s="27"/>
      <c r="D197" s="26"/>
      <c r="E197" s="28"/>
      <c r="F197" s="70" t="s">
        <v>13</v>
      </c>
      <c r="G197" s="237" t="s">
        <v>3458</v>
      </c>
      <c r="H197" s="223"/>
      <c r="I197" s="115" t="s">
        <v>3459</v>
      </c>
      <c r="J197" s="140" t="str">
        <f t="shared" si="24"/>
        <v>40～48</v>
      </c>
      <c r="K197" s="60">
        <f>INDEX('1.2(1)③'!$B:$B,MATCH(M197,'1.2(1)③'!A:A,0),1)</f>
        <v>40</v>
      </c>
      <c r="L197" s="17">
        <f t="shared" si="25"/>
        <v>48</v>
      </c>
      <c r="M197" s="17" t="str">
        <f t="shared" si="26"/>
        <v>上水道・工業用水道送水・配水工程送水・配水施設</v>
      </c>
    </row>
    <row r="198" spans="2:13">
      <c r="B198" s="80" t="s">
        <v>3070</v>
      </c>
      <c r="C198" s="27"/>
      <c r="D198" s="26"/>
      <c r="E198" s="28"/>
      <c r="F198" s="70" t="s">
        <v>13</v>
      </c>
      <c r="G198" s="235" t="s">
        <v>3460</v>
      </c>
      <c r="H198" s="220"/>
      <c r="I198" s="115" t="s">
        <v>3461</v>
      </c>
      <c r="J198" s="140" t="str">
        <f t="shared" si="24"/>
        <v>49～52</v>
      </c>
      <c r="K198" s="60">
        <f>INDEX('1.2(1)③'!$B:$B,MATCH(M198,'1.2(1)③'!A:A,0),1)</f>
        <v>49</v>
      </c>
      <c r="L198" s="17">
        <f t="shared" si="25"/>
        <v>52</v>
      </c>
      <c r="M198" s="17" t="str">
        <f t="shared" si="26"/>
        <v>上水道・工業用水道総合管理水運用管理</v>
      </c>
    </row>
    <row r="199" spans="2:13">
      <c r="B199" s="80" t="s">
        <v>3070</v>
      </c>
      <c r="C199" s="27"/>
      <c r="D199" s="26"/>
      <c r="E199" s="28"/>
      <c r="F199" s="70" t="s">
        <v>13</v>
      </c>
      <c r="G199" s="238" t="s">
        <v>3460</v>
      </c>
      <c r="H199" s="221"/>
      <c r="I199" s="115" t="s">
        <v>3462</v>
      </c>
      <c r="J199" s="140" t="str">
        <f t="shared" si="24"/>
        <v>53～57</v>
      </c>
      <c r="K199" s="60">
        <f>INDEX('1.2(1)③'!$B:$B,MATCH(M199,'1.2(1)③'!A:A,0),1)</f>
        <v>53</v>
      </c>
      <c r="L199" s="17">
        <f t="shared" si="25"/>
        <v>57</v>
      </c>
      <c r="M199" s="17" t="str">
        <f t="shared" si="26"/>
        <v>上水道・工業用水道総合管理監視制御システム</v>
      </c>
    </row>
    <row r="200" spans="2:13" ht="28.8">
      <c r="B200" s="80" t="s">
        <v>3070</v>
      </c>
      <c r="C200" s="27"/>
      <c r="D200" s="26"/>
      <c r="E200" s="28"/>
      <c r="F200" s="70" t="s">
        <v>13</v>
      </c>
      <c r="G200" s="239" t="s">
        <v>195</v>
      </c>
      <c r="H200" s="222"/>
      <c r="I200" s="115" t="s">
        <v>3463</v>
      </c>
      <c r="J200" s="140">
        <f t="shared" si="24"/>
        <v>58</v>
      </c>
      <c r="K200" s="60">
        <f>INDEX('1.2(1)③'!$B:$B,MATCH(M200,'1.2(1)③'!A:A,0),1)</f>
        <v>58</v>
      </c>
      <c r="L200" s="17">
        <f t="shared" si="25"/>
        <v>58</v>
      </c>
      <c r="M200" s="17" t="str">
        <f t="shared" si="26"/>
        <v>上水道・工業用水道未利用エネルギー・再生可能エネルギー設備小水力発電設備</v>
      </c>
    </row>
    <row r="201" spans="2:13" ht="28.8">
      <c r="B201" s="80" t="s">
        <v>3070</v>
      </c>
      <c r="C201" s="27"/>
      <c r="D201" s="26"/>
      <c r="E201" s="28"/>
      <c r="F201" s="70" t="s">
        <v>13</v>
      </c>
      <c r="G201" s="236" t="s">
        <v>195</v>
      </c>
      <c r="H201" s="222"/>
      <c r="I201" s="115" t="s">
        <v>3464</v>
      </c>
      <c r="J201" s="140">
        <f t="shared" si="24"/>
        <v>59</v>
      </c>
      <c r="K201" s="60">
        <f>INDEX('1.2(1)③'!$B:$B,MATCH(M201,'1.2(1)③'!A:A,0),1)</f>
        <v>59</v>
      </c>
      <c r="L201" s="17">
        <f t="shared" si="25"/>
        <v>59</v>
      </c>
      <c r="M201" s="17" t="str">
        <f t="shared" si="26"/>
        <v>上水道・工業用水道未利用エネルギー・再生可能エネルギー設備再生可能エネルギー等</v>
      </c>
    </row>
    <row r="202" spans="2:13">
      <c r="B202" s="63" t="s">
        <v>3068</v>
      </c>
      <c r="C202" s="24"/>
      <c r="D202" s="63" t="s">
        <v>680</v>
      </c>
      <c r="E202" s="25"/>
      <c r="F202" s="21" t="s">
        <v>13</v>
      </c>
      <c r="G202" s="235" t="s">
        <v>3465</v>
      </c>
      <c r="H202" s="220"/>
      <c r="I202" s="21" t="s">
        <v>117</v>
      </c>
      <c r="J202" s="140" t="str">
        <f t="shared" si="24"/>
        <v>60～67</v>
      </c>
      <c r="K202" s="60">
        <f>INDEX('1.2(1)③'!$B:$B,MATCH(M202,'1.2(1)③'!A:A,0),1)</f>
        <v>60</v>
      </c>
      <c r="L202" s="17">
        <f t="shared" si="25"/>
        <v>67</v>
      </c>
      <c r="M202" s="17" t="str">
        <f t="shared" si="26"/>
        <v>下水道前処理・揚水工程電気使用設備</v>
      </c>
    </row>
    <row r="203" spans="2:13">
      <c r="B203" s="42" t="s">
        <v>3068</v>
      </c>
      <c r="C203" s="27"/>
      <c r="D203" s="26"/>
      <c r="E203" s="28"/>
      <c r="F203" s="69" t="s">
        <v>13</v>
      </c>
      <c r="G203" s="237" t="s">
        <v>3466</v>
      </c>
      <c r="H203" s="223"/>
      <c r="I203" s="115" t="s">
        <v>117</v>
      </c>
      <c r="J203" s="140" t="str">
        <f t="shared" si="24"/>
        <v>68～99</v>
      </c>
      <c r="K203" s="60">
        <f>INDEX('1.2(1)③'!$B:$B,MATCH(M203,'1.2(1)③'!A:A,0),1)</f>
        <v>68</v>
      </c>
      <c r="L203" s="17">
        <f t="shared" si="25"/>
        <v>99</v>
      </c>
      <c r="M203" s="17" t="str">
        <f t="shared" si="26"/>
        <v>下水道水処理工程電気使用設備</v>
      </c>
    </row>
    <row r="204" spans="2:13">
      <c r="B204" s="80" t="s">
        <v>3068</v>
      </c>
      <c r="C204" s="27"/>
      <c r="D204" s="26"/>
      <c r="E204" s="28"/>
      <c r="F204" s="70" t="s">
        <v>13</v>
      </c>
      <c r="G204" s="237" t="s">
        <v>3468</v>
      </c>
      <c r="H204" s="223"/>
      <c r="I204" s="115" t="s">
        <v>117</v>
      </c>
      <c r="J204" s="140" t="str">
        <f t="shared" si="24"/>
        <v>100～118</v>
      </c>
      <c r="K204" s="60">
        <f>INDEX('1.2(1)③'!$B:$B,MATCH(M204,'1.2(1)③'!A:A,0),1)</f>
        <v>100</v>
      </c>
      <c r="L204" s="17">
        <f t="shared" si="25"/>
        <v>118</v>
      </c>
      <c r="M204" s="17" t="str">
        <f t="shared" si="26"/>
        <v>下水道汚泥処理工程電気使用設備</v>
      </c>
    </row>
    <row r="205" spans="2:13">
      <c r="B205" s="80" t="s">
        <v>3068</v>
      </c>
      <c r="C205" s="27"/>
      <c r="D205" s="26"/>
      <c r="E205" s="28"/>
      <c r="F205" s="70" t="s">
        <v>13</v>
      </c>
      <c r="G205" s="237" t="s">
        <v>3470</v>
      </c>
      <c r="H205" s="223"/>
      <c r="I205" s="115" t="s">
        <v>3471</v>
      </c>
      <c r="J205" s="140" t="str">
        <f t="shared" si="24"/>
        <v>119～134</v>
      </c>
      <c r="K205" s="60">
        <f>INDEX('1.2(1)③'!$B:$B,MATCH(M205,'1.2(1)③'!A:A,0),1)</f>
        <v>119</v>
      </c>
      <c r="L205" s="17">
        <f t="shared" si="25"/>
        <v>134</v>
      </c>
      <c r="M205" s="17" t="str">
        <f t="shared" si="26"/>
        <v>下水道汚泥焼却工程燃焼設備電気使用設備</v>
      </c>
    </row>
    <row r="206" spans="2:13">
      <c r="B206" s="80" t="s">
        <v>3068</v>
      </c>
      <c r="C206" s="27"/>
      <c r="D206" s="26"/>
      <c r="E206" s="28"/>
      <c r="F206" s="70" t="s">
        <v>13</v>
      </c>
      <c r="G206" s="237" t="s">
        <v>3460</v>
      </c>
      <c r="H206" s="223"/>
      <c r="I206" s="115" t="s">
        <v>117</v>
      </c>
      <c r="J206" s="140" t="str">
        <f t="shared" si="24"/>
        <v>135～138</v>
      </c>
      <c r="K206" s="60">
        <f>INDEX('1.2(1)③'!$B:$B,MATCH(M206,'1.2(1)③'!A:A,0),1)</f>
        <v>135</v>
      </c>
      <c r="L206" s="17">
        <f t="shared" si="25"/>
        <v>138</v>
      </c>
      <c r="M206" s="17" t="str">
        <f t="shared" si="26"/>
        <v>下水道総合管理電気使用設備</v>
      </c>
    </row>
    <row r="207" spans="2:13">
      <c r="B207" s="80" t="s">
        <v>3068</v>
      </c>
      <c r="C207" s="27"/>
      <c r="D207" s="26"/>
      <c r="E207" s="28"/>
      <c r="F207" s="70" t="s">
        <v>13</v>
      </c>
      <c r="G207" s="239" t="s">
        <v>740</v>
      </c>
      <c r="H207" s="222"/>
      <c r="I207" s="22" t="s">
        <v>117</v>
      </c>
      <c r="J207" s="140" t="str">
        <f t="shared" si="24"/>
        <v>139～140</v>
      </c>
      <c r="K207" s="60">
        <f>INDEX('1.2(1)③'!$B:$B,MATCH(M207,'1.2(1)③'!A:A,0),1)</f>
        <v>139</v>
      </c>
      <c r="L207" s="17">
        <f t="shared" si="25"/>
        <v>140</v>
      </c>
      <c r="M207" s="17" t="str">
        <f t="shared" si="26"/>
        <v>下水道その他の主要エネルギー消費設備等電気使用設備</v>
      </c>
    </row>
    <row r="208" spans="2:13">
      <c r="B208" s="78" t="s">
        <v>3068</v>
      </c>
      <c r="C208" s="29"/>
      <c r="D208" s="127"/>
      <c r="E208" s="30"/>
      <c r="F208" s="71" t="s">
        <v>13</v>
      </c>
      <c r="G208" s="238" t="s">
        <v>740</v>
      </c>
      <c r="H208" s="221"/>
      <c r="I208" s="23" t="s">
        <v>195</v>
      </c>
      <c r="J208" s="140" t="str">
        <f t="shared" si="24"/>
        <v>141～152</v>
      </c>
      <c r="K208" s="60">
        <f>INDEX('1.2(1)③'!$B:$B,MATCH(M208,'1.2(1)③'!A:A,0),1)</f>
        <v>141</v>
      </c>
      <c r="L208" s="17">
        <f t="shared" si="25"/>
        <v>152</v>
      </c>
      <c r="M208" s="17" t="str">
        <f t="shared" si="26"/>
        <v>下水道その他の主要エネルギー消費設備等未利用エネルギー・再生可能エネルギー設備</v>
      </c>
    </row>
    <row r="209" spans="2:13">
      <c r="B209" s="63" t="s">
        <v>3069</v>
      </c>
      <c r="C209" s="24"/>
      <c r="D209" s="63" t="s">
        <v>680</v>
      </c>
      <c r="E209" s="25"/>
      <c r="F209" s="21" t="s">
        <v>13</v>
      </c>
      <c r="G209" s="235" t="s">
        <v>3472</v>
      </c>
      <c r="H209" s="220"/>
      <c r="I209" s="21" t="s">
        <v>3262</v>
      </c>
      <c r="J209" s="140" t="str">
        <f t="shared" si="24"/>
        <v>153～159</v>
      </c>
      <c r="K209" s="60">
        <f>INDEX('1.2(1)③'!$B:$B,MATCH(M209,'1.2(1)③'!A:A,0),1)</f>
        <v>153</v>
      </c>
      <c r="L209" s="17">
        <f t="shared" si="25"/>
        <v>159</v>
      </c>
      <c r="M209" s="17" t="str">
        <f t="shared" si="26"/>
        <v>廃棄物廃棄物の収集運搬収集運搬車</v>
      </c>
    </row>
    <row r="210" spans="2:13" ht="28.8">
      <c r="B210" s="42" t="s">
        <v>3069</v>
      </c>
      <c r="C210" s="27"/>
      <c r="D210" s="26"/>
      <c r="E210" s="28"/>
      <c r="F210" s="69" t="s">
        <v>13</v>
      </c>
      <c r="G210" s="235" t="s">
        <v>3264</v>
      </c>
      <c r="H210" s="220"/>
      <c r="I210" s="21" t="s">
        <v>3473</v>
      </c>
      <c r="J210" s="140" t="str">
        <f t="shared" si="24"/>
        <v>160～168</v>
      </c>
      <c r="K210" s="60">
        <f>INDEX('1.2(1)③'!$B:$B,MATCH(M210,'1.2(1)③'!A:A,0),1)</f>
        <v>160</v>
      </c>
      <c r="L210" s="17">
        <f t="shared" si="25"/>
        <v>168</v>
      </c>
      <c r="M210" s="17" t="str">
        <f t="shared" si="26"/>
        <v>廃棄物廃棄物焼却施設（ガス化溶融施設を含む）受入供給設備</v>
      </c>
    </row>
    <row r="211" spans="2:13" ht="28.8">
      <c r="B211" s="80" t="s">
        <v>3069</v>
      </c>
      <c r="C211" s="27"/>
      <c r="D211" s="26"/>
      <c r="E211" s="28"/>
      <c r="F211" s="70" t="s">
        <v>13</v>
      </c>
      <c r="G211" s="240" t="s">
        <v>3264</v>
      </c>
      <c r="H211" s="222"/>
      <c r="I211" s="22" t="s">
        <v>3474</v>
      </c>
      <c r="J211" s="140" t="str">
        <f t="shared" si="24"/>
        <v>169～181</v>
      </c>
      <c r="K211" s="60">
        <f>INDEX('1.2(1)③'!$B:$B,MATCH(M211,'1.2(1)③'!A:A,0),1)</f>
        <v>169</v>
      </c>
      <c r="L211" s="17">
        <f t="shared" si="25"/>
        <v>181</v>
      </c>
      <c r="M211" s="17" t="str">
        <f t="shared" si="26"/>
        <v>廃棄物廃棄物焼却施設（ガス化溶融施設を含む）燃焼（溶融）設備</v>
      </c>
    </row>
    <row r="212" spans="2:13" ht="28.8">
      <c r="B212" s="80" t="s">
        <v>3069</v>
      </c>
      <c r="C212" s="27"/>
      <c r="D212" s="26"/>
      <c r="E212" s="28"/>
      <c r="F212" s="70" t="s">
        <v>13</v>
      </c>
      <c r="G212" s="236" t="s">
        <v>3264</v>
      </c>
      <c r="H212" s="222"/>
      <c r="I212" s="22" t="s">
        <v>3475</v>
      </c>
      <c r="J212" s="140" t="str">
        <f t="shared" si="24"/>
        <v>182～187</v>
      </c>
      <c r="K212" s="60">
        <f>INDEX('1.2(1)③'!$B:$B,MATCH(M212,'1.2(1)③'!A:A,0),1)</f>
        <v>182</v>
      </c>
      <c r="L212" s="17">
        <f t="shared" si="25"/>
        <v>187</v>
      </c>
      <c r="M212" s="17" t="str">
        <f t="shared" si="26"/>
        <v>廃棄物廃棄物焼却施設（ガス化溶融施設を含む）灰溶融設備</v>
      </c>
    </row>
    <row r="213" spans="2:13" ht="28.8">
      <c r="B213" s="80" t="s">
        <v>3069</v>
      </c>
      <c r="C213" s="27"/>
      <c r="D213" s="26"/>
      <c r="E213" s="28"/>
      <c r="F213" s="70" t="s">
        <v>13</v>
      </c>
      <c r="G213" s="236" t="s">
        <v>3264</v>
      </c>
      <c r="H213" s="222"/>
      <c r="I213" s="22" t="s">
        <v>3476</v>
      </c>
      <c r="J213" s="140" t="str">
        <f t="shared" si="24"/>
        <v>188～190</v>
      </c>
      <c r="K213" s="60">
        <f>INDEX('1.2(1)③'!$B:$B,MATCH(M213,'1.2(1)③'!A:A,0),1)</f>
        <v>188</v>
      </c>
      <c r="L213" s="17">
        <f t="shared" si="25"/>
        <v>190</v>
      </c>
      <c r="M213" s="17" t="str">
        <f t="shared" si="26"/>
        <v>廃棄物廃棄物焼却施設（ガス化溶融施設を含む）通風設備</v>
      </c>
    </row>
    <row r="214" spans="2:13" ht="28.8">
      <c r="B214" s="80" t="s">
        <v>3069</v>
      </c>
      <c r="C214" s="27"/>
      <c r="D214" s="26"/>
      <c r="E214" s="28"/>
      <c r="F214" s="70" t="s">
        <v>13</v>
      </c>
      <c r="G214" s="236" t="s">
        <v>3264</v>
      </c>
      <c r="H214" s="222"/>
      <c r="I214" s="22" t="s">
        <v>3477</v>
      </c>
      <c r="J214" s="140" t="str">
        <f t="shared" si="24"/>
        <v>191～196</v>
      </c>
      <c r="K214" s="60">
        <f>INDEX('1.2(1)③'!$B:$B,MATCH(M214,'1.2(1)③'!A:A,0),1)</f>
        <v>191</v>
      </c>
      <c r="L214" s="17">
        <f t="shared" si="25"/>
        <v>196</v>
      </c>
      <c r="M214" s="17" t="str">
        <f t="shared" si="26"/>
        <v>廃棄物廃棄物焼却施設（ガス化溶融施設を含む）排ガス処理設備</v>
      </c>
    </row>
    <row r="215" spans="2:13" ht="28.8">
      <c r="B215" s="80" t="s">
        <v>3069</v>
      </c>
      <c r="C215" s="27"/>
      <c r="D215" s="26"/>
      <c r="E215" s="28"/>
      <c r="F215" s="70" t="s">
        <v>13</v>
      </c>
      <c r="G215" s="236" t="s">
        <v>3264</v>
      </c>
      <c r="H215" s="222"/>
      <c r="I215" s="22" t="s">
        <v>3490</v>
      </c>
      <c r="J215" s="140" t="str">
        <f t="shared" si="24"/>
        <v>197～201</v>
      </c>
      <c r="K215" s="60">
        <f>INDEX('1.2(1)③'!$B:$B,MATCH(M215,'1.2(1)③'!A:A,0),1)</f>
        <v>197</v>
      </c>
      <c r="L215" s="17">
        <f t="shared" si="25"/>
        <v>201</v>
      </c>
      <c r="M215" s="17" t="str">
        <f t="shared" si="26"/>
        <v>廃棄物廃棄物焼却施設（ガス化溶融施設を含む）灰出し設備（セメント固化処理設備、スラグ・メタル等の搬出設備を含む）</v>
      </c>
    </row>
    <row r="216" spans="2:13" ht="28.8">
      <c r="B216" s="80" t="s">
        <v>3069</v>
      </c>
      <c r="C216" s="27"/>
      <c r="D216" s="26"/>
      <c r="E216" s="28"/>
      <c r="F216" s="70" t="s">
        <v>13</v>
      </c>
      <c r="G216" s="236" t="s">
        <v>3264</v>
      </c>
      <c r="H216" s="222"/>
      <c r="I216" s="22" t="s">
        <v>3478</v>
      </c>
      <c r="J216" s="140" t="str">
        <f t="shared" si="24"/>
        <v>202～203</v>
      </c>
      <c r="K216" s="60">
        <f>INDEX('1.2(1)③'!$B:$B,MATCH(M216,'1.2(1)③'!A:A,0),1)</f>
        <v>202</v>
      </c>
      <c r="L216" s="17">
        <f t="shared" si="25"/>
        <v>203</v>
      </c>
      <c r="M216" s="17" t="str">
        <f t="shared" si="26"/>
        <v>廃棄物廃棄物焼却施設（ガス化溶融施設を含む）排水処理設備</v>
      </c>
    </row>
    <row r="217" spans="2:13" ht="28.8">
      <c r="B217" s="80" t="s">
        <v>3069</v>
      </c>
      <c r="C217" s="27"/>
      <c r="D217" s="26"/>
      <c r="E217" s="28"/>
      <c r="F217" s="70" t="s">
        <v>13</v>
      </c>
      <c r="G217" s="234" t="s">
        <v>3264</v>
      </c>
      <c r="H217" s="221"/>
      <c r="I217" s="23" t="s">
        <v>3479</v>
      </c>
      <c r="J217" s="140" t="str">
        <f t="shared" si="24"/>
        <v>204～223</v>
      </c>
      <c r="K217" s="60">
        <f>INDEX('1.2(1)③'!$B:$B,MATCH(M217,'1.2(1)③'!A:A,0),1)</f>
        <v>204</v>
      </c>
      <c r="L217" s="17">
        <f t="shared" si="25"/>
        <v>223</v>
      </c>
      <c r="M217" s="17" t="str">
        <f t="shared" si="26"/>
        <v>廃棄物廃棄物焼却施設（ガス化溶融施設を含む）熱回収設備</v>
      </c>
    </row>
    <row r="218" spans="2:13">
      <c r="B218" s="80" t="s">
        <v>3069</v>
      </c>
      <c r="C218" s="27"/>
      <c r="D218" s="26"/>
      <c r="E218" s="28"/>
      <c r="F218" s="70" t="s">
        <v>13</v>
      </c>
      <c r="G218" s="235" t="s">
        <v>3480</v>
      </c>
      <c r="H218" s="220"/>
      <c r="I218" s="21" t="s">
        <v>3481</v>
      </c>
      <c r="J218" s="140">
        <f t="shared" si="24"/>
        <v>224</v>
      </c>
      <c r="K218" s="60">
        <f>INDEX('1.2(1)③'!$B:$B,MATCH(M218,'1.2(1)③'!A:A,0),1)</f>
        <v>224</v>
      </c>
      <c r="L218" s="17">
        <f t="shared" si="25"/>
        <v>224</v>
      </c>
      <c r="M218" s="17" t="str">
        <f t="shared" si="26"/>
        <v>廃棄物し尿処理施設受入・貯留設備</v>
      </c>
    </row>
    <row r="219" spans="2:13">
      <c r="B219" s="80" t="s">
        <v>3069</v>
      </c>
      <c r="C219" s="27"/>
      <c r="D219" s="26"/>
      <c r="E219" s="28"/>
      <c r="F219" s="70" t="s">
        <v>13</v>
      </c>
      <c r="G219" s="236" t="s">
        <v>3480</v>
      </c>
      <c r="H219" s="222"/>
      <c r="I219" s="22" t="s">
        <v>3482</v>
      </c>
      <c r="J219" s="140" t="str">
        <f t="shared" si="24"/>
        <v>225～226</v>
      </c>
      <c r="K219" s="60">
        <f>INDEX('1.2(1)③'!$B:$B,MATCH(M219,'1.2(1)③'!A:A,0),1)</f>
        <v>225</v>
      </c>
      <c r="L219" s="17">
        <f t="shared" si="25"/>
        <v>226</v>
      </c>
      <c r="M219" s="17" t="str">
        <f t="shared" si="26"/>
        <v>廃棄物し尿処理施設生物反応処理設備</v>
      </c>
    </row>
    <row r="220" spans="2:13">
      <c r="B220" s="80" t="s">
        <v>3069</v>
      </c>
      <c r="C220" s="27"/>
      <c r="D220" s="26"/>
      <c r="E220" s="28"/>
      <c r="F220" s="70" t="s">
        <v>13</v>
      </c>
      <c r="G220" s="236" t="s">
        <v>3480</v>
      </c>
      <c r="H220" s="222"/>
      <c r="I220" s="22" t="s">
        <v>3467</v>
      </c>
      <c r="J220" s="140" t="str">
        <f t="shared" si="24"/>
        <v>227～228</v>
      </c>
      <c r="K220" s="60">
        <f>INDEX('1.2(1)③'!$B:$B,MATCH(M220,'1.2(1)③'!A:A,0),1)</f>
        <v>227</v>
      </c>
      <c r="L220" s="17">
        <f t="shared" si="25"/>
        <v>228</v>
      </c>
      <c r="M220" s="17" t="str">
        <f t="shared" si="26"/>
        <v>廃棄物し尿処理施設高度処理設備</v>
      </c>
    </row>
    <row r="221" spans="2:13">
      <c r="B221" s="80" t="s">
        <v>3069</v>
      </c>
      <c r="C221" s="27"/>
      <c r="D221" s="26"/>
      <c r="E221" s="28"/>
      <c r="F221" s="70" t="s">
        <v>13</v>
      </c>
      <c r="G221" s="236" t="s">
        <v>3480</v>
      </c>
      <c r="H221" s="222"/>
      <c r="I221" s="22" t="s">
        <v>3469</v>
      </c>
      <c r="J221" s="140" t="str">
        <f t="shared" si="24"/>
        <v>229～230</v>
      </c>
      <c r="K221" s="60">
        <f>INDEX('1.2(1)③'!$B:$B,MATCH(M221,'1.2(1)③'!A:A,0),1)</f>
        <v>229</v>
      </c>
      <c r="L221" s="17">
        <f t="shared" si="25"/>
        <v>230</v>
      </c>
      <c r="M221" s="17" t="str">
        <f t="shared" si="26"/>
        <v>廃棄物し尿処理施設汚泥脱水設備</v>
      </c>
    </row>
    <row r="222" spans="2:13">
      <c r="B222" s="80" t="s">
        <v>3069</v>
      </c>
      <c r="C222" s="27"/>
      <c r="D222" s="26"/>
      <c r="E222" s="28"/>
      <c r="F222" s="70" t="s">
        <v>13</v>
      </c>
      <c r="G222" s="236" t="s">
        <v>3480</v>
      </c>
      <c r="H222" s="222"/>
      <c r="I222" s="22" t="s">
        <v>3483</v>
      </c>
      <c r="J222" s="140" t="str">
        <f t="shared" si="24"/>
        <v>231～235</v>
      </c>
      <c r="K222" s="60">
        <f>INDEX('1.2(1)③'!$B:$B,MATCH(M222,'1.2(1)③'!A:A,0),1)</f>
        <v>231</v>
      </c>
      <c r="L222" s="17">
        <f t="shared" si="25"/>
        <v>235</v>
      </c>
      <c r="M222" s="17" t="str">
        <f t="shared" si="26"/>
        <v>廃棄物し尿処理施設汚泥乾燥・焼却設備</v>
      </c>
    </row>
    <row r="223" spans="2:13">
      <c r="B223" s="80" t="s">
        <v>3069</v>
      </c>
      <c r="C223" s="27"/>
      <c r="D223" s="26"/>
      <c r="E223" s="28"/>
      <c r="F223" s="70" t="s">
        <v>13</v>
      </c>
      <c r="G223" s="236" t="s">
        <v>3480</v>
      </c>
      <c r="H223" s="222"/>
      <c r="I223" s="22" t="s">
        <v>3484</v>
      </c>
      <c r="J223" s="140" t="str">
        <f t="shared" si="24"/>
        <v>236～241</v>
      </c>
      <c r="K223" s="60">
        <f>INDEX('1.2(1)③'!$B:$B,MATCH(M223,'1.2(1)③'!A:A,0),1)</f>
        <v>236</v>
      </c>
      <c r="L223" s="17">
        <f t="shared" si="25"/>
        <v>241</v>
      </c>
      <c r="M223" s="17" t="str">
        <f t="shared" si="26"/>
        <v>廃棄物し尿処理施設資源化設備</v>
      </c>
    </row>
    <row r="224" spans="2:13">
      <c r="B224" s="80" t="s">
        <v>3069</v>
      </c>
      <c r="C224" s="27"/>
      <c r="D224" s="26"/>
      <c r="E224" s="28"/>
      <c r="F224" s="70" t="s">
        <v>13</v>
      </c>
      <c r="G224" s="234" t="s">
        <v>3480</v>
      </c>
      <c r="H224" s="221"/>
      <c r="I224" s="23" t="s">
        <v>3485</v>
      </c>
      <c r="J224" s="140" t="str">
        <f t="shared" si="24"/>
        <v>242～245</v>
      </c>
      <c r="K224" s="60">
        <f>INDEX('1.2(1)③'!$B:$B,MATCH(M224,'1.2(1)③'!A:A,0),1)</f>
        <v>242</v>
      </c>
      <c r="L224" s="17">
        <f t="shared" si="25"/>
        <v>245</v>
      </c>
      <c r="M224" s="17" t="str">
        <f t="shared" si="26"/>
        <v>廃棄物し尿処理施設その他のし尿処理施設</v>
      </c>
    </row>
    <row r="225" spans="2:15">
      <c r="B225" s="80" t="s">
        <v>3069</v>
      </c>
      <c r="C225" s="27"/>
      <c r="D225" s="26"/>
      <c r="E225" s="28"/>
      <c r="F225" s="70" t="s">
        <v>13</v>
      </c>
      <c r="G225" s="235" t="s">
        <v>3486</v>
      </c>
      <c r="H225" s="220"/>
      <c r="I225" s="21" t="s">
        <v>3487</v>
      </c>
      <c r="J225" s="140" t="str">
        <f t="shared" si="24"/>
        <v>246～245</v>
      </c>
      <c r="K225" s="60">
        <f>INDEX('1.2(1)③'!$B:$B,MATCH(M225,'1.2(1)③'!A:A,0),1)</f>
        <v>246</v>
      </c>
      <c r="L225" s="17">
        <f t="shared" si="25"/>
        <v>245</v>
      </c>
      <c r="M225" s="17" t="str">
        <f t="shared" si="26"/>
        <v>廃棄物最終処分場集排水設備・通気装置</v>
      </c>
    </row>
    <row r="226" spans="2:15">
      <c r="B226" s="80" t="s">
        <v>3069</v>
      </c>
      <c r="C226" s="27"/>
      <c r="D226" s="26"/>
      <c r="E226" s="28"/>
      <c r="F226" s="70" t="s">
        <v>13</v>
      </c>
      <c r="G226" s="236" t="s">
        <v>3486</v>
      </c>
      <c r="H226" s="222"/>
      <c r="I226" s="22" t="s">
        <v>3487</v>
      </c>
      <c r="J226" s="140" t="str">
        <f t="shared" si="24"/>
        <v>246～247</v>
      </c>
      <c r="K226" s="60">
        <f>INDEX('1.2(1)③'!$B:$B,MATCH(M226,'1.2(1)③'!A:A,0),1)</f>
        <v>246</v>
      </c>
      <c r="L226" s="17">
        <f t="shared" si="25"/>
        <v>247</v>
      </c>
      <c r="M226" s="17" t="str">
        <f t="shared" si="26"/>
        <v>廃棄物最終処分場集排水設備・通気装置</v>
      </c>
    </row>
    <row r="227" spans="2:15">
      <c r="B227" s="80" t="s">
        <v>3069</v>
      </c>
      <c r="C227" s="27"/>
      <c r="D227" s="26"/>
      <c r="E227" s="28"/>
      <c r="F227" s="70" t="s">
        <v>13</v>
      </c>
      <c r="G227" s="234" t="s">
        <v>3486</v>
      </c>
      <c r="H227" s="221"/>
      <c r="I227" s="23" t="s">
        <v>3488</v>
      </c>
      <c r="J227" s="140" t="str">
        <f t="shared" si="24"/>
        <v>248～249</v>
      </c>
      <c r="K227" s="60">
        <f>INDEX('1.2(1)③'!$B:$B,MATCH(M227,'1.2(1)③'!A:A,0),1)</f>
        <v>248</v>
      </c>
      <c r="L227" s="17">
        <f t="shared" si="25"/>
        <v>249</v>
      </c>
      <c r="M227" s="17" t="str">
        <f t="shared" si="26"/>
        <v>廃棄物最終処分場浸出液処理設備</v>
      </c>
    </row>
    <row r="228" spans="2:15">
      <c r="B228" s="78" t="s">
        <v>3069</v>
      </c>
      <c r="C228" s="29"/>
      <c r="D228" s="127"/>
      <c r="E228" s="30"/>
      <c r="F228" s="71" t="s">
        <v>13</v>
      </c>
      <c r="G228" s="241" t="s">
        <v>753</v>
      </c>
      <c r="H228" s="221"/>
      <c r="I228" s="23" t="s">
        <v>3489</v>
      </c>
      <c r="J228" s="140">
        <f t="shared" si="24"/>
        <v>250</v>
      </c>
      <c r="K228" s="60">
        <f>INDEX('1.2(1)③'!$B:$B,MATCH(M228,'1.2(1)③'!A:A,0),1)</f>
        <v>250</v>
      </c>
      <c r="L228" s="17">
        <f t="shared" si="25"/>
        <v>250</v>
      </c>
      <c r="M228" s="17" t="str">
        <f t="shared" si="26"/>
        <v>廃棄物その他廃棄物系バイオマスの利活用のための設備</v>
      </c>
    </row>
    <row r="229" spans="2:15">
      <c r="K229" s="58">
        <v>251</v>
      </c>
    </row>
    <row r="230" spans="2:15" ht="18.600000000000001">
      <c r="B230" s="33" t="s">
        <v>3067</v>
      </c>
      <c r="C230" s="19" t="s">
        <v>713</v>
      </c>
      <c r="E230" s="19"/>
    </row>
    <row r="232" spans="2:15" ht="28.8">
      <c r="B232" s="369" t="s">
        <v>0</v>
      </c>
      <c r="C232" s="370"/>
      <c r="D232" s="369" t="s">
        <v>730</v>
      </c>
      <c r="E232" s="370"/>
      <c r="F232" s="139" t="s">
        <v>8</v>
      </c>
      <c r="G232" s="369" t="s">
        <v>3</v>
      </c>
      <c r="H232" s="370"/>
      <c r="I232" s="73" t="s">
        <v>1024</v>
      </c>
      <c r="J232" s="59" t="s">
        <v>3003</v>
      </c>
    </row>
    <row r="233" spans="2:15">
      <c r="B233" s="63" t="s">
        <v>706</v>
      </c>
      <c r="C233" s="25"/>
      <c r="D233" t="s">
        <v>1025</v>
      </c>
      <c r="F233" s="22" t="s">
        <v>720</v>
      </c>
      <c r="G233" s="219" t="s">
        <v>3431</v>
      </c>
      <c r="H233" s="222"/>
      <c r="I233" s="23" t="s">
        <v>1023</v>
      </c>
      <c r="J233" s="140" t="str">
        <f t="shared" ref="J233:J278" si="27">HYPERLINK("#'"&amp;$B$17&amp;$B$18&amp;$B$230&amp;"'!B"&amp;K233+6,IF(L233=K233,K233,K233&amp;"～"&amp;L233))</f>
        <v>1～2</v>
      </c>
      <c r="K233" s="60">
        <f>INDEX('1.2(1)④'!$B:$B,MATCH(M233,'1.2(1)④'!A:A,0),1)</f>
        <v>1</v>
      </c>
      <c r="L233" s="17">
        <f>K234-1</f>
        <v>2</v>
      </c>
      <c r="M233" s="17" t="str">
        <f>D233&amp;F233&amp;G233&amp;I233</f>
        <v>荷主等Scope3排出削減に資する輸送方法の選択ー</v>
      </c>
      <c r="N233"/>
      <c r="O233"/>
    </row>
    <row r="234" spans="2:15">
      <c r="B234" s="26"/>
      <c r="C234" s="28"/>
      <c r="D234" s="43" t="s">
        <v>1025</v>
      </c>
      <c r="F234" s="69" t="s">
        <v>720</v>
      </c>
      <c r="G234" s="239" t="s">
        <v>1177</v>
      </c>
      <c r="H234" s="222"/>
      <c r="I234" s="23" t="s">
        <v>1023</v>
      </c>
      <c r="J234" s="140" t="str">
        <f t="shared" si="27"/>
        <v>3～34</v>
      </c>
      <c r="K234" s="60">
        <f>INDEX('1.2(1)④'!$B:$B,MATCH(M234,'1.2(1)④'!A:A,0),1)</f>
        <v>3</v>
      </c>
      <c r="L234" s="17">
        <f t="shared" ref="L234:L278" si="28">K235-1</f>
        <v>34</v>
      </c>
      <c r="M234" s="17" t="str">
        <f t="shared" ref="M234:M278" si="29">D234&amp;F234&amp;G234&amp;I234</f>
        <v>荷主等Scope3輸送効率向上のための措置ー</v>
      </c>
      <c r="N234"/>
      <c r="O234"/>
    </row>
    <row r="235" spans="2:15" ht="28.8">
      <c r="B235" s="26"/>
      <c r="C235" s="28"/>
      <c r="D235" s="63" t="s">
        <v>1067</v>
      </c>
      <c r="E235" s="24"/>
      <c r="F235" s="21" t="s">
        <v>1178</v>
      </c>
      <c r="G235" s="235" t="s">
        <v>1179</v>
      </c>
      <c r="H235" s="220"/>
      <c r="I235" s="115" t="s">
        <v>1070</v>
      </c>
      <c r="J235" s="140">
        <f t="shared" si="27"/>
        <v>35</v>
      </c>
      <c r="K235" s="60">
        <f>INDEX('1.2(1)④'!$B:$B,MATCH(M235,'1.2(1)④'!A:A,0),1)</f>
        <v>35</v>
      </c>
      <c r="L235" s="17">
        <f t="shared" si="28"/>
        <v>35</v>
      </c>
      <c r="M235" s="17" t="str">
        <f t="shared" si="29"/>
        <v>貨物輸送事業者Scope1,2燃費性能の優れた輸送用機器の使用 （機器・機材等の導入）鉄道</v>
      </c>
      <c r="N235"/>
      <c r="O235"/>
    </row>
    <row r="236" spans="2:15" ht="28.8">
      <c r="B236" s="26"/>
      <c r="C236" s="28"/>
      <c r="D236" s="42" t="s">
        <v>1067</v>
      </c>
      <c r="E236" s="27"/>
      <c r="F236" s="69" t="s">
        <v>1178</v>
      </c>
      <c r="G236" s="240" t="s">
        <v>1179</v>
      </c>
      <c r="H236" s="222"/>
      <c r="I236" s="115" t="s">
        <v>1072</v>
      </c>
      <c r="J236" s="140" t="str">
        <f t="shared" si="27"/>
        <v>36～41</v>
      </c>
      <c r="K236" s="60">
        <f>INDEX('1.2(1)④'!$B:$B,MATCH(M236,'1.2(1)④'!A:A,0),1)</f>
        <v>36</v>
      </c>
      <c r="L236" s="17">
        <f t="shared" si="28"/>
        <v>41</v>
      </c>
      <c r="M236" s="17" t="str">
        <f t="shared" si="29"/>
        <v>貨物輸送事業者Scope1,2燃費性能の優れた輸送用機器の使用 （機器・機材等の導入）自動車</v>
      </c>
      <c r="N236"/>
      <c r="O236"/>
    </row>
    <row r="237" spans="2:15" ht="28.8">
      <c r="B237" s="26"/>
      <c r="C237" s="28"/>
      <c r="D237" s="80" t="s">
        <v>1067</v>
      </c>
      <c r="E237" s="27"/>
      <c r="F237" s="70" t="s">
        <v>1178</v>
      </c>
      <c r="G237" s="236" t="s">
        <v>1179</v>
      </c>
      <c r="H237" s="222"/>
      <c r="I237" s="115" t="s">
        <v>1078</v>
      </c>
      <c r="J237" s="140" t="str">
        <f t="shared" si="27"/>
        <v>42～44</v>
      </c>
      <c r="K237" s="60">
        <f>INDEX('1.2(1)④'!$B:$B,MATCH(M237,'1.2(1)④'!A:A,0),1)</f>
        <v>42</v>
      </c>
      <c r="L237" s="17">
        <f t="shared" si="28"/>
        <v>44</v>
      </c>
      <c r="M237" s="17" t="str">
        <f t="shared" si="29"/>
        <v>貨物輸送事業者Scope1,2燃費性能の優れた輸送用機器の使用 （機器・機材等の導入）船舶</v>
      </c>
      <c r="N237"/>
      <c r="O237"/>
    </row>
    <row r="238" spans="2:15" ht="28.8">
      <c r="B238" s="26"/>
      <c r="C238" s="28"/>
      <c r="D238" s="80" t="s">
        <v>1067</v>
      </c>
      <c r="E238" s="27"/>
      <c r="F238" s="70" t="s">
        <v>1178</v>
      </c>
      <c r="G238" s="234" t="s">
        <v>1179</v>
      </c>
      <c r="H238" s="221"/>
      <c r="I238" s="115" t="s">
        <v>1082</v>
      </c>
      <c r="J238" s="140" t="str">
        <f t="shared" si="27"/>
        <v>45～46</v>
      </c>
      <c r="K238" s="60">
        <f>INDEX('1.2(1)④'!$B:$B,MATCH(M238,'1.2(1)④'!A:A,0),1)</f>
        <v>45</v>
      </c>
      <c r="L238" s="17">
        <f t="shared" si="28"/>
        <v>46</v>
      </c>
      <c r="M238" s="17" t="str">
        <f t="shared" si="29"/>
        <v>貨物輸送事業者Scope1,2燃費性能の優れた輸送用機器の使用 （機器・機材等の導入）航空機</v>
      </c>
      <c r="N238"/>
      <c r="O238"/>
    </row>
    <row r="239" spans="2:15" ht="28.8">
      <c r="B239" s="26"/>
      <c r="C239" s="28"/>
      <c r="D239" s="80" t="s">
        <v>1067</v>
      </c>
      <c r="E239" s="27"/>
      <c r="F239" s="70" t="s">
        <v>1178</v>
      </c>
      <c r="G239" s="239" t="s">
        <v>1180</v>
      </c>
      <c r="H239" s="222"/>
      <c r="I239" s="115" t="s">
        <v>3439</v>
      </c>
      <c r="J239" s="140" t="str">
        <f t="shared" si="27"/>
        <v>47～48</v>
      </c>
      <c r="K239" s="60">
        <f>INDEX('1.2(1)④'!$B:$B,MATCH(M239,'1.2(1)④'!A:A,0),1)</f>
        <v>47</v>
      </c>
      <c r="L239" s="17">
        <f t="shared" si="28"/>
        <v>48</v>
      </c>
      <c r="M239" s="17" t="str">
        <f t="shared" si="29"/>
        <v>貨物輸送事業者Scope1,2排出削減に資する運転又は操縦 （運用管理）鉄道</v>
      </c>
      <c r="N239"/>
      <c r="O239"/>
    </row>
    <row r="240" spans="2:15" ht="28.8">
      <c r="B240" s="26"/>
      <c r="C240" s="28"/>
      <c r="D240" s="80" t="s">
        <v>1067</v>
      </c>
      <c r="E240" s="27"/>
      <c r="F240" s="70" t="s">
        <v>1178</v>
      </c>
      <c r="G240" s="240" t="s">
        <v>1180</v>
      </c>
      <c r="H240" s="222"/>
      <c r="I240" s="115" t="s">
        <v>1072</v>
      </c>
      <c r="J240" s="140" t="str">
        <f t="shared" si="27"/>
        <v>49～52</v>
      </c>
      <c r="K240" s="60">
        <f>INDEX('1.2(1)④'!$B:$B,MATCH(M240,'1.2(1)④'!A:A,0),1)</f>
        <v>49</v>
      </c>
      <c r="L240" s="17">
        <f t="shared" si="28"/>
        <v>52</v>
      </c>
      <c r="M240" s="17" t="str">
        <f t="shared" si="29"/>
        <v>貨物輸送事業者Scope1,2排出削減に資する運転又は操縦 （運用管理）自動車</v>
      </c>
      <c r="N240"/>
      <c r="O240"/>
    </row>
    <row r="241" spans="2:15" ht="28.8">
      <c r="B241" s="26"/>
      <c r="C241" s="28"/>
      <c r="D241" s="80" t="s">
        <v>1067</v>
      </c>
      <c r="E241" s="27"/>
      <c r="F241" s="70" t="s">
        <v>1178</v>
      </c>
      <c r="G241" s="236" t="s">
        <v>1180</v>
      </c>
      <c r="H241" s="222"/>
      <c r="I241" s="115" t="s">
        <v>3440</v>
      </c>
      <c r="J241" s="140" t="str">
        <f t="shared" si="27"/>
        <v>53～56</v>
      </c>
      <c r="K241" s="60">
        <f>INDEX('1.2(1)④'!$B:$B,MATCH(M241,'1.2(1)④'!A:A,0),1)</f>
        <v>53</v>
      </c>
      <c r="L241" s="17">
        <f t="shared" si="28"/>
        <v>56</v>
      </c>
      <c r="M241" s="17" t="str">
        <f t="shared" si="29"/>
        <v>貨物輸送事業者Scope1,2排出削減に資する運転又は操縦 （運用管理）船舶</v>
      </c>
      <c r="N241"/>
      <c r="O241"/>
    </row>
    <row r="242" spans="2:15" ht="28.8">
      <c r="B242" s="26"/>
      <c r="C242" s="28"/>
      <c r="D242" s="80" t="s">
        <v>1067</v>
      </c>
      <c r="E242" s="27"/>
      <c r="F242" s="70" t="s">
        <v>1178</v>
      </c>
      <c r="G242" s="236" t="s">
        <v>1180</v>
      </c>
      <c r="H242" s="222"/>
      <c r="I242" s="115" t="s">
        <v>1096</v>
      </c>
      <c r="J242" s="140" t="str">
        <f t="shared" si="27"/>
        <v>57～59</v>
      </c>
      <c r="K242" s="60">
        <f>INDEX('1.2(1)④'!$B:$B,MATCH(M242,'1.2(1)④'!A:A,0),1)</f>
        <v>57</v>
      </c>
      <c r="L242" s="17">
        <f t="shared" si="28"/>
        <v>59</v>
      </c>
      <c r="M242" s="17" t="str">
        <f t="shared" si="29"/>
        <v>貨物輸送事業者Scope1,2排出削減に資する運転又は操縦 （運用管理）航空機　</v>
      </c>
      <c r="N242"/>
      <c r="O242"/>
    </row>
    <row r="243" spans="2:15" ht="28.8">
      <c r="B243" s="26"/>
      <c r="C243" s="28"/>
      <c r="D243" s="80" t="s">
        <v>1067</v>
      </c>
      <c r="E243" s="27"/>
      <c r="F243" s="70" t="s">
        <v>1178</v>
      </c>
      <c r="G243" s="235" t="s">
        <v>1181</v>
      </c>
      <c r="H243" s="220"/>
      <c r="I243" s="115" t="s">
        <v>1070</v>
      </c>
      <c r="J243" s="140" t="str">
        <f t="shared" si="27"/>
        <v>60～61</v>
      </c>
      <c r="K243" s="60">
        <f>INDEX('1.2(1)④'!$B:$B,MATCH(M243,'1.2(1)④'!A:A,0),1)</f>
        <v>60</v>
      </c>
      <c r="L243" s="17">
        <f t="shared" si="28"/>
        <v>61</v>
      </c>
      <c r="M243" s="17" t="str">
        <f t="shared" si="29"/>
        <v>貨物輸送事業者Scope1,2輸送機器の大型化 （機器・機材等の導入）鉄道</v>
      </c>
      <c r="N243"/>
      <c r="O243"/>
    </row>
    <row r="244" spans="2:15" ht="28.8">
      <c r="B244" s="26"/>
      <c r="C244" s="28"/>
      <c r="D244" s="80" t="s">
        <v>1067</v>
      </c>
      <c r="E244" s="27"/>
      <c r="F244" s="70" t="s">
        <v>1178</v>
      </c>
      <c r="G244" s="236" t="s">
        <v>1181</v>
      </c>
      <c r="H244" s="222"/>
      <c r="I244" s="115" t="s">
        <v>1072</v>
      </c>
      <c r="J244" s="140" t="str">
        <f t="shared" si="27"/>
        <v>62～63</v>
      </c>
      <c r="K244" s="60">
        <f>INDEX('1.2(1)④'!$B:$B,MATCH(M244,'1.2(1)④'!A:A,0),1)</f>
        <v>62</v>
      </c>
      <c r="L244" s="17">
        <f t="shared" si="28"/>
        <v>63</v>
      </c>
      <c r="M244" s="17" t="str">
        <f t="shared" si="29"/>
        <v>貨物輸送事業者Scope1,2輸送機器の大型化 （機器・機材等の導入）自動車</v>
      </c>
      <c r="N244"/>
      <c r="O244"/>
    </row>
    <row r="245" spans="2:15" ht="28.8">
      <c r="B245" s="26"/>
      <c r="C245" s="28"/>
      <c r="D245" s="80" t="s">
        <v>1067</v>
      </c>
      <c r="E245" s="27"/>
      <c r="F245" s="70" t="s">
        <v>1178</v>
      </c>
      <c r="G245" s="236" t="s">
        <v>1181</v>
      </c>
      <c r="H245" s="222"/>
      <c r="I245" s="115" t="s">
        <v>1078</v>
      </c>
      <c r="J245" s="140">
        <f t="shared" si="27"/>
        <v>64</v>
      </c>
      <c r="K245" s="60">
        <f>INDEX('1.2(1)④'!$B:$B,MATCH(M245,'1.2(1)④'!A:A,0),1)</f>
        <v>64</v>
      </c>
      <c r="L245" s="17">
        <f t="shared" si="28"/>
        <v>64</v>
      </c>
      <c r="M245" s="17" t="str">
        <f t="shared" si="29"/>
        <v>貨物輸送事業者Scope1,2輸送機器の大型化 （機器・機材等の導入）船舶</v>
      </c>
      <c r="N245"/>
      <c r="O245"/>
    </row>
    <row r="246" spans="2:15" ht="28.8">
      <c r="B246" s="26"/>
      <c r="C246" s="28"/>
      <c r="D246" s="80" t="s">
        <v>1067</v>
      </c>
      <c r="E246" s="27"/>
      <c r="F246" s="70" t="s">
        <v>1178</v>
      </c>
      <c r="G246" s="234" t="s">
        <v>1181</v>
      </c>
      <c r="H246" s="221"/>
      <c r="I246" s="115" t="s">
        <v>3441</v>
      </c>
      <c r="J246" s="140">
        <f t="shared" si="27"/>
        <v>65</v>
      </c>
      <c r="K246" s="60">
        <f>INDEX('1.2(1)④'!$B:$B,MATCH(M246,'1.2(1)④'!A:A,0),1)</f>
        <v>65</v>
      </c>
      <c r="L246" s="17">
        <f t="shared" si="28"/>
        <v>65</v>
      </c>
      <c r="M246" s="17" t="str">
        <f t="shared" si="29"/>
        <v>貨物輸送事業者Scope1,2輸送機器の大型化 （機器・機材等の導入）航空機</v>
      </c>
      <c r="N246"/>
      <c r="O246"/>
    </row>
    <row r="247" spans="2:15" ht="28.8">
      <c r="B247" s="26"/>
      <c r="C247" s="28"/>
      <c r="D247" s="80" t="s">
        <v>1067</v>
      </c>
      <c r="E247" s="27"/>
      <c r="F247" s="70" t="s">
        <v>1178</v>
      </c>
      <c r="G247" s="219" t="s">
        <v>1106</v>
      </c>
      <c r="H247" s="220"/>
      <c r="I247" s="115" t="s">
        <v>1070</v>
      </c>
      <c r="J247" s="140" t="str">
        <f t="shared" si="27"/>
        <v>66～67</v>
      </c>
      <c r="K247" s="60">
        <f>INDEX('1.2(1)④'!$B:$B,MATCH(M247,'1.2(1)④'!A:A,0),1)</f>
        <v>66</v>
      </c>
      <c r="L247" s="17">
        <f t="shared" si="28"/>
        <v>67</v>
      </c>
      <c r="M247" s="17" t="str">
        <f t="shared" si="29"/>
        <v>貨物輸送事業者Scope1,2輸送能力の効率的な活用 （運用管理）鉄道</v>
      </c>
      <c r="N247"/>
      <c r="O247"/>
    </row>
    <row r="248" spans="2:15" ht="28.8">
      <c r="B248" s="26"/>
      <c r="C248" s="28"/>
      <c r="D248" s="80" t="s">
        <v>1067</v>
      </c>
      <c r="E248" s="27"/>
      <c r="F248" s="70" t="s">
        <v>1178</v>
      </c>
      <c r="G248" s="240" t="s">
        <v>1106</v>
      </c>
      <c r="H248" s="222"/>
      <c r="I248" s="115" t="s">
        <v>1072</v>
      </c>
      <c r="J248" s="140" t="str">
        <f t="shared" si="27"/>
        <v>68～70</v>
      </c>
      <c r="K248" s="60">
        <f>INDEX('1.2(1)④'!$B:$B,MATCH(M248,'1.2(1)④'!A:A,0),1)</f>
        <v>68</v>
      </c>
      <c r="L248" s="17">
        <f t="shared" si="28"/>
        <v>70</v>
      </c>
      <c r="M248" s="17" t="str">
        <f t="shared" si="29"/>
        <v>貨物輸送事業者Scope1,2輸送能力の効率的な活用 （運用管理）自動車</v>
      </c>
      <c r="N248"/>
      <c r="O248"/>
    </row>
    <row r="249" spans="2:15" ht="28.8">
      <c r="B249" s="26"/>
      <c r="C249" s="28"/>
      <c r="D249" s="80" t="s">
        <v>1067</v>
      </c>
      <c r="E249" s="27"/>
      <c r="F249" s="70" t="s">
        <v>1178</v>
      </c>
      <c r="G249" s="236" t="s">
        <v>3432</v>
      </c>
      <c r="H249" s="222"/>
      <c r="I249" s="115" t="s">
        <v>1078</v>
      </c>
      <c r="J249" s="140" t="str">
        <f t="shared" si="27"/>
        <v>71～72</v>
      </c>
      <c r="K249" s="60">
        <f>INDEX('1.2(1)④'!$B:$B,MATCH(M249,'1.2(1)④'!A:A,0),1)</f>
        <v>71</v>
      </c>
      <c r="L249" s="17">
        <f t="shared" si="28"/>
        <v>72</v>
      </c>
      <c r="M249" s="17" t="str">
        <f t="shared" si="29"/>
        <v>貨物輸送事業者Scope1,2輸送能力の効率的な活用 （運用管理）船舶</v>
      </c>
      <c r="N249"/>
      <c r="O249"/>
    </row>
    <row r="250" spans="2:15" ht="28.8">
      <c r="B250" s="26"/>
      <c r="C250" s="28"/>
      <c r="D250" s="80" t="s">
        <v>1067</v>
      </c>
      <c r="E250" s="27"/>
      <c r="F250" s="70" t="s">
        <v>1178</v>
      </c>
      <c r="G250" s="234" t="s">
        <v>3432</v>
      </c>
      <c r="H250" s="221"/>
      <c r="I250" s="115" t="s">
        <v>3441</v>
      </c>
      <c r="J250" s="140" t="str">
        <f t="shared" si="27"/>
        <v>73～74</v>
      </c>
      <c r="K250" s="60">
        <f>INDEX('1.2(1)④'!$B:$B,MATCH(M250,'1.2(1)④'!A:A,0),1)</f>
        <v>73</v>
      </c>
      <c r="L250" s="17">
        <f t="shared" si="28"/>
        <v>74</v>
      </c>
      <c r="M250" s="17" t="str">
        <f t="shared" si="29"/>
        <v>貨物輸送事業者Scope1,2輸送能力の効率的な活用 （運用管理）航空機</v>
      </c>
      <c r="N250"/>
      <c r="O250"/>
    </row>
    <row r="251" spans="2:15">
      <c r="B251" s="26"/>
      <c r="C251" s="28"/>
      <c r="D251" s="80" t="s">
        <v>1067</v>
      </c>
      <c r="E251" s="27"/>
      <c r="F251" s="70" t="s">
        <v>1178</v>
      </c>
      <c r="G251" s="239" t="s">
        <v>1182</v>
      </c>
      <c r="H251" s="222"/>
      <c r="I251" s="115" t="s">
        <v>3442</v>
      </c>
      <c r="J251" s="140" t="str">
        <f t="shared" si="27"/>
        <v>75～76</v>
      </c>
      <c r="K251" s="60">
        <f>INDEX('1.2(1)④'!$B:$B,MATCH(M251,'1.2(1)④'!A:A,0),1)</f>
        <v>75</v>
      </c>
      <c r="L251" s="17">
        <f t="shared" si="28"/>
        <v>76</v>
      </c>
      <c r="M251" s="17" t="str">
        <f t="shared" si="29"/>
        <v>貨物輸送事業者Scope1,2その他排出削減 （運用管理）共通</v>
      </c>
      <c r="N251"/>
      <c r="O251"/>
    </row>
    <row r="252" spans="2:15">
      <c r="B252" s="26"/>
      <c r="C252" s="28"/>
      <c r="D252" s="80" t="s">
        <v>1067</v>
      </c>
      <c r="E252" s="27"/>
      <c r="F252" s="70" t="s">
        <v>1178</v>
      </c>
      <c r="G252" s="236" t="s">
        <v>1182</v>
      </c>
      <c r="H252" s="222"/>
      <c r="I252" s="115" t="s">
        <v>1070</v>
      </c>
      <c r="J252" s="140" t="str">
        <f t="shared" si="27"/>
        <v>77～84</v>
      </c>
      <c r="K252" s="60">
        <f>INDEX('1.2(1)④'!$B:$B,MATCH(M252,'1.2(1)④'!A:A,0),1)</f>
        <v>77</v>
      </c>
      <c r="L252" s="17">
        <f t="shared" si="28"/>
        <v>84</v>
      </c>
      <c r="M252" s="17" t="str">
        <f t="shared" si="29"/>
        <v>貨物輸送事業者Scope1,2その他排出削減 （運用管理）鉄道</v>
      </c>
      <c r="N252"/>
      <c r="O252"/>
    </row>
    <row r="253" spans="2:15">
      <c r="B253" s="26"/>
      <c r="C253" s="28"/>
      <c r="D253" s="80" t="s">
        <v>1067</v>
      </c>
      <c r="E253" s="27"/>
      <c r="F253" s="70" t="s">
        <v>1178</v>
      </c>
      <c r="G253" s="236" t="s">
        <v>1182</v>
      </c>
      <c r="H253" s="222"/>
      <c r="I253" s="115" t="s">
        <v>1072</v>
      </c>
      <c r="J253" s="140" t="str">
        <f t="shared" si="27"/>
        <v>85～95</v>
      </c>
      <c r="K253" s="60">
        <f>INDEX('1.2(1)④'!$B:$B,MATCH(M253,'1.2(1)④'!A:A,0),1)</f>
        <v>85</v>
      </c>
      <c r="L253" s="17">
        <f t="shared" si="28"/>
        <v>95</v>
      </c>
      <c r="M253" s="17" t="str">
        <f t="shared" si="29"/>
        <v>貨物輸送事業者Scope1,2その他排出削減 （運用管理）自動車</v>
      </c>
      <c r="N253"/>
      <c r="O253"/>
    </row>
    <row r="254" spans="2:15">
      <c r="B254" s="26"/>
      <c r="C254" s="28"/>
      <c r="D254" s="80" t="s">
        <v>1067</v>
      </c>
      <c r="E254" s="27"/>
      <c r="F254" s="70" t="s">
        <v>1178</v>
      </c>
      <c r="G254" s="236" t="s">
        <v>1182</v>
      </c>
      <c r="H254" s="222"/>
      <c r="I254" s="115" t="s">
        <v>1078</v>
      </c>
      <c r="J254" s="140" t="str">
        <f t="shared" si="27"/>
        <v>96～103</v>
      </c>
      <c r="K254" s="60">
        <f>INDEX('1.2(1)④'!$B:$B,MATCH(M254,'1.2(1)④'!A:A,0),1)</f>
        <v>96</v>
      </c>
      <c r="L254" s="17">
        <f t="shared" si="28"/>
        <v>103</v>
      </c>
      <c r="M254" s="17" t="str">
        <f t="shared" si="29"/>
        <v>貨物輸送事業者Scope1,2その他排出削減 （運用管理）船舶</v>
      </c>
      <c r="N254"/>
      <c r="O254"/>
    </row>
    <row r="255" spans="2:15">
      <c r="B255" s="26"/>
      <c r="C255" s="28"/>
      <c r="D255" s="80" t="s">
        <v>1067</v>
      </c>
      <c r="E255" s="27"/>
      <c r="F255" s="70" t="s">
        <v>1178</v>
      </c>
      <c r="G255" s="236" t="s">
        <v>1182</v>
      </c>
      <c r="H255" s="222"/>
      <c r="I255" s="115" t="s">
        <v>3441</v>
      </c>
      <c r="J255" s="140">
        <f t="shared" si="27"/>
        <v>104</v>
      </c>
      <c r="K255" s="60">
        <f>INDEX('1.2(1)④'!$B:$B,MATCH(M255,'1.2(1)④'!A:A,0),1)</f>
        <v>104</v>
      </c>
      <c r="L255" s="17">
        <f t="shared" si="28"/>
        <v>104</v>
      </c>
      <c r="M255" s="17" t="str">
        <f t="shared" si="29"/>
        <v>貨物輸送事業者Scope1,2その他排出削減 （運用管理）航空機</v>
      </c>
      <c r="N255"/>
      <c r="O255"/>
    </row>
    <row r="256" spans="2:15">
      <c r="B256" s="26"/>
      <c r="C256" s="28"/>
      <c r="D256" s="80" t="s">
        <v>1067</v>
      </c>
      <c r="E256" s="27"/>
      <c r="F256" s="21" t="s">
        <v>683</v>
      </c>
      <c r="G256" s="237" t="s">
        <v>3433</v>
      </c>
      <c r="H256" s="223"/>
      <c r="I256" s="115" t="s">
        <v>3442</v>
      </c>
      <c r="J256" s="140" t="str">
        <f t="shared" si="27"/>
        <v>105～110</v>
      </c>
      <c r="K256" s="60">
        <f>INDEX('1.2(1)④'!$B:$B,MATCH(M256,'1.2(1)④'!A:A,0),1)</f>
        <v>105</v>
      </c>
      <c r="L256" s="17">
        <f t="shared" si="28"/>
        <v>110</v>
      </c>
      <c r="M256" s="17" t="str">
        <f t="shared" si="29"/>
        <v>貨物輸送事業者Scope3排出削減を考慮した業務委託共通</v>
      </c>
      <c r="N256"/>
      <c r="O256"/>
    </row>
    <row r="257" spans="2:15">
      <c r="B257" s="26"/>
      <c r="C257" s="28"/>
      <c r="D257" s="80" t="s">
        <v>1067</v>
      </c>
      <c r="E257" s="27"/>
      <c r="F257" s="69" t="s">
        <v>683</v>
      </c>
      <c r="G257" s="237" t="s">
        <v>3434</v>
      </c>
      <c r="H257" s="223"/>
      <c r="I257" s="115" t="s">
        <v>3442</v>
      </c>
      <c r="J257" s="140" t="str">
        <f t="shared" si="27"/>
        <v>111～112</v>
      </c>
      <c r="K257" s="60">
        <f>INDEX('1.2(1)④'!$B:$B,MATCH(M257,'1.2(1)④'!A:A,0),1)</f>
        <v>111</v>
      </c>
      <c r="L257" s="17">
        <f t="shared" si="28"/>
        <v>112</v>
      </c>
      <c r="M257" s="17" t="str">
        <f t="shared" si="29"/>
        <v>貨物輸送事業者Scope3排出削減を考慮した物流拠点の使用共通</v>
      </c>
      <c r="N257"/>
      <c r="O257"/>
    </row>
    <row r="258" spans="2:15" ht="28.8">
      <c r="B258" s="26"/>
      <c r="C258" s="28"/>
      <c r="D258" s="80" t="s">
        <v>1067</v>
      </c>
      <c r="E258" s="27"/>
      <c r="F258" s="70" t="s">
        <v>683</v>
      </c>
      <c r="G258" s="237" t="s">
        <v>3435</v>
      </c>
      <c r="H258" s="223"/>
      <c r="I258" s="115" t="s">
        <v>3442</v>
      </c>
      <c r="J258" s="140">
        <f t="shared" si="27"/>
        <v>113</v>
      </c>
      <c r="K258" s="60">
        <f>INDEX('1.2(1)④'!$B:$B,MATCH(M258,'1.2(1)④'!A:A,0),1)</f>
        <v>113</v>
      </c>
      <c r="L258" s="17">
        <f t="shared" si="28"/>
        <v>113</v>
      </c>
      <c r="M258" s="17" t="str">
        <f t="shared" si="29"/>
        <v>貨物輸送事業者Scope3排出削減を考慮した梱包資材・事務用品等の物品購入共通</v>
      </c>
      <c r="N258"/>
      <c r="O258"/>
    </row>
    <row r="259" spans="2:15" ht="28.8">
      <c r="B259" s="26"/>
      <c r="C259" s="28"/>
      <c r="D259" s="80" t="s">
        <v>1067</v>
      </c>
      <c r="E259" s="27"/>
      <c r="F259" s="70" t="s">
        <v>683</v>
      </c>
      <c r="G259" s="235" t="s">
        <v>3436</v>
      </c>
      <c r="H259" s="220"/>
      <c r="I259" s="115" t="s">
        <v>3442</v>
      </c>
      <c r="J259" s="140" t="str">
        <f t="shared" si="27"/>
        <v>114～115</v>
      </c>
      <c r="K259" s="60">
        <f>INDEX('1.2(1)④'!$B:$B,MATCH(M259,'1.2(1)④'!A:A,0),1)</f>
        <v>114</v>
      </c>
      <c r="L259" s="17">
        <f t="shared" si="28"/>
        <v>115</v>
      </c>
      <c r="M259" s="17" t="str">
        <f t="shared" si="29"/>
        <v>貨物輸送事業者Scope3排出削減を考慮した機器・資材等の廃棄共通</v>
      </c>
      <c r="N259"/>
      <c r="O259"/>
    </row>
    <row r="260" spans="2:15" ht="28.8">
      <c r="B260" s="26"/>
      <c r="C260" s="28"/>
      <c r="D260" s="63" t="s">
        <v>1142</v>
      </c>
      <c r="E260" s="25"/>
      <c r="F260" s="63" t="s">
        <v>1178</v>
      </c>
      <c r="G260" s="235" t="s">
        <v>1179</v>
      </c>
      <c r="H260" s="220"/>
      <c r="I260" s="115" t="s">
        <v>1070</v>
      </c>
      <c r="J260" s="140">
        <f t="shared" si="27"/>
        <v>116</v>
      </c>
      <c r="K260" s="60">
        <f>INDEX('1.2(1)④'!$B:$B,MATCH(M260,'1.2(1)④'!A:A,0),1)</f>
        <v>116</v>
      </c>
      <c r="L260" s="17">
        <f t="shared" si="28"/>
        <v>116</v>
      </c>
      <c r="M260" s="17" t="str">
        <f t="shared" si="29"/>
        <v>旅客輸送事業者Scope1,2燃費性能の優れた輸送用機器の使用 （機器・機材等の導入）鉄道</v>
      </c>
      <c r="N260"/>
      <c r="O260"/>
    </row>
    <row r="261" spans="2:15" ht="28.8">
      <c r="B261" s="26"/>
      <c r="C261" s="28"/>
      <c r="D261" s="42" t="s">
        <v>1142</v>
      </c>
      <c r="E261" s="125"/>
      <c r="F261" s="42" t="s">
        <v>1178</v>
      </c>
      <c r="G261" s="240" t="s">
        <v>1179</v>
      </c>
      <c r="H261" s="222"/>
      <c r="I261" s="115" t="s">
        <v>1072</v>
      </c>
      <c r="J261" s="140" t="str">
        <f t="shared" si="27"/>
        <v>117～123</v>
      </c>
      <c r="K261" s="60">
        <f>INDEX('1.2(1)④'!$B:$B,MATCH(M261,'1.2(1)④'!A:A,0),1)</f>
        <v>117</v>
      </c>
      <c r="L261" s="17">
        <f t="shared" si="28"/>
        <v>123</v>
      </c>
      <c r="M261" s="17" t="str">
        <f t="shared" si="29"/>
        <v>旅客輸送事業者Scope1,2燃費性能の優れた輸送用機器の使用 （機器・機材等の導入）自動車</v>
      </c>
      <c r="N261"/>
      <c r="O261"/>
    </row>
    <row r="262" spans="2:15" ht="28.8">
      <c r="B262" s="26"/>
      <c r="C262" s="28"/>
      <c r="D262" s="42" t="s">
        <v>1142</v>
      </c>
      <c r="E262" s="125"/>
      <c r="F262" s="80" t="s">
        <v>1178</v>
      </c>
      <c r="G262" s="236" t="s">
        <v>1179</v>
      </c>
      <c r="H262" s="222"/>
      <c r="I262" s="115" t="s">
        <v>1078</v>
      </c>
      <c r="J262" s="140" t="str">
        <f t="shared" si="27"/>
        <v>124～126</v>
      </c>
      <c r="K262" s="60">
        <f>INDEX('1.2(1)④'!$B:$B,MATCH(M262,'1.2(1)④'!A:A,0),1)</f>
        <v>124</v>
      </c>
      <c r="L262" s="17">
        <f t="shared" si="28"/>
        <v>126</v>
      </c>
      <c r="M262" s="17" t="str">
        <f t="shared" si="29"/>
        <v>旅客輸送事業者Scope1,2燃費性能の優れた輸送用機器の使用 （機器・機材等の導入）船舶</v>
      </c>
      <c r="N262"/>
      <c r="O262"/>
    </row>
    <row r="263" spans="2:15" ht="28.8">
      <c r="B263" s="26"/>
      <c r="C263" s="28"/>
      <c r="D263" s="42" t="s">
        <v>1142</v>
      </c>
      <c r="E263" s="125"/>
      <c r="F263" s="80" t="s">
        <v>1178</v>
      </c>
      <c r="G263" s="234" t="s">
        <v>1179</v>
      </c>
      <c r="H263" s="221"/>
      <c r="I263" s="115" t="s">
        <v>1082</v>
      </c>
      <c r="J263" s="140" t="str">
        <f t="shared" si="27"/>
        <v>127～128</v>
      </c>
      <c r="K263" s="60">
        <f>INDEX('1.2(1)④'!$B:$B,MATCH(M263,'1.2(1)④'!A:A,0),1)</f>
        <v>127</v>
      </c>
      <c r="L263" s="17">
        <f t="shared" si="28"/>
        <v>128</v>
      </c>
      <c r="M263" s="17" t="str">
        <f t="shared" si="29"/>
        <v>旅客輸送事業者Scope1,2燃費性能の優れた輸送用機器の使用 （機器・機材等の導入）航空機</v>
      </c>
      <c r="N263"/>
      <c r="O263"/>
    </row>
    <row r="264" spans="2:15" ht="28.8">
      <c r="B264" s="26"/>
      <c r="C264" s="28"/>
      <c r="D264" s="42" t="s">
        <v>1142</v>
      </c>
      <c r="E264" s="125"/>
      <c r="F264" s="80" t="s">
        <v>1178</v>
      </c>
      <c r="G264" s="235" t="s">
        <v>1180</v>
      </c>
      <c r="H264" s="220"/>
      <c r="I264" s="115" t="s">
        <v>1070</v>
      </c>
      <c r="J264" s="140" t="str">
        <f t="shared" si="27"/>
        <v>129～133</v>
      </c>
      <c r="K264" s="60">
        <f>INDEX('1.2(1)④'!$B:$B,MATCH(M264,'1.2(1)④'!A:A,0),1)</f>
        <v>129</v>
      </c>
      <c r="L264" s="17">
        <f t="shared" si="28"/>
        <v>133</v>
      </c>
      <c r="M264" s="17" t="str">
        <f t="shared" si="29"/>
        <v>旅客輸送事業者Scope1,2排出削減に資する運転又は操縦 （運用管理）鉄道</v>
      </c>
      <c r="N264"/>
      <c r="O264"/>
    </row>
    <row r="265" spans="2:15" ht="28.8">
      <c r="B265" s="26"/>
      <c r="C265" s="28"/>
      <c r="D265" s="42" t="s">
        <v>1142</v>
      </c>
      <c r="E265" s="125"/>
      <c r="F265" s="80" t="s">
        <v>1178</v>
      </c>
      <c r="G265" s="236" t="s">
        <v>1180</v>
      </c>
      <c r="H265" s="222"/>
      <c r="I265" s="115" t="s">
        <v>1072</v>
      </c>
      <c r="J265" s="140" t="str">
        <f t="shared" si="27"/>
        <v>134～137</v>
      </c>
      <c r="K265" s="60">
        <f>INDEX('1.2(1)④'!$B:$B,MATCH(M265,'1.2(1)④'!A:A,0),1)</f>
        <v>134</v>
      </c>
      <c r="L265" s="17">
        <f t="shared" si="28"/>
        <v>137</v>
      </c>
      <c r="M265" s="17" t="str">
        <f t="shared" si="29"/>
        <v>旅客輸送事業者Scope1,2排出削減に資する運転又は操縦 （運用管理）自動車</v>
      </c>
      <c r="N265"/>
      <c r="O265"/>
    </row>
    <row r="266" spans="2:15" ht="28.8">
      <c r="B266" s="26"/>
      <c r="C266" s="28"/>
      <c r="D266" s="42" t="s">
        <v>1142</v>
      </c>
      <c r="E266" s="125"/>
      <c r="F266" s="80" t="s">
        <v>1178</v>
      </c>
      <c r="G266" s="236" t="s">
        <v>1180</v>
      </c>
      <c r="H266" s="222"/>
      <c r="I266" s="115" t="s">
        <v>1078</v>
      </c>
      <c r="J266" s="140" t="str">
        <f t="shared" si="27"/>
        <v>138～140</v>
      </c>
      <c r="K266" s="60">
        <f>INDEX('1.2(1)④'!$B:$B,MATCH(M266,'1.2(1)④'!A:A,0),1)</f>
        <v>138</v>
      </c>
      <c r="L266" s="17">
        <f t="shared" si="28"/>
        <v>140</v>
      </c>
      <c r="M266" s="17" t="str">
        <f t="shared" si="29"/>
        <v>旅客輸送事業者Scope1,2排出削減に資する運転又は操縦 （運用管理）船舶</v>
      </c>
      <c r="N266"/>
      <c r="O266"/>
    </row>
    <row r="267" spans="2:15" ht="28.8">
      <c r="B267" s="26"/>
      <c r="C267" s="28"/>
      <c r="D267" s="42" t="s">
        <v>1142</v>
      </c>
      <c r="E267" s="125"/>
      <c r="F267" s="80" t="s">
        <v>1178</v>
      </c>
      <c r="G267" s="234" t="s">
        <v>1180</v>
      </c>
      <c r="H267" s="221"/>
      <c r="I267" s="115" t="s">
        <v>1082</v>
      </c>
      <c r="J267" s="140" t="str">
        <f t="shared" si="27"/>
        <v>141～143</v>
      </c>
      <c r="K267" s="60">
        <f>INDEX('1.2(1)④'!$B:$B,MATCH(M267,'1.2(1)④'!A:A,0),1)</f>
        <v>141</v>
      </c>
      <c r="L267" s="17">
        <f t="shared" si="28"/>
        <v>143</v>
      </c>
      <c r="M267" s="17" t="str">
        <f t="shared" si="29"/>
        <v>旅客輸送事業者Scope1,2排出削減に資する運転又は操縦 （運用管理）航空機</v>
      </c>
      <c r="N267"/>
      <c r="O267"/>
    </row>
    <row r="268" spans="2:15" ht="28.8">
      <c r="B268" s="26"/>
      <c r="C268" s="28"/>
      <c r="D268" s="42" t="s">
        <v>1142</v>
      </c>
      <c r="E268" s="125"/>
      <c r="F268" s="80" t="s">
        <v>1178</v>
      </c>
      <c r="G268" s="235" t="s">
        <v>3437</v>
      </c>
      <c r="H268" s="220"/>
      <c r="I268" s="115" t="s">
        <v>1070</v>
      </c>
      <c r="J268" s="140">
        <f t="shared" si="27"/>
        <v>144</v>
      </c>
      <c r="K268" s="60">
        <f>INDEX('1.2(1)④'!$B:$B,MATCH(M268,'1.2(1)④'!A:A,0),1)</f>
        <v>144</v>
      </c>
      <c r="L268" s="17">
        <f t="shared" si="28"/>
        <v>144</v>
      </c>
      <c r="M268" s="17" t="str">
        <f t="shared" si="29"/>
        <v>旅客輸送事業者Scope1,2旅客を乗せないで走行し、又は航行する距離の縮減 （運用管理）鉄道</v>
      </c>
      <c r="N268"/>
      <c r="O268"/>
    </row>
    <row r="269" spans="2:15" ht="28.8">
      <c r="B269" s="26"/>
      <c r="C269" s="28"/>
      <c r="D269" s="42" t="s">
        <v>1142</v>
      </c>
      <c r="E269" s="125"/>
      <c r="F269" s="80" t="s">
        <v>1178</v>
      </c>
      <c r="G269" s="236" t="s">
        <v>3437</v>
      </c>
      <c r="H269" s="222"/>
      <c r="I269" s="115" t="s">
        <v>1072</v>
      </c>
      <c r="J269" s="140" t="str">
        <f t="shared" si="27"/>
        <v>145～147</v>
      </c>
      <c r="K269" s="60">
        <f>INDEX('1.2(1)④'!$B:$B,MATCH(M269,'1.2(1)④'!A:A,0),1)</f>
        <v>145</v>
      </c>
      <c r="L269" s="17">
        <f t="shared" si="28"/>
        <v>147</v>
      </c>
      <c r="M269" s="17" t="str">
        <f t="shared" si="29"/>
        <v>旅客輸送事業者Scope1,2旅客を乗せないで走行し、又は航行する距離の縮減 （運用管理）自動車</v>
      </c>
      <c r="N269"/>
      <c r="O269"/>
    </row>
    <row r="270" spans="2:15" ht="28.8">
      <c r="B270" s="26"/>
      <c r="C270" s="28"/>
      <c r="D270" s="42" t="s">
        <v>1142</v>
      </c>
      <c r="E270" s="125"/>
      <c r="F270" s="80" t="s">
        <v>1178</v>
      </c>
      <c r="G270" s="236" t="s">
        <v>3437</v>
      </c>
      <c r="H270" s="222"/>
      <c r="I270" s="115" t="s">
        <v>1078</v>
      </c>
      <c r="J270" s="140">
        <f t="shared" si="27"/>
        <v>148</v>
      </c>
      <c r="K270" s="60">
        <f>INDEX('1.2(1)④'!$B:$B,MATCH(M270,'1.2(1)④'!A:A,0),1)</f>
        <v>148</v>
      </c>
      <c r="L270" s="17">
        <f t="shared" si="28"/>
        <v>148</v>
      </c>
      <c r="M270" s="17" t="str">
        <f t="shared" si="29"/>
        <v>旅客輸送事業者Scope1,2旅客を乗せないで走行し、又は航行する距離の縮減 （運用管理）船舶</v>
      </c>
      <c r="N270"/>
      <c r="O270"/>
    </row>
    <row r="271" spans="2:15" ht="28.8">
      <c r="B271" s="26"/>
      <c r="C271" s="28"/>
      <c r="D271" s="42" t="s">
        <v>1142</v>
      </c>
      <c r="E271" s="125"/>
      <c r="F271" s="80" t="s">
        <v>1178</v>
      </c>
      <c r="G271" s="234" t="s">
        <v>3437</v>
      </c>
      <c r="H271" s="221"/>
      <c r="I271" s="115" t="s">
        <v>1082</v>
      </c>
      <c r="J271" s="140">
        <f t="shared" si="27"/>
        <v>149</v>
      </c>
      <c r="K271" s="60">
        <f>INDEX('1.2(1)④'!$B:$B,MATCH(M271,'1.2(1)④'!A:A,0),1)</f>
        <v>149</v>
      </c>
      <c r="L271" s="17">
        <f t="shared" si="28"/>
        <v>149</v>
      </c>
      <c r="M271" s="17" t="str">
        <f t="shared" si="29"/>
        <v>旅客輸送事業者Scope1,2旅客を乗せないで走行し、又は航行する距離の縮減 （運用管理）航空機</v>
      </c>
      <c r="N271"/>
      <c r="O271"/>
    </row>
    <row r="272" spans="2:15">
      <c r="B272" s="26"/>
      <c r="C272" s="28"/>
      <c r="D272" s="42" t="s">
        <v>1142</v>
      </c>
      <c r="E272" s="125"/>
      <c r="F272" s="80" t="s">
        <v>1178</v>
      </c>
      <c r="G272" s="235" t="s">
        <v>1182</v>
      </c>
      <c r="H272" s="220"/>
      <c r="I272" s="115" t="s">
        <v>1111</v>
      </c>
      <c r="J272" s="140" t="str">
        <f t="shared" si="27"/>
        <v>150～151</v>
      </c>
      <c r="K272" s="60">
        <f>INDEX('1.2(1)④'!$B:$B,MATCH(M272,'1.2(1)④'!A:A,0),1)</f>
        <v>150</v>
      </c>
      <c r="L272" s="17">
        <f t="shared" si="28"/>
        <v>151</v>
      </c>
      <c r="M272" s="17" t="str">
        <f t="shared" si="29"/>
        <v>旅客輸送事業者Scope1,2その他排出削減 （運用管理）共通</v>
      </c>
      <c r="N272"/>
      <c r="O272"/>
    </row>
    <row r="273" spans="2:15">
      <c r="B273" s="26"/>
      <c r="C273" s="28"/>
      <c r="D273" s="42" t="s">
        <v>1142</v>
      </c>
      <c r="E273" s="125"/>
      <c r="F273" s="80" t="s">
        <v>1178</v>
      </c>
      <c r="G273" s="236" t="s">
        <v>1182</v>
      </c>
      <c r="H273" s="222"/>
      <c r="I273" s="115" t="s">
        <v>1070</v>
      </c>
      <c r="J273" s="140" t="str">
        <f t="shared" si="27"/>
        <v>152～158</v>
      </c>
      <c r="K273" s="60">
        <f>INDEX('1.2(1)④'!$B:$B,MATCH(M273,'1.2(1)④'!A:A,0),1)</f>
        <v>152</v>
      </c>
      <c r="L273" s="17">
        <f t="shared" si="28"/>
        <v>158</v>
      </c>
      <c r="M273" s="17" t="str">
        <f t="shared" si="29"/>
        <v>旅客輸送事業者Scope1,2その他排出削減 （運用管理）鉄道</v>
      </c>
      <c r="N273"/>
      <c r="O273"/>
    </row>
    <row r="274" spans="2:15">
      <c r="B274" s="26"/>
      <c r="C274" s="28"/>
      <c r="D274" s="42" t="s">
        <v>1142</v>
      </c>
      <c r="E274" s="125"/>
      <c r="F274" s="80" t="s">
        <v>1178</v>
      </c>
      <c r="G274" s="236" t="s">
        <v>1182</v>
      </c>
      <c r="H274" s="222"/>
      <c r="I274" s="115" t="s">
        <v>1072</v>
      </c>
      <c r="J274" s="140" t="str">
        <f t="shared" si="27"/>
        <v>159～162</v>
      </c>
      <c r="K274" s="60">
        <f>INDEX('1.2(1)④'!$B:$B,MATCH(M274,'1.2(1)④'!A:A,0),1)</f>
        <v>159</v>
      </c>
      <c r="L274" s="17">
        <f t="shared" si="28"/>
        <v>162</v>
      </c>
      <c r="M274" s="17" t="str">
        <f t="shared" si="29"/>
        <v>旅客輸送事業者Scope1,2その他排出削減 （運用管理）自動車</v>
      </c>
      <c r="N274"/>
      <c r="O274"/>
    </row>
    <row r="275" spans="2:15">
      <c r="B275" s="26"/>
      <c r="C275" s="28"/>
      <c r="D275" s="42" t="s">
        <v>1142</v>
      </c>
      <c r="E275" s="125"/>
      <c r="F275" s="78" t="s">
        <v>1178</v>
      </c>
      <c r="G275" s="234" t="s">
        <v>1182</v>
      </c>
      <c r="H275" s="221"/>
      <c r="I275" s="115" t="s">
        <v>1078</v>
      </c>
      <c r="J275" s="140" t="str">
        <f t="shared" si="27"/>
        <v>163～167</v>
      </c>
      <c r="K275" s="60">
        <f>INDEX('1.2(1)④'!$B:$B,MATCH(M275,'1.2(1)④'!A:A,0),1)</f>
        <v>163</v>
      </c>
      <c r="L275" s="17">
        <f t="shared" si="28"/>
        <v>167</v>
      </c>
      <c r="M275" s="17" t="str">
        <f t="shared" si="29"/>
        <v>旅客輸送事業者Scope1,2その他排出削減 （運用管理）船舶</v>
      </c>
      <c r="N275"/>
      <c r="O275"/>
    </row>
    <row r="276" spans="2:15">
      <c r="B276" s="26"/>
      <c r="C276" s="28"/>
      <c r="D276" s="42" t="s">
        <v>1142</v>
      </c>
      <c r="E276" s="125"/>
      <c r="F276" s="63" t="s">
        <v>720</v>
      </c>
      <c r="G276" s="237" t="s">
        <v>3433</v>
      </c>
      <c r="H276" s="223"/>
      <c r="I276" s="115" t="s">
        <v>1111</v>
      </c>
      <c r="J276" s="140" t="str">
        <f t="shared" si="27"/>
        <v>168～171</v>
      </c>
      <c r="K276" s="60">
        <f>INDEX('1.2(1)④'!$B:$B,MATCH(M276,'1.2(1)④'!A:A,0),1)</f>
        <v>168</v>
      </c>
      <c r="L276" s="17">
        <f t="shared" si="28"/>
        <v>171</v>
      </c>
      <c r="M276" s="17" t="str">
        <f t="shared" si="29"/>
        <v>旅客輸送事業者Scope3排出削減を考慮した業務委託共通</v>
      </c>
      <c r="N276"/>
      <c r="O276"/>
    </row>
    <row r="277" spans="2:15" ht="28.8">
      <c r="B277" s="26"/>
      <c r="C277" s="28"/>
      <c r="D277" s="42" t="s">
        <v>1142</v>
      </c>
      <c r="E277" s="125"/>
      <c r="F277" s="42" t="s">
        <v>720</v>
      </c>
      <c r="G277" s="237" t="s">
        <v>3438</v>
      </c>
      <c r="H277" s="223"/>
      <c r="I277" s="115" t="s">
        <v>1111</v>
      </c>
      <c r="J277" s="140">
        <f t="shared" si="27"/>
        <v>172</v>
      </c>
      <c r="K277" s="60">
        <f>INDEX('1.2(1)④'!$B:$B,MATCH(M277,'1.2(1)④'!A:A,0),1)</f>
        <v>172</v>
      </c>
      <c r="L277" s="17">
        <f t="shared" si="28"/>
        <v>172</v>
      </c>
      <c r="M277" s="17" t="str">
        <f t="shared" si="29"/>
        <v>旅客輸送事業者Scope3排出削減を考慮した資材・事務用品等の物品購入共通</v>
      </c>
      <c r="N277"/>
      <c r="O277"/>
    </row>
    <row r="278" spans="2:15" ht="28.8">
      <c r="B278" s="127"/>
      <c r="C278" s="30"/>
      <c r="D278" s="79" t="s">
        <v>1142</v>
      </c>
      <c r="E278" s="126"/>
      <c r="F278" s="78" t="s">
        <v>720</v>
      </c>
      <c r="G278" s="237" t="s">
        <v>3436</v>
      </c>
      <c r="H278" s="223"/>
      <c r="I278" s="115" t="s">
        <v>1111</v>
      </c>
      <c r="J278" s="140" t="str">
        <f t="shared" si="27"/>
        <v>173～172</v>
      </c>
      <c r="K278" s="60">
        <f>INDEX('1.2(1)④'!$B:$B,MATCH(M278,'1.2(1)④'!A:A,0),1)</f>
        <v>173</v>
      </c>
      <c r="L278" s="17">
        <f t="shared" si="28"/>
        <v>172</v>
      </c>
      <c r="M278" s="17" t="str">
        <f t="shared" si="29"/>
        <v>旅客輸送事業者Scope3排出削減を考慮した機器・資材等の廃棄共通</v>
      </c>
      <c r="N278"/>
      <c r="O278"/>
    </row>
    <row r="279" spans="2:15">
      <c r="B279" s="124"/>
      <c r="C279" s="27"/>
      <c r="J279" s="113"/>
      <c r="K279" s="61">
        <v>173</v>
      </c>
      <c r="L279" s="17"/>
      <c r="M279" s="17"/>
      <c r="N279"/>
      <c r="O279"/>
    </row>
    <row r="280" spans="2:15" ht="18.600000000000001">
      <c r="B280" s="33" t="s">
        <v>714</v>
      </c>
      <c r="C280" s="19" t="s">
        <v>702</v>
      </c>
      <c r="E280" s="19"/>
      <c r="N280"/>
      <c r="O280"/>
    </row>
    <row r="281" spans="2:15" ht="18.600000000000001">
      <c r="B281" s="100" t="s">
        <v>3061</v>
      </c>
      <c r="C281" s="19"/>
      <c r="E281" s="19"/>
      <c r="N281"/>
      <c r="O281"/>
    </row>
    <row r="282" spans="2:15" ht="18.600000000000001">
      <c r="B282" s="33"/>
      <c r="C282" s="19"/>
      <c r="E282" s="19"/>
      <c r="N282"/>
      <c r="O282"/>
    </row>
    <row r="283" spans="2:15">
      <c r="B283" s="145" t="s">
        <v>3004</v>
      </c>
      <c r="C283" s="391" t="s">
        <v>0</v>
      </c>
      <c r="D283" s="391"/>
      <c r="E283" s="145" t="s">
        <v>730</v>
      </c>
      <c r="F283" s="59" t="s">
        <v>3003</v>
      </c>
      <c r="G283" s="145" t="s">
        <v>1250</v>
      </c>
      <c r="H283" s="391" t="s">
        <v>10</v>
      </c>
      <c r="I283" s="391"/>
      <c r="J283" s="59" t="s">
        <v>3002</v>
      </c>
      <c r="K283" s="58" t="s">
        <v>1183</v>
      </c>
      <c r="N283"/>
      <c r="O283"/>
    </row>
    <row r="284" spans="2:15">
      <c r="B284" s="122" t="s">
        <v>2994</v>
      </c>
      <c r="C284" s="426" t="s">
        <v>995</v>
      </c>
      <c r="D284" s="426"/>
      <c r="E284" s="115" t="s">
        <v>997</v>
      </c>
      <c r="F284" s="122">
        <v>1</v>
      </c>
      <c r="G284" s="122" t="s">
        <v>3387</v>
      </c>
      <c r="H284" s="367" t="s">
        <v>1449</v>
      </c>
      <c r="I284" s="368"/>
      <c r="J284" s="140" t="str">
        <f t="shared" ref="J284:J315" si="30">HYPERLINK("#'"&amp;$B$17&amp;$B$280&amp;"'!E"&amp;K284+6,IF(L284=K284,K284,K284&amp;"～"&amp;L284))</f>
        <v>1～28</v>
      </c>
      <c r="K284" s="60">
        <f>INDEX('1.2(2)'!$E:$E,MATCH(M284,'1.2(2)'!$F:$F,0),1)</f>
        <v>1</v>
      </c>
      <c r="L284" s="17">
        <f>K285-1</f>
        <v>28</v>
      </c>
      <c r="M284" s="17" t="str">
        <f>H284</f>
        <v>水冷ヒートポンプチラー</v>
      </c>
      <c r="N284"/>
      <c r="O284"/>
    </row>
    <row r="285" spans="2:15">
      <c r="B285" s="122" t="s">
        <v>2994</v>
      </c>
      <c r="C285" s="426" t="s">
        <v>995</v>
      </c>
      <c r="D285" s="426"/>
      <c r="E285" s="115" t="s">
        <v>997</v>
      </c>
      <c r="F285" s="122">
        <v>1</v>
      </c>
      <c r="G285" s="122" t="s">
        <v>3387</v>
      </c>
      <c r="H285" s="367" t="s">
        <v>1494</v>
      </c>
      <c r="I285" s="368"/>
      <c r="J285" s="140" t="e">
        <f t="shared" si="30"/>
        <v>#N/A</v>
      </c>
      <c r="K285" s="60">
        <f>INDEX('1.2(2)'!$E:$E,MATCH(M285,'1.2(2)'!$F:$F,0),1)</f>
        <v>29</v>
      </c>
      <c r="L285" s="17" t="e">
        <f t="shared" ref="L285:L348" si="31">K286-1</f>
        <v>#N/A</v>
      </c>
      <c r="M285" s="17" t="str">
        <f t="shared" ref="M285:M348" si="32">H285</f>
        <v>空冷ヒートポンプチラー</v>
      </c>
      <c r="N285"/>
      <c r="O285"/>
    </row>
    <row r="286" spans="2:15">
      <c r="B286" s="122" t="s">
        <v>2994</v>
      </c>
      <c r="C286" s="426" t="s">
        <v>995</v>
      </c>
      <c r="D286" s="426"/>
      <c r="E286" s="115" t="s">
        <v>997</v>
      </c>
      <c r="F286" s="122">
        <v>2</v>
      </c>
      <c r="G286" s="122" t="s">
        <v>3388</v>
      </c>
      <c r="H286" s="367" t="s">
        <v>1687</v>
      </c>
      <c r="I286" s="368"/>
      <c r="J286" s="140" t="e">
        <f t="shared" si="30"/>
        <v>#N/A</v>
      </c>
      <c r="K286" s="60" t="e">
        <f>INDEX('1.2(2)'!$E:$E,MATCH(M286,'1.2(2)'!$F:$F,0),1)</f>
        <v>#N/A</v>
      </c>
      <c r="L286" s="17">
        <f t="shared" si="31"/>
        <v>178</v>
      </c>
      <c r="M286" s="17" t="str">
        <f t="shared" si="32"/>
        <v>氷蓄熱ユニット</v>
      </c>
      <c r="N286"/>
      <c r="O286"/>
    </row>
    <row r="287" spans="2:15">
      <c r="B287" s="122" t="s">
        <v>2994</v>
      </c>
      <c r="C287" s="426" t="s">
        <v>995</v>
      </c>
      <c r="D287" s="426"/>
      <c r="E287" s="115" t="s">
        <v>997</v>
      </c>
      <c r="F287" s="122">
        <v>4</v>
      </c>
      <c r="G287" s="122" t="s">
        <v>26</v>
      </c>
      <c r="H287" s="367" t="s">
        <v>1406</v>
      </c>
      <c r="I287" s="368"/>
      <c r="J287" s="140" t="str">
        <f t="shared" si="30"/>
        <v>179～200</v>
      </c>
      <c r="K287" s="60">
        <f>INDEX('1.2(2)'!$E:$E,MATCH(M287,'1.2(2)'!$F:$F,0),1)</f>
        <v>179</v>
      </c>
      <c r="L287" s="17">
        <f t="shared" si="31"/>
        <v>200</v>
      </c>
      <c r="M287" s="17" t="str">
        <f t="shared" si="32"/>
        <v>フロン類等冷媒ターボ冷凍機</v>
      </c>
      <c r="N287"/>
      <c r="O287"/>
    </row>
    <row r="288" spans="2:15">
      <c r="B288" s="122" t="s">
        <v>2994</v>
      </c>
      <c r="C288" s="426" t="s">
        <v>995</v>
      </c>
      <c r="D288" s="426"/>
      <c r="E288" s="115" t="s">
        <v>997</v>
      </c>
      <c r="F288" s="122">
        <v>6</v>
      </c>
      <c r="G288" s="122" t="s">
        <v>3389</v>
      </c>
      <c r="H288" s="367" t="s">
        <v>1319</v>
      </c>
      <c r="I288" s="368"/>
      <c r="J288" s="140" t="str">
        <f t="shared" si="30"/>
        <v>201～206</v>
      </c>
      <c r="K288" s="60">
        <f>INDEX('1.2(2)'!$E:$E,MATCH(M288,'1.2(2)'!$F:$F,0),1)</f>
        <v>201</v>
      </c>
      <c r="L288" s="17">
        <f t="shared" si="31"/>
        <v>206</v>
      </c>
      <c r="M288" s="17" t="str">
        <f t="shared" si="32"/>
        <v>パッケージエアコン(店舗･オフィス用)</v>
      </c>
      <c r="N288"/>
      <c r="O288"/>
    </row>
    <row r="289" spans="2:15">
      <c r="B289" s="122" t="s">
        <v>2994</v>
      </c>
      <c r="C289" s="426" t="s">
        <v>995</v>
      </c>
      <c r="D289" s="426"/>
      <c r="E289" s="115" t="s">
        <v>997</v>
      </c>
      <c r="F289" s="122">
        <v>6</v>
      </c>
      <c r="G289" s="122" t="s">
        <v>3389</v>
      </c>
      <c r="H289" s="367" t="s">
        <v>1337</v>
      </c>
      <c r="I289" s="368"/>
      <c r="J289" s="140" t="str">
        <f t="shared" si="30"/>
        <v>207～214</v>
      </c>
      <c r="K289" s="60">
        <f>INDEX('1.2(2)'!$E:$E,MATCH(M289,'1.2(2)'!$F:$F,0),1)</f>
        <v>207</v>
      </c>
      <c r="L289" s="17">
        <f t="shared" si="31"/>
        <v>214</v>
      </c>
      <c r="M289" s="17" t="str">
        <f t="shared" si="32"/>
        <v>パッケージエアコン(設備用)</v>
      </c>
      <c r="N289"/>
      <c r="O289"/>
    </row>
    <row r="290" spans="2:15">
      <c r="B290" s="122" t="s">
        <v>2994</v>
      </c>
      <c r="C290" s="426" t="s">
        <v>995</v>
      </c>
      <c r="D290" s="426"/>
      <c r="E290" s="115" t="s">
        <v>997</v>
      </c>
      <c r="F290" s="122">
        <v>6</v>
      </c>
      <c r="G290" s="122" t="s">
        <v>3389</v>
      </c>
      <c r="H290" s="367" t="s">
        <v>1360</v>
      </c>
      <c r="I290" s="368"/>
      <c r="J290" s="140" t="str">
        <f t="shared" si="30"/>
        <v>215～225</v>
      </c>
      <c r="K290" s="60">
        <f>INDEX('1.2(2)'!$E:$E,MATCH(M290,'1.2(2)'!$F:$F,0),1)</f>
        <v>215</v>
      </c>
      <c r="L290" s="17">
        <f t="shared" si="31"/>
        <v>225</v>
      </c>
      <c r="M290" s="17" t="str">
        <f t="shared" si="32"/>
        <v>パッケージエアコン(ビル用マルチ)</v>
      </c>
      <c r="N290"/>
      <c r="O290"/>
    </row>
    <row r="291" spans="2:15">
      <c r="B291" s="122" t="s">
        <v>2994</v>
      </c>
      <c r="C291" s="426" t="s">
        <v>995</v>
      </c>
      <c r="D291" s="426"/>
      <c r="E291" s="115" t="s">
        <v>997</v>
      </c>
      <c r="F291" s="122">
        <v>7</v>
      </c>
      <c r="G291" s="122" t="s">
        <v>3390</v>
      </c>
      <c r="H291" s="367" t="s">
        <v>34</v>
      </c>
      <c r="I291" s="368"/>
      <c r="J291" s="140" t="str">
        <f t="shared" si="30"/>
        <v>226～255</v>
      </c>
      <c r="K291" s="60">
        <f>INDEX('1.2(2)'!$E:$E,MATCH(M291,'1.2(2)'!$F:$F,0),1)</f>
        <v>226</v>
      </c>
      <c r="L291" s="17">
        <f t="shared" si="31"/>
        <v>255</v>
      </c>
      <c r="M291" s="17" t="str">
        <f t="shared" si="32"/>
        <v>ガスヒートポンプ</v>
      </c>
      <c r="N291"/>
      <c r="O291"/>
    </row>
    <row r="292" spans="2:15">
      <c r="B292" s="122" t="s">
        <v>2994</v>
      </c>
      <c r="C292" s="426" t="s">
        <v>995</v>
      </c>
      <c r="D292" s="426"/>
      <c r="E292" s="115" t="s">
        <v>997</v>
      </c>
      <c r="F292" s="122">
        <v>9</v>
      </c>
      <c r="G292" s="122" t="s">
        <v>3391</v>
      </c>
      <c r="H292" s="367" t="s">
        <v>1383</v>
      </c>
      <c r="I292" s="368"/>
      <c r="J292" s="140" t="str">
        <f t="shared" si="30"/>
        <v>256～264</v>
      </c>
      <c r="K292" s="60">
        <f>INDEX('1.2(2)'!$E:$E,MATCH(M292,'1.2(2)'!$F:$F,0),1)</f>
        <v>256</v>
      </c>
      <c r="L292" s="17">
        <f t="shared" si="31"/>
        <v>264</v>
      </c>
      <c r="M292" s="17" t="str">
        <f t="shared" si="32"/>
        <v>氷蓄熱式パッケージエアコン</v>
      </c>
      <c r="N292"/>
      <c r="O292"/>
    </row>
    <row r="293" spans="2:15">
      <c r="B293" s="122" t="s">
        <v>2994</v>
      </c>
      <c r="C293" s="426" t="s">
        <v>995</v>
      </c>
      <c r="D293" s="426"/>
      <c r="E293" s="115" t="s">
        <v>997</v>
      </c>
      <c r="F293" s="122">
        <v>10</v>
      </c>
      <c r="G293" s="122" t="s">
        <v>3392</v>
      </c>
      <c r="H293" s="367" t="s">
        <v>1689</v>
      </c>
      <c r="I293" s="368"/>
      <c r="J293" s="140" t="str">
        <f t="shared" si="30"/>
        <v>265～292</v>
      </c>
      <c r="K293" s="60">
        <f>INDEX('1.2(2)'!$E:$E,MATCH(M293,'1.2(2)'!$F:$F,0),1)</f>
        <v>265</v>
      </c>
      <c r="L293" s="17">
        <f t="shared" si="31"/>
        <v>292</v>
      </c>
      <c r="M293" s="17" t="str">
        <f t="shared" si="32"/>
        <v>間接気化式冷却器</v>
      </c>
      <c r="N293"/>
      <c r="O293"/>
    </row>
    <row r="294" spans="2:15">
      <c r="B294" s="122" t="s">
        <v>2994</v>
      </c>
      <c r="C294" s="426" t="s">
        <v>995</v>
      </c>
      <c r="D294" s="426"/>
      <c r="E294" s="115" t="s">
        <v>997</v>
      </c>
      <c r="F294" s="122">
        <v>11</v>
      </c>
      <c r="G294" s="122" t="s">
        <v>3393</v>
      </c>
      <c r="H294" s="367" t="s">
        <v>1740</v>
      </c>
      <c r="I294" s="368"/>
      <c r="J294" s="140" t="str">
        <f t="shared" si="30"/>
        <v>293～298</v>
      </c>
      <c r="K294" s="60">
        <f>INDEX('1.2(2)'!$E:$E,MATCH(M294,'1.2(2)'!$F:$F,0),1)</f>
        <v>293</v>
      </c>
      <c r="L294" s="17">
        <f t="shared" si="31"/>
        <v>298</v>
      </c>
      <c r="M294" s="17" t="str">
        <f t="shared" si="32"/>
        <v>吸収冷温水機（二重効用）</v>
      </c>
      <c r="N294"/>
      <c r="O294"/>
    </row>
    <row r="295" spans="2:15">
      <c r="B295" s="122" t="s">
        <v>2994</v>
      </c>
      <c r="C295" s="426" t="s">
        <v>995</v>
      </c>
      <c r="D295" s="426"/>
      <c r="E295" s="115" t="s">
        <v>997</v>
      </c>
      <c r="F295" s="122">
        <v>11</v>
      </c>
      <c r="G295" s="122" t="s">
        <v>3393</v>
      </c>
      <c r="H295" s="367" t="s">
        <v>1754</v>
      </c>
      <c r="I295" s="368"/>
      <c r="J295" s="140">
        <f t="shared" si="30"/>
        <v>299</v>
      </c>
      <c r="K295" s="60">
        <f>INDEX('1.2(2)'!$E:$E,MATCH(M295,'1.2(2)'!$F:$F,0),1)</f>
        <v>299</v>
      </c>
      <c r="L295" s="17">
        <f t="shared" si="31"/>
        <v>299</v>
      </c>
      <c r="M295" s="17" t="str">
        <f t="shared" si="32"/>
        <v>吸収冷温水機（三重効用）/廃熱投入型吸収冷温水機（三重効用）</v>
      </c>
      <c r="N295"/>
      <c r="O295"/>
    </row>
    <row r="296" spans="2:15">
      <c r="B296" s="122" t="s">
        <v>2994</v>
      </c>
      <c r="C296" s="426" t="s">
        <v>995</v>
      </c>
      <c r="D296" s="426"/>
      <c r="E296" s="115" t="s">
        <v>997</v>
      </c>
      <c r="F296" s="122">
        <v>11</v>
      </c>
      <c r="G296" s="122" t="s">
        <v>3393</v>
      </c>
      <c r="H296" s="367" t="s">
        <v>1756</v>
      </c>
      <c r="I296" s="368"/>
      <c r="J296" s="140" t="str">
        <f t="shared" si="30"/>
        <v>300～305</v>
      </c>
      <c r="K296" s="60">
        <f>INDEX('1.2(2)'!$E:$E,MATCH(M296,'1.2(2)'!$F:$F,0),1)</f>
        <v>300</v>
      </c>
      <c r="L296" s="17">
        <f t="shared" si="31"/>
        <v>305</v>
      </c>
      <c r="M296" s="17" t="str">
        <f t="shared" si="32"/>
        <v>一重二重併用形吸収冷温水機</v>
      </c>
      <c r="N296"/>
      <c r="O296"/>
    </row>
    <row r="297" spans="2:15">
      <c r="B297" s="122" t="s">
        <v>2994</v>
      </c>
      <c r="C297" s="426" t="s">
        <v>995</v>
      </c>
      <c r="D297" s="426"/>
      <c r="E297" s="115" t="s">
        <v>997</v>
      </c>
      <c r="F297" s="122">
        <v>11</v>
      </c>
      <c r="G297" s="122" t="s">
        <v>3393</v>
      </c>
      <c r="H297" s="367" t="s">
        <v>1763</v>
      </c>
      <c r="I297" s="368"/>
      <c r="J297" s="140" t="str">
        <f t="shared" si="30"/>
        <v>306～308</v>
      </c>
      <c r="K297" s="60">
        <f>INDEX('1.2(2)'!$E:$E,MATCH(M297,'1.2(2)'!$F:$F,0),1)</f>
        <v>306</v>
      </c>
      <c r="L297" s="17">
        <f t="shared" si="31"/>
        <v>308</v>
      </c>
      <c r="M297" s="17" t="str">
        <f t="shared" si="32"/>
        <v>木質ペレット直焚き吸収冷温水機（二重効用）</v>
      </c>
      <c r="N297"/>
      <c r="O297"/>
    </row>
    <row r="298" spans="2:15">
      <c r="B298" s="122" t="s">
        <v>2994</v>
      </c>
      <c r="C298" s="426" t="s">
        <v>995</v>
      </c>
      <c r="D298" s="426"/>
      <c r="E298" s="115" t="s">
        <v>997</v>
      </c>
      <c r="F298" s="122">
        <v>12</v>
      </c>
      <c r="G298" s="122" t="s">
        <v>3394</v>
      </c>
      <c r="H298" s="367" t="s">
        <v>1788</v>
      </c>
      <c r="I298" s="368"/>
      <c r="J298" s="140" t="str">
        <f t="shared" si="30"/>
        <v>309～312</v>
      </c>
      <c r="K298" s="60">
        <f>INDEX('1.2(2)'!$E:$E,MATCH(M298,'1.2(2)'!$F:$F,0),1)</f>
        <v>309</v>
      </c>
      <c r="L298" s="17">
        <f t="shared" si="31"/>
        <v>312</v>
      </c>
      <c r="M298" s="17" t="str">
        <f t="shared" si="32"/>
        <v>吸着式冷凍機</v>
      </c>
      <c r="N298"/>
      <c r="O298"/>
    </row>
    <row r="299" spans="2:15">
      <c r="B299" s="122" t="s">
        <v>2994</v>
      </c>
      <c r="C299" s="426" t="s">
        <v>995</v>
      </c>
      <c r="D299" s="426"/>
      <c r="E299" s="115" t="s">
        <v>997</v>
      </c>
      <c r="F299" s="122">
        <v>13</v>
      </c>
      <c r="G299" s="122" t="s">
        <v>3395</v>
      </c>
      <c r="H299" s="367" t="s">
        <v>1771</v>
      </c>
      <c r="I299" s="368"/>
      <c r="J299" s="140" t="str">
        <f t="shared" si="30"/>
        <v>313～319</v>
      </c>
      <c r="K299" s="60">
        <f>INDEX('1.2(2)'!$E:$E,MATCH(M299,'1.2(2)'!$F:$F,0),1)</f>
        <v>313</v>
      </c>
      <c r="L299" s="17">
        <f t="shared" si="31"/>
        <v>319</v>
      </c>
      <c r="M299" s="17" t="str">
        <f t="shared" si="32"/>
        <v>パッシブ地中熱利用システム</v>
      </c>
      <c r="N299"/>
      <c r="O299"/>
    </row>
    <row r="300" spans="2:15">
      <c r="B300" s="122" t="s">
        <v>2994</v>
      </c>
      <c r="C300" s="426" t="s">
        <v>995</v>
      </c>
      <c r="D300" s="426"/>
      <c r="E300" s="115" t="s">
        <v>997</v>
      </c>
      <c r="F300" s="122">
        <v>14</v>
      </c>
      <c r="G300" s="122" t="s">
        <v>3396</v>
      </c>
      <c r="H300" s="367" t="s">
        <v>2808</v>
      </c>
      <c r="I300" s="368"/>
      <c r="J300" s="140">
        <f t="shared" si="30"/>
        <v>320</v>
      </c>
      <c r="K300" s="60">
        <f>INDEX('1.2(2)'!$E:$E,MATCH(M300,'1.2(2)'!$F:$F,0),1)</f>
        <v>320</v>
      </c>
      <c r="L300" s="17">
        <f t="shared" si="31"/>
        <v>320</v>
      </c>
      <c r="M300" s="17" t="str">
        <f t="shared" si="32"/>
        <v>二流体加湿器</v>
      </c>
      <c r="N300"/>
      <c r="O300"/>
    </row>
    <row r="301" spans="2:15">
      <c r="B301" s="122" t="s">
        <v>2994</v>
      </c>
      <c r="C301" s="426" t="s">
        <v>995</v>
      </c>
      <c r="D301" s="426"/>
      <c r="E301" s="115" t="s">
        <v>997</v>
      </c>
      <c r="F301" s="122">
        <v>15</v>
      </c>
      <c r="G301" s="122" t="s">
        <v>3397</v>
      </c>
      <c r="H301" s="367" t="s">
        <v>1991</v>
      </c>
      <c r="I301" s="368"/>
      <c r="J301" s="140">
        <f t="shared" si="30"/>
        <v>321</v>
      </c>
      <c r="K301" s="60">
        <f>INDEX('1.2(2)'!$E:$E,MATCH(M301,'1.2(2)'!$F:$F,0),1)</f>
        <v>321</v>
      </c>
      <c r="L301" s="17">
        <f t="shared" si="31"/>
        <v>321</v>
      </c>
      <c r="M301" s="17" t="str">
        <f t="shared" si="32"/>
        <v>密閉式ペレットストーブ</v>
      </c>
      <c r="N301"/>
      <c r="O301"/>
    </row>
    <row r="302" spans="2:15" ht="28.8">
      <c r="B302" s="122" t="s">
        <v>2994</v>
      </c>
      <c r="C302" s="426" t="s">
        <v>995</v>
      </c>
      <c r="D302" s="426"/>
      <c r="E302" s="115" t="s">
        <v>997</v>
      </c>
      <c r="F302" s="122">
        <v>17</v>
      </c>
      <c r="G302" s="122" t="s">
        <v>3398</v>
      </c>
      <c r="H302" s="367" t="s">
        <v>1999</v>
      </c>
      <c r="I302" s="368"/>
      <c r="J302" s="140" t="str">
        <f t="shared" si="30"/>
        <v>322～333</v>
      </c>
      <c r="K302" s="60">
        <f>INDEX('1.2(2)'!$E:$E,MATCH(M302,'1.2(2)'!$F:$F,0),1)</f>
        <v>322</v>
      </c>
      <c r="L302" s="17">
        <f t="shared" si="31"/>
        <v>333</v>
      </c>
      <c r="M302" s="17" t="str">
        <f t="shared" si="32"/>
        <v>ヒートポンプ給湯機(空気熱源)</v>
      </c>
      <c r="N302"/>
      <c r="O302"/>
    </row>
    <row r="303" spans="2:15">
      <c r="B303" s="122" t="s">
        <v>2994</v>
      </c>
      <c r="C303" s="426" t="s">
        <v>995</v>
      </c>
      <c r="D303" s="426"/>
      <c r="E303" s="115" t="s">
        <v>997</v>
      </c>
      <c r="F303" s="122">
        <v>18</v>
      </c>
      <c r="G303" s="122" t="s">
        <v>57</v>
      </c>
      <c r="H303" s="367" t="s">
        <v>59</v>
      </c>
      <c r="I303" s="368"/>
      <c r="J303" s="140">
        <f t="shared" si="30"/>
        <v>334</v>
      </c>
      <c r="K303" s="60">
        <f>INDEX('1.2(2)'!$E:$E,MATCH(M303,'1.2(2)'!$F:$F,0),1)</f>
        <v>334</v>
      </c>
      <c r="L303" s="17">
        <f t="shared" si="31"/>
        <v>334</v>
      </c>
      <c r="M303" s="17" t="str">
        <f t="shared" si="32"/>
        <v>潜熱回収型給湯器</v>
      </c>
      <c r="N303"/>
      <c r="O303"/>
    </row>
    <row r="304" spans="2:15">
      <c r="B304" s="122" t="s">
        <v>2994</v>
      </c>
      <c r="C304" s="426" t="s">
        <v>995</v>
      </c>
      <c r="D304" s="426"/>
      <c r="E304" s="115" t="s">
        <v>997</v>
      </c>
      <c r="F304" s="122">
        <v>22</v>
      </c>
      <c r="G304" s="122" t="s">
        <v>68</v>
      </c>
      <c r="H304" s="367" t="s">
        <v>2379</v>
      </c>
      <c r="I304" s="368"/>
      <c r="J304" s="140" t="str">
        <f t="shared" si="30"/>
        <v>335～349</v>
      </c>
      <c r="K304" s="60">
        <f>INDEX('1.2(2)'!$E:$E,MATCH(M304,'1.2(2)'!$F:$F,0),1)</f>
        <v>335</v>
      </c>
      <c r="L304" s="17">
        <f t="shared" si="31"/>
        <v>349</v>
      </c>
      <c r="M304" s="17" t="str">
        <f t="shared" si="32"/>
        <v>LED照明器具</v>
      </c>
      <c r="N304"/>
      <c r="O304"/>
    </row>
    <row r="305" spans="2:15">
      <c r="B305" s="122" t="s">
        <v>2994</v>
      </c>
      <c r="C305" s="426" t="s">
        <v>995</v>
      </c>
      <c r="D305" s="426"/>
      <c r="E305" s="115" t="s">
        <v>997</v>
      </c>
      <c r="F305" s="122">
        <v>23</v>
      </c>
      <c r="G305" s="122" t="s">
        <v>3399</v>
      </c>
      <c r="H305" s="367" t="s">
        <v>2076</v>
      </c>
      <c r="I305" s="368"/>
      <c r="J305" s="140" t="str">
        <f t="shared" si="30"/>
        <v>350～356</v>
      </c>
      <c r="K305" s="60">
        <f>INDEX('1.2(2)'!$E:$E,MATCH(M305,'1.2(2)'!$F:$F,0),1)</f>
        <v>350</v>
      </c>
      <c r="L305" s="17">
        <f t="shared" si="31"/>
        <v>356</v>
      </c>
      <c r="M305" s="17" t="str">
        <f t="shared" si="32"/>
        <v>蒸気ボイラ(貫流ボイラ)</v>
      </c>
      <c r="N305"/>
      <c r="O305"/>
    </row>
    <row r="306" spans="2:15">
      <c r="B306" s="122" t="s">
        <v>2994</v>
      </c>
      <c r="C306" s="426" t="s">
        <v>995</v>
      </c>
      <c r="D306" s="426"/>
      <c r="E306" s="115" t="s">
        <v>997</v>
      </c>
      <c r="F306" s="122">
        <v>23</v>
      </c>
      <c r="G306" s="122" t="s">
        <v>3399</v>
      </c>
      <c r="H306" s="367" t="s">
        <v>2101</v>
      </c>
      <c r="I306" s="368"/>
      <c r="J306" s="140" t="str">
        <f t="shared" si="30"/>
        <v>357～364</v>
      </c>
      <c r="K306" s="60">
        <f>INDEX('1.2(2)'!$E:$E,MATCH(M306,'1.2(2)'!$F:$F,0),1)</f>
        <v>357</v>
      </c>
      <c r="L306" s="17">
        <f t="shared" si="31"/>
        <v>364</v>
      </c>
      <c r="M306" s="17" t="str">
        <f t="shared" si="32"/>
        <v>蒸気ボイラ(炉筒煙管ボイラ)</v>
      </c>
      <c r="N306"/>
      <c r="O306"/>
    </row>
    <row r="307" spans="2:15">
      <c r="B307" s="122" t="s">
        <v>2994</v>
      </c>
      <c r="C307" s="426" t="s">
        <v>995</v>
      </c>
      <c r="D307" s="426"/>
      <c r="E307" s="115" t="s">
        <v>997</v>
      </c>
      <c r="F307" s="122">
        <v>23</v>
      </c>
      <c r="G307" s="122" t="s">
        <v>3399</v>
      </c>
      <c r="H307" s="367" t="s">
        <v>2113</v>
      </c>
      <c r="I307" s="368"/>
      <c r="J307" s="140" t="str">
        <f t="shared" si="30"/>
        <v>365～369</v>
      </c>
      <c r="K307" s="60">
        <f>INDEX('1.2(2)'!$E:$E,MATCH(M307,'1.2(2)'!$F:$F,0),1)</f>
        <v>365</v>
      </c>
      <c r="L307" s="17">
        <f t="shared" si="31"/>
        <v>369</v>
      </c>
      <c r="M307" s="17" t="str">
        <f t="shared" si="32"/>
        <v>蒸気ボイラ(水管ボイラ)</v>
      </c>
      <c r="N307"/>
      <c r="O307"/>
    </row>
    <row r="308" spans="2:15">
      <c r="B308" s="122" t="s">
        <v>2994</v>
      </c>
      <c r="C308" s="426" t="s">
        <v>995</v>
      </c>
      <c r="D308" s="426"/>
      <c r="E308" s="115" t="s">
        <v>997</v>
      </c>
      <c r="F308" s="122">
        <v>23</v>
      </c>
      <c r="G308" s="122" t="s">
        <v>3399</v>
      </c>
      <c r="H308" s="367" t="s">
        <v>2119</v>
      </c>
      <c r="I308" s="368"/>
      <c r="J308" s="140" t="str">
        <f t="shared" si="30"/>
        <v>370～372</v>
      </c>
      <c r="K308" s="60">
        <f>INDEX('1.2(2)'!$E:$E,MATCH(M308,'1.2(2)'!$F:$F,0),1)</f>
        <v>370</v>
      </c>
      <c r="L308" s="17">
        <f t="shared" si="31"/>
        <v>372</v>
      </c>
      <c r="M308" s="17" t="str">
        <f t="shared" si="32"/>
        <v>水素ボイラ(貫流ボイラ)</v>
      </c>
      <c r="N308"/>
      <c r="O308"/>
    </row>
    <row r="309" spans="2:15">
      <c r="B309" s="122" t="s">
        <v>2994</v>
      </c>
      <c r="C309" s="426" t="s">
        <v>995</v>
      </c>
      <c r="D309" s="426"/>
      <c r="E309" s="115" t="s">
        <v>997</v>
      </c>
      <c r="F309" s="122">
        <v>24</v>
      </c>
      <c r="G309" s="122" t="s">
        <v>75</v>
      </c>
      <c r="H309" s="367" t="s">
        <v>2023</v>
      </c>
      <c r="I309" s="368"/>
      <c r="J309" s="140" t="str">
        <f t="shared" si="30"/>
        <v>373～390</v>
      </c>
      <c r="K309" s="60">
        <f>INDEX('1.2(2)'!$E:$E,MATCH(M309,'1.2(2)'!$F:$F,0),1)</f>
        <v>373</v>
      </c>
      <c r="L309" s="17">
        <f t="shared" si="31"/>
        <v>390</v>
      </c>
      <c r="M309" s="17" t="str">
        <f t="shared" si="32"/>
        <v>温水機</v>
      </c>
      <c r="N309"/>
      <c r="O309"/>
    </row>
    <row r="310" spans="2:15">
      <c r="B310" s="122" t="s">
        <v>2994</v>
      </c>
      <c r="C310" s="426" t="s">
        <v>995</v>
      </c>
      <c r="D310" s="426"/>
      <c r="E310" s="115" t="s">
        <v>997</v>
      </c>
      <c r="F310" s="122">
        <v>25</v>
      </c>
      <c r="G310" s="122" t="s">
        <v>3400</v>
      </c>
      <c r="H310" s="367" t="s">
        <v>2124</v>
      </c>
      <c r="I310" s="368"/>
      <c r="J310" s="140" t="str">
        <f t="shared" si="30"/>
        <v>391～393</v>
      </c>
      <c r="K310" s="60">
        <f>INDEX('1.2(2)'!$E:$E,MATCH(M310,'1.2(2)'!$F:$F,0),1)</f>
        <v>391</v>
      </c>
      <c r="L310" s="17">
        <f t="shared" si="31"/>
        <v>393</v>
      </c>
      <c r="M310" s="17" t="str">
        <f t="shared" si="32"/>
        <v>熱媒ボイラ</v>
      </c>
      <c r="N310"/>
      <c r="O310"/>
    </row>
    <row r="311" spans="2:15" ht="28.8">
      <c r="B311" s="122" t="s">
        <v>2994</v>
      </c>
      <c r="C311" s="426" t="s">
        <v>995</v>
      </c>
      <c r="D311" s="426"/>
      <c r="E311" s="115" t="s">
        <v>997</v>
      </c>
      <c r="F311" s="122">
        <v>31</v>
      </c>
      <c r="G311" s="122" t="s">
        <v>3401</v>
      </c>
      <c r="H311" s="367" t="s">
        <v>1445</v>
      </c>
      <c r="I311" s="368"/>
      <c r="J311" s="140" t="str">
        <f t="shared" si="30"/>
        <v>394～395</v>
      </c>
      <c r="K311" s="60">
        <f>INDEX('1.2(2)'!$E:$E,MATCH(M311,'1.2(2)'!$F:$F,0),1)</f>
        <v>394</v>
      </c>
      <c r="L311" s="17">
        <f t="shared" si="31"/>
        <v>395</v>
      </c>
      <c r="M311" s="17" t="str">
        <f t="shared" si="32"/>
        <v>自然冷媒ターボ冷凍機</v>
      </c>
      <c r="N311"/>
      <c r="O311"/>
    </row>
    <row r="312" spans="2:15">
      <c r="B312" s="122" t="s">
        <v>2994</v>
      </c>
      <c r="C312" s="426" t="s">
        <v>995</v>
      </c>
      <c r="D312" s="426"/>
      <c r="E312" s="115" t="s">
        <v>997</v>
      </c>
      <c r="F312" s="122">
        <v>36</v>
      </c>
      <c r="G312" s="122" t="s">
        <v>3402</v>
      </c>
      <c r="H312" s="367" t="s">
        <v>1803</v>
      </c>
      <c r="I312" s="368"/>
      <c r="J312" s="140" t="str">
        <f t="shared" si="30"/>
        <v>396～399</v>
      </c>
      <c r="K312" s="60">
        <f>INDEX('1.2(2)'!$E:$E,MATCH(M312,'1.2(2)'!$F:$F,0),1)</f>
        <v>396</v>
      </c>
      <c r="L312" s="17">
        <f t="shared" si="31"/>
        <v>399</v>
      </c>
      <c r="M312" s="17" t="str">
        <f t="shared" si="32"/>
        <v>高温水ヒートポンプ(空気熱源･循環式)</v>
      </c>
      <c r="N312"/>
      <c r="O312"/>
    </row>
    <row r="313" spans="2:15">
      <c r="B313" s="122" t="s">
        <v>2994</v>
      </c>
      <c r="C313" s="426" t="s">
        <v>995</v>
      </c>
      <c r="D313" s="426"/>
      <c r="E313" s="115" t="s">
        <v>997</v>
      </c>
      <c r="F313" s="122">
        <v>36</v>
      </c>
      <c r="G313" s="122" t="s">
        <v>3402</v>
      </c>
      <c r="H313" s="367" t="s">
        <v>1817</v>
      </c>
      <c r="I313" s="368"/>
      <c r="J313" s="140">
        <f t="shared" si="30"/>
        <v>400</v>
      </c>
      <c r="K313" s="60">
        <f>INDEX('1.2(2)'!$E:$E,MATCH(M313,'1.2(2)'!$F:$F,0),1)</f>
        <v>400</v>
      </c>
      <c r="L313" s="17">
        <f t="shared" si="31"/>
        <v>400</v>
      </c>
      <c r="M313" s="17" t="str">
        <f t="shared" si="32"/>
        <v>高温水ヒートポンプ(空気熱源･一過式)</v>
      </c>
      <c r="N313"/>
      <c r="O313"/>
    </row>
    <row r="314" spans="2:15">
      <c r="B314" s="122" t="s">
        <v>2994</v>
      </c>
      <c r="C314" s="426" t="s">
        <v>995</v>
      </c>
      <c r="D314" s="426"/>
      <c r="E314" s="115" t="s">
        <v>997</v>
      </c>
      <c r="F314" s="122">
        <v>36</v>
      </c>
      <c r="G314" s="122" t="s">
        <v>3402</v>
      </c>
      <c r="H314" s="367" t="s">
        <v>1823</v>
      </c>
      <c r="I314" s="368"/>
      <c r="J314" s="140" t="str">
        <f t="shared" si="30"/>
        <v>401～468</v>
      </c>
      <c r="K314" s="60">
        <f>INDEX('1.2(2)'!$E:$E,MATCH(M314,'1.2(2)'!$F:$F,0),1)</f>
        <v>401</v>
      </c>
      <c r="L314" s="17">
        <f t="shared" si="31"/>
        <v>468</v>
      </c>
      <c r="M314" s="17" t="str">
        <f t="shared" si="32"/>
        <v>高温水ヒートポンプ(水熱源･循環式)</v>
      </c>
      <c r="N314"/>
      <c r="O314"/>
    </row>
    <row r="315" spans="2:15">
      <c r="B315" s="122" t="s">
        <v>2994</v>
      </c>
      <c r="C315" s="426" t="s">
        <v>995</v>
      </c>
      <c r="D315" s="426"/>
      <c r="E315" s="115" t="s">
        <v>997</v>
      </c>
      <c r="F315" s="122">
        <v>36</v>
      </c>
      <c r="G315" s="122" t="s">
        <v>3402</v>
      </c>
      <c r="H315" s="367" t="s">
        <v>1931</v>
      </c>
      <c r="I315" s="368"/>
      <c r="J315" s="140" t="str">
        <f t="shared" si="30"/>
        <v>469～472</v>
      </c>
      <c r="K315" s="60">
        <f>INDEX('1.2(2)'!$E:$E,MATCH(M315,'1.2(2)'!$F:$F,0),1)</f>
        <v>469</v>
      </c>
      <c r="L315" s="17">
        <f t="shared" si="31"/>
        <v>472</v>
      </c>
      <c r="M315" s="17" t="str">
        <f t="shared" si="32"/>
        <v>高温水ヒートポンプ(水熱源･一過式)</v>
      </c>
      <c r="N315"/>
      <c r="O315"/>
    </row>
    <row r="316" spans="2:15">
      <c r="B316" s="122" t="s">
        <v>2994</v>
      </c>
      <c r="C316" s="426" t="s">
        <v>995</v>
      </c>
      <c r="D316" s="426"/>
      <c r="E316" s="115" t="s">
        <v>997</v>
      </c>
      <c r="F316" s="122">
        <v>36</v>
      </c>
      <c r="G316" s="122" t="s">
        <v>3402</v>
      </c>
      <c r="H316" s="367" t="s">
        <v>1942</v>
      </c>
      <c r="I316" s="368"/>
      <c r="J316" s="140" t="str">
        <f t="shared" ref="J316:J347" si="33">HYPERLINK("#'"&amp;$B$17&amp;$B$280&amp;"'!E"&amp;K316+6,IF(L316=K316,K316,K316&amp;"～"&amp;L316))</f>
        <v>473～475</v>
      </c>
      <c r="K316" s="60">
        <f>INDEX('1.2(2)'!$E:$E,MATCH(M316,'1.2(2)'!$F:$F,0),1)</f>
        <v>473</v>
      </c>
      <c r="L316" s="17">
        <f t="shared" si="31"/>
        <v>475</v>
      </c>
      <c r="M316" s="17" t="str">
        <f t="shared" si="32"/>
        <v>高温水ヒートポンプ(水空気熱源･循環式)</v>
      </c>
      <c r="N316"/>
      <c r="O316"/>
    </row>
    <row r="317" spans="2:15">
      <c r="B317" s="122" t="s">
        <v>2994</v>
      </c>
      <c r="C317" s="426" t="s">
        <v>995</v>
      </c>
      <c r="D317" s="426"/>
      <c r="E317" s="115" t="s">
        <v>997</v>
      </c>
      <c r="F317" s="122">
        <v>36</v>
      </c>
      <c r="G317" s="122" t="s">
        <v>3402</v>
      </c>
      <c r="H317" s="367" t="s">
        <v>1952</v>
      </c>
      <c r="I317" s="368"/>
      <c r="J317" s="140" t="str">
        <f t="shared" si="33"/>
        <v>476～477</v>
      </c>
      <c r="K317" s="60">
        <f>INDEX('1.2(2)'!$E:$E,MATCH(M317,'1.2(2)'!$F:$F,0),1)</f>
        <v>476</v>
      </c>
      <c r="L317" s="17">
        <f t="shared" si="31"/>
        <v>477</v>
      </c>
      <c r="M317" s="17" t="str">
        <f t="shared" si="32"/>
        <v>高温水ヒートポンプ(水空気熱源･一過式)</v>
      </c>
      <c r="N317"/>
      <c r="O317"/>
    </row>
    <row r="318" spans="2:15">
      <c r="B318" s="122" t="s">
        <v>2994</v>
      </c>
      <c r="C318" s="426" t="s">
        <v>995</v>
      </c>
      <c r="D318" s="426"/>
      <c r="E318" s="115" t="s">
        <v>997</v>
      </c>
      <c r="F318" s="122">
        <v>38</v>
      </c>
      <c r="G318" s="122" t="s">
        <v>3403</v>
      </c>
      <c r="H318" s="367" t="s">
        <v>1957</v>
      </c>
      <c r="I318" s="368"/>
      <c r="J318" s="140">
        <f t="shared" si="33"/>
        <v>478</v>
      </c>
      <c r="K318" s="60">
        <f>INDEX('1.2(2)'!$E:$E,MATCH(M318,'1.2(2)'!$F:$F,0),1)</f>
        <v>478</v>
      </c>
      <c r="L318" s="17">
        <f t="shared" si="31"/>
        <v>478</v>
      </c>
      <c r="M318" s="17" t="str">
        <f t="shared" si="32"/>
        <v>熱風ヒートポンプ(空気熱源･一過式)</v>
      </c>
      <c r="N318"/>
      <c r="O318"/>
    </row>
    <row r="319" spans="2:15">
      <c r="B319" s="122" t="s">
        <v>2994</v>
      </c>
      <c r="C319" s="426" t="s">
        <v>995</v>
      </c>
      <c r="D319" s="426"/>
      <c r="E319" s="115" t="s">
        <v>997</v>
      </c>
      <c r="F319" s="122">
        <v>38</v>
      </c>
      <c r="G319" s="122" t="s">
        <v>3403</v>
      </c>
      <c r="H319" s="367" t="s">
        <v>1960</v>
      </c>
      <c r="I319" s="368"/>
      <c r="J319" s="140" t="str">
        <f t="shared" si="33"/>
        <v>479～481</v>
      </c>
      <c r="K319" s="60">
        <f>INDEX('1.2(2)'!$E:$E,MATCH(M319,'1.2(2)'!$F:$F,0),1)</f>
        <v>479</v>
      </c>
      <c r="L319" s="17">
        <f t="shared" si="31"/>
        <v>481</v>
      </c>
      <c r="M319" s="17" t="str">
        <f t="shared" si="32"/>
        <v>熱風ヒートポンプ(水熱源･一過/循環式)</v>
      </c>
      <c r="N319"/>
      <c r="O319"/>
    </row>
    <row r="320" spans="2:15">
      <c r="B320" s="122" t="s">
        <v>2994</v>
      </c>
      <c r="C320" s="426" t="s">
        <v>995</v>
      </c>
      <c r="D320" s="426"/>
      <c r="E320" s="115" t="s">
        <v>997</v>
      </c>
      <c r="F320" s="122">
        <v>39</v>
      </c>
      <c r="G320" s="122" t="s">
        <v>3404</v>
      </c>
      <c r="H320" s="367" t="s">
        <v>1968</v>
      </c>
      <c r="I320" s="368"/>
      <c r="J320" s="140" t="str">
        <f t="shared" si="33"/>
        <v>482～484</v>
      </c>
      <c r="K320" s="60">
        <f>INDEX('1.2(2)'!$E:$E,MATCH(M320,'1.2(2)'!$F:$F,0),1)</f>
        <v>482</v>
      </c>
      <c r="L320" s="17">
        <f t="shared" si="31"/>
        <v>484</v>
      </c>
      <c r="M320" s="17" t="str">
        <f t="shared" si="32"/>
        <v>蒸気発生ヒートポンプ(水熱源･一過式)</v>
      </c>
      <c r="N320"/>
      <c r="O320"/>
    </row>
    <row r="321" spans="2:15" ht="28.8">
      <c r="B321" s="122" t="s">
        <v>2994</v>
      </c>
      <c r="C321" s="426" t="s">
        <v>995</v>
      </c>
      <c r="D321" s="426"/>
      <c r="E321" s="115" t="s">
        <v>997</v>
      </c>
      <c r="F321" s="122">
        <v>40</v>
      </c>
      <c r="G321" s="122" t="s">
        <v>101</v>
      </c>
      <c r="H321" s="367" t="s">
        <v>2826</v>
      </c>
      <c r="I321" s="368"/>
      <c r="J321" s="140" t="str">
        <f t="shared" si="33"/>
        <v>485～486</v>
      </c>
      <c r="K321" s="60">
        <f>INDEX('1.2(2)'!$E:$E,MATCH(M321,'1.2(2)'!$F:$F,0),1)</f>
        <v>485</v>
      </c>
      <c r="L321" s="17">
        <f t="shared" si="31"/>
        <v>486</v>
      </c>
      <c r="M321" s="17" t="str">
        <f t="shared" si="32"/>
        <v>MVR型（自己蒸気機械圧縮型）蒸発濃縮装置</v>
      </c>
      <c r="N321"/>
      <c r="O321"/>
    </row>
    <row r="322" spans="2:15">
      <c r="B322" s="122" t="s">
        <v>2994</v>
      </c>
      <c r="C322" s="426" t="s">
        <v>995</v>
      </c>
      <c r="D322" s="426"/>
      <c r="E322" s="115" t="s">
        <v>997</v>
      </c>
      <c r="F322" s="122">
        <v>42</v>
      </c>
      <c r="G322" s="122" t="s">
        <v>3405</v>
      </c>
      <c r="H322" s="367" t="s">
        <v>2796</v>
      </c>
      <c r="I322" s="368"/>
      <c r="J322" s="140" t="str">
        <f t="shared" si="33"/>
        <v>487～489</v>
      </c>
      <c r="K322" s="60">
        <f>INDEX('1.2(2)'!$E:$E,MATCH(M322,'1.2(2)'!$F:$F,0),1)</f>
        <v>487</v>
      </c>
      <c r="L322" s="17">
        <f t="shared" si="31"/>
        <v>489</v>
      </c>
      <c r="M322" s="17" t="str">
        <f t="shared" si="32"/>
        <v>蒸気リサイクル型濃縮乾燥装置</v>
      </c>
      <c r="N322"/>
      <c r="O322"/>
    </row>
    <row r="323" spans="2:15">
      <c r="B323" s="122" t="s">
        <v>2994</v>
      </c>
      <c r="C323" s="426" t="s">
        <v>995</v>
      </c>
      <c r="D323" s="426"/>
      <c r="E323" s="115" t="s">
        <v>997</v>
      </c>
      <c r="F323" s="122">
        <v>43</v>
      </c>
      <c r="G323" s="122" t="s">
        <v>108</v>
      </c>
      <c r="H323" s="367" t="s">
        <v>1978</v>
      </c>
      <c r="I323" s="368"/>
      <c r="J323" s="140" t="str">
        <f t="shared" si="33"/>
        <v>490～492</v>
      </c>
      <c r="K323" s="60">
        <f>INDEX('1.2(2)'!$E:$E,MATCH(M323,'1.2(2)'!$F:$F,0),1)</f>
        <v>490</v>
      </c>
      <c r="L323" s="17">
        <f t="shared" si="31"/>
        <v>492</v>
      </c>
      <c r="M323" s="17" t="str">
        <f t="shared" si="32"/>
        <v>蒸気再圧縮装置</v>
      </c>
      <c r="N323"/>
      <c r="O323"/>
    </row>
    <row r="324" spans="2:15">
      <c r="B324" s="122" t="s">
        <v>2994</v>
      </c>
      <c r="C324" s="426" t="s">
        <v>995</v>
      </c>
      <c r="D324" s="426"/>
      <c r="E324" s="115" t="s">
        <v>997</v>
      </c>
      <c r="F324" s="122">
        <v>44</v>
      </c>
      <c r="G324" s="122" t="s">
        <v>3406</v>
      </c>
      <c r="H324" s="367" t="s">
        <v>2128</v>
      </c>
      <c r="I324" s="368"/>
      <c r="J324" s="140" t="str">
        <f t="shared" si="33"/>
        <v>493～544</v>
      </c>
      <c r="K324" s="60">
        <f>INDEX('1.2(2)'!$E:$E,MATCH(M324,'1.2(2)'!$F:$F,0),1)</f>
        <v>493</v>
      </c>
      <c r="L324" s="17">
        <f t="shared" si="31"/>
        <v>544</v>
      </c>
      <c r="M324" s="17" t="str">
        <f t="shared" si="32"/>
        <v>ガスエンジンコージェネレーション</v>
      </c>
      <c r="N324"/>
      <c r="O324"/>
    </row>
    <row r="325" spans="2:15" ht="28.8">
      <c r="B325" s="122" t="s">
        <v>2994</v>
      </c>
      <c r="C325" s="426" t="s">
        <v>995</v>
      </c>
      <c r="D325" s="426"/>
      <c r="E325" s="115" t="s">
        <v>997</v>
      </c>
      <c r="F325" s="122">
        <v>45</v>
      </c>
      <c r="G325" s="122" t="s">
        <v>113</v>
      </c>
      <c r="H325" s="367" t="s">
        <v>2207</v>
      </c>
      <c r="I325" s="368"/>
      <c r="J325" s="140" t="str">
        <f t="shared" si="33"/>
        <v>545～576</v>
      </c>
      <c r="K325" s="60">
        <f>INDEX('1.2(2)'!$E:$E,MATCH(M325,'1.2(2)'!$F:$F,0),1)</f>
        <v>545</v>
      </c>
      <c r="L325" s="17">
        <f t="shared" si="31"/>
        <v>576</v>
      </c>
      <c r="M325" s="17" t="str">
        <f t="shared" si="32"/>
        <v>ガスタービンコージェネレーション</v>
      </c>
      <c r="N325"/>
      <c r="O325"/>
    </row>
    <row r="326" spans="2:15" ht="28.8">
      <c r="B326" s="122" t="s">
        <v>2994</v>
      </c>
      <c r="C326" s="426" t="s">
        <v>995</v>
      </c>
      <c r="D326" s="426"/>
      <c r="E326" s="115" t="s">
        <v>997</v>
      </c>
      <c r="F326" s="122">
        <v>46</v>
      </c>
      <c r="G326" s="122" t="s">
        <v>115</v>
      </c>
      <c r="H326" s="367" t="s">
        <v>2246</v>
      </c>
      <c r="I326" s="368"/>
      <c r="J326" s="140" t="str">
        <f t="shared" si="33"/>
        <v>577～612</v>
      </c>
      <c r="K326" s="60">
        <f>INDEX('1.2(2)'!$E:$E,MATCH(M326,'1.2(2)'!$F:$F,0),1)</f>
        <v>577</v>
      </c>
      <c r="L326" s="17">
        <f t="shared" si="31"/>
        <v>612</v>
      </c>
      <c r="M326" s="17" t="str">
        <f t="shared" si="32"/>
        <v>燃料電池コージェネレーション</v>
      </c>
      <c r="N326"/>
      <c r="O326"/>
    </row>
    <row r="327" spans="2:15">
      <c r="B327" s="122" t="s">
        <v>2994</v>
      </c>
      <c r="C327" s="426" t="s">
        <v>995</v>
      </c>
      <c r="D327" s="426"/>
      <c r="E327" s="115" t="s">
        <v>997</v>
      </c>
      <c r="F327" s="122">
        <v>47</v>
      </c>
      <c r="G327" s="122" t="s">
        <v>3407</v>
      </c>
      <c r="H327" s="367" t="s">
        <v>2584</v>
      </c>
      <c r="I327" s="368"/>
      <c r="J327" s="140" t="str">
        <f t="shared" si="33"/>
        <v>613～658</v>
      </c>
      <c r="K327" s="60">
        <f>INDEX('1.2(2)'!$E:$E,MATCH(M327,'1.2(2)'!$F:$F,0),1)</f>
        <v>613</v>
      </c>
      <c r="L327" s="17">
        <f t="shared" si="31"/>
        <v>658</v>
      </c>
      <c r="M327" s="17" t="str">
        <f t="shared" si="32"/>
        <v>油入変圧器</v>
      </c>
      <c r="N327"/>
      <c r="O327"/>
    </row>
    <row r="328" spans="2:15">
      <c r="B328" s="122" t="s">
        <v>2994</v>
      </c>
      <c r="C328" s="426" t="s">
        <v>995</v>
      </c>
      <c r="D328" s="426"/>
      <c r="E328" s="115" t="s">
        <v>997</v>
      </c>
      <c r="F328" s="122">
        <v>47</v>
      </c>
      <c r="G328" s="122" t="s">
        <v>3407</v>
      </c>
      <c r="H328" s="367" t="s">
        <v>2656</v>
      </c>
      <c r="I328" s="368"/>
      <c r="J328" s="140" t="str">
        <f t="shared" si="33"/>
        <v>659～704</v>
      </c>
      <c r="K328" s="60">
        <f>INDEX('1.2(2)'!$E:$E,MATCH(M328,'1.2(2)'!$F:$F,0),1)</f>
        <v>659</v>
      </c>
      <c r="L328" s="17">
        <f t="shared" si="31"/>
        <v>704</v>
      </c>
      <c r="M328" s="17" t="str">
        <f t="shared" si="32"/>
        <v>モールド変圧器</v>
      </c>
      <c r="N328"/>
      <c r="O328"/>
    </row>
    <row r="329" spans="2:15">
      <c r="B329" s="122" t="s">
        <v>2994</v>
      </c>
      <c r="C329" s="426" t="s">
        <v>995</v>
      </c>
      <c r="D329" s="426"/>
      <c r="E329" s="115" t="s">
        <v>997</v>
      </c>
      <c r="F329" s="122">
        <v>48</v>
      </c>
      <c r="G329" s="122" t="s">
        <v>122</v>
      </c>
      <c r="H329" s="367" t="s">
        <v>2419</v>
      </c>
      <c r="I329" s="368"/>
      <c r="J329" s="140" t="str">
        <f t="shared" si="33"/>
        <v>705～800</v>
      </c>
      <c r="K329" s="60">
        <f>INDEX('1.2(2)'!$E:$E,MATCH(M329,'1.2(2)'!$F:$F,0),1)</f>
        <v>705</v>
      </c>
      <c r="L329" s="17">
        <f t="shared" si="31"/>
        <v>800</v>
      </c>
      <c r="M329" s="17" t="str">
        <f t="shared" si="32"/>
        <v>誘導モータ</v>
      </c>
      <c r="N329"/>
      <c r="O329"/>
    </row>
    <row r="330" spans="2:15">
      <c r="B330" s="122" t="s">
        <v>2994</v>
      </c>
      <c r="C330" s="426" t="s">
        <v>995</v>
      </c>
      <c r="D330" s="426"/>
      <c r="E330" s="115" t="s">
        <v>997</v>
      </c>
      <c r="F330" s="122">
        <v>49</v>
      </c>
      <c r="G330" s="122" t="s">
        <v>124</v>
      </c>
      <c r="H330" s="367" t="s">
        <v>126</v>
      </c>
      <c r="I330" s="368"/>
      <c r="J330" s="140" t="str">
        <f t="shared" si="33"/>
        <v>801～951</v>
      </c>
      <c r="K330" s="60">
        <f>INDEX('1.2(2)'!$E:$E,MATCH(M330,'1.2(2)'!$F:$F,0),1)</f>
        <v>801</v>
      </c>
      <c r="L330" s="17">
        <f t="shared" si="31"/>
        <v>951</v>
      </c>
      <c r="M330" s="17" t="str">
        <f t="shared" si="32"/>
        <v>永久磁石同期モータ</v>
      </c>
      <c r="N330"/>
      <c r="O330"/>
    </row>
    <row r="331" spans="2:15">
      <c r="B331" s="122" t="s">
        <v>2994</v>
      </c>
      <c r="C331" s="426" t="s">
        <v>995</v>
      </c>
      <c r="D331" s="426"/>
      <c r="E331" s="115" t="s">
        <v>997</v>
      </c>
      <c r="F331" s="122">
        <v>50</v>
      </c>
      <c r="G331" s="122" t="s">
        <v>3408</v>
      </c>
      <c r="H331" s="367" t="s">
        <v>2710</v>
      </c>
      <c r="I331" s="368"/>
      <c r="J331" s="140" t="str">
        <f t="shared" si="33"/>
        <v>952～820</v>
      </c>
      <c r="K331" s="60">
        <f>INDEX('1.2(2)'!$E:$E,MATCH(M331,'1.2(2)'!$F:$F,0),1)</f>
        <v>952</v>
      </c>
      <c r="L331" s="17">
        <f t="shared" si="31"/>
        <v>820</v>
      </c>
      <c r="M331" s="17" t="str">
        <f t="shared" si="32"/>
        <v>蒸気駆動圧縮機</v>
      </c>
      <c r="N331"/>
      <c r="O331"/>
    </row>
    <row r="332" spans="2:15">
      <c r="B332" s="122" t="s">
        <v>2994</v>
      </c>
      <c r="C332" s="426" t="s">
        <v>995</v>
      </c>
      <c r="D332" s="426"/>
      <c r="E332" s="115" t="s">
        <v>997</v>
      </c>
      <c r="F332" s="122">
        <v>51</v>
      </c>
      <c r="G332" s="122" t="s">
        <v>3409</v>
      </c>
      <c r="H332" s="367" t="s">
        <v>129</v>
      </c>
      <c r="I332" s="368"/>
      <c r="J332" s="140" t="e">
        <f t="shared" si="33"/>
        <v>#N/A</v>
      </c>
      <c r="K332" s="60">
        <f>INDEX('1.2(2)'!$E:$E,MATCH(M332,'1.2(2)'!$F:$F,0),1)</f>
        <v>821</v>
      </c>
      <c r="L332" s="17" t="e">
        <f t="shared" si="31"/>
        <v>#N/A</v>
      </c>
      <c r="M332" s="17" t="str">
        <f t="shared" si="32"/>
        <v>熱回収式ねじ容積形圧縮機</v>
      </c>
      <c r="N332"/>
      <c r="O332"/>
    </row>
    <row r="333" spans="2:15">
      <c r="B333" s="122" t="s">
        <v>2994</v>
      </c>
      <c r="C333" s="426" t="s">
        <v>995</v>
      </c>
      <c r="D333" s="426"/>
      <c r="E333" s="115" t="s">
        <v>997</v>
      </c>
      <c r="F333" s="122">
        <v>57</v>
      </c>
      <c r="G333" s="122" t="s">
        <v>142</v>
      </c>
      <c r="H333" s="367" t="s">
        <v>144</v>
      </c>
      <c r="I333" s="368"/>
      <c r="J333" s="140" t="e">
        <f t="shared" si="33"/>
        <v>#N/A</v>
      </c>
      <c r="K333" s="60" t="e">
        <f>INDEX('1.2(2)'!$E:$E,MATCH(M333,'1.2(2)'!$F:$F,0),1)</f>
        <v>#N/A</v>
      </c>
      <c r="L333" s="17">
        <f t="shared" si="31"/>
        <v>824</v>
      </c>
      <c r="M333" s="17" t="str">
        <f t="shared" si="32"/>
        <v>業務用冷凍冷蔵庫</v>
      </c>
      <c r="N333"/>
      <c r="O333"/>
    </row>
    <row r="334" spans="2:15">
      <c r="B334" s="122" t="s">
        <v>2994</v>
      </c>
      <c r="C334" s="426" t="s">
        <v>995</v>
      </c>
      <c r="D334" s="426"/>
      <c r="E334" s="115" t="s">
        <v>997</v>
      </c>
      <c r="F334" s="122">
        <v>61</v>
      </c>
      <c r="G334" s="122" t="s">
        <v>3410</v>
      </c>
      <c r="H334" s="367" t="s">
        <v>153</v>
      </c>
      <c r="I334" s="368"/>
      <c r="J334" s="140" t="str">
        <f t="shared" si="33"/>
        <v>825～826</v>
      </c>
      <c r="K334" s="60">
        <f>INDEX('1.2(2)'!$E:$E,MATCH(M334,'1.2(2)'!$F:$F,0),1)</f>
        <v>825</v>
      </c>
      <c r="L334" s="17">
        <f t="shared" si="31"/>
        <v>826</v>
      </c>
      <c r="M334" s="17" t="str">
        <f t="shared" si="32"/>
        <v>空気冷媒方式冷凍機</v>
      </c>
      <c r="N334"/>
      <c r="O334"/>
    </row>
    <row r="335" spans="2:15" ht="43.2">
      <c r="B335" s="122" t="s">
        <v>2994</v>
      </c>
      <c r="C335" s="426" t="s">
        <v>995</v>
      </c>
      <c r="D335" s="426"/>
      <c r="E335" s="115" t="s">
        <v>997</v>
      </c>
      <c r="F335" s="122">
        <v>62</v>
      </c>
      <c r="G335" s="122" t="s">
        <v>3411</v>
      </c>
      <c r="H335" s="367" t="s">
        <v>158</v>
      </c>
      <c r="I335" s="368"/>
      <c r="J335" s="140" t="str">
        <f t="shared" si="33"/>
        <v>827～837</v>
      </c>
      <c r="K335" s="60">
        <f>INDEX('1.2(2)'!$E:$E,MATCH(M335,'1.2(2)'!$F:$F,0),1)</f>
        <v>827</v>
      </c>
      <c r="L335" s="17">
        <f t="shared" si="31"/>
        <v>837</v>
      </c>
      <c r="M335" s="17" t="str">
        <f t="shared" si="32"/>
        <v>冷凍冷蔵倉庫用自然冷媒冷凍機（アンモニア/CO2二次冷媒システム）</v>
      </c>
      <c r="N335"/>
      <c r="O335"/>
    </row>
    <row r="336" spans="2:15" ht="28.8">
      <c r="B336" s="122" t="s">
        <v>2994</v>
      </c>
      <c r="C336" s="426" t="s">
        <v>995</v>
      </c>
      <c r="D336" s="426"/>
      <c r="E336" s="115" t="s">
        <v>997</v>
      </c>
      <c r="F336" s="122">
        <v>63</v>
      </c>
      <c r="G336" s="122" t="s">
        <v>3412</v>
      </c>
      <c r="H336" s="367" t="s">
        <v>161</v>
      </c>
      <c r="I336" s="368"/>
      <c r="J336" s="140" t="str">
        <f t="shared" si="33"/>
        <v>838～840</v>
      </c>
      <c r="K336" s="60">
        <f>INDEX('1.2(2)'!$E:$E,MATCH(M336,'1.2(2)'!$F:$F,0),1)</f>
        <v>838</v>
      </c>
      <c r="L336" s="17">
        <f t="shared" si="31"/>
        <v>840</v>
      </c>
      <c r="M336" s="17" t="str">
        <f t="shared" si="32"/>
        <v>低温用自然冷媒冷凍機（アンモニア/CO2二次冷媒システム）</v>
      </c>
      <c r="N336"/>
      <c r="O336"/>
    </row>
    <row r="337" spans="2:15" ht="28.8">
      <c r="B337" s="122" t="s">
        <v>2994</v>
      </c>
      <c r="C337" s="426" t="s">
        <v>995</v>
      </c>
      <c r="D337" s="426"/>
      <c r="E337" s="115" t="s">
        <v>997</v>
      </c>
      <c r="F337" s="122">
        <v>64</v>
      </c>
      <c r="G337" s="122" t="s">
        <v>3413</v>
      </c>
      <c r="H337" s="367" t="s">
        <v>2330</v>
      </c>
      <c r="I337" s="368"/>
      <c r="J337" s="140" t="e">
        <f t="shared" si="33"/>
        <v>#N/A</v>
      </c>
      <c r="K337" s="60">
        <f>INDEX('1.2(2)'!$E:$E,MATCH(M337,'1.2(2)'!$F:$F,0),1)</f>
        <v>841</v>
      </c>
      <c r="L337" s="17" t="e">
        <f t="shared" si="31"/>
        <v>#N/A</v>
      </c>
      <c r="M337" s="17" t="str">
        <f t="shared" si="32"/>
        <v>自然冷媒冷凍冷蔵コンデンシングユニット</v>
      </c>
      <c r="N337"/>
      <c r="O337"/>
    </row>
    <row r="338" spans="2:15">
      <c r="B338" s="122" t="s">
        <v>2994</v>
      </c>
      <c r="C338" s="426" t="s">
        <v>995</v>
      </c>
      <c r="D338" s="426"/>
      <c r="E338" s="115" t="s">
        <v>997</v>
      </c>
      <c r="F338" s="122">
        <v>65</v>
      </c>
      <c r="G338" s="122" t="s">
        <v>162</v>
      </c>
      <c r="H338" s="367" t="s">
        <v>164</v>
      </c>
      <c r="I338" s="368"/>
      <c r="J338" s="140" t="e">
        <f t="shared" si="33"/>
        <v>#N/A</v>
      </c>
      <c r="K338" s="60" t="e">
        <f>INDEX('1.2(2)'!$E:$E,MATCH(M338,'1.2(2)'!$F:$F,0),1)</f>
        <v>#N/A</v>
      </c>
      <c r="L338" s="17" t="e">
        <f t="shared" si="31"/>
        <v>#N/A</v>
      </c>
      <c r="M338" s="17" t="str">
        <f t="shared" si="32"/>
        <v>サーバ用電子計算機</v>
      </c>
      <c r="N338"/>
      <c r="O338"/>
    </row>
    <row r="339" spans="2:15" ht="28.8">
      <c r="B339" s="122" t="s">
        <v>2994</v>
      </c>
      <c r="C339" s="426" t="s">
        <v>995</v>
      </c>
      <c r="D339" s="426"/>
      <c r="E339" s="115" t="s">
        <v>997</v>
      </c>
      <c r="F339" s="122">
        <v>67</v>
      </c>
      <c r="G339" s="122" t="s">
        <v>167</v>
      </c>
      <c r="H339" s="367" t="s">
        <v>2416</v>
      </c>
      <c r="I339" s="368"/>
      <c r="J339" s="140" t="e">
        <f t="shared" si="33"/>
        <v>#N/A</v>
      </c>
      <c r="K339" s="60" t="e">
        <f>INDEX('1.2(2)'!$E:$E,MATCH(M339,'1.2(2)'!$F:$F,0),1)</f>
        <v>#N/A</v>
      </c>
      <c r="L339" s="17" t="e">
        <f t="shared" si="31"/>
        <v>#N/A</v>
      </c>
      <c r="M339" s="17" t="str">
        <f t="shared" si="32"/>
        <v>プリンタ</v>
      </c>
      <c r="N339"/>
      <c r="O339"/>
    </row>
    <row r="340" spans="2:15" ht="28.8">
      <c r="B340" s="122" t="s">
        <v>2994</v>
      </c>
      <c r="C340" s="426" t="s">
        <v>995</v>
      </c>
      <c r="D340" s="426"/>
      <c r="E340" s="115" t="s">
        <v>997</v>
      </c>
      <c r="F340" s="122">
        <v>67</v>
      </c>
      <c r="G340" s="122" t="s">
        <v>167</v>
      </c>
      <c r="H340" s="367" t="s">
        <v>2417</v>
      </c>
      <c r="I340" s="368"/>
      <c r="J340" s="140" t="e">
        <f t="shared" si="33"/>
        <v>#N/A</v>
      </c>
      <c r="K340" s="60" t="e">
        <f>INDEX('1.2(2)'!$E:$E,MATCH(M340,'1.2(2)'!$F:$F,0),1)</f>
        <v>#N/A</v>
      </c>
      <c r="L340" s="17">
        <f t="shared" si="31"/>
        <v>866</v>
      </c>
      <c r="M340" s="17" t="str">
        <f t="shared" si="32"/>
        <v>複合機</v>
      </c>
      <c r="N340"/>
      <c r="O340"/>
    </row>
    <row r="341" spans="2:15">
      <c r="B341" s="122" t="s">
        <v>2994</v>
      </c>
      <c r="C341" s="426" t="s">
        <v>995</v>
      </c>
      <c r="D341" s="426"/>
      <c r="E341" s="115" t="s">
        <v>997</v>
      </c>
      <c r="F341" s="122">
        <v>68</v>
      </c>
      <c r="G341" s="122" t="s">
        <v>3414</v>
      </c>
      <c r="H341" s="367" t="s">
        <v>2738</v>
      </c>
      <c r="I341" s="368"/>
      <c r="J341" s="140">
        <f t="shared" si="33"/>
        <v>867</v>
      </c>
      <c r="K341" s="60">
        <f>INDEX('1.2(2)'!$E:$E,MATCH(M341,'1.2(2)'!$F:$F,0),1)</f>
        <v>867</v>
      </c>
      <c r="L341" s="17">
        <f t="shared" si="31"/>
        <v>867</v>
      </c>
      <c r="M341" s="17" t="str">
        <f t="shared" si="32"/>
        <v>Low-E複層ガラス</v>
      </c>
      <c r="N341"/>
      <c r="O341"/>
    </row>
    <row r="342" spans="2:15">
      <c r="B342" s="122" t="s">
        <v>2994</v>
      </c>
      <c r="C342" s="426" t="s">
        <v>995</v>
      </c>
      <c r="D342" s="426"/>
      <c r="E342" s="115" t="s">
        <v>997</v>
      </c>
      <c r="F342" s="122">
        <v>68</v>
      </c>
      <c r="G342" s="122" t="s">
        <v>3414</v>
      </c>
      <c r="H342" s="367" t="s">
        <v>2747</v>
      </c>
      <c r="I342" s="368"/>
      <c r="J342" s="140">
        <f t="shared" si="33"/>
        <v>868</v>
      </c>
      <c r="K342" s="60">
        <f>INDEX('1.2(2)'!$E:$E,MATCH(M342,'1.2(2)'!$F:$F,0),1)</f>
        <v>868</v>
      </c>
      <c r="L342" s="17">
        <f t="shared" si="31"/>
        <v>868</v>
      </c>
      <c r="M342" s="17" t="str">
        <f t="shared" si="32"/>
        <v>三層Low-E複層ガラス</v>
      </c>
      <c r="N342"/>
      <c r="O342"/>
    </row>
    <row r="343" spans="2:15">
      <c r="B343" s="122" t="s">
        <v>2994</v>
      </c>
      <c r="C343" s="426" t="s">
        <v>995</v>
      </c>
      <c r="D343" s="426"/>
      <c r="E343" s="115" t="s">
        <v>997</v>
      </c>
      <c r="F343" s="122">
        <v>68</v>
      </c>
      <c r="G343" s="122" t="s">
        <v>3414</v>
      </c>
      <c r="H343" s="367" t="s">
        <v>2750</v>
      </c>
      <c r="I343" s="368"/>
      <c r="J343" s="140">
        <f t="shared" si="33"/>
        <v>869</v>
      </c>
      <c r="K343" s="60">
        <f>INDEX('1.2(2)'!$E:$E,MATCH(M343,'1.2(2)'!$F:$F,0),1)</f>
        <v>869</v>
      </c>
      <c r="L343" s="17">
        <f t="shared" si="31"/>
        <v>869</v>
      </c>
      <c r="M343" s="17" t="str">
        <f t="shared" si="32"/>
        <v>真空Low-E複層ガラス</v>
      </c>
      <c r="N343"/>
      <c r="O343"/>
    </row>
    <row r="344" spans="2:15">
      <c r="B344" s="122" t="s">
        <v>2994</v>
      </c>
      <c r="C344" s="426" t="s">
        <v>995</v>
      </c>
      <c r="D344" s="426"/>
      <c r="E344" s="115" t="s">
        <v>997</v>
      </c>
      <c r="F344" s="122">
        <v>68</v>
      </c>
      <c r="G344" s="122" t="s">
        <v>3414</v>
      </c>
      <c r="H344" s="367" t="s">
        <v>2756</v>
      </c>
      <c r="I344" s="368"/>
      <c r="J344" s="140">
        <f t="shared" si="33"/>
        <v>870</v>
      </c>
      <c r="K344" s="60">
        <f>INDEX('1.2(2)'!$E:$E,MATCH(M344,'1.2(2)'!$F:$F,0),1)</f>
        <v>870</v>
      </c>
      <c r="L344" s="17">
        <f t="shared" si="31"/>
        <v>870</v>
      </c>
      <c r="M344" s="17" t="str">
        <f t="shared" si="32"/>
        <v>アタッチメント付きLow-E複層ガラス</v>
      </c>
      <c r="N344"/>
      <c r="O344"/>
    </row>
    <row r="345" spans="2:15">
      <c r="B345" s="122" t="s">
        <v>2994</v>
      </c>
      <c r="C345" s="426" t="s">
        <v>995</v>
      </c>
      <c r="D345" s="426"/>
      <c r="E345" s="115" t="s">
        <v>997</v>
      </c>
      <c r="F345" s="122">
        <v>68</v>
      </c>
      <c r="G345" s="122" t="s">
        <v>3414</v>
      </c>
      <c r="H345" s="367" t="s">
        <v>2760</v>
      </c>
      <c r="I345" s="368"/>
      <c r="J345" s="140">
        <f t="shared" si="33"/>
        <v>871</v>
      </c>
      <c r="K345" s="60">
        <f>INDEX('1.2(2)'!$E:$E,MATCH(M345,'1.2(2)'!$F:$F,0),1)</f>
        <v>871</v>
      </c>
      <c r="L345" s="17">
        <f t="shared" si="31"/>
        <v>871</v>
      </c>
      <c r="M345" s="17" t="str">
        <f t="shared" si="32"/>
        <v>真空ガラス</v>
      </c>
      <c r="N345"/>
      <c r="O345"/>
    </row>
    <row r="346" spans="2:15">
      <c r="B346" s="122" t="s">
        <v>2994</v>
      </c>
      <c r="C346" s="426" t="s">
        <v>995</v>
      </c>
      <c r="D346" s="426"/>
      <c r="E346" s="115" t="s">
        <v>997</v>
      </c>
      <c r="F346" s="122">
        <v>68</v>
      </c>
      <c r="G346" s="122" t="s">
        <v>3414</v>
      </c>
      <c r="H346" s="367" t="s">
        <v>2763</v>
      </c>
      <c r="I346" s="368"/>
      <c r="J346" s="140">
        <f t="shared" si="33"/>
        <v>872</v>
      </c>
      <c r="K346" s="60">
        <f>INDEX('1.2(2)'!$E:$E,MATCH(M346,'1.2(2)'!$F:$F,0),1)</f>
        <v>872</v>
      </c>
      <c r="L346" s="17">
        <f t="shared" si="31"/>
        <v>872</v>
      </c>
      <c r="M346" s="17" t="str">
        <f t="shared" si="32"/>
        <v>現場施工型後付けLow-E複層ガラス</v>
      </c>
      <c r="N346"/>
      <c r="O346"/>
    </row>
    <row r="347" spans="2:15">
      <c r="B347" s="122" t="s">
        <v>2994</v>
      </c>
      <c r="C347" s="426" t="s">
        <v>995</v>
      </c>
      <c r="D347" s="426"/>
      <c r="E347" s="115" t="s">
        <v>997</v>
      </c>
      <c r="F347" s="122">
        <v>68</v>
      </c>
      <c r="G347" s="122" t="s">
        <v>3414</v>
      </c>
      <c r="H347" s="367" t="s">
        <v>2766</v>
      </c>
      <c r="I347" s="368"/>
      <c r="J347" s="140">
        <f t="shared" si="33"/>
        <v>873</v>
      </c>
      <c r="K347" s="60">
        <f>INDEX('1.2(2)'!$E:$E,MATCH(M347,'1.2(2)'!$F:$F,0),1)</f>
        <v>873</v>
      </c>
      <c r="L347" s="17">
        <f t="shared" si="31"/>
        <v>873</v>
      </c>
      <c r="M347" s="17" t="str">
        <f t="shared" si="32"/>
        <v>薄型Low-E複層ガラス</v>
      </c>
      <c r="N347"/>
      <c r="O347"/>
    </row>
    <row r="348" spans="2:15">
      <c r="B348" s="122" t="s">
        <v>2994</v>
      </c>
      <c r="C348" s="426" t="s">
        <v>995</v>
      </c>
      <c r="D348" s="426"/>
      <c r="E348" s="115" t="s">
        <v>997</v>
      </c>
      <c r="F348" s="122">
        <v>69</v>
      </c>
      <c r="G348" s="122" t="s">
        <v>3415</v>
      </c>
      <c r="H348" s="367" t="s">
        <v>2769</v>
      </c>
      <c r="I348" s="368"/>
      <c r="J348" s="140">
        <f t="shared" ref="J348:J376" si="34">HYPERLINK("#'"&amp;$B$17&amp;$B$280&amp;"'!E"&amp;K348+6,IF(L348=K348,K348,K348&amp;"～"&amp;L348))</f>
        <v>874</v>
      </c>
      <c r="K348" s="60">
        <f>INDEX('1.2(2)'!$E:$E,MATCH(M348,'1.2(2)'!$F:$F,0),1)</f>
        <v>874</v>
      </c>
      <c r="L348" s="17">
        <f t="shared" si="31"/>
        <v>874</v>
      </c>
      <c r="M348" s="17" t="str">
        <f t="shared" si="32"/>
        <v>断熱材(押出法ポリスチレンフォーム)</v>
      </c>
      <c r="N348"/>
      <c r="O348"/>
    </row>
    <row r="349" spans="2:15">
      <c r="B349" s="122" t="s">
        <v>2994</v>
      </c>
      <c r="C349" s="426" t="s">
        <v>995</v>
      </c>
      <c r="D349" s="426"/>
      <c r="E349" s="115" t="s">
        <v>997</v>
      </c>
      <c r="F349" s="122">
        <v>69</v>
      </c>
      <c r="G349" s="122" t="s">
        <v>3415</v>
      </c>
      <c r="H349" s="367" t="s">
        <v>2776</v>
      </c>
      <c r="I349" s="368"/>
      <c r="J349" s="140" t="str">
        <f t="shared" si="34"/>
        <v>875～876</v>
      </c>
      <c r="K349" s="60">
        <f>INDEX('1.2(2)'!$E:$E,MATCH(M349,'1.2(2)'!$F:$F,0),1)</f>
        <v>875</v>
      </c>
      <c r="L349" s="17">
        <f t="shared" ref="L349:L375" si="35">K350-1</f>
        <v>876</v>
      </c>
      <c r="M349" s="17" t="str">
        <f t="shared" ref="M349:M376" si="36">H349</f>
        <v>断熱材(グラスウール)</v>
      </c>
      <c r="N349"/>
      <c r="O349"/>
    </row>
    <row r="350" spans="2:15">
      <c r="B350" s="122" t="s">
        <v>2994</v>
      </c>
      <c r="C350" s="426" t="s">
        <v>995</v>
      </c>
      <c r="D350" s="426"/>
      <c r="E350" s="115" t="s">
        <v>997</v>
      </c>
      <c r="F350" s="122">
        <v>69</v>
      </c>
      <c r="G350" s="122" t="s">
        <v>3415</v>
      </c>
      <c r="H350" s="367" t="s">
        <v>2784</v>
      </c>
      <c r="I350" s="368"/>
      <c r="J350" s="140" t="e">
        <f t="shared" si="34"/>
        <v>#N/A</v>
      </c>
      <c r="K350" s="60">
        <f>INDEX('1.2(2)'!$E:$E,MATCH(M350,'1.2(2)'!$F:$F,0),1)</f>
        <v>877</v>
      </c>
      <c r="L350" s="17" t="e">
        <f t="shared" si="35"/>
        <v>#N/A</v>
      </c>
      <c r="M350" s="17" t="str">
        <f t="shared" si="36"/>
        <v>真空断熱材</v>
      </c>
      <c r="N350"/>
      <c r="O350"/>
    </row>
    <row r="351" spans="2:15">
      <c r="B351" s="122" t="s">
        <v>2994</v>
      </c>
      <c r="C351" s="426" t="s">
        <v>995</v>
      </c>
      <c r="D351" s="426"/>
      <c r="E351" s="115" t="s">
        <v>997</v>
      </c>
      <c r="F351" s="122">
        <v>71</v>
      </c>
      <c r="G351" s="122" t="s">
        <v>3416</v>
      </c>
      <c r="H351" s="367" t="s">
        <v>2833</v>
      </c>
      <c r="I351" s="368"/>
      <c r="J351" s="140" t="e">
        <f t="shared" si="34"/>
        <v>#N/A</v>
      </c>
      <c r="K351" s="60" t="e">
        <f>INDEX('1.2(2)'!$E:$E,MATCH(M351,'1.2(2)'!$F:$F,0),1)</f>
        <v>#N/A</v>
      </c>
      <c r="L351" s="17" t="e">
        <f t="shared" si="35"/>
        <v>#N/A</v>
      </c>
      <c r="M351" s="17" t="str">
        <f t="shared" si="36"/>
        <v>ガソリン・ディーゼル車（乗用車）</v>
      </c>
      <c r="N351"/>
      <c r="O351"/>
    </row>
    <row r="352" spans="2:15">
      <c r="B352" s="122" t="s">
        <v>2994</v>
      </c>
      <c r="C352" s="426" t="s">
        <v>995</v>
      </c>
      <c r="D352" s="426"/>
      <c r="E352" s="115" t="s">
        <v>997</v>
      </c>
      <c r="F352" s="122">
        <v>72</v>
      </c>
      <c r="G352" s="122" t="s">
        <v>3417</v>
      </c>
      <c r="H352" s="367" t="s">
        <v>2834</v>
      </c>
      <c r="I352" s="368"/>
      <c r="J352" s="140" t="e">
        <f t="shared" si="34"/>
        <v>#N/A</v>
      </c>
      <c r="K352" s="60" t="e">
        <f>INDEX('1.2(2)'!$E:$E,MATCH(M352,'1.2(2)'!$F:$F,0),1)</f>
        <v>#N/A</v>
      </c>
      <c r="L352" s="17" t="e">
        <f t="shared" si="35"/>
        <v>#N/A</v>
      </c>
      <c r="M352" s="17" t="str">
        <f t="shared" si="36"/>
        <v>ディーゼル・天然ガス車（商用車・重量車）</v>
      </c>
      <c r="N352"/>
      <c r="O352"/>
    </row>
    <row r="353" spans="2:15" ht="28.8">
      <c r="B353" s="122" t="s">
        <v>2997</v>
      </c>
      <c r="C353" s="426" t="s">
        <v>995</v>
      </c>
      <c r="D353" s="426"/>
      <c r="E353" s="115" t="s">
        <v>997</v>
      </c>
      <c r="F353" s="122">
        <v>73</v>
      </c>
      <c r="G353" s="122" t="s">
        <v>3418</v>
      </c>
      <c r="H353" s="367" t="s">
        <v>2835</v>
      </c>
      <c r="I353" s="368"/>
      <c r="J353" s="140" t="e">
        <f t="shared" si="34"/>
        <v>#N/A</v>
      </c>
      <c r="K353" s="60" t="e">
        <f>INDEX('1.2(2)'!$E:$E,MATCH(M353,'1.2(2)'!$F:$F,0),1)</f>
        <v>#N/A</v>
      </c>
      <c r="L353" s="17" t="e">
        <f t="shared" si="35"/>
        <v>#N/A</v>
      </c>
      <c r="M353" s="17" t="str">
        <f t="shared" si="36"/>
        <v>ハイブリット自動車（乗用車）</v>
      </c>
      <c r="N353"/>
      <c r="O353"/>
    </row>
    <row r="354" spans="2:15" ht="28.8">
      <c r="B354" s="122" t="s">
        <v>2994</v>
      </c>
      <c r="C354" s="426" t="s">
        <v>995</v>
      </c>
      <c r="D354" s="426"/>
      <c r="E354" s="115" t="s">
        <v>997</v>
      </c>
      <c r="F354" s="122">
        <v>73</v>
      </c>
      <c r="G354" s="122" t="s">
        <v>3418</v>
      </c>
      <c r="H354" s="367" t="s">
        <v>2836</v>
      </c>
      <c r="I354" s="368"/>
      <c r="J354" s="140" t="e">
        <f t="shared" si="34"/>
        <v>#N/A</v>
      </c>
      <c r="K354" s="60" t="e">
        <f>INDEX('1.2(2)'!$E:$E,MATCH(M354,'1.2(2)'!$F:$F,0),1)</f>
        <v>#N/A</v>
      </c>
      <c r="L354" s="17" t="e">
        <f t="shared" si="35"/>
        <v>#N/A</v>
      </c>
      <c r="M354" s="17" t="str">
        <f t="shared" si="36"/>
        <v>ハイブリット自動車（商用車・重量車）</v>
      </c>
      <c r="N354"/>
      <c r="O354"/>
    </row>
    <row r="355" spans="2:15" ht="28.8">
      <c r="B355" s="122" t="s">
        <v>2994</v>
      </c>
      <c r="C355" s="426" t="s">
        <v>995</v>
      </c>
      <c r="D355" s="426"/>
      <c r="E355" s="115" t="s">
        <v>997</v>
      </c>
      <c r="F355" s="122">
        <v>73</v>
      </c>
      <c r="G355" s="122" t="s">
        <v>3418</v>
      </c>
      <c r="H355" s="367" t="s">
        <v>2837</v>
      </c>
      <c r="I355" s="368"/>
      <c r="J355" s="140" t="e">
        <f t="shared" si="34"/>
        <v>#N/A</v>
      </c>
      <c r="K355" s="60" t="e">
        <f>INDEX('1.2(2)'!$E:$E,MATCH(M355,'1.2(2)'!$F:$F,0),1)</f>
        <v>#N/A</v>
      </c>
      <c r="L355" s="17">
        <f t="shared" si="35"/>
        <v>877</v>
      </c>
      <c r="M355" s="17" t="str">
        <f t="shared" si="36"/>
        <v>電気自動車（乗用車）</v>
      </c>
      <c r="N355"/>
      <c r="O355"/>
    </row>
    <row r="356" spans="2:15">
      <c r="B356" s="122" t="s">
        <v>2994</v>
      </c>
      <c r="C356" s="426" t="s">
        <v>995</v>
      </c>
      <c r="D356" s="426"/>
      <c r="E356" s="115" t="s">
        <v>997</v>
      </c>
      <c r="F356" s="122">
        <v>76</v>
      </c>
      <c r="G356" s="122" t="s">
        <v>3419</v>
      </c>
      <c r="H356" s="367" t="s">
        <v>2840</v>
      </c>
      <c r="I356" s="368"/>
      <c r="J356" s="140" t="str">
        <f t="shared" si="34"/>
        <v>878～879</v>
      </c>
      <c r="K356" s="60">
        <f>INDEX('1.2(2)'!$E:$E,MATCH(M356,'1.2(2)'!$F:$F,0),1)</f>
        <v>878</v>
      </c>
      <c r="L356" s="17">
        <f t="shared" si="35"/>
        <v>879</v>
      </c>
      <c r="M356" s="17" t="str">
        <f>H356</f>
        <v>太陽電池(シリコン系・単結晶)</v>
      </c>
      <c r="N356"/>
      <c r="O356"/>
    </row>
    <row r="357" spans="2:15">
      <c r="B357" s="122" t="s">
        <v>2994</v>
      </c>
      <c r="C357" s="426" t="s">
        <v>995</v>
      </c>
      <c r="D357" s="426"/>
      <c r="E357" s="115" t="s">
        <v>997</v>
      </c>
      <c r="F357" s="122">
        <v>76</v>
      </c>
      <c r="G357" s="122" t="s">
        <v>3419</v>
      </c>
      <c r="H357" s="367" t="s">
        <v>2854</v>
      </c>
      <c r="I357" s="368"/>
      <c r="J357" s="140">
        <f t="shared" si="34"/>
        <v>880</v>
      </c>
      <c r="K357" s="60">
        <f>INDEX('1.2(2)'!$E:$E,MATCH(M357,'1.2(2)'!$F:$F,0),1)</f>
        <v>880</v>
      </c>
      <c r="L357" s="17">
        <f t="shared" si="35"/>
        <v>880</v>
      </c>
      <c r="M357" s="17" t="str">
        <f t="shared" si="36"/>
        <v>太陽電池(シリコン系・多結晶)</v>
      </c>
      <c r="N357"/>
      <c r="O357"/>
    </row>
    <row r="358" spans="2:15">
      <c r="B358" s="122" t="s">
        <v>2994</v>
      </c>
      <c r="C358" s="426" t="s">
        <v>995</v>
      </c>
      <c r="D358" s="426"/>
      <c r="E358" s="115" t="s">
        <v>997</v>
      </c>
      <c r="F358" s="122">
        <v>76</v>
      </c>
      <c r="G358" s="122" t="s">
        <v>3419</v>
      </c>
      <c r="H358" s="367" t="s">
        <v>2857</v>
      </c>
      <c r="I358" s="368"/>
      <c r="J358" s="140">
        <f t="shared" si="34"/>
        <v>881</v>
      </c>
      <c r="K358" s="60">
        <f>INDEX('1.2(2)'!$E:$E,MATCH(M358,'1.2(2)'!$F:$F,0),1)</f>
        <v>881</v>
      </c>
      <c r="L358" s="17">
        <f t="shared" si="35"/>
        <v>881</v>
      </c>
      <c r="M358" s="17" t="str">
        <f t="shared" si="36"/>
        <v>太陽電池(化合物系)</v>
      </c>
      <c r="N358"/>
      <c r="O358"/>
    </row>
    <row r="359" spans="2:15">
      <c r="B359" s="122" t="s">
        <v>2994</v>
      </c>
      <c r="C359" s="426" t="s">
        <v>995</v>
      </c>
      <c r="D359" s="426"/>
      <c r="E359" s="115" t="s">
        <v>997</v>
      </c>
      <c r="F359" s="122">
        <v>76</v>
      </c>
      <c r="G359" s="122" t="s">
        <v>3419</v>
      </c>
      <c r="H359" s="367" t="s">
        <v>2863</v>
      </c>
      <c r="I359" s="368"/>
      <c r="J359" s="140">
        <f t="shared" si="34"/>
        <v>882</v>
      </c>
      <c r="K359" s="60">
        <f>INDEX('1.2(2)'!$E:$E,MATCH(M359,'1.2(2)'!$F:$F,0),1)</f>
        <v>882</v>
      </c>
      <c r="L359" s="17">
        <f t="shared" si="35"/>
        <v>882</v>
      </c>
      <c r="M359" s="17" t="str">
        <f t="shared" si="36"/>
        <v>太陽電池（薄膜シリコン）</v>
      </c>
      <c r="N359"/>
      <c r="O359"/>
    </row>
    <row r="360" spans="2:15">
      <c r="B360" s="122" t="s">
        <v>2994</v>
      </c>
      <c r="C360" s="426" t="s">
        <v>995</v>
      </c>
      <c r="D360" s="426"/>
      <c r="E360" s="115" t="s">
        <v>997</v>
      </c>
      <c r="F360" s="122">
        <v>76</v>
      </c>
      <c r="G360" s="122" t="s">
        <v>3419</v>
      </c>
      <c r="H360" s="367" t="s">
        <v>2869</v>
      </c>
      <c r="I360" s="368"/>
      <c r="J360" s="140" t="str">
        <f t="shared" si="34"/>
        <v>883～884</v>
      </c>
      <c r="K360" s="60">
        <f>INDEX('1.2(2)'!$E:$E,MATCH(M360,'1.2(2)'!$F:$F,0),1)</f>
        <v>883</v>
      </c>
      <c r="L360" s="17">
        <f t="shared" si="35"/>
        <v>884</v>
      </c>
      <c r="M360" s="17" t="str">
        <f t="shared" si="36"/>
        <v>トランスレス方式パワーコンディショナ（太陽光発電用）</v>
      </c>
      <c r="N360"/>
      <c r="O360"/>
    </row>
    <row r="361" spans="2:15">
      <c r="B361" s="122" t="s">
        <v>2994</v>
      </c>
      <c r="C361" s="426" t="s">
        <v>995</v>
      </c>
      <c r="D361" s="426"/>
      <c r="E361" s="115" t="s">
        <v>997</v>
      </c>
      <c r="F361" s="122">
        <v>76</v>
      </c>
      <c r="G361" s="122" t="s">
        <v>3419</v>
      </c>
      <c r="H361" s="367" t="s">
        <v>2880</v>
      </c>
      <c r="I361" s="368"/>
      <c r="J361" s="140">
        <f t="shared" si="34"/>
        <v>885</v>
      </c>
      <c r="K361" s="60">
        <f>INDEX('1.2(2)'!$E:$E,MATCH(M361,'1.2(2)'!$F:$F,0),1)</f>
        <v>885</v>
      </c>
      <c r="L361" s="17">
        <f t="shared" si="35"/>
        <v>885</v>
      </c>
      <c r="M361" s="17" t="str">
        <f t="shared" si="36"/>
        <v>高周波変圧器絶縁方式パワーコンディショナ（太陽光発電用）</v>
      </c>
      <c r="N361"/>
      <c r="O361"/>
    </row>
    <row r="362" spans="2:15">
      <c r="B362" s="122" t="s">
        <v>2994</v>
      </c>
      <c r="C362" s="426" t="s">
        <v>995</v>
      </c>
      <c r="D362" s="426"/>
      <c r="E362" s="115" t="s">
        <v>997</v>
      </c>
      <c r="F362" s="122">
        <v>78</v>
      </c>
      <c r="G362" s="122" t="s">
        <v>3420</v>
      </c>
      <c r="H362" s="367" t="s">
        <v>2882</v>
      </c>
      <c r="I362" s="368"/>
      <c r="J362" s="140">
        <f t="shared" si="34"/>
        <v>886</v>
      </c>
      <c r="K362" s="60">
        <f>INDEX('1.2(2)'!$E:$E,MATCH(M362,'1.2(2)'!$F:$F,0),1)</f>
        <v>886</v>
      </c>
      <c r="L362" s="17">
        <f t="shared" si="35"/>
        <v>886</v>
      </c>
      <c r="M362" s="17" t="str">
        <f t="shared" si="36"/>
        <v>プロペラ水車（小水力発電用）</v>
      </c>
      <c r="N362"/>
      <c r="O362"/>
    </row>
    <row r="363" spans="2:15">
      <c r="B363" s="122" t="s">
        <v>2994</v>
      </c>
      <c r="C363" s="426" t="s">
        <v>995</v>
      </c>
      <c r="D363" s="426"/>
      <c r="E363" s="115" t="s">
        <v>997</v>
      </c>
      <c r="F363" s="122">
        <v>78</v>
      </c>
      <c r="G363" s="122" t="s">
        <v>3420</v>
      </c>
      <c r="H363" s="367" t="s">
        <v>2890</v>
      </c>
      <c r="I363" s="368"/>
      <c r="J363" s="140">
        <f t="shared" si="34"/>
        <v>887</v>
      </c>
      <c r="K363" s="60">
        <f>INDEX('1.2(2)'!$E:$E,MATCH(M363,'1.2(2)'!$F:$F,0),1)</f>
        <v>887</v>
      </c>
      <c r="L363" s="17">
        <f t="shared" si="35"/>
        <v>887</v>
      </c>
      <c r="M363" s="17" t="str">
        <f t="shared" si="36"/>
        <v>フランシス水車（小水力発電用）</v>
      </c>
      <c r="N363"/>
      <c r="O363"/>
    </row>
    <row r="364" spans="2:15">
      <c r="B364" s="122" t="s">
        <v>2994</v>
      </c>
      <c r="C364" s="426" t="s">
        <v>995</v>
      </c>
      <c r="D364" s="426"/>
      <c r="E364" s="115" t="s">
        <v>997</v>
      </c>
      <c r="F364" s="122">
        <v>79</v>
      </c>
      <c r="G364" s="122" t="s">
        <v>3421</v>
      </c>
      <c r="H364" s="367" t="s">
        <v>2893</v>
      </c>
      <c r="I364" s="368"/>
      <c r="J364" s="140" t="str">
        <f t="shared" si="34"/>
        <v>888～923</v>
      </c>
      <c r="K364" s="60">
        <f>INDEX('1.2(2)'!$E:$E,MATCH(M364,'1.2(2)'!$F:$F,0),1)</f>
        <v>888</v>
      </c>
      <c r="L364" s="17">
        <f t="shared" si="35"/>
        <v>923</v>
      </c>
      <c r="M364" s="17" t="str">
        <f t="shared" si="36"/>
        <v>温水熱源小型バイナリー発電設備</v>
      </c>
      <c r="N364"/>
      <c r="O364"/>
    </row>
    <row r="365" spans="2:15">
      <c r="B365" s="122" t="s">
        <v>2994</v>
      </c>
      <c r="C365" s="426" t="s">
        <v>995</v>
      </c>
      <c r="D365" s="426"/>
      <c r="E365" s="115" t="s">
        <v>997</v>
      </c>
      <c r="F365" s="122">
        <v>79</v>
      </c>
      <c r="G365" s="122" t="s">
        <v>3421</v>
      </c>
      <c r="H365" s="367" t="s">
        <v>2946</v>
      </c>
      <c r="I365" s="368"/>
      <c r="J365" s="140" t="str">
        <f t="shared" si="34"/>
        <v>924～935</v>
      </c>
      <c r="K365" s="60">
        <f>INDEX('1.2(2)'!$E:$E,MATCH(M365,'1.2(2)'!$F:$F,0),1)</f>
        <v>924</v>
      </c>
      <c r="L365" s="17">
        <f t="shared" si="35"/>
        <v>935</v>
      </c>
      <c r="M365" s="17" t="str">
        <f t="shared" si="36"/>
        <v>蒸気熱源小型バイナリー発電設備</v>
      </c>
      <c r="N365"/>
      <c r="O365"/>
    </row>
    <row r="366" spans="2:15">
      <c r="B366" s="122" t="s">
        <v>2994</v>
      </c>
      <c r="C366" s="426" t="s">
        <v>995</v>
      </c>
      <c r="D366" s="426"/>
      <c r="E366" s="115" t="s">
        <v>997</v>
      </c>
      <c r="F366" s="122">
        <v>80</v>
      </c>
      <c r="G366" s="122" t="s">
        <v>3422</v>
      </c>
      <c r="H366" s="367" t="s">
        <v>2962</v>
      </c>
      <c r="I366" s="368"/>
      <c r="J366" s="140" t="str">
        <f t="shared" si="34"/>
        <v>936～943</v>
      </c>
      <c r="K366" s="60">
        <f>INDEX('1.2(2)'!$E:$E,MATCH(M366,'1.2(2)'!$F:$F,0),1)</f>
        <v>936</v>
      </c>
      <c r="L366" s="17">
        <f t="shared" si="35"/>
        <v>943</v>
      </c>
      <c r="M366" s="17" t="str">
        <f t="shared" si="36"/>
        <v>ガスエンジン発電設備（メタン発酵発電用）</v>
      </c>
      <c r="N366"/>
      <c r="O366"/>
    </row>
    <row r="367" spans="2:15">
      <c r="B367" s="122" t="s">
        <v>2994</v>
      </c>
      <c r="C367" s="426" t="s">
        <v>995</v>
      </c>
      <c r="D367" s="426"/>
      <c r="E367" s="115" t="s">
        <v>997</v>
      </c>
      <c r="F367" s="122">
        <v>80</v>
      </c>
      <c r="G367" s="122" t="s">
        <v>3422</v>
      </c>
      <c r="H367" s="367" t="s">
        <v>2977</v>
      </c>
      <c r="I367" s="368"/>
      <c r="J367" s="140" t="str">
        <f t="shared" si="34"/>
        <v>944～955</v>
      </c>
      <c r="K367" s="60">
        <f>INDEX('1.2(2)'!$E:$E,MATCH(M367,'1.2(2)'!$F:$F,0),1)</f>
        <v>944</v>
      </c>
      <c r="L367" s="17">
        <f t="shared" si="35"/>
        <v>955</v>
      </c>
      <c r="M367" s="17" t="str">
        <f t="shared" si="36"/>
        <v>ディーゼル発電設備（バイオディーゼル燃料専用）</v>
      </c>
      <c r="N367"/>
      <c r="O367"/>
    </row>
    <row r="368" spans="2:15">
      <c r="B368" s="122" t="s">
        <v>2994</v>
      </c>
      <c r="C368" s="426" t="s">
        <v>995</v>
      </c>
      <c r="D368" s="426"/>
      <c r="E368" s="115" t="s">
        <v>997</v>
      </c>
      <c r="F368" s="122">
        <v>128</v>
      </c>
      <c r="G368" s="122" t="s">
        <v>311</v>
      </c>
      <c r="H368" s="367" t="s">
        <v>3424</v>
      </c>
      <c r="I368" s="368"/>
      <c r="J368" s="140">
        <f t="shared" si="34"/>
        <v>956</v>
      </c>
      <c r="K368" s="60">
        <f>INDEX('1.2(2)'!$E:$E,MATCH(M368,'1.2(2)'!$F:$F,0),1)</f>
        <v>956</v>
      </c>
      <c r="L368" s="17">
        <f t="shared" si="35"/>
        <v>956</v>
      </c>
      <c r="M368" s="17" t="str">
        <f t="shared" si="36"/>
        <v>LED誘導灯・非常灯</v>
      </c>
      <c r="N368"/>
      <c r="O368"/>
    </row>
    <row r="369" spans="2:15">
      <c r="B369" s="122" t="s">
        <v>2994</v>
      </c>
      <c r="C369" s="426" t="s">
        <v>995</v>
      </c>
      <c r="D369" s="426"/>
      <c r="E369" s="115" t="s">
        <v>997</v>
      </c>
      <c r="F369" s="122">
        <v>212</v>
      </c>
      <c r="G369" s="122" t="s">
        <v>3423</v>
      </c>
      <c r="H369" s="367" t="s">
        <v>2789</v>
      </c>
      <c r="I369" s="368"/>
      <c r="J369" s="140" t="e">
        <f t="shared" si="34"/>
        <v>#N/A</v>
      </c>
      <c r="K369" s="60">
        <f>INDEX('1.2(2)'!$E:$E,MATCH(M369,'1.2(2)'!$F:$F,0),1)</f>
        <v>957</v>
      </c>
      <c r="L369" s="17" t="e">
        <f t="shared" si="35"/>
        <v>#N/A</v>
      </c>
      <c r="M369" s="17" t="str">
        <f t="shared" si="36"/>
        <v>低放射遮熱塗料</v>
      </c>
      <c r="N369"/>
      <c r="O369"/>
    </row>
    <row r="370" spans="2:15">
      <c r="B370" s="122" t="s">
        <v>2995</v>
      </c>
      <c r="C370" s="115" t="s">
        <v>741</v>
      </c>
      <c r="D370" s="115"/>
      <c r="E370" s="115" t="s">
        <v>771</v>
      </c>
      <c r="F370" s="122">
        <v>20</v>
      </c>
      <c r="G370" s="122" t="s">
        <v>3514</v>
      </c>
      <c r="H370" s="367" t="s">
        <v>2812</v>
      </c>
      <c r="I370" s="368"/>
      <c r="J370" s="140" t="e">
        <f t="shared" si="34"/>
        <v>#N/A</v>
      </c>
      <c r="K370" s="60" t="e">
        <f>INDEX('1.2(2)'!$E:$E,MATCH(M370,'1.2(2)'!$F:$F,0),1)</f>
        <v>#N/A</v>
      </c>
      <c r="L370" s="17" t="e">
        <f t="shared" si="35"/>
        <v>#N/A</v>
      </c>
      <c r="M370" s="17" t="str">
        <f t="shared" si="36"/>
        <v>農業等暖房用温水発生機</v>
      </c>
      <c r="N370"/>
      <c r="O370"/>
    </row>
    <row r="371" spans="2:15">
      <c r="B371" s="122" t="s">
        <v>2995</v>
      </c>
      <c r="C371" s="115" t="s">
        <v>741</v>
      </c>
      <c r="D371" s="115"/>
      <c r="E371" s="115" t="s">
        <v>2999</v>
      </c>
      <c r="F371" s="122">
        <v>35</v>
      </c>
      <c r="G371" s="122" t="s">
        <v>3515</v>
      </c>
      <c r="H371" s="367" t="s">
        <v>2813</v>
      </c>
      <c r="I371" s="368"/>
      <c r="J371" s="140" t="e">
        <f t="shared" si="34"/>
        <v>#N/A</v>
      </c>
      <c r="K371" s="60" t="e">
        <f>INDEX('1.2(2)'!$E:$E,MATCH(M371,'1.2(2)'!$F:$F,0),1)</f>
        <v>#N/A</v>
      </c>
      <c r="L371" s="17" t="e">
        <f t="shared" si="35"/>
        <v>#N/A</v>
      </c>
      <c r="M371" s="17" t="str">
        <f t="shared" si="36"/>
        <v>油圧ショベル（内燃機関型）</v>
      </c>
      <c r="N371"/>
      <c r="O371"/>
    </row>
    <row r="372" spans="2:15">
      <c r="B372" s="122" t="s">
        <v>2995</v>
      </c>
      <c r="C372" s="115" t="s">
        <v>741</v>
      </c>
      <c r="D372" s="115"/>
      <c r="E372" s="115" t="s">
        <v>771</v>
      </c>
      <c r="F372" s="122">
        <v>35</v>
      </c>
      <c r="G372" s="122" t="s">
        <v>3515</v>
      </c>
      <c r="H372" s="367" t="s">
        <v>2814</v>
      </c>
      <c r="I372" s="368"/>
      <c r="J372" s="140" t="e">
        <f t="shared" si="34"/>
        <v>#N/A</v>
      </c>
      <c r="K372" s="60" t="e">
        <f>INDEX('1.2(2)'!$E:$E,MATCH(M372,'1.2(2)'!$F:$F,0),1)</f>
        <v>#N/A</v>
      </c>
      <c r="L372" s="17" t="e">
        <f t="shared" si="35"/>
        <v>#N/A</v>
      </c>
      <c r="M372" s="17" t="str">
        <f t="shared" si="36"/>
        <v>ブルドーザ（内燃機関型）</v>
      </c>
      <c r="N372"/>
      <c r="O372"/>
    </row>
    <row r="373" spans="2:15">
      <c r="B373" s="122" t="s">
        <v>2995</v>
      </c>
      <c r="C373" s="115" t="s">
        <v>741</v>
      </c>
      <c r="D373" s="115"/>
      <c r="E373" s="115" t="s">
        <v>771</v>
      </c>
      <c r="F373" s="122">
        <v>35</v>
      </c>
      <c r="G373" s="122" t="s">
        <v>3515</v>
      </c>
      <c r="H373" s="367" t="s">
        <v>2815</v>
      </c>
      <c r="I373" s="368"/>
      <c r="J373" s="140" t="e">
        <f t="shared" si="34"/>
        <v>#N/A</v>
      </c>
      <c r="K373" s="60" t="e">
        <f>INDEX('1.2(2)'!$E:$E,MATCH(M373,'1.2(2)'!$F:$F,0),1)</f>
        <v>#N/A</v>
      </c>
      <c r="L373" s="17" t="e">
        <f t="shared" si="35"/>
        <v>#N/A</v>
      </c>
      <c r="M373" s="17" t="str">
        <f t="shared" si="36"/>
        <v>ホイールローダ（内燃機関型）</v>
      </c>
      <c r="N373"/>
      <c r="O373"/>
    </row>
    <row r="374" spans="2:15">
      <c r="B374" s="122" t="s">
        <v>2995</v>
      </c>
      <c r="C374" s="115" t="s">
        <v>741</v>
      </c>
      <c r="D374" s="115"/>
      <c r="E374" s="115" t="s">
        <v>771</v>
      </c>
      <c r="F374" s="122">
        <v>35</v>
      </c>
      <c r="G374" s="122" t="s">
        <v>3515</v>
      </c>
      <c r="H374" s="367" t="s">
        <v>2816</v>
      </c>
      <c r="I374" s="368"/>
      <c r="J374" s="140" t="e">
        <f t="shared" si="34"/>
        <v>#N/A</v>
      </c>
      <c r="K374" s="60" t="e">
        <f>INDEX('1.2(2)'!$E:$E,MATCH(M374,'1.2(2)'!$F:$F,0),1)</f>
        <v>#N/A</v>
      </c>
      <c r="L374" s="17" t="e">
        <f t="shared" si="35"/>
        <v>#N/A</v>
      </c>
      <c r="M374" s="17" t="str">
        <f t="shared" si="36"/>
        <v>油圧ショベル (ハイブリッド型)</v>
      </c>
      <c r="N374"/>
      <c r="O374"/>
    </row>
    <row r="375" spans="2:15">
      <c r="B375" s="122" t="s">
        <v>2995</v>
      </c>
      <c r="C375" s="115" t="s">
        <v>741</v>
      </c>
      <c r="D375" s="115"/>
      <c r="E375" s="115" t="s">
        <v>771</v>
      </c>
      <c r="F375" s="122">
        <v>35</v>
      </c>
      <c r="G375" s="122" t="s">
        <v>3515</v>
      </c>
      <c r="H375" s="367" t="s">
        <v>2817</v>
      </c>
      <c r="I375" s="368"/>
      <c r="J375" s="140" t="e">
        <f t="shared" si="34"/>
        <v>#N/A</v>
      </c>
      <c r="K375" s="60" t="e">
        <f>INDEX('1.2(2)'!$E:$E,MATCH(M375,'1.2(2)'!$F:$F,0),1)</f>
        <v>#N/A</v>
      </c>
      <c r="L375" s="17" t="e">
        <f t="shared" si="35"/>
        <v>#N/A</v>
      </c>
      <c r="M375" s="17" t="str">
        <f t="shared" si="36"/>
        <v>油圧ショベル (電動型)</v>
      </c>
      <c r="N375"/>
      <c r="O375"/>
    </row>
    <row r="376" spans="2:15">
      <c r="B376" s="122" t="s">
        <v>2995</v>
      </c>
      <c r="C376" s="115" t="s">
        <v>741</v>
      </c>
      <c r="D376" s="115"/>
      <c r="E376" s="115" t="s">
        <v>771</v>
      </c>
      <c r="F376" s="122">
        <v>35</v>
      </c>
      <c r="G376" s="122" t="s">
        <v>3515</v>
      </c>
      <c r="H376" s="367" t="s">
        <v>2818</v>
      </c>
      <c r="I376" s="368"/>
      <c r="J376" s="140" t="e">
        <f t="shared" si="34"/>
        <v>#N/A</v>
      </c>
      <c r="K376" s="60" t="e">
        <f>INDEX('1.2(2)'!$E:$E,MATCH(M376,'1.2(2)'!$F:$F,0),1)</f>
        <v>#N/A</v>
      </c>
      <c r="L376" s="17">
        <f>K377-1</f>
        <v>1108</v>
      </c>
      <c r="M376" s="17" t="str">
        <f t="shared" si="36"/>
        <v>ブルドーザ(電動型)</v>
      </c>
      <c r="N376"/>
      <c r="O376"/>
    </row>
    <row r="377" spans="2:15">
      <c r="K377" s="58">
        <v>1109</v>
      </c>
      <c r="N377"/>
      <c r="O377"/>
    </row>
    <row r="382" spans="2:15">
      <c r="J382"/>
      <c r="K382"/>
      <c r="L382"/>
      <c r="M382"/>
      <c r="N382"/>
      <c r="O382"/>
    </row>
    <row r="383" spans="2:15">
      <c r="J383"/>
      <c r="K383"/>
      <c r="L383"/>
      <c r="M383"/>
      <c r="N383"/>
      <c r="O383"/>
    </row>
    <row r="384" spans="2:15">
      <c r="J384"/>
      <c r="K384"/>
      <c r="L384"/>
      <c r="M384"/>
      <c r="N384"/>
      <c r="O384"/>
    </row>
    <row r="385" spans="10:15">
      <c r="J385"/>
      <c r="K385"/>
      <c r="L385"/>
      <c r="M385"/>
      <c r="N385"/>
      <c r="O385"/>
    </row>
    <row r="386" spans="10:15">
      <c r="J386"/>
      <c r="K386"/>
      <c r="L386"/>
      <c r="M386"/>
      <c r="N386"/>
      <c r="O386"/>
    </row>
    <row r="387" spans="10:15">
      <c r="J387"/>
      <c r="K387"/>
      <c r="L387"/>
      <c r="M387"/>
      <c r="N387"/>
      <c r="O387"/>
    </row>
    <row r="388" spans="10:15">
      <c r="J388"/>
      <c r="K388"/>
      <c r="L388"/>
      <c r="M388"/>
      <c r="N388"/>
      <c r="O388"/>
    </row>
    <row r="389" spans="10:15">
      <c r="J389"/>
      <c r="K389"/>
      <c r="L389"/>
      <c r="M389"/>
      <c r="N389"/>
      <c r="O389"/>
    </row>
    <row r="390" spans="10:15">
      <c r="J390"/>
      <c r="K390"/>
      <c r="L390"/>
      <c r="M390"/>
      <c r="N390"/>
      <c r="O390"/>
    </row>
    <row r="391" spans="10:15">
      <c r="J391"/>
      <c r="K391"/>
      <c r="L391"/>
      <c r="M391"/>
      <c r="N391"/>
      <c r="O391"/>
    </row>
    <row r="392" spans="10:15">
      <c r="J392"/>
      <c r="K392"/>
      <c r="L392"/>
      <c r="M392"/>
      <c r="N392"/>
      <c r="O392"/>
    </row>
    <row r="393" spans="10:15">
      <c r="J393"/>
      <c r="K393"/>
      <c r="L393"/>
      <c r="M393"/>
      <c r="N393"/>
      <c r="O393"/>
    </row>
    <row r="394" spans="10:15">
      <c r="J394"/>
      <c r="K394"/>
      <c r="L394"/>
      <c r="M394"/>
      <c r="N394"/>
      <c r="O394"/>
    </row>
    <row r="395" spans="10:15">
      <c r="J395"/>
      <c r="K395"/>
      <c r="L395"/>
      <c r="M395"/>
      <c r="N395"/>
      <c r="O395"/>
    </row>
    <row r="396" spans="10:15">
      <c r="J396"/>
      <c r="K396"/>
      <c r="L396"/>
      <c r="M396"/>
      <c r="N396"/>
      <c r="O396"/>
    </row>
    <row r="397" spans="10:15">
      <c r="J397"/>
      <c r="K397"/>
      <c r="L397"/>
      <c r="M397"/>
      <c r="N397"/>
      <c r="O397"/>
    </row>
    <row r="398" spans="10:15">
      <c r="J398"/>
      <c r="K398"/>
      <c r="L398"/>
      <c r="M398"/>
      <c r="N398"/>
      <c r="O398"/>
    </row>
    <row r="399" spans="10:15">
      <c r="J399"/>
      <c r="K399"/>
      <c r="L399"/>
      <c r="M399"/>
      <c r="N399"/>
      <c r="O399"/>
    </row>
    <row r="400" spans="10:15">
      <c r="J400"/>
      <c r="K400"/>
      <c r="L400"/>
      <c r="M400"/>
      <c r="N400"/>
      <c r="O400"/>
    </row>
    <row r="401" spans="10:15">
      <c r="J401"/>
      <c r="K401"/>
      <c r="L401"/>
      <c r="M401"/>
      <c r="N401"/>
      <c r="O401"/>
    </row>
    <row r="402" spans="10:15">
      <c r="J402"/>
      <c r="K402"/>
      <c r="L402"/>
      <c r="M402"/>
      <c r="N402"/>
      <c r="O402"/>
    </row>
    <row r="403" spans="10:15">
      <c r="J403"/>
      <c r="K403"/>
      <c r="L403"/>
      <c r="M403"/>
      <c r="N403"/>
      <c r="O403"/>
    </row>
    <row r="404" spans="10:15">
      <c r="J404"/>
      <c r="K404"/>
      <c r="L404"/>
      <c r="M404"/>
      <c r="N404"/>
      <c r="O404"/>
    </row>
    <row r="405" spans="10:15">
      <c r="J405"/>
      <c r="K405"/>
      <c r="L405"/>
      <c r="M405"/>
      <c r="N405"/>
      <c r="O405"/>
    </row>
    <row r="406" spans="10:15">
      <c r="J406"/>
      <c r="K406"/>
      <c r="L406"/>
      <c r="M406"/>
      <c r="N406"/>
      <c r="O406"/>
    </row>
    <row r="407" spans="10:15">
      <c r="J407"/>
      <c r="K407"/>
      <c r="L407"/>
      <c r="M407"/>
      <c r="N407"/>
      <c r="O407"/>
    </row>
    <row r="408" spans="10:15">
      <c r="J408"/>
      <c r="K408"/>
      <c r="L408"/>
      <c r="M408"/>
      <c r="N408"/>
      <c r="O408"/>
    </row>
    <row r="409" spans="10:15">
      <c r="J409"/>
      <c r="K409"/>
      <c r="L409"/>
      <c r="M409"/>
      <c r="N409"/>
      <c r="O409"/>
    </row>
    <row r="410" spans="10:15">
      <c r="J410"/>
      <c r="K410"/>
      <c r="L410"/>
      <c r="M410"/>
      <c r="N410"/>
      <c r="O410"/>
    </row>
    <row r="411" spans="10:15">
      <c r="J411"/>
      <c r="K411"/>
      <c r="L411"/>
      <c r="M411"/>
      <c r="N411"/>
      <c r="O411"/>
    </row>
    <row r="412" spans="10:15">
      <c r="J412"/>
      <c r="K412"/>
      <c r="L412"/>
      <c r="M412"/>
      <c r="N412"/>
      <c r="O412"/>
    </row>
    <row r="413" spans="10:15">
      <c r="J413"/>
      <c r="K413"/>
      <c r="L413"/>
      <c r="M413"/>
      <c r="N413"/>
      <c r="O413"/>
    </row>
    <row r="414" spans="10:15">
      <c r="J414"/>
      <c r="K414"/>
      <c r="L414"/>
      <c r="M414"/>
      <c r="N414"/>
      <c r="O414"/>
    </row>
    <row r="415" spans="10:15">
      <c r="J415"/>
      <c r="K415"/>
      <c r="L415"/>
      <c r="M415"/>
      <c r="N415"/>
      <c r="O415"/>
    </row>
    <row r="416" spans="10: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row r="484" spans="10:15">
      <c r="J484"/>
      <c r="K484"/>
      <c r="L484"/>
      <c r="M484"/>
      <c r="N484"/>
      <c r="O484"/>
    </row>
    <row r="485" spans="10:15">
      <c r="J485"/>
      <c r="K485"/>
      <c r="L485"/>
      <c r="M485"/>
      <c r="N485"/>
      <c r="O485"/>
    </row>
    <row r="486" spans="10:15">
      <c r="J486"/>
      <c r="K486"/>
      <c r="L486"/>
      <c r="M486"/>
      <c r="N486"/>
      <c r="O486"/>
    </row>
    <row r="487" spans="10:15">
      <c r="J487"/>
      <c r="K487"/>
      <c r="L487"/>
      <c r="M487"/>
      <c r="N487"/>
      <c r="O487"/>
    </row>
    <row r="488" spans="10:15">
      <c r="J488"/>
      <c r="K488"/>
      <c r="L488"/>
      <c r="M488"/>
      <c r="N488"/>
      <c r="O488"/>
    </row>
    <row r="489" spans="10:15">
      <c r="J489"/>
      <c r="K489"/>
      <c r="L489"/>
      <c r="M489"/>
      <c r="N489"/>
      <c r="O489"/>
    </row>
    <row r="490" spans="10:15">
      <c r="J490"/>
      <c r="K490"/>
      <c r="L490"/>
      <c r="M490"/>
      <c r="N490"/>
      <c r="O490"/>
    </row>
    <row r="491" spans="10:15">
      <c r="J491"/>
      <c r="K491"/>
      <c r="L491"/>
      <c r="M491"/>
      <c r="N491"/>
      <c r="O491"/>
    </row>
    <row r="492" spans="10:15">
      <c r="J492"/>
      <c r="K492"/>
      <c r="L492"/>
      <c r="M492"/>
      <c r="N492"/>
      <c r="O492"/>
    </row>
    <row r="493" spans="10:15">
      <c r="J493"/>
      <c r="K493"/>
      <c r="L493"/>
      <c r="M493"/>
      <c r="N493"/>
      <c r="O493"/>
    </row>
    <row r="494" spans="10:15">
      <c r="J494"/>
      <c r="K494"/>
      <c r="L494"/>
      <c r="M494"/>
      <c r="N494"/>
      <c r="O494"/>
    </row>
    <row r="495" spans="10:15">
      <c r="J495"/>
      <c r="K495"/>
      <c r="L495"/>
      <c r="M495"/>
      <c r="N495"/>
      <c r="O495"/>
    </row>
    <row r="496" spans="10:15">
      <c r="J496"/>
      <c r="K496"/>
      <c r="L496"/>
      <c r="M496"/>
      <c r="N496"/>
      <c r="O496"/>
    </row>
    <row r="497" spans="10:15">
      <c r="J497"/>
      <c r="K497"/>
      <c r="L497"/>
      <c r="M497"/>
      <c r="N497"/>
      <c r="O497"/>
    </row>
    <row r="498" spans="10:15">
      <c r="J498"/>
      <c r="K498"/>
      <c r="L498"/>
      <c r="M498"/>
      <c r="N498"/>
      <c r="O498"/>
    </row>
    <row r="499" spans="10:15">
      <c r="J499"/>
      <c r="K499"/>
      <c r="L499"/>
      <c r="M499"/>
      <c r="N499"/>
      <c r="O499"/>
    </row>
    <row r="500" spans="10:15">
      <c r="J500"/>
      <c r="K500"/>
      <c r="L500"/>
      <c r="M500"/>
      <c r="N500"/>
      <c r="O500"/>
    </row>
    <row r="501" spans="10:15">
      <c r="J501"/>
      <c r="K501"/>
      <c r="L501"/>
      <c r="M501"/>
      <c r="N501"/>
      <c r="O501"/>
    </row>
    <row r="502" spans="10:15">
      <c r="J502"/>
      <c r="K502"/>
      <c r="L502"/>
      <c r="M502"/>
      <c r="N502"/>
      <c r="O502"/>
    </row>
  </sheetData>
  <mergeCells count="403">
    <mergeCell ref="D9:E9"/>
    <mergeCell ref="B10:C10"/>
    <mergeCell ref="D10:E10"/>
    <mergeCell ref="B11:C11"/>
    <mergeCell ref="D11:E11"/>
    <mergeCell ref="B12:C12"/>
    <mergeCell ref="D12:E12"/>
    <mergeCell ref="B23:C23"/>
    <mergeCell ref="D23:E23"/>
    <mergeCell ref="H23:I23"/>
    <mergeCell ref="B24:C24"/>
    <mergeCell ref="D24:E24"/>
    <mergeCell ref="B25:C25"/>
    <mergeCell ref="B13:C13"/>
    <mergeCell ref="D13:E13"/>
    <mergeCell ref="B14:C14"/>
    <mergeCell ref="D14:E14"/>
    <mergeCell ref="B15:C15"/>
    <mergeCell ref="D15:E15"/>
    <mergeCell ref="B32:C32"/>
    <mergeCell ref="B33:C33"/>
    <mergeCell ref="B34:C34"/>
    <mergeCell ref="B35:C35"/>
    <mergeCell ref="B36:C36"/>
    <mergeCell ref="B37:C37"/>
    <mergeCell ref="B26:C26"/>
    <mergeCell ref="B27:C27"/>
    <mergeCell ref="B28:C28"/>
    <mergeCell ref="B29:C29"/>
    <mergeCell ref="B30:C30"/>
    <mergeCell ref="B31:C31"/>
    <mergeCell ref="H43:I43"/>
    <mergeCell ref="B44:C44"/>
    <mergeCell ref="B45:C45"/>
    <mergeCell ref="B46:C46"/>
    <mergeCell ref="B47:C47"/>
    <mergeCell ref="B48:C48"/>
    <mergeCell ref="B38:C38"/>
    <mergeCell ref="B39:C39"/>
    <mergeCell ref="B40:C40"/>
    <mergeCell ref="B41:C41"/>
    <mergeCell ref="B42:C42"/>
    <mergeCell ref="B43:C43"/>
    <mergeCell ref="B55:C55"/>
    <mergeCell ref="B56:C56"/>
    <mergeCell ref="B57:C57"/>
    <mergeCell ref="B58:C58"/>
    <mergeCell ref="B59:C59"/>
    <mergeCell ref="B60:C60"/>
    <mergeCell ref="B49:C49"/>
    <mergeCell ref="B50:C50"/>
    <mergeCell ref="B51:C51"/>
    <mergeCell ref="B52:C52"/>
    <mergeCell ref="B53:C53"/>
    <mergeCell ref="B54:C54"/>
    <mergeCell ref="B67:C67"/>
    <mergeCell ref="B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B78:C78"/>
    <mergeCell ref="B91:C91"/>
    <mergeCell ref="B92:C92"/>
    <mergeCell ref="B93:C93"/>
    <mergeCell ref="B94:C94"/>
    <mergeCell ref="H94:I94"/>
    <mergeCell ref="B95:C95"/>
    <mergeCell ref="H95:I95"/>
    <mergeCell ref="B85:C85"/>
    <mergeCell ref="B86:C86"/>
    <mergeCell ref="B87:C87"/>
    <mergeCell ref="B88:C88"/>
    <mergeCell ref="B89:C89"/>
    <mergeCell ref="B90:C90"/>
    <mergeCell ref="B99:C99"/>
    <mergeCell ref="H99:I99"/>
    <mergeCell ref="B100:C100"/>
    <mergeCell ref="H100:I100"/>
    <mergeCell ref="B104:C104"/>
    <mergeCell ref="D104:E104"/>
    <mergeCell ref="H104:I104"/>
    <mergeCell ref="B96:C96"/>
    <mergeCell ref="H96:I96"/>
    <mergeCell ref="B97:C97"/>
    <mergeCell ref="H97:I97"/>
    <mergeCell ref="B98:C98"/>
    <mergeCell ref="H98:I98"/>
    <mergeCell ref="D127:E127"/>
    <mergeCell ref="D148:E148"/>
    <mergeCell ref="D149:E149"/>
    <mergeCell ref="D150:E150"/>
    <mergeCell ref="D151:E151"/>
    <mergeCell ref="D152:E152"/>
    <mergeCell ref="D109:E109"/>
    <mergeCell ref="D110:E110"/>
    <mergeCell ref="D111:E111"/>
    <mergeCell ref="D112:E112"/>
    <mergeCell ref="D118:E118"/>
    <mergeCell ref="D119:E119"/>
    <mergeCell ref="D159:E159"/>
    <mergeCell ref="D160:E160"/>
    <mergeCell ref="D161:E161"/>
    <mergeCell ref="D162:E162"/>
    <mergeCell ref="D163:E163"/>
    <mergeCell ref="D164:E164"/>
    <mergeCell ref="D153:E153"/>
    <mergeCell ref="D154:E154"/>
    <mergeCell ref="D155:E155"/>
    <mergeCell ref="D156:E156"/>
    <mergeCell ref="D157:E157"/>
    <mergeCell ref="D158:E158"/>
    <mergeCell ref="D175:E175"/>
    <mergeCell ref="D176:E176"/>
    <mergeCell ref="D177:E177"/>
    <mergeCell ref="D178:E178"/>
    <mergeCell ref="B184:C184"/>
    <mergeCell ref="D184:E184"/>
    <mergeCell ref="D165:E165"/>
    <mergeCell ref="D166:E166"/>
    <mergeCell ref="D167:D168"/>
    <mergeCell ref="D172:E172"/>
    <mergeCell ref="D173:E173"/>
    <mergeCell ref="D174:E174"/>
    <mergeCell ref="C284:D284"/>
    <mergeCell ref="H284:I284"/>
    <mergeCell ref="C285:D285"/>
    <mergeCell ref="H285:I285"/>
    <mergeCell ref="C286:D286"/>
    <mergeCell ref="H286:I286"/>
    <mergeCell ref="G184:H184"/>
    <mergeCell ref="B232:C232"/>
    <mergeCell ref="D232:E232"/>
    <mergeCell ref="G232:H232"/>
    <mergeCell ref="C283:D283"/>
    <mergeCell ref="H283:I283"/>
    <mergeCell ref="C290:D290"/>
    <mergeCell ref="H290:I290"/>
    <mergeCell ref="C291:D291"/>
    <mergeCell ref="H291:I291"/>
    <mergeCell ref="C292:D292"/>
    <mergeCell ref="H292:I292"/>
    <mergeCell ref="C287:D287"/>
    <mergeCell ref="H287:I287"/>
    <mergeCell ref="C288:D288"/>
    <mergeCell ref="H288:I288"/>
    <mergeCell ref="C289:D289"/>
    <mergeCell ref="H289:I289"/>
    <mergeCell ref="C296:D296"/>
    <mergeCell ref="H296:I296"/>
    <mergeCell ref="C297:D297"/>
    <mergeCell ref="H297:I297"/>
    <mergeCell ref="C298:D298"/>
    <mergeCell ref="H298:I298"/>
    <mergeCell ref="C293:D293"/>
    <mergeCell ref="H293:I293"/>
    <mergeCell ref="C294:D294"/>
    <mergeCell ref="H294:I294"/>
    <mergeCell ref="C295:D295"/>
    <mergeCell ref="H295:I295"/>
    <mergeCell ref="C302:D302"/>
    <mergeCell ref="H302:I302"/>
    <mergeCell ref="C303:D303"/>
    <mergeCell ref="H303:I303"/>
    <mergeCell ref="C304:D304"/>
    <mergeCell ref="H304:I304"/>
    <mergeCell ref="C299:D299"/>
    <mergeCell ref="H299:I299"/>
    <mergeCell ref="C300:D300"/>
    <mergeCell ref="H300:I300"/>
    <mergeCell ref="C301:D301"/>
    <mergeCell ref="H301:I301"/>
    <mergeCell ref="C308:D308"/>
    <mergeCell ref="H308:I308"/>
    <mergeCell ref="C309:D309"/>
    <mergeCell ref="H309:I309"/>
    <mergeCell ref="C310:D310"/>
    <mergeCell ref="H310:I310"/>
    <mergeCell ref="C305:D305"/>
    <mergeCell ref="H305:I305"/>
    <mergeCell ref="C306:D306"/>
    <mergeCell ref="H306:I306"/>
    <mergeCell ref="C307:D307"/>
    <mergeCell ref="H307:I307"/>
    <mergeCell ref="C314:D314"/>
    <mergeCell ref="H314:I314"/>
    <mergeCell ref="C315:D315"/>
    <mergeCell ref="H315:I315"/>
    <mergeCell ref="C316:D316"/>
    <mergeCell ref="H316:I316"/>
    <mergeCell ref="C311:D311"/>
    <mergeCell ref="H311:I311"/>
    <mergeCell ref="C312:D312"/>
    <mergeCell ref="H312:I312"/>
    <mergeCell ref="C313:D313"/>
    <mergeCell ref="H313:I313"/>
    <mergeCell ref="C320:D320"/>
    <mergeCell ref="H320:I320"/>
    <mergeCell ref="C321:D321"/>
    <mergeCell ref="H321:I321"/>
    <mergeCell ref="C322:D322"/>
    <mergeCell ref="H322:I322"/>
    <mergeCell ref="C317:D317"/>
    <mergeCell ref="H317:I317"/>
    <mergeCell ref="C318:D318"/>
    <mergeCell ref="H318:I318"/>
    <mergeCell ref="C319:D319"/>
    <mergeCell ref="H319:I319"/>
    <mergeCell ref="C326:D326"/>
    <mergeCell ref="H326:I326"/>
    <mergeCell ref="C327:D327"/>
    <mergeCell ref="H327:I327"/>
    <mergeCell ref="C328:D328"/>
    <mergeCell ref="H328:I328"/>
    <mergeCell ref="C323:D323"/>
    <mergeCell ref="H323:I323"/>
    <mergeCell ref="C324:D324"/>
    <mergeCell ref="H324:I324"/>
    <mergeCell ref="C325:D325"/>
    <mergeCell ref="H325:I325"/>
    <mergeCell ref="C332:D332"/>
    <mergeCell ref="H332:I332"/>
    <mergeCell ref="C333:D333"/>
    <mergeCell ref="H333:I333"/>
    <mergeCell ref="C334:D334"/>
    <mergeCell ref="H334:I334"/>
    <mergeCell ref="C329:D329"/>
    <mergeCell ref="H329:I329"/>
    <mergeCell ref="C330:D330"/>
    <mergeCell ref="H330:I330"/>
    <mergeCell ref="C331:D331"/>
    <mergeCell ref="H331:I331"/>
    <mergeCell ref="C338:D338"/>
    <mergeCell ref="H338:I338"/>
    <mergeCell ref="C339:D339"/>
    <mergeCell ref="H339:I339"/>
    <mergeCell ref="C340:D340"/>
    <mergeCell ref="H340:I340"/>
    <mergeCell ref="C335:D335"/>
    <mergeCell ref="H335:I335"/>
    <mergeCell ref="C336:D336"/>
    <mergeCell ref="H336:I336"/>
    <mergeCell ref="C337:D337"/>
    <mergeCell ref="H337:I337"/>
    <mergeCell ref="C344:D344"/>
    <mergeCell ref="H344:I344"/>
    <mergeCell ref="C345:D345"/>
    <mergeCell ref="H345:I345"/>
    <mergeCell ref="C346:D346"/>
    <mergeCell ref="H346:I346"/>
    <mergeCell ref="C341:D341"/>
    <mergeCell ref="H341:I341"/>
    <mergeCell ref="C342:D342"/>
    <mergeCell ref="H342:I342"/>
    <mergeCell ref="C343:D343"/>
    <mergeCell ref="H343:I343"/>
    <mergeCell ref="C350:D350"/>
    <mergeCell ref="H350:I350"/>
    <mergeCell ref="C351:D351"/>
    <mergeCell ref="H351:I351"/>
    <mergeCell ref="C352:D352"/>
    <mergeCell ref="H352:I352"/>
    <mergeCell ref="C347:D347"/>
    <mergeCell ref="H347:I347"/>
    <mergeCell ref="C348:D348"/>
    <mergeCell ref="H348:I348"/>
    <mergeCell ref="C349:D349"/>
    <mergeCell ref="H349:I349"/>
    <mergeCell ref="C356:D356"/>
    <mergeCell ref="H356:I356"/>
    <mergeCell ref="C357:D357"/>
    <mergeCell ref="H357:I357"/>
    <mergeCell ref="C358:D358"/>
    <mergeCell ref="H358:I358"/>
    <mergeCell ref="C353:D353"/>
    <mergeCell ref="H353:I353"/>
    <mergeCell ref="C354:D354"/>
    <mergeCell ref="H354:I354"/>
    <mergeCell ref="C355:D355"/>
    <mergeCell ref="H355:I355"/>
    <mergeCell ref="C362:D362"/>
    <mergeCell ref="H362:I362"/>
    <mergeCell ref="C363:D363"/>
    <mergeCell ref="H363:I363"/>
    <mergeCell ref="C364:D364"/>
    <mergeCell ref="H364:I364"/>
    <mergeCell ref="C359:D359"/>
    <mergeCell ref="H359:I359"/>
    <mergeCell ref="C360:D360"/>
    <mergeCell ref="H360:I360"/>
    <mergeCell ref="C361:D361"/>
    <mergeCell ref="H361:I361"/>
    <mergeCell ref="C368:D368"/>
    <mergeCell ref="H368:I368"/>
    <mergeCell ref="C369:D369"/>
    <mergeCell ref="H369:I369"/>
    <mergeCell ref="H370:I370"/>
    <mergeCell ref="H371:I371"/>
    <mergeCell ref="C365:D365"/>
    <mergeCell ref="H365:I365"/>
    <mergeCell ref="C366:D366"/>
    <mergeCell ref="H366:I366"/>
    <mergeCell ref="C367:D367"/>
    <mergeCell ref="H367:I367"/>
    <mergeCell ref="H372:I372"/>
    <mergeCell ref="H373:I373"/>
    <mergeCell ref="H374:I374"/>
    <mergeCell ref="H375:I375"/>
    <mergeCell ref="H376:I376"/>
    <mergeCell ref="G128:G132"/>
    <mergeCell ref="H155:I155"/>
    <mergeCell ref="H156:I156"/>
    <mergeCell ref="H157:I157"/>
    <mergeCell ref="H159:I159"/>
    <mergeCell ref="H162:I162"/>
    <mergeCell ref="H163:I163"/>
    <mergeCell ref="H164:I164"/>
    <mergeCell ref="H165:I165"/>
    <mergeCell ref="H178:I178"/>
    <mergeCell ref="H172:I172"/>
    <mergeCell ref="H173:I173"/>
    <mergeCell ref="H174:I174"/>
    <mergeCell ref="H175:I175"/>
    <mergeCell ref="H176:I176"/>
    <mergeCell ref="H177:I177"/>
    <mergeCell ref="H166:I166"/>
    <mergeCell ref="H167:I167"/>
    <mergeCell ref="H168:I168"/>
    <mergeCell ref="H117:I117"/>
    <mergeCell ref="H119:I119"/>
    <mergeCell ref="H158:I158"/>
    <mergeCell ref="H150:I150"/>
    <mergeCell ref="H151:I151"/>
    <mergeCell ref="H152:I152"/>
    <mergeCell ref="H153:I153"/>
    <mergeCell ref="H154:I154"/>
    <mergeCell ref="H116:I116"/>
    <mergeCell ref="H118:I118"/>
    <mergeCell ref="H120:I120"/>
    <mergeCell ref="H121:I121"/>
    <mergeCell ref="H122:I122"/>
    <mergeCell ref="H123:I123"/>
    <mergeCell ref="H149:I149"/>
    <mergeCell ref="H105:I105"/>
    <mergeCell ref="H106:I106"/>
    <mergeCell ref="H107:I107"/>
    <mergeCell ref="H108:I108"/>
    <mergeCell ref="H109:I109"/>
    <mergeCell ref="H110:I110"/>
    <mergeCell ref="H111:I111"/>
    <mergeCell ref="H113:I113"/>
    <mergeCell ref="H115:I115"/>
    <mergeCell ref="H112:I112"/>
    <mergeCell ref="H114:I114"/>
    <mergeCell ref="H170:I170"/>
    <mergeCell ref="H171:I171"/>
    <mergeCell ref="H160:I160"/>
    <mergeCell ref="H161:I161"/>
    <mergeCell ref="H124:I124"/>
    <mergeCell ref="H125:I125"/>
    <mergeCell ref="H126:I126"/>
    <mergeCell ref="H127:I127"/>
    <mergeCell ref="H128:I128"/>
    <mergeCell ref="H129:I129"/>
    <mergeCell ref="H136:I136"/>
    <mergeCell ref="H137:I137"/>
    <mergeCell ref="H138:I138"/>
    <mergeCell ref="H139:I139"/>
    <mergeCell ref="H140:I140"/>
    <mergeCell ref="H141:I141"/>
    <mergeCell ref="H130:I130"/>
    <mergeCell ref="H131:I131"/>
    <mergeCell ref="H132:I132"/>
    <mergeCell ref="H133:I133"/>
    <mergeCell ref="H134:I134"/>
    <mergeCell ref="H135:I135"/>
    <mergeCell ref="H148:I148"/>
    <mergeCell ref="G148:G150"/>
    <mergeCell ref="G159:G160"/>
    <mergeCell ref="H142:I142"/>
    <mergeCell ref="H143:I143"/>
    <mergeCell ref="H144:I144"/>
    <mergeCell ref="H145:I145"/>
    <mergeCell ref="H146:I146"/>
    <mergeCell ref="H147:I147"/>
    <mergeCell ref="H169:I169"/>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02"/>
  <sheetViews>
    <sheetView showGridLines="0" zoomScale="55" zoomScaleNormal="55" workbookViewId="0">
      <pane xSplit="1" ySplit="4" topLeftCell="B191"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90625" customWidth="1"/>
    <col min="3" max="3" width="5.7265625" customWidth="1"/>
    <col min="4" max="4" width="11.36328125" hidden="1" customWidth="1"/>
    <col min="5" max="5" width="24.453125" hidden="1" customWidth="1"/>
    <col min="6" max="6" width="10.08984375" customWidth="1"/>
    <col min="7" max="7" width="25.26953125" customWidth="1"/>
    <col min="8" max="8" width="15.453125" hidden="1" customWidth="1"/>
    <col min="9" max="9" width="30.90625" customWidth="1"/>
    <col min="10" max="10" width="9.90625" style="58" hidden="1" customWidth="1"/>
    <col min="11" max="14" width="8.7265625" style="58" hidden="1" customWidth="1"/>
    <col min="15" max="15" width="84.08984375" style="58" customWidth="1"/>
    <col min="17" max="18" width="8.453125" customWidth="1"/>
  </cols>
  <sheetData>
    <row r="2" spans="2:5" ht="27">
      <c r="B2" s="31" t="s">
        <v>707</v>
      </c>
      <c r="C2" s="31"/>
    </row>
    <row r="6" spans="2:5" ht="18.600000000000001">
      <c r="B6" s="32">
        <v>1.1000000000000001</v>
      </c>
      <c r="C6" s="19" t="s">
        <v>700</v>
      </c>
    </row>
    <row r="7" spans="2:5" ht="18.600000000000001">
      <c r="B7" s="100" t="s">
        <v>3059</v>
      </c>
      <c r="C7" s="19"/>
    </row>
    <row r="8" spans="2:5" ht="18.600000000000001">
      <c r="B8" s="32"/>
      <c r="C8" s="19"/>
    </row>
    <row r="9" spans="2:5" ht="14.4" customHeight="1">
      <c r="B9" s="73"/>
      <c r="C9" s="101"/>
      <c r="D9" s="369" t="s">
        <v>3054</v>
      </c>
      <c r="E9" s="370"/>
    </row>
    <row r="10" spans="2:5" ht="15">
      <c r="B10" s="377" t="str">
        <f>HYPERLINK("#'"&amp;$B$6&amp;"'!B11","Step0")</f>
        <v>Step0</v>
      </c>
      <c r="C10" s="378"/>
      <c r="D10" s="379" t="s">
        <v>3013</v>
      </c>
      <c r="E10" s="380"/>
    </row>
    <row r="11" spans="2:5" ht="15">
      <c r="B11" s="377" t="str">
        <f>HYPERLINK("#'"&amp;$B$6&amp;"'!B12","Step1")</f>
        <v>Step1</v>
      </c>
      <c r="C11" s="378"/>
      <c r="D11" s="379" t="s">
        <v>3018</v>
      </c>
      <c r="E11" s="380"/>
    </row>
    <row r="12" spans="2:5" ht="15">
      <c r="B12" s="377" t="str">
        <f>HYPERLINK("#'"&amp;$B$6&amp;"'!B13","Step2")</f>
        <v>Step2</v>
      </c>
      <c r="C12" s="378"/>
      <c r="D12" s="379" t="s">
        <v>3055</v>
      </c>
      <c r="E12" s="380"/>
    </row>
    <row r="13" spans="2:5" ht="15">
      <c r="B13" s="377" t="str">
        <f>HYPERLINK("#'"&amp;$B$6&amp;"'!B14","Step3")</f>
        <v>Step3</v>
      </c>
      <c r="C13" s="378"/>
      <c r="D13" s="379" t="s">
        <v>3056</v>
      </c>
      <c r="E13" s="380"/>
    </row>
    <row r="14" spans="2:5" ht="15">
      <c r="B14" s="377" t="str">
        <f>HYPERLINK("#'"&amp;$B$6&amp;"'!B16","Step4")</f>
        <v>Step4</v>
      </c>
      <c r="C14" s="378"/>
      <c r="D14" s="379" t="s">
        <v>3057</v>
      </c>
      <c r="E14" s="380"/>
    </row>
    <row r="15" spans="2:5" ht="15">
      <c r="B15" s="377" t="str">
        <f>HYPERLINK("#'"&amp;B6&amp;"'!B17","Step5")</f>
        <v>Step5</v>
      </c>
      <c r="C15" s="378"/>
      <c r="D15" s="379" t="s">
        <v>3058</v>
      </c>
      <c r="E15" s="380"/>
    </row>
    <row r="16" spans="2: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c r="B23" s="369" t="s">
        <v>0</v>
      </c>
      <c r="C23" s="370"/>
      <c r="D23" s="369" t="s">
        <v>730</v>
      </c>
      <c r="E23" s="370"/>
      <c r="F23" s="139" t="s">
        <v>8</v>
      </c>
      <c r="G23" s="144" t="s">
        <v>3</v>
      </c>
      <c r="H23" s="375" t="s">
        <v>4</v>
      </c>
      <c r="I23" s="376"/>
      <c r="J23" s="59" t="s">
        <v>3003</v>
      </c>
      <c r="O23" s="58" t="s">
        <v>3518</v>
      </c>
      <c r="P23" s="58" t="s">
        <v>3513</v>
      </c>
      <c r="Q23" t="s">
        <v>3516</v>
      </c>
      <c r="R23" t="s">
        <v>3517</v>
      </c>
    </row>
    <row r="24" spans="2:18">
      <c r="B24" s="445" t="s">
        <v>995</v>
      </c>
      <c r="C24" s="446"/>
      <c r="D24" s="445" t="s">
        <v>997</v>
      </c>
      <c r="E24" s="446"/>
      <c r="F24" s="13" t="s">
        <v>13</v>
      </c>
      <c r="G24" s="14" t="s">
        <v>15</v>
      </c>
      <c r="H24" s="146" t="s">
        <v>16</v>
      </c>
      <c r="I24" s="146" t="s">
        <v>17</v>
      </c>
      <c r="J24" s="140" t="e">
        <f>HYPERLINK("#'"&amp;$B$17&amp;$B$18&amp;$B$21&amp;"'!B"&amp;K24+6,IF(L24=K24,K24,K24&amp;"～"&amp;L24))</f>
        <v>#N/A</v>
      </c>
      <c r="K24" s="60" t="e">
        <f>INDEX('1.2(1)①'!$B:$B,MATCH(M24,'1.2(1)①'!$A:$A,0),1)</f>
        <v>#N/A</v>
      </c>
      <c r="L24" s="17" t="e">
        <f>K25-1</f>
        <v>#N/A</v>
      </c>
      <c r="M24" s="17" t="str">
        <f t="shared" ref="M24:M87" si="0">F24&amp;G24&amp;H24&amp;I24</f>
        <v>Scope1, 2主要設備における高効率型の導入空気調和設備空気熱源設備・システム</v>
      </c>
      <c r="O24" s="58" t="e">
        <f>INDEX('1.2(1)①'!$J:$J,MATCH('目次 (検討会資料用3)'!$K24,'1.2(1)①'!$B:$B,0),1)</f>
        <v>#N/A</v>
      </c>
      <c r="P24" s="58" t="e">
        <f t="shared" ref="P24:P55" si="1">L24-K24+1</f>
        <v>#N/A</v>
      </c>
      <c r="Q24">
        <f>COUNTIFS('1.2(2)'!J$967:J$1017,"〇",'1.2(2)'!$C$967:$C$1017,"&gt;="&amp;$K24,'1.2(2)'!$C$967:$C$1017,"&lt;="&amp;$L24)+COUNTIFS('1.2(2)'!J$967:J$1017,"△",'1.2(2)'!$C$967:$C$1017,"&gt;="&amp;$K24,'1.2(2)'!$C$967:$C$1017,"&lt;="&amp;$L24)</f>
        <v>0</v>
      </c>
      <c r="R24">
        <f>COUNTIFS('1.2(2)'!K$967:K$1017,"〇",'1.2(2)'!$C$967:$C$1017,"&gt;="&amp;$K24,'1.2(2)'!$C$967:$C$1017,"&lt;="&amp;$L24)+COUNTIFS('1.2(2)'!K$967:K$1017,"△",'1.2(2)'!$C$967:$C$1017,"&gt;="&amp;$K24,'1.2(2)'!$C$967:$C$1017,"&lt;="&amp;$L24)</f>
        <v>0</v>
      </c>
    </row>
    <row r="25" spans="2:18">
      <c r="B25" s="371" t="s">
        <v>994</v>
      </c>
      <c r="C25" s="372"/>
      <c r="D25" s="64" t="s">
        <v>996</v>
      </c>
      <c r="E25" s="66"/>
      <c r="F25" s="141" t="s">
        <v>13</v>
      </c>
      <c r="G25" s="41" t="s">
        <v>3512</v>
      </c>
      <c r="H25" s="146" t="s">
        <v>52</v>
      </c>
      <c r="I25" s="146" t="s">
        <v>53</v>
      </c>
      <c r="J25" s="140" t="e">
        <f t="shared" ref="J25:J88" si="2">HYPERLINK("#'"&amp;$B$17&amp;$B$18&amp;$B$21&amp;"'!B"&amp;K25+6,IF(L25=K25,K25,K25&amp;"～"&amp;L25))</f>
        <v>#N/A</v>
      </c>
      <c r="K25" s="60" t="e">
        <f>INDEX('1.2(1)①'!$B:$B,MATCH(M25,'1.2(1)①'!$A:$A,0),1)</f>
        <v>#N/A</v>
      </c>
      <c r="L25" s="17" t="e">
        <f t="shared" ref="L25:L88" si="3">K26-1</f>
        <v>#N/A</v>
      </c>
      <c r="M25" s="17" t="str">
        <f t="shared" si="0"/>
        <v>Scope1, 2主要設備における高効率型の導入給湯設備給湯熱源設備・システム</v>
      </c>
      <c r="O25" s="58" t="e">
        <f>INDEX('1.2(1)①'!$J:$J,MATCH('目次 (検討会資料用3)'!$K25,'1.2(1)①'!$B:$B,0),1)</f>
        <v>#N/A</v>
      </c>
      <c r="P25" s="58" t="e">
        <f t="shared" si="1"/>
        <v>#N/A</v>
      </c>
      <c r="Q25">
        <f>COUNTIFS('1.2(2)'!J$967:J$1017,"〇",'1.2(2)'!$C$967:$C$1017,"&gt;="&amp;$K25,'1.2(2)'!$C$967:$C$1017,"&lt;="&amp;$L25)+COUNTIFS('1.2(2)'!J$967:J$1017,"△",'1.2(2)'!$C$967:$C$1017,"&gt;="&amp;$K25,'1.2(2)'!$C$967:$C$1017,"&lt;="&amp;$L25)</f>
        <v>0</v>
      </c>
      <c r="R25">
        <f>COUNTIFS('1.2(2)'!K$967:K$1017,"〇",'1.2(2)'!$C$967:$C$1017,"&gt;="&amp;$K25,'1.2(2)'!$C$967:$C$1017,"&lt;="&amp;$L25)+COUNTIFS('1.2(2)'!K$967:K$1017,"△",'1.2(2)'!$C$967:$C$1017,"&gt;="&amp;$K25,'1.2(2)'!$C$967:$C$1017,"&lt;="&amp;$L25)</f>
        <v>0</v>
      </c>
    </row>
    <row r="26" spans="2:18">
      <c r="B26" s="371" t="s">
        <v>994</v>
      </c>
      <c r="C26" s="372"/>
      <c r="D26" s="64" t="s">
        <v>996</v>
      </c>
      <c r="E26" s="66"/>
      <c r="F26" s="141" t="s">
        <v>13</v>
      </c>
      <c r="G26" s="41" t="s">
        <v>3512</v>
      </c>
      <c r="H26" s="146" t="s">
        <v>66</v>
      </c>
      <c r="I26" s="146" t="s">
        <v>67</v>
      </c>
      <c r="J26" s="140" t="e">
        <f t="shared" si="2"/>
        <v>#N/A</v>
      </c>
      <c r="K26" s="60" t="e">
        <f>INDEX('1.2(1)①'!$B:$B,MATCH(M26,'1.2(1)①'!$A:$A,0),1)</f>
        <v>#N/A</v>
      </c>
      <c r="L26" s="17" t="e">
        <f t="shared" si="3"/>
        <v>#N/A</v>
      </c>
      <c r="M26" s="17" t="str">
        <f t="shared" si="0"/>
        <v>Scope1, 2主要設備における高効率型の導入照明設備高効率照明器具</v>
      </c>
      <c r="O26" s="58" t="e">
        <f>INDEX('1.2(1)①'!$J:$J,MATCH('目次 (検討会資料用3)'!$K26,'1.2(1)①'!$B:$B,0),1)</f>
        <v>#N/A</v>
      </c>
      <c r="P26" s="58" t="e">
        <f t="shared" si="1"/>
        <v>#N/A</v>
      </c>
      <c r="Q26">
        <f>COUNTIFS('1.2(2)'!J$967:J$1017,"〇",'1.2(2)'!$C$967:$C$1017,"&gt;="&amp;$K26,'1.2(2)'!$C$967:$C$1017,"&lt;="&amp;$L26)+COUNTIFS('1.2(2)'!J$967:J$1017,"△",'1.2(2)'!$C$967:$C$1017,"&gt;="&amp;$K26,'1.2(2)'!$C$967:$C$1017,"&lt;="&amp;$L26)</f>
        <v>0</v>
      </c>
      <c r="R26">
        <f>COUNTIFS('1.2(2)'!K$967:K$1017,"〇",'1.2(2)'!$C$967:$C$1017,"&gt;="&amp;$K26,'1.2(2)'!$C$967:$C$1017,"&lt;="&amp;$L26)+COUNTIFS('1.2(2)'!K$967:K$1017,"△",'1.2(2)'!$C$967:$C$1017,"&gt;="&amp;$K26,'1.2(2)'!$C$967:$C$1017,"&lt;="&amp;$L26)</f>
        <v>0</v>
      </c>
    </row>
    <row r="27" spans="2:18">
      <c r="B27" s="371" t="s">
        <v>994</v>
      </c>
      <c r="C27" s="372"/>
      <c r="D27" s="64" t="s">
        <v>996</v>
      </c>
      <c r="E27" s="66"/>
      <c r="F27" s="141" t="s">
        <v>13</v>
      </c>
      <c r="G27" s="41" t="s">
        <v>3512</v>
      </c>
      <c r="H27" s="14" t="s">
        <v>71</v>
      </c>
      <c r="I27" s="146" t="s">
        <v>72</v>
      </c>
      <c r="J27" s="140" t="e">
        <f t="shared" si="2"/>
        <v>#N/A</v>
      </c>
      <c r="K27" s="60" t="e">
        <f>INDEX('1.2(1)①'!$B:$B,MATCH(M27,'1.2(1)①'!$A:$A,0),1)</f>
        <v>#N/A</v>
      </c>
      <c r="L27" s="17" t="e">
        <f>K28-1</f>
        <v>#N/A</v>
      </c>
      <c r="M27" s="17" t="str">
        <f t="shared" si="0"/>
        <v>Scope1, 2主要設備における高効率型の導入燃焼設備ボイラー・ボイラー関連機器</v>
      </c>
      <c r="O27" s="58" t="e">
        <f>INDEX('1.2(1)①'!$J:$J,MATCH('目次 (検討会資料用3)'!$K27,'1.2(1)①'!$B:$B,0),1)</f>
        <v>#N/A</v>
      </c>
      <c r="P27" s="58" t="e">
        <f t="shared" si="1"/>
        <v>#N/A</v>
      </c>
      <c r="Q27">
        <f>COUNTIFS('1.2(2)'!J$967:J$1017,"〇",'1.2(2)'!$C$967:$C$1017,"&gt;="&amp;$K27,'1.2(2)'!$C$967:$C$1017,"&lt;="&amp;$L27)+COUNTIFS('1.2(2)'!J$967:J$1017,"△",'1.2(2)'!$C$967:$C$1017,"&gt;="&amp;$K27,'1.2(2)'!$C$967:$C$1017,"&lt;="&amp;$L27)</f>
        <v>0</v>
      </c>
      <c r="R27">
        <f>COUNTIFS('1.2(2)'!K$967:K$1017,"〇",'1.2(2)'!$C$967:$C$1017,"&gt;="&amp;$K27,'1.2(2)'!$C$967:$C$1017,"&lt;="&amp;$L27)+COUNTIFS('1.2(2)'!K$967:K$1017,"△",'1.2(2)'!$C$967:$C$1017,"&gt;="&amp;$K27,'1.2(2)'!$C$967:$C$1017,"&lt;="&amp;$L27)</f>
        <v>0</v>
      </c>
    </row>
    <row r="28" spans="2:18">
      <c r="B28" s="371" t="s">
        <v>994</v>
      </c>
      <c r="C28" s="372"/>
      <c r="D28" s="64" t="s">
        <v>996</v>
      </c>
      <c r="E28" s="66"/>
      <c r="F28" s="141" t="s">
        <v>13</v>
      </c>
      <c r="G28" s="41" t="s">
        <v>3512</v>
      </c>
      <c r="H28" s="14" t="s">
        <v>82</v>
      </c>
      <c r="I28" s="146" t="s">
        <v>79</v>
      </c>
      <c r="J28" s="140" t="e">
        <f t="shared" si="2"/>
        <v>#N/A</v>
      </c>
      <c r="K28" s="60" t="e">
        <f>INDEX('1.2(1)①'!$B:$B,MATCH(M28,'1.2(1)①'!$A:$A,0),1)</f>
        <v>#N/A</v>
      </c>
      <c r="L28" s="17" t="e">
        <f>K29-1</f>
        <v>#N/A</v>
      </c>
      <c r="M28" s="17" t="str">
        <f t="shared" si="0"/>
        <v>Scope1, 2主要設備における高効率型の導入熱利用設備工業炉</v>
      </c>
      <c r="O28" s="58" t="e">
        <f>INDEX('1.2(1)①'!$J:$J,MATCH('目次 (検討会資料用3)'!$K28,'1.2(1)①'!$B:$B,0),1)</f>
        <v>#N/A</v>
      </c>
      <c r="P28" s="58" t="e">
        <f t="shared" si="1"/>
        <v>#N/A</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c r="B29" s="371" t="s">
        <v>994</v>
      </c>
      <c r="C29" s="372"/>
      <c r="D29" s="64" t="s">
        <v>996</v>
      </c>
      <c r="E29" s="66"/>
      <c r="F29" s="141" t="s">
        <v>13</v>
      </c>
      <c r="G29" s="41" t="s">
        <v>3512</v>
      </c>
      <c r="H29" s="41" t="str">
        <f t="shared" ref="H29:H31" si="4">H28</f>
        <v>熱利用設備</v>
      </c>
      <c r="I29" s="146" t="s">
        <v>87</v>
      </c>
      <c r="J29" s="140" t="e">
        <f t="shared" si="2"/>
        <v>#N/A</v>
      </c>
      <c r="K29" s="60" t="e">
        <f>INDEX('1.2(1)①'!$B:$B,MATCH(M29,'1.2(1)①'!$A:$A,0),1)</f>
        <v>#N/A</v>
      </c>
      <c r="L29" s="17" t="e">
        <f>K30-1</f>
        <v>#N/A</v>
      </c>
      <c r="M29" s="17" t="str">
        <f t="shared" si="0"/>
        <v>Scope1, 2主要設備における高効率型の導入熱利用設備ヒートポンプ式熱源装置</v>
      </c>
      <c r="O29" s="58" t="e">
        <f>INDEX('1.2(1)①'!$J:$J,MATCH('目次 (検討会資料用3)'!$K29,'1.2(1)①'!$B:$B,0),1)</f>
        <v>#N/A</v>
      </c>
      <c r="P29" s="58" t="e">
        <f t="shared" si="1"/>
        <v>#N/A</v>
      </c>
      <c r="Q29">
        <f>COUNTIFS('1.2(2)'!J$967:J$1017,"〇",'1.2(2)'!$C$967:$C$1017,"&gt;="&amp;$K29,'1.2(2)'!$C$967:$C$1017,"&lt;="&amp;$L29)+COUNTIFS('1.2(2)'!J$967:J$1017,"△",'1.2(2)'!$C$967:$C$1017,"&gt;="&amp;$K29,'1.2(2)'!$C$967:$C$1017,"&lt;="&amp;$L29)</f>
        <v>0</v>
      </c>
      <c r="R29">
        <f>COUNTIFS('1.2(2)'!K$967:K$1017,"〇",'1.2(2)'!$C$967:$C$1017,"&gt;="&amp;$K29,'1.2(2)'!$C$967:$C$1017,"&lt;="&amp;$L29)+COUNTIFS('1.2(2)'!K$967:K$1017,"△",'1.2(2)'!$C$967:$C$1017,"&gt;="&amp;$K29,'1.2(2)'!$C$967:$C$1017,"&lt;="&amp;$L29)</f>
        <v>0</v>
      </c>
    </row>
    <row r="30" spans="2:18">
      <c r="B30" s="371" t="s">
        <v>994</v>
      </c>
      <c r="C30" s="372"/>
      <c r="D30" s="64" t="s">
        <v>996</v>
      </c>
      <c r="E30" s="66"/>
      <c r="F30" s="141" t="s">
        <v>13</v>
      </c>
      <c r="G30" s="41" t="s">
        <v>3512</v>
      </c>
      <c r="H30" s="41" t="str">
        <f t="shared" si="4"/>
        <v>熱利用設備</v>
      </c>
      <c r="I30" s="146" t="s">
        <v>100</v>
      </c>
      <c r="J30" s="140" t="e">
        <f t="shared" si="2"/>
        <v>#N/A</v>
      </c>
      <c r="K30" s="60" t="e">
        <f>INDEX('1.2(1)①'!$B:$B,MATCH(M30,'1.2(1)①'!$A:$A,0),1)</f>
        <v>#N/A</v>
      </c>
      <c r="L30" s="17" t="e">
        <f t="shared" si="3"/>
        <v>#N/A</v>
      </c>
      <c r="M30" s="17" t="str">
        <f t="shared" si="0"/>
        <v>Scope1, 2主要設備における高効率型の導入熱利用設備蒸留塔</v>
      </c>
      <c r="O30" s="58" t="e">
        <f>INDEX('1.2(1)①'!$J:$J,MATCH('目次 (検討会資料用3)'!$K30,'1.2(1)①'!$B:$B,0),1)</f>
        <v>#N/A</v>
      </c>
      <c r="P30" s="58" t="e">
        <f t="shared" si="1"/>
        <v>#N/A</v>
      </c>
      <c r="Q30">
        <f>COUNTIFS('1.2(2)'!J$967:J$1017,"〇",'1.2(2)'!$C$967:$C$1017,"&gt;="&amp;$K30,'1.2(2)'!$C$967:$C$1017,"&lt;="&amp;$L30)+COUNTIFS('1.2(2)'!J$967:J$1017,"△",'1.2(2)'!$C$967:$C$1017,"&gt;="&amp;$K30,'1.2(2)'!$C$967:$C$1017,"&lt;="&amp;$L30)</f>
        <v>0</v>
      </c>
      <c r="R30">
        <f>COUNTIFS('1.2(2)'!K$967:K$1017,"〇",'1.2(2)'!$C$967:$C$1017,"&gt;="&amp;$K30,'1.2(2)'!$C$967:$C$1017,"&lt;="&amp;$L30)+COUNTIFS('1.2(2)'!K$967:K$1017,"△",'1.2(2)'!$C$967:$C$1017,"&gt;="&amp;$K30,'1.2(2)'!$C$967:$C$1017,"&lt;="&amp;$L30)</f>
        <v>0</v>
      </c>
    </row>
    <row r="31" spans="2:18">
      <c r="B31" s="371" t="s">
        <v>994</v>
      </c>
      <c r="C31" s="372"/>
      <c r="D31" s="64" t="s">
        <v>996</v>
      </c>
      <c r="E31" s="66"/>
      <c r="F31" s="141" t="s">
        <v>13</v>
      </c>
      <c r="G31" s="41" t="s">
        <v>3512</v>
      </c>
      <c r="H31" s="41" t="str">
        <f t="shared" si="4"/>
        <v>熱利用設備</v>
      </c>
      <c r="I31" s="146" t="s">
        <v>104</v>
      </c>
      <c r="J31" s="140" t="e">
        <f t="shared" si="2"/>
        <v>#N/A</v>
      </c>
      <c r="K31" s="60" t="e">
        <f>INDEX('1.2(1)①'!$B:$B,MATCH(M31,'1.2(1)①'!$A:$A,0),1)</f>
        <v>#N/A</v>
      </c>
      <c r="L31" s="17" t="e">
        <f t="shared" si="3"/>
        <v>#N/A</v>
      </c>
      <c r="M31" s="17" t="str">
        <f t="shared" si="0"/>
        <v>Scope1, 2主要設備における高効率型の導入熱利用設備その他</v>
      </c>
      <c r="O31" s="58" t="e">
        <f>INDEX('1.2(1)①'!$J:$J,MATCH('目次 (検討会資料用3)'!$K31,'1.2(1)①'!$B:$B,0),1)</f>
        <v>#N/A</v>
      </c>
      <c r="P31" s="58" t="e">
        <f t="shared" si="1"/>
        <v>#N/A</v>
      </c>
      <c r="Q31">
        <f>COUNTIFS('1.2(2)'!J$967:J$1017,"〇",'1.2(2)'!$C$967:$C$1017,"&gt;="&amp;$K31,'1.2(2)'!$C$967:$C$1017,"&lt;="&amp;$L31)+COUNTIFS('1.2(2)'!J$967:J$1017,"△",'1.2(2)'!$C$967:$C$1017,"&gt;="&amp;$K31,'1.2(2)'!$C$967:$C$1017,"&lt;="&amp;$L31)</f>
        <v>0</v>
      </c>
      <c r="R31">
        <f>COUNTIFS('1.2(2)'!K$967:K$1017,"〇",'1.2(2)'!$C$967:$C$1017,"&gt;="&amp;$K31,'1.2(2)'!$C$967:$C$1017,"&lt;="&amp;$L31)+COUNTIFS('1.2(2)'!K$967:K$1017,"△",'1.2(2)'!$C$967:$C$1017,"&gt;="&amp;$K31,'1.2(2)'!$C$967:$C$1017,"&lt;="&amp;$L31)</f>
        <v>0</v>
      </c>
    </row>
    <row r="32" spans="2:18">
      <c r="B32" s="371" t="s">
        <v>994</v>
      </c>
      <c r="C32" s="372"/>
      <c r="D32" s="64" t="s">
        <v>996</v>
      </c>
      <c r="E32" s="66"/>
      <c r="F32" s="141" t="s">
        <v>13</v>
      </c>
      <c r="G32" s="41" t="s">
        <v>3512</v>
      </c>
      <c r="H32" s="146" t="s">
        <v>110</v>
      </c>
      <c r="I32" s="146" t="s">
        <v>110</v>
      </c>
      <c r="J32" s="140" t="e">
        <f t="shared" si="2"/>
        <v>#N/A</v>
      </c>
      <c r="K32" s="60" t="e">
        <f>INDEX('1.2(1)①'!$B:$B,MATCH(M32,'1.2(1)①'!$A:$A,0),1)</f>
        <v>#N/A</v>
      </c>
      <c r="L32" s="17" t="e">
        <f t="shared" si="3"/>
        <v>#N/A</v>
      </c>
      <c r="M32" s="17" t="str">
        <f t="shared" si="0"/>
        <v>Scope1, 2主要設備における高効率型の導入コージェネレーション設備コージェネレーション設備</v>
      </c>
      <c r="O32" s="58" t="e">
        <f>INDEX('1.2(1)①'!$J:$J,MATCH('目次 (検討会資料用3)'!$K32,'1.2(1)①'!$B:$B,0),1)</f>
        <v>#N/A</v>
      </c>
      <c r="P32" s="58" t="e">
        <f t="shared" si="1"/>
        <v>#N/A</v>
      </c>
      <c r="Q32">
        <f>COUNTIFS('1.2(2)'!J$967:J$1017,"〇",'1.2(2)'!$C$967:$C$1017,"&gt;="&amp;$K32,'1.2(2)'!$C$967:$C$1017,"&lt;="&amp;$L32)+COUNTIFS('1.2(2)'!J$967:J$1017,"△",'1.2(2)'!$C$967:$C$1017,"&gt;="&amp;$K32,'1.2(2)'!$C$967:$C$1017,"&lt;="&amp;$L32)</f>
        <v>0</v>
      </c>
      <c r="R32">
        <f>COUNTIFS('1.2(2)'!K$967:K$1017,"〇",'1.2(2)'!$C$967:$C$1017,"&gt;="&amp;$K32,'1.2(2)'!$C$967:$C$1017,"&lt;="&amp;$L32)+COUNTIFS('1.2(2)'!K$967:K$1017,"△",'1.2(2)'!$C$967:$C$1017,"&gt;="&amp;$K32,'1.2(2)'!$C$967:$C$1017,"&lt;="&amp;$L32)</f>
        <v>0</v>
      </c>
    </row>
    <row r="33" spans="2:18">
      <c r="B33" s="371" t="s">
        <v>994</v>
      </c>
      <c r="C33" s="372"/>
      <c r="D33" s="64" t="s">
        <v>996</v>
      </c>
      <c r="E33" s="66"/>
      <c r="F33" s="141" t="s">
        <v>13</v>
      </c>
      <c r="G33" s="41" t="s">
        <v>3512</v>
      </c>
      <c r="H33" s="14" t="s">
        <v>117</v>
      </c>
      <c r="I33" s="146" t="s">
        <v>118</v>
      </c>
      <c r="J33" s="140" t="e">
        <f t="shared" si="2"/>
        <v>#N/A</v>
      </c>
      <c r="K33" s="60" t="e">
        <f>INDEX('1.2(1)①'!$B:$B,MATCH(M33,'1.2(1)①'!$A:$A,0),1)</f>
        <v>#N/A</v>
      </c>
      <c r="L33" s="17" t="e">
        <f t="shared" si="3"/>
        <v>#N/A</v>
      </c>
      <c r="M33" s="17" t="str">
        <f t="shared" si="0"/>
        <v>Scope1, 2主要設備における高効率型の導入電気使用設備受変電、配電設備</v>
      </c>
      <c r="O33" s="58" t="e">
        <f>INDEX('1.2(1)①'!$J:$J,MATCH('目次 (検討会資料用3)'!$K33,'1.2(1)①'!$B:$B,0),1)</f>
        <v>#N/A</v>
      </c>
      <c r="P33" s="58" t="e">
        <f t="shared" si="1"/>
        <v>#N/A</v>
      </c>
      <c r="Q33">
        <f>COUNTIFS('1.2(2)'!J$967:J$1017,"〇",'1.2(2)'!$C$967:$C$1017,"&gt;="&amp;$K33,'1.2(2)'!$C$967:$C$1017,"&lt;="&amp;$L33)+COUNTIFS('1.2(2)'!J$967:J$1017,"△",'1.2(2)'!$C$967:$C$1017,"&gt;="&amp;$K33,'1.2(2)'!$C$967:$C$1017,"&lt;="&amp;$L33)</f>
        <v>0</v>
      </c>
      <c r="R33">
        <f>COUNTIFS('1.2(2)'!K$967:K$1017,"〇",'1.2(2)'!$C$967:$C$1017,"&gt;="&amp;$K33,'1.2(2)'!$C$967:$C$1017,"&lt;="&amp;$L33)+COUNTIFS('1.2(2)'!K$967:K$1017,"△",'1.2(2)'!$C$967:$C$1017,"&gt;="&amp;$K33,'1.2(2)'!$C$967:$C$1017,"&lt;="&amp;$L33)</f>
        <v>0</v>
      </c>
    </row>
    <row r="34" spans="2:18">
      <c r="B34" s="371" t="s">
        <v>994</v>
      </c>
      <c r="C34" s="372"/>
      <c r="D34" s="64" t="s">
        <v>996</v>
      </c>
      <c r="E34" s="66"/>
      <c r="F34" s="141" t="s">
        <v>13</v>
      </c>
      <c r="G34" s="41" t="s">
        <v>3512</v>
      </c>
      <c r="H34" s="41" t="str">
        <f t="shared" ref="H34:H36" si="5">H33</f>
        <v>電気使用設備</v>
      </c>
      <c r="I34" s="146" t="s">
        <v>121</v>
      </c>
      <c r="J34" s="140" t="e">
        <f t="shared" si="2"/>
        <v>#N/A</v>
      </c>
      <c r="K34" s="60" t="e">
        <f>INDEX('1.2(1)①'!$B:$B,MATCH(M34,'1.2(1)①'!$A:$A,0),1)</f>
        <v>#N/A</v>
      </c>
      <c r="L34" s="17" t="e">
        <f t="shared" si="3"/>
        <v>#N/A</v>
      </c>
      <c r="M34" s="17" t="str">
        <f t="shared" si="0"/>
        <v>Scope1, 2主要設備における高効率型の導入電気使用設備電動機・電動力応用設備</v>
      </c>
      <c r="O34" s="58" t="e">
        <f>INDEX('1.2(1)①'!$J:$J,MATCH('目次 (検討会資料用3)'!$K34,'1.2(1)①'!$B:$B,0),1)</f>
        <v>#N/A</v>
      </c>
      <c r="P34" s="58" t="e">
        <f t="shared" si="1"/>
        <v>#N/A</v>
      </c>
      <c r="Q34">
        <f>COUNTIFS('1.2(2)'!J$967:J$1017,"〇",'1.2(2)'!$C$967:$C$1017,"&gt;="&amp;$K34,'1.2(2)'!$C$967:$C$1017,"&lt;="&amp;$L34)+COUNTIFS('1.2(2)'!J$967:J$1017,"△",'1.2(2)'!$C$967:$C$1017,"&gt;="&amp;$K34,'1.2(2)'!$C$967:$C$1017,"&lt;="&amp;$L34)</f>
        <v>0</v>
      </c>
      <c r="R34">
        <f>COUNTIFS('1.2(2)'!K$967:K$1017,"〇",'1.2(2)'!$C$967:$C$1017,"&gt;="&amp;$K34,'1.2(2)'!$C$967:$C$1017,"&lt;="&amp;$L34)+COUNTIFS('1.2(2)'!K$967:K$1017,"△",'1.2(2)'!$C$967:$C$1017,"&gt;="&amp;$K34,'1.2(2)'!$C$967:$C$1017,"&lt;="&amp;$L34)</f>
        <v>0</v>
      </c>
    </row>
    <row r="35" spans="2:18">
      <c r="B35" s="371" t="s">
        <v>994</v>
      </c>
      <c r="C35" s="372"/>
      <c r="D35" s="64" t="s">
        <v>996</v>
      </c>
      <c r="E35" s="66"/>
      <c r="F35" s="141" t="s">
        <v>13</v>
      </c>
      <c r="G35" s="41" t="s">
        <v>3512</v>
      </c>
      <c r="H35" s="41" t="str">
        <f t="shared" si="5"/>
        <v>電気使用設備</v>
      </c>
      <c r="I35" s="146" t="s">
        <v>130</v>
      </c>
      <c r="J35" s="140" t="e">
        <f t="shared" si="2"/>
        <v>#N/A</v>
      </c>
      <c r="K35" s="60" t="e">
        <f>INDEX('1.2(1)①'!$B:$B,MATCH(M35,'1.2(1)①'!$A:$A,0),1)</f>
        <v>#N/A</v>
      </c>
      <c r="L35" s="17" t="e">
        <f t="shared" si="3"/>
        <v>#N/A</v>
      </c>
      <c r="M35" s="17" t="str">
        <f t="shared" si="0"/>
        <v>Scope1, 2主要設備における高効率型の導入電気使用設備電気加熱設備</v>
      </c>
      <c r="O35" s="58" t="e">
        <f>INDEX('1.2(1)①'!$J:$J,MATCH('目次 (検討会資料用3)'!$K35,'1.2(1)①'!$B:$B,0),1)</f>
        <v>#N/A</v>
      </c>
      <c r="P35" s="58" t="e">
        <f t="shared" si="1"/>
        <v>#N/A</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c r="B36" s="371" t="s">
        <v>994</v>
      </c>
      <c r="C36" s="372"/>
      <c r="D36" s="64" t="s">
        <v>996</v>
      </c>
      <c r="E36" s="66"/>
      <c r="F36" s="141" t="s">
        <v>13</v>
      </c>
      <c r="G36" s="41" t="s">
        <v>3512</v>
      </c>
      <c r="H36" s="41" t="str">
        <f t="shared" si="5"/>
        <v>電気使用設備</v>
      </c>
      <c r="I36" s="4" t="s">
        <v>139</v>
      </c>
      <c r="J36" s="140" t="e">
        <f t="shared" si="2"/>
        <v>#N/A</v>
      </c>
      <c r="K36" s="60" t="e">
        <f>INDEX('1.2(1)①'!$B:$B,MATCH(M36,'1.2(1)①'!$A:$A,0),1)</f>
        <v>#N/A</v>
      </c>
      <c r="L36" s="17" t="e">
        <f t="shared" si="3"/>
        <v>#N/A</v>
      </c>
      <c r="M36" s="17" t="str">
        <f t="shared" si="0"/>
        <v>Scope1, 2主要設備における高効率型の導入電気使用設備業務用機器</v>
      </c>
      <c r="O36" s="58" t="e">
        <f>INDEX('1.2(1)①'!$J:$J,MATCH('目次 (検討会資料用3)'!$K36,'1.2(1)①'!$B:$B,0),1)</f>
        <v>#N/A</v>
      </c>
      <c r="P36" s="58" t="e">
        <f t="shared" si="1"/>
        <v>#N/A</v>
      </c>
      <c r="Q36">
        <f>COUNTIFS('1.2(2)'!J$967:J$1017,"〇",'1.2(2)'!$C$967:$C$1017,"&gt;="&amp;$K36,'1.2(2)'!$C$967:$C$1017,"&lt;="&amp;$L36)+COUNTIFS('1.2(2)'!J$967:J$1017,"△",'1.2(2)'!$C$967:$C$1017,"&gt;="&amp;$K36,'1.2(2)'!$C$967:$C$1017,"&lt;="&amp;$L36)</f>
        <v>0</v>
      </c>
      <c r="R36">
        <f>COUNTIFS('1.2(2)'!K$967:K$1017,"〇",'1.2(2)'!$C$967:$C$1017,"&gt;="&amp;$K36,'1.2(2)'!$C$967:$C$1017,"&lt;="&amp;$L36)+COUNTIFS('1.2(2)'!K$967:K$1017,"△",'1.2(2)'!$C$967:$C$1017,"&gt;="&amp;$K36,'1.2(2)'!$C$967:$C$1017,"&lt;="&amp;$L36)</f>
        <v>0</v>
      </c>
    </row>
    <row r="37" spans="2:18">
      <c r="B37" s="371" t="s">
        <v>994</v>
      </c>
      <c r="C37" s="372"/>
      <c r="D37" s="64" t="s">
        <v>996</v>
      </c>
      <c r="E37" s="66"/>
      <c r="F37" s="141" t="s">
        <v>13</v>
      </c>
      <c r="G37" s="41" t="s">
        <v>3512</v>
      </c>
      <c r="H37" s="14" t="s">
        <v>169</v>
      </c>
      <c r="I37" s="146" t="s">
        <v>170</v>
      </c>
      <c r="J37" s="140" t="e">
        <f t="shared" si="2"/>
        <v>#N/A</v>
      </c>
      <c r="K37" s="60" t="e">
        <f>INDEX('1.2(1)①'!$B:$B,MATCH(M37,'1.2(1)①'!$A:$A,0),1)</f>
        <v>#N/A</v>
      </c>
      <c r="L37" s="17" t="e">
        <f t="shared" si="3"/>
        <v>#N/A</v>
      </c>
      <c r="M37" s="17" t="str">
        <f t="shared" si="0"/>
        <v>Scope1, 2主要設備における高効率型の導入建物窓</v>
      </c>
      <c r="O37" s="58" t="e">
        <f>INDEX('1.2(1)①'!$J:$J,MATCH('目次 (検討会資料用3)'!$K37,'1.2(1)①'!$B:$B,0),1)</f>
        <v>#N/A</v>
      </c>
      <c r="P37" s="58" t="e">
        <f t="shared" si="1"/>
        <v>#N/A</v>
      </c>
      <c r="Q37">
        <f>COUNTIFS('1.2(2)'!J$967:J$1017,"〇",'1.2(2)'!$C$967:$C$1017,"&gt;="&amp;$K37,'1.2(2)'!$C$967:$C$1017,"&lt;="&amp;$L37)+COUNTIFS('1.2(2)'!J$967:J$1017,"△",'1.2(2)'!$C$967:$C$1017,"&gt;="&amp;$K37,'1.2(2)'!$C$967:$C$1017,"&lt;="&amp;$L37)</f>
        <v>0</v>
      </c>
      <c r="R37">
        <f>COUNTIFS('1.2(2)'!K$967:K$1017,"〇",'1.2(2)'!$C$967:$C$1017,"&gt;="&amp;$K37,'1.2(2)'!$C$967:$C$1017,"&lt;="&amp;$L37)+COUNTIFS('1.2(2)'!K$967:K$1017,"△",'1.2(2)'!$C$967:$C$1017,"&gt;="&amp;$K37,'1.2(2)'!$C$967:$C$1017,"&lt;="&amp;$L37)</f>
        <v>0</v>
      </c>
    </row>
    <row r="38" spans="2:18">
      <c r="B38" s="371" t="s">
        <v>994</v>
      </c>
      <c r="C38" s="372"/>
      <c r="D38" s="64" t="s">
        <v>996</v>
      </c>
      <c r="E38" s="66"/>
      <c r="F38" s="141" t="s">
        <v>13</v>
      </c>
      <c r="G38" s="41" t="s">
        <v>3512</v>
      </c>
      <c r="H38" s="41" t="str">
        <f>H37</f>
        <v>建物</v>
      </c>
      <c r="I38" s="146" t="s">
        <v>174</v>
      </c>
      <c r="J38" s="140" t="e">
        <f t="shared" si="2"/>
        <v>#N/A</v>
      </c>
      <c r="K38" s="60" t="e">
        <f>INDEX('1.2(1)①'!$B:$B,MATCH(M38,'1.2(1)①'!$A:$A,0),1)</f>
        <v>#N/A</v>
      </c>
      <c r="L38" s="17" t="e">
        <f t="shared" si="3"/>
        <v>#N/A</v>
      </c>
      <c r="M38" s="17" t="str">
        <f t="shared" si="0"/>
        <v>Scope1, 2主要設備における高効率型の導入建物外壁・屋根・窓・床</v>
      </c>
      <c r="O38" s="58" t="e">
        <f>INDEX('1.2(1)①'!$J:$J,MATCH('目次 (検討会資料用3)'!$K38,'1.2(1)①'!$B:$B,0),1)</f>
        <v>#N/A</v>
      </c>
      <c r="P38" s="58" t="e">
        <f t="shared" si="1"/>
        <v>#N/A</v>
      </c>
      <c r="Q38">
        <f>COUNTIFS('1.2(2)'!J$967:J$1017,"〇",'1.2(2)'!$C$967:$C$1017,"&gt;="&amp;$K38,'1.2(2)'!$C$967:$C$1017,"&lt;="&amp;$L38)+COUNTIFS('1.2(2)'!J$967:J$1017,"△",'1.2(2)'!$C$967:$C$1017,"&gt;="&amp;$K38,'1.2(2)'!$C$967:$C$1017,"&lt;="&amp;$L38)</f>
        <v>0</v>
      </c>
      <c r="R38">
        <f>COUNTIFS('1.2(2)'!K$967:K$1017,"〇",'1.2(2)'!$C$967:$C$1017,"&gt;="&amp;$K38,'1.2(2)'!$C$967:$C$1017,"&lt;="&amp;$L38)+COUNTIFS('1.2(2)'!K$967:K$1017,"△",'1.2(2)'!$C$967:$C$1017,"&gt;="&amp;$K38,'1.2(2)'!$C$967:$C$1017,"&lt;="&amp;$L38)</f>
        <v>0</v>
      </c>
    </row>
    <row r="39" spans="2:18">
      <c r="B39" s="371" t="s">
        <v>994</v>
      </c>
      <c r="C39" s="372"/>
      <c r="D39" s="64" t="s">
        <v>996</v>
      </c>
      <c r="E39" s="66"/>
      <c r="F39" s="141" t="s">
        <v>13</v>
      </c>
      <c r="G39" s="41" t="s">
        <v>3512</v>
      </c>
      <c r="H39" s="41" t="str">
        <f>H38</f>
        <v>建物</v>
      </c>
      <c r="I39" s="147" t="s">
        <v>104</v>
      </c>
      <c r="J39" s="140" t="e">
        <f t="shared" si="2"/>
        <v>#N/A</v>
      </c>
      <c r="K39" s="60" t="e">
        <f>INDEX('1.2(1)①'!$B:$B,MATCH(M39,'1.2(1)①'!$A:$A,0),1)</f>
        <v>#N/A</v>
      </c>
      <c r="L39" s="17" t="e">
        <f t="shared" si="3"/>
        <v>#N/A</v>
      </c>
      <c r="M39" s="17" t="str">
        <f t="shared" si="0"/>
        <v>Scope1, 2主要設備における高効率型の導入建物その他</v>
      </c>
      <c r="O39" s="58" t="e">
        <f>INDEX('1.2(1)①'!$J:$J,MATCH('目次 (検討会資料用3)'!$K39,'1.2(1)①'!$B:$B,0),1)</f>
        <v>#N/A</v>
      </c>
      <c r="P39" s="58" t="e">
        <f t="shared" si="1"/>
        <v>#N/A</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c r="B40" s="371" t="s">
        <v>994</v>
      </c>
      <c r="C40" s="372"/>
      <c r="D40" s="64" t="s">
        <v>996</v>
      </c>
      <c r="E40" s="66"/>
      <c r="F40" s="141" t="s">
        <v>13</v>
      </c>
      <c r="G40" s="41" t="s">
        <v>3512</v>
      </c>
      <c r="H40" s="14" t="s">
        <v>179</v>
      </c>
      <c r="I40" s="147" t="s">
        <v>180</v>
      </c>
      <c r="J40" s="140" t="e">
        <f t="shared" si="2"/>
        <v>#N/A</v>
      </c>
      <c r="K40" s="60" t="e">
        <f>INDEX('1.2(1)①'!$B:$B,MATCH(M40,'1.2(1)①'!$A:$A,0),1)</f>
        <v>#N/A</v>
      </c>
      <c r="L40" s="17" t="e">
        <f t="shared" si="3"/>
        <v>#N/A</v>
      </c>
      <c r="M40" s="17" t="str">
        <f t="shared" si="0"/>
        <v>Scope1, 2主要設備における高効率型の導入車両自動車</v>
      </c>
      <c r="O40" s="58" t="e">
        <f>INDEX('1.2(1)①'!$J:$J,MATCH('目次 (検討会資料用3)'!$K40,'1.2(1)①'!$B:$B,0),1)</f>
        <v>#N/A</v>
      </c>
      <c r="P40" s="58" t="e">
        <f t="shared" si="1"/>
        <v>#N/A</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c r="B41" s="371" t="s">
        <v>994</v>
      </c>
      <c r="C41" s="372"/>
      <c r="D41" s="64" t="s">
        <v>996</v>
      </c>
      <c r="E41" s="66"/>
      <c r="F41" s="141" t="s">
        <v>13</v>
      </c>
      <c r="G41" s="41" t="s">
        <v>3512</v>
      </c>
      <c r="H41" s="14" t="s">
        <v>187</v>
      </c>
      <c r="I41" s="147" t="s">
        <v>188</v>
      </c>
      <c r="J41" s="140" t="e">
        <f t="shared" si="2"/>
        <v>#N/A</v>
      </c>
      <c r="K41" s="60" t="e">
        <f>INDEX('1.2(1)①'!$B:$B,MATCH(M41,'1.2(1)①'!$A:$A,0),1)</f>
        <v>#N/A</v>
      </c>
      <c r="L41" s="17" t="e">
        <f t="shared" si="3"/>
        <v>#N/A</v>
      </c>
      <c r="M41" s="17" t="str">
        <f t="shared" si="0"/>
        <v>Scope1, 2主要設備における高効率型の導入エネルギー管理システム工場エネルギー管理システム（FEMS）</v>
      </c>
      <c r="O41" s="58" t="e">
        <f>INDEX('1.2(1)①'!$J:$J,MATCH('目次 (検討会資料用3)'!$K41,'1.2(1)①'!$B:$B,0),1)</f>
        <v>#N/A</v>
      </c>
      <c r="P41" s="58" t="e">
        <f t="shared" si="1"/>
        <v>#N/A</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c r="B42" s="371" t="s">
        <v>994</v>
      </c>
      <c r="C42" s="372"/>
      <c r="D42" s="64" t="s">
        <v>996</v>
      </c>
      <c r="E42" s="66"/>
      <c r="F42" s="141" t="s">
        <v>13</v>
      </c>
      <c r="G42" s="41" t="s">
        <v>3512</v>
      </c>
      <c r="H42" s="41" t="str">
        <f>H41</f>
        <v>エネルギー管理システム</v>
      </c>
      <c r="I42" s="147" t="s">
        <v>192</v>
      </c>
      <c r="J42" s="140" t="e">
        <f t="shared" si="2"/>
        <v>#N/A</v>
      </c>
      <c r="K42" s="60" t="e">
        <f>INDEX('1.2(1)①'!$B:$B,MATCH(M42,'1.2(1)①'!$A:$A,0),1)</f>
        <v>#N/A</v>
      </c>
      <c r="L42" s="17" t="e">
        <f t="shared" si="3"/>
        <v>#N/A</v>
      </c>
      <c r="M42" s="17" t="str">
        <f t="shared" si="0"/>
        <v>Scope1, 2主要設備における高効率型の導入エネルギー管理システムビルエネルギー管理システム（BEMS）</v>
      </c>
      <c r="O42" s="58" t="e">
        <f>INDEX('1.2(1)①'!$J:$J,MATCH('目次 (検討会資料用3)'!$K42,'1.2(1)①'!$B:$B,0),1)</f>
        <v>#N/A</v>
      </c>
      <c r="P42" s="58" t="e">
        <f t="shared" si="1"/>
        <v>#N/A</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c r="B43" s="371" t="s">
        <v>994</v>
      </c>
      <c r="C43" s="372"/>
      <c r="D43" s="64" t="s">
        <v>996</v>
      </c>
      <c r="E43" s="66"/>
      <c r="F43" s="141" t="s">
        <v>13</v>
      </c>
      <c r="G43" s="41" t="s">
        <v>3512</v>
      </c>
      <c r="H43" s="373" t="s">
        <v>195</v>
      </c>
      <c r="I43" s="374"/>
      <c r="J43" s="140" t="e">
        <f t="shared" si="2"/>
        <v>#N/A</v>
      </c>
      <c r="K43" s="60" t="e">
        <f>INDEX('1.2(1)①'!$B:$B,MATCH(M43,'1.2(1)①'!$A:$A,0),1)</f>
        <v>#N/A</v>
      </c>
      <c r="L43" s="17">
        <f t="shared" si="3"/>
        <v>86</v>
      </c>
      <c r="M43" s="17" t="str">
        <f t="shared" si="0"/>
        <v>Scope1, 2主要設備における高効率型の導入未利用エネルギー・再生可能エネルギー設備</v>
      </c>
      <c r="O43" s="58" t="e">
        <f>INDEX('1.2(1)①'!$J:$J,MATCH('目次 (検討会資料用3)'!$K43,'1.2(1)①'!$B:$B,0),1)</f>
        <v>#N/A</v>
      </c>
      <c r="P43" s="58" t="e">
        <f t="shared" si="1"/>
        <v>#N/A</v>
      </c>
      <c r="Q43">
        <f>COUNTIFS('1.2(2)'!J$967:J$1017,"〇",'1.2(2)'!$C$967:$C$1017,"&gt;="&amp;$K43,'1.2(2)'!$C$967:$C$1017,"&lt;="&amp;$L43)+COUNTIFS('1.2(2)'!J$967:J$1017,"△",'1.2(2)'!$C$967:$C$1017,"&gt;="&amp;$K43,'1.2(2)'!$C$967:$C$1017,"&lt;="&amp;$L43)</f>
        <v>0</v>
      </c>
      <c r="R43">
        <f>COUNTIFS('1.2(2)'!K$967:K$1017,"〇",'1.2(2)'!$C$967:$C$1017,"&gt;="&amp;$K43,'1.2(2)'!$C$967:$C$1017,"&lt;="&amp;$L43)+COUNTIFS('1.2(2)'!K$967:K$1017,"△",'1.2(2)'!$C$967:$C$1017,"&gt;="&amp;$K43,'1.2(2)'!$C$967:$C$1017,"&lt;="&amp;$L43)</f>
        <v>0</v>
      </c>
    </row>
    <row r="44" spans="2:18">
      <c r="B44" s="371" t="s">
        <v>994</v>
      </c>
      <c r="C44" s="372"/>
      <c r="D44" s="64" t="s">
        <v>996</v>
      </c>
      <c r="E44" s="66"/>
      <c r="F44" s="141" t="s">
        <v>13</v>
      </c>
      <c r="G44" s="14" t="s">
        <v>208</v>
      </c>
      <c r="H44" s="14" t="s">
        <v>16</v>
      </c>
      <c r="I44" s="146" t="s">
        <v>17</v>
      </c>
      <c r="J44" s="140" t="str">
        <f t="shared" si="2"/>
        <v>87～100</v>
      </c>
      <c r="K44" s="60">
        <f>INDEX('1.2(1)①'!$B:$B,MATCH(M44,'1.2(1)①'!$A:$A,0),1)</f>
        <v>87</v>
      </c>
      <c r="L44" s="17">
        <f t="shared" si="3"/>
        <v>100</v>
      </c>
      <c r="M44" s="17" t="str">
        <f t="shared" si="0"/>
        <v>Scope1, 2その他の設備導入、運用改善空気調和設備空気熱源設備・システム</v>
      </c>
      <c r="O44" s="58" t="str">
        <f>INDEX('1.2(1)①'!$J:$J,MATCH('目次 (検討会資料用3)'!$K44,'1.2(1)①'!$B:$B,0),1)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c r="B45" s="371" t="s">
        <v>994</v>
      </c>
      <c r="C45" s="372"/>
      <c r="D45" s="64" t="s">
        <v>996</v>
      </c>
      <c r="E45" s="66"/>
      <c r="F45" s="141" t="s">
        <v>13</v>
      </c>
      <c r="G45" s="41" t="str">
        <f>G44</f>
        <v>その他の設備導入、運用改善</v>
      </c>
      <c r="H45" s="41" t="str">
        <f t="shared" ref="H45:H47" si="6">H44</f>
        <v>空気調和設備</v>
      </c>
      <c r="I45" s="146" t="s">
        <v>237</v>
      </c>
      <c r="J45" s="140" t="str">
        <f t="shared" si="2"/>
        <v>101～110</v>
      </c>
      <c r="K45" s="60">
        <f>INDEX('1.2(1)①'!$B:$B,MATCH(M45,'1.2(1)①'!$A:$A,0),1)</f>
        <v>101</v>
      </c>
      <c r="L45" s="17">
        <f t="shared" si="3"/>
        <v>110</v>
      </c>
      <c r="M45" s="17" t="str">
        <f t="shared" si="0"/>
        <v>Scope1, 2その他の設備導入、運用改善空気調和設備空気調和・熱源設備の最適制御</v>
      </c>
      <c r="O45" s="58" t="str">
        <f>INDEX('1.2(1)①'!$J:$J,MATCH('目次 (検討会資料用3)'!$K45,'1.2(1)①'!$B:$B,0),1)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c r="B46" s="371" t="s">
        <v>994</v>
      </c>
      <c r="C46" s="372"/>
      <c r="D46" s="64" t="s">
        <v>996</v>
      </c>
      <c r="E46" s="66"/>
      <c r="F46" s="141" t="s">
        <v>13</v>
      </c>
      <c r="G46" s="41" t="str">
        <f t="shared" ref="G46:H61" si="7">G45</f>
        <v>その他の設備導入、運用改善</v>
      </c>
      <c r="H46" s="41" t="str">
        <f t="shared" si="6"/>
        <v>空気調和設備</v>
      </c>
      <c r="I46" s="146" t="s">
        <v>258</v>
      </c>
      <c r="J46" s="140" t="str">
        <f t="shared" si="2"/>
        <v>111～116</v>
      </c>
      <c r="K46" s="60">
        <f>INDEX('1.2(1)①'!$B:$B,MATCH(M46,'1.2(1)①'!$A:$A,0),1)</f>
        <v>111</v>
      </c>
      <c r="L46" s="17">
        <f t="shared" si="3"/>
        <v>116</v>
      </c>
      <c r="M46" s="17" t="str">
        <f t="shared" si="0"/>
        <v>Scope1, 2その他の設備導入、運用改善空気調和設備空気調和用搬送動力の低減</v>
      </c>
      <c r="O46" s="58" t="str">
        <f>INDEX('1.2(1)①'!$J:$J,MATCH('目次 (検討会資料用3)'!$K46,'1.2(1)①'!$B:$B,0),1)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c r="B47" s="371" t="s">
        <v>994</v>
      </c>
      <c r="C47" s="372"/>
      <c r="D47" s="64" t="s">
        <v>996</v>
      </c>
      <c r="E47" s="66"/>
      <c r="F47" s="141" t="s">
        <v>13</v>
      </c>
      <c r="G47" s="41" t="str">
        <f t="shared" si="7"/>
        <v>その他の設備導入、運用改善</v>
      </c>
      <c r="H47" s="41" t="str">
        <f t="shared" si="6"/>
        <v>空気調和設備</v>
      </c>
      <c r="I47" s="146" t="s">
        <v>271</v>
      </c>
      <c r="J47" s="140" t="str">
        <f t="shared" si="2"/>
        <v>117～119</v>
      </c>
      <c r="K47" s="60">
        <f>INDEX('1.2(1)①'!$B:$B,MATCH(M47,'1.2(1)①'!$A:$A,0),1)</f>
        <v>117</v>
      </c>
      <c r="L47" s="17">
        <f t="shared" si="3"/>
        <v>119</v>
      </c>
      <c r="M47" s="17" t="str">
        <f t="shared" si="0"/>
        <v>Scope1, 2その他の設備導入、運用改善空気調和設備空気調和関係その他</v>
      </c>
      <c r="O47" s="58" t="str">
        <f>INDEX('1.2(1)①'!$J:$J,MATCH('目次 (検討会資料用3)'!$K47,'1.2(1)①'!$B:$B,0),1)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c r="B48" s="371" t="s">
        <v>994</v>
      </c>
      <c r="C48" s="372"/>
      <c r="D48" s="64" t="s">
        <v>996</v>
      </c>
      <c r="E48" s="66"/>
      <c r="F48" s="141" t="s">
        <v>13</v>
      </c>
      <c r="G48" s="41" t="str">
        <f t="shared" si="7"/>
        <v>その他の設備導入、運用改善</v>
      </c>
      <c r="H48" s="14" t="s">
        <v>52</v>
      </c>
      <c r="I48" s="146" t="s">
        <v>53</v>
      </c>
      <c r="J48" s="140" t="str">
        <f t="shared" si="2"/>
        <v>120～122</v>
      </c>
      <c r="K48" s="60">
        <f>INDEX('1.2(1)①'!$B:$B,MATCH(M48,'1.2(1)①'!$A:$A,0),1)</f>
        <v>120</v>
      </c>
      <c r="L48" s="17">
        <f t="shared" si="3"/>
        <v>122</v>
      </c>
      <c r="M48" s="17" t="str">
        <f t="shared" si="0"/>
        <v>Scope1, 2その他の設備導入、運用改善給湯設備給湯熱源設備・システム</v>
      </c>
      <c r="O48" s="58" t="str">
        <f>INDEX('1.2(1)①'!$J:$J,MATCH('目次 (検討会資料用3)'!$K48,'1.2(1)①'!$B:$B,0),1)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c r="B49" s="371" t="s">
        <v>994</v>
      </c>
      <c r="C49" s="372"/>
      <c r="D49" s="64" t="s">
        <v>996</v>
      </c>
      <c r="E49" s="66"/>
      <c r="F49" s="141" t="s">
        <v>13</v>
      </c>
      <c r="G49" s="41" t="str">
        <f t="shared" si="7"/>
        <v>その他の設備導入、運用改善</v>
      </c>
      <c r="H49" s="41" t="str">
        <f>H48</f>
        <v>給湯設備</v>
      </c>
      <c r="I49" s="146" t="s">
        <v>284</v>
      </c>
      <c r="J49" s="140" t="str">
        <f t="shared" si="2"/>
        <v>123～124</v>
      </c>
      <c r="K49" s="60">
        <f>INDEX('1.2(1)①'!$B:$B,MATCH(M49,'1.2(1)①'!$A:$A,0),1)</f>
        <v>123</v>
      </c>
      <c r="L49" s="17">
        <f t="shared" si="3"/>
        <v>124</v>
      </c>
      <c r="M49" s="17" t="str">
        <f t="shared" si="0"/>
        <v>Scope1, 2その他の設備導入、運用改善給湯設備給湯熱媒体輸送管の合理化・最適化</v>
      </c>
      <c r="O49" s="58" t="str">
        <f>INDEX('1.2(1)①'!$J:$J,MATCH('目次 (検討会資料用3)'!$K49,'1.2(1)①'!$B:$B,0),1)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c r="B50" s="371" t="s">
        <v>994</v>
      </c>
      <c r="C50" s="372"/>
      <c r="D50" s="64" t="s">
        <v>996</v>
      </c>
      <c r="E50" s="66"/>
      <c r="F50" s="141" t="s">
        <v>13</v>
      </c>
      <c r="G50" s="41" t="str">
        <f t="shared" si="7"/>
        <v>その他の設備導入、運用改善</v>
      </c>
      <c r="H50" s="14" t="s">
        <v>289</v>
      </c>
      <c r="I50" s="146" t="s">
        <v>290</v>
      </c>
      <c r="J50" s="140" t="str">
        <f t="shared" si="2"/>
        <v>125～126</v>
      </c>
      <c r="K50" s="60">
        <f>INDEX('1.2(1)①'!$B:$B,MATCH(M50,'1.2(1)①'!$A:$A,0),1)</f>
        <v>125</v>
      </c>
      <c r="L50" s="17">
        <f t="shared" si="3"/>
        <v>126</v>
      </c>
      <c r="M50" s="17" t="str">
        <f t="shared" si="0"/>
        <v>Scope1, 2その他の設備導入、運用改善換気設備高効率換気設備</v>
      </c>
      <c r="O50" s="58" t="str">
        <f>INDEX('1.2(1)①'!$J:$J,MATCH('目次 (検討会資料用3)'!$K50,'1.2(1)①'!$B:$B,0),1)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c r="B51" s="371" t="s">
        <v>994</v>
      </c>
      <c r="C51" s="372"/>
      <c r="D51" s="64" t="s">
        <v>996</v>
      </c>
      <c r="E51" s="66"/>
      <c r="F51" s="141" t="s">
        <v>13</v>
      </c>
      <c r="G51" s="41" t="str">
        <f t="shared" si="7"/>
        <v>その他の設備導入、運用改善</v>
      </c>
      <c r="H51" s="41" t="str">
        <f>H50</f>
        <v>換気設備</v>
      </c>
      <c r="I51" s="146" t="s">
        <v>296</v>
      </c>
      <c r="J51" s="140" t="str">
        <f t="shared" si="2"/>
        <v>127～131</v>
      </c>
      <c r="K51" s="60">
        <f>INDEX('1.2(1)①'!$B:$B,MATCH(M51,'1.2(1)①'!$A:$A,0),1)</f>
        <v>127</v>
      </c>
      <c r="L51" s="17">
        <f t="shared" si="3"/>
        <v>131</v>
      </c>
      <c r="M51" s="17" t="str">
        <f t="shared" si="0"/>
        <v>Scope1, 2その他の設備導入、運用改善換気設備換気量最適化</v>
      </c>
      <c r="O51" s="58" t="str">
        <f>INDEX('1.2(1)①'!$J:$J,MATCH('目次 (検討会資料用3)'!$K51,'1.2(1)①'!$B:$B,0),1)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c r="B52" s="371" t="s">
        <v>994</v>
      </c>
      <c r="C52" s="372"/>
      <c r="D52" s="64" t="s">
        <v>996</v>
      </c>
      <c r="E52" s="66"/>
      <c r="F52" s="141" t="s">
        <v>13</v>
      </c>
      <c r="G52" s="41" t="str">
        <f t="shared" si="7"/>
        <v>その他の設備導入、運用改善</v>
      </c>
      <c r="H52" s="14" t="s">
        <v>66</v>
      </c>
      <c r="I52" s="146" t="s">
        <v>67</v>
      </c>
      <c r="J52" s="140" t="str">
        <f t="shared" si="2"/>
        <v>132～134</v>
      </c>
      <c r="K52" s="60">
        <f>INDEX('1.2(1)①'!$B:$B,MATCH(M52,'1.2(1)①'!$A:$A,0),1)</f>
        <v>132</v>
      </c>
      <c r="L52" s="17">
        <f t="shared" si="3"/>
        <v>134</v>
      </c>
      <c r="M52" s="17" t="str">
        <f t="shared" si="0"/>
        <v>Scope1, 2その他の設備導入、運用改善照明設備高効率照明器具</v>
      </c>
      <c r="O52" s="58" t="str">
        <f>INDEX('1.2(1)①'!$J:$J,MATCH('目次 (検討会資料用3)'!$K52,'1.2(1)①'!$B:$B,0),1)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c r="B53" s="371" t="s">
        <v>994</v>
      </c>
      <c r="C53" s="372"/>
      <c r="D53" s="64" t="s">
        <v>996</v>
      </c>
      <c r="E53" s="66"/>
      <c r="F53" s="141" t="s">
        <v>13</v>
      </c>
      <c r="G53" s="41" t="str">
        <f t="shared" si="7"/>
        <v>その他の設備導入、運用改善</v>
      </c>
      <c r="H53" s="41" t="str">
        <f>H52</f>
        <v>照明設備</v>
      </c>
      <c r="I53" s="146" t="s">
        <v>313</v>
      </c>
      <c r="J53" s="140" t="str">
        <f t="shared" si="2"/>
        <v>135～137</v>
      </c>
      <c r="K53" s="60">
        <f>INDEX('1.2(1)①'!$B:$B,MATCH(M53,'1.2(1)①'!$A:$A,0),1)</f>
        <v>135</v>
      </c>
      <c r="L53" s="17">
        <f t="shared" si="3"/>
        <v>137</v>
      </c>
      <c r="M53" s="17" t="str">
        <f t="shared" si="0"/>
        <v>Scope1, 2その他の設備導入、運用改善照明設備自動制御装置</v>
      </c>
      <c r="O53" s="58" t="str">
        <f>INDEX('1.2(1)①'!$J:$J,MATCH('目次 (検討会資料用3)'!$K53,'1.2(1)①'!$B:$B,0),1)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c r="B54" s="371" t="s">
        <v>994</v>
      </c>
      <c r="C54" s="372"/>
      <c r="D54" s="64" t="s">
        <v>996</v>
      </c>
      <c r="E54" s="66"/>
      <c r="F54" s="141" t="s">
        <v>13</v>
      </c>
      <c r="G54" s="41" t="str">
        <f t="shared" si="7"/>
        <v>その他の設備導入、運用改善</v>
      </c>
      <c r="H54" s="14" t="s">
        <v>320</v>
      </c>
      <c r="I54" s="146" t="s">
        <v>321</v>
      </c>
      <c r="J54" s="140" t="str">
        <f t="shared" si="2"/>
        <v>138～140</v>
      </c>
      <c r="K54" s="60">
        <f>INDEX('1.2(1)①'!$B:$B,MATCH(M54,'1.2(1)①'!$A:$A,0),1)</f>
        <v>138</v>
      </c>
      <c r="L54" s="17">
        <f t="shared" si="3"/>
        <v>140</v>
      </c>
      <c r="M54" s="17" t="str">
        <f t="shared" si="0"/>
        <v>Scope1, 2その他の設備導入、運用改善昇降機エレベータ</v>
      </c>
      <c r="O54" s="58" t="str">
        <f>INDEX('1.2(1)①'!$J:$J,MATCH('目次 (検討会資料用3)'!$K54,'1.2(1)①'!$B:$B,0),1)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c r="B55" s="371" t="s">
        <v>994</v>
      </c>
      <c r="C55" s="372"/>
      <c r="D55" s="64" t="s">
        <v>996</v>
      </c>
      <c r="E55" s="66"/>
      <c r="F55" s="141" t="s">
        <v>13</v>
      </c>
      <c r="G55" s="41" t="str">
        <f t="shared" si="7"/>
        <v>その他の設備導入、運用改善</v>
      </c>
      <c r="H55" s="41" t="str">
        <f>H54</f>
        <v>昇降機</v>
      </c>
      <c r="I55" s="146" t="s">
        <v>329</v>
      </c>
      <c r="J55" s="140" t="str">
        <f t="shared" si="2"/>
        <v>141～142</v>
      </c>
      <c r="K55" s="60">
        <f>INDEX('1.2(1)①'!$B:$B,MATCH(M55,'1.2(1)①'!$A:$A,0),1)</f>
        <v>141</v>
      </c>
      <c r="L55" s="17">
        <f t="shared" si="3"/>
        <v>142</v>
      </c>
      <c r="M55" s="17" t="str">
        <f t="shared" si="0"/>
        <v>Scope1, 2その他の設備導入、運用改善昇降機エスカレータ</v>
      </c>
      <c r="O55" s="58" t="str">
        <f>INDEX('1.2(1)①'!$J:$J,MATCH('目次 (検討会資料用3)'!$K55,'1.2(1)①'!$B:$B,0),1)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c r="B56" s="371" t="s">
        <v>994</v>
      </c>
      <c r="C56" s="372"/>
      <c r="D56" s="64" t="s">
        <v>996</v>
      </c>
      <c r="E56" s="66"/>
      <c r="F56" s="141" t="s">
        <v>13</v>
      </c>
      <c r="G56" s="41" t="str">
        <f t="shared" si="7"/>
        <v>その他の設備導入、運用改善</v>
      </c>
      <c r="H56" s="14" t="s">
        <v>71</v>
      </c>
      <c r="I56" s="146" t="s">
        <v>335</v>
      </c>
      <c r="J56" s="140" t="str">
        <f t="shared" si="2"/>
        <v>143～147</v>
      </c>
      <c r="K56" s="60">
        <f>INDEX('1.2(1)①'!$B:$B,MATCH(M56,'1.2(1)①'!$A:$A,0),1)</f>
        <v>143</v>
      </c>
      <c r="L56" s="17">
        <f t="shared" si="3"/>
        <v>147</v>
      </c>
      <c r="M56" s="17" t="str">
        <f t="shared" si="0"/>
        <v>Scope1, 2その他の設備導入、運用改善燃焼設備空気比の改善</v>
      </c>
      <c r="O56" s="58" t="str">
        <f>INDEX('1.2(1)①'!$J:$J,MATCH('目次 (検討会資料用3)'!$K56,'1.2(1)①'!$B:$B,0),1)</f>
        <v>酸素濃度分析装置の導入</v>
      </c>
      <c r="P56" s="58">
        <f t="shared" ref="P56:P87" si="8">L56-K56+1</f>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c r="B57" s="371" t="s">
        <v>994</v>
      </c>
      <c r="C57" s="372"/>
      <c r="D57" s="64" t="s">
        <v>996</v>
      </c>
      <c r="E57" s="66"/>
      <c r="F57" s="141" t="s">
        <v>13</v>
      </c>
      <c r="G57" s="41" t="str">
        <f t="shared" si="7"/>
        <v>その他の設備導入、運用改善</v>
      </c>
      <c r="H57" s="41" t="str">
        <f t="shared" si="7"/>
        <v>燃焼設備</v>
      </c>
      <c r="I57" s="146" t="s">
        <v>345</v>
      </c>
      <c r="J57" s="140" t="str">
        <f t="shared" si="2"/>
        <v>148～164</v>
      </c>
      <c r="K57" s="60">
        <f>INDEX('1.2(1)①'!$B:$B,MATCH(M57,'1.2(1)①'!$A:$A,0),1)</f>
        <v>148</v>
      </c>
      <c r="L57" s="17">
        <f t="shared" si="3"/>
        <v>164</v>
      </c>
      <c r="M57" s="17" t="str">
        <f t="shared" si="0"/>
        <v>Scope1, 2その他の設備導入、運用改善燃焼設備熱効率の向上</v>
      </c>
      <c r="O57" s="58" t="str">
        <f>INDEX('1.2(1)①'!$J:$J,MATCH('目次 (検討会資料用3)'!$K57,'1.2(1)①'!$B:$B,0),1)</f>
        <v>燃焼用空気予熱設備の導入</v>
      </c>
      <c r="P57" s="58">
        <f t="shared" si="8"/>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c r="B58" s="371" t="s">
        <v>994</v>
      </c>
      <c r="C58" s="372"/>
      <c r="D58" s="64" t="s">
        <v>996</v>
      </c>
      <c r="E58" s="66"/>
      <c r="F58" s="141" t="s">
        <v>13</v>
      </c>
      <c r="G58" s="41" t="str">
        <f t="shared" si="7"/>
        <v>その他の設備導入、運用改善</v>
      </c>
      <c r="H58" s="41" t="str">
        <f t="shared" si="7"/>
        <v>燃焼設備</v>
      </c>
      <c r="I58" s="146" t="s">
        <v>378</v>
      </c>
      <c r="J58" s="140" t="str">
        <f t="shared" si="2"/>
        <v>165～168</v>
      </c>
      <c r="K58" s="60">
        <f>INDEX('1.2(1)①'!$B:$B,MATCH(M58,'1.2(1)①'!$A:$A,0),1)</f>
        <v>165</v>
      </c>
      <c r="L58" s="17">
        <f t="shared" si="3"/>
        <v>168</v>
      </c>
      <c r="M58" s="17" t="str">
        <f t="shared" si="0"/>
        <v>Scope1, 2その他の設備導入、運用改善燃焼設備通風装置</v>
      </c>
      <c r="O58" s="58" t="str">
        <f>INDEX('1.2(1)①'!$J:$J,MATCH('目次 (検討会資料用3)'!$K58,'1.2(1)①'!$B:$B,0),1)</f>
        <v>自動通風計測制御装置の導入</v>
      </c>
      <c r="P58" s="58">
        <f t="shared" si="8"/>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c r="B59" s="371" t="s">
        <v>994</v>
      </c>
      <c r="C59" s="372"/>
      <c r="D59" s="64" t="s">
        <v>996</v>
      </c>
      <c r="E59" s="66"/>
      <c r="F59" s="141" t="s">
        <v>13</v>
      </c>
      <c r="G59" s="41" t="str">
        <f t="shared" si="7"/>
        <v>その他の設備導入、運用改善</v>
      </c>
      <c r="H59" s="41" t="str">
        <f t="shared" si="7"/>
        <v>燃焼設備</v>
      </c>
      <c r="I59" s="146" t="s">
        <v>387</v>
      </c>
      <c r="J59" s="140" t="str">
        <f t="shared" si="2"/>
        <v>169～174</v>
      </c>
      <c r="K59" s="60">
        <f>INDEX('1.2(1)①'!$B:$B,MATCH(M59,'1.2(1)①'!$A:$A,0),1)</f>
        <v>169</v>
      </c>
      <c r="L59" s="17">
        <f t="shared" si="3"/>
        <v>174</v>
      </c>
      <c r="M59" s="17" t="str">
        <f t="shared" si="0"/>
        <v>Scope1, 2その他の設備導入、運用改善燃焼設備燃焼管理</v>
      </c>
      <c r="O59" s="58" t="str">
        <f>INDEX('1.2(1)①'!$J:$J,MATCH('目次 (検討会資料用3)'!$K59,'1.2(1)①'!$B:$B,0),1)</f>
        <v>流量（瞬間流量、積算流量）測定装置の導入</v>
      </c>
      <c r="P59" s="58">
        <f t="shared" si="8"/>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c r="B60" s="371" t="s">
        <v>994</v>
      </c>
      <c r="C60" s="372"/>
      <c r="D60" s="64" t="s">
        <v>996</v>
      </c>
      <c r="E60" s="66"/>
      <c r="F60" s="141" t="s">
        <v>13</v>
      </c>
      <c r="G60" s="41" t="str">
        <f t="shared" si="7"/>
        <v>その他の設備導入、運用改善</v>
      </c>
      <c r="H60" s="41" t="str">
        <f t="shared" si="7"/>
        <v>燃焼設備</v>
      </c>
      <c r="I60" s="146" t="s">
        <v>72</v>
      </c>
      <c r="J60" s="140" t="str">
        <f t="shared" si="2"/>
        <v>175～179</v>
      </c>
      <c r="K60" s="60">
        <f>INDEX('1.2(1)①'!$B:$B,MATCH(M60,'1.2(1)①'!$A:$A,0),1)</f>
        <v>175</v>
      </c>
      <c r="L60" s="17">
        <f t="shared" si="3"/>
        <v>179</v>
      </c>
      <c r="M60" s="17" t="str">
        <f t="shared" si="0"/>
        <v>Scope1, 2その他の設備導入、運用改善燃焼設備ボイラー・ボイラー関連機器</v>
      </c>
      <c r="O60" s="58" t="str">
        <f>INDEX('1.2(1)①'!$J:$J,MATCH('目次 (検討会資料用3)'!$K60,'1.2(1)①'!$B:$B,0),1)</f>
        <v>ボイラー排ガス顕熱回収装置の導入</v>
      </c>
      <c r="P60" s="58">
        <f t="shared" si="8"/>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c r="B61" s="371" t="s">
        <v>994</v>
      </c>
      <c r="C61" s="372"/>
      <c r="D61" s="64" t="s">
        <v>996</v>
      </c>
      <c r="E61" s="66"/>
      <c r="F61" s="141" t="s">
        <v>13</v>
      </c>
      <c r="G61" s="41" t="str">
        <f t="shared" si="7"/>
        <v>その他の設備導入、運用改善</v>
      </c>
      <c r="H61" s="14" t="s">
        <v>82</v>
      </c>
      <c r="I61" s="147" t="s">
        <v>407</v>
      </c>
      <c r="J61" s="140" t="str">
        <f t="shared" si="2"/>
        <v>180～183</v>
      </c>
      <c r="K61" s="60">
        <f>INDEX('1.2(1)①'!$B:$B,MATCH(M61,'1.2(1)①'!$A:$A,0),1)</f>
        <v>180</v>
      </c>
      <c r="L61" s="17">
        <f t="shared" si="3"/>
        <v>183</v>
      </c>
      <c r="M61" s="17" t="str">
        <f t="shared" si="0"/>
        <v>Scope1, 2その他の設備導入、運用改善熱利用設備効率的な熱回収</v>
      </c>
      <c r="O61" s="58" t="str">
        <f>INDEX('1.2(1)①'!$J:$J,MATCH('目次 (検討会資料用3)'!$K61,'1.2(1)①'!$B:$B,0),1)</f>
        <v>耐食性高効率熱交換器の導入</v>
      </c>
      <c r="P61" s="58">
        <f t="shared" si="8"/>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c r="B62" s="371" t="s">
        <v>994</v>
      </c>
      <c r="C62" s="372"/>
      <c r="D62" s="64" t="s">
        <v>996</v>
      </c>
      <c r="E62" s="66"/>
      <c r="F62" s="141" t="s">
        <v>13</v>
      </c>
      <c r="G62" s="41" t="str">
        <f t="shared" ref="G62:H77" si="9">G61</f>
        <v>その他の設備導入、運用改善</v>
      </c>
      <c r="H62" s="41" t="str">
        <f t="shared" si="9"/>
        <v>熱利用設備</v>
      </c>
      <c r="I62" s="146" t="s">
        <v>416</v>
      </c>
      <c r="J62" s="140" t="str">
        <f t="shared" si="2"/>
        <v>184～185</v>
      </c>
      <c r="K62" s="60">
        <f>INDEX('1.2(1)①'!$B:$B,MATCH(M62,'1.2(1)①'!$A:$A,0),1)</f>
        <v>184</v>
      </c>
      <c r="L62" s="17">
        <f t="shared" si="3"/>
        <v>185</v>
      </c>
      <c r="M62" s="17" t="str">
        <f t="shared" si="0"/>
        <v>Scope1, 2その他の設備導入、運用改善熱利用設備蒸気利用設備の乾き度改善</v>
      </c>
      <c r="O62" s="58" t="str">
        <f>INDEX('1.2(1)①'!$J:$J,MATCH('目次 (検討会資料用3)'!$K62,'1.2(1)①'!$B:$B,0),1)</f>
        <v>蒸気配管の断熱強化の導入</v>
      </c>
      <c r="P62" s="58">
        <f t="shared" si="8"/>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c r="B63" s="371" t="s">
        <v>994</v>
      </c>
      <c r="C63" s="372"/>
      <c r="D63" s="64" t="s">
        <v>996</v>
      </c>
      <c r="E63" s="66"/>
      <c r="F63" s="141" t="s">
        <v>13</v>
      </c>
      <c r="G63" s="41" t="str">
        <f t="shared" si="9"/>
        <v>その他の設備導入、運用改善</v>
      </c>
      <c r="H63" s="41" t="str">
        <f t="shared" si="9"/>
        <v>熱利用設備</v>
      </c>
      <c r="I63" s="146" t="s">
        <v>421</v>
      </c>
      <c r="J63" s="140" t="str">
        <f t="shared" si="2"/>
        <v>186～188</v>
      </c>
      <c r="K63" s="60">
        <f>INDEX('1.2(1)①'!$B:$B,MATCH(M63,'1.2(1)①'!$A:$A,0),1)</f>
        <v>186</v>
      </c>
      <c r="L63" s="17">
        <f t="shared" si="3"/>
        <v>188</v>
      </c>
      <c r="M63" s="17" t="str">
        <f t="shared" si="0"/>
        <v>Scope1, 2その他の設備導入、運用改善熱利用設備炉壁面の放射率向上</v>
      </c>
      <c r="O63" s="58" t="str">
        <f>INDEX('1.2(1)①'!$J:$J,MATCH('目次 (検討会資料用3)'!$K63,'1.2(1)①'!$B:$B,0),1)</f>
        <v>遠赤外線塗装乾燥装置・高性能遠赤外線乾燥装置の導入</v>
      </c>
      <c r="P63" s="58">
        <f t="shared" si="8"/>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c r="B64" s="371" t="s">
        <v>994</v>
      </c>
      <c r="C64" s="372"/>
      <c r="D64" s="64" t="s">
        <v>996</v>
      </c>
      <c r="E64" s="66"/>
      <c r="F64" s="141" t="s">
        <v>13</v>
      </c>
      <c r="G64" s="41" t="str">
        <f t="shared" si="9"/>
        <v>その他の設備導入、運用改善</v>
      </c>
      <c r="H64" s="41" t="str">
        <f t="shared" si="9"/>
        <v>熱利用設備</v>
      </c>
      <c r="I64" s="146" t="s">
        <v>428</v>
      </c>
      <c r="J64" s="140" t="str">
        <f t="shared" si="2"/>
        <v>189～198</v>
      </c>
      <c r="K64" s="60">
        <f>INDEX('1.2(1)①'!$B:$B,MATCH(M64,'1.2(1)①'!$A:$A,0),1)</f>
        <v>189</v>
      </c>
      <c r="L64" s="17">
        <f t="shared" si="3"/>
        <v>198</v>
      </c>
      <c r="M64" s="17" t="str">
        <f t="shared" si="0"/>
        <v>Scope1, 2その他の設備導入、運用改善熱利用設備熱伝達率の向上</v>
      </c>
      <c r="O64" s="58" t="str">
        <f>INDEX('1.2(1)①'!$J:$J,MATCH('目次 (検討会資料用3)'!$K64,'1.2(1)①'!$B:$B,0),1)</f>
        <v>炉内攪拌装置の導入</v>
      </c>
      <c r="P64" s="58">
        <f t="shared" si="8"/>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c r="B65" s="371" t="s">
        <v>994</v>
      </c>
      <c r="C65" s="372"/>
      <c r="D65" s="64" t="s">
        <v>996</v>
      </c>
      <c r="E65" s="66"/>
      <c r="F65" s="141" t="s">
        <v>13</v>
      </c>
      <c r="G65" s="41" t="str">
        <f t="shared" si="9"/>
        <v>その他の設備導入、運用改善</v>
      </c>
      <c r="H65" s="41" t="str">
        <f t="shared" si="9"/>
        <v>熱利用設備</v>
      </c>
      <c r="I65" s="146" t="s">
        <v>448</v>
      </c>
      <c r="J65" s="140" t="str">
        <f t="shared" si="2"/>
        <v>199～200</v>
      </c>
      <c r="K65" s="60">
        <f>INDEX('1.2(1)①'!$B:$B,MATCH(M65,'1.2(1)①'!$A:$A,0),1)</f>
        <v>199</v>
      </c>
      <c r="L65" s="17">
        <f t="shared" si="3"/>
        <v>200</v>
      </c>
      <c r="M65" s="17" t="str">
        <f t="shared" si="0"/>
        <v>Scope1, 2その他の設備導入、運用改善熱利用設備熱交換器の改善</v>
      </c>
      <c r="O65" s="58" t="str">
        <f>INDEX('1.2(1)①'!$J:$J,MATCH('目次 (検討会資料用3)'!$K65,'1.2(1)①'!$B:$B,0),1)</f>
        <v>燃焼用空気等予熱用熱交換器の導入</v>
      </c>
      <c r="P65" s="58">
        <f t="shared" si="8"/>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c r="B66" s="371" t="s">
        <v>994</v>
      </c>
      <c r="C66" s="372"/>
      <c r="D66" s="64" t="s">
        <v>996</v>
      </c>
      <c r="E66" s="66"/>
      <c r="F66" s="141" t="s">
        <v>13</v>
      </c>
      <c r="G66" s="41" t="str">
        <f t="shared" si="9"/>
        <v>その他の設備導入、運用改善</v>
      </c>
      <c r="H66" s="41" t="str">
        <f t="shared" si="9"/>
        <v>熱利用設備</v>
      </c>
      <c r="I66" s="146" t="s">
        <v>452</v>
      </c>
      <c r="J66" s="140" t="str">
        <f t="shared" si="2"/>
        <v>201～203</v>
      </c>
      <c r="K66" s="60">
        <f>INDEX('1.2(1)①'!$B:$B,MATCH(M66,'1.2(1)①'!$A:$A,0),1)</f>
        <v>201</v>
      </c>
      <c r="L66" s="17">
        <f t="shared" si="3"/>
        <v>203</v>
      </c>
      <c r="M66" s="17" t="str">
        <f t="shared" si="0"/>
        <v>Scope1, 2その他の設備導入、運用改善熱利用設備直接加熱機器・装置</v>
      </c>
      <c r="O66" s="58" t="str">
        <f>INDEX('1.2(1)①'!$J:$J,MATCH('目次 (検討会資料用3)'!$K66,'1.2(1)①'!$B:$B,0),1)</f>
        <v>液中燃焼バーナーの導入</v>
      </c>
      <c r="P66" s="58">
        <f t="shared" si="8"/>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c r="B67" s="371" t="s">
        <v>994</v>
      </c>
      <c r="C67" s="372"/>
      <c r="D67" s="64" t="s">
        <v>996</v>
      </c>
      <c r="E67" s="66"/>
      <c r="F67" s="141" t="s">
        <v>13</v>
      </c>
      <c r="G67" s="41" t="str">
        <f t="shared" si="9"/>
        <v>その他の設備導入、運用改善</v>
      </c>
      <c r="H67" s="41" t="str">
        <f t="shared" si="9"/>
        <v>熱利用設備</v>
      </c>
      <c r="I67" s="146" t="s">
        <v>458</v>
      </c>
      <c r="J67" s="140" t="str">
        <f t="shared" si="2"/>
        <v>204～205</v>
      </c>
      <c r="K67" s="60">
        <f>INDEX('1.2(1)①'!$B:$B,MATCH(M67,'1.2(1)①'!$A:$A,0),1)</f>
        <v>204</v>
      </c>
      <c r="L67" s="17">
        <f t="shared" si="3"/>
        <v>205</v>
      </c>
      <c r="M67" s="17" t="str">
        <f t="shared" si="0"/>
        <v>Scope1, 2その他の設備導入、運用改善熱利用設備多重効用缶</v>
      </c>
      <c r="O67" s="58" t="str">
        <f>INDEX('1.2(1)①'!$J:$J,MATCH('目次 (検討会資料用3)'!$K67,'1.2(1)①'!$B:$B,0),1)</f>
        <v>高効率多重効用缶の導入</v>
      </c>
      <c r="P67" s="58">
        <f t="shared" si="8"/>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c r="B68" s="371" t="s">
        <v>994</v>
      </c>
      <c r="C68" s="372"/>
      <c r="D68" s="64" t="s">
        <v>996</v>
      </c>
      <c r="E68" s="66"/>
      <c r="F68" s="141" t="s">
        <v>13</v>
      </c>
      <c r="G68" s="41" t="str">
        <f t="shared" si="9"/>
        <v>その他の設備導入、運用改善</v>
      </c>
      <c r="H68" s="41" t="str">
        <f t="shared" si="9"/>
        <v>熱利用設備</v>
      </c>
      <c r="I68" s="146" t="s">
        <v>462</v>
      </c>
      <c r="J68" s="140">
        <f t="shared" si="2"/>
        <v>206</v>
      </c>
      <c r="K68" s="60">
        <f>INDEX('1.2(1)①'!$B:$B,MATCH(M68,'1.2(1)①'!$A:$A,0),1)</f>
        <v>206</v>
      </c>
      <c r="L68" s="17">
        <f t="shared" si="3"/>
        <v>206</v>
      </c>
      <c r="M68" s="17" t="str">
        <f t="shared" si="0"/>
        <v>Scope1, 2その他の設備導入、運用改善熱利用設備蒸留塔</v>
      </c>
      <c r="O68" s="58" t="str">
        <f>INDEX('1.2(1)①'!$J:$J,MATCH('目次 (検討会資料用3)'!$K68,'1.2(1)①'!$B:$B,0),1)</f>
        <v>MVR型（自己蒸気機械圧縮型）蒸留装置の導入</v>
      </c>
      <c r="P68" s="58">
        <f t="shared" si="8"/>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c r="B69" s="371" t="s">
        <v>994</v>
      </c>
      <c r="C69" s="372"/>
      <c r="D69" s="64" t="s">
        <v>996</v>
      </c>
      <c r="E69" s="66"/>
      <c r="F69" s="141" t="s">
        <v>13</v>
      </c>
      <c r="G69" s="41" t="str">
        <f t="shared" si="9"/>
        <v>その他の設備導入、運用改善</v>
      </c>
      <c r="H69" s="41" t="str">
        <f t="shared" si="9"/>
        <v>熱利用設備</v>
      </c>
      <c r="I69" s="146" t="s">
        <v>463</v>
      </c>
      <c r="J69" s="140" t="str">
        <f t="shared" si="2"/>
        <v>207～211</v>
      </c>
      <c r="K69" s="60">
        <f>INDEX('1.2(1)①'!$B:$B,MATCH(M69,'1.2(1)①'!$A:$A,0),1)</f>
        <v>207</v>
      </c>
      <c r="L69" s="17">
        <f t="shared" si="3"/>
        <v>211</v>
      </c>
      <c r="M69" s="17" t="str">
        <f t="shared" si="0"/>
        <v>Scope1, 2その他の設備導入、運用改善熱利用設備加熱設備での熱の複合利用</v>
      </c>
      <c r="O69" s="58" t="str">
        <f>INDEX('1.2(1)①'!$J:$J,MATCH('目次 (検討会資料用3)'!$K69,'1.2(1)①'!$B:$B,0),1)</f>
        <v>排熱利用原材料乾燥・予熱装置の導入</v>
      </c>
      <c r="P69" s="58">
        <f t="shared" si="8"/>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c r="B70" s="371" t="s">
        <v>994</v>
      </c>
      <c r="C70" s="372"/>
      <c r="D70" s="64" t="s">
        <v>996</v>
      </c>
      <c r="E70" s="66"/>
      <c r="F70" s="141" t="s">
        <v>13</v>
      </c>
      <c r="G70" s="41" t="str">
        <f t="shared" si="9"/>
        <v>その他の設備導入、運用改善</v>
      </c>
      <c r="H70" s="41" t="str">
        <f t="shared" si="9"/>
        <v>熱利用設備</v>
      </c>
      <c r="I70" s="146" t="s">
        <v>473</v>
      </c>
      <c r="J70" s="140" t="str">
        <f t="shared" si="2"/>
        <v>212～214</v>
      </c>
      <c r="K70" s="60">
        <f>INDEX('1.2(1)①'!$B:$B,MATCH(M70,'1.2(1)①'!$A:$A,0),1)</f>
        <v>212</v>
      </c>
      <c r="L70" s="17">
        <f t="shared" si="3"/>
        <v>214</v>
      </c>
      <c r="M70" s="17" t="str">
        <f t="shared" si="0"/>
        <v>Scope1, 2その他の設備導入、運用改善熱利用設備加熱制御方法の改善</v>
      </c>
      <c r="O70" s="58" t="str">
        <f>INDEX('1.2(1)①'!$J:$J,MATCH('目次 (検討会資料用3)'!$K70,'1.2(1)①'!$B:$B,0),1)</f>
        <v>熱設備エネルギー利用効率化自動制御システムの導入</v>
      </c>
      <c r="P70" s="58">
        <f t="shared" si="8"/>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c r="B71" s="371" t="s">
        <v>994</v>
      </c>
      <c r="C71" s="372"/>
      <c r="D71" s="64" t="s">
        <v>996</v>
      </c>
      <c r="E71" s="66"/>
      <c r="F71" s="141" t="s">
        <v>13</v>
      </c>
      <c r="G71" s="41" t="str">
        <f t="shared" si="9"/>
        <v>その他の設備導入、運用改善</v>
      </c>
      <c r="H71" s="41" t="str">
        <f t="shared" si="9"/>
        <v>熱利用設備</v>
      </c>
      <c r="I71" s="146" t="s">
        <v>479</v>
      </c>
      <c r="J71" s="140" t="str">
        <f t="shared" si="2"/>
        <v>215～216</v>
      </c>
      <c r="K71" s="60">
        <f>INDEX('1.2(1)①'!$B:$B,MATCH(M71,'1.2(1)①'!$A:$A,0),1)</f>
        <v>215</v>
      </c>
      <c r="L71" s="17">
        <f t="shared" si="3"/>
        <v>216</v>
      </c>
      <c r="M71" s="17" t="str">
        <f t="shared" si="0"/>
        <v>Scope1, 2その他の設備導入、運用改善熱利用設備加熱工程の短縮・省略化</v>
      </c>
      <c r="O71" s="58" t="str">
        <f>INDEX('1.2(1)①'!$J:$J,MATCH('目次 (検討会資料用3)'!$K71,'1.2(1)①'!$B:$B,0),1)</f>
        <v>プロセス・工程改善</v>
      </c>
      <c r="P71" s="58">
        <f t="shared" si="8"/>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c r="B72" s="371" t="s">
        <v>994</v>
      </c>
      <c r="C72" s="372"/>
      <c r="D72" s="64" t="s">
        <v>996</v>
      </c>
      <c r="E72" s="66"/>
      <c r="F72" s="141" t="s">
        <v>13</v>
      </c>
      <c r="G72" s="41" t="str">
        <f t="shared" si="9"/>
        <v>その他の設備導入、運用改善</v>
      </c>
      <c r="H72" s="41" t="str">
        <f t="shared" si="9"/>
        <v>熱利用設備</v>
      </c>
      <c r="I72" s="146" t="s">
        <v>484</v>
      </c>
      <c r="J72" s="140" t="str">
        <f t="shared" si="2"/>
        <v>217～218</v>
      </c>
      <c r="K72" s="60">
        <f>INDEX('1.2(1)①'!$B:$B,MATCH(M72,'1.2(1)①'!$A:$A,0),1)</f>
        <v>217</v>
      </c>
      <c r="L72" s="17">
        <f t="shared" si="3"/>
        <v>218</v>
      </c>
      <c r="M72" s="17" t="str">
        <f t="shared" si="0"/>
        <v>Scope1, 2その他の設備導入、運用改善熱利用設備工業炉の断熱向上</v>
      </c>
      <c r="O72" s="58" t="str">
        <f>INDEX('1.2(1)①'!$J:$J,MATCH('目次 (検討会資料用3)'!$K72,'1.2(1)①'!$B:$B,0),1)</f>
        <v>高性能炉壁断熱材の導入</v>
      </c>
      <c r="P72" s="58">
        <f t="shared" si="8"/>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c r="B73" s="371" t="s">
        <v>994</v>
      </c>
      <c r="C73" s="372"/>
      <c r="D73" s="64" t="s">
        <v>996</v>
      </c>
      <c r="E73" s="66"/>
      <c r="F73" s="141" t="s">
        <v>13</v>
      </c>
      <c r="G73" s="41" t="str">
        <f t="shared" si="9"/>
        <v>その他の設備導入、運用改善</v>
      </c>
      <c r="H73" s="41" t="str">
        <f t="shared" si="9"/>
        <v>熱利用設備</v>
      </c>
      <c r="I73" s="146" t="s">
        <v>490</v>
      </c>
      <c r="J73" s="140" t="str">
        <f t="shared" si="2"/>
        <v>219～223</v>
      </c>
      <c r="K73" s="60">
        <f>INDEX('1.2(1)①'!$B:$B,MATCH(M73,'1.2(1)①'!$A:$A,0),1)</f>
        <v>219</v>
      </c>
      <c r="L73" s="17">
        <f t="shared" si="3"/>
        <v>223</v>
      </c>
      <c r="M73" s="17" t="str">
        <f t="shared" si="0"/>
        <v>Scope1, 2その他の設備導入、運用改善熱利用設備加熱設備の断熱向上</v>
      </c>
      <c r="O73" s="58" t="str">
        <f>INDEX('1.2(1)①'!$J:$J,MATCH('目次 (検討会資料用3)'!$K73,'1.2(1)①'!$B:$B,0),1)</f>
        <v>熱輸送管断熱強化</v>
      </c>
      <c r="P73" s="58">
        <f t="shared" si="8"/>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c r="B74" s="371" t="s">
        <v>994</v>
      </c>
      <c r="C74" s="372"/>
      <c r="D74" s="64" t="s">
        <v>996</v>
      </c>
      <c r="E74" s="66"/>
      <c r="F74" s="141" t="s">
        <v>13</v>
      </c>
      <c r="G74" s="41" t="str">
        <f t="shared" si="9"/>
        <v>その他の設備導入、運用改善</v>
      </c>
      <c r="H74" s="41" t="str">
        <f t="shared" si="9"/>
        <v>熱利用設備</v>
      </c>
      <c r="I74" s="146" t="s">
        <v>501</v>
      </c>
      <c r="J74" s="140" t="str">
        <f t="shared" si="2"/>
        <v>224～226</v>
      </c>
      <c r="K74" s="60">
        <f>INDEX('1.2(1)①'!$B:$B,MATCH(M74,'1.2(1)①'!$A:$A,0),1)</f>
        <v>224</v>
      </c>
      <c r="L74" s="17">
        <f t="shared" si="3"/>
        <v>226</v>
      </c>
      <c r="M74" s="17" t="str">
        <f t="shared" si="0"/>
        <v>Scope1, 2その他の設備導入、運用改善熱利用設備開口部の縮小・密閉装置</v>
      </c>
      <c r="O74" s="58" t="str">
        <f>INDEX('1.2(1)①'!$J:$J,MATCH('目次 (検討会資料用3)'!$K74,'1.2(1)①'!$B:$B,0),1)</f>
        <v>親子扉の導入</v>
      </c>
      <c r="P74" s="58">
        <f t="shared" si="8"/>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c r="B75" s="371" t="s">
        <v>994</v>
      </c>
      <c r="C75" s="372"/>
      <c r="D75" s="64" t="s">
        <v>996</v>
      </c>
      <c r="E75" s="66"/>
      <c r="F75" s="141" t="s">
        <v>13</v>
      </c>
      <c r="G75" s="41" t="str">
        <f t="shared" si="9"/>
        <v>その他の設備導入、運用改善</v>
      </c>
      <c r="H75" s="41" t="str">
        <f t="shared" si="9"/>
        <v>熱利用設備</v>
      </c>
      <c r="I75" s="146" t="s">
        <v>508</v>
      </c>
      <c r="J75" s="140" t="str">
        <f t="shared" si="2"/>
        <v>227～235</v>
      </c>
      <c r="K75" s="60">
        <f>INDEX('1.2(1)①'!$B:$B,MATCH(M75,'1.2(1)①'!$A:$A,0),1)</f>
        <v>227</v>
      </c>
      <c r="L75" s="17">
        <f t="shared" si="3"/>
        <v>235</v>
      </c>
      <c r="M75" s="17" t="str">
        <f t="shared" si="0"/>
        <v>Scope1, 2その他の設備導入、運用改善熱利用設備熱媒体輸送管の合理化</v>
      </c>
      <c r="O75" s="58" t="str">
        <f>INDEX('1.2(1)①'!$J:$J,MATCH('目次 (検討会資料用3)'!$K75,'1.2(1)①'!$B:$B,0),1)</f>
        <v>熱輸送管断熱強化</v>
      </c>
      <c r="P75" s="58">
        <f t="shared" si="8"/>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c r="B76" s="371" t="s">
        <v>994</v>
      </c>
      <c r="C76" s="372"/>
      <c r="D76" s="64" t="s">
        <v>996</v>
      </c>
      <c r="E76" s="66"/>
      <c r="F76" s="141" t="s">
        <v>13</v>
      </c>
      <c r="G76" s="41" t="str">
        <f t="shared" si="9"/>
        <v>その他の設備導入、運用改善</v>
      </c>
      <c r="H76" s="41" t="str">
        <f t="shared" si="9"/>
        <v>熱利用設備</v>
      </c>
      <c r="I76" s="146" t="s">
        <v>525</v>
      </c>
      <c r="J76" s="140" t="str">
        <f t="shared" si="2"/>
        <v>236～238</v>
      </c>
      <c r="K76" s="60">
        <f>INDEX('1.2(1)①'!$B:$B,MATCH(M76,'1.2(1)①'!$A:$A,0),1)</f>
        <v>236</v>
      </c>
      <c r="L76" s="17">
        <f t="shared" si="3"/>
        <v>238</v>
      </c>
      <c r="M76" s="17" t="str">
        <f t="shared" si="0"/>
        <v>Scope1, 2その他の設備導入、運用改善熱利用設備被加熱材の予備処理</v>
      </c>
      <c r="O76" s="58" t="str">
        <f>INDEX('1.2(1)①'!$J:$J,MATCH('目次 (検討会資料用3)'!$K76,'1.2(1)①'!$B:$B,0),1)</f>
        <v>省エネルギー型乾燥装置の導入</v>
      </c>
      <c r="P76" s="58">
        <f t="shared" si="8"/>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c r="B77" s="371" t="s">
        <v>994</v>
      </c>
      <c r="C77" s="372"/>
      <c r="D77" s="64" t="s">
        <v>996</v>
      </c>
      <c r="E77" s="66"/>
      <c r="F77" s="141" t="s">
        <v>13</v>
      </c>
      <c r="G77" s="41" t="str">
        <f t="shared" si="9"/>
        <v>その他の設備導入、運用改善</v>
      </c>
      <c r="H77" s="41" t="str">
        <f t="shared" si="9"/>
        <v>熱利用設備</v>
      </c>
      <c r="I77" s="146" t="s">
        <v>531</v>
      </c>
      <c r="J77" s="140" t="str">
        <f t="shared" si="2"/>
        <v>239～241</v>
      </c>
      <c r="K77" s="60">
        <f>INDEX('1.2(1)①'!$B:$B,MATCH(M77,'1.2(1)①'!$A:$A,0),1)</f>
        <v>239</v>
      </c>
      <c r="L77" s="17">
        <f t="shared" si="3"/>
        <v>241</v>
      </c>
      <c r="M77" s="17" t="str">
        <f t="shared" si="0"/>
        <v>Scope1, 2その他の設備導入、運用改善熱利用設備蓄熱装置</v>
      </c>
      <c r="O77" s="58" t="str">
        <f>INDEX('1.2(1)①'!$J:$J,MATCH('目次 (検討会資料用3)'!$K77,'1.2(1)①'!$B:$B,0),1)</f>
        <v>蓄熱式冷温水供給装置の導入</v>
      </c>
      <c r="P77" s="58">
        <f t="shared" si="8"/>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c r="B78" s="371" t="s">
        <v>994</v>
      </c>
      <c r="C78" s="372"/>
      <c r="D78" s="64" t="s">
        <v>996</v>
      </c>
      <c r="E78" s="66"/>
      <c r="F78" s="141" t="s">
        <v>13</v>
      </c>
      <c r="G78" s="41" t="str">
        <f t="shared" ref="G78:H93" si="10">G77</f>
        <v>その他の設備導入、運用改善</v>
      </c>
      <c r="H78" s="41" t="str">
        <f t="shared" si="10"/>
        <v>熱利用設備</v>
      </c>
      <c r="I78" s="146" t="s">
        <v>537</v>
      </c>
      <c r="J78" s="140">
        <f t="shared" si="2"/>
        <v>242</v>
      </c>
      <c r="K78" s="60">
        <f>INDEX('1.2(1)①'!$B:$B,MATCH(M78,'1.2(1)①'!$A:$A,0),1)</f>
        <v>242</v>
      </c>
      <c r="L78" s="17">
        <f t="shared" si="3"/>
        <v>242</v>
      </c>
      <c r="M78" s="17" t="str">
        <f t="shared" si="0"/>
        <v>Scope1, 2その他の設備導入、運用改善熱利用設備真空蒸気媒体による加熱</v>
      </c>
      <c r="O78" s="58" t="str">
        <f>INDEX('1.2(1)①'!$J:$J,MATCH('目次 (検討会資料用3)'!$K78,'1.2(1)①'!$B:$B,0),1)</f>
        <v>真空蒸気方式低温加熱システムの導入</v>
      </c>
      <c r="P78" s="58">
        <f t="shared" si="8"/>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c r="B79" s="371" t="s">
        <v>994</v>
      </c>
      <c r="C79" s="372"/>
      <c r="D79" s="64" t="s">
        <v>996</v>
      </c>
      <c r="E79" s="66"/>
      <c r="F79" s="141" t="s">
        <v>13</v>
      </c>
      <c r="G79" s="41" t="str">
        <f t="shared" si="10"/>
        <v>その他の設備導入、運用改善</v>
      </c>
      <c r="H79" s="41" t="str">
        <f t="shared" si="10"/>
        <v>熱利用設備</v>
      </c>
      <c r="I79" s="146" t="s">
        <v>540</v>
      </c>
      <c r="J79" s="140" t="str">
        <f t="shared" si="2"/>
        <v>243～252</v>
      </c>
      <c r="K79" s="60">
        <f>INDEX('1.2(1)①'!$B:$B,MATCH(M79,'1.2(1)①'!$A:$A,0),1)</f>
        <v>243</v>
      </c>
      <c r="L79" s="17">
        <f t="shared" si="3"/>
        <v>252</v>
      </c>
      <c r="M79" s="17" t="str">
        <f t="shared" si="0"/>
        <v>Scope1, 2その他の設備導入、運用改善熱利用設備その他</v>
      </c>
      <c r="O79" s="58" t="str">
        <f>INDEX('1.2(1)①'!$J:$J,MATCH('目次 (検討会資料用3)'!$K79,'1.2(1)①'!$B:$B,0),1)</f>
        <v>熱回収型密閉式溶剤回収装置の導入</v>
      </c>
      <c r="P79" s="58">
        <f t="shared" si="8"/>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c r="B80" s="371" t="s">
        <v>994</v>
      </c>
      <c r="C80" s="372"/>
      <c r="D80" s="64" t="s">
        <v>996</v>
      </c>
      <c r="E80" s="66"/>
      <c r="F80" s="141" t="s">
        <v>13</v>
      </c>
      <c r="G80" s="41" t="str">
        <f t="shared" si="10"/>
        <v>その他の設備導入、運用改善</v>
      </c>
      <c r="H80" s="14" t="s">
        <v>560</v>
      </c>
      <c r="I80" s="146" t="s">
        <v>561</v>
      </c>
      <c r="J80" s="140" t="str">
        <f t="shared" si="2"/>
        <v>253～254</v>
      </c>
      <c r="K80" s="60">
        <f>INDEX('1.2(1)①'!$B:$B,MATCH(M80,'1.2(1)①'!$A:$A,0),1)</f>
        <v>253</v>
      </c>
      <c r="L80" s="17">
        <f t="shared" si="3"/>
        <v>254</v>
      </c>
      <c r="M80" s="17" t="str">
        <f t="shared" si="0"/>
        <v>Scope1, 2その他の設備導入、運用改善廃熱回収設備断熱</v>
      </c>
      <c r="O80" s="58" t="str">
        <f>INDEX('1.2(1)①'!$J:$J,MATCH('目次 (検討会資料用3)'!$K80,'1.2(1)①'!$B:$B,0),1)</f>
        <v>熱輸送管の断熱強化</v>
      </c>
      <c r="P80" s="58">
        <f t="shared" si="8"/>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c r="B81" s="371" t="s">
        <v>994</v>
      </c>
      <c r="C81" s="372"/>
      <c r="D81" s="64" t="s">
        <v>996</v>
      </c>
      <c r="E81" s="66"/>
      <c r="F81" s="141" t="s">
        <v>13</v>
      </c>
      <c r="G81" s="41" t="str">
        <f t="shared" si="10"/>
        <v>その他の設備導入、運用改善</v>
      </c>
      <c r="H81" s="41" t="str">
        <f t="shared" si="10"/>
        <v>廃熱回収設備</v>
      </c>
      <c r="I81" s="146" t="s">
        <v>531</v>
      </c>
      <c r="J81" s="140">
        <f t="shared" si="2"/>
        <v>255</v>
      </c>
      <c r="K81" s="60">
        <f>INDEX('1.2(1)①'!$B:$B,MATCH(M81,'1.2(1)①'!$A:$A,0),1)</f>
        <v>255</v>
      </c>
      <c r="L81" s="17">
        <f t="shared" si="3"/>
        <v>255</v>
      </c>
      <c r="M81" s="17" t="str">
        <f t="shared" si="0"/>
        <v>Scope1, 2その他の設備導入、運用改善廃熱回収設備蓄熱装置</v>
      </c>
      <c r="O81" s="58" t="str">
        <f>INDEX('1.2(1)①'!$J:$J,MATCH('目次 (検討会資料用3)'!$K81,'1.2(1)①'!$B:$B,0),1)</f>
        <v>熱回収用蓄熱槽の導入</v>
      </c>
      <c r="P81" s="58">
        <f t="shared" si="8"/>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c r="B82" s="371" t="s">
        <v>994</v>
      </c>
      <c r="C82" s="372"/>
      <c r="D82" s="64" t="s">
        <v>996</v>
      </c>
      <c r="E82" s="66"/>
      <c r="F82" s="141" t="s">
        <v>13</v>
      </c>
      <c r="G82" s="41" t="str">
        <f t="shared" si="10"/>
        <v>その他の設備導入、運用改善</v>
      </c>
      <c r="H82" s="41" t="str">
        <f t="shared" si="10"/>
        <v>廃熱回収設備</v>
      </c>
      <c r="I82" s="146" t="s">
        <v>566</v>
      </c>
      <c r="J82" s="140" t="str">
        <f t="shared" si="2"/>
        <v>256～257</v>
      </c>
      <c r="K82" s="60">
        <f>INDEX('1.2(1)①'!$B:$B,MATCH(M82,'1.2(1)①'!$A:$A,0),1)</f>
        <v>256</v>
      </c>
      <c r="L82" s="17">
        <f t="shared" si="3"/>
        <v>257</v>
      </c>
      <c r="M82" s="17" t="str">
        <f t="shared" si="0"/>
        <v>Scope1, 2その他の設備導入、運用改善廃熱回収設備被加熱物の排熱有効利用</v>
      </c>
      <c r="O82" s="58" t="str">
        <f>INDEX('1.2(1)①'!$J:$J,MATCH('目次 (検討会資料用3)'!$K82,'1.2(1)①'!$B:$B,0),1)</f>
        <v>被加熱材料顕熱回収装置の導入</v>
      </c>
      <c r="P82" s="58">
        <f t="shared" si="8"/>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c r="B83" s="371" t="s">
        <v>994</v>
      </c>
      <c r="C83" s="372"/>
      <c r="D83" s="64" t="s">
        <v>996</v>
      </c>
      <c r="E83" s="66"/>
      <c r="F83" s="141" t="s">
        <v>13</v>
      </c>
      <c r="G83" s="41" t="str">
        <f t="shared" si="10"/>
        <v>その他の設備導入、運用改善</v>
      </c>
      <c r="H83" s="14" t="s">
        <v>110</v>
      </c>
      <c r="I83" s="146" t="s">
        <v>110</v>
      </c>
      <c r="J83" s="140">
        <f t="shared" si="2"/>
        <v>258</v>
      </c>
      <c r="K83" s="60">
        <f>INDEX('1.2(1)①'!$B:$B,MATCH(M83,'1.2(1)①'!$A:$A,0),1)</f>
        <v>258</v>
      </c>
      <c r="L83" s="17">
        <f t="shared" si="3"/>
        <v>258</v>
      </c>
      <c r="M83" s="17" t="str">
        <f t="shared" si="0"/>
        <v>Scope1, 2その他の設備導入、運用改善コージェネレーション設備コージェネレーション設備</v>
      </c>
      <c r="O83" s="58" t="str">
        <f>INDEX('1.2(1)①'!$J:$J,MATCH('目次 (検討会資料用3)'!$K83,'1.2(1)①'!$B:$B,0),1)</f>
        <v>工場内蒸気最適運用システムの導入</v>
      </c>
      <c r="P83" s="58">
        <f t="shared" si="8"/>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c r="B84" s="371" t="s">
        <v>994</v>
      </c>
      <c r="C84" s="372"/>
      <c r="D84" s="64" t="s">
        <v>996</v>
      </c>
      <c r="E84" s="66"/>
      <c r="F84" s="141" t="s">
        <v>13</v>
      </c>
      <c r="G84" s="41" t="str">
        <f t="shared" si="10"/>
        <v>その他の設備導入、運用改善</v>
      </c>
      <c r="H84" s="41" t="str">
        <f t="shared" si="10"/>
        <v>コージェネレーション設備</v>
      </c>
      <c r="I84" s="146" t="s">
        <v>571</v>
      </c>
      <c r="J84" s="140"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58" t="str">
        <f>INDEX('1.2(1)①'!$J:$J,MATCH('目次 (検討会資料用3)'!$K84,'1.2(1)①'!$B:$B,0),1)</f>
        <v>多段抽気型蒸気タービンの導入</v>
      </c>
      <c r="P84" s="58">
        <f t="shared" si="8"/>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c r="B85" s="371" t="s">
        <v>994</v>
      </c>
      <c r="C85" s="372"/>
      <c r="D85" s="64" t="s">
        <v>996</v>
      </c>
      <c r="E85" s="66"/>
      <c r="F85" s="141" t="s">
        <v>13</v>
      </c>
      <c r="G85" s="41" t="str">
        <f t="shared" si="10"/>
        <v>その他の設備導入、運用改善</v>
      </c>
      <c r="H85" s="41" t="str">
        <f t="shared" si="10"/>
        <v>コージェネレーション設備</v>
      </c>
      <c r="I85" s="146" t="s">
        <v>540</v>
      </c>
      <c r="J85" s="140" t="str">
        <f t="shared" si="2"/>
        <v>261～265</v>
      </c>
      <c r="K85" s="60">
        <f>INDEX('1.2(1)①'!$B:$B,MATCH(M85,'1.2(1)①'!$A:$A,0),1)</f>
        <v>261</v>
      </c>
      <c r="L85" s="17">
        <f t="shared" si="3"/>
        <v>265</v>
      </c>
      <c r="M85" s="17" t="str">
        <f t="shared" si="0"/>
        <v>Scope1, 2その他の設備導入、運用改善コージェネレーション設備その他</v>
      </c>
      <c r="O85" s="58" t="str">
        <f>INDEX('1.2(1)①'!$J:$J,MATCH('目次 (検討会資料用3)'!$K85,'1.2(1)①'!$B:$B,0),1)</f>
        <v>排気再燃バーナー、追い焚きバーナーの導入</v>
      </c>
      <c r="P85" s="58">
        <f t="shared" si="8"/>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c r="B86" s="371" t="s">
        <v>994</v>
      </c>
      <c r="C86" s="372"/>
      <c r="D86" s="64" t="s">
        <v>996</v>
      </c>
      <c r="E86" s="66"/>
      <c r="F86" s="141" t="s">
        <v>13</v>
      </c>
      <c r="G86" s="41" t="str">
        <f t="shared" si="10"/>
        <v>その他の設備導入、運用改善</v>
      </c>
      <c r="H86" s="14" t="s">
        <v>117</v>
      </c>
      <c r="I86" s="146" t="s">
        <v>118</v>
      </c>
      <c r="J86" s="140" t="str">
        <f t="shared" si="2"/>
        <v>266～273</v>
      </c>
      <c r="K86" s="60">
        <f>INDEX('1.2(1)①'!$B:$B,MATCH(M86,'1.2(1)①'!$A:$A,0),1)</f>
        <v>266</v>
      </c>
      <c r="L86" s="17">
        <f t="shared" si="3"/>
        <v>273</v>
      </c>
      <c r="M86" s="17" t="str">
        <f t="shared" si="0"/>
        <v>Scope1, 2その他の設備導入、運用改善電気使用設備受変電、配電設備</v>
      </c>
      <c r="O86" s="58" t="str">
        <f>INDEX('1.2(1)①'!$J:$J,MATCH('目次 (検討会資料用3)'!$K86,'1.2(1)①'!$B:$B,0),1)</f>
        <v>負荷電圧安定化供給装置の導入</v>
      </c>
      <c r="P86" s="58">
        <f t="shared" si="8"/>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c r="B87" s="371" t="s">
        <v>994</v>
      </c>
      <c r="C87" s="372"/>
      <c r="D87" s="64" t="s">
        <v>996</v>
      </c>
      <c r="E87" s="66"/>
      <c r="F87" s="141" t="s">
        <v>13</v>
      </c>
      <c r="G87" s="41" t="str">
        <f t="shared" si="10"/>
        <v>その他の設備導入、運用改善</v>
      </c>
      <c r="H87" s="41" t="str">
        <f t="shared" si="10"/>
        <v>電気使用設備</v>
      </c>
      <c r="I87" s="146" t="s">
        <v>597</v>
      </c>
      <c r="J87" s="140" t="str">
        <f t="shared" si="2"/>
        <v>274～278</v>
      </c>
      <c r="K87" s="60">
        <f>INDEX('1.2(1)①'!$B:$B,MATCH(M87,'1.2(1)①'!$A:$A,0),1)</f>
        <v>274</v>
      </c>
      <c r="L87" s="17">
        <f t="shared" si="3"/>
        <v>278</v>
      </c>
      <c r="M87" s="17" t="str">
        <f t="shared" si="0"/>
        <v>Scope1, 2その他の設備導入、運用改善電気使用設備回転数制御装置</v>
      </c>
      <c r="O87" s="58" t="str">
        <f>INDEX('1.2(1)①'!$J:$J,MATCH('目次 (検討会資料用3)'!$K87,'1.2(1)①'!$B:$B,0),1)</f>
        <v>インバーター制御装置の導入</v>
      </c>
      <c r="P87" s="58">
        <f t="shared" si="8"/>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c r="B88" s="371" t="s">
        <v>994</v>
      </c>
      <c r="C88" s="372"/>
      <c r="D88" s="64" t="s">
        <v>996</v>
      </c>
      <c r="E88" s="66"/>
      <c r="F88" s="141" t="s">
        <v>13</v>
      </c>
      <c r="G88" s="41" t="str">
        <f t="shared" si="10"/>
        <v>その他の設備導入、運用改善</v>
      </c>
      <c r="H88" s="41" t="str">
        <f t="shared" si="10"/>
        <v>電気使用設備</v>
      </c>
      <c r="I88" s="146" t="s">
        <v>608</v>
      </c>
      <c r="J88" s="140" t="str">
        <f t="shared" si="2"/>
        <v>279～281</v>
      </c>
      <c r="K88" s="60">
        <f>INDEX('1.2(1)①'!$B:$B,MATCH(M88,'1.2(1)①'!$A:$A,0),1)</f>
        <v>279</v>
      </c>
      <c r="L88" s="17">
        <f t="shared" si="3"/>
        <v>281</v>
      </c>
      <c r="M88" s="17" t="str">
        <f t="shared" ref="M88:M100" si="11">F88&amp;G88&amp;H88&amp;I88</f>
        <v>Scope1, 2その他の設備導入、運用改善電気使用設備力率改善</v>
      </c>
      <c r="O88" s="58" t="str">
        <f>INDEX('1.2(1)①'!$J:$J,MATCH('目次 (検討会資料用3)'!$K88,'1.2(1)①'!$B:$B,0),1)</f>
        <v>進相コンデンサの導入</v>
      </c>
      <c r="P88" s="58">
        <f t="shared" ref="P88:P100" si="12">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c r="B89" s="371" t="s">
        <v>994</v>
      </c>
      <c r="C89" s="372"/>
      <c r="D89" s="64" t="s">
        <v>996</v>
      </c>
      <c r="E89" s="66"/>
      <c r="F89" s="141" t="s">
        <v>13</v>
      </c>
      <c r="G89" s="41" t="str">
        <f t="shared" si="10"/>
        <v>その他の設備導入、運用改善</v>
      </c>
      <c r="H89" s="41" t="str">
        <f t="shared" si="10"/>
        <v>電気使用設備</v>
      </c>
      <c r="I89" s="146" t="s">
        <v>615</v>
      </c>
      <c r="J89" s="140" t="str">
        <f t="shared" ref="J89:J100" si="13">HYPERLINK("#'"&amp;$B$17&amp;$B$18&amp;$B$21&amp;"'!B"&amp;K89+6,IF(L89=K89,K89,K89&amp;"～"&amp;L89))</f>
        <v>282～286</v>
      </c>
      <c r="K89" s="60">
        <f>INDEX('1.2(1)①'!$B:$B,MATCH(M89,'1.2(1)①'!$A:$A,0),1)</f>
        <v>282</v>
      </c>
      <c r="L89" s="17">
        <f t="shared" ref="L89:L99" si="14">K90-1</f>
        <v>286</v>
      </c>
      <c r="M89" s="17" t="str">
        <f t="shared" si="11"/>
        <v>Scope1, 2その他の設備導入、運用改善電気使用設備計測管理装置</v>
      </c>
      <c r="O89" s="58" t="str">
        <f>INDEX('1.2(1)①'!$J:$J,MATCH('目次 (検討会資料用3)'!$K89,'1.2(1)①'!$B:$B,0),1)</f>
        <v>自動計測装置の導入</v>
      </c>
      <c r="P89" s="58">
        <f t="shared" si="12"/>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c r="B90" s="371" t="s">
        <v>994</v>
      </c>
      <c r="C90" s="372"/>
      <c r="D90" s="64" t="s">
        <v>996</v>
      </c>
      <c r="E90" s="66"/>
      <c r="F90" s="141" t="s">
        <v>13</v>
      </c>
      <c r="G90" s="41" t="str">
        <f t="shared" si="10"/>
        <v>その他の設備導入、運用改善</v>
      </c>
      <c r="H90" s="41" t="str">
        <f t="shared" si="10"/>
        <v>電気使用設備</v>
      </c>
      <c r="I90" s="146" t="s">
        <v>626</v>
      </c>
      <c r="J90" s="140" t="str">
        <f t="shared" si="13"/>
        <v>287～290</v>
      </c>
      <c r="K90" s="60">
        <f>INDEX('1.2(1)①'!$B:$B,MATCH(M90,'1.2(1)①'!$A:$A,0),1)</f>
        <v>287</v>
      </c>
      <c r="L90" s="17">
        <f t="shared" si="14"/>
        <v>290</v>
      </c>
      <c r="M90" s="17" t="str">
        <f t="shared" si="11"/>
        <v>Scope1, 2その他の設備導入、運用改善電気使用設備業務用機器</v>
      </c>
      <c r="O90" s="58" t="str">
        <f>INDEX('1.2(1)①'!$J:$J,MATCH('目次 (検討会資料用3)'!$K90,'1.2(1)①'!$B:$B,0),1)</f>
        <v>ショーケースの保温装置の導入</v>
      </c>
      <c r="P90" s="58">
        <f t="shared" si="12"/>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c r="B91" s="371" t="s">
        <v>994</v>
      </c>
      <c r="C91" s="372"/>
      <c r="D91" s="40" t="s">
        <v>996</v>
      </c>
      <c r="E91" s="67"/>
      <c r="F91" s="41" t="s">
        <v>13</v>
      </c>
      <c r="G91" s="41" t="str">
        <f t="shared" si="10"/>
        <v>その他の設備導入、運用改善</v>
      </c>
      <c r="H91" s="41" t="str">
        <f t="shared" si="10"/>
        <v>電気使用設備</v>
      </c>
      <c r="I91" s="146" t="s">
        <v>540</v>
      </c>
      <c r="J91" s="140" t="str">
        <f t="shared" si="13"/>
        <v>291～295</v>
      </c>
      <c r="K91" s="60">
        <f>INDEX('1.2(1)①'!$B:$B,MATCH(M91,'1.2(1)①'!$A:$A,0),1)</f>
        <v>291</v>
      </c>
      <c r="L91" s="17">
        <f t="shared" si="14"/>
        <v>295</v>
      </c>
      <c r="M91" s="17" t="str">
        <f t="shared" si="11"/>
        <v>Scope1, 2その他の設備導入、運用改善電気使用設備その他</v>
      </c>
      <c r="O91" s="58" t="str">
        <f>INDEX('1.2(1)①'!$J:$J,MATCH('目次 (検討会資料用3)'!$K91,'1.2(1)①'!$B:$B,0),1)</f>
        <v>高性能電気分解炉・メッキ炉の導入</v>
      </c>
      <c r="P91" s="58">
        <f t="shared" si="12"/>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c r="B92" s="371" t="s">
        <v>994</v>
      </c>
      <c r="C92" s="372"/>
      <c r="D92" s="64" t="s">
        <v>996</v>
      </c>
      <c r="E92" s="66"/>
      <c r="F92" s="141" t="s">
        <v>13</v>
      </c>
      <c r="G92" s="41" t="str">
        <f t="shared" si="10"/>
        <v>その他の設備導入、運用改善</v>
      </c>
      <c r="H92" s="14" t="s">
        <v>169</v>
      </c>
      <c r="I92" s="146" t="s">
        <v>646</v>
      </c>
      <c r="J92" s="140" t="str">
        <f t="shared" si="13"/>
        <v>296～297</v>
      </c>
      <c r="K92" s="60">
        <f>INDEX('1.2(1)①'!$B:$B,MATCH(M92,'1.2(1)①'!$A:$A,0),1)</f>
        <v>296</v>
      </c>
      <c r="L92" s="17">
        <f t="shared" si="14"/>
        <v>297</v>
      </c>
      <c r="M92" s="17" t="str">
        <f t="shared" si="11"/>
        <v>Scope1, 2その他の設備導入、運用改善建物外壁・屋根・窓・床の断熱化・気密化</v>
      </c>
      <c r="O92" s="58" t="str">
        <f>INDEX('1.2(1)①'!$J:$J,MATCH('目次 (検討会資料用3)'!$K92,'1.2(1)①'!$B:$B,0),1)</f>
        <v>空調ゾーニングの細分化</v>
      </c>
      <c r="P92" s="58">
        <f t="shared" si="12"/>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c r="B93" s="371" t="s">
        <v>994</v>
      </c>
      <c r="C93" s="372"/>
      <c r="D93" s="64" t="s">
        <v>996</v>
      </c>
      <c r="E93" s="66"/>
      <c r="F93" s="141" t="s">
        <v>13</v>
      </c>
      <c r="G93" s="41" t="str">
        <f t="shared" si="10"/>
        <v>その他の設備導入、運用改善</v>
      </c>
      <c r="H93" s="41" t="str">
        <f>H92</f>
        <v>建物</v>
      </c>
      <c r="I93" s="146" t="s">
        <v>651</v>
      </c>
      <c r="J93" s="140" t="e">
        <f t="shared" si="13"/>
        <v>#N/A</v>
      </c>
      <c r="K93" s="60">
        <f>INDEX('1.2(1)①'!$B:$B,MATCH(M93,'1.2(1)①'!$A:$A,0),1)</f>
        <v>298</v>
      </c>
      <c r="L93" s="17" t="e">
        <f t="shared" si="14"/>
        <v>#N/A</v>
      </c>
      <c r="M93" s="17" t="str">
        <f t="shared" si="11"/>
        <v>Scope1, 2その他の設備導入、運用改善建物日射遮蔽</v>
      </c>
      <c r="O93" s="58" t="str">
        <f>INDEX('1.2(1)①'!$J:$J,MATCH('目次 (検討会資料用3)'!$K93,'1.2(1)①'!$B:$B,0),1)</f>
        <v>日射遮蔽</v>
      </c>
      <c r="P93" s="58" t="e">
        <f t="shared" si="12"/>
        <v>#N/A</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c r="B94" s="371" t="s">
        <v>994</v>
      </c>
      <c r="C94" s="372"/>
      <c r="D94" s="64" t="s">
        <v>996</v>
      </c>
      <c r="E94" s="66"/>
      <c r="F94" s="141" t="s">
        <v>13</v>
      </c>
      <c r="G94" s="41" t="str">
        <f t="shared" ref="G94:G96" si="15">G93</f>
        <v>その他の設備導入、運用改善</v>
      </c>
      <c r="H94" s="373" t="s">
        <v>195</v>
      </c>
      <c r="I94" s="374"/>
      <c r="J94" s="140" t="e">
        <f t="shared" si="13"/>
        <v>#N/A</v>
      </c>
      <c r="K94" s="60" t="e">
        <f>INDEX('1.2(1)①'!$B:$B,MATCH(M94,'1.2(1)①'!$A:$A,0),1)</f>
        <v>#N/A</v>
      </c>
      <c r="L94" s="17" t="e">
        <f t="shared" si="14"/>
        <v>#N/A</v>
      </c>
      <c r="M94" s="17" t="str">
        <f t="shared" si="11"/>
        <v>Scope1, 2その他の設備導入、運用改善未利用エネルギー・再生可能エネルギー設備</v>
      </c>
      <c r="O94" s="58" t="e">
        <f>INDEX('1.2(1)①'!$J:$J,MATCH('目次 (検討会資料用3)'!$K94,'1.2(1)①'!$B:$B,0),1)</f>
        <v>#N/A</v>
      </c>
      <c r="P94" s="58" t="e">
        <f t="shared" si="12"/>
        <v>#N/A</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c r="B95" s="371" t="s">
        <v>994</v>
      </c>
      <c r="C95" s="372"/>
      <c r="D95" s="64" t="s">
        <v>996</v>
      </c>
      <c r="E95" s="66"/>
      <c r="F95" s="141" t="s">
        <v>13</v>
      </c>
      <c r="G95" s="41" t="str">
        <f t="shared" si="15"/>
        <v>その他の設備導入、運用改善</v>
      </c>
      <c r="H95" s="373" t="s">
        <v>664</v>
      </c>
      <c r="I95" s="374"/>
      <c r="J95" s="140" t="e">
        <f t="shared" si="13"/>
        <v>#N/A</v>
      </c>
      <c r="K95" s="60" t="e">
        <f>INDEX('1.2(1)①'!$B:$B,MATCH(M95,'1.2(1)①'!$A:$A,0),1)</f>
        <v>#N/A</v>
      </c>
      <c r="L95" s="17">
        <f t="shared" si="14"/>
        <v>309</v>
      </c>
      <c r="M95" s="17" t="str">
        <f t="shared" si="11"/>
        <v>Scope1, 2その他の設備導入、運用改善余剰蒸気活用設備</v>
      </c>
      <c r="O95" s="58" t="e">
        <f>INDEX('1.2(1)①'!$J:$J,MATCH('目次 (検討会資料用3)'!$K95,'1.2(1)①'!$B:$B,0),1)</f>
        <v>#N/A</v>
      </c>
      <c r="P95" s="58" t="e">
        <f t="shared" si="12"/>
        <v>#N/A</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c r="B96" s="371" t="s">
        <v>994</v>
      </c>
      <c r="C96" s="372"/>
      <c r="D96" s="64" t="s">
        <v>996</v>
      </c>
      <c r="E96" s="66"/>
      <c r="F96" s="141" t="s">
        <v>13</v>
      </c>
      <c r="G96" s="41" t="str">
        <f t="shared" si="15"/>
        <v>その他の設備導入、運用改善</v>
      </c>
      <c r="H96" s="373" t="s">
        <v>673</v>
      </c>
      <c r="I96" s="374"/>
      <c r="J96" s="140" t="str">
        <f t="shared" si="13"/>
        <v>310～312</v>
      </c>
      <c r="K96" s="60">
        <f>INDEX('1.2(1)①'!$B:$B,MATCH(M96,'1.2(1)①'!$A:$A,0),1)</f>
        <v>310</v>
      </c>
      <c r="L96" s="17">
        <f t="shared" si="14"/>
        <v>312</v>
      </c>
      <c r="M96" s="17" t="str">
        <f t="shared" si="11"/>
        <v>Scope1, 2その他の設備導入、運用改善情報技術</v>
      </c>
      <c r="O96" s="58" t="str">
        <f>INDEX('1.2(1)①'!$J:$J,MATCH('目次 (検討会資料用3)'!$K96,'1.2(1)①'!$B:$B,0),1)</f>
        <v>ネットワーク対応型製造設備の導入</v>
      </c>
      <c r="P96" s="58">
        <f t="shared" si="12"/>
        <v>3</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28.8">
      <c r="B97" s="371" t="s">
        <v>994</v>
      </c>
      <c r="C97" s="372"/>
      <c r="D97" s="64" t="s">
        <v>996</v>
      </c>
      <c r="E97" s="66"/>
      <c r="F97" s="13" t="s">
        <v>678</v>
      </c>
      <c r="G97" s="146" t="s">
        <v>679</v>
      </c>
      <c r="H97" s="373" t="s">
        <v>680</v>
      </c>
      <c r="I97" s="374"/>
      <c r="J97" s="140" t="str">
        <f t="shared" si="13"/>
        <v>313～306</v>
      </c>
      <c r="K97" s="60">
        <f>INDEX('1.2(1)①'!$B:$B,MATCH(M97,'1.2(1)①'!$A:$A,0),1)</f>
        <v>313</v>
      </c>
      <c r="L97" s="17">
        <f t="shared" si="14"/>
        <v>306</v>
      </c>
      <c r="M97" s="17" t="str">
        <f t="shared" si="11"/>
        <v>Scope2敷地外からの再生可能エネルギーの調達ー</v>
      </c>
      <c r="O97" s="58" t="str">
        <f>INDEX('1.2(1)①'!$J:$J,MATCH('目次 (検討会資料用3)'!$K97,'1.2(1)①'!$B:$B,0),1)</f>
        <v>オフサイトからの再生可能エネルギー電力の調達</v>
      </c>
      <c r="P97" s="58">
        <f t="shared" si="12"/>
        <v>-6</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c r="B98" s="371" t="s">
        <v>994</v>
      </c>
      <c r="C98" s="372"/>
      <c r="D98" s="64" t="s">
        <v>996</v>
      </c>
      <c r="E98" s="66"/>
      <c r="F98" s="13" t="s">
        <v>683</v>
      </c>
      <c r="G98" s="146" t="s">
        <v>708</v>
      </c>
      <c r="H98" s="373" t="s">
        <v>680</v>
      </c>
      <c r="I98" s="374"/>
      <c r="J98" s="140" t="str">
        <f t="shared" si="13"/>
        <v>307～311</v>
      </c>
      <c r="K98" s="60">
        <v>307</v>
      </c>
      <c r="L98" s="17">
        <f t="shared" si="14"/>
        <v>311</v>
      </c>
      <c r="M98" s="17" t="str">
        <f t="shared" si="11"/>
        <v>Scope3バリューチェーンの上流側の排出削減ー</v>
      </c>
      <c r="O98" s="58" t="str">
        <f>INDEX('1.2(1)①'!$J:$J,MATCH('目次 (検討会資料用3)'!$K98,'1.2(1)①'!$B:$B,0),1)</f>
        <v>高効率ガス分離装置の導入</v>
      </c>
      <c r="P98" s="58">
        <f t="shared" si="12"/>
        <v>5</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c r="B99" s="371" t="s">
        <v>994</v>
      </c>
      <c r="C99" s="372"/>
      <c r="D99" s="64" t="s">
        <v>996</v>
      </c>
      <c r="E99" s="66"/>
      <c r="F99" s="141" t="str">
        <f t="shared" ref="F99" si="16">F98</f>
        <v>Scope3</v>
      </c>
      <c r="G99" s="146" t="s">
        <v>729</v>
      </c>
      <c r="H99" s="373" t="s">
        <v>680</v>
      </c>
      <c r="I99" s="374"/>
      <c r="J99" s="140" t="str">
        <f t="shared" si="13"/>
        <v>312～321</v>
      </c>
      <c r="K99" s="60">
        <v>312</v>
      </c>
      <c r="L99" s="17">
        <f t="shared" si="14"/>
        <v>321</v>
      </c>
      <c r="M99" s="17" t="str">
        <f t="shared" si="11"/>
        <v>Scope3バリューチェーンの下流流側の排出削減ー</v>
      </c>
      <c r="O99" s="58" t="str">
        <f>INDEX('1.2(1)①'!$J:$J,MATCH('目次 (検討会資料用3)'!$K99,'1.2(1)①'!$B:$B,0),1)</f>
        <v>業務・事業の効率改善に向けたデジタル化、DX化</v>
      </c>
      <c r="P99" s="58">
        <f t="shared" si="12"/>
        <v>10</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ht="28.8">
      <c r="B100" s="387" t="s">
        <v>994</v>
      </c>
      <c r="C100" s="388"/>
      <c r="D100" s="65" t="s">
        <v>996</v>
      </c>
      <c r="E100" s="68"/>
      <c r="F100" s="142" t="s">
        <v>692</v>
      </c>
      <c r="G100" s="146" t="s">
        <v>693</v>
      </c>
      <c r="H100" s="373" t="s">
        <v>680</v>
      </c>
      <c r="I100" s="374"/>
      <c r="J100" s="140" t="str">
        <f t="shared" si="13"/>
        <v>322～315</v>
      </c>
      <c r="K100" s="60">
        <f>INDEX('1.2(1)①'!$B:$B,MATCH(M100,'1.2(1)①'!$A:$A,0),1)</f>
        <v>322</v>
      </c>
      <c r="L100" s="17">
        <f>K101-1</f>
        <v>315</v>
      </c>
      <c r="M100" s="17" t="str">
        <f t="shared" si="11"/>
        <v>Scope1～3バリューチェーンの関係者間での協働による排出削減ー</v>
      </c>
      <c r="O100" s="58" t="str">
        <f>INDEX('1.2(1)①'!$J:$J,MATCH('目次 (検討会資料用3)'!$K100,'1.2(1)①'!$B:$B,0),1)</f>
        <v>エネルギーの面的利用、地産地消（自立・分散型エネルギーシステムの構築等）</v>
      </c>
      <c r="P100" s="58">
        <f t="shared" si="12"/>
        <v>-6</v>
      </c>
      <c r="Q100">
        <f>COUNTIFS('1.2(2)'!J$967:J$1017,"〇",'1.2(2)'!$C$967:$C$1017,"&gt;="&amp;$K100,'1.2(2)'!$C$967:$C$1017,"&lt;="&amp;$L100)+COUNTIFS('1.2(2)'!J$967:J$1017,"△",'1.2(2)'!$C$967:$C$1017,"&gt;="&amp;$K100,'1.2(2)'!$C$967:$C$1017,"&lt;="&amp;$L100)</f>
        <v>0</v>
      </c>
      <c r="R100">
        <f>COUNTIFS('1.2(2)'!K$967:K$1017,"〇",'1.2(2)'!$C$967:$C$1017,"&gt;="&amp;$K100,'1.2(2)'!$C$967:$C$1017,"&lt;="&amp;$L100)+COUNTIFS('1.2(2)'!K$967:K$1017,"△",'1.2(2)'!$C$967:$C$1017,"&gt;="&amp;$K100,'1.2(2)'!$C$967:$C$1017,"&lt;="&amp;$L100)</f>
        <v>0</v>
      </c>
    </row>
    <row r="101" spans="2:18">
      <c r="K101" s="61">
        <v>316</v>
      </c>
      <c r="L101" s="17"/>
      <c r="M101" s="17"/>
    </row>
    <row r="102" spans="2:18" ht="18.600000000000001">
      <c r="B102" s="33" t="s">
        <v>711</v>
      </c>
      <c r="C102" s="19" t="s">
        <v>705</v>
      </c>
      <c r="E102" s="19"/>
      <c r="K102" s="17"/>
      <c r="L102" s="17"/>
      <c r="M102" s="17"/>
    </row>
    <row r="104" spans="2:18">
      <c r="B104" s="375" t="s">
        <v>0</v>
      </c>
      <c r="C104" s="395"/>
      <c r="D104" s="369" t="s">
        <v>730</v>
      </c>
      <c r="E104" s="370"/>
      <c r="F104" s="143" t="s">
        <v>8</v>
      </c>
      <c r="G104" s="144" t="s">
        <v>731</v>
      </c>
      <c r="H104" s="375" t="s">
        <v>4</v>
      </c>
      <c r="I104" s="376"/>
      <c r="J104" s="59" t="s">
        <v>3003</v>
      </c>
      <c r="O104" s="58" t="s">
        <v>3518</v>
      </c>
      <c r="P104" s="58" t="s">
        <v>3513</v>
      </c>
      <c r="Q104" t="s">
        <v>3516</v>
      </c>
      <c r="R104" t="s">
        <v>3517</v>
      </c>
    </row>
    <row r="105" spans="2:18">
      <c r="B105" s="21" t="s">
        <v>732</v>
      </c>
      <c r="C105" s="21"/>
      <c r="D105" s="21" t="s">
        <v>733</v>
      </c>
      <c r="E105" s="21" t="s">
        <v>735</v>
      </c>
      <c r="F105" s="21" t="s">
        <v>13</v>
      </c>
      <c r="G105" s="21" t="s">
        <v>809</v>
      </c>
      <c r="H105" s="74" t="s">
        <v>89</v>
      </c>
      <c r="I105" s="75"/>
      <c r="J105" s="140">
        <f t="shared" ref="J105:J136" si="17">HYPERLINK("#'"&amp;$B$17&amp;$B$18&amp;$B$102&amp;"'!B"&amp;K105+6,IF(L105=K105,K105,K105&amp;"～"&amp;L105))</f>
        <v>1</v>
      </c>
      <c r="K105" s="60">
        <f>INDEX('1.2(1)②'!$B:$B,MATCH(M105,'1.2(1)②'!$A:$A,0),1)</f>
        <v>1</v>
      </c>
      <c r="L105" s="17">
        <f>K106-1</f>
        <v>1</v>
      </c>
      <c r="M105" s="17" t="str">
        <f t="shared" ref="M105:M166" si="18">B105&amp;D105&amp;E105&amp;G105&amp;H105</f>
        <v>エネルギー転換電気供給業汽力発電（コンバインドサイクルを含む）燃焼工程熱利用設備</v>
      </c>
      <c r="O105" s="58" t="str">
        <f>INDEX('1.2(1)②'!$J:$J,MATCH($K105,'1.2(1)②'!$B:$B,0),1)</f>
        <v>超臨界ボイラー（※系統容量等の制約により大規模な発電プラントを導入できない地域の場合）、超々臨界圧ボイラーの導入</v>
      </c>
      <c r="P105">
        <f>L105-K105+1</f>
        <v>1</v>
      </c>
      <c r="Q105">
        <f>COUNTIFS('1.2(2)'!J$1018:J$1019,"〇",'1.2(2)'!$C$1018:$C$1019,"&gt;="&amp;$K105,'1.2(2)'!$C$1018:$C$1019,"&lt;="&amp;$L105)+COUNTIFS('1.2(2)'!J$1018:J$1019,"△",'1.2(2)'!$C$1018:$C$1019,"&gt;="&amp;$K105,'1.2(2)'!$C$1018:$C$1019,"&lt;="&amp;$L105)</f>
        <v>0</v>
      </c>
      <c r="R105">
        <f>COUNTIFS('1.2(2)'!K$1018:K$1019,"〇",'1.2(2)'!$C$1018:$C$1019,"&gt;="&amp;$K105,'1.2(2)'!$C$1018:$C$1019,"&lt;="&amp;$L105)+COUNTIFS('1.2(2)'!K$1018:K$1019,"△",'1.2(2)'!$C$1018:$C$1019,"&gt;="&amp;$K105,'1.2(2)'!$C$1018:$C$1019,"&lt;="&amp;$L105)</f>
        <v>0</v>
      </c>
    </row>
    <row r="106" spans="2:18">
      <c r="B106" s="69" t="s">
        <v>732</v>
      </c>
      <c r="C106" s="22"/>
      <c r="D106" s="69" t="s">
        <v>733</v>
      </c>
      <c r="E106" s="69" t="s">
        <v>735</v>
      </c>
      <c r="F106" s="69" t="s">
        <v>13</v>
      </c>
      <c r="G106" s="21" t="s">
        <v>811</v>
      </c>
      <c r="H106" s="74" t="s">
        <v>89</v>
      </c>
      <c r="I106" s="75"/>
      <c r="J106" s="140">
        <f t="shared" si="17"/>
        <v>2</v>
      </c>
      <c r="K106" s="60">
        <f>INDEX('1.2(1)②'!$B:$B,MATCH(M106,'1.2(1)②'!$A:$A,0),1)</f>
        <v>2</v>
      </c>
      <c r="L106" s="17">
        <f t="shared" ref="L106:L169" si="19">K107-1</f>
        <v>2</v>
      </c>
      <c r="M106" s="17" t="str">
        <f t="shared" si="18"/>
        <v>エネルギー転換電気供給業汽力発電（コンバインドサイクルを含む）発電工程熱利用設備</v>
      </c>
      <c r="O106" s="58" t="str">
        <f>INDEX('1.2(1)②'!$J:$J,MATCH($K106,'1.2(1)②'!$B:$B,0),1)</f>
        <v>超高温高圧（ＵＳＣ）蒸気タービン、再熱式蒸気タービン、多段抽気タービンなどの導入</v>
      </c>
      <c r="P106">
        <f t="shared" ref="P106:P169" si="20">L106-K106+1</f>
        <v>1</v>
      </c>
      <c r="Q106">
        <f>COUNTIFS('1.2(2)'!J$1018:J$1019,"〇",'1.2(2)'!$C$1018:$C$1019,"&gt;="&amp;$K106,'1.2(2)'!$C$1018:$C$1019,"&lt;="&amp;$L106)+COUNTIFS('1.2(2)'!J$1018:J$1019,"△",'1.2(2)'!$C$1018:$C$1019,"&gt;="&amp;$K106,'1.2(2)'!$C$1018:$C$1019,"&lt;="&amp;$L106)</f>
        <v>0</v>
      </c>
      <c r="R106">
        <f>COUNTIFS('1.2(2)'!K$1018:K$1019,"〇",'1.2(2)'!$C$1018:$C$1019,"&gt;="&amp;$K106,'1.2(2)'!$C$1018:$C$1019,"&lt;="&amp;$L106)+COUNTIFS('1.2(2)'!K$1018:K$1019,"△",'1.2(2)'!$C$1018:$C$1019,"&gt;="&amp;$K106,'1.2(2)'!$C$1018:$C$1019,"&lt;="&amp;$L106)</f>
        <v>0</v>
      </c>
    </row>
    <row r="107" spans="2:18">
      <c r="B107" s="70" t="s">
        <v>732</v>
      </c>
      <c r="C107" s="22"/>
      <c r="D107" s="70" t="s">
        <v>733</v>
      </c>
      <c r="E107" s="71" t="s">
        <v>735</v>
      </c>
      <c r="F107" s="69" t="s">
        <v>13</v>
      </c>
      <c r="G107" s="72" t="s">
        <v>811</v>
      </c>
      <c r="H107" s="74" t="s">
        <v>117</v>
      </c>
      <c r="I107" s="75"/>
      <c r="J107" s="140">
        <f t="shared" si="17"/>
        <v>3</v>
      </c>
      <c r="K107" s="60">
        <f>INDEX('1.2(1)②'!$B:$B,MATCH(M107,'1.2(1)②'!$A:$A,0),1)</f>
        <v>3</v>
      </c>
      <c r="L107" s="17">
        <f t="shared" si="19"/>
        <v>3</v>
      </c>
      <c r="M107" s="17" t="str">
        <f t="shared" si="18"/>
        <v>エネルギー転換電気供給業汽力発電（コンバインドサイクルを含む）発電工程電気使用設備</v>
      </c>
      <c r="O107" s="58" t="str">
        <f>INDEX('1.2(1)②'!$J:$J,MATCH($K107,'1.2(1)②'!$B:$B,0),1)</f>
        <v>発電機直結サイリスタ励磁装置、静止型サイリスタ励磁装置等の導入</v>
      </c>
      <c r="P107">
        <f t="shared" si="20"/>
        <v>1</v>
      </c>
      <c r="Q107">
        <f>COUNTIFS('1.2(2)'!J$1018:J$1019,"〇",'1.2(2)'!$C$1018:$C$1019,"&gt;="&amp;$K107,'1.2(2)'!$C$1018:$C$1019,"&lt;="&amp;$L107)+COUNTIFS('1.2(2)'!J$1018:J$1019,"△",'1.2(2)'!$C$1018:$C$1019,"&gt;="&amp;$K107,'1.2(2)'!$C$1018:$C$1019,"&lt;="&amp;$L107)</f>
        <v>0</v>
      </c>
      <c r="R107">
        <f>COUNTIFS('1.2(2)'!K$1018:K$1019,"〇",'1.2(2)'!$C$1018:$C$1019,"&gt;="&amp;$K107,'1.2(2)'!$C$1018:$C$1019,"&lt;="&amp;$L107)+COUNTIFS('1.2(2)'!K$1018:K$1019,"△",'1.2(2)'!$C$1018:$C$1019,"&gt;="&amp;$K107,'1.2(2)'!$C$1018:$C$1019,"&lt;="&amp;$L107)</f>
        <v>0</v>
      </c>
    </row>
    <row r="108" spans="2:18">
      <c r="B108" s="70" t="s">
        <v>732</v>
      </c>
      <c r="C108" s="22"/>
      <c r="D108" s="71" t="s">
        <v>733</v>
      </c>
      <c r="E108" s="23" t="s">
        <v>738</v>
      </c>
      <c r="F108" s="69" t="s">
        <v>13</v>
      </c>
      <c r="G108" s="115" t="s">
        <v>809</v>
      </c>
      <c r="H108" s="74" t="s">
        <v>89</v>
      </c>
      <c r="I108" s="75"/>
      <c r="J108" s="140">
        <f t="shared" si="17"/>
        <v>4</v>
      </c>
      <c r="K108" s="60">
        <f>INDEX('1.2(1)②'!$B:$B,MATCH(M108,'1.2(1)②'!$A:$A,0),1)</f>
        <v>4</v>
      </c>
      <c r="L108" s="17">
        <f t="shared" si="19"/>
        <v>4</v>
      </c>
      <c r="M108" s="17" t="str">
        <f t="shared" si="18"/>
        <v>エネルギー転換電気供給業ガスタービン発電燃焼工程熱利用設備</v>
      </c>
      <c r="O108" s="58" t="str">
        <f>INDEX('1.2(1)②'!$J:$J,MATCH($K108,'1.2(1)②'!$B:$B,0),1)</f>
        <v>蒸気噴霧型ガスタービンの導入</v>
      </c>
      <c r="P108">
        <f t="shared" si="20"/>
        <v>1</v>
      </c>
      <c r="Q108">
        <f>COUNTIFS('1.2(2)'!J$1018:J$1019,"〇",'1.2(2)'!$C$1018:$C$1019,"&gt;="&amp;$K108,'1.2(2)'!$C$1018:$C$1019,"&lt;="&amp;$L108)+COUNTIFS('1.2(2)'!J$1018:J$1019,"△",'1.2(2)'!$C$1018:$C$1019,"&gt;="&amp;$K108,'1.2(2)'!$C$1018:$C$1019,"&lt;="&amp;$L108)</f>
        <v>0</v>
      </c>
      <c r="R108">
        <f>COUNTIFS('1.2(2)'!K$1018:K$1019,"〇",'1.2(2)'!$C$1018:$C$1019,"&gt;="&amp;$K108,'1.2(2)'!$C$1018:$C$1019,"&lt;="&amp;$L108)+COUNTIFS('1.2(2)'!K$1018:K$1019,"△",'1.2(2)'!$C$1018:$C$1019,"&gt;="&amp;$K108,'1.2(2)'!$C$1018:$C$1019,"&lt;="&amp;$L108)</f>
        <v>0</v>
      </c>
    </row>
    <row r="109" spans="2:18">
      <c r="B109" s="70" t="s">
        <v>732</v>
      </c>
      <c r="C109" s="22"/>
      <c r="D109" s="383" t="s">
        <v>739</v>
      </c>
      <c r="E109" s="384"/>
      <c r="F109" s="69" t="s">
        <v>13</v>
      </c>
      <c r="G109" s="22" t="s">
        <v>813</v>
      </c>
      <c r="H109" s="74" t="s">
        <v>89</v>
      </c>
      <c r="I109" s="75"/>
      <c r="J109" s="140">
        <f t="shared" si="17"/>
        <v>5</v>
      </c>
      <c r="K109" s="60">
        <f>INDEX('1.2(1)②'!$B:$B,MATCH(M109,'1.2(1)②'!$A:$A,0),1)</f>
        <v>5</v>
      </c>
      <c r="L109" s="17">
        <f t="shared" si="19"/>
        <v>5</v>
      </c>
      <c r="M109" s="17" t="str">
        <f t="shared" si="18"/>
        <v>エネルギー転換ガス供給業原料受入、貯蔵工程熱利用設備</v>
      </c>
      <c r="O109" s="58" t="str">
        <f>INDEX('1.2(1)②'!$J:$J,MATCH($K109,'1.2(1)②'!$B:$B,0),1)</f>
        <v>ＬＮＧ地下・地上式タンクヒータ用加熱装置（スチーム、温水、電気ヒータ等）、ＬＮＧ受入サンプリング用気化器加熱装置（スチーム、温水、工水、電気ヒータ等）等の導入</v>
      </c>
      <c r="P109">
        <f t="shared" si="20"/>
        <v>1</v>
      </c>
      <c r="Q109">
        <f>COUNTIFS('1.2(2)'!J$1018:J$1019,"〇",'1.2(2)'!$C$1018:$C$1019,"&gt;="&amp;$K109,'1.2(2)'!$C$1018:$C$1019,"&lt;="&amp;$L109)+COUNTIFS('1.2(2)'!J$1018:J$1019,"△",'1.2(2)'!$C$1018:$C$1019,"&gt;="&amp;$K109,'1.2(2)'!$C$1018:$C$1019,"&lt;="&amp;$L109)</f>
        <v>0</v>
      </c>
      <c r="R109">
        <f>COUNTIFS('1.2(2)'!K$1018:K$1019,"〇",'1.2(2)'!$C$1018:$C$1019,"&gt;="&amp;$K109,'1.2(2)'!$C$1018:$C$1019,"&lt;="&amp;$L109)+COUNTIFS('1.2(2)'!K$1018:K$1019,"△",'1.2(2)'!$C$1018:$C$1019,"&gt;="&amp;$K109,'1.2(2)'!$C$1018:$C$1019,"&lt;="&amp;$L109)</f>
        <v>0</v>
      </c>
    </row>
    <row r="110" spans="2:18">
      <c r="B110" s="70" t="s">
        <v>732</v>
      </c>
      <c r="C110" s="22"/>
      <c r="D110" s="385" t="s">
        <v>739</v>
      </c>
      <c r="E110" s="386"/>
      <c r="F110" s="69" t="s">
        <v>13</v>
      </c>
      <c r="G110" s="69" t="s">
        <v>813</v>
      </c>
      <c r="H110" s="74" t="s">
        <v>117</v>
      </c>
      <c r="I110" s="75"/>
      <c r="J110" s="140" t="str">
        <f t="shared" si="17"/>
        <v>6～7</v>
      </c>
      <c r="K110" s="60">
        <f>INDEX('1.2(1)②'!$B:$B,MATCH(M110,'1.2(1)②'!$A:$A,0),1)</f>
        <v>6</v>
      </c>
      <c r="L110" s="17">
        <f t="shared" si="19"/>
        <v>7</v>
      </c>
      <c r="M110" s="17" t="str">
        <f t="shared" si="18"/>
        <v>エネルギー転換ガス供給業原料受入、貯蔵工程電気使用設備</v>
      </c>
      <c r="O110" s="58" t="str">
        <f>INDEX('1.2(1)②'!$J:$J,MATCH($K110,'1.2(1)②'!$B:$B,0),1)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P110">
        <f t="shared" si="20"/>
        <v>2</v>
      </c>
      <c r="Q110">
        <f>COUNTIFS('1.2(2)'!J$1018:J$1019,"〇",'1.2(2)'!$C$1018:$C$1019,"&gt;="&amp;$K110,'1.2(2)'!$C$1018:$C$1019,"&lt;="&amp;$L110)+COUNTIFS('1.2(2)'!J$1018:J$1019,"△",'1.2(2)'!$C$1018:$C$1019,"&gt;="&amp;$K110,'1.2(2)'!$C$1018:$C$1019,"&lt;="&amp;$L110)</f>
        <v>0</v>
      </c>
      <c r="R110">
        <f>COUNTIFS('1.2(2)'!K$1018:K$1019,"〇",'1.2(2)'!$C$1018:$C$1019,"&gt;="&amp;$K110,'1.2(2)'!$C$1018:$C$1019,"&lt;="&amp;$L110)+COUNTIFS('1.2(2)'!K$1018:K$1019,"△",'1.2(2)'!$C$1018:$C$1019,"&gt;="&amp;$K110,'1.2(2)'!$C$1018:$C$1019,"&lt;="&amp;$L110)</f>
        <v>0</v>
      </c>
    </row>
    <row r="111" spans="2:18">
      <c r="B111" s="70" t="s">
        <v>732</v>
      </c>
      <c r="C111" s="22"/>
      <c r="D111" s="385" t="s">
        <v>739</v>
      </c>
      <c r="E111" s="386"/>
      <c r="F111" s="69" t="s">
        <v>13</v>
      </c>
      <c r="G111" s="115" t="s">
        <v>815</v>
      </c>
      <c r="H111" s="74" t="s">
        <v>89</v>
      </c>
      <c r="I111" s="75"/>
      <c r="J111" s="140" t="str">
        <f t="shared" si="17"/>
        <v>8～10</v>
      </c>
      <c r="K111" s="60">
        <f>INDEX('1.2(1)②'!$B:$B,MATCH(M111,'1.2(1)②'!$A:$A,0),1)</f>
        <v>8</v>
      </c>
      <c r="L111" s="17">
        <f t="shared" si="19"/>
        <v>10</v>
      </c>
      <c r="M111" s="17" t="str">
        <f t="shared" si="18"/>
        <v>エネルギー転換ガス供給業気化・熱量調整・送出工程熱利用設備</v>
      </c>
      <c r="O111" s="58" t="str">
        <f>INDEX('1.2(1)②'!$J:$J,MATCH($K111,'1.2(1)②'!$B:$B,0),1)</f>
        <v>ＬＮＧ気化器等のフィン式、二重管式伝熱管の採用</v>
      </c>
      <c r="P111">
        <f t="shared" si="20"/>
        <v>3</v>
      </c>
      <c r="Q111">
        <f>COUNTIFS('1.2(2)'!J$1018:J$1019,"〇",'1.2(2)'!$C$1018:$C$1019,"&gt;="&amp;$K111,'1.2(2)'!$C$1018:$C$1019,"&lt;="&amp;$L111)+COUNTIFS('1.2(2)'!J$1018:J$1019,"△",'1.2(2)'!$C$1018:$C$1019,"&gt;="&amp;$K111,'1.2(2)'!$C$1018:$C$1019,"&lt;="&amp;$L111)</f>
        <v>0</v>
      </c>
      <c r="R111">
        <f>COUNTIFS('1.2(2)'!K$1018:K$1019,"〇",'1.2(2)'!$C$1018:$C$1019,"&gt;="&amp;$K111,'1.2(2)'!$C$1018:$C$1019,"&lt;="&amp;$L111)+COUNTIFS('1.2(2)'!K$1018:K$1019,"△",'1.2(2)'!$C$1018:$C$1019,"&gt;="&amp;$K111,'1.2(2)'!$C$1018:$C$1019,"&lt;="&amp;$L111)</f>
        <v>0</v>
      </c>
    </row>
    <row r="112" spans="2:18">
      <c r="B112" s="70" t="s">
        <v>732</v>
      </c>
      <c r="C112" s="22"/>
      <c r="D112" s="385" t="s">
        <v>739</v>
      </c>
      <c r="E112" s="386"/>
      <c r="F112" s="69" t="s">
        <v>13</v>
      </c>
      <c r="G112" s="22" t="s">
        <v>740</v>
      </c>
      <c r="H112" s="74" t="s">
        <v>198</v>
      </c>
      <c r="I112" s="75"/>
      <c r="J112" s="140" t="str">
        <f t="shared" si="17"/>
        <v>11～12</v>
      </c>
      <c r="K112" s="60">
        <f>INDEX('1.2(1)②'!$B:$B,MATCH(M112,'1.2(1)②'!$A:$A,0),1)</f>
        <v>11</v>
      </c>
      <c r="L112" s="17">
        <f t="shared" si="19"/>
        <v>12</v>
      </c>
      <c r="M112" s="17" t="str">
        <f t="shared" si="18"/>
        <v>エネルギー転換ガス供給業その他の主要エネルギー消費設備等未利用エネルギー・再生可能エネルギー設備</v>
      </c>
      <c r="O112" s="58" t="str">
        <f>INDEX('1.2(1)②'!$J:$J,MATCH($K112,'1.2(1)②'!$B:$B,0),1)</f>
        <v>ＬＮＧ冷熱利用設備（冷熱発電設備、ＢＯＧ（ボイルオフガス）再液化設備等）の導入</v>
      </c>
      <c r="P112">
        <f t="shared" si="20"/>
        <v>2</v>
      </c>
      <c r="Q112">
        <f>COUNTIFS('1.2(2)'!J$1018:J$1019,"〇",'1.2(2)'!$C$1018:$C$1019,"&gt;="&amp;$K112,'1.2(2)'!$C$1018:$C$1019,"&lt;="&amp;$L112)+COUNTIFS('1.2(2)'!J$1018:J$1019,"△",'1.2(2)'!$C$1018:$C$1019,"&gt;="&amp;$K112,'1.2(2)'!$C$1018:$C$1019,"&lt;="&amp;$L112)</f>
        <v>0</v>
      </c>
      <c r="R112">
        <f>COUNTIFS('1.2(2)'!K$1018:K$1019,"〇",'1.2(2)'!$C$1018:$C$1019,"&gt;="&amp;$K112,'1.2(2)'!$C$1018:$C$1019,"&lt;="&amp;$L112)+COUNTIFS('1.2(2)'!K$1018:K$1019,"△",'1.2(2)'!$C$1018:$C$1019,"&gt;="&amp;$K112,'1.2(2)'!$C$1018:$C$1019,"&lt;="&amp;$L112)</f>
        <v>0</v>
      </c>
    </row>
    <row r="113" spans="2:18">
      <c r="B113" s="21" t="s">
        <v>741</v>
      </c>
      <c r="C113" s="21"/>
      <c r="D113" s="21" t="s">
        <v>742</v>
      </c>
      <c r="E113" s="21" t="s">
        <v>998</v>
      </c>
      <c r="F113" s="69" t="s">
        <v>13</v>
      </c>
      <c r="G113" s="76" t="s">
        <v>680</v>
      </c>
      <c r="H113" s="74" t="s">
        <v>744</v>
      </c>
      <c r="I113" s="75"/>
      <c r="J113" s="140" t="str">
        <f t="shared" si="17"/>
        <v>13～14</v>
      </c>
      <c r="K113" s="60">
        <f>INDEX('1.2(1)②'!$B:$B,MATCH(M113,'1.2(1)②'!$A:$A,0),1)</f>
        <v>13</v>
      </c>
      <c r="L113" s="17">
        <f t="shared" si="19"/>
        <v>14</v>
      </c>
      <c r="M113" s="17" t="str">
        <f t="shared" si="18"/>
        <v>産業（非製造業）農林水産業米作、野菜作、果樹作、畜産等ー農業機械</v>
      </c>
      <c r="O113" s="58" t="str">
        <f>INDEX('1.2(1)②'!$J:$J,MATCH($K113,'1.2(1)②'!$B:$B,0),1)</f>
        <v>トラクター等の農業機械への自動操舵システムの導入</v>
      </c>
      <c r="P113">
        <f t="shared" si="20"/>
        <v>2</v>
      </c>
      <c r="Q113">
        <f>COUNTIFS('1.2(2)'!J$1018:J$1019,"〇",'1.2(2)'!$C$1018:$C$1019,"&gt;="&amp;$K113,'1.2(2)'!$C$1018:$C$1019,"&lt;="&amp;$L113)+COUNTIFS('1.2(2)'!J$1018:J$1019,"△",'1.2(2)'!$C$1018:$C$1019,"&gt;="&amp;$K113,'1.2(2)'!$C$1018:$C$1019,"&lt;="&amp;$L113)</f>
        <v>0</v>
      </c>
      <c r="R113">
        <f>COUNTIFS('1.2(2)'!K$1018:K$1019,"〇",'1.2(2)'!$C$1018:$C$1019,"&gt;="&amp;$K113,'1.2(2)'!$C$1018:$C$1019,"&lt;="&amp;$L113)+COUNTIFS('1.2(2)'!K$1018:K$1019,"△",'1.2(2)'!$C$1018:$C$1019,"&gt;="&amp;$K113,'1.2(2)'!$C$1018:$C$1019,"&lt;="&amp;$L113)</f>
        <v>0</v>
      </c>
    </row>
    <row r="114" spans="2:18">
      <c r="B114" s="69" t="s">
        <v>741</v>
      </c>
      <c r="C114" s="22"/>
      <c r="D114" s="70" t="s">
        <v>742</v>
      </c>
      <c r="E114" s="71" t="s">
        <v>998</v>
      </c>
      <c r="F114" s="69" t="s">
        <v>13</v>
      </c>
      <c r="G114" s="77" t="s">
        <v>680</v>
      </c>
      <c r="H114" s="74" t="s">
        <v>198</v>
      </c>
      <c r="I114" s="75"/>
      <c r="J114" s="140" t="str">
        <f t="shared" si="17"/>
        <v>15～18</v>
      </c>
      <c r="K114" s="60">
        <f>INDEX('1.2(1)②'!$B:$B,MATCH(M114,'1.2(1)②'!$A:$A,0),1)</f>
        <v>15</v>
      </c>
      <c r="L114" s="17">
        <f t="shared" si="19"/>
        <v>18</v>
      </c>
      <c r="M114" s="17" t="str">
        <f t="shared" si="18"/>
        <v>産業（非製造業）農林水産業米作、野菜作、果樹作、畜産等ー未利用エネルギー・再生可能エネルギー設備</v>
      </c>
      <c r="O114" s="58" t="str">
        <f>INDEX('1.2(1)②'!$J:$J,MATCH($K114,'1.2(1)②'!$B:$B,0),1)</f>
        <v>営農型太陽光発電の導入</v>
      </c>
      <c r="P114">
        <f t="shared" si="20"/>
        <v>4</v>
      </c>
      <c r="Q114">
        <f>COUNTIFS('1.2(2)'!J$1018:J$1019,"〇",'1.2(2)'!$C$1018:$C$1019,"&gt;="&amp;$K114,'1.2(2)'!$C$1018:$C$1019,"&lt;="&amp;$L114)+COUNTIFS('1.2(2)'!J$1018:J$1019,"△",'1.2(2)'!$C$1018:$C$1019,"&gt;="&amp;$K114,'1.2(2)'!$C$1018:$C$1019,"&lt;="&amp;$L114)</f>
        <v>0</v>
      </c>
      <c r="R114">
        <f>COUNTIFS('1.2(2)'!K$1018:K$1019,"〇",'1.2(2)'!$C$1018:$C$1019,"&gt;="&amp;$K114,'1.2(2)'!$C$1018:$C$1019,"&lt;="&amp;$L114)+COUNTIFS('1.2(2)'!K$1018:K$1019,"△",'1.2(2)'!$C$1018:$C$1019,"&gt;="&amp;$K114,'1.2(2)'!$C$1018:$C$1019,"&lt;="&amp;$L114)</f>
        <v>0</v>
      </c>
    </row>
    <row r="115" spans="2:18">
      <c r="B115" s="70" t="s">
        <v>741</v>
      </c>
      <c r="C115" s="22"/>
      <c r="D115" s="70" t="s">
        <v>742</v>
      </c>
      <c r="E115" s="22" t="s">
        <v>748</v>
      </c>
      <c r="F115" s="69" t="s">
        <v>13</v>
      </c>
      <c r="G115" s="22" t="s">
        <v>680</v>
      </c>
      <c r="H115" s="74" t="s">
        <v>749</v>
      </c>
      <c r="I115" s="75"/>
      <c r="J115" s="140" t="str">
        <f t="shared" si="17"/>
        <v>19～21</v>
      </c>
      <c r="K115" s="60">
        <f>INDEX('1.2(1)②'!$B:$B,MATCH(M115,'1.2(1)②'!$A:$A,0),1)</f>
        <v>19</v>
      </c>
      <c r="L115" s="17">
        <f t="shared" si="19"/>
        <v>21</v>
      </c>
      <c r="M115" s="17" t="str">
        <f t="shared" si="18"/>
        <v>産業（非製造業）農林水産業施設園芸ー加温設備</v>
      </c>
      <c r="O115" s="58" t="str">
        <f>INDEX('1.2(1)②'!$J:$J,MATCH($K115,'1.2(1)②'!$B:$B,0),1)</f>
        <v>施設園芸用ヒートポンプの導入</v>
      </c>
      <c r="P115">
        <f t="shared" si="20"/>
        <v>3</v>
      </c>
      <c r="Q115">
        <f>COUNTIFS('1.2(2)'!J$1018:J$1019,"〇",'1.2(2)'!$C$1018:$C$1019,"&gt;="&amp;$K115,'1.2(2)'!$C$1018:$C$1019,"&lt;="&amp;$L115)+COUNTIFS('1.2(2)'!J$1018:J$1019,"△",'1.2(2)'!$C$1018:$C$1019,"&gt;="&amp;$K115,'1.2(2)'!$C$1018:$C$1019,"&lt;="&amp;$L115)</f>
        <v>0</v>
      </c>
      <c r="R115">
        <f>COUNTIFS('1.2(2)'!K$1018:K$1019,"〇",'1.2(2)'!$C$1018:$C$1019,"&gt;="&amp;$K115,'1.2(2)'!$C$1018:$C$1019,"&lt;="&amp;$L115)+COUNTIFS('1.2(2)'!K$1018:K$1019,"△",'1.2(2)'!$C$1018:$C$1019,"&gt;="&amp;$K115,'1.2(2)'!$C$1018:$C$1019,"&lt;="&amp;$L115)</f>
        <v>0</v>
      </c>
    </row>
    <row r="116" spans="2:18">
      <c r="B116" s="70" t="s">
        <v>741</v>
      </c>
      <c r="C116" s="22"/>
      <c r="D116" s="70" t="s">
        <v>742</v>
      </c>
      <c r="E116" s="69" t="s">
        <v>748</v>
      </c>
      <c r="F116" s="69" t="s">
        <v>13</v>
      </c>
      <c r="G116" s="69" t="s">
        <v>680</v>
      </c>
      <c r="H116" s="74" t="s">
        <v>753</v>
      </c>
      <c r="I116" s="75"/>
      <c r="J116" s="140" t="e">
        <f t="shared" si="17"/>
        <v>#N/A</v>
      </c>
      <c r="K116" s="60">
        <f>INDEX('1.2(1)②'!$B:$B,MATCH(M116,'1.2(1)②'!$A:$A,0),1)</f>
        <v>22</v>
      </c>
      <c r="L116" s="17" t="e">
        <f t="shared" si="19"/>
        <v>#N/A</v>
      </c>
      <c r="M116" s="17" t="str">
        <f t="shared" si="18"/>
        <v>産業（非製造業）農林水産業施設園芸ーその他</v>
      </c>
      <c r="O116" s="58" t="str">
        <f>INDEX('1.2(1)②'!$J:$J,MATCH($K116,'1.2(1)②'!$B:$B,0),1)</f>
        <v>循環扇、ハウス用カーテン等の省エネ設備の導入</v>
      </c>
      <c r="P116" t="e">
        <f t="shared" si="20"/>
        <v>#N/A</v>
      </c>
      <c r="Q116">
        <f>COUNTIFS('1.2(2)'!J$1018:J$1019,"〇",'1.2(2)'!$C$1018:$C$1019,"&gt;="&amp;$K116,'1.2(2)'!$C$1018:$C$1019,"&lt;="&amp;$L116)+COUNTIFS('1.2(2)'!J$1018:J$1019,"△",'1.2(2)'!$C$1018:$C$1019,"&gt;="&amp;$K116,'1.2(2)'!$C$1018:$C$1019,"&lt;="&amp;$L116)</f>
        <v>0</v>
      </c>
      <c r="R116">
        <f>COUNTIFS('1.2(2)'!K$1018:K$1019,"〇",'1.2(2)'!$C$1018:$C$1019,"&gt;="&amp;$K116,'1.2(2)'!$C$1018:$C$1019,"&lt;="&amp;$L116)+COUNTIFS('1.2(2)'!K$1018:K$1019,"△",'1.2(2)'!$C$1018:$C$1019,"&gt;="&amp;$K116,'1.2(2)'!$C$1018:$C$1019,"&lt;="&amp;$L116)</f>
        <v>0</v>
      </c>
    </row>
    <row r="117" spans="2:18">
      <c r="B117" s="70" t="s">
        <v>741</v>
      </c>
      <c r="C117" s="22"/>
      <c r="D117" s="71" t="s">
        <v>742</v>
      </c>
      <c r="E117" s="71" t="s">
        <v>748</v>
      </c>
      <c r="F117" s="69" t="s">
        <v>13</v>
      </c>
      <c r="G117" s="77" t="s">
        <v>680</v>
      </c>
      <c r="H117" s="74" t="s">
        <v>198</v>
      </c>
      <c r="I117" s="75"/>
      <c r="J117" s="140" t="e">
        <f t="shared" si="17"/>
        <v>#N/A</v>
      </c>
      <c r="K117" s="60" t="e">
        <f>INDEX('1.2(1)②'!$B:$B,MATCH(M117,'1.2(1)②'!$A:$A,0),1)</f>
        <v>#N/A</v>
      </c>
      <c r="L117" s="17">
        <f t="shared" si="19"/>
        <v>22</v>
      </c>
      <c r="M117" s="17" t="str">
        <f t="shared" si="18"/>
        <v>産業（非製造業）農林水産業施設園芸ー未利用エネルギー・再生可能エネルギー設備</v>
      </c>
      <c r="O117" s="58" t="e">
        <f>INDEX('1.2(1)②'!$J:$J,MATCH($K117,'1.2(1)②'!$B:$B,0),1)</f>
        <v>#N/A</v>
      </c>
      <c r="P117" t="e">
        <f t="shared" si="20"/>
        <v>#N/A</v>
      </c>
      <c r="Q117">
        <f>COUNTIFS('1.2(2)'!J$1018:J$1019,"〇",'1.2(2)'!$C$1018:$C$1019,"&gt;="&amp;$K117,'1.2(2)'!$C$1018:$C$1019,"&lt;="&amp;$L117)+COUNTIFS('1.2(2)'!J$1018:J$1019,"△",'1.2(2)'!$C$1018:$C$1019,"&gt;="&amp;$K117,'1.2(2)'!$C$1018:$C$1019,"&lt;="&amp;$L117)</f>
        <v>0</v>
      </c>
      <c r="R117">
        <f>COUNTIFS('1.2(2)'!K$1018:K$1019,"〇",'1.2(2)'!$C$1018:$C$1019,"&gt;="&amp;$K117,'1.2(2)'!$C$1018:$C$1019,"&lt;="&amp;$L117)+COUNTIFS('1.2(2)'!K$1018:K$1019,"△",'1.2(2)'!$C$1018:$C$1019,"&gt;="&amp;$K117,'1.2(2)'!$C$1018:$C$1019,"&lt;="&amp;$L117)</f>
        <v>0</v>
      </c>
    </row>
    <row r="118" spans="2:18">
      <c r="B118" s="70" t="s">
        <v>741</v>
      </c>
      <c r="C118" s="22"/>
      <c r="D118" s="383" t="s">
        <v>755</v>
      </c>
      <c r="E118" s="384"/>
      <c r="F118" s="69" t="s">
        <v>13</v>
      </c>
      <c r="G118" s="76" t="s">
        <v>680</v>
      </c>
      <c r="H118" s="74" t="s">
        <v>756</v>
      </c>
      <c r="I118" s="75"/>
      <c r="J118" s="140" t="e">
        <f t="shared" si="17"/>
        <v>#N/A</v>
      </c>
      <c r="K118" s="60">
        <f>INDEX('1.2(1)②'!$B:$B,MATCH(M118,'1.2(1)②'!$A:$A,0),1)</f>
        <v>23</v>
      </c>
      <c r="L118" s="17" t="e">
        <f t="shared" si="19"/>
        <v>#N/A</v>
      </c>
      <c r="M118" s="17" t="str">
        <f t="shared" si="18"/>
        <v>産業（非製造業）漁業ー漁船</v>
      </c>
      <c r="O118" s="58" t="str">
        <f>INDEX('1.2(1)②'!$J:$J,MATCH($K118,'1.2(1)②'!$B:$B,0),1)</f>
        <v>省エネ型漁船の導入</v>
      </c>
      <c r="P118" t="e">
        <f t="shared" si="20"/>
        <v>#N/A</v>
      </c>
      <c r="Q118">
        <f>COUNTIFS('1.2(2)'!J$1018:J$1019,"〇",'1.2(2)'!$C$1018:$C$1019,"&gt;="&amp;$K118,'1.2(2)'!$C$1018:$C$1019,"&lt;="&amp;$L118)+COUNTIFS('1.2(2)'!J$1018:J$1019,"△",'1.2(2)'!$C$1018:$C$1019,"&gt;="&amp;$K118,'1.2(2)'!$C$1018:$C$1019,"&lt;="&amp;$L118)</f>
        <v>0</v>
      </c>
      <c r="R118">
        <f>COUNTIFS('1.2(2)'!K$1018:K$1019,"〇",'1.2(2)'!$C$1018:$C$1019,"&gt;="&amp;$K118,'1.2(2)'!$C$1018:$C$1019,"&lt;="&amp;$L118)+COUNTIFS('1.2(2)'!K$1018:K$1019,"△",'1.2(2)'!$C$1018:$C$1019,"&gt;="&amp;$K118,'1.2(2)'!$C$1018:$C$1019,"&lt;="&amp;$L118)</f>
        <v>0</v>
      </c>
    </row>
    <row r="119" spans="2:18">
      <c r="B119" s="70" t="s">
        <v>741</v>
      </c>
      <c r="C119" s="22"/>
      <c r="D119" s="385" t="s">
        <v>755</v>
      </c>
      <c r="E119" s="386"/>
      <c r="F119" s="69" t="s">
        <v>13</v>
      </c>
      <c r="G119" s="77" t="s">
        <v>680</v>
      </c>
      <c r="H119" s="74" t="s">
        <v>198</v>
      </c>
      <c r="I119" s="75"/>
      <c r="J119" s="140" t="e">
        <f t="shared" si="17"/>
        <v>#N/A</v>
      </c>
      <c r="K119" s="60" t="e">
        <f>INDEX('1.2(1)②'!$B:$B,MATCH(M119,'1.2(1)②'!$A:$A,0),1)</f>
        <v>#N/A</v>
      </c>
      <c r="L119" s="17">
        <f t="shared" si="19"/>
        <v>23</v>
      </c>
      <c r="M119" s="17" t="str">
        <f t="shared" si="18"/>
        <v>産業（非製造業）漁業ー未利用エネルギー・再生可能エネルギー設備</v>
      </c>
      <c r="O119" s="58" t="e">
        <f>INDEX('1.2(1)②'!$J:$J,MATCH($K119,'1.2(1)②'!$B:$B,0),1)</f>
        <v>#N/A</v>
      </c>
      <c r="P119" t="e">
        <f t="shared" si="20"/>
        <v>#N/A</v>
      </c>
      <c r="Q119">
        <f>COUNTIFS('1.2(2)'!J$1018:J$1019,"〇",'1.2(2)'!$C$1018:$C$1019,"&gt;="&amp;$K119,'1.2(2)'!$C$1018:$C$1019,"&lt;="&amp;$L119)+COUNTIFS('1.2(2)'!J$1018:J$1019,"△",'1.2(2)'!$C$1018:$C$1019,"&gt;="&amp;$K119,'1.2(2)'!$C$1018:$C$1019,"&lt;="&amp;$L119)</f>
        <v>0</v>
      </c>
      <c r="R119">
        <f>COUNTIFS('1.2(2)'!K$1018:K$1019,"〇",'1.2(2)'!$C$1018:$C$1019,"&gt;="&amp;$K119,'1.2(2)'!$C$1018:$C$1019,"&lt;="&amp;$L119)+COUNTIFS('1.2(2)'!K$1018:K$1019,"△",'1.2(2)'!$C$1018:$C$1019,"&gt;="&amp;$K119,'1.2(2)'!$C$1018:$C$1019,"&lt;="&amp;$L119)</f>
        <v>0</v>
      </c>
    </row>
    <row r="120" spans="2:18">
      <c r="B120" s="70" t="s">
        <v>741</v>
      </c>
      <c r="C120" s="22"/>
      <c r="D120" s="21" t="s">
        <v>758</v>
      </c>
      <c r="E120" s="21" t="s">
        <v>999</v>
      </c>
      <c r="F120" s="69" t="s">
        <v>13</v>
      </c>
      <c r="G120" s="22" t="s">
        <v>1000</v>
      </c>
      <c r="H120" s="74" t="s">
        <v>761</v>
      </c>
      <c r="I120" s="75"/>
      <c r="J120" s="140">
        <f t="shared" si="17"/>
        <v>24</v>
      </c>
      <c r="K120" s="60">
        <f>INDEX('1.2(1)②'!$B:$B,MATCH(M120,'1.2(1)②'!$A:$A,0),1)</f>
        <v>24</v>
      </c>
      <c r="L120" s="17">
        <f t="shared" si="19"/>
        <v>24</v>
      </c>
      <c r="M120" s="17" t="str">
        <f t="shared" si="18"/>
        <v>産業（非製造業）鉱業非鉄金属鉱業採鉱工程電気使用設備</v>
      </c>
      <c r="O120" s="58" t="str">
        <f>INDEX('1.2(1)②'!$J:$J,MATCH($K120,'1.2(1)②'!$B:$B,0),1)</f>
        <v>油圧式削孔機の導入</v>
      </c>
      <c r="P120">
        <f t="shared" si="20"/>
        <v>1</v>
      </c>
      <c r="Q120">
        <f>COUNTIFS('1.2(2)'!J$1018:J$1019,"〇",'1.2(2)'!$C$1018:$C$1019,"&gt;="&amp;$K120,'1.2(2)'!$C$1018:$C$1019,"&lt;="&amp;$L120)+COUNTIFS('1.2(2)'!J$1018:J$1019,"△",'1.2(2)'!$C$1018:$C$1019,"&gt;="&amp;$K120,'1.2(2)'!$C$1018:$C$1019,"&lt;="&amp;$L120)</f>
        <v>0</v>
      </c>
      <c r="R120">
        <f>COUNTIFS('1.2(2)'!K$1018:K$1019,"〇",'1.2(2)'!$C$1018:$C$1019,"&gt;="&amp;$K120,'1.2(2)'!$C$1018:$C$1019,"&lt;="&amp;$L120)+COUNTIFS('1.2(2)'!K$1018:K$1019,"△",'1.2(2)'!$C$1018:$C$1019,"&gt;="&amp;$K120,'1.2(2)'!$C$1018:$C$1019,"&lt;="&amp;$L120)</f>
        <v>0</v>
      </c>
    </row>
    <row r="121" spans="2:18">
      <c r="B121" s="70" t="s">
        <v>741</v>
      </c>
      <c r="C121" s="22"/>
      <c r="D121" s="69" t="s">
        <v>758</v>
      </c>
      <c r="E121" s="69" t="s">
        <v>999</v>
      </c>
      <c r="F121" s="69" t="s">
        <v>13</v>
      </c>
      <c r="G121" s="21" t="s">
        <v>762</v>
      </c>
      <c r="H121" s="74" t="s">
        <v>117</v>
      </c>
      <c r="I121" s="75"/>
      <c r="J121" s="140">
        <f t="shared" si="17"/>
        <v>25</v>
      </c>
      <c r="K121" s="60">
        <f>INDEX('1.2(1)②'!$B:$B,MATCH(M121,'1.2(1)②'!$A:$A,0),1)</f>
        <v>25</v>
      </c>
      <c r="L121" s="17">
        <f t="shared" si="19"/>
        <v>25</v>
      </c>
      <c r="M121" s="17" t="str">
        <f t="shared" si="18"/>
        <v>産業（非製造業）鉱業非鉄金属鉱業坑廃水処理工程電気使用設備</v>
      </c>
      <c r="O121" s="58" t="str">
        <f>INDEX('1.2(1)②'!$J:$J,MATCH($K121,'1.2(1)②'!$B:$B,0),1)</f>
        <v>坑内排水量の低減（新しい坑内充填方法の導入、湧水箇所の止水工事）</v>
      </c>
      <c r="P121">
        <f t="shared" si="20"/>
        <v>1</v>
      </c>
      <c r="Q121">
        <f>COUNTIFS('1.2(2)'!J$1018:J$1019,"〇",'1.2(2)'!$C$1018:$C$1019,"&gt;="&amp;$K121,'1.2(2)'!$C$1018:$C$1019,"&lt;="&amp;$L121)+COUNTIFS('1.2(2)'!J$1018:J$1019,"△",'1.2(2)'!$C$1018:$C$1019,"&gt;="&amp;$K121,'1.2(2)'!$C$1018:$C$1019,"&lt;="&amp;$L121)</f>
        <v>0</v>
      </c>
      <c r="R121">
        <f>COUNTIFS('1.2(2)'!K$1018:K$1019,"〇",'1.2(2)'!$C$1018:$C$1019,"&gt;="&amp;$K121,'1.2(2)'!$C$1018:$C$1019,"&lt;="&amp;$L121)+COUNTIFS('1.2(2)'!K$1018:K$1019,"△",'1.2(2)'!$C$1018:$C$1019,"&gt;="&amp;$K121,'1.2(2)'!$C$1018:$C$1019,"&lt;="&amp;$L121)</f>
        <v>0</v>
      </c>
    </row>
    <row r="122" spans="2:18">
      <c r="B122" s="70" t="s">
        <v>741</v>
      </c>
      <c r="C122" s="22"/>
      <c r="D122" s="70" t="s">
        <v>758</v>
      </c>
      <c r="E122" s="21" t="s">
        <v>1001</v>
      </c>
      <c r="F122" s="69" t="s">
        <v>13</v>
      </c>
      <c r="G122" s="21" t="s">
        <v>1000</v>
      </c>
      <c r="H122" s="74" t="s">
        <v>117</v>
      </c>
      <c r="I122" s="75"/>
      <c r="J122" s="140">
        <f t="shared" si="17"/>
        <v>26</v>
      </c>
      <c r="K122" s="60">
        <f>INDEX('1.2(1)②'!$B:$B,MATCH(M122,'1.2(1)②'!$A:$A,0),1)</f>
        <v>26</v>
      </c>
      <c r="L122" s="17">
        <f t="shared" si="19"/>
        <v>26</v>
      </c>
      <c r="M122" s="17" t="str">
        <f t="shared" si="18"/>
        <v>産業（非製造業）鉱業石炭鉱業採鉱工程電気使用設備</v>
      </c>
      <c r="O122" s="58" t="str">
        <f>INDEX('1.2(1)②'!$J:$J,MATCH($K122,'1.2(1)②'!$B:$B,0),1)</f>
        <v>高効率切削機械の導入</v>
      </c>
      <c r="P122">
        <f t="shared" si="20"/>
        <v>1</v>
      </c>
      <c r="Q122">
        <f>COUNTIFS('1.2(2)'!J$1018:J$1019,"〇",'1.2(2)'!$C$1018:$C$1019,"&gt;="&amp;$K122,'1.2(2)'!$C$1018:$C$1019,"&lt;="&amp;$L122)+COUNTIFS('1.2(2)'!J$1018:J$1019,"△",'1.2(2)'!$C$1018:$C$1019,"&gt;="&amp;$K122,'1.2(2)'!$C$1018:$C$1019,"&lt;="&amp;$L122)</f>
        <v>0</v>
      </c>
      <c r="R122">
        <f>COUNTIFS('1.2(2)'!K$1018:K$1019,"〇",'1.2(2)'!$C$1018:$C$1019,"&gt;="&amp;$K122,'1.2(2)'!$C$1018:$C$1019,"&lt;="&amp;$L122)+COUNTIFS('1.2(2)'!K$1018:K$1019,"△",'1.2(2)'!$C$1018:$C$1019,"&gt;="&amp;$K122,'1.2(2)'!$C$1018:$C$1019,"&lt;="&amp;$L122)</f>
        <v>0</v>
      </c>
    </row>
    <row r="123" spans="2:18">
      <c r="B123" s="70" t="s">
        <v>741</v>
      </c>
      <c r="C123" s="22"/>
      <c r="D123" s="70" t="s">
        <v>758</v>
      </c>
      <c r="E123" s="69" t="s">
        <v>1001</v>
      </c>
      <c r="F123" s="69" t="s">
        <v>13</v>
      </c>
      <c r="G123" s="72" t="s">
        <v>1000</v>
      </c>
      <c r="H123" s="74" t="s">
        <v>107</v>
      </c>
      <c r="I123" s="75"/>
      <c r="J123" s="140">
        <f t="shared" si="17"/>
        <v>27</v>
      </c>
      <c r="K123" s="60">
        <f>INDEX('1.2(1)②'!$B:$B,MATCH(M123,'1.2(1)②'!$A:$A,0),1)</f>
        <v>27</v>
      </c>
      <c r="L123" s="17">
        <f t="shared" si="19"/>
        <v>27</v>
      </c>
      <c r="M123" s="17" t="str">
        <f t="shared" si="18"/>
        <v>産業（非製造業）鉱業石炭鉱業採鉱工程その他</v>
      </c>
      <c r="O123" s="58" t="str">
        <f>INDEX('1.2(1)②'!$J:$J,MATCH($K123,'1.2(1)②'!$B:$B,0),1)</f>
        <v>掘削、積込、運搬用車両系機械の大型化等による高効率化</v>
      </c>
      <c r="P123">
        <f t="shared" si="20"/>
        <v>1</v>
      </c>
      <c r="Q123">
        <f>COUNTIFS('1.2(2)'!J$1018:J$1019,"〇",'1.2(2)'!$C$1018:$C$1019,"&gt;="&amp;$K123,'1.2(2)'!$C$1018:$C$1019,"&lt;="&amp;$L123)+COUNTIFS('1.2(2)'!J$1018:J$1019,"△",'1.2(2)'!$C$1018:$C$1019,"&gt;="&amp;$K123,'1.2(2)'!$C$1018:$C$1019,"&lt;="&amp;$L123)</f>
        <v>0</v>
      </c>
      <c r="R123">
        <f>COUNTIFS('1.2(2)'!K$1018:K$1019,"〇",'1.2(2)'!$C$1018:$C$1019,"&gt;="&amp;$K123,'1.2(2)'!$C$1018:$C$1019,"&lt;="&amp;$L123)+COUNTIFS('1.2(2)'!K$1018:K$1019,"△",'1.2(2)'!$C$1018:$C$1019,"&gt;="&amp;$K123,'1.2(2)'!$C$1018:$C$1019,"&lt;="&amp;$L123)</f>
        <v>0</v>
      </c>
    </row>
    <row r="124" spans="2:18">
      <c r="B124" s="70" t="s">
        <v>741</v>
      </c>
      <c r="C124" s="22"/>
      <c r="D124" s="70" t="s">
        <v>758</v>
      </c>
      <c r="E124" s="71" t="s">
        <v>1001</v>
      </c>
      <c r="F124" s="69" t="s">
        <v>13</v>
      </c>
      <c r="G124" s="23" t="s">
        <v>765</v>
      </c>
      <c r="H124" s="74" t="s">
        <v>117</v>
      </c>
      <c r="I124" s="75"/>
      <c r="J124" s="140">
        <f t="shared" si="17"/>
        <v>28</v>
      </c>
      <c r="K124" s="60">
        <f>INDEX('1.2(1)②'!$B:$B,MATCH(M124,'1.2(1)②'!$A:$A,0),1)</f>
        <v>28</v>
      </c>
      <c r="L124" s="17">
        <f t="shared" si="19"/>
        <v>28</v>
      </c>
      <c r="M124" s="17" t="str">
        <f t="shared" si="18"/>
        <v>産業（非製造業）鉱業石炭鉱業排水工程電気使用設備</v>
      </c>
      <c r="O124" s="58" t="str">
        <f>INDEX('1.2(1)②'!$J:$J,MATCH($K124,'1.2(1)②'!$B:$B,0),1)</f>
        <v>坑内揚水用ポンプのフロートスイッチによる自動運転化</v>
      </c>
      <c r="P124">
        <f t="shared" si="20"/>
        <v>1</v>
      </c>
      <c r="Q124">
        <f>COUNTIFS('1.2(2)'!J$1018:J$1019,"〇",'1.2(2)'!$C$1018:$C$1019,"&gt;="&amp;$K124,'1.2(2)'!$C$1018:$C$1019,"&lt;="&amp;$L124)+COUNTIFS('1.2(2)'!J$1018:J$1019,"△",'1.2(2)'!$C$1018:$C$1019,"&gt;="&amp;$K124,'1.2(2)'!$C$1018:$C$1019,"&lt;="&amp;$L124)</f>
        <v>0</v>
      </c>
      <c r="R124">
        <f>COUNTIFS('1.2(2)'!K$1018:K$1019,"〇",'1.2(2)'!$C$1018:$C$1019,"&gt;="&amp;$K124,'1.2(2)'!$C$1018:$C$1019,"&lt;="&amp;$L124)+COUNTIFS('1.2(2)'!K$1018:K$1019,"△",'1.2(2)'!$C$1018:$C$1019,"&gt;="&amp;$K124,'1.2(2)'!$C$1018:$C$1019,"&lt;="&amp;$L124)</f>
        <v>0</v>
      </c>
    </row>
    <row r="125" spans="2:18">
      <c r="B125" s="70" t="s">
        <v>741</v>
      </c>
      <c r="C125" s="22"/>
      <c r="D125" s="70" t="s">
        <v>758</v>
      </c>
      <c r="E125" s="22" t="s">
        <v>1002</v>
      </c>
      <c r="F125" s="69" t="s">
        <v>13</v>
      </c>
      <c r="G125" s="22" t="s">
        <v>767</v>
      </c>
      <c r="H125" s="74" t="s">
        <v>107</v>
      </c>
      <c r="I125" s="75"/>
      <c r="J125" s="140">
        <f t="shared" si="17"/>
        <v>29</v>
      </c>
      <c r="K125" s="60">
        <f>INDEX('1.2(1)②'!$B:$B,MATCH(M125,'1.2(1)②'!$A:$A,0),1)</f>
        <v>29</v>
      </c>
      <c r="L125" s="17">
        <f t="shared" si="19"/>
        <v>29</v>
      </c>
      <c r="M125" s="17" t="str">
        <f t="shared" si="18"/>
        <v>産業（非製造業）鉱業石灰石鉱業採掘工程その他</v>
      </c>
      <c r="O125" s="58" t="str">
        <f>INDEX('1.2(1)②'!$J:$J,MATCH($K125,'1.2(1)②'!$B:$B,0),1)</f>
        <v>掘削、積込、運搬用車両系機械の大型化、ハイブリッド化等による高効率化</v>
      </c>
      <c r="P125">
        <f t="shared" si="20"/>
        <v>1</v>
      </c>
      <c r="Q125">
        <f>COUNTIFS('1.2(2)'!J$1018:J$1019,"〇",'1.2(2)'!$C$1018:$C$1019,"&gt;="&amp;$K125,'1.2(2)'!$C$1018:$C$1019,"&lt;="&amp;$L125)+COUNTIFS('1.2(2)'!J$1018:J$1019,"△",'1.2(2)'!$C$1018:$C$1019,"&gt;="&amp;$K125,'1.2(2)'!$C$1018:$C$1019,"&lt;="&amp;$L125)</f>
        <v>0</v>
      </c>
      <c r="R125">
        <f>COUNTIFS('1.2(2)'!K$1018:K$1019,"〇",'1.2(2)'!$C$1018:$C$1019,"&gt;="&amp;$K125,'1.2(2)'!$C$1018:$C$1019,"&lt;="&amp;$L125)+COUNTIFS('1.2(2)'!K$1018:K$1019,"△",'1.2(2)'!$C$1018:$C$1019,"&gt;="&amp;$K125,'1.2(2)'!$C$1018:$C$1019,"&lt;="&amp;$L125)</f>
        <v>0</v>
      </c>
    </row>
    <row r="126" spans="2:18">
      <c r="B126" s="70" t="s">
        <v>741</v>
      </c>
      <c r="C126" s="22"/>
      <c r="D126" s="71" t="s">
        <v>758</v>
      </c>
      <c r="E126" s="72" t="s">
        <v>1002</v>
      </c>
      <c r="F126" s="69" t="s">
        <v>13</v>
      </c>
      <c r="G126" s="115" t="s">
        <v>769</v>
      </c>
      <c r="H126" s="74" t="s">
        <v>117</v>
      </c>
      <c r="I126" s="75"/>
      <c r="J126" s="140" t="str">
        <f t="shared" si="17"/>
        <v>30～31</v>
      </c>
      <c r="K126" s="60">
        <f>INDEX('1.2(1)②'!$B:$B,MATCH(M126,'1.2(1)②'!$A:$A,0),1)</f>
        <v>30</v>
      </c>
      <c r="L126" s="17">
        <f t="shared" si="19"/>
        <v>31</v>
      </c>
      <c r="M126" s="17" t="str">
        <f t="shared" si="18"/>
        <v>産業（非製造業）鉱業石灰石鉱業破砕・選別工程電気使用設備</v>
      </c>
      <c r="O126" s="58" t="str">
        <f>INDEX('1.2(1)②'!$J:$J,MATCH($K126,'1.2(1)②'!$B:$B,0),1)</f>
        <v>高破砕率の破砕機による破砕・選別設備の集約化</v>
      </c>
      <c r="P126">
        <f t="shared" si="20"/>
        <v>2</v>
      </c>
      <c r="Q126">
        <f>COUNTIFS('1.2(2)'!J$1018:J$1019,"〇",'1.2(2)'!$C$1018:$C$1019,"&gt;="&amp;$K126,'1.2(2)'!$C$1018:$C$1019,"&lt;="&amp;$L126)+COUNTIFS('1.2(2)'!J$1018:J$1019,"△",'1.2(2)'!$C$1018:$C$1019,"&gt;="&amp;$K126,'1.2(2)'!$C$1018:$C$1019,"&lt;="&amp;$L126)</f>
        <v>0</v>
      </c>
      <c r="R126">
        <f>COUNTIFS('1.2(2)'!K$1018:K$1019,"〇",'1.2(2)'!$C$1018:$C$1019,"&gt;="&amp;$K126,'1.2(2)'!$C$1018:$C$1019,"&lt;="&amp;$L126)+COUNTIFS('1.2(2)'!K$1018:K$1019,"△",'1.2(2)'!$C$1018:$C$1019,"&gt;="&amp;$K126,'1.2(2)'!$C$1018:$C$1019,"&lt;="&amp;$L126)</f>
        <v>0</v>
      </c>
    </row>
    <row r="127" spans="2:18">
      <c r="B127" s="71" t="s">
        <v>741</v>
      </c>
      <c r="C127" s="23"/>
      <c r="D127" s="383" t="s">
        <v>771</v>
      </c>
      <c r="E127" s="384"/>
      <c r="F127" s="69" t="s">
        <v>13</v>
      </c>
      <c r="G127" s="50" t="s">
        <v>680</v>
      </c>
      <c r="H127" s="74" t="s">
        <v>772</v>
      </c>
      <c r="I127" s="75"/>
      <c r="J127" s="140">
        <f t="shared" si="17"/>
        <v>32</v>
      </c>
      <c r="K127" s="60">
        <f>INDEX('1.2(1)②'!$B:$B,MATCH(M127,'1.2(1)②'!$A:$A,0),1)</f>
        <v>32</v>
      </c>
      <c r="L127" s="17">
        <f t="shared" si="19"/>
        <v>32</v>
      </c>
      <c r="M127" s="17" t="str">
        <f t="shared" si="18"/>
        <v>産業（非製造業）建設業ー建設機械</v>
      </c>
      <c r="O127" s="58" t="str">
        <f>INDEX('1.2(1)②'!$J:$J,MATCH($K127,'1.2(1)②'!$B:$B,0),1)</f>
        <v>省エネ型建設機械の導入</v>
      </c>
      <c r="P127">
        <f t="shared" si="20"/>
        <v>1</v>
      </c>
      <c r="Q127">
        <f>COUNTIFS('1.2(2)'!J$1018:J$1019,"〇",'1.2(2)'!$C$1018:$C$1019,"&gt;="&amp;$K127,'1.2(2)'!$C$1018:$C$1019,"&lt;="&amp;$L127)+COUNTIFS('1.2(2)'!J$1018:J$1019,"△",'1.2(2)'!$C$1018:$C$1019,"&gt;="&amp;$K127,'1.2(2)'!$C$1018:$C$1019,"&lt;="&amp;$L127)</f>
        <v>0</v>
      </c>
      <c r="R127">
        <f>COUNTIFS('1.2(2)'!K$1018:K$1019,"〇",'1.2(2)'!$C$1018:$C$1019,"&gt;="&amp;$K127,'1.2(2)'!$C$1018:$C$1019,"&lt;="&amp;$L127)+COUNTIFS('1.2(2)'!K$1018:K$1019,"△",'1.2(2)'!$C$1018:$C$1019,"&gt;="&amp;$K127,'1.2(2)'!$C$1018:$C$1019,"&lt;="&amp;$L127)</f>
        <v>0</v>
      </c>
    </row>
    <row r="128" spans="2:18">
      <c r="B128" s="22" t="s">
        <v>774</v>
      </c>
      <c r="C128" s="22"/>
      <c r="D128" s="21" t="s">
        <v>775</v>
      </c>
      <c r="E128" s="21" t="s">
        <v>808</v>
      </c>
      <c r="F128" s="69" t="s">
        <v>13</v>
      </c>
      <c r="G128" s="22" t="s">
        <v>1003</v>
      </c>
      <c r="H128" s="74" t="s">
        <v>74</v>
      </c>
      <c r="I128" s="75"/>
      <c r="J128" s="140" t="str">
        <f t="shared" si="17"/>
        <v>33～36</v>
      </c>
      <c r="K128" s="60">
        <f>INDEX('1.2(1)②'!$B:$B,MATCH(M128,'1.2(1)②'!$A:$A,0),1)</f>
        <v>33</v>
      </c>
      <c r="L128" s="17">
        <f t="shared" si="19"/>
        <v>36</v>
      </c>
      <c r="M128" s="17" t="str">
        <f t="shared" si="18"/>
        <v>産業（製造業）鉄鋼業製鉄業、製鋼・製鋼圧延業等※1製銑工程（コークス工程、焼結工程、高炉工程）燃焼設備</v>
      </c>
      <c r="O128" s="58" t="str">
        <f>INDEX('1.2(1)②'!$J:$J,MATCH($K128,'1.2(1)②'!$B:$B,0),1)</f>
        <v>コークス自動燃焼設備</v>
      </c>
      <c r="P128">
        <f t="shared" si="20"/>
        <v>4</v>
      </c>
      <c r="Q128">
        <f>COUNTIFS('1.2(2)'!J$1018:J$1019,"〇",'1.2(2)'!$C$1018:$C$1019,"&gt;="&amp;$K128,'1.2(2)'!$C$1018:$C$1019,"&lt;="&amp;$L128)+COUNTIFS('1.2(2)'!J$1018:J$1019,"△",'1.2(2)'!$C$1018:$C$1019,"&gt;="&amp;$K128,'1.2(2)'!$C$1018:$C$1019,"&lt;="&amp;$L128)</f>
        <v>0</v>
      </c>
      <c r="R128">
        <f>COUNTIFS('1.2(2)'!K$1018:K$1019,"〇",'1.2(2)'!$C$1018:$C$1019,"&gt;="&amp;$K128,'1.2(2)'!$C$1018:$C$1019,"&lt;="&amp;$L128)+COUNTIFS('1.2(2)'!K$1018:K$1019,"△",'1.2(2)'!$C$1018:$C$1019,"&gt;="&amp;$K128,'1.2(2)'!$C$1018:$C$1019,"&lt;="&amp;$L128)</f>
        <v>0</v>
      </c>
    </row>
    <row r="129" spans="2:18">
      <c r="B129" s="69" t="s">
        <v>774</v>
      </c>
      <c r="C129" s="22"/>
      <c r="D129" s="69" t="s">
        <v>775</v>
      </c>
      <c r="E129" s="69" t="s">
        <v>808</v>
      </c>
      <c r="F129" s="69" t="s">
        <v>13</v>
      </c>
      <c r="G129" s="69" t="s">
        <v>1003</v>
      </c>
      <c r="H129" s="74" t="s">
        <v>89</v>
      </c>
      <c r="I129" s="75"/>
      <c r="J129" s="140" t="str">
        <f t="shared" si="17"/>
        <v>37～39</v>
      </c>
      <c r="K129" s="60">
        <f>INDEX('1.2(1)②'!$B:$B,MATCH(M129,'1.2(1)②'!$A:$A,0),1)</f>
        <v>37</v>
      </c>
      <c r="L129" s="17">
        <f t="shared" si="19"/>
        <v>39</v>
      </c>
      <c r="M129" s="17" t="str">
        <f t="shared" si="18"/>
        <v>産業（製造業）鉄鋼業製鉄業、製鋼・製鋼圧延業等※1製銑工程（コークス工程、焼結工程、高炉工程）熱利用設備</v>
      </c>
      <c r="O129" s="58" t="str">
        <f>INDEX('1.2(1)②'!$J:$J,MATCH($K129,'1.2(1)②'!$B:$B,0),1)</f>
        <v>溶銑鍋放熱防止</v>
      </c>
      <c r="P129">
        <f t="shared" si="20"/>
        <v>3</v>
      </c>
      <c r="Q129">
        <f>COUNTIFS('1.2(2)'!J$1018:J$1019,"〇",'1.2(2)'!$C$1018:$C$1019,"&gt;="&amp;$K129,'1.2(2)'!$C$1018:$C$1019,"&lt;="&amp;$L129)+COUNTIFS('1.2(2)'!J$1018:J$1019,"△",'1.2(2)'!$C$1018:$C$1019,"&gt;="&amp;$K129,'1.2(2)'!$C$1018:$C$1019,"&lt;="&amp;$L129)</f>
        <v>0</v>
      </c>
      <c r="R129">
        <f>COUNTIFS('1.2(2)'!K$1018:K$1019,"〇",'1.2(2)'!$C$1018:$C$1019,"&gt;="&amp;$K129,'1.2(2)'!$C$1018:$C$1019,"&lt;="&amp;$L129)+COUNTIFS('1.2(2)'!K$1018:K$1019,"△",'1.2(2)'!$C$1018:$C$1019,"&gt;="&amp;$K129,'1.2(2)'!$C$1018:$C$1019,"&lt;="&amp;$L129)</f>
        <v>0</v>
      </c>
    </row>
    <row r="130" spans="2:18">
      <c r="B130" s="69" t="s">
        <v>774</v>
      </c>
      <c r="C130" s="22"/>
      <c r="D130" s="70" t="s">
        <v>775</v>
      </c>
      <c r="E130" s="70" t="s">
        <v>808</v>
      </c>
      <c r="F130" s="69" t="s">
        <v>13</v>
      </c>
      <c r="G130" s="70" t="s">
        <v>1003</v>
      </c>
      <c r="H130" s="74" t="s">
        <v>560</v>
      </c>
      <c r="I130" s="75"/>
      <c r="J130" s="140" t="str">
        <f t="shared" si="17"/>
        <v>40～51</v>
      </c>
      <c r="K130" s="60">
        <f>INDEX('1.2(1)②'!$B:$B,MATCH(M130,'1.2(1)②'!$A:$A,0),1)</f>
        <v>40</v>
      </c>
      <c r="L130" s="17">
        <f t="shared" si="19"/>
        <v>51</v>
      </c>
      <c r="M130" s="17" t="str">
        <f t="shared" si="18"/>
        <v>産業（製造業）鉄鋼業製鉄業、製鋼・製鋼圧延業等※1製銑工程（コークス工程、焼結工程、高炉工程）廃熱回収設備</v>
      </c>
      <c r="O130" s="58" t="str">
        <f>INDEX('1.2(1)②'!$J:$J,MATCH($K130,'1.2(1)②'!$B:$B,0),1)</f>
        <v>コークス乾式消火設備（ＣＤＱ）</v>
      </c>
      <c r="P130">
        <f t="shared" si="20"/>
        <v>12</v>
      </c>
      <c r="Q130">
        <f>COUNTIFS('1.2(2)'!J$1018:J$1019,"〇",'1.2(2)'!$C$1018:$C$1019,"&gt;="&amp;$K130,'1.2(2)'!$C$1018:$C$1019,"&lt;="&amp;$L130)+COUNTIFS('1.2(2)'!J$1018:J$1019,"△",'1.2(2)'!$C$1018:$C$1019,"&gt;="&amp;$K130,'1.2(2)'!$C$1018:$C$1019,"&lt;="&amp;$L130)</f>
        <v>0</v>
      </c>
      <c r="R130">
        <f>COUNTIFS('1.2(2)'!K$1018:K$1019,"〇",'1.2(2)'!$C$1018:$C$1019,"&gt;="&amp;$K130,'1.2(2)'!$C$1018:$C$1019,"&lt;="&amp;$L130)+COUNTIFS('1.2(2)'!K$1018:K$1019,"△",'1.2(2)'!$C$1018:$C$1019,"&gt;="&amp;$K130,'1.2(2)'!$C$1018:$C$1019,"&lt;="&amp;$L130)</f>
        <v>0</v>
      </c>
    </row>
    <row r="131" spans="2:18">
      <c r="B131" s="69" t="s">
        <v>774</v>
      </c>
      <c r="C131" s="22"/>
      <c r="D131" s="70" t="s">
        <v>775</v>
      </c>
      <c r="E131" s="70" t="s">
        <v>808</v>
      </c>
      <c r="F131" s="69" t="s">
        <v>13</v>
      </c>
      <c r="G131" s="70" t="s">
        <v>1003</v>
      </c>
      <c r="H131" s="74" t="s">
        <v>1004</v>
      </c>
      <c r="I131" s="75"/>
      <c r="J131" s="140" t="str">
        <f t="shared" si="17"/>
        <v>52～54</v>
      </c>
      <c r="K131" s="60">
        <f>INDEX('1.2(1)②'!$B:$B,MATCH(M131,'1.2(1)②'!$A:$A,0),1)</f>
        <v>52</v>
      </c>
      <c r="L131" s="17">
        <f t="shared" si="19"/>
        <v>54</v>
      </c>
      <c r="M131" s="17" t="str">
        <f t="shared" si="18"/>
        <v>産業（製造業）鉄鋼業製鉄業、製鋼・製鋼圧延業等※1製銑工程（コークス工程、焼結工程、高炉工程）省エネルギー型製造プロセス</v>
      </c>
      <c r="O131" s="58" t="str">
        <f>INDEX('1.2(1)②'!$J:$J,MATCH($K131,'1.2(1)②'!$B:$B,0),1)</f>
        <v>微粉炭吹き込み（ＰＣＩ）</v>
      </c>
      <c r="P131">
        <f t="shared" si="20"/>
        <v>3</v>
      </c>
      <c r="Q131">
        <f>COUNTIFS('1.2(2)'!J$1018:J$1019,"〇",'1.2(2)'!$C$1018:$C$1019,"&gt;="&amp;$K131,'1.2(2)'!$C$1018:$C$1019,"&lt;="&amp;$L131)+COUNTIFS('1.2(2)'!J$1018:J$1019,"△",'1.2(2)'!$C$1018:$C$1019,"&gt;="&amp;$K131,'1.2(2)'!$C$1018:$C$1019,"&lt;="&amp;$L131)</f>
        <v>0</v>
      </c>
      <c r="R131">
        <f>COUNTIFS('1.2(2)'!K$1018:K$1019,"〇",'1.2(2)'!$C$1018:$C$1019,"&gt;="&amp;$K131,'1.2(2)'!$C$1018:$C$1019,"&lt;="&amp;$L131)+COUNTIFS('1.2(2)'!K$1018:K$1019,"△",'1.2(2)'!$C$1018:$C$1019,"&gt;="&amp;$K131,'1.2(2)'!$C$1018:$C$1019,"&lt;="&amp;$L131)</f>
        <v>0</v>
      </c>
    </row>
    <row r="132" spans="2:18">
      <c r="B132" s="69" t="s">
        <v>774</v>
      </c>
      <c r="C132" s="22"/>
      <c r="D132" s="70" t="s">
        <v>775</v>
      </c>
      <c r="E132" s="70" t="s">
        <v>808</v>
      </c>
      <c r="F132" s="69" t="s">
        <v>13</v>
      </c>
      <c r="G132" s="70" t="s">
        <v>1003</v>
      </c>
      <c r="H132" s="74" t="s">
        <v>107</v>
      </c>
      <c r="I132" s="75"/>
      <c r="J132" s="140" t="str">
        <f t="shared" si="17"/>
        <v>55～61</v>
      </c>
      <c r="K132" s="60">
        <f>INDEX('1.2(1)②'!$B:$B,MATCH(M132,'1.2(1)②'!$A:$A,0),1)</f>
        <v>55</v>
      </c>
      <c r="L132" s="17">
        <f t="shared" si="19"/>
        <v>61</v>
      </c>
      <c r="M132" s="17" t="str">
        <f t="shared" si="18"/>
        <v>産業（製造業）鉄鋼業製鉄業、製鋼・製鋼圧延業等※1製銑工程（コークス工程、焼結工程、高炉工程）その他</v>
      </c>
      <c r="O132" s="58" t="str">
        <f>INDEX('1.2(1)②'!$J:$J,MATCH($K132,'1.2(1)②'!$B:$B,0),1)</f>
        <v>高炉装入物分布制御装置</v>
      </c>
      <c r="P132">
        <f t="shared" si="20"/>
        <v>7</v>
      </c>
      <c r="Q132">
        <f>COUNTIFS('1.2(2)'!J$1018:J$1019,"〇",'1.2(2)'!$C$1018:$C$1019,"&gt;="&amp;$K132,'1.2(2)'!$C$1018:$C$1019,"&lt;="&amp;$L132)+COUNTIFS('1.2(2)'!J$1018:J$1019,"△",'1.2(2)'!$C$1018:$C$1019,"&gt;="&amp;$K132,'1.2(2)'!$C$1018:$C$1019,"&lt;="&amp;$L132)</f>
        <v>0</v>
      </c>
      <c r="R132">
        <f>COUNTIFS('1.2(2)'!K$1018:K$1019,"〇",'1.2(2)'!$C$1018:$C$1019,"&gt;="&amp;$K132,'1.2(2)'!$C$1018:$C$1019,"&lt;="&amp;$L132)+COUNTIFS('1.2(2)'!K$1018:K$1019,"△",'1.2(2)'!$C$1018:$C$1019,"&gt;="&amp;$K132,'1.2(2)'!$C$1018:$C$1019,"&lt;="&amp;$L132)</f>
        <v>0</v>
      </c>
    </row>
    <row r="133" spans="2:18">
      <c r="B133" s="69" t="s">
        <v>774</v>
      </c>
      <c r="C133" s="22"/>
      <c r="D133" s="70" t="s">
        <v>775</v>
      </c>
      <c r="E133" s="70" t="s">
        <v>808</v>
      </c>
      <c r="F133" s="69" t="s">
        <v>13</v>
      </c>
      <c r="G133" s="21" t="s">
        <v>777</v>
      </c>
      <c r="H133" s="74" t="s">
        <v>89</v>
      </c>
      <c r="I133" s="75"/>
      <c r="J133" s="140" t="str">
        <f t="shared" si="17"/>
        <v>62～63</v>
      </c>
      <c r="K133" s="60">
        <f>INDEX('1.2(1)②'!$B:$B,MATCH(M133,'1.2(1)②'!$A:$A,0),1)</f>
        <v>62</v>
      </c>
      <c r="L133" s="17">
        <f t="shared" si="19"/>
        <v>63</v>
      </c>
      <c r="M133" s="17" t="str">
        <f t="shared" si="18"/>
        <v>産業（製造業）鉄鋼業製鉄業、製鋼・製鋼圧延業等※1製鋼工程熱利用設備</v>
      </c>
      <c r="O133" s="58" t="str">
        <f>INDEX('1.2(1)②'!$J:$J,MATCH($K133,'1.2(1)②'!$B:$B,0),1)</f>
        <v>高導電性導体電極支援腕</v>
      </c>
      <c r="P133">
        <f t="shared" si="20"/>
        <v>2</v>
      </c>
      <c r="Q133">
        <f>COUNTIFS('1.2(2)'!J$1018:J$1019,"〇",'1.2(2)'!$C$1018:$C$1019,"&gt;="&amp;$K133,'1.2(2)'!$C$1018:$C$1019,"&lt;="&amp;$L133)+COUNTIFS('1.2(2)'!J$1018:J$1019,"△",'1.2(2)'!$C$1018:$C$1019,"&gt;="&amp;$K133,'1.2(2)'!$C$1018:$C$1019,"&lt;="&amp;$L133)</f>
        <v>0</v>
      </c>
      <c r="R133">
        <f>COUNTIFS('1.2(2)'!K$1018:K$1019,"〇",'1.2(2)'!$C$1018:$C$1019,"&gt;="&amp;$K133,'1.2(2)'!$C$1018:$C$1019,"&lt;="&amp;$L133)+COUNTIFS('1.2(2)'!K$1018:K$1019,"△",'1.2(2)'!$C$1018:$C$1019,"&gt;="&amp;$K133,'1.2(2)'!$C$1018:$C$1019,"&lt;="&amp;$L133)</f>
        <v>0</v>
      </c>
    </row>
    <row r="134" spans="2:18">
      <c r="B134" s="69" t="s">
        <v>774</v>
      </c>
      <c r="C134" s="22"/>
      <c r="D134" s="70" t="s">
        <v>775</v>
      </c>
      <c r="E134" s="70" t="s">
        <v>808</v>
      </c>
      <c r="F134" s="69" t="s">
        <v>13</v>
      </c>
      <c r="G134" s="69" t="s">
        <v>777</v>
      </c>
      <c r="H134" s="74" t="s">
        <v>560</v>
      </c>
      <c r="I134" s="75"/>
      <c r="J134" s="140" t="str">
        <f t="shared" si="17"/>
        <v>64～66</v>
      </c>
      <c r="K134" s="60">
        <f>INDEX('1.2(1)②'!$B:$B,MATCH(M134,'1.2(1)②'!$A:$A,0),1)</f>
        <v>64</v>
      </c>
      <c r="L134" s="17">
        <f t="shared" si="19"/>
        <v>66</v>
      </c>
      <c r="M134" s="17" t="str">
        <f t="shared" si="18"/>
        <v>産業（製造業）鉄鋼業製鉄業、製鋼・製鋼圧延業等※1製鋼工程廃熱回収設備</v>
      </c>
      <c r="O134" s="58" t="str">
        <f>INDEX('1.2(1)②'!$J:$J,MATCH($K134,'1.2(1)②'!$B:$B,0),1)</f>
        <v>転炉ガス顕熱回収設備</v>
      </c>
      <c r="P134">
        <f t="shared" si="20"/>
        <v>3</v>
      </c>
      <c r="Q134">
        <f>COUNTIFS('1.2(2)'!J$1018:J$1019,"〇",'1.2(2)'!$C$1018:$C$1019,"&gt;="&amp;$K134,'1.2(2)'!$C$1018:$C$1019,"&lt;="&amp;$L134)+COUNTIFS('1.2(2)'!J$1018:J$1019,"△",'1.2(2)'!$C$1018:$C$1019,"&gt;="&amp;$K134,'1.2(2)'!$C$1018:$C$1019,"&lt;="&amp;$L134)</f>
        <v>0</v>
      </c>
      <c r="R134">
        <f>COUNTIFS('1.2(2)'!K$1018:K$1019,"〇",'1.2(2)'!$C$1018:$C$1019,"&gt;="&amp;$K134,'1.2(2)'!$C$1018:$C$1019,"&lt;="&amp;$L134)+COUNTIFS('1.2(2)'!K$1018:K$1019,"△",'1.2(2)'!$C$1018:$C$1019,"&gt;="&amp;$K134,'1.2(2)'!$C$1018:$C$1019,"&lt;="&amp;$L134)</f>
        <v>0</v>
      </c>
    </row>
    <row r="135" spans="2:18">
      <c r="B135" s="69" t="s">
        <v>774</v>
      </c>
      <c r="C135" s="22"/>
      <c r="D135" s="70" t="s">
        <v>775</v>
      </c>
      <c r="E135" s="70" t="s">
        <v>808</v>
      </c>
      <c r="F135" s="69" t="s">
        <v>13</v>
      </c>
      <c r="G135" s="70" t="s">
        <v>777</v>
      </c>
      <c r="H135" s="74" t="s">
        <v>1004</v>
      </c>
      <c r="I135" s="75"/>
      <c r="J135" s="140" t="str">
        <f t="shared" si="17"/>
        <v>67～73</v>
      </c>
      <c r="K135" s="60">
        <f>INDEX('1.2(1)②'!$B:$B,MATCH(M135,'1.2(1)②'!$A:$A,0),1)</f>
        <v>67</v>
      </c>
      <c r="L135" s="17">
        <f t="shared" si="19"/>
        <v>73</v>
      </c>
      <c r="M135" s="17" t="str">
        <f t="shared" si="18"/>
        <v>産業（製造業）鉄鋼業製鉄業、製鋼・製鋼圧延業等※1製鋼工程省エネルギー型製造プロセス</v>
      </c>
      <c r="O135" s="58" t="str">
        <f>INDEX('1.2(1)②'!$J:$J,MATCH($K135,'1.2(1)②'!$B:$B,0),1)</f>
        <v>高温鋼片連続式鋳造設備</v>
      </c>
      <c r="P135">
        <f t="shared" si="20"/>
        <v>7</v>
      </c>
      <c r="Q135">
        <f>COUNTIFS('1.2(2)'!J$1018:J$1019,"〇",'1.2(2)'!$C$1018:$C$1019,"&gt;="&amp;$K135,'1.2(2)'!$C$1018:$C$1019,"&lt;="&amp;$L135)+COUNTIFS('1.2(2)'!J$1018:J$1019,"△",'1.2(2)'!$C$1018:$C$1019,"&gt;="&amp;$K135,'1.2(2)'!$C$1018:$C$1019,"&lt;="&amp;$L135)</f>
        <v>0</v>
      </c>
      <c r="R135">
        <f>COUNTIFS('1.2(2)'!K$1018:K$1019,"〇",'1.2(2)'!$C$1018:$C$1019,"&gt;="&amp;$K135,'1.2(2)'!$C$1018:$C$1019,"&lt;="&amp;$L135)+COUNTIFS('1.2(2)'!K$1018:K$1019,"△",'1.2(2)'!$C$1018:$C$1019,"&gt;="&amp;$K135,'1.2(2)'!$C$1018:$C$1019,"&lt;="&amp;$L135)</f>
        <v>0</v>
      </c>
    </row>
    <row r="136" spans="2:18">
      <c r="B136" s="69" t="s">
        <v>774</v>
      </c>
      <c r="C136" s="22"/>
      <c r="D136" s="70" t="s">
        <v>775</v>
      </c>
      <c r="E136" s="70" t="s">
        <v>808</v>
      </c>
      <c r="F136" s="69" t="s">
        <v>13</v>
      </c>
      <c r="G136" s="71" t="s">
        <v>777</v>
      </c>
      <c r="H136" s="74" t="s">
        <v>107</v>
      </c>
      <c r="I136" s="75"/>
      <c r="J136" s="140" t="str">
        <f t="shared" si="17"/>
        <v>74～81</v>
      </c>
      <c r="K136" s="60">
        <f>INDEX('1.2(1)②'!$B:$B,MATCH(M136,'1.2(1)②'!$A:$A,0),1)</f>
        <v>74</v>
      </c>
      <c r="L136" s="17">
        <f t="shared" si="19"/>
        <v>81</v>
      </c>
      <c r="M136" s="17" t="str">
        <f t="shared" si="18"/>
        <v>産業（製造業）鉄鋼業製鉄業、製鋼・製鋼圧延業等※1製鋼工程その他</v>
      </c>
      <c r="O136" s="58" t="str">
        <f>INDEX('1.2(1)②'!$J:$J,MATCH($K136,'1.2(1)②'!$B:$B,0),1)</f>
        <v>転炉ガス潜熱回収設備（密閉型回収設備を含む）</v>
      </c>
      <c r="P136">
        <f t="shared" si="20"/>
        <v>8</v>
      </c>
      <c r="Q136">
        <f>COUNTIFS('1.2(2)'!J$1018:J$1019,"〇",'1.2(2)'!$C$1018:$C$1019,"&gt;="&amp;$K136,'1.2(2)'!$C$1018:$C$1019,"&lt;="&amp;$L136)+COUNTIFS('1.2(2)'!J$1018:J$1019,"△",'1.2(2)'!$C$1018:$C$1019,"&gt;="&amp;$K136,'1.2(2)'!$C$1018:$C$1019,"&lt;="&amp;$L136)</f>
        <v>0</v>
      </c>
      <c r="R136">
        <f>COUNTIFS('1.2(2)'!K$1018:K$1019,"〇",'1.2(2)'!$C$1018:$C$1019,"&gt;="&amp;$K136,'1.2(2)'!$C$1018:$C$1019,"&lt;="&amp;$L136)+COUNTIFS('1.2(2)'!K$1018:K$1019,"△",'1.2(2)'!$C$1018:$C$1019,"&gt;="&amp;$K136,'1.2(2)'!$C$1018:$C$1019,"&lt;="&amp;$L136)</f>
        <v>0</v>
      </c>
    </row>
    <row r="137" spans="2:18">
      <c r="B137" s="69" t="s">
        <v>774</v>
      </c>
      <c r="C137" s="22"/>
      <c r="D137" s="70" t="s">
        <v>775</v>
      </c>
      <c r="E137" s="70" t="s">
        <v>808</v>
      </c>
      <c r="F137" s="69" t="s">
        <v>13</v>
      </c>
      <c r="G137" s="22" t="s">
        <v>1005</v>
      </c>
      <c r="H137" s="74" t="s">
        <v>89</v>
      </c>
      <c r="I137" s="75"/>
      <c r="J137" s="140" t="str">
        <f t="shared" ref="J137:J168" si="21">HYPERLINK("#'"&amp;$B$17&amp;$B$18&amp;$B$102&amp;"'!B"&amp;K137+6,IF(L137=K137,K137,K137&amp;"～"&amp;L137))</f>
        <v>82～92</v>
      </c>
      <c r="K137" s="60">
        <f>INDEX('1.2(1)②'!$B:$B,MATCH(M137,'1.2(1)②'!$A:$A,0),1)</f>
        <v>82</v>
      </c>
      <c r="L137" s="17">
        <f t="shared" si="19"/>
        <v>92</v>
      </c>
      <c r="M137" s="17" t="str">
        <f t="shared" si="18"/>
        <v>産業（製造業）鉄鋼業製鉄業、製鋼・製鋼圧延業等※1圧延・金属加工・表面処理工程熱利用設備</v>
      </c>
      <c r="O137" s="58" t="str">
        <f>INDEX('1.2(1)②'!$J:$J,MATCH($K137,'1.2(1)②'!$B:$B,0),1)</f>
        <v>鋼片保温カバー</v>
      </c>
      <c r="P137">
        <f t="shared" si="20"/>
        <v>11</v>
      </c>
      <c r="Q137">
        <f>COUNTIFS('1.2(2)'!J$1018:J$1019,"〇",'1.2(2)'!$C$1018:$C$1019,"&gt;="&amp;$K137,'1.2(2)'!$C$1018:$C$1019,"&lt;="&amp;$L137)+COUNTIFS('1.2(2)'!J$1018:J$1019,"△",'1.2(2)'!$C$1018:$C$1019,"&gt;="&amp;$K137,'1.2(2)'!$C$1018:$C$1019,"&lt;="&amp;$L137)</f>
        <v>0</v>
      </c>
      <c r="R137">
        <f>COUNTIFS('1.2(2)'!K$1018:K$1019,"〇",'1.2(2)'!$C$1018:$C$1019,"&gt;="&amp;$K137,'1.2(2)'!$C$1018:$C$1019,"&lt;="&amp;$L137)+COUNTIFS('1.2(2)'!K$1018:K$1019,"△",'1.2(2)'!$C$1018:$C$1019,"&gt;="&amp;$K137,'1.2(2)'!$C$1018:$C$1019,"&lt;="&amp;$L137)</f>
        <v>0</v>
      </c>
    </row>
    <row r="138" spans="2:18">
      <c r="B138" s="69" t="s">
        <v>774</v>
      </c>
      <c r="C138" s="22"/>
      <c r="D138" s="70" t="s">
        <v>775</v>
      </c>
      <c r="E138" s="70" t="s">
        <v>808</v>
      </c>
      <c r="F138" s="69" t="s">
        <v>13</v>
      </c>
      <c r="G138" s="69" t="s">
        <v>1005</v>
      </c>
      <c r="H138" s="74" t="s">
        <v>1004</v>
      </c>
      <c r="I138" s="75"/>
      <c r="J138" s="140" t="str">
        <f t="shared" si="21"/>
        <v>93～102</v>
      </c>
      <c r="K138" s="60">
        <f>INDEX('1.2(1)②'!$B:$B,MATCH(M138,'1.2(1)②'!$A:$A,0),1)</f>
        <v>93</v>
      </c>
      <c r="L138" s="17">
        <f t="shared" si="19"/>
        <v>102</v>
      </c>
      <c r="M138" s="17" t="str">
        <f t="shared" si="18"/>
        <v>産業（製造業）鉄鋼業製鉄業、製鋼・製鋼圧延業等※1圧延・金属加工・表面処理工程省エネルギー型製造プロセス</v>
      </c>
      <c r="O138" s="58" t="str">
        <f>INDEX('1.2(1)②'!$J:$J,MATCH($K138,'1.2(1)②'!$B:$B,0),1)</f>
        <v>高性能線材圧延設備</v>
      </c>
      <c r="P138">
        <f t="shared" si="20"/>
        <v>10</v>
      </c>
      <c r="Q138">
        <f>COUNTIFS('1.2(2)'!J$1018:J$1019,"〇",'1.2(2)'!$C$1018:$C$1019,"&gt;="&amp;$K138,'1.2(2)'!$C$1018:$C$1019,"&lt;="&amp;$L138)+COUNTIFS('1.2(2)'!J$1018:J$1019,"△",'1.2(2)'!$C$1018:$C$1019,"&gt;="&amp;$K138,'1.2(2)'!$C$1018:$C$1019,"&lt;="&amp;$L138)</f>
        <v>0</v>
      </c>
      <c r="R138">
        <f>COUNTIFS('1.2(2)'!K$1018:K$1019,"〇",'1.2(2)'!$C$1018:$C$1019,"&gt;="&amp;$K138,'1.2(2)'!$C$1018:$C$1019,"&lt;="&amp;$L138)+COUNTIFS('1.2(2)'!K$1018:K$1019,"△",'1.2(2)'!$C$1018:$C$1019,"&gt;="&amp;$K138,'1.2(2)'!$C$1018:$C$1019,"&lt;="&amp;$L138)</f>
        <v>0</v>
      </c>
    </row>
    <row r="139" spans="2:18">
      <c r="B139" s="69" t="s">
        <v>774</v>
      </c>
      <c r="C139" s="22"/>
      <c r="D139" s="70" t="s">
        <v>775</v>
      </c>
      <c r="E139" s="70" t="s">
        <v>808</v>
      </c>
      <c r="F139" s="69" t="s">
        <v>13</v>
      </c>
      <c r="G139" s="70" t="s">
        <v>1005</v>
      </c>
      <c r="H139" s="74" t="s">
        <v>107</v>
      </c>
      <c r="I139" s="75"/>
      <c r="J139" s="140" t="str">
        <f t="shared" si="21"/>
        <v>103～116</v>
      </c>
      <c r="K139" s="60">
        <f>INDEX('1.2(1)②'!$B:$B,MATCH(M139,'1.2(1)②'!$A:$A,0),1)</f>
        <v>103</v>
      </c>
      <c r="L139" s="17">
        <f t="shared" si="19"/>
        <v>116</v>
      </c>
      <c r="M139" s="17" t="str">
        <f t="shared" si="18"/>
        <v>産業（製造業）鉄鋼業製鉄業、製鋼・製鋼圧延業等※1圧延・金属加工・表面処理工程その他</v>
      </c>
      <c r="O139" s="58" t="str">
        <f>INDEX('1.2(1)②'!$J:$J,MATCH($K139,'1.2(1)②'!$B:$B,0),1)</f>
        <v>デスケーリングポンププランジャー化</v>
      </c>
      <c r="P139">
        <f t="shared" si="20"/>
        <v>14</v>
      </c>
      <c r="Q139">
        <f>COUNTIFS('1.2(2)'!J$1018:J$1019,"〇",'1.2(2)'!$C$1018:$C$1019,"&gt;="&amp;$K139,'1.2(2)'!$C$1018:$C$1019,"&lt;="&amp;$L139)+COUNTIFS('1.2(2)'!J$1018:J$1019,"△",'1.2(2)'!$C$1018:$C$1019,"&gt;="&amp;$K139,'1.2(2)'!$C$1018:$C$1019,"&lt;="&amp;$L139)</f>
        <v>0</v>
      </c>
      <c r="R139">
        <f>COUNTIFS('1.2(2)'!K$1018:K$1019,"〇",'1.2(2)'!$C$1018:$C$1019,"&gt;="&amp;$K139,'1.2(2)'!$C$1018:$C$1019,"&lt;="&amp;$L139)+COUNTIFS('1.2(2)'!K$1018:K$1019,"△",'1.2(2)'!$C$1018:$C$1019,"&gt;="&amp;$K139,'1.2(2)'!$C$1018:$C$1019,"&lt;="&amp;$L139)</f>
        <v>0</v>
      </c>
    </row>
    <row r="140" spans="2:18">
      <c r="B140" s="69" t="s">
        <v>774</v>
      </c>
      <c r="C140" s="22"/>
      <c r="D140" s="70" t="s">
        <v>775</v>
      </c>
      <c r="E140" s="70" t="s">
        <v>808</v>
      </c>
      <c r="F140" s="69" t="s">
        <v>13</v>
      </c>
      <c r="G140" s="115" t="s">
        <v>778</v>
      </c>
      <c r="H140" s="74" t="s">
        <v>107</v>
      </c>
      <c r="I140" s="75"/>
      <c r="J140" s="140" t="str">
        <f t="shared" si="21"/>
        <v>117～119</v>
      </c>
      <c r="K140" s="60">
        <f>INDEX('1.2(1)②'!$B:$B,MATCH(M140,'1.2(1)②'!$A:$A,0),1)</f>
        <v>117</v>
      </c>
      <c r="L140" s="17">
        <f t="shared" si="19"/>
        <v>119</v>
      </c>
      <c r="M140" s="17" t="str">
        <f t="shared" si="18"/>
        <v>産業（製造業）鉄鋼業製鉄業、製鋼・製鋼圧延業等※1フェロアロイ製造工程その他</v>
      </c>
      <c r="O140" s="58" t="str">
        <f>INDEX('1.2(1)②'!$J:$J,MATCH($K140,'1.2(1)②'!$B:$B,0),1)</f>
        <v>省エネルギー型粉砕装置</v>
      </c>
      <c r="P140">
        <f t="shared" si="20"/>
        <v>3</v>
      </c>
      <c r="Q140">
        <f>COUNTIFS('1.2(2)'!J$1018:J$1019,"〇",'1.2(2)'!$C$1018:$C$1019,"&gt;="&amp;$K140,'1.2(2)'!$C$1018:$C$1019,"&lt;="&amp;$L140)+COUNTIFS('1.2(2)'!J$1018:J$1019,"△",'1.2(2)'!$C$1018:$C$1019,"&gt;="&amp;$K140,'1.2(2)'!$C$1018:$C$1019,"&lt;="&amp;$L140)</f>
        <v>0</v>
      </c>
      <c r="R140">
        <f>COUNTIFS('1.2(2)'!K$1018:K$1019,"〇",'1.2(2)'!$C$1018:$C$1019,"&gt;="&amp;$K140,'1.2(2)'!$C$1018:$C$1019,"&lt;="&amp;$L140)+COUNTIFS('1.2(2)'!K$1018:K$1019,"△",'1.2(2)'!$C$1018:$C$1019,"&gt;="&amp;$K140,'1.2(2)'!$C$1018:$C$1019,"&lt;="&amp;$L140)</f>
        <v>0</v>
      </c>
    </row>
    <row r="141" spans="2:18">
      <c r="B141" s="69" t="s">
        <v>774</v>
      </c>
      <c r="C141" s="22"/>
      <c r="D141" s="70" t="s">
        <v>775</v>
      </c>
      <c r="E141" s="71" t="s">
        <v>808</v>
      </c>
      <c r="F141" s="69" t="s">
        <v>13</v>
      </c>
      <c r="G141" s="22" t="s">
        <v>1006</v>
      </c>
      <c r="H141" s="74" t="s">
        <v>74</v>
      </c>
      <c r="I141" s="75"/>
      <c r="J141" s="140" t="str">
        <f t="shared" si="21"/>
        <v>120～141</v>
      </c>
      <c r="K141" s="60">
        <f>INDEX('1.2(1)②'!$B:$B,MATCH(M141,'1.2(1)②'!$A:$A,0),1)</f>
        <v>120</v>
      </c>
      <c r="L141" s="17">
        <f t="shared" si="19"/>
        <v>141</v>
      </c>
      <c r="M141" s="17" t="str">
        <f t="shared" si="18"/>
        <v>産業（製造業）鉄鋼業製鉄業、製鋼・製鋼圧延業等※1伸線工程、引抜工程、鋳鉄管製造工程燃焼設備</v>
      </c>
      <c r="O141" s="58" t="str">
        <f>INDEX('1.2(1)②'!$J:$J,MATCH($K141,'1.2(1)②'!$B:$B,0),1)</f>
        <v>外気流入防止板の設置</v>
      </c>
      <c r="P141">
        <f t="shared" si="20"/>
        <v>22</v>
      </c>
      <c r="Q141">
        <f>COUNTIFS('1.2(2)'!J$1018:J$1019,"〇",'1.2(2)'!$C$1018:$C$1019,"&gt;="&amp;$K141,'1.2(2)'!$C$1018:$C$1019,"&lt;="&amp;$L141)+COUNTIFS('1.2(2)'!J$1018:J$1019,"△",'1.2(2)'!$C$1018:$C$1019,"&gt;="&amp;$K141,'1.2(2)'!$C$1018:$C$1019,"&lt;="&amp;$L141)</f>
        <v>0</v>
      </c>
      <c r="R141">
        <f>COUNTIFS('1.2(2)'!K$1018:K$1019,"〇",'1.2(2)'!$C$1018:$C$1019,"&gt;="&amp;$K141,'1.2(2)'!$C$1018:$C$1019,"&lt;="&amp;$L141)+COUNTIFS('1.2(2)'!K$1018:K$1019,"△",'1.2(2)'!$C$1018:$C$1019,"&gt;="&amp;$K141,'1.2(2)'!$C$1018:$C$1019,"&lt;="&amp;$L141)</f>
        <v>0</v>
      </c>
    </row>
    <row r="142" spans="2:18">
      <c r="B142" s="69" t="s">
        <v>774</v>
      </c>
      <c r="C142" s="22"/>
      <c r="D142" s="70" t="s">
        <v>775</v>
      </c>
      <c r="E142" s="22" t="s">
        <v>1007</v>
      </c>
      <c r="F142" s="69" t="s">
        <v>13</v>
      </c>
      <c r="G142" s="21" t="s">
        <v>781</v>
      </c>
      <c r="H142" s="74" t="s">
        <v>74</v>
      </c>
      <c r="I142" s="75"/>
      <c r="J142" s="140" t="str">
        <f t="shared" si="21"/>
        <v>142～144</v>
      </c>
      <c r="K142" s="60">
        <f>INDEX('1.2(1)②'!$B:$B,MATCH(M142,'1.2(1)②'!$A:$A,0),1)</f>
        <v>142</v>
      </c>
      <c r="L142" s="17">
        <f t="shared" si="19"/>
        <v>144</v>
      </c>
      <c r="M142" s="17" t="str">
        <f t="shared" si="18"/>
        <v>産業（製造業）鉄鋼業銑鉄鋳物製造業、可鍛鋳鉄製造業溶解工程燃焼設備</v>
      </c>
      <c r="O142" s="58" t="str">
        <f>INDEX('1.2(1)②'!$J:$J,MATCH($K142,'1.2(1)②'!$B:$B,0),1)</f>
        <v>熱風送風式キュポラ</v>
      </c>
      <c r="P142">
        <f t="shared" si="20"/>
        <v>3</v>
      </c>
      <c r="Q142">
        <f>COUNTIFS('1.2(2)'!J$1018:J$1019,"〇",'1.2(2)'!$C$1018:$C$1019,"&gt;="&amp;$K142,'1.2(2)'!$C$1018:$C$1019,"&lt;="&amp;$L142)+COUNTIFS('1.2(2)'!J$1018:J$1019,"△",'1.2(2)'!$C$1018:$C$1019,"&gt;="&amp;$K142,'1.2(2)'!$C$1018:$C$1019,"&lt;="&amp;$L142)</f>
        <v>0</v>
      </c>
      <c r="R142">
        <f>COUNTIFS('1.2(2)'!K$1018:K$1019,"〇",'1.2(2)'!$C$1018:$C$1019,"&gt;="&amp;$K142,'1.2(2)'!$C$1018:$C$1019,"&lt;="&amp;$L142)+COUNTIFS('1.2(2)'!K$1018:K$1019,"△",'1.2(2)'!$C$1018:$C$1019,"&gt;="&amp;$K142,'1.2(2)'!$C$1018:$C$1019,"&lt;="&amp;$L142)</f>
        <v>0</v>
      </c>
    </row>
    <row r="143" spans="2:18">
      <c r="B143" s="69" t="s">
        <v>774</v>
      </c>
      <c r="C143" s="22"/>
      <c r="D143" s="70" t="s">
        <v>775</v>
      </c>
      <c r="E143" s="69" t="s">
        <v>1007</v>
      </c>
      <c r="F143" s="69" t="s">
        <v>13</v>
      </c>
      <c r="G143" s="72" t="s">
        <v>781</v>
      </c>
      <c r="H143" s="74" t="s">
        <v>560</v>
      </c>
      <c r="I143" s="75"/>
      <c r="J143" s="140" t="str">
        <f t="shared" si="21"/>
        <v>145～155</v>
      </c>
      <c r="K143" s="60">
        <f>INDEX('1.2(1)②'!$B:$B,MATCH(M143,'1.2(1)②'!$A:$A,0),1)</f>
        <v>145</v>
      </c>
      <c r="L143" s="17">
        <f t="shared" si="19"/>
        <v>155</v>
      </c>
      <c r="M143" s="17" t="str">
        <f t="shared" si="18"/>
        <v>産業（製造業）鉄鋼業銑鉄鋳物製造業、可鍛鋳鉄製造業溶解工程廃熱回収設備</v>
      </c>
      <c r="O143" s="58" t="str">
        <f>INDEX('1.2(1)②'!$J:$J,MATCH($K143,'1.2(1)②'!$B:$B,0),1)</f>
        <v>キュポラ廃熱回収装置</v>
      </c>
      <c r="P143">
        <f t="shared" si="20"/>
        <v>11</v>
      </c>
      <c r="Q143">
        <f>COUNTIFS('1.2(2)'!J$1018:J$1019,"〇",'1.2(2)'!$C$1018:$C$1019,"&gt;="&amp;$K143,'1.2(2)'!$C$1018:$C$1019,"&lt;="&amp;$L143)+COUNTIFS('1.2(2)'!J$1018:J$1019,"△",'1.2(2)'!$C$1018:$C$1019,"&gt;="&amp;$K143,'1.2(2)'!$C$1018:$C$1019,"&lt;="&amp;$L143)</f>
        <v>0</v>
      </c>
      <c r="R143">
        <f>COUNTIFS('1.2(2)'!K$1018:K$1019,"〇",'1.2(2)'!$C$1018:$C$1019,"&gt;="&amp;$K143,'1.2(2)'!$C$1018:$C$1019,"&lt;="&amp;$L143)+COUNTIFS('1.2(2)'!K$1018:K$1019,"△",'1.2(2)'!$C$1018:$C$1019,"&gt;="&amp;$K143,'1.2(2)'!$C$1018:$C$1019,"&lt;="&amp;$L143)</f>
        <v>0</v>
      </c>
    </row>
    <row r="144" spans="2:18">
      <c r="B144" s="69" t="s">
        <v>774</v>
      </c>
      <c r="C144" s="22"/>
      <c r="D144" s="70" t="s">
        <v>775</v>
      </c>
      <c r="E144" s="21" t="s">
        <v>1008</v>
      </c>
      <c r="F144" s="69" t="s">
        <v>13</v>
      </c>
      <c r="G144" s="22" t="s">
        <v>777</v>
      </c>
      <c r="H144" s="74" t="s">
        <v>74</v>
      </c>
      <c r="I144" s="75"/>
      <c r="J144" s="140">
        <f t="shared" si="21"/>
        <v>156</v>
      </c>
      <c r="K144" s="60">
        <f>INDEX('1.2(1)②'!$B:$B,MATCH(M144,'1.2(1)②'!$A:$A,0),1)</f>
        <v>156</v>
      </c>
      <c r="L144" s="17">
        <f t="shared" si="19"/>
        <v>156</v>
      </c>
      <c r="M144" s="17" t="str">
        <f t="shared" si="18"/>
        <v>産業（製造業）鉄鋼業鋳鋼製造業製鋼工程燃焼設備</v>
      </c>
      <c r="O144" s="58" t="str">
        <f>INDEX('1.2(1)②'!$J:$J,MATCH($K144,'1.2(1)②'!$B:$B,0),1)</f>
        <v>高速型酸素吹き込み装置</v>
      </c>
      <c r="P144">
        <f t="shared" si="20"/>
        <v>1</v>
      </c>
      <c r="Q144">
        <f>COUNTIFS('1.2(2)'!J$1018:J$1019,"〇",'1.2(2)'!$C$1018:$C$1019,"&gt;="&amp;$K144,'1.2(2)'!$C$1018:$C$1019,"&lt;="&amp;$L144)+COUNTIFS('1.2(2)'!J$1018:J$1019,"△",'1.2(2)'!$C$1018:$C$1019,"&gt;="&amp;$K144,'1.2(2)'!$C$1018:$C$1019,"&lt;="&amp;$L144)</f>
        <v>0</v>
      </c>
      <c r="R144">
        <f>COUNTIFS('1.2(2)'!K$1018:K$1019,"〇",'1.2(2)'!$C$1018:$C$1019,"&gt;="&amp;$K144,'1.2(2)'!$C$1018:$C$1019,"&lt;="&amp;$L144)+COUNTIFS('1.2(2)'!K$1018:K$1019,"△",'1.2(2)'!$C$1018:$C$1019,"&gt;="&amp;$K144,'1.2(2)'!$C$1018:$C$1019,"&lt;="&amp;$L144)</f>
        <v>0</v>
      </c>
    </row>
    <row r="145" spans="2:18">
      <c r="B145" s="69" t="s">
        <v>774</v>
      </c>
      <c r="C145" s="22"/>
      <c r="D145" s="70" t="s">
        <v>775</v>
      </c>
      <c r="E145" s="70" t="s">
        <v>1008</v>
      </c>
      <c r="F145" s="69" t="s">
        <v>13</v>
      </c>
      <c r="G145" s="69" t="s">
        <v>777</v>
      </c>
      <c r="H145" s="74" t="s">
        <v>89</v>
      </c>
      <c r="I145" s="75"/>
      <c r="J145" s="140" t="str">
        <f t="shared" si="21"/>
        <v>157～159</v>
      </c>
      <c r="K145" s="60">
        <f>INDEX('1.2(1)②'!$B:$B,MATCH(M145,'1.2(1)②'!$A:$A,0),1)</f>
        <v>157</v>
      </c>
      <c r="L145" s="17">
        <f t="shared" si="19"/>
        <v>159</v>
      </c>
      <c r="M145" s="17" t="str">
        <f t="shared" si="18"/>
        <v>産業（製造業）鉄鋼業鋳鋼製造業製鋼工程熱利用設備</v>
      </c>
      <c r="O145" s="58" t="str">
        <f>INDEX('1.2(1)②'!$J:$J,MATCH($K145,'1.2(1)②'!$B:$B,0),1)</f>
        <v>アーク炉電極昇降装置</v>
      </c>
      <c r="P145">
        <f t="shared" si="20"/>
        <v>3</v>
      </c>
      <c r="Q145">
        <f>COUNTIFS('1.2(2)'!J$1018:J$1019,"〇",'1.2(2)'!$C$1018:$C$1019,"&gt;="&amp;$K145,'1.2(2)'!$C$1018:$C$1019,"&lt;="&amp;$L145)+COUNTIFS('1.2(2)'!J$1018:J$1019,"△",'1.2(2)'!$C$1018:$C$1019,"&gt;="&amp;$K145,'1.2(2)'!$C$1018:$C$1019,"&lt;="&amp;$L145)</f>
        <v>0</v>
      </c>
      <c r="R145">
        <f>COUNTIFS('1.2(2)'!K$1018:K$1019,"〇",'1.2(2)'!$C$1018:$C$1019,"&gt;="&amp;$K145,'1.2(2)'!$C$1018:$C$1019,"&lt;="&amp;$L145)+COUNTIFS('1.2(2)'!K$1018:K$1019,"△",'1.2(2)'!$C$1018:$C$1019,"&gt;="&amp;$K145,'1.2(2)'!$C$1018:$C$1019,"&lt;="&amp;$L145)</f>
        <v>0</v>
      </c>
    </row>
    <row r="146" spans="2:18">
      <c r="B146" s="69" t="s">
        <v>774</v>
      </c>
      <c r="C146" s="22"/>
      <c r="D146" s="70" t="s">
        <v>775</v>
      </c>
      <c r="E146" s="71" t="s">
        <v>1008</v>
      </c>
      <c r="F146" s="69" t="s">
        <v>13</v>
      </c>
      <c r="G146" s="70" t="s">
        <v>777</v>
      </c>
      <c r="H146" s="74" t="s">
        <v>117</v>
      </c>
      <c r="I146" s="75"/>
      <c r="J146" s="140" t="str">
        <f t="shared" si="21"/>
        <v>160～210</v>
      </c>
      <c r="K146" s="60">
        <f>INDEX('1.2(1)②'!$B:$B,MATCH(M146,'1.2(1)②'!$A:$A,0),1)</f>
        <v>160</v>
      </c>
      <c r="L146" s="17">
        <f t="shared" si="19"/>
        <v>210</v>
      </c>
      <c r="M146" s="17" t="str">
        <f t="shared" si="18"/>
        <v>産業（製造業）鉄鋼業鋳鋼製造業製鋼工程電気使用設備</v>
      </c>
      <c r="O146" s="58" t="str">
        <f>INDEX('1.2(1)②'!$J:$J,MATCH($K146,'1.2(1)②'!$B:$B,0),1)</f>
        <v>取鍋精錬炉</v>
      </c>
      <c r="P146">
        <f t="shared" si="20"/>
        <v>51</v>
      </c>
      <c r="Q146">
        <f>COUNTIFS('1.2(2)'!J$1018:J$1019,"〇",'1.2(2)'!$C$1018:$C$1019,"&gt;="&amp;$K146,'1.2(2)'!$C$1018:$C$1019,"&lt;="&amp;$L146)+COUNTIFS('1.2(2)'!J$1018:J$1019,"△",'1.2(2)'!$C$1018:$C$1019,"&gt;="&amp;$K146,'1.2(2)'!$C$1018:$C$1019,"&lt;="&amp;$L146)</f>
        <v>0</v>
      </c>
      <c r="R146">
        <f>COUNTIFS('1.2(2)'!K$1018:K$1019,"〇",'1.2(2)'!$C$1018:$C$1019,"&gt;="&amp;$K146,'1.2(2)'!$C$1018:$C$1019,"&lt;="&amp;$L146)+COUNTIFS('1.2(2)'!K$1018:K$1019,"△",'1.2(2)'!$C$1018:$C$1019,"&gt;="&amp;$K146,'1.2(2)'!$C$1018:$C$1019,"&lt;="&amp;$L146)</f>
        <v>0</v>
      </c>
    </row>
    <row r="147" spans="2:18">
      <c r="B147" s="69" t="s">
        <v>774</v>
      </c>
      <c r="C147" s="22"/>
      <c r="D147" s="71" t="s">
        <v>775</v>
      </c>
      <c r="E147" s="23" t="s">
        <v>1009</v>
      </c>
      <c r="F147" s="69" t="s">
        <v>13</v>
      </c>
      <c r="G147" s="115" t="s">
        <v>782</v>
      </c>
      <c r="H147" s="74" t="s">
        <v>89</v>
      </c>
      <c r="I147" s="75"/>
      <c r="J147" s="140" t="str">
        <f t="shared" si="21"/>
        <v>211～221</v>
      </c>
      <c r="K147" s="60">
        <f>INDEX('1.2(1)②'!$B:$B,MATCH(M147,'1.2(1)②'!$A:$A,0),1)</f>
        <v>211</v>
      </c>
      <c r="L147" s="17">
        <f t="shared" si="19"/>
        <v>221</v>
      </c>
      <c r="M147" s="17" t="str">
        <f t="shared" si="18"/>
        <v>産業（製造業）鉄鋼業鍛鋼製造業加熱工程熱利用設備</v>
      </c>
      <c r="O147" s="58" t="str">
        <f>INDEX('1.2(1)②'!$J:$J,MATCH($K147,'1.2(1)②'!$B:$B,0),1)</f>
        <v>鋼塊保温ピット</v>
      </c>
      <c r="P147">
        <f t="shared" si="20"/>
        <v>11</v>
      </c>
      <c r="Q147">
        <f>COUNTIFS('1.2(2)'!J$1018:J$1019,"〇",'1.2(2)'!$C$1018:$C$1019,"&gt;="&amp;$K147,'1.2(2)'!$C$1018:$C$1019,"&lt;="&amp;$L147)+COUNTIFS('1.2(2)'!J$1018:J$1019,"△",'1.2(2)'!$C$1018:$C$1019,"&gt;="&amp;$K147,'1.2(2)'!$C$1018:$C$1019,"&lt;="&amp;$L147)</f>
        <v>1</v>
      </c>
      <c r="R147">
        <f>COUNTIFS('1.2(2)'!K$1018:K$1019,"〇",'1.2(2)'!$C$1018:$C$1019,"&gt;="&amp;$K147,'1.2(2)'!$C$1018:$C$1019,"&lt;="&amp;$L147)+COUNTIFS('1.2(2)'!K$1018:K$1019,"△",'1.2(2)'!$C$1018:$C$1019,"&gt;="&amp;$K147,'1.2(2)'!$C$1018:$C$1019,"&lt;="&amp;$L147)</f>
        <v>0</v>
      </c>
    </row>
    <row r="148" spans="2:18">
      <c r="B148" s="69" t="s">
        <v>774</v>
      </c>
      <c r="C148" s="22"/>
      <c r="D148" s="383" t="s">
        <v>783</v>
      </c>
      <c r="E148" s="384"/>
      <c r="F148" s="69" t="s">
        <v>13</v>
      </c>
      <c r="G148" s="22" t="s">
        <v>982</v>
      </c>
      <c r="H148" s="74" t="s">
        <v>89</v>
      </c>
      <c r="I148" s="75"/>
      <c r="J148" s="140" t="str">
        <f t="shared" si="21"/>
        <v>222～225</v>
      </c>
      <c r="K148" s="60">
        <f>INDEX('1.2(1)②'!$B:$B,MATCH(M148,'1.2(1)②'!$A:$A,0),1)</f>
        <v>222</v>
      </c>
      <c r="L148" s="17">
        <f t="shared" si="19"/>
        <v>225</v>
      </c>
      <c r="M148" s="17" t="str">
        <f t="shared" si="18"/>
        <v>産業（製造業）パルプ製造業及び紙製造業パルプ化工程（クラフトパルプ（ＫＰ））熱利用設備</v>
      </c>
      <c r="O148" s="58" t="str">
        <f>INDEX('1.2(1)②'!$J:$J,MATCH($K148,'1.2(1)②'!$B:$B,0),1)</f>
        <v>低温長時間蒸解装置（Compact蒸解装置、Lo-Solid（低固形分）蒸解装置）</v>
      </c>
      <c r="P148">
        <f t="shared" si="20"/>
        <v>4</v>
      </c>
      <c r="Q148">
        <f>COUNTIFS('1.2(2)'!J$1018:J$1019,"〇",'1.2(2)'!$C$1018:$C$1019,"&gt;="&amp;$K148,'1.2(2)'!$C$1018:$C$1019,"&lt;="&amp;$L148)+COUNTIFS('1.2(2)'!J$1018:J$1019,"△",'1.2(2)'!$C$1018:$C$1019,"&gt;="&amp;$K148,'1.2(2)'!$C$1018:$C$1019,"&lt;="&amp;$L148)</f>
        <v>0</v>
      </c>
      <c r="R148">
        <f>COUNTIFS('1.2(2)'!K$1018:K$1019,"〇",'1.2(2)'!$C$1018:$C$1019,"&gt;="&amp;$K148,'1.2(2)'!$C$1018:$C$1019,"&lt;="&amp;$L148)+COUNTIFS('1.2(2)'!K$1018:K$1019,"△",'1.2(2)'!$C$1018:$C$1019,"&gt;="&amp;$K148,'1.2(2)'!$C$1018:$C$1019,"&lt;="&amp;$L148)</f>
        <v>0</v>
      </c>
    </row>
    <row r="149" spans="2:18">
      <c r="B149" s="69" t="s">
        <v>774</v>
      </c>
      <c r="C149" s="22"/>
      <c r="D149" s="385" t="s">
        <v>783</v>
      </c>
      <c r="E149" s="386"/>
      <c r="F149" s="69" t="s">
        <v>13</v>
      </c>
      <c r="G149" s="69" t="s">
        <v>982</v>
      </c>
      <c r="H149" s="74" t="s">
        <v>1010</v>
      </c>
      <c r="I149" s="75"/>
      <c r="J149" s="140" t="str">
        <f t="shared" si="21"/>
        <v>226～231</v>
      </c>
      <c r="K149" s="60">
        <f>INDEX('1.2(1)②'!$B:$B,MATCH(M149,'1.2(1)②'!$A:$A,0),1)</f>
        <v>226</v>
      </c>
      <c r="L149" s="17">
        <f t="shared" si="19"/>
        <v>231</v>
      </c>
      <c r="M149" s="17" t="str">
        <f t="shared" si="18"/>
        <v>産業（製造業）パルプ製造業及び紙製造業パルプ化工程（クラフトパルプ（ＫＰ））電気利用設備</v>
      </c>
      <c r="O149" s="58" t="str">
        <f>INDEX('1.2(1)②'!$J:$J,MATCH($K149,'1.2(1)②'!$B:$B,0),1)</f>
        <v>高効率パルプ洗浄装置</v>
      </c>
      <c r="P149">
        <f t="shared" si="20"/>
        <v>6</v>
      </c>
      <c r="Q149">
        <f>COUNTIFS('1.2(2)'!J$1018:J$1019,"〇",'1.2(2)'!$C$1018:$C$1019,"&gt;="&amp;$K149,'1.2(2)'!$C$1018:$C$1019,"&lt;="&amp;$L149)+COUNTIFS('1.2(2)'!J$1018:J$1019,"△",'1.2(2)'!$C$1018:$C$1019,"&gt;="&amp;$K149,'1.2(2)'!$C$1018:$C$1019,"&lt;="&amp;$L149)</f>
        <v>0</v>
      </c>
      <c r="R149">
        <f>COUNTIFS('1.2(2)'!K$1018:K$1019,"〇",'1.2(2)'!$C$1018:$C$1019,"&gt;="&amp;$K149,'1.2(2)'!$C$1018:$C$1019,"&lt;="&amp;$L149)+COUNTIFS('1.2(2)'!K$1018:K$1019,"△",'1.2(2)'!$C$1018:$C$1019,"&gt;="&amp;$K149,'1.2(2)'!$C$1018:$C$1019,"&lt;="&amp;$L149)</f>
        <v>0</v>
      </c>
    </row>
    <row r="150" spans="2:18">
      <c r="B150" s="69" t="s">
        <v>774</v>
      </c>
      <c r="C150" s="22"/>
      <c r="D150" s="385" t="s">
        <v>783</v>
      </c>
      <c r="E150" s="386"/>
      <c r="F150" s="69" t="s">
        <v>13</v>
      </c>
      <c r="G150" s="70" t="s">
        <v>982</v>
      </c>
      <c r="H150" s="74" t="s">
        <v>1004</v>
      </c>
      <c r="I150" s="75"/>
      <c r="J150" s="140">
        <f t="shared" si="21"/>
        <v>232</v>
      </c>
      <c r="K150" s="60">
        <f>INDEX('1.2(1)②'!$B:$B,MATCH(M150,'1.2(1)②'!$A:$A,0),1)</f>
        <v>232</v>
      </c>
      <c r="L150" s="17">
        <f t="shared" si="19"/>
        <v>232</v>
      </c>
      <c r="M150" s="17" t="str">
        <f t="shared" si="18"/>
        <v>産業（製造業）パルプ製造業及び紙製造業パルプ化工程（クラフトパルプ（ＫＰ））省エネルギー型製造プロセス</v>
      </c>
      <c r="O150" s="58" t="str">
        <f>INDEX('1.2(1)②'!$J:$J,MATCH($K150,'1.2(1)②'!$B:$B,0),1)</f>
        <v>バイオ漂白システム</v>
      </c>
      <c r="P150">
        <f t="shared" si="20"/>
        <v>1</v>
      </c>
      <c r="Q150">
        <f>COUNTIFS('1.2(2)'!J$1018:J$1019,"〇",'1.2(2)'!$C$1018:$C$1019,"&gt;="&amp;$K150,'1.2(2)'!$C$1018:$C$1019,"&lt;="&amp;$L150)+COUNTIFS('1.2(2)'!J$1018:J$1019,"△",'1.2(2)'!$C$1018:$C$1019,"&gt;="&amp;$K150,'1.2(2)'!$C$1018:$C$1019,"&lt;="&amp;$L150)</f>
        <v>0</v>
      </c>
      <c r="R150">
        <f>COUNTIFS('1.2(2)'!K$1018:K$1019,"〇",'1.2(2)'!$C$1018:$C$1019,"&gt;="&amp;$K150,'1.2(2)'!$C$1018:$C$1019,"&lt;="&amp;$L150)+COUNTIFS('1.2(2)'!K$1018:K$1019,"△",'1.2(2)'!$C$1018:$C$1019,"&gt;="&amp;$K150,'1.2(2)'!$C$1018:$C$1019,"&lt;="&amp;$L150)</f>
        <v>0</v>
      </c>
    </row>
    <row r="151" spans="2:18">
      <c r="B151" s="69" t="s">
        <v>774</v>
      </c>
      <c r="C151" s="22"/>
      <c r="D151" s="385" t="s">
        <v>783</v>
      </c>
      <c r="E151" s="386"/>
      <c r="F151" s="69" t="s">
        <v>13</v>
      </c>
      <c r="G151" s="21" t="s">
        <v>984</v>
      </c>
      <c r="H151" s="74" t="s">
        <v>89</v>
      </c>
      <c r="I151" s="75"/>
      <c r="J151" s="140">
        <f t="shared" si="21"/>
        <v>233</v>
      </c>
      <c r="K151" s="60">
        <f>INDEX('1.2(1)②'!$B:$B,MATCH(M151,'1.2(1)②'!$A:$A,0),1)</f>
        <v>233</v>
      </c>
      <c r="L151" s="17">
        <f t="shared" si="19"/>
        <v>233</v>
      </c>
      <c r="M151" s="17" t="str">
        <f t="shared" si="18"/>
        <v>産業（製造業）パルプ製造業及び紙製造業パルプ化工程（機械パルプ）熱利用設備</v>
      </c>
      <c r="O151" s="58" t="str">
        <f>INDEX('1.2(1)②'!$J:$J,MATCH($K151,'1.2(1)②'!$B:$B,0),1)</f>
        <v>高濃度漂白装置</v>
      </c>
      <c r="P151">
        <f t="shared" si="20"/>
        <v>1</v>
      </c>
      <c r="Q151">
        <f>COUNTIFS('1.2(2)'!J$1018:J$1019,"〇",'1.2(2)'!$C$1018:$C$1019,"&gt;="&amp;$K151,'1.2(2)'!$C$1018:$C$1019,"&lt;="&amp;$L151)+COUNTIFS('1.2(2)'!J$1018:J$1019,"△",'1.2(2)'!$C$1018:$C$1019,"&gt;="&amp;$K151,'1.2(2)'!$C$1018:$C$1019,"&lt;="&amp;$L151)</f>
        <v>0</v>
      </c>
      <c r="R151">
        <f>COUNTIFS('1.2(2)'!K$1018:K$1019,"〇",'1.2(2)'!$C$1018:$C$1019,"&gt;="&amp;$K151,'1.2(2)'!$C$1018:$C$1019,"&lt;="&amp;$L151)+COUNTIFS('1.2(2)'!K$1018:K$1019,"△",'1.2(2)'!$C$1018:$C$1019,"&gt;="&amp;$K151,'1.2(2)'!$C$1018:$C$1019,"&lt;="&amp;$L151)</f>
        <v>0</v>
      </c>
    </row>
    <row r="152" spans="2:18">
      <c r="B152" s="69" t="s">
        <v>774</v>
      </c>
      <c r="C152" s="22"/>
      <c r="D152" s="385" t="s">
        <v>783</v>
      </c>
      <c r="E152" s="386"/>
      <c r="F152" s="69" t="s">
        <v>13</v>
      </c>
      <c r="G152" s="69" t="s">
        <v>984</v>
      </c>
      <c r="H152" s="74" t="s">
        <v>560</v>
      </c>
      <c r="I152" s="75"/>
      <c r="J152" s="140">
        <f t="shared" si="21"/>
        <v>234</v>
      </c>
      <c r="K152" s="60">
        <f>INDEX('1.2(1)②'!$B:$B,MATCH(M152,'1.2(1)②'!$A:$A,0),1)</f>
        <v>234</v>
      </c>
      <c r="L152" s="17">
        <f t="shared" si="19"/>
        <v>234</v>
      </c>
      <c r="M152" s="17" t="str">
        <f t="shared" si="18"/>
        <v>産業（製造業）パルプ製造業及び紙製造業パルプ化工程（機械パルプ）廃熱回収設備</v>
      </c>
      <c r="O152" s="58" t="str">
        <f>INDEX('1.2(1)②'!$J:$J,MATCH($K152,'1.2(1)②'!$B:$B,0),1)</f>
        <v>ＴＰＭ排熱の回収</v>
      </c>
      <c r="P152">
        <f t="shared" si="20"/>
        <v>1</v>
      </c>
      <c r="Q152">
        <f>COUNTIFS('1.2(2)'!J$1018:J$1019,"〇",'1.2(2)'!$C$1018:$C$1019,"&gt;="&amp;$K152,'1.2(2)'!$C$1018:$C$1019,"&lt;="&amp;$L152)+COUNTIFS('1.2(2)'!J$1018:J$1019,"△",'1.2(2)'!$C$1018:$C$1019,"&gt;="&amp;$K152,'1.2(2)'!$C$1018:$C$1019,"&lt;="&amp;$L152)</f>
        <v>0</v>
      </c>
      <c r="R152">
        <f>COUNTIFS('1.2(2)'!K$1018:K$1019,"〇",'1.2(2)'!$C$1018:$C$1019,"&gt;="&amp;$K152,'1.2(2)'!$C$1018:$C$1019,"&lt;="&amp;$L152)+COUNTIFS('1.2(2)'!K$1018:K$1019,"△",'1.2(2)'!$C$1018:$C$1019,"&gt;="&amp;$K152,'1.2(2)'!$C$1018:$C$1019,"&lt;="&amp;$L152)</f>
        <v>0</v>
      </c>
    </row>
    <row r="153" spans="2:18">
      <c r="B153" s="69" t="s">
        <v>774</v>
      </c>
      <c r="C153" s="22"/>
      <c r="D153" s="385" t="s">
        <v>783</v>
      </c>
      <c r="E153" s="386"/>
      <c r="F153" s="69" t="s">
        <v>13</v>
      </c>
      <c r="G153" s="71" t="s">
        <v>984</v>
      </c>
      <c r="H153" s="74" t="s">
        <v>117</v>
      </c>
      <c r="I153" s="75"/>
      <c r="J153" s="140" t="str">
        <f t="shared" si="21"/>
        <v>235～237</v>
      </c>
      <c r="K153" s="60">
        <f>INDEX('1.2(1)②'!$B:$B,MATCH(M153,'1.2(1)②'!$A:$A,0),1)</f>
        <v>235</v>
      </c>
      <c r="L153" s="17">
        <f t="shared" si="19"/>
        <v>237</v>
      </c>
      <c r="M153" s="17" t="str">
        <f t="shared" si="18"/>
        <v>産業（製造業）パルプ製造業及び紙製造業パルプ化工程（機械パルプ）電気使用設備</v>
      </c>
      <c r="O153" s="58" t="str">
        <f>INDEX('1.2(1)②'!$J:$J,MATCH($K153,'1.2(1)②'!$B:$B,0),1)</f>
        <v>高効率スクリーン装置</v>
      </c>
      <c r="P153">
        <f t="shared" si="20"/>
        <v>3</v>
      </c>
      <c r="Q153">
        <f>COUNTIFS('1.2(2)'!J$1018:J$1019,"〇",'1.2(2)'!$C$1018:$C$1019,"&gt;="&amp;$K153,'1.2(2)'!$C$1018:$C$1019,"&lt;="&amp;$L153)+COUNTIFS('1.2(2)'!J$1018:J$1019,"△",'1.2(2)'!$C$1018:$C$1019,"&gt;="&amp;$K153,'1.2(2)'!$C$1018:$C$1019,"&lt;="&amp;$L153)</f>
        <v>0</v>
      </c>
      <c r="R153">
        <f>COUNTIFS('1.2(2)'!K$1018:K$1019,"〇",'1.2(2)'!$C$1018:$C$1019,"&gt;="&amp;$K153,'1.2(2)'!$C$1018:$C$1019,"&lt;="&amp;$L153)+COUNTIFS('1.2(2)'!K$1018:K$1019,"△",'1.2(2)'!$C$1018:$C$1019,"&gt;="&amp;$K153,'1.2(2)'!$C$1018:$C$1019,"&lt;="&amp;$L153)</f>
        <v>0</v>
      </c>
    </row>
    <row r="154" spans="2:18">
      <c r="B154" s="69" t="s">
        <v>774</v>
      </c>
      <c r="C154" s="22"/>
      <c r="D154" s="385" t="s">
        <v>783</v>
      </c>
      <c r="E154" s="386"/>
      <c r="F154" s="69" t="s">
        <v>13</v>
      </c>
      <c r="G154" s="22" t="s">
        <v>986</v>
      </c>
      <c r="H154" s="74" t="s">
        <v>117</v>
      </c>
      <c r="I154" s="75"/>
      <c r="J154" s="140" t="str">
        <f t="shared" si="21"/>
        <v>238～244</v>
      </c>
      <c r="K154" s="60">
        <f>INDEX('1.2(1)②'!$B:$B,MATCH(M154,'1.2(1)②'!$A:$A,0),1)</f>
        <v>238</v>
      </c>
      <c r="L154" s="17">
        <f t="shared" si="19"/>
        <v>244</v>
      </c>
      <c r="M154" s="17" t="str">
        <f t="shared" si="18"/>
        <v>産業（製造業）パルプ製造業及び紙製造業パルプ化工程（古紙パルプ）電気使用設備</v>
      </c>
      <c r="O154" s="58" t="str">
        <f>INDEX('1.2(1)②'!$J:$J,MATCH($K154,'1.2(1)②'!$B:$B,0),1)</f>
        <v>高効率フローテーター</v>
      </c>
      <c r="P154">
        <f t="shared" si="20"/>
        <v>7</v>
      </c>
      <c r="Q154">
        <f>COUNTIFS('1.2(2)'!J$1018:J$1019,"〇",'1.2(2)'!$C$1018:$C$1019,"&gt;="&amp;$K154,'1.2(2)'!$C$1018:$C$1019,"&lt;="&amp;$L154)+COUNTIFS('1.2(2)'!J$1018:J$1019,"△",'1.2(2)'!$C$1018:$C$1019,"&gt;="&amp;$K154,'1.2(2)'!$C$1018:$C$1019,"&lt;="&amp;$L154)</f>
        <v>0</v>
      </c>
      <c r="R154">
        <f>COUNTIFS('1.2(2)'!K$1018:K$1019,"〇",'1.2(2)'!$C$1018:$C$1019,"&gt;="&amp;$K154,'1.2(2)'!$C$1018:$C$1019,"&lt;="&amp;$L154)+COUNTIFS('1.2(2)'!K$1018:K$1019,"△",'1.2(2)'!$C$1018:$C$1019,"&gt;="&amp;$K154,'1.2(2)'!$C$1018:$C$1019,"&lt;="&amp;$L154)</f>
        <v>0</v>
      </c>
    </row>
    <row r="155" spans="2:18">
      <c r="B155" s="69" t="s">
        <v>774</v>
      </c>
      <c r="C155" s="22"/>
      <c r="D155" s="385" t="s">
        <v>783</v>
      </c>
      <c r="E155" s="386"/>
      <c r="F155" s="69" t="s">
        <v>13</v>
      </c>
      <c r="G155" s="21" t="s">
        <v>988</v>
      </c>
      <c r="H155" s="74" t="s">
        <v>89</v>
      </c>
      <c r="I155" s="75"/>
      <c r="J155" s="140" t="str">
        <f t="shared" si="21"/>
        <v>245～255</v>
      </c>
      <c r="K155" s="60">
        <f>INDEX('1.2(1)②'!$B:$B,MATCH(M155,'1.2(1)②'!$A:$A,0),1)</f>
        <v>245</v>
      </c>
      <c r="L155" s="17">
        <f t="shared" si="19"/>
        <v>255</v>
      </c>
      <c r="M155" s="17" t="str">
        <f t="shared" si="18"/>
        <v>産業（製造業）パルプ製造業及び紙製造業抄紙工程熱利用設備</v>
      </c>
      <c r="O155" s="58" t="str">
        <f>INDEX('1.2(1)②'!$J:$J,MATCH($K155,'1.2(1)②'!$B:$B,0),1)</f>
        <v>高性能面圧脱水装置（高性能シュープレス）</v>
      </c>
      <c r="P155">
        <f t="shared" si="20"/>
        <v>11</v>
      </c>
      <c r="Q155">
        <f>COUNTIFS('1.2(2)'!J$1018:J$1019,"〇",'1.2(2)'!$C$1018:$C$1019,"&gt;="&amp;$K155,'1.2(2)'!$C$1018:$C$1019,"&lt;="&amp;$L155)+COUNTIFS('1.2(2)'!J$1018:J$1019,"△",'1.2(2)'!$C$1018:$C$1019,"&gt;="&amp;$K155,'1.2(2)'!$C$1018:$C$1019,"&lt;="&amp;$L155)</f>
        <v>0</v>
      </c>
      <c r="R155">
        <f>COUNTIFS('1.2(2)'!K$1018:K$1019,"〇",'1.2(2)'!$C$1018:$C$1019,"&gt;="&amp;$K155,'1.2(2)'!$C$1018:$C$1019,"&lt;="&amp;$L155)+COUNTIFS('1.2(2)'!K$1018:K$1019,"△",'1.2(2)'!$C$1018:$C$1019,"&gt;="&amp;$K155,'1.2(2)'!$C$1018:$C$1019,"&lt;="&amp;$L155)</f>
        <v>0</v>
      </c>
    </row>
    <row r="156" spans="2:18">
      <c r="B156" s="69" t="s">
        <v>774</v>
      </c>
      <c r="C156" s="22"/>
      <c r="D156" s="385" t="s">
        <v>783</v>
      </c>
      <c r="E156" s="386"/>
      <c r="F156" s="69" t="s">
        <v>13</v>
      </c>
      <c r="G156" s="69" t="s">
        <v>988</v>
      </c>
      <c r="H156" s="74" t="s">
        <v>560</v>
      </c>
      <c r="I156" s="75"/>
      <c r="J156" s="140">
        <f t="shared" si="21"/>
        <v>256</v>
      </c>
      <c r="K156" s="60">
        <f>INDEX('1.2(1)②'!$B:$B,MATCH(M156,'1.2(1)②'!$A:$A,0),1)</f>
        <v>256</v>
      </c>
      <c r="L156" s="17">
        <f t="shared" si="19"/>
        <v>256</v>
      </c>
      <c r="M156" s="17" t="str">
        <f t="shared" si="18"/>
        <v>産業（製造業）パルプ製造業及び紙製造業抄紙工程廃熱回収設備</v>
      </c>
      <c r="O156" s="58" t="str">
        <f>INDEX('1.2(1)②'!$J:$J,MATCH($K156,'1.2(1)②'!$B:$B,0),1)</f>
        <v>ドライヤーフード熱回収装置</v>
      </c>
      <c r="P156">
        <f t="shared" si="20"/>
        <v>1</v>
      </c>
      <c r="Q156">
        <f>COUNTIFS('1.2(2)'!J$1018:J$1019,"〇",'1.2(2)'!$C$1018:$C$1019,"&gt;="&amp;$K156,'1.2(2)'!$C$1018:$C$1019,"&lt;="&amp;$L156)+COUNTIFS('1.2(2)'!J$1018:J$1019,"△",'1.2(2)'!$C$1018:$C$1019,"&gt;="&amp;$K156,'1.2(2)'!$C$1018:$C$1019,"&lt;="&amp;$L156)</f>
        <v>0</v>
      </c>
      <c r="R156">
        <f>COUNTIFS('1.2(2)'!K$1018:K$1019,"〇",'1.2(2)'!$C$1018:$C$1019,"&gt;="&amp;$K156,'1.2(2)'!$C$1018:$C$1019,"&lt;="&amp;$L156)+COUNTIFS('1.2(2)'!K$1018:K$1019,"△",'1.2(2)'!$C$1018:$C$1019,"&gt;="&amp;$K156,'1.2(2)'!$C$1018:$C$1019,"&lt;="&amp;$L156)</f>
        <v>0</v>
      </c>
    </row>
    <row r="157" spans="2:18">
      <c r="B157" s="69" t="s">
        <v>774</v>
      </c>
      <c r="C157" s="22"/>
      <c r="D157" s="385" t="s">
        <v>783</v>
      </c>
      <c r="E157" s="386"/>
      <c r="F157" s="69" t="s">
        <v>13</v>
      </c>
      <c r="G157" s="70" t="s">
        <v>988</v>
      </c>
      <c r="H157" s="74" t="s">
        <v>117</v>
      </c>
      <c r="I157" s="75"/>
      <c r="J157" s="140" t="str">
        <f t="shared" si="21"/>
        <v>257～264</v>
      </c>
      <c r="K157" s="60">
        <f>INDEX('1.2(1)②'!$B:$B,MATCH(M157,'1.2(1)②'!$A:$A,0),1)</f>
        <v>257</v>
      </c>
      <c r="L157" s="17">
        <f t="shared" si="19"/>
        <v>264</v>
      </c>
      <c r="M157" s="17" t="str">
        <f t="shared" si="18"/>
        <v>産業（製造業）パルプ製造業及び紙製造業抄紙工程電気使用設備</v>
      </c>
      <c r="O157" s="58" t="str">
        <f>INDEX('1.2(1)②'!$J:$J,MATCH($K157,'1.2(1)②'!$B:$B,0),1)</f>
        <v>省エネルギー型クラウン制御ロール</v>
      </c>
      <c r="P157">
        <f t="shared" si="20"/>
        <v>8</v>
      </c>
      <c r="Q157">
        <f>COUNTIFS('1.2(2)'!J$1018:J$1019,"〇",'1.2(2)'!$C$1018:$C$1019,"&gt;="&amp;$K157,'1.2(2)'!$C$1018:$C$1019,"&lt;="&amp;$L157)+COUNTIFS('1.2(2)'!J$1018:J$1019,"△",'1.2(2)'!$C$1018:$C$1019,"&gt;="&amp;$K157,'1.2(2)'!$C$1018:$C$1019,"&lt;="&amp;$L157)</f>
        <v>0</v>
      </c>
      <c r="R157">
        <f>COUNTIFS('1.2(2)'!K$1018:K$1019,"〇",'1.2(2)'!$C$1018:$C$1019,"&gt;="&amp;$K157,'1.2(2)'!$C$1018:$C$1019,"&lt;="&amp;$L157)+COUNTIFS('1.2(2)'!K$1018:K$1019,"△",'1.2(2)'!$C$1018:$C$1019,"&gt;="&amp;$K157,'1.2(2)'!$C$1018:$C$1019,"&lt;="&amp;$L157)</f>
        <v>0</v>
      </c>
    </row>
    <row r="158" spans="2:18">
      <c r="B158" s="69" t="s">
        <v>774</v>
      </c>
      <c r="C158" s="22"/>
      <c r="D158" s="385" t="s">
        <v>783</v>
      </c>
      <c r="E158" s="386"/>
      <c r="F158" s="69" t="s">
        <v>13</v>
      </c>
      <c r="G158" s="70" t="s">
        <v>988</v>
      </c>
      <c r="H158" s="74" t="s">
        <v>1004</v>
      </c>
      <c r="I158" s="75"/>
      <c r="J158" s="140" t="str">
        <f t="shared" si="21"/>
        <v>265～266</v>
      </c>
      <c r="K158" s="60">
        <f>INDEX('1.2(1)②'!$B:$B,MATCH(M158,'1.2(1)②'!$A:$A,0),1)</f>
        <v>265</v>
      </c>
      <c r="L158" s="17">
        <f t="shared" si="19"/>
        <v>266</v>
      </c>
      <c r="M158" s="17" t="str">
        <f t="shared" si="18"/>
        <v>産業（製造業）パルプ製造業及び紙製造業抄紙工程省エネルギー型製造プロセス</v>
      </c>
      <c r="O158" s="58" t="str">
        <f>INDEX('1.2(1)②'!$J:$J,MATCH($K158,'1.2(1)②'!$B:$B,0),1)</f>
        <v>自動巻取り制御装置（オプティリール導入等）</v>
      </c>
      <c r="P158">
        <f t="shared" si="20"/>
        <v>2</v>
      </c>
      <c r="Q158">
        <f>COUNTIFS('1.2(2)'!J$1018:J$1019,"〇",'1.2(2)'!$C$1018:$C$1019,"&gt;="&amp;$K158,'1.2(2)'!$C$1018:$C$1019,"&lt;="&amp;$L158)+COUNTIFS('1.2(2)'!J$1018:J$1019,"△",'1.2(2)'!$C$1018:$C$1019,"&gt;="&amp;$K158,'1.2(2)'!$C$1018:$C$1019,"&lt;="&amp;$L158)</f>
        <v>0</v>
      </c>
      <c r="R158">
        <f>COUNTIFS('1.2(2)'!K$1018:K$1019,"〇",'1.2(2)'!$C$1018:$C$1019,"&gt;="&amp;$K158,'1.2(2)'!$C$1018:$C$1019,"&lt;="&amp;$L158)+COUNTIFS('1.2(2)'!K$1018:K$1019,"△",'1.2(2)'!$C$1018:$C$1019,"&gt;="&amp;$K158,'1.2(2)'!$C$1018:$C$1019,"&lt;="&amp;$L158)</f>
        <v>0</v>
      </c>
    </row>
    <row r="159" spans="2:18">
      <c r="B159" s="69" t="s">
        <v>774</v>
      </c>
      <c r="C159" s="22"/>
      <c r="D159" s="385" t="s">
        <v>783</v>
      </c>
      <c r="E159" s="386"/>
      <c r="F159" s="69" t="s">
        <v>13</v>
      </c>
      <c r="G159" s="21" t="s">
        <v>990</v>
      </c>
      <c r="H159" s="74" t="s">
        <v>74</v>
      </c>
      <c r="I159" s="75"/>
      <c r="J159" s="140">
        <f t="shared" si="21"/>
        <v>267</v>
      </c>
      <c r="K159" s="60">
        <f>INDEX('1.2(1)②'!$B:$B,MATCH(M159,'1.2(1)②'!$A:$A,0),1)</f>
        <v>267</v>
      </c>
      <c r="L159" s="17">
        <f t="shared" si="19"/>
        <v>267</v>
      </c>
      <c r="M159" s="17" t="str">
        <f t="shared" si="18"/>
        <v>産業（製造業）パルプ製造業及び紙製造業動力工程（重油、石炭、都市ガス、固形燃料等）燃焼設備</v>
      </c>
      <c r="O159" s="58" t="str">
        <f>INDEX('1.2(1)②'!$J:$J,MATCH($K159,'1.2(1)②'!$B:$B,0),1)</f>
        <v>超微粉ミル</v>
      </c>
      <c r="P159">
        <f t="shared" si="20"/>
        <v>1</v>
      </c>
      <c r="Q159">
        <f>COUNTIFS('1.2(2)'!J$1018:J$1019,"〇",'1.2(2)'!$C$1018:$C$1019,"&gt;="&amp;$K159,'1.2(2)'!$C$1018:$C$1019,"&lt;="&amp;$L159)+COUNTIFS('1.2(2)'!J$1018:J$1019,"△",'1.2(2)'!$C$1018:$C$1019,"&gt;="&amp;$K159,'1.2(2)'!$C$1018:$C$1019,"&lt;="&amp;$L159)</f>
        <v>0</v>
      </c>
      <c r="R159">
        <f>COUNTIFS('1.2(2)'!K$1018:K$1019,"〇",'1.2(2)'!$C$1018:$C$1019,"&gt;="&amp;$K159,'1.2(2)'!$C$1018:$C$1019,"&lt;="&amp;$L159)+COUNTIFS('1.2(2)'!K$1018:K$1019,"△",'1.2(2)'!$C$1018:$C$1019,"&gt;="&amp;$K159,'1.2(2)'!$C$1018:$C$1019,"&lt;="&amp;$L159)</f>
        <v>0</v>
      </c>
    </row>
    <row r="160" spans="2:18">
      <c r="B160" s="69" t="s">
        <v>774</v>
      </c>
      <c r="C160" s="22"/>
      <c r="D160" s="385" t="s">
        <v>783</v>
      </c>
      <c r="E160" s="386"/>
      <c r="F160" s="69" t="s">
        <v>13</v>
      </c>
      <c r="G160" s="72" t="s">
        <v>990</v>
      </c>
      <c r="H160" s="74" t="s">
        <v>89</v>
      </c>
      <c r="I160" s="75"/>
      <c r="J160" s="140">
        <f t="shared" si="21"/>
        <v>268</v>
      </c>
      <c r="K160" s="60">
        <f>INDEX('1.2(1)②'!$B:$B,MATCH(M160,'1.2(1)②'!$A:$A,0),1)</f>
        <v>268</v>
      </c>
      <c r="L160" s="17">
        <f t="shared" si="19"/>
        <v>268</v>
      </c>
      <c r="M160" s="17" t="str">
        <f t="shared" si="18"/>
        <v>産業（製造業）パルプ製造業及び紙製造業動力工程（重油、石炭、都市ガス、固形燃料等）熱利用設備</v>
      </c>
      <c r="O160" s="58" t="str">
        <f>INDEX('1.2(1)②'!$J:$J,MATCH($K160,'1.2(1)②'!$B:$B,0),1)</f>
        <v>ボイラー給気予熱器／給水予熱器</v>
      </c>
      <c r="P160">
        <f t="shared" si="20"/>
        <v>1</v>
      </c>
      <c r="Q160">
        <f>COUNTIFS('1.2(2)'!J$1018:J$1019,"〇",'1.2(2)'!$C$1018:$C$1019,"&gt;="&amp;$K160,'1.2(2)'!$C$1018:$C$1019,"&lt;="&amp;$L160)+COUNTIFS('1.2(2)'!J$1018:J$1019,"△",'1.2(2)'!$C$1018:$C$1019,"&gt;="&amp;$K160,'1.2(2)'!$C$1018:$C$1019,"&lt;="&amp;$L160)</f>
        <v>0</v>
      </c>
      <c r="R160">
        <f>COUNTIFS('1.2(2)'!K$1018:K$1019,"〇",'1.2(2)'!$C$1018:$C$1019,"&gt;="&amp;$K160,'1.2(2)'!$C$1018:$C$1019,"&lt;="&amp;$L160)+COUNTIFS('1.2(2)'!K$1018:K$1019,"△",'1.2(2)'!$C$1018:$C$1019,"&gt;="&amp;$K160,'1.2(2)'!$C$1018:$C$1019,"&lt;="&amp;$L160)</f>
        <v>0</v>
      </c>
    </row>
    <row r="161" spans="2:18">
      <c r="B161" s="69" t="s">
        <v>774</v>
      </c>
      <c r="C161" s="22"/>
      <c r="D161" s="385" t="s">
        <v>783</v>
      </c>
      <c r="E161" s="386"/>
      <c r="F161" s="69" t="s">
        <v>13</v>
      </c>
      <c r="G161" s="22" t="s">
        <v>992</v>
      </c>
      <c r="H161" s="74" t="s">
        <v>74</v>
      </c>
      <c r="I161" s="75"/>
      <c r="J161" s="140">
        <f t="shared" si="21"/>
        <v>269</v>
      </c>
      <c r="K161" s="60">
        <f>INDEX('1.2(1)②'!$B:$B,MATCH(M161,'1.2(1)②'!$A:$A,0),1)</f>
        <v>269</v>
      </c>
      <c r="L161" s="17">
        <f t="shared" si="19"/>
        <v>269</v>
      </c>
      <c r="M161" s="17" t="str">
        <f t="shared" si="18"/>
        <v>産業（製造業）パルプ製造業及び紙製造業動力工程（回収黒液）燃焼設備</v>
      </c>
      <c r="O161" s="58" t="str">
        <f>INDEX('1.2(1)②'!$J:$J,MATCH($K161,'1.2(1)②'!$B:$B,0),1)</f>
        <v>回収ボイラーチャーベット監視装置</v>
      </c>
      <c r="P161">
        <f t="shared" si="20"/>
        <v>1</v>
      </c>
      <c r="Q161">
        <f>COUNTIFS('1.2(2)'!J$1018:J$1019,"〇",'1.2(2)'!$C$1018:$C$1019,"&gt;="&amp;$K161,'1.2(2)'!$C$1018:$C$1019,"&lt;="&amp;$L161)+COUNTIFS('1.2(2)'!J$1018:J$1019,"△",'1.2(2)'!$C$1018:$C$1019,"&gt;="&amp;$K161,'1.2(2)'!$C$1018:$C$1019,"&lt;="&amp;$L161)</f>
        <v>0</v>
      </c>
      <c r="R161">
        <f>COUNTIFS('1.2(2)'!K$1018:K$1019,"〇",'1.2(2)'!$C$1018:$C$1019,"&gt;="&amp;$K161,'1.2(2)'!$C$1018:$C$1019,"&lt;="&amp;$L161)+COUNTIFS('1.2(2)'!K$1018:K$1019,"△",'1.2(2)'!$C$1018:$C$1019,"&gt;="&amp;$K161,'1.2(2)'!$C$1018:$C$1019,"&lt;="&amp;$L161)</f>
        <v>0</v>
      </c>
    </row>
    <row r="162" spans="2:18">
      <c r="B162" s="69" t="s">
        <v>774</v>
      </c>
      <c r="C162" s="22"/>
      <c r="D162" s="385" t="s">
        <v>783</v>
      </c>
      <c r="E162" s="386"/>
      <c r="F162" s="69" t="s">
        <v>13</v>
      </c>
      <c r="G162" s="70" t="s">
        <v>992</v>
      </c>
      <c r="H162" s="74" t="s">
        <v>89</v>
      </c>
      <c r="I162" s="75"/>
      <c r="J162" s="140" t="str">
        <f t="shared" si="21"/>
        <v>270～273</v>
      </c>
      <c r="K162" s="60">
        <f>INDEX('1.2(1)②'!$B:$B,MATCH(M162,'1.2(1)②'!$A:$A,0),1)</f>
        <v>270</v>
      </c>
      <c r="L162" s="17">
        <f t="shared" si="19"/>
        <v>273</v>
      </c>
      <c r="M162" s="17" t="str">
        <f t="shared" si="18"/>
        <v>産業（製造業）パルプ製造業及び紙製造業動力工程（回収黒液）熱利用設備</v>
      </c>
      <c r="O162" s="58" t="str">
        <f>INDEX('1.2(1)②'!$J:$J,MATCH($K162,'1.2(1)②'!$B:$B,0),1)</f>
        <v>液膜流下型エバポレーター</v>
      </c>
      <c r="P162">
        <f t="shared" si="20"/>
        <v>4</v>
      </c>
      <c r="Q162">
        <f>COUNTIFS('1.2(2)'!J$1018:J$1019,"〇",'1.2(2)'!$C$1018:$C$1019,"&gt;="&amp;$K162,'1.2(2)'!$C$1018:$C$1019,"&lt;="&amp;$L162)+COUNTIFS('1.2(2)'!J$1018:J$1019,"△",'1.2(2)'!$C$1018:$C$1019,"&gt;="&amp;$K162,'1.2(2)'!$C$1018:$C$1019,"&lt;="&amp;$L162)</f>
        <v>0</v>
      </c>
      <c r="R162">
        <f>COUNTIFS('1.2(2)'!K$1018:K$1019,"〇",'1.2(2)'!$C$1018:$C$1019,"&gt;="&amp;$K162,'1.2(2)'!$C$1018:$C$1019,"&lt;="&amp;$L162)+COUNTIFS('1.2(2)'!K$1018:K$1019,"△",'1.2(2)'!$C$1018:$C$1019,"&gt;="&amp;$K162,'1.2(2)'!$C$1018:$C$1019,"&lt;="&amp;$L162)</f>
        <v>0</v>
      </c>
    </row>
    <row r="163" spans="2:18">
      <c r="B163" s="69" t="s">
        <v>774</v>
      </c>
      <c r="C163" s="22"/>
      <c r="D163" s="385" t="s">
        <v>783</v>
      </c>
      <c r="E163" s="386"/>
      <c r="F163" s="69" t="s">
        <v>13</v>
      </c>
      <c r="G163" s="70" t="s">
        <v>992</v>
      </c>
      <c r="H163" s="74" t="s">
        <v>560</v>
      </c>
      <c r="I163" s="75"/>
      <c r="J163" s="140" t="str">
        <f t="shared" si="21"/>
        <v>274～277</v>
      </c>
      <c r="K163" s="60">
        <f>INDEX('1.2(1)②'!$B:$B,MATCH(M163,'1.2(1)②'!$A:$A,0),1)</f>
        <v>274</v>
      </c>
      <c r="L163" s="17">
        <f t="shared" si="19"/>
        <v>277</v>
      </c>
      <c r="M163" s="17" t="str">
        <f t="shared" si="18"/>
        <v>産業（製造業）パルプ製造業及び紙製造業動力工程（回収黒液）廃熱回収設備</v>
      </c>
      <c r="O163" s="58" t="str">
        <f>INDEX('1.2(1)②'!$J:$J,MATCH($K163,'1.2(1)②'!$B:$B,0),1)</f>
        <v>液膜流下型エバポレーター</v>
      </c>
      <c r="P163">
        <f t="shared" si="20"/>
        <v>4</v>
      </c>
      <c r="Q163">
        <f>COUNTIFS('1.2(2)'!J$1018:J$1019,"〇",'1.2(2)'!$C$1018:$C$1019,"&gt;="&amp;$K163,'1.2(2)'!$C$1018:$C$1019,"&lt;="&amp;$L163)+COUNTIFS('1.2(2)'!J$1018:J$1019,"△",'1.2(2)'!$C$1018:$C$1019,"&gt;="&amp;$K163,'1.2(2)'!$C$1018:$C$1019,"&lt;="&amp;$L163)</f>
        <v>0</v>
      </c>
      <c r="R163">
        <f>COUNTIFS('1.2(2)'!K$1018:K$1019,"〇",'1.2(2)'!$C$1018:$C$1019,"&gt;="&amp;$K163,'1.2(2)'!$C$1018:$C$1019,"&lt;="&amp;$L163)+COUNTIFS('1.2(2)'!K$1018:K$1019,"△",'1.2(2)'!$C$1018:$C$1019,"&gt;="&amp;$K163,'1.2(2)'!$C$1018:$C$1019,"&lt;="&amp;$L163)</f>
        <v>0</v>
      </c>
    </row>
    <row r="164" spans="2:18">
      <c r="B164" s="69" t="s">
        <v>774</v>
      </c>
      <c r="C164" s="22"/>
      <c r="D164" s="385" t="s">
        <v>783</v>
      </c>
      <c r="E164" s="386"/>
      <c r="F164" s="69" t="s">
        <v>13</v>
      </c>
      <c r="G164" s="71" t="s">
        <v>992</v>
      </c>
      <c r="H164" s="74" t="s">
        <v>110</v>
      </c>
      <c r="I164" s="75"/>
      <c r="J164" s="140">
        <f t="shared" si="21"/>
        <v>278</v>
      </c>
      <c r="K164" s="60">
        <f>INDEX('1.2(1)②'!$B:$B,MATCH(M164,'1.2(1)②'!$A:$A,0),1)</f>
        <v>278</v>
      </c>
      <c r="L164" s="17">
        <f t="shared" si="19"/>
        <v>278</v>
      </c>
      <c r="M164" s="17" t="str">
        <f t="shared" si="18"/>
        <v>産業（製造業）パルプ製造業及び紙製造業動力工程（回収黒液）コージェネレーション設備</v>
      </c>
      <c r="O164" s="58" t="str">
        <f>INDEX('1.2(1)②'!$J:$J,MATCH($K164,'1.2(1)②'!$B:$B,0),1)</f>
        <v>高効率高温高圧回収ボイラー</v>
      </c>
      <c r="P164">
        <f t="shared" si="20"/>
        <v>1</v>
      </c>
      <c r="Q164">
        <f>COUNTIFS('1.2(2)'!J$1018:J$1019,"〇",'1.2(2)'!$C$1018:$C$1019,"&gt;="&amp;$K164,'1.2(2)'!$C$1018:$C$1019,"&lt;="&amp;$L164)+COUNTIFS('1.2(2)'!J$1018:J$1019,"△",'1.2(2)'!$C$1018:$C$1019,"&gt;="&amp;$K164,'1.2(2)'!$C$1018:$C$1019,"&lt;="&amp;$L164)</f>
        <v>0</v>
      </c>
      <c r="R164">
        <f>COUNTIFS('1.2(2)'!K$1018:K$1019,"〇",'1.2(2)'!$C$1018:$C$1019,"&gt;="&amp;$K164,'1.2(2)'!$C$1018:$C$1019,"&lt;="&amp;$L164)+COUNTIFS('1.2(2)'!K$1018:K$1019,"△",'1.2(2)'!$C$1018:$C$1019,"&gt;="&amp;$K164,'1.2(2)'!$C$1018:$C$1019,"&lt;="&amp;$L164)</f>
        <v>0</v>
      </c>
    </row>
    <row r="165" spans="2:18">
      <c r="B165" s="69" t="s">
        <v>774</v>
      </c>
      <c r="C165" s="22"/>
      <c r="D165" s="385" t="s">
        <v>783</v>
      </c>
      <c r="E165" s="386"/>
      <c r="F165" s="69" t="s">
        <v>13</v>
      </c>
      <c r="G165" s="22" t="s">
        <v>817</v>
      </c>
      <c r="H165" s="74" t="s">
        <v>107</v>
      </c>
      <c r="I165" s="75"/>
      <c r="J165" s="140">
        <f t="shared" si="21"/>
        <v>279</v>
      </c>
      <c r="K165" s="60">
        <f>INDEX('1.2(1)②'!$B:$B,MATCH(M165,'1.2(1)②'!$A:$A,0),1)</f>
        <v>279</v>
      </c>
      <c r="L165" s="17">
        <f t="shared" si="19"/>
        <v>279</v>
      </c>
      <c r="M165" s="17" t="str">
        <f t="shared" si="18"/>
        <v>産業（製造業）パルプ製造業及び紙製造業共通工程※2その他</v>
      </c>
      <c r="O165" s="58" t="str">
        <f>INDEX('1.2(1)②'!$J:$J,MATCH($K165,'1.2(1)②'!$B:$B,0),1)</f>
        <v>歩留向上（抄紙機、塗工機の紙厚調整用電磁誘導加熱装置、高効率エアフローティングシステム等）</v>
      </c>
      <c r="P165">
        <f t="shared" si="20"/>
        <v>1</v>
      </c>
      <c r="Q165">
        <f>COUNTIFS('1.2(2)'!J$1018:J$1019,"〇",'1.2(2)'!$C$1018:$C$1019,"&gt;="&amp;$K165,'1.2(2)'!$C$1018:$C$1019,"&lt;="&amp;$L165)+COUNTIFS('1.2(2)'!J$1018:J$1019,"△",'1.2(2)'!$C$1018:$C$1019,"&gt;="&amp;$K165,'1.2(2)'!$C$1018:$C$1019,"&lt;="&amp;$L165)</f>
        <v>0</v>
      </c>
      <c r="R165">
        <f>COUNTIFS('1.2(2)'!K$1018:K$1019,"〇",'1.2(2)'!$C$1018:$C$1019,"&gt;="&amp;$K165,'1.2(2)'!$C$1018:$C$1019,"&lt;="&amp;$L165)+COUNTIFS('1.2(2)'!K$1018:K$1019,"△",'1.2(2)'!$C$1018:$C$1019,"&gt;="&amp;$K165,'1.2(2)'!$C$1018:$C$1019,"&lt;="&amp;$L165)</f>
        <v>0</v>
      </c>
    </row>
    <row r="166" spans="2:18">
      <c r="B166" s="69" t="s">
        <v>774</v>
      </c>
      <c r="C166" s="22"/>
      <c r="D166" s="385" t="s">
        <v>783</v>
      </c>
      <c r="E166" s="386"/>
      <c r="F166" s="69" t="s">
        <v>13</v>
      </c>
      <c r="G166" s="21" t="s">
        <v>737</v>
      </c>
      <c r="H166" s="74" t="s">
        <v>117</v>
      </c>
      <c r="I166" s="75"/>
      <c r="J166" s="140" t="str">
        <f t="shared" si="21"/>
        <v>280～283</v>
      </c>
      <c r="K166" s="60">
        <f>INDEX('1.2(1)②'!$B:$B,MATCH(M166,'1.2(1)②'!$A:$A,0),1)</f>
        <v>280</v>
      </c>
      <c r="L166" s="17">
        <f t="shared" si="19"/>
        <v>283</v>
      </c>
      <c r="M166" s="17" t="str">
        <f t="shared" si="18"/>
        <v>産業（製造業）パルプ製造業及び紙製造業その他の主要エネルギー消費設備電気使用設備</v>
      </c>
      <c r="O166" s="58" t="str">
        <f>INDEX('1.2(1)②'!$J:$J,MATCH($K166,'1.2(1)②'!$B:$B,0),1)</f>
        <v>高効率汚泥脱水装置</v>
      </c>
      <c r="P166">
        <f t="shared" si="20"/>
        <v>4</v>
      </c>
      <c r="Q166">
        <f>COUNTIFS('1.2(2)'!J$1018:J$1019,"〇",'1.2(2)'!$C$1018:$C$1019,"&gt;="&amp;$K166,'1.2(2)'!$C$1018:$C$1019,"&lt;="&amp;$L166)+COUNTIFS('1.2(2)'!J$1018:J$1019,"△",'1.2(2)'!$C$1018:$C$1019,"&gt;="&amp;$K166,'1.2(2)'!$C$1018:$C$1019,"&lt;="&amp;$L166)</f>
        <v>0</v>
      </c>
      <c r="R166">
        <f>COUNTIFS('1.2(2)'!K$1018:K$1019,"〇",'1.2(2)'!$C$1018:$C$1019,"&gt;="&amp;$K166,'1.2(2)'!$C$1018:$C$1019,"&lt;="&amp;$L166)+COUNTIFS('1.2(2)'!K$1018:K$1019,"△",'1.2(2)'!$C$1018:$C$1019,"&gt;="&amp;$K166,'1.2(2)'!$C$1018:$C$1019,"&lt;="&amp;$L166)</f>
        <v>0</v>
      </c>
    </row>
    <row r="167" spans="2:18">
      <c r="B167" s="69" t="s">
        <v>774</v>
      </c>
      <c r="C167" s="22"/>
      <c r="D167" s="396" t="s">
        <v>1022</v>
      </c>
      <c r="E167" s="21" t="s">
        <v>1011</v>
      </c>
      <c r="F167" s="69" t="s">
        <v>13</v>
      </c>
      <c r="G167" s="115" t="s">
        <v>821</v>
      </c>
      <c r="H167" s="74" t="s">
        <v>74</v>
      </c>
      <c r="I167" s="75"/>
      <c r="J167" s="140" t="str">
        <f t="shared" si="21"/>
        <v>284～286</v>
      </c>
      <c r="K167" s="60">
        <f>INDEX('1.2(1)②'!$B:$B,MATCH(M167,'1.2(1)②'!$A:$A,0),1)</f>
        <v>284</v>
      </c>
      <c r="L167" s="17">
        <f t="shared" si="19"/>
        <v>286</v>
      </c>
      <c r="M167" s="17" t="str">
        <f>B167&amp;D169&amp;E167&amp;G167&amp;H167</f>
        <v>産業（製造業）石油化学系基礎製品製造業（ナフサ分解プラント）ナフサ分解工程燃焼設備</v>
      </c>
      <c r="O167" s="58" t="str">
        <f>INDEX('1.2(1)②'!$J:$J,MATCH($K167,'1.2(1)②'!$B:$B,0),1)</f>
        <v>ナフサ希釈蒸気比の制御装置</v>
      </c>
      <c r="P167">
        <f t="shared" si="20"/>
        <v>3</v>
      </c>
      <c r="Q167">
        <f>COUNTIFS('1.2(2)'!J$1018:J$1019,"〇",'1.2(2)'!$C$1018:$C$1019,"&gt;="&amp;$K167,'1.2(2)'!$C$1018:$C$1019,"&lt;="&amp;$L167)+COUNTIFS('1.2(2)'!J$1018:J$1019,"△",'1.2(2)'!$C$1018:$C$1019,"&gt;="&amp;$K167,'1.2(2)'!$C$1018:$C$1019,"&lt;="&amp;$L167)</f>
        <v>0</v>
      </c>
      <c r="R167">
        <f>COUNTIFS('1.2(2)'!K$1018:K$1019,"〇",'1.2(2)'!$C$1018:$C$1019,"&gt;="&amp;$K167,'1.2(2)'!$C$1018:$C$1019,"&lt;="&amp;$L167)+COUNTIFS('1.2(2)'!K$1018:K$1019,"△",'1.2(2)'!$C$1018:$C$1019,"&gt;="&amp;$K167,'1.2(2)'!$C$1018:$C$1019,"&lt;="&amp;$L167)</f>
        <v>0</v>
      </c>
    </row>
    <row r="168" spans="2:18">
      <c r="B168" s="69" t="s">
        <v>774</v>
      </c>
      <c r="C168" s="22"/>
      <c r="D168" s="397"/>
      <c r="E168" s="69" t="s">
        <v>1011</v>
      </c>
      <c r="F168" s="69" t="s">
        <v>13</v>
      </c>
      <c r="G168" s="22" t="s">
        <v>823</v>
      </c>
      <c r="H168" s="74" t="s">
        <v>89</v>
      </c>
      <c r="I168" s="75"/>
      <c r="J168" s="140" t="str">
        <f t="shared" si="21"/>
        <v>287～290</v>
      </c>
      <c r="K168" s="60">
        <f>INDEX('1.2(1)②'!$B:$B,MATCH(M168,'1.2(1)②'!$A:$A,0),1)</f>
        <v>287</v>
      </c>
      <c r="L168" s="17">
        <f t="shared" si="19"/>
        <v>290</v>
      </c>
      <c r="M168" s="17" t="str">
        <f>B168&amp;D169&amp;E168&amp;G168&amp;H168</f>
        <v>産業（製造業）石油化学系基礎製品製造業（ナフサ分解プラント）高温分離工程熱利用設備</v>
      </c>
      <c r="O168" s="58" t="str">
        <f>INDEX('1.2(1)②'!$J:$J,MATCH($K168,'1.2(1)②'!$B:$B,0),1)</f>
        <v>循環油顕熱による希釈蒸気の発生装置</v>
      </c>
      <c r="P168">
        <f t="shared" si="20"/>
        <v>4</v>
      </c>
      <c r="Q168">
        <f>COUNTIFS('1.2(2)'!J$1018:J$1019,"〇",'1.2(2)'!$C$1018:$C$1019,"&gt;="&amp;$K168,'1.2(2)'!$C$1018:$C$1019,"&lt;="&amp;$L168)+COUNTIFS('1.2(2)'!J$1018:J$1019,"△",'1.2(2)'!$C$1018:$C$1019,"&gt;="&amp;$K168,'1.2(2)'!$C$1018:$C$1019,"&lt;="&amp;$L168)</f>
        <v>0</v>
      </c>
      <c r="R168">
        <f>COUNTIFS('1.2(2)'!K$1018:K$1019,"〇",'1.2(2)'!$C$1018:$C$1019,"&gt;="&amp;$K168,'1.2(2)'!$C$1018:$C$1019,"&lt;="&amp;$L168)+COUNTIFS('1.2(2)'!K$1018:K$1019,"△",'1.2(2)'!$C$1018:$C$1019,"&gt;="&amp;$K168,'1.2(2)'!$C$1018:$C$1019,"&lt;="&amp;$L168)</f>
        <v>0</v>
      </c>
    </row>
    <row r="169" spans="2:18">
      <c r="B169" s="69" t="s">
        <v>774</v>
      </c>
      <c r="C169" s="22"/>
      <c r="D169" s="70" t="s">
        <v>790</v>
      </c>
      <c r="E169" s="70" t="s">
        <v>1011</v>
      </c>
      <c r="F169" s="69" t="s">
        <v>13</v>
      </c>
      <c r="G169" s="69" t="s">
        <v>823</v>
      </c>
      <c r="H169" s="74" t="s">
        <v>560</v>
      </c>
      <c r="I169" s="75"/>
      <c r="J169" s="140">
        <f t="shared" ref="J169:J178" si="22">HYPERLINK("#'"&amp;$B$17&amp;$B$18&amp;$B$102&amp;"'!B"&amp;K169+6,IF(L169=K169,K169,K169&amp;"～"&amp;L169))</f>
        <v>291</v>
      </c>
      <c r="K169" s="60">
        <f>INDEX('1.2(1)②'!$B:$B,MATCH(M169,'1.2(1)②'!$A:$A,0),1)</f>
        <v>291</v>
      </c>
      <c r="L169" s="17">
        <f t="shared" si="19"/>
        <v>291</v>
      </c>
      <c r="M169" s="17" t="str">
        <f t="shared" ref="M169:M178" si="23">B169&amp;D169&amp;E169&amp;G169&amp;H169</f>
        <v>産業（製造業）石油化学系基礎製品製造業（ナフサ分解プラント）高温分離工程廃熱回収設備</v>
      </c>
      <c r="O169" s="58" t="str">
        <f>INDEX('1.2(1)②'!$J:$J,MATCH($K169,'1.2(1)②'!$B:$B,0),1)</f>
        <v>クエンチ水廃熱のリボイラー熱源利用技術</v>
      </c>
      <c r="P169">
        <f t="shared" si="20"/>
        <v>1</v>
      </c>
      <c r="Q169">
        <f>COUNTIFS('1.2(2)'!J$1018:J$1019,"〇",'1.2(2)'!$C$1018:$C$1019,"&gt;="&amp;$K169,'1.2(2)'!$C$1018:$C$1019,"&lt;="&amp;$L169)+COUNTIFS('1.2(2)'!J$1018:J$1019,"△",'1.2(2)'!$C$1018:$C$1019,"&gt;="&amp;$K169,'1.2(2)'!$C$1018:$C$1019,"&lt;="&amp;$L169)</f>
        <v>0</v>
      </c>
      <c r="R169">
        <f>COUNTIFS('1.2(2)'!K$1018:K$1019,"〇",'1.2(2)'!$C$1018:$C$1019,"&gt;="&amp;$K169,'1.2(2)'!$C$1018:$C$1019,"&lt;="&amp;$L169)+COUNTIFS('1.2(2)'!K$1018:K$1019,"△",'1.2(2)'!$C$1018:$C$1019,"&gt;="&amp;$K169,'1.2(2)'!$C$1018:$C$1019,"&lt;="&amp;$L169)</f>
        <v>0</v>
      </c>
    </row>
    <row r="170" spans="2:18">
      <c r="B170" s="69" t="s">
        <v>774</v>
      </c>
      <c r="C170" s="22"/>
      <c r="D170" s="70" t="s">
        <v>790</v>
      </c>
      <c r="E170" s="71" t="s">
        <v>1011</v>
      </c>
      <c r="F170" s="69" t="s">
        <v>13</v>
      </c>
      <c r="G170" s="115" t="s">
        <v>825</v>
      </c>
      <c r="H170" s="74" t="s">
        <v>89</v>
      </c>
      <c r="I170" s="75"/>
      <c r="J170" s="140" t="str">
        <f t="shared" si="22"/>
        <v>292～295</v>
      </c>
      <c r="K170" s="60">
        <f>INDEX('1.2(1)②'!$B:$B,MATCH(M170,'1.2(1)②'!$A:$A,0),1)</f>
        <v>292</v>
      </c>
      <c r="L170" s="17">
        <f t="shared" ref="L170:L177" si="24">K171-1</f>
        <v>295</v>
      </c>
      <c r="M170" s="17" t="str">
        <f t="shared" si="23"/>
        <v>産業（製造業）石油化学系基礎製品製造業（ナフサ分解プラント）低温分離工程熱利用設備</v>
      </c>
      <c r="O170" s="58" t="str">
        <f>INDEX('1.2(1)②'!$J:$J,MATCH($K170,'1.2(1)②'!$B:$B,0),1)</f>
        <v>高効率インターナル（トレイ、充填物）や低圧損インターナル（充填物）等による蒸留塔の高効率化</v>
      </c>
      <c r="P170">
        <f t="shared" ref="P170:P178" si="25">L170-K170+1</f>
        <v>4</v>
      </c>
      <c r="Q170">
        <f>COUNTIFS('1.2(2)'!J$1018:J$1019,"〇",'1.2(2)'!$C$1018:$C$1019,"&gt;="&amp;$K170,'1.2(2)'!$C$1018:$C$1019,"&lt;="&amp;$L170)+COUNTIFS('1.2(2)'!J$1018:J$1019,"△",'1.2(2)'!$C$1018:$C$1019,"&gt;="&amp;$K170,'1.2(2)'!$C$1018:$C$1019,"&lt;="&amp;$L170)</f>
        <v>0</v>
      </c>
      <c r="R170">
        <f>COUNTIFS('1.2(2)'!K$1018:K$1019,"〇",'1.2(2)'!$C$1018:$C$1019,"&gt;="&amp;$K170,'1.2(2)'!$C$1018:$C$1019,"&lt;="&amp;$L170)+COUNTIFS('1.2(2)'!K$1018:K$1019,"△",'1.2(2)'!$C$1018:$C$1019,"&gt;="&amp;$K170,'1.2(2)'!$C$1018:$C$1019,"&lt;="&amp;$L170)</f>
        <v>0</v>
      </c>
    </row>
    <row r="171" spans="2:18">
      <c r="B171" s="69" t="s">
        <v>774</v>
      </c>
      <c r="C171" s="22"/>
      <c r="D171" s="71" t="s">
        <v>790</v>
      </c>
      <c r="E171" s="23" t="s">
        <v>1012</v>
      </c>
      <c r="F171" s="69" t="s">
        <v>13</v>
      </c>
      <c r="G171" s="22" t="s">
        <v>827</v>
      </c>
      <c r="H171" s="74" t="s">
        <v>89</v>
      </c>
      <c r="I171" s="75"/>
      <c r="J171" s="140" t="e">
        <f t="shared" si="22"/>
        <v>#N/A</v>
      </c>
      <c r="K171" s="60">
        <f>INDEX('1.2(1)②'!$B:$B,MATCH(M171,'1.2(1)②'!$A:$A,0),1)</f>
        <v>296</v>
      </c>
      <c r="L171" s="17" t="e">
        <f t="shared" si="24"/>
        <v>#N/A</v>
      </c>
      <c r="M171" s="17" t="str">
        <f t="shared" si="23"/>
        <v>産業（製造業）石油化学系基礎製品製造業（その他のプラント）分離操作工程熱利用設備</v>
      </c>
      <c r="O171" s="58" t="str">
        <f>INDEX('1.2(1)②'!$J:$J,MATCH($K171,'1.2(1)②'!$B:$B,0),1)</f>
        <v>高効率インターナル（トレイ、充填物）や低圧損インターナル（充填物）等による蒸留塔の高効率化</v>
      </c>
      <c r="P171" t="e">
        <f t="shared" si="25"/>
        <v>#N/A</v>
      </c>
      <c r="Q171">
        <f>COUNTIFS('1.2(2)'!J$1018:J$1019,"〇",'1.2(2)'!$C$1018:$C$1019,"&gt;="&amp;$K171,'1.2(2)'!$C$1018:$C$1019,"&lt;="&amp;$L171)+COUNTIFS('1.2(2)'!J$1018:J$1019,"△",'1.2(2)'!$C$1018:$C$1019,"&gt;="&amp;$K171,'1.2(2)'!$C$1018:$C$1019,"&lt;="&amp;$L171)</f>
        <v>0</v>
      </c>
      <c r="R171">
        <f>COUNTIFS('1.2(2)'!K$1018:K$1019,"〇",'1.2(2)'!$C$1018:$C$1019,"&gt;="&amp;$K171,'1.2(2)'!$C$1018:$C$1019,"&lt;="&amp;$L171)+COUNTIFS('1.2(2)'!K$1018:K$1019,"△",'1.2(2)'!$C$1018:$C$1019,"&gt;="&amp;$K171,'1.2(2)'!$C$1018:$C$1019,"&lt;="&amp;$L171)</f>
        <v>0</v>
      </c>
    </row>
    <row r="172" spans="2:18">
      <c r="B172" s="69" t="s">
        <v>774</v>
      </c>
      <c r="C172" s="22"/>
      <c r="D172" s="383" t="s">
        <v>793</v>
      </c>
      <c r="E172" s="384"/>
      <c r="F172" s="69" t="s">
        <v>13</v>
      </c>
      <c r="G172" s="115" t="s">
        <v>794</v>
      </c>
      <c r="H172" s="74" t="s">
        <v>107</v>
      </c>
      <c r="I172" s="75"/>
      <c r="J172" s="140" t="e">
        <f t="shared" si="22"/>
        <v>#N/A</v>
      </c>
      <c r="K172" s="60" t="e">
        <f>INDEX('1.2(1)②'!$B:$B,MATCH(M172,'1.2(1)②'!$A:$A,0),1)</f>
        <v>#N/A</v>
      </c>
      <c r="L172" s="17">
        <f t="shared" si="24"/>
        <v>301</v>
      </c>
      <c r="M172" s="17" t="str">
        <f t="shared" si="23"/>
        <v>産業（製造業）セメント製造業共通工程その他</v>
      </c>
      <c r="O172" s="58" t="e">
        <f>INDEX('1.2(1)②'!$J:$J,MATCH($K172,'1.2(1)②'!$B:$B,0),1)</f>
        <v>#N/A</v>
      </c>
      <c r="P172" t="e">
        <f t="shared" si="25"/>
        <v>#N/A</v>
      </c>
      <c r="Q172">
        <f>COUNTIFS('1.2(2)'!J$1018:J$1019,"〇",'1.2(2)'!$C$1018:$C$1019,"&gt;="&amp;$K172,'1.2(2)'!$C$1018:$C$1019,"&lt;="&amp;$L172)+COUNTIFS('1.2(2)'!J$1018:J$1019,"△",'1.2(2)'!$C$1018:$C$1019,"&gt;="&amp;$K172,'1.2(2)'!$C$1018:$C$1019,"&lt;="&amp;$L172)</f>
        <v>0</v>
      </c>
      <c r="R172">
        <f>COUNTIFS('1.2(2)'!K$1018:K$1019,"〇",'1.2(2)'!$C$1018:$C$1019,"&gt;="&amp;$K172,'1.2(2)'!$C$1018:$C$1019,"&lt;="&amp;$L172)+COUNTIFS('1.2(2)'!K$1018:K$1019,"△",'1.2(2)'!$C$1018:$C$1019,"&gt;="&amp;$K172,'1.2(2)'!$C$1018:$C$1019,"&lt;="&amp;$L172)</f>
        <v>0</v>
      </c>
    </row>
    <row r="173" spans="2:18">
      <c r="B173" s="69" t="s">
        <v>774</v>
      </c>
      <c r="C173" s="22"/>
      <c r="D173" s="385" t="s">
        <v>1013</v>
      </c>
      <c r="E173" s="386"/>
      <c r="F173" s="69" t="s">
        <v>13</v>
      </c>
      <c r="G173" s="22" t="s">
        <v>1014</v>
      </c>
      <c r="H173" s="74" t="s">
        <v>1015</v>
      </c>
      <c r="I173" s="75"/>
      <c r="J173" s="140" t="str">
        <f t="shared" si="22"/>
        <v>302～303</v>
      </c>
      <c r="K173" s="60">
        <f>INDEX('1.2(1)②'!$B:$B,MATCH(M173,'1.2(1)②'!$A:$A,0),1)</f>
        <v>302</v>
      </c>
      <c r="L173" s="17">
        <f t="shared" si="24"/>
        <v>303</v>
      </c>
      <c r="M173" s="17" t="str">
        <f t="shared" si="23"/>
        <v>産業（製造業）セメント製造業原料粉砕工程原料粉砕設備</v>
      </c>
      <c r="O173" s="58" t="str">
        <f>INDEX('1.2(1)②'!$J:$J,MATCH($K173,'1.2(1)②'!$B:$B,0),1)</f>
        <v>高効率竪型ローラーミル</v>
      </c>
      <c r="P173">
        <f t="shared" si="25"/>
        <v>2</v>
      </c>
      <c r="Q173">
        <f>COUNTIFS('1.2(2)'!J$1018:J$1019,"〇",'1.2(2)'!$C$1018:$C$1019,"&gt;="&amp;$K173,'1.2(2)'!$C$1018:$C$1019,"&lt;="&amp;$L173)+COUNTIFS('1.2(2)'!J$1018:J$1019,"△",'1.2(2)'!$C$1018:$C$1019,"&gt;="&amp;$K173,'1.2(2)'!$C$1018:$C$1019,"&lt;="&amp;$L173)</f>
        <v>0</v>
      </c>
      <c r="R173">
        <f>COUNTIFS('1.2(2)'!K$1018:K$1019,"〇",'1.2(2)'!$C$1018:$C$1019,"&gt;="&amp;$K173,'1.2(2)'!$C$1018:$C$1019,"&lt;="&amp;$L173)+COUNTIFS('1.2(2)'!K$1018:K$1019,"△",'1.2(2)'!$C$1018:$C$1019,"&gt;="&amp;$K173,'1.2(2)'!$C$1018:$C$1019,"&lt;="&amp;$L173)</f>
        <v>0</v>
      </c>
    </row>
    <row r="174" spans="2:18">
      <c r="B174" s="69" t="s">
        <v>774</v>
      </c>
      <c r="C174" s="22"/>
      <c r="D174" s="385" t="s">
        <v>1013</v>
      </c>
      <c r="E174" s="386"/>
      <c r="F174" s="69" t="s">
        <v>13</v>
      </c>
      <c r="G174" s="21" t="s">
        <v>770</v>
      </c>
      <c r="H174" s="74" t="s">
        <v>1016</v>
      </c>
      <c r="I174" s="75"/>
      <c r="J174" s="140" t="str">
        <f t="shared" si="22"/>
        <v>304～305</v>
      </c>
      <c r="K174" s="60">
        <f>INDEX('1.2(1)②'!$B:$B,MATCH(M174,'1.2(1)②'!$A:$A,0),1)</f>
        <v>304</v>
      </c>
      <c r="L174" s="17">
        <f t="shared" si="24"/>
        <v>305</v>
      </c>
      <c r="M174" s="17" t="str">
        <f t="shared" si="23"/>
        <v>産業（製造業）セメント製造業焼成工程石炭粉砕設備</v>
      </c>
      <c r="O174" s="58" t="str">
        <f>INDEX('1.2(1)②'!$J:$J,MATCH($K174,'1.2(1)②'!$B:$B,0),1)</f>
        <v>高効率竪型ローラーミル</v>
      </c>
      <c r="P174">
        <f t="shared" si="25"/>
        <v>2</v>
      </c>
      <c r="Q174">
        <f>COUNTIFS('1.2(2)'!J$1018:J$1019,"〇",'1.2(2)'!$C$1018:$C$1019,"&gt;="&amp;$K174,'1.2(2)'!$C$1018:$C$1019,"&lt;="&amp;$L174)+COUNTIFS('1.2(2)'!J$1018:J$1019,"△",'1.2(2)'!$C$1018:$C$1019,"&gt;="&amp;$K174,'1.2(2)'!$C$1018:$C$1019,"&lt;="&amp;$L174)</f>
        <v>0</v>
      </c>
      <c r="R174">
        <f>COUNTIFS('1.2(2)'!K$1018:K$1019,"〇",'1.2(2)'!$C$1018:$C$1019,"&gt;="&amp;$K174,'1.2(2)'!$C$1018:$C$1019,"&lt;="&amp;$L174)+COUNTIFS('1.2(2)'!K$1018:K$1019,"△",'1.2(2)'!$C$1018:$C$1019,"&gt;="&amp;$K174,'1.2(2)'!$C$1018:$C$1019,"&lt;="&amp;$L174)</f>
        <v>0</v>
      </c>
    </row>
    <row r="175" spans="2:18">
      <c r="B175" s="69" t="s">
        <v>774</v>
      </c>
      <c r="C175" s="22"/>
      <c r="D175" s="385" t="s">
        <v>1013</v>
      </c>
      <c r="E175" s="386"/>
      <c r="F175" s="69" t="s">
        <v>13</v>
      </c>
      <c r="G175" s="69" t="s">
        <v>770</v>
      </c>
      <c r="H175" s="74" t="s">
        <v>1017</v>
      </c>
      <c r="I175" s="75"/>
      <c r="J175" s="140" t="str">
        <f t="shared" si="22"/>
        <v>306～307</v>
      </c>
      <c r="K175" s="60">
        <f>INDEX('1.2(1)②'!$B:$B,MATCH(M175,'1.2(1)②'!$A:$A,0),1)</f>
        <v>306</v>
      </c>
      <c r="L175" s="17">
        <f t="shared" si="24"/>
        <v>307</v>
      </c>
      <c r="M175" s="17" t="str">
        <f t="shared" si="23"/>
        <v>産業（製造業）セメント製造業焼成工程排熱回収設備</v>
      </c>
      <c r="O175" s="58" t="str">
        <f>INDEX('1.2(1)②'!$J:$J,MATCH($K175,'1.2(1)②'!$B:$B,0),1)</f>
        <v>排熱ボイラー付ＮＳＰ（又はＳＰ）方式クリンカー焼成設備</v>
      </c>
      <c r="P175">
        <f t="shared" si="25"/>
        <v>2</v>
      </c>
      <c r="Q175">
        <f>COUNTIFS('1.2(2)'!J$1018:J$1019,"〇",'1.2(2)'!$C$1018:$C$1019,"&gt;="&amp;$K175,'1.2(2)'!$C$1018:$C$1019,"&lt;="&amp;$L175)+COUNTIFS('1.2(2)'!J$1018:J$1019,"△",'1.2(2)'!$C$1018:$C$1019,"&gt;="&amp;$K175,'1.2(2)'!$C$1018:$C$1019,"&lt;="&amp;$L175)</f>
        <v>0</v>
      </c>
      <c r="R175">
        <f>COUNTIFS('1.2(2)'!K$1018:K$1019,"〇",'1.2(2)'!$C$1018:$C$1019,"&gt;="&amp;$K175,'1.2(2)'!$C$1018:$C$1019,"&lt;="&amp;$L175)+COUNTIFS('1.2(2)'!K$1018:K$1019,"△",'1.2(2)'!$C$1018:$C$1019,"&gt;="&amp;$K175,'1.2(2)'!$C$1018:$C$1019,"&lt;="&amp;$L175)</f>
        <v>0</v>
      </c>
    </row>
    <row r="176" spans="2:18">
      <c r="B176" s="69" t="s">
        <v>774</v>
      </c>
      <c r="C176" s="22"/>
      <c r="D176" s="385" t="s">
        <v>1013</v>
      </c>
      <c r="E176" s="386"/>
      <c r="F176" s="69" t="s">
        <v>13</v>
      </c>
      <c r="G176" s="71" t="s">
        <v>770</v>
      </c>
      <c r="H176" s="74" t="s">
        <v>1018</v>
      </c>
      <c r="I176" s="75"/>
      <c r="J176" s="140" t="str">
        <f t="shared" si="22"/>
        <v>308～309</v>
      </c>
      <c r="K176" s="60">
        <f>INDEX('1.2(1)②'!$B:$B,MATCH(M176,'1.2(1)②'!$A:$A,0),1)</f>
        <v>308</v>
      </c>
      <c r="L176" s="17">
        <f t="shared" si="24"/>
        <v>309</v>
      </c>
      <c r="M176" s="17" t="str">
        <f t="shared" si="23"/>
        <v>産業（製造業）セメント製造業焼成工程廃棄物燃料利用設備</v>
      </c>
      <c r="O176" s="58" t="str">
        <f>INDEX('1.2(1)②'!$J:$J,MATCH($K176,'1.2(1)②'!$B:$B,0),1)</f>
        <v>廃タイヤ、廃プラスチック、ＲＤＦ、紙類（ＲＰＦ）及び木くず等の利用設備の導入</v>
      </c>
      <c r="P176">
        <f t="shared" si="25"/>
        <v>2</v>
      </c>
      <c r="Q176">
        <f>COUNTIFS('1.2(2)'!J$1018:J$1019,"〇",'1.2(2)'!$C$1018:$C$1019,"&gt;="&amp;$K176,'1.2(2)'!$C$1018:$C$1019,"&lt;="&amp;$L176)+COUNTIFS('1.2(2)'!J$1018:J$1019,"△",'1.2(2)'!$C$1018:$C$1019,"&gt;="&amp;$K176,'1.2(2)'!$C$1018:$C$1019,"&lt;="&amp;$L176)</f>
        <v>0</v>
      </c>
      <c r="R176">
        <f>COUNTIFS('1.2(2)'!K$1018:K$1019,"〇",'1.2(2)'!$C$1018:$C$1019,"&gt;="&amp;$K176,'1.2(2)'!$C$1018:$C$1019,"&lt;="&amp;$L176)+COUNTIFS('1.2(2)'!K$1018:K$1019,"△",'1.2(2)'!$C$1018:$C$1019,"&gt;="&amp;$K176,'1.2(2)'!$C$1018:$C$1019,"&lt;="&amp;$L176)</f>
        <v>0</v>
      </c>
    </row>
    <row r="177" spans="2:18">
      <c r="B177" s="69" t="s">
        <v>774</v>
      </c>
      <c r="C177" s="22"/>
      <c r="D177" s="385" t="s">
        <v>1013</v>
      </c>
      <c r="E177" s="386"/>
      <c r="F177" s="69" t="s">
        <v>13</v>
      </c>
      <c r="G177" s="22" t="s">
        <v>1019</v>
      </c>
      <c r="H177" s="74" t="s">
        <v>1020</v>
      </c>
      <c r="I177" s="75"/>
      <c r="J177" s="140" t="str">
        <f t="shared" si="22"/>
        <v>310～311</v>
      </c>
      <c r="K177" s="60">
        <f>INDEX('1.2(1)②'!$B:$B,MATCH(M177,'1.2(1)②'!$A:$A,0),1)</f>
        <v>310</v>
      </c>
      <c r="L177" s="17">
        <f t="shared" si="24"/>
        <v>311</v>
      </c>
      <c r="M177" s="17" t="str">
        <f t="shared" si="23"/>
        <v>産業（製造業）セメント製造業仕上げ工程クリンカー粉砕設備</v>
      </c>
      <c r="O177" s="58" t="str">
        <f>INDEX('1.2(1)②'!$J:$J,MATCH($K177,'1.2(1)②'!$B:$B,0),1)</f>
        <v>予備粉砕機付仕上げミル</v>
      </c>
      <c r="P177">
        <f t="shared" si="25"/>
        <v>2</v>
      </c>
      <c r="Q177">
        <f>COUNTIFS('1.2(2)'!J$1018:J$1019,"〇",'1.2(2)'!$C$1018:$C$1019,"&gt;="&amp;$K177,'1.2(2)'!$C$1018:$C$1019,"&lt;="&amp;$L177)+COUNTIFS('1.2(2)'!J$1018:J$1019,"△",'1.2(2)'!$C$1018:$C$1019,"&gt;="&amp;$K177,'1.2(2)'!$C$1018:$C$1019,"&lt;="&amp;$L177)</f>
        <v>0</v>
      </c>
      <c r="R177">
        <f>COUNTIFS('1.2(2)'!K$1018:K$1019,"〇",'1.2(2)'!$C$1018:$C$1019,"&gt;="&amp;$K177,'1.2(2)'!$C$1018:$C$1019,"&lt;="&amp;$L177)+COUNTIFS('1.2(2)'!K$1018:K$1019,"△",'1.2(2)'!$C$1018:$C$1019,"&gt;="&amp;$K177,'1.2(2)'!$C$1018:$C$1019,"&lt;="&amp;$L177)</f>
        <v>0</v>
      </c>
    </row>
    <row r="178" spans="2:18">
      <c r="B178" s="71" t="s">
        <v>774</v>
      </c>
      <c r="C178" s="23"/>
      <c r="D178" s="393" t="s">
        <v>1013</v>
      </c>
      <c r="E178" s="394"/>
      <c r="F178" s="71" t="s">
        <v>13</v>
      </c>
      <c r="G178" s="71" t="s">
        <v>1019</v>
      </c>
      <c r="H178" s="74" t="s">
        <v>1021</v>
      </c>
      <c r="I178" s="75"/>
      <c r="J178" s="140" t="str">
        <f t="shared" si="22"/>
        <v>312～200</v>
      </c>
      <c r="K178" s="60">
        <f>INDEX('1.2(1)②'!$B:$B,MATCH(M178,'1.2(1)②'!$A:$A,0),1)</f>
        <v>312</v>
      </c>
      <c r="L178" s="17">
        <f>K179-1</f>
        <v>200</v>
      </c>
      <c r="M178" s="17" t="str">
        <f t="shared" si="23"/>
        <v>産業（製造業）セメント製造業仕上げ工程スラグ粉砕設備</v>
      </c>
      <c r="O178" s="58" t="str">
        <f>INDEX('1.2(1)②'!$J:$J,MATCH($K178,'1.2(1)②'!$B:$B,0),1)</f>
        <v>高効率竪型ローラーミル</v>
      </c>
      <c r="P178">
        <f t="shared" si="25"/>
        <v>-111</v>
      </c>
      <c r="Q178">
        <f>COUNTIFS('1.2(2)'!J$1018:J$1019,"〇",'1.2(2)'!$C$1018:$C$1019,"&gt;="&amp;$K178,'1.2(2)'!$C$1018:$C$1019,"&lt;="&amp;$L178)+COUNTIFS('1.2(2)'!J$1018:J$1019,"△",'1.2(2)'!$C$1018:$C$1019,"&gt;="&amp;$K178,'1.2(2)'!$C$1018:$C$1019,"&lt;="&amp;$L178)</f>
        <v>0</v>
      </c>
      <c r="R178">
        <f>COUNTIFS('1.2(2)'!K$1018:K$1019,"〇",'1.2(2)'!$C$1018:$C$1019,"&gt;="&amp;$K178,'1.2(2)'!$C$1018:$C$1019,"&lt;="&amp;$L178)+COUNTIFS('1.2(2)'!K$1018:K$1019,"△",'1.2(2)'!$C$1018:$C$1019,"&gt;="&amp;$K178,'1.2(2)'!$C$1018:$C$1019,"&lt;="&amp;$L178)</f>
        <v>0</v>
      </c>
    </row>
    <row r="179" spans="2:18">
      <c r="B179" s="114" t="s">
        <v>807</v>
      </c>
      <c r="C179" s="53" t="s">
        <v>806</v>
      </c>
      <c r="D179" s="112"/>
      <c r="E179" s="112"/>
      <c r="F179" s="111"/>
      <c r="G179" s="111"/>
      <c r="H179" s="27"/>
      <c r="I179" s="27"/>
      <c r="J179" s="113"/>
      <c r="K179" s="58">
        <v>201</v>
      </c>
      <c r="L179" s="17"/>
      <c r="M179" s="17"/>
    </row>
    <row r="180" spans="2:18">
      <c r="B180" s="114" t="s">
        <v>820</v>
      </c>
      <c r="C180" s="38" t="s">
        <v>819</v>
      </c>
      <c r="D180" s="112"/>
      <c r="E180" s="112"/>
      <c r="F180" s="111"/>
      <c r="G180" s="111"/>
      <c r="H180" s="27"/>
      <c r="I180" s="27"/>
      <c r="J180" s="113"/>
      <c r="K180" s="61"/>
      <c r="L180" s="17"/>
      <c r="M180" s="17"/>
    </row>
    <row r="181" spans="2:18">
      <c r="J181"/>
    </row>
    <row r="182" spans="2:18" ht="18.600000000000001">
      <c r="B182" s="33" t="s">
        <v>712</v>
      </c>
      <c r="C182" s="19" t="s">
        <v>3491</v>
      </c>
      <c r="E182" s="19"/>
    </row>
    <row r="184" spans="2:18" ht="28.8">
      <c r="B184" s="408" t="s">
        <v>0</v>
      </c>
      <c r="C184" s="409"/>
      <c r="D184" s="408" t="s">
        <v>730</v>
      </c>
      <c r="E184" s="409"/>
      <c r="F184" s="196" t="s">
        <v>8</v>
      </c>
      <c r="G184" s="408" t="s">
        <v>3557</v>
      </c>
      <c r="H184" s="409"/>
      <c r="I184" s="255" t="s">
        <v>4</v>
      </c>
      <c r="J184" s="256" t="s">
        <v>3003</v>
      </c>
      <c r="K184" s="254"/>
      <c r="L184" s="254"/>
      <c r="M184" s="254"/>
      <c r="N184" s="254"/>
      <c r="O184" s="254" t="s">
        <v>3518</v>
      </c>
      <c r="P184" s="254" t="s">
        <v>3513</v>
      </c>
      <c r="Q184" s="270" t="s">
        <v>3519</v>
      </c>
      <c r="R184" s="270" t="s">
        <v>3520</v>
      </c>
    </row>
    <row r="185" spans="2:18" ht="28.8">
      <c r="B185" s="257" t="s">
        <v>3070</v>
      </c>
      <c r="C185" s="258"/>
      <c r="D185" s="259" t="s">
        <v>680</v>
      </c>
      <c r="E185" s="260"/>
      <c r="F185" s="201" t="s">
        <v>13</v>
      </c>
      <c r="G185" s="261" t="s">
        <v>3444</v>
      </c>
      <c r="H185" s="260"/>
      <c r="I185" s="210" t="s">
        <v>3445</v>
      </c>
      <c r="J185" s="163" t="str">
        <f t="shared" ref="J185:J228" si="26">HYPERLINK("#'"&amp;$B$17&amp;$B$18&amp;$B$182&amp;"'!B"&amp;K185+6,IF(L185=K185,K185,K185&amp;"～"&amp;L185))</f>
        <v>1～4</v>
      </c>
      <c r="K185" s="262">
        <f>INDEX('1.2(1)③'!$B:$B,MATCH(M185,'1.2(1)③'!A:A,0),1)</f>
        <v>1</v>
      </c>
      <c r="L185" s="262">
        <f>K186-1</f>
        <v>4</v>
      </c>
      <c r="M185" s="262" t="str">
        <f>B185&amp;G185&amp;I185</f>
        <v>上水道・工業用水道取水・導水工程ポンプ設備</v>
      </c>
      <c r="N185" s="167"/>
      <c r="O185" s="193" t="s">
        <v>3071</v>
      </c>
      <c r="P185" s="323">
        <v>4</v>
      </c>
      <c r="Q185" s="323">
        <v>0</v>
      </c>
      <c r="R185" s="323">
        <v>0</v>
      </c>
    </row>
    <row r="186" spans="2:18">
      <c r="B186" s="263" t="s">
        <v>3070</v>
      </c>
      <c r="C186" s="248"/>
      <c r="D186" s="264"/>
      <c r="E186" s="265"/>
      <c r="F186" s="204" t="s">
        <v>13</v>
      </c>
      <c r="G186" s="266" t="s">
        <v>3444</v>
      </c>
      <c r="H186" s="215"/>
      <c r="I186" s="210" t="s">
        <v>3446</v>
      </c>
      <c r="J186" s="163" t="str">
        <f t="shared" si="26"/>
        <v>5～6</v>
      </c>
      <c r="K186" s="262">
        <f>INDEX('1.2(1)③'!$B:$B,MATCH(M186,'1.2(1)③'!A:A,0),1)</f>
        <v>5</v>
      </c>
      <c r="L186" s="262">
        <f t="shared" ref="L186:L228" si="27">K187-1</f>
        <v>6</v>
      </c>
      <c r="M186" s="262" t="str">
        <f t="shared" ref="M186:M228" si="28">B186&amp;G186&amp;I186</f>
        <v>上水道・工業用水道取水・導水工程除塵機</v>
      </c>
      <c r="N186" s="167"/>
      <c r="O186" s="193" t="s">
        <v>3075</v>
      </c>
      <c r="P186" s="323">
        <v>2</v>
      </c>
      <c r="Q186" s="323">
        <v>0</v>
      </c>
      <c r="R186" s="323">
        <v>0</v>
      </c>
    </row>
    <row r="187" spans="2:18" ht="28.8">
      <c r="B187" s="267" t="s">
        <v>3070</v>
      </c>
      <c r="C187" s="248"/>
      <c r="D187" s="264"/>
      <c r="E187" s="265"/>
      <c r="F187" s="206" t="s">
        <v>13</v>
      </c>
      <c r="G187" s="259" t="s">
        <v>3125</v>
      </c>
      <c r="H187" s="260"/>
      <c r="I187" s="210" t="s">
        <v>3447</v>
      </c>
      <c r="J187" s="163" t="str">
        <f t="shared" si="26"/>
        <v>7～8</v>
      </c>
      <c r="K187" s="262">
        <f>INDEX('1.2(1)③'!$B:$B,MATCH(M187,'1.2(1)③'!A:A,0),1)</f>
        <v>7</v>
      </c>
      <c r="L187" s="262">
        <f t="shared" si="27"/>
        <v>8</v>
      </c>
      <c r="M187" s="262" t="str">
        <f t="shared" si="28"/>
        <v>上水道・工業用水道沈でん・ろ過工程凝集池設備</v>
      </c>
      <c r="N187" s="167"/>
      <c r="O187" s="193" t="s">
        <v>3077</v>
      </c>
      <c r="P187" s="323">
        <v>2</v>
      </c>
      <c r="Q187" s="323">
        <v>0</v>
      </c>
      <c r="R187" s="323">
        <v>0</v>
      </c>
    </row>
    <row r="188" spans="2:18">
      <c r="B188" s="267" t="s">
        <v>3070</v>
      </c>
      <c r="C188" s="248"/>
      <c r="D188" s="264"/>
      <c r="E188" s="265"/>
      <c r="F188" s="206" t="s">
        <v>13</v>
      </c>
      <c r="G188" s="267" t="s">
        <v>3125</v>
      </c>
      <c r="H188" s="265"/>
      <c r="I188" s="210" t="s">
        <v>3448</v>
      </c>
      <c r="J188" s="163" t="str">
        <f t="shared" si="26"/>
        <v>9～11</v>
      </c>
      <c r="K188" s="262">
        <f>INDEX('1.2(1)③'!$B:$B,MATCH(M188,'1.2(1)③'!A:A,0),1)</f>
        <v>9</v>
      </c>
      <c r="L188" s="262">
        <f t="shared" si="27"/>
        <v>11</v>
      </c>
      <c r="M188" s="262" t="str">
        <f t="shared" si="28"/>
        <v>上水道・工業用水道沈でん・ろ過工程沈でん設備</v>
      </c>
      <c r="N188" s="167"/>
      <c r="O188" s="193" t="s">
        <v>3079</v>
      </c>
      <c r="P188" s="323">
        <v>3</v>
      </c>
      <c r="Q188" s="323">
        <v>0</v>
      </c>
      <c r="R188" s="323">
        <v>0</v>
      </c>
    </row>
    <row r="189" spans="2:18">
      <c r="B189" s="267" t="s">
        <v>3070</v>
      </c>
      <c r="C189" s="248"/>
      <c r="D189" s="264"/>
      <c r="E189" s="265"/>
      <c r="F189" s="206" t="s">
        <v>13</v>
      </c>
      <c r="G189" s="267" t="s">
        <v>3125</v>
      </c>
      <c r="H189" s="265"/>
      <c r="I189" s="210" t="s">
        <v>3449</v>
      </c>
      <c r="J189" s="163" t="str">
        <f t="shared" si="26"/>
        <v>12～14</v>
      </c>
      <c r="K189" s="262">
        <f>INDEX('1.2(1)③'!$B:$B,MATCH(M189,'1.2(1)③'!A:A,0),1)</f>
        <v>12</v>
      </c>
      <c r="L189" s="262">
        <f t="shared" si="27"/>
        <v>14</v>
      </c>
      <c r="M189" s="262" t="str">
        <f t="shared" si="28"/>
        <v>上水道・工業用水道沈でん・ろ過工程ろ過池設備</v>
      </c>
      <c r="N189" s="167"/>
      <c r="O189" s="193" t="s">
        <v>3082</v>
      </c>
      <c r="P189" s="323">
        <v>3</v>
      </c>
      <c r="Q189" s="323">
        <v>0</v>
      </c>
      <c r="R189" s="323">
        <v>0</v>
      </c>
    </row>
    <row r="190" spans="2:18">
      <c r="B190" s="267" t="s">
        <v>3070</v>
      </c>
      <c r="C190" s="248"/>
      <c r="D190" s="264"/>
      <c r="E190" s="265"/>
      <c r="F190" s="206" t="s">
        <v>13</v>
      </c>
      <c r="G190" s="267" t="s">
        <v>3125</v>
      </c>
      <c r="H190" s="265"/>
      <c r="I190" s="210" t="s">
        <v>3450</v>
      </c>
      <c r="J190" s="163" t="str">
        <f t="shared" si="26"/>
        <v>15～19</v>
      </c>
      <c r="K190" s="262">
        <f>INDEX('1.2(1)③'!$B:$B,MATCH(M190,'1.2(1)③'!A:A,0),1)</f>
        <v>15</v>
      </c>
      <c r="L190" s="262">
        <f t="shared" si="27"/>
        <v>19</v>
      </c>
      <c r="M190" s="262" t="str">
        <f t="shared" si="28"/>
        <v>上水道・工業用水道沈でん・ろ過工程膜ろ過設備</v>
      </c>
      <c r="N190" s="167"/>
      <c r="O190" s="193" t="s">
        <v>3085</v>
      </c>
      <c r="P190" s="323">
        <v>5</v>
      </c>
      <c r="Q190" s="323">
        <v>0</v>
      </c>
      <c r="R190" s="323">
        <v>0</v>
      </c>
    </row>
    <row r="191" spans="2:18">
      <c r="B191" s="267" t="s">
        <v>3070</v>
      </c>
      <c r="C191" s="248"/>
      <c r="D191" s="264"/>
      <c r="E191" s="265"/>
      <c r="F191" s="206" t="s">
        <v>13</v>
      </c>
      <c r="G191" s="266" t="s">
        <v>3125</v>
      </c>
      <c r="H191" s="215"/>
      <c r="I191" s="210" t="s">
        <v>3451</v>
      </c>
      <c r="J191" s="163" t="str">
        <f t="shared" si="26"/>
        <v>20～24</v>
      </c>
      <c r="K191" s="262">
        <f>INDEX('1.2(1)③'!$B:$B,MATCH(M191,'1.2(1)③'!A:A,0),1)</f>
        <v>20</v>
      </c>
      <c r="L191" s="262">
        <f t="shared" si="27"/>
        <v>24</v>
      </c>
      <c r="M191" s="262" t="str">
        <f t="shared" si="28"/>
        <v>上水道・工業用水道沈でん・ろ過工程薬品注入設備</v>
      </c>
      <c r="N191" s="167"/>
      <c r="O191" s="193" t="s">
        <v>3090</v>
      </c>
      <c r="P191" s="323">
        <v>5</v>
      </c>
      <c r="Q191" s="323">
        <v>0</v>
      </c>
      <c r="R191" s="323">
        <v>0</v>
      </c>
    </row>
    <row r="192" spans="2:18">
      <c r="B192" s="267" t="s">
        <v>3070</v>
      </c>
      <c r="C192" s="248"/>
      <c r="D192" s="264"/>
      <c r="E192" s="265"/>
      <c r="F192" s="206" t="s">
        <v>13</v>
      </c>
      <c r="G192" s="259" t="s">
        <v>3126</v>
      </c>
      <c r="H192" s="260"/>
      <c r="I192" s="210" t="s">
        <v>3452</v>
      </c>
      <c r="J192" s="163" t="str">
        <f t="shared" si="26"/>
        <v>25～28</v>
      </c>
      <c r="K192" s="262">
        <f>INDEX('1.2(1)③'!$B:$B,MATCH(M192,'1.2(1)③'!A:A,0),1)</f>
        <v>25</v>
      </c>
      <c r="L192" s="262">
        <f t="shared" si="27"/>
        <v>28</v>
      </c>
      <c r="M192" s="262" t="str">
        <f t="shared" si="28"/>
        <v>上水道・工業用水道高度浄水工程オゾン処理設備</v>
      </c>
      <c r="N192" s="167"/>
      <c r="O192" s="193" t="s">
        <v>3095</v>
      </c>
      <c r="P192" s="323">
        <v>4</v>
      </c>
      <c r="Q192" s="323">
        <v>0</v>
      </c>
      <c r="R192" s="323">
        <v>0</v>
      </c>
    </row>
    <row r="193" spans="2:18">
      <c r="B193" s="267" t="s">
        <v>3070</v>
      </c>
      <c r="C193" s="248"/>
      <c r="D193" s="264"/>
      <c r="E193" s="265"/>
      <c r="F193" s="206" t="s">
        <v>13</v>
      </c>
      <c r="G193" s="267" t="s">
        <v>3126</v>
      </c>
      <c r="H193" s="265"/>
      <c r="I193" s="210" t="s">
        <v>3453</v>
      </c>
      <c r="J193" s="163">
        <f t="shared" si="26"/>
        <v>29</v>
      </c>
      <c r="K193" s="262">
        <f>INDEX('1.2(1)③'!$B:$B,MATCH(M193,'1.2(1)③'!A:A,0),1)</f>
        <v>29</v>
      </c>
      <c r="L193" s="262">
        <f t="shared" si="27"/>
        <v>29</v>
      </c>
      <c r="M193" s="262" t="str">
        <f t="shared" si="28"/>
        <v>上水道・工業用水道高度浄水工程紫外線処理設備</v>
      </c>
      <c r="N193" s="167"/>
      <c r="O193" s="193" t="s">
        <v>3141</v>
      </c>
      <c r="P193" s="323">
        <v>1</v>
      </c>
      <c r="Q193" s="323">
        <v>0</v>
      </c>
      <c r="R193" s="323">
        <v>0</v>
      </c>
    </row>
    <row r="194" spans="2:18">
      <c r="B194" s="267" t="s">
        <v>3070</v>
      </c>
      <c r="C194" s="248"/>
      <c r="D194" s="264"/>
      <c r="E194" s="265"/>
      <c r="F194" s="206" t="s">
        <v>13</v>
      </c>
      <c r="G194" s="266" t="s">
        <v>3126</v>
      </c>
      <c r="H194" s="215"/>
      <c r="I194" s="210" t="s">
        <v>3454</v>
      </c>
      <c r="J194" s="163" t="str">
        <f t="shared" si="26"/>
        <v>30～32</v>
      </c>
      <c r="K194" s="262">
        <f>INDEX('1.2(1)③'!$B:$B,MATCH(M194,'1.2(1)③'!A:A,0),1)</f>
        <v>30</v>
      </c>
      <c r="L194" s="262">
        <f t="shared" si="27"/>
        <v>32</v>
      </c>
      <c r="M194" s="262" t="str">
        <f t="shared" si="28"/>
        <v>上水道・工業用水道高度浄水工程粒状活性炭ろ過池設備</v>
      </c>
      <c r="N194" s="167"/>
      <c r="O194" s="193" t="s">
        <v>3099</v>
      </c>
      <c r="P194" s="323">
        <v>3</v>
      </c>
      <c r="Q194" s="323">
        <v>0</v>
      </c>
      <c r="R194" s="323">
        <v>0</v>
      </c>
    </row>
    <row r="195" spans="2:18">
      <c r="B195" s="267" t="s">
        <v>3070</v>
      </c>
      <c r="C195" s="248"/>
      <c r="D195" s="264"/>
      <c r="E195" s="265"/>
      <c r="F195" s="206" t="s">
        <v>13</v>
      </c>
      <c r="G195" s="259" t="s">
        <v>3455</v>
      </c>
      <c r="H195" s="260"/>
      <c r="I195" s="210" t="s">
        <v>3456</v>
      </c>
      <c r="J195" s="163" t="str">
        <f t="shared" si="26"/>
        <v>33～35</v>
      </c>
      <c r="K195" s="262">
        <f>INDEX('1.2(1)③'!$B:$B,MATCH(M195,'1.2(1)③'!A:A,0),1)</f>
        <v>33</v>
      </c>
      <c r="L195" s="262">
        <f t="shared" si="27"/>
        <v>35</v>
      </c>
      <c r="M195" s="262" t="str">
        <f t="shared" si="28"/>
        <v>上水道・工業用水道排水処理工程排泥濃縮槽設備</v>
      </c>
      <c r="N195" s="167"/>
      <c r="O195" s="193" t="s">
        <v>3085</v>
      </c>
      <c r="P195" s="323">
        <v>3</v>
      </c>
      <c r="Q195" s="323">
        <v>0</v>
      </c>
      <c r="R195" s="323">
        <v>0</v>
      </c>
    </row>
    <row r="196" spans="2:18">
      <c r="B196" s="267" t="s">
        <v>3070</v>
      </c>
      <c r="C196" s="248"/>
      <c r="D196" s="264"/>
      <c r="E196" s="265"/>
      <c r="F196" s="206" t="s">
        <v>13</v>
      </c>
      <c r="G196" s="266" t="s">
        <v>3455</v>
      </c>
      <c r="H196" s="215"/>
      <c r="I196" s="210" t="s">
        <v>3457</v>
      </c>
      <c r="J196" s="163" t="str">
        <f t="shared" si="26"/>
        <v>36～39</v>
      </c>
      <c r="K196" s="262">
        <f>INDEX('1.2(1)③'!$B:$B,MATCH(M196,'1.2(1)③'!A:A,0),1)</f>
        <v>36</v>
      </c>
      <c r="L196" s="262">
        <f t="shared" si="27"/>
        <v>39</v>
      </c>
      <c r="M196" s="262" t="str">
        <f t="shared" si="28"/>
        <v>上水道・工業用水道排水処理工程排泥脱水設備</v>
      </c>
      <c r="N196" s="167"/>
      <c r="O196" s="193" t="s">
        <v>3102</v>
      </c>
      <c r="P196" s="323">
        <v>4</v>
      </c>
      <c r="Q196" s="323">
        <v>0</v>
      </c>
      <c r="R196" s="323">
        <v>0</v>
      </c>
    </row>
    <row r="197" spans="2:18" ht="28.8">
      <c r="B197" s="267" t="s">
        <v>3070</v>
      </c>
      <c r="C197" s="248"/>
      <c r="D197" s="264"/>
      <c r="E197" s="265"/>
      <c r="F197" s="206" t="s">
        <v>13</v>
      </c>
      <c r="G197" s="202" t="s">
        <v>3458</v>
      </c>
      <c r="H197" s="203"/>
      <c r="I197" s="210" t="s">
        <v>3459</v>
      </c>
      <c r="J197" s="163" t="str">
        <f t="shared" si="26"/>
        <v>40～48</v>
      </c>
      <c r="K197" s="262">
        <f>INDEX('1.2(1)③'!$B:$B,MATCH(M197,'1.2(1)③'!A:A,0),1)</f>
        <v>40</v>
      </c>
      <c r="L197" s="262">
        <f t="shared" si="27"/>
        <v>48</v>
      </c>
      <c r="M197" s="262" t="str">
        <f t="shared" si="28"/>
        <v>上水道・工業用水道送水・配水工程送水・配水施設</v>
      </c>
      <c r="N197" s="167"/>
      <c r="O197" s="193" t="s">
        <v>3106</v>
      </c>
      <c r="P197" s="323">
        <v>9</v>
      </c>
      <c r="Q197" s="323">
        <v>0</v>
      </c>
      <c r="R197" s="323">
        <v>0</v>
      </c>
    </row>
    <row r="198" spans="2:18">
      <c r="B198" s="267" t="s">
        <v>3070</v>
      </c>
      <c r="C198" s="248"/>
      <c r="D198" s="264"/>
      <c r="E198" s="265"/>
      <c r="F198" s="206" t="s">
        <v>13</v>
      </c>
      <c r="G198" s="259" t="s">
        <v>3460</v>
      </c>
      <c r="H198" s="260"/>
      <c r="I198" s="210" t="s">
        <v>3461</v>
      </c>
      <c r="J198" s="163" t="str">
        <f t="shared" si="26"/>
        <v>49～52</v>
      </c>
      <c r="K198" s="262">
        <f>INDEX('1.2(1)③'!$B:$B,MATCH(M198,'1.2(1)③'!A:A,0),1)</f>
        <v>49</v>
      </c>
      <c r="L198" s="262">
        <f t="shared" si="27"/>
        <v>52</v>
      </c>
      <c r="M198" s="262" t="str">
        <f t="shared" si="28"/>
        <v>上水道・工業用水道総合管理水運用管理</v>
      </c>
      <c r="N198" s="167"/>
      <c r="O198" s="193" t="s">
        <v>3114</v>
      </c>
      <c r="P198" s="323">
        <v>4</v>
      </c>
      <c r="Q198" s="323">
        <v>0</v>
      </c>
      <c r="R198" s="323">
        <v>0</v>
      </c>
    </row>
    <row r="199" spans="2:18">
      <c r="B199" s="267" t="s">
        <v>3070</v>
      </c>
      <c r="C199" s="248"/>
      <c r="D199" s="264"/>
      <c r="E199" s="265"/>
      <c r="F199" s="206" t="s">
        <v>13</v>
      </c>
      <c r="G199" s="268" t="s">
        <v>3460</v>
      </c>
      <c r="H199" s="215"/>
      <c r="I199" s="210" t="s">
        <v>3462</v>
      </c>
      <c r="J199" s="163" t="e">
        <f t="shared" si="26"/>
        <v>#N/A</v>
      </c>
      <c r="K199" s="262">
        <f>INDEX('1.2(1)③'!$B:$B,MATCH(M199,'1.2(1)③'!A:A,0),1)</f>
        <v>53</v>
      </c>
      <c r="L199" s="262" t="e">
        <f t="shared" si="27"/>
        <v>#N/A</v>
      </c>
      <c r="M199" s="262" t="str">
        <f t="shared" si="28"/>
        <v>上水道・工業用水道総合管理監視制御システム</v>
      </c>
      <c r="N199" s="167"/>
      <c r="O199" s="193" t="s">
        <v>3118</v>
      </c>
      <c r="P199" s="323">
        <v>5</v>
      </c>
      <c r="Q199" s="323">
        <v>0</v>
      </c>
      <c r="R199" s="323">
        <v>0</v>
      </c>
    </row>
    <row r="200" spans="2:18">
      <c r="B200" s="267" t="s">
        <v>3070</v>
      </c>
      <c r="C200" s="248"/>
      <c r="D200" s="264"/>
      <c r="E200" s="265"/>
      <c r="F200" s="206" t="s">
        <v>13</v>
      </c>
      <c r="G200" s="443" t="s">
        <v>3556</v>
      </c>
      <c r="H200" s="265"/>
      <c r="I200" s="210" t="s">
        <v>3463</v>
      </c>
      <c r="J200" s="163" t="e">
        <f t="shared" si="26"/>
        <v>#N/A</v>
      </c>
      <c r="K200" s="262" t="e">
        <f>INDEX('1.2(1)③'!$B:$B,MATCH(M200,'1.2(1)③'!A:A,0),1)</f>
        <v>#N/A</v>
      </c>
      <c r="L200" s="262" t="e">
        <f t="shared" si="27"/>
        <v>#N/A</v>
      </c>
      <c r="M200" s="262" t="str">
        <f t="shared" si="28"/>
        <v>上水道・工業用水道未利用エネルギー・
再生可能エネルギー設備小水力発電設備</v>
      </c>
      <c r="N200" s="167"/>
      <c r="O200" s="193" t="s">
        <v>3137</v>
      </c>
      <c r="P200" s="323">
        <v>1</v>
      </c>
      <c r="Q200" s="323">
        <v>0</v>
      </c>
      <c r="R200" s="323">
        <v>0</v>
      </c>
    </row>
    <row r="201" spans="2:18">
      <c r="B201" s="267" t="s">
        <v>3070</v>
      </c>
      <c r="C201" s="248"/>
      <c r="D201" s="264"/>
      <c r="E201" s="265"/>
      <c r="F201" s="206" t="s">
        <v>13</v>
      </c>
      <c r="G201" s="444"/>
      <c r="H201" s="265"/>
      <c r="I201" s="210" t="s">
        <v>3464</v>
      </c>
      <c r="J201" s="163" t="e">
        <f t="shared" si="26"/>
        <v>#N/A</v>
      </c>
      <c r="K201" s="262" t="e">
        <f>INDEX('1.2(1)③'!$B:$B,MATCH(M201,'1.2(1)③'!A:A,0),1)</f>
        <v>#N/A</v>
      </c>
      <c r="L201" s="262">
        <f t="shared" si="27"/>
        <v>59</v>
      </c>
      <c r="M201" s="262" t="str">
        <f t="shared" si="28"/>
        <v>上水道・工業用水道再生可能エネルギー等</v>
      </c>
      <c r="N201" s="167"/>
      <c r="O201" s="193" t="s">
        <v>3138</v>
      </c>
      <c r="P201" s="323">
        <v>1</v>
      </c>
      <c r="Q201" s="323">
        <v>0</v>
      </c>
      <c r="R201" s="323">
        <v>0</v>
      </c>
    </row>
    <row r="202" spans="2:18">
      <c r="B202" s="259" t="s">
        <v>3068</v>
      </c>
      <c r="C202" s="258"/>
      <c r="D202" s="259" t="s">
        <v>680</v>
      </c>
      <c r="E202" s="260"/>
      <c r="F202" s="201" t="s">
        <v>13</v>
      </c>
      <c r="G202" s="259" t="s">
        <v>3465</v>
      </c>
      <c r="H202" s="260"/>
      <c r="I202" s="210" t="s">
        <v>117</v>
      </c>
      <c r="J202" s="163" t="str">
        <f t="shared" si="26"/>
        <v>60～67</v>
      </c>
      <c r="K202" s="262">
        <f>INDEX('1.2(1)③'!$B:$B,MATCH(M202,'1.2(1)③'!A:A,0),1)</f>
        <v>60</v>
      </c>
      <c r="L202" s="262">
        <f t="shared" si="27"/>
        <v>67</v>
      </c>
      <c r="M202" s="262" t="str">
        <f t="shared" si="28"/>
        <v>下水道前処理・揚水工程電気使用設備</v>
      </c>
      <c r="N202" s="167"/>
      <c r="O202" s="193" t="s">
        <v>3159</v>
      </c>
      <c r="P202" s="323">
        <v>8</v>
      </c>
      <c r="Q202" s="323">
        <v>0</v>
      </c>
      <c r="R202" s="323">
        <v>0</v>
      </c>
    </row>
    <row r="203" spans="2:18">
      <c r="B203" s="263" t="s">
        <v>3068</v>
      </c>
      <c r="C203" s="248"/>
      <c r="D203" s="264"/>
      <c r="E203" s="265"/>
      <c r="F203" s="204" t="s">
        <v>13</v>
      </c>
      <c r="G203" s="202" t="s">
        <v>3466</v>
      </c>
      <c r="H203" s="203"/>
      <c r="I203" s="210" t="s">
        <v>117</v>
      </c>
      <c r="J203" s="163" t="str">
        <f t="shared" si="26"/>
        <v>68～99</v>
      </c>
      <c r="K203" s="262">
        <f>INDEX('1.2(1)③'!$B:$B,MATCH(M203,'1.2(1)③'!A:A,0),1)</f>
        <v>68</v>
      </c>
      <c r="L203" s="262">
        <f t="shared" si="27"/>
        <v>99</v>
      </c>
      <c r="M203" s="262" t="str">
        <f t="shared" si="28"/>
        <v>下水道水処理工程電気使用設備</v>
      </c>
      <c r="N203" s="167"/>
      <c r="O203" s="193" t="s">
        <v>3161</v>
      </c>
      <c r="P203" s="323">
        <v>32</v>
      </c>
      <c r="Q203" s="323">
        <v>0</v>
      </c>
      <c r="R203" s="323">
        <v>0</v>
      </c>
    </row>
    <row r="204" spans="2:18">
      <c r="B204" s="267" t="s">
        <v>3068</v>
      </c>
      <c r="C204" s="248"/>
      <c r="D204" s="264"/>
      <c r="E204" s="265"/>
      <c r="F204" s="206" t="s">
        <v>13</v>
      </c>
      <c r="G204" s="202" t="s">
        <v>3468</v>
      </c>
      <c r="H204" s="203"/>
      <c r="I204" s="210" t="s">
        <v>117</v>
      </c>
      <c r="J204" s="163" t="str">
        <f t="shared" si="26"/>
        <v>100～118</v>
      </c>
      <c r="K204" s="262">
        <f>INDEX('1.2(1)③'!$B:$B,MATCH(M204,'1.2(1)③'!A:A,0),1)</f>
        <v>100</v>
      </c>
      <c r="L204" s="262">
        <f t="shared" si="27"/>
        <v>118</v>
      </c>
      <c r="M204" s="262" t="str">
        <f t="shared" si="28"/>
        <v>下水道汚泥処理工程電気使用設備</v>
      </c>
      <c r="N204" s="167"/>
      <c r="O204" s="193" t="s">
        <v>3182</v>
      </c>
      <c r="P204" s="323">
        <v>19</v>
      </c>
      <c r="Q204" s="323">
        <v>0</v>
      </c>
      <c r="R204" s="323">
        <v>0</v>
      </c>
    </row>
    <row r="205" spans="2:18">
      <c r="B205" s="267" t="s">
        <v>3068</v>
      </c>
      <c r="C205" s="248"/>
      <c r="D205" s="264"/>
      <c r="E205" s="265"/>
      <c r="F205" s="206" t="s">
        <v>13</v>
      </c>
      <c r="G205" s="202" t="s">
        <v>3470</v>
      </c>
      <c r="H205" s="203"/>
      <c r="I205" s="210" t="s">
        <v>3471</v>
      </c>
      <c r="J205" s="163" t="str">
        <f t="shared" si="26"/>
        <v>119～134</v>
      </c>
      <c r="K205" s="262">
        <f>INDEX('1.2(1)③'!$B:$B,MATCH(M205,'1.2(1)③'!A:A,0),1)</f>
        <v>119</v>
      </c>
      <c r="L205" s="262">
        <f t="shared" si="27"/>
        <v>134</v>
      </c>
      <c r="M205" s="262" t="str">
        <f t="shared" si="28"/>
        <v>下水道汚泥焼却工程燃焼設備電気使用設備</v>
      </c>
      <c r="N205" s="167"/>
      <c r="O205" s="193" t="s">
        <v>3204</v>
      </c>
      <c r="P205" s="323">
        <v>16</v>
      </c>
      <c r="Q205" s="323">
        <v>0</v>
      </c>
      <c r="R205" s="323">
        <v>0</v>
      </c>
    </row>
    <row r="206" spans="2:18">
      <c r="B206" s="267" t="s">
        <v>3068</v>
      </c>
      <c r="C206" s="248"/>
      <c r="D206" s="264"/>
      <c r="E206" s="265"/>
      <c r="F206" s="206" t="s">
        <v>13</v>
      </c>
      <c r="G206" s="202" t="s">
        <v>3460</v>
      </c>
      <c r="H206" s="203"/>
      <c r="I206" s="210" t="s">
        <v>117</v>
      </c>
      <c r="J206" s="163" t="str">
        <f t="shared" si="26"/>
        <v>135～138</v>
      </c>
      <c r="K206" s="262">
        <f>INDEX('1.2(1)③'!$B:$B,MATCH(M206,'1.2(1)③'!A:A,0),1)</f>
        <v>135</v>
      </c>
      <c r="L206" s="262">
        <f t="shared" si="27"/>
        <v>138</v>
      </c>
      <c r="M206" s="262" t="str">
        <f t="shared" si="28"/>
        <v>下水道総合管理電気使用設備</v>
      </c>
      <c r="N206" s="167"/>
      <c r="O206" s="193" t="s">
        <v>3217</v>
      </c>
      <c r="P206" s="323">
        <v>4</v>
      </c>
      <c r="Q206" s="323">
        <v>0</v>
      </c>
      <c r="R206" s="323">
        <v>0</v>
      </c>
    </row>
    <row r="207" spans="2:18">
      <c r="B207" s="267" t="s">
        <v>3068</v>
      </c>
      <c r="C207" s="248"/>
      <c r="D207" s="264"/>
      <c r="E207" s="265"/>
      <c r="F207" s="206" t="s">
        <v>13</v>
      </c>
      <c r="G207" s="264" t="s">
        <v>740</v>
      </c>
      <c r="H207" s="265"/>
      <c r="I207" s="210" t="s">
        <v>117</v>
      </c>
      <c r="J207" s="163" t="str">
        <f t="shared" si="26"/>
        <v>139～140</v>
      </c>
      <c r="K207" s="262">
        <f>INDEX('1.2(1)③'!$B:$B,MATCH(M207,'1.2(1)③'!A:A,0),1)</f>
        <v>139</v>
      </c>
      <c r="L207" s="262">
        <f t="shared" si="27"/>
        <v>140</v>
      </c>
      <c r="M207" s="262" t="str">
        <f t="shared" si="28"/>
        <v>下水道その他の主要エネルギー消費設備等電気使用設備</v>
      </c>
      <c r="N207" s="167"/>
      <c r="O207" s="193" t="s">
        <v>3221</v>
      </c>
      <c r="P207" s="323">
        <v>2</v>
      </c>
      <c r="Q207" s="323">
        <v>0</v>
      </c>
      <c r="R207" s="323">
        <v>0</v>
      </c>
    </row>
    <row r="208" spans="2:18">
      <c r="B208" s="266" t="s">
        <v>3068</v>
      </c>
      <c r="C208" s="269"/>
      <c r="D208" s="214"/>
      <c r="E208" s="215"/>
      <c r="F208" s="207" t="s">
        <v>13</v>
      </c>
      <c r="G208" s="268" t="s">
        <v>740</v>
      </c>
      <c r="H208" s="215"/>
      <c r="I208" s="210" t="s">
        <v>195</v>
      </c>
      <c r="J208" s="163" t="str">
        <f t="shared" si="26"/>
        <v>141～152</v>
      </c>
      <c r="K208" s="262">
        <f>INDEX('1.2(1)③'!$B:$B,MATCH(M208,'1.2(1)③'!A:A,0),1)</f>
        <v>141</v>
      </c>
      <c r="L208" s="262">
        <f t="shared" si="27"/>
        <v>152</v>
      </c>
      <c r="M208" s="262" t="str">
        <f t="shared" si="28"/>
        <v>下水道その他の主要エネルギー消費設備等未利用エネルギー・再生可能エネルギー設備</v>
      </c>
      <c r="N208" s="167"/>
      <c r="O208" s="193" t="s">
        <v>3552</v>
      </c>
      <c r="P208" s="323">
        <v>12</v>
      </c>
      <c r="Q208" s="323">
        <v>0</v>
      </c>
      <c r="R208" s="323">
        <v>0</v>
      </c>
    </row>
    <row r="209" spans="2:18">
      <c r="B209" s="259" t="s">
        <v>3069</v>
      </c>
      <c r="C209" s="258"/>
      <c r="D209" s="259" t="s">
        <v>680</v>
      </c>
      <c r="E209" s="260"/>
      <c r="F209" s="201" t="s">
        <v>13</v>
      </c>
      <c r="G209" s="259" t="s">
        <v>3472</v>
      </c>
      <c r="H209" s="260"/>
      <c r="I209" s="210" t="s">
        <v>3262</v>
      </c>
      <c r="J209" s="163" t="e">
        <f t="shared" si="26"/>
        <v>#N/A</v>
      </c>
      <c r="K209" s="262">
        <f>INDEX('1.2(1)③'!$B:$B,MATCH(M209,'1.2(1)③'!A:A,0),1)</f>
        <v>153</v>
      </c>
      <c r="L209" s="262" t="e">
        <f t="shared" si="27"/>
        <v>#N/A</v>
      </c>
      <c r="M209" s="262" t="str">
        <f t="shared" si="28"/>
        <v>廃棄物廃棄物の収集運搬収集運搬車</v>
      </c>
      <c r="N209" s="167"/>
      <c r="O209" s="193" t="s">
        <v>3272</v>
      </c>
      <c r="P209" s="323">
        <v>7</v>
      </c>
      <c r="Q209" s="323">
        <v>0</v>
      </c>
      <c r="R209" s="323">
        <v>0</v>
      </c>
    </row>
    <row r="210" spans="2:18">
      <c r="B210" s="263" t="s">
        <v>3069</v>
      </c>
      <c r="C210" s="248"/>
      <c r="D210" s="264"/>
      <c r="E210" s="265"/>
      <c r="F210" s="204" t="s">
        <v>13</v>
      </c>
      <c r="G210" s="434" t="s">
        <v>3555</v>
      </c>
      <c r="H210" s="260"/>
      <c r="I210" s="210" t="s">
        <v>3473</v>
      </c>
      <c r="J210" s="163" t="e">
        <f t="shared" si="26"/>
        <v>#N/A</v>
      </c>
      <c r="K210" s="262" t="e">
        <f>INDEX('1.2(1)③'!$B:$B,MATCH(M210,'1.2(1)③'!A:A,0),1)</f>
        <v>#N/A</v>
      </c>
      <c r="L210" s="262" t="e">
        <f t="shared" si="27"/>
        <v>#N/A</v>
      </c>
      <c r="M210" s="262" t="str">
        <f t="shared" si="28"/>
        <v>廃棄物廃棄物焼却施設
（ガス化溶融施設を含む）受入供給設備</v>
      </c>
      <c r="N210" s="167"/>
      <c r="O210" s="193" t="s">
        <v>3275</v>
      </c>
      <c r="P210" s="323">
        <v>9</v>
      </c>
      <c r="Q210" s="323">
        <v>0</v>
      </c>
      <c r="R210" s="323">
        <v>0</v>
      </c>
    </row>
    <row r="211" spans="2:18">
      <c r="B211" s="267" t="s">
        <v>3069</v>
      </c>
      <c r="C211" s="248"/>
      <c r="D211" s="264"/>
      <c r="E211" s="265"/>
      <c r="F211" s="206" t="s">
        <v>13</v>
      </c>
      <c r="G211" s="441"/>
      <c r="H211" s="265"/>
      <c r="I211" s="210" t="s">
        <v>3474</v>
      </c>
      <c r="J211" s="163" t="e">
        <f t="shared" si="26"/>
        <v>#N/A</v>
      </c>
      <c r="K211" s="262" t="e">
        <f>INDEX('1.2(1)③'!$B:$B,MATCH(M211,'1.2(1)③'!A:A,0),1)</f>
        <v>#N/A</v>
      </c>
      <c r="L211" s="262" t="e">
        <f t="shared" si="27"/>
        <v>#N/A</v>
      </c>
      <c r="M211" s="262" t="str">
        <f t="shared" si="28"/>
        <v>廃棄物燃焼（溶融）設備</v>
      </c>
      <c r="N211" s="167"/>
      <c r="O211" s="193" t="s">
        <v>3282</v>
      </c>
      <c r="P211" s="323">
        <v>13</v>
      </c>
      <c r="Q211" s="323">
        <v>0</v>
      </c>
      <c r="R211" s="323">
        <v>0</v>
      </c>
    </row>
    <row r="212" spans="2:18">
      <c r="B212" s="267" t="s">
        <v>3069</v>
      </c>
      <c r="C212" s="248"/>
      <c r="D212" s="264"/>
      <c r="E212" s="265"/>
      <c r="F212" s="206" t="s">
        <v>13</v>
      </c>
      <c r="G212" s="441"/>
      <c r="H212" s="265"/>
      <c r="I212" s="210" t="s">
        <v>3475</v>
      </c>
      <c r="J212" s="163" t="e">
        <f t="shared" si="26"/>
        <v>#N/A</v>
      </c>
      <c r="K212" s="262" t="e">
        <f>INDEX('1.2(1)③'!$B:$B,MATCH(M212,'1.2(1)③'!A:A,0),1)</f>
        <v>#N/A</v>
      </c>
      <c r="L212" s="262" t="e">
        <f t="shared" si="27"/>
        <v>#N/A</v>
      </c>
      <c r="M212" s="262" t="str">
        <f t="shared" si="28"/>
        <v>廃棄物灰溶融設備</v>
      </c>
      <c r="N212" s="167"/>
      <c r="O212" s="193" t="s">
        <v>3291</v>
      </c>
      <c r="P212" s="323">
        <v>6</v>
      </c>
      <c r="Q212" s="323">
        <v>0</v>
      </c>
      <c r="R212" s="323">
        <v>0</v>
      </c>
    </row>
    <row r="213" spans="2:18">
      <c r="B213" s="267" t="s">
        <v>3069</v>
      </c>
      <c r="C213" s="248"/>
      <c r="D213" s="264"/>
      <c r="E213" s="265"/>
      <c r="F213" s="206" t="s">
        <v>13</v>
      </c>
      <c r="G213" s="441"/>
      <c r="H213" s="265"/>
      <c r="I213" s="210" t="s">
        <v>3476</v>
      </c>
      <c r="J213" s="163" t="e">
        <f t="shared" si="26"/>
        <v>#N/A</v>
      </c>
      <c r="K213" s="262" t="e">
        <f>INDEX('1.2(1)③'!$B:$B,MATCH(M213,'1.2(1)③'!A:A,0),1)</f>
        <v>#N/A</v>
      </c>
      <c r="L213" s="262" t="e">
        <f t="shared" si="27"/>
        <v>#N/A</v>
      </c>
      <c r="M213" s="262" t="str">
        <f t="shared" si="28"/>
        <v>廃棄物通風設備</v>
      </c>
      <c r="N213" s="167"/>
      <c r="O213" s="193" t="s">
        <v>3293</v>
      </c>
      <c r="P213" s="323">
        <v>3</v>
      </c>
      <c r="Q213" s="323">
        <v>0</v>
      </c>
      <c r="R213" s="323">
        <v>0</v>
      </c>
    </row>
    <row r="214" spans="2:18">
      <c r="B214" s="267" t="s">
        <v>3069</v>
      </c>
      <c r="C214" s="248"/>
      <c r="D214" s="264"/>
      <c r="E214" s="265"/>
      <c r="F214" s="206" t="s">
        <v>13</v>
      </c>
      <c r="G214" s="441"/>
      <c r="H214" s="265"/>
      <c r="I214" s="210" t="s">
        <v>3477</v>
      </c>
      <c r="J214" s="163" t="e">
        <f t="shared" si="26"/>
        <v>#N/A</v>
      </c>
      <c r="K214" s="262" t="e">
        <f>INDEX('1.2(1)③'!$B:$B,MATCH(M214,'1.2(1)③'!A:A,0),1)</f>
        <v>#N/A</v>
      </c>
      <c r="L214" s="262" t="e">
        <f t="shared" si="27"/>
        <v>#N/A</v>
      </c>
      <c r="M214" s="262" t="str">
        <f t="shared" si="28"/>
        <v>廃棄物排ガス処理設備</v>
      </c>
      <c r="N214" s="167"/>
      <c r="O214" s="193" t="s">
        <v>3296</v>
      </c>
      <c r="P214" s="323">
        <v>6</v>
      </c>
      <c r="Q214" s="323">
        <v>0</v>
      </c>
      <c r="R214" s="323">
        <v>0</v>
      </c>
    </row>
    <row r="215" spans="2:18">
      <c r="B215" s="267" t="s">
        <v>3069</v>
      </c>
      <c r="C215" s="248"/>
      <c r="D215" s="264"/>
      <c r="E215" s="265"/>
      <c r="F215" s="206" t="s">
        <v>13</v>
      </c>
      <c r="G215" s="441"/>
      <c r="H215" s="265"/>
      <c r="I215" s="210" t="s">
        <v>3490</v>
      </c>
      <c r="J215" s="163" t="e">
        <f t="shared" si="26"/>
        <v>#N/A</v>
      </c>
      <c r="K215" s="262" t="e">
        <f>INDEX('1.2(1)③'!$B:$B,MATCH(M215,'1.2(1)③'!A:A,0),1)</f>
        <v>#N/A</v>
      </c>
      <c r="L215" s="262" t="e">
        <f t="shared" si="27"/>
        <v>#N/A</v>
      </c>
      <c r="M215" s="262" t="str">
        <f t="shared" si="28"/>
        <v>廃棄物灰出し設備（セメント固化処理設備、スラグ・メタル等の搬出設備を含む）</v>
      </c>
      <c r="N215" s="167"/>
      <c r="O215" s="193" t="s">
        <v>3301</v>
      </c>
      <c r="P215" s="323">
        <v>5</v>
      </c>
      <c r="Q215" s="323">
        <v>0</v>
      </c>
      <c r="R215" s="323">
        <v>0</v>
      </c>
    </row>
    <row r="216" spans="2:18">
      <c r="B216" s="267" t="s">
        <v>3069</v>
      </c>
      <c r="C216" s="248"/>
      <c r="D216" s="264"/>
      <c r="E216" s="265"/>
      <c r="F216" s="206" t="s">
        <v>13</v>
      </c>
      <c r="G216" s="441"/>
      <c r="H216" s="265"/>
      <c r="I216" s="210" t="s">
        <v>3478</v>
      </c>
      <c r="J216" s="163" t="e">
        <f t="shared" si="26"/>
        <v>#N/A</v>
      </c>
      <c r="K216" s="262" t="e">
        <f>INDEX('1.2(1)③'!$B:$B,MATCH(M216,'1.2(1)③'!A:A,0),1)</f>
        <v>#N/A</v>
      </c>
      <c r="L216" s="262" t="e">
        <f t="shared" si="27"/>
        <v>#N/A</v>
      </c>
      <c r="M216" s="262" t="str">
        <f t="shared" si="28"/>
        <v>廃棄物排水処理設備</v>
      </c>
      <c r="N216" s="167"/>
      <c r="O216" s="193" t="s">
        <v>3306</v>
      </c>
      <c r="P216" s="323">
        <v>2</v>
      </c>
      <c r="Q216" s="323">
        <v>0</v>
      </c>
      <c r="R216" s="323">
        <v>0</v>
      </c>
    </row>
    <row r="217" spans="2:18">
      <c r="B217" s="267" t="s">
        <v>3069</v>
      </c>
      <c r="C217" s="248"/>
      <c r="D217" s="264"/>
      <c r="E217" s="265"/>
      <c r="F217" s="206" t="s">
        <v>13</v>
      </c>
      <c r="G217" s="442"/>
      <c r="H217" s="215"/>
      <c r="I217" s="210" t="s">
        <v>3479</v>
      </c>
      <c r="J217" s="163" t="e">
        <f t="shared" si="26"/>
        <v>#N/A</v>
      </c>
      <c r="K217" s="262" t="e">
        <f>INDEX('1.2(1)③'!$B:$B,MATCH(M217,'1.2(1)③'!A:A,0),1)</f>
        <v>#N/A</v>
      </c>
      <c r="L217" s="262">
        <f t="shared" si="27"/>
        <v>223</v>
      </c>
      <c r="M217" s="262" t="str">
        <f t="shared" si="28"/>
        <v>廃棄物熱回収設備</v>
      </c>
      <c r="N217" s="167"/>
      <c r="O217" s="193" t="s">
        <v>3308</v>
      </c>
      <c r="P217" s="323">
        <v>20</v>
      </c>
      <c r="Q217" s="323">
        <v>0</v>
      </c>
      <c r="R217" s="323">
        <v>0</v>
      </c>
    </row>
    <row r="218" spans="2:18">
      <c r="B218" s="267" t="s">
        <v>3069</v>
      </c>
      <c r="C218" s="248"/>
      <c r="D218" s="264"/>
      <c r="E218" s="265"/>
      <c r="F218" s="206" t="s">
        <v>13</v>
      </c>
      <c r="G218" s="259" t="s">
        <v>3480</v>
      </c>
      <c r="H218" s="260"/>
      <c r="I218" s="210" t="s">
        <v>3481</v>
      </c>
      <c r="J218" s="163">
        <f t="shared" si="26"/>
        <v>224</v>
      </c>
      <c r="K218" s="262">
        <f>INDEX('1.2(1)③'!$B:$B,MATCH(M218,'1.2(1)③'!A:A,0),1)</f>
        <v>224</v>
      </c>
      <c r="L218" s="262">
        <f t="shared" si="27"/>
        <v>224</v>
      </c>
      <c r="M218" s="262" t="str">
        <f t="shared" si="28"/>
        <v>廃棄物し尿処理施設受入・貯留設備</v>
      </c>
      <c r="N218" s="167"/>
      <c r="O218" s="193" t="s">
        <v>3354</v>
      </c>
      <c r="P218" s="323">
        <v>1</v>
      </c>
      <c r="Q218" s="323">
        <v>0</v>
      </c>
      <c r="R218" s="323">
        <v>0</v>
      </c>
    </row>
    <row r="219" spans="2:18">
      <c r="B219" s="267" t="s">
        <v>3069</v>
      </c>
      <c r="C219" s="248"/>
      <c r="D219" s="264"/>
      <c r="E219" s="265"/>
      <c r="F219" s="206" t="s">
        <v>13</v>
      </c>
      <c r="G219" s="267" t="s">
        <v>3480</v>
      </c>
      <c r="H219" s="265"/>
      <c r="I219" s="210" t="s">
        <v>3482</v>
      </c>
      <c r="J219" s="163" t="str">
        <f t="shared" si="26"/>
        <v>225～226</v>
      </c>
      <c r="K219" s="262">
        <f>INDEX('1.2(1)③'!$B:$B,MATCH(M219,'1.2(1)③'!A:A,0),1)</f>
        <v>225</v>
      </c>
      <c r="L219" s="262">
        <f t="shared" si="27"/>
        <v>226</v>
      </c>
      <c r="M219" s="262" t="str">
        <f t="shared" si="28"/>
        <v>廃棄物し尿処理施設生物反応処理設備</v>
      </c>
      <c r="N219" s="167"/>
      <c r="O219" s="193" t="s">
        <v>3306</v>
      </c>
      <c r="P219" s="323">
        <v>2</v>
      </c>
      <c r="Q219" s="323">
        <v>0</v>
      </c>
      <c r="R219" s="323">
        <v>0</v>
      </c>
    </row>
    <row r="220" spans="2:18">
      <c r="B220" s="267" t="s">
        <v>3069</v>
      </c>
      <c r="C220" s="248"/>
      <c r="D220" s="264"/>
      <c r="E220" s="265"/>
      <c r="F220" s="206" t="s">
        <v>13</v>
      </c>
      <c r="G220" s="267" t="s">
        <v>3480</v>
      </c>
      <c r="H220" s="265"/>
      <c r="I220" s="210" t="s">
        <v>3467</v>
      </c>
      <c r="J220" s="163" t="str">
        <f t="shared" si="26"/>
        <v>227～228</v>
      </c>
      <c r="K220" s="262">
        <f>INDEX('1.2(1)③'!$B:$B,MATCH(M220,'1.2(1)③'!A:A,0),1)</f>
        <v>227</v>
      </c>
      <c r="L220" s="262">
        <f t="shared" si="27"/>
        <v>228</v>
      </c>
      <c r="M220" s="262" t="str">
        <f t="shared" si="28"/>
        <v>廃棄物し尿処理施設高度処理設備</v>
      </c>
      <c r="N220" s="167"/>
      <c r="O220" s="193" t="s">
        <v>3325</v>
      </c>
      <c r="P220" s="323">
        <v>2</v>
      </c>
      <c r="Q220" s="323">
        <v>0</v>
      </c>
      <c r="R220" s="323">
        <v>0</v>
      </c>
    </row>
    <row r="221" spans="2:18">
      <c r="B221" s="267" t="s">
        <v>3069</v>
      </c>
      <c r="C221" s="248"/>
      <c r="D221" s="264"/>
      <c r="E221" s="265"/>
      <c r="F221" s="206" t="s">
        <v>13</v>
      </c>
      <c r="G221" s="267" t="s">
        <v>3480</v>
      </c>
      <c r="H221" s="265"/>
      <c r="I221" s="210" t="s">
        <v>3469</v>
      </c>
      <c r="J221" s="163" t="str">
        <f t="shared" si="26"/>
        <v>229～230</v>
      </c>
      <c r="K221" s="262">
        <f>INDEX('1.2(1)③'!$B:$B,MATCH(M221,'1.2(1)③'!A:A,0),1)</f>
        <v>229</v>
      </c>
      <c r="L221" s="262">
        <f t="shared" si="27"/>
        <v>230</v>
      </c>
      <c r="M221" s="262" t="str">
        <f t="shared" si="28"/>
        <v>廃棄物し尿処理施設汚泥脱水設備</v>
      </c>
      <c r="N221" s="167"/>
      <c r="O221" s="193" t="s">
        <v>3326</v>
      </c>
      <c r="P221" s="323">
        <v>2</v>
      </c>
      <c r="Q221" s="323">
        <v>0</v>
      </c>
      <c r="R221" s="323">
        <v>0</v>
      </c>
    </row>
    <row r="222" spans="2:18">
      <c r="B222" s="267" t="s">
        <v>3069</v>
      </c>
      <c r="C222" s="248"/>
      <c r="D222" s="264"/>
      <c r="E222" s="265"/>
      <c r="F222" s="206" t="s">
        <v>13</v>
      </c>
      <c r="G222" s="267" t="s">
        <v>3480</v>
      </c>
      <c r="H222" s="265"/>
      <c r="I222" s="210" t="s">
        <v>3483</v>
      </c>
      <c r="J222" s="163" t="str">
        <f t="shared" si="26"/>
        <v>231～235</v>
      </c>
      <c r="K222" s="262">
        <f>INDEX('1.2(1)③'!$B:$B,MATCH(M222,'1.2(1)③'!A:A,0),1)</f>
        <v>231</v>
      </c>
      <c r="L222" s="262">
        <f t="shared" si="27"/>
        <v>235</v>
      </c>
      <c r="M222" s="262" t="str">
        <f t="shared" si="28"/>
        <v>廃棄物し尿処理施設汚泥乾燥・焼却設備</v>
      </c>
      <c r="N222" s="167"/>
      <c r="O222" s="193" t="s">
        <v>3327</v>
      </c>
      <c r="P222" s="323">
        <v>5</v>
      </c>
      <c r="Q222" s="323">
        <v>0</v>
      </c>
      <c r="R222" s="323">
        <v>0</v>
      </c>
    </row>
    <row r="223" spans="2:18">
      <c r="B223" s="267" t="s">
        <v>3069</v>
      </c>
      <c r="C223" s="248"/>
      <c r="D223" s="264"/>
      <c r="E223" s="265"/>
      <c r="F223" s="206" t="s">
        <v>13</v>
      </c>
      <c r="G223" s="267" t="s">
        <v>3480</v>
      </c>
      <c r="H223" s="265"/>
      <c r="I223" s="210" t="s">
        <v>3484</v>
      </c>
      <c r="J223" s="163" t="str">
        <f t="shared" si="26"/>
        <v>236～241</v>
      </c>
      <c r="K223" s="262">
        <f>INDEX('1.2(1)③'!$B:$B,MATCH(M223,'1.2(1)③'!A:A,0),1)</f>
        <v>236</v>
      </c>
      <c r="L223" s="262">
        <f t="shared" si="27"/>
        <v>241</v>
      </c>
      <c r="M223" s="262" t="str">
        <f t="shared" si="28"/>
        <v>廃棄物し尿処理施設資源化設備</v>
      </c>
      <c r="N223" s="167"/>
      <c r="O223" s="193" t="s">
        <v>3331</v>
      </c>
      <c r="P223" s="323">
        <v>6</v>
      </c>
      <c r="Q223" s="323">
        <v>0</v>
      </c>
      <c r="R223" s="323">
        <v>0</v>
      </c>
    </row>
    <row r="224" spans="2:18">
      <c r="B224" s="267" t="s">
        <v>3069</v>
      </c>
      <c r="C224" s="248"/>
      <c r="D224" s="264"/>
      <c r="E224" s="265"/>
      <c r="F224" s="206" t="s">
        <v>13</v>
      </c>
      <c r="G224" s="266" t="s">
        <v>3480</v>
      </c>
      <c r="H224" s="215"/>
      <c r="I224" s="210" t="s">
        <v>3485</v>
      </c>
      <c r="J224" s="163" t="str">
        <f t="shared" si="26"/>
        <v>242～245</v>
      </c>
      <c r="K224" s="262">
        <f>INDEX('1.2(1)③'!$B:$B,MATCH(M224,'1.2(1)③'!A:A,0),1)</f>
        <v>242</v>
      </c>
      <c r="L224" s="262">
        <f t="shared" si="27"/>
        <v>245</v>
      </c>
      <c r="M224" s="262" t="str">
        <f t="shared" si="28"/>
        <v>廃棄物し尿処理施設その他のし尿処理施設</v>
      </c>
      <c r="N224" s="167"/>
      <c r="O224" s="193" t="s">
        <v>3335</v>
      </c>
      <c r="P224" s="323">
        <v>4</v>
      </c>
      <c r="Q224" s="323">
        <v>0</v>
      </c>
      <c r="R224" s="323">
        <v>0</v>
      </c>
    </row>
    <row r="225" spans="2:18">
      <c r="B225" s="267" t="s">
        <v>3069</v>
      </c>
      <c r="C225" s="248"/>
      <c r="D225" s="264"/>
      <c r="E225" s="265"/>
      <c r="F225" s="206" t="s">
        <v>13</v>
      </c>
      <c r="G225" s="259" t="s">
        <v>3486</v>
      </c>
      <c r="H225" s="260"/>
      <c r="I225" s="210" t="s">
        <v>3487</v>
      </c>
      <c r="J225" s="163" t="str">
        <f t="shared" si="26"/>
        <v>246～245</v>
      </c>
      <c r="K225" s="262">
        <f>INDEX('1.2(1)③'!$B:$B,MATCH(M225,'1.2(1)③'!A:A,0),1)</f>
        <v>246</v>
      </c>
      <c r="L225" s="262">
        <f t="shared" si="27"/>
        <v>245</v>
      </c>
      <c r="M225" s="262" t="str">
        <f t="shared" si="28"/>
        <v>廃棄物最終処分場集排水設備・通気装置</v>
      </c>
      <c r="N225" s="167"/>
      <c r="O225" s="193" t="s">
        <v>3554</v>
      </c>
      <c r="P225" s="323">
        <v>0</v>
      </c>
      <c r="Q225" s="323">
        <v>0</v>
      </c>
      <c r="R225" s="323">
        <v>0</v>
      </c>
    </row>
    <row r="226" spans="2:18">
      <c r="B226" s="267" t="s">
        <v>3069</v>
      </c>
      <c r="C226" s="248"/>
      <c r="D226" s="264"/>
      <c r="E226" s="265"/>
      <c r="F226" s="206" t="s">
        <v>13</v>
      </c>
      <c r="G226" s="267" t="s">
        <v>3486</v>
      </c>
      <c r="H226" s="265"/>
      <c r="I226" s="210" t="s">
        <v>3487</v>
      </c>
      <c r="J226" s="163" t="str">
        <f t="shared" si="26"/>
        <v>246～247</v>
      </c>
      <c r="K226" s="262">
        <f>INDEX('1.2(1)③'!$B:$B,MATCH(M226,'1.2(1)③'!A:A,0),1)</f>
        <v>246</v>
      </c>
      <c r="L226" s="262">
        <f t="shared" si="27"/>
        <v>247</v>
      </c>
      <c r="M226" s="262" t="str">
        <f t="shared" si="28"/>
        <v>廃棄物最終処分場集排水設備・通気装置</v>
      </c>
      <c r="N226" s="167"/>
      <c r="O226" s="193" t="s">
        <v>3554</v>
      </c>
      <c r="P226" s="323">
        <v>2</v>
      </c>
      <c r="Q226" s="323">
        <v>0</v>
      </c>
      <c r="R226" s="323">
        <v>0</v>
      </c>
    </row>
    <row r="227" spans="2:18">
      <c r="B227" s="267" t="s">
        <v>3069</v>
      </c>
      <c r="C227" s="248"/>
      <c r="D227" s="264"/>
      <c r="E227" s="265"/>
      <c r="F227" s="206" t="s">
        <v>13</v>
      </c>
      <c r="G227" s="266" t="s">
        <v>3486</v>
      </c>
      <c r="H227" s="215"/>
      <c r="I227" s="210" t="s">
        <v>3488</v>
      </c>
      <c r="J227" s="163" t="str">
        <f t="shared" si="26"/>
        <v>248～249</v>
      </c>
      <c r="K227" s="262">
        <f>INDEX('1.2(1)③'!$B:$B,MATCH(M227,'1.2(1)③'!A:A,0),1)</f>
        <v>248</v>
      </c>
      <c r="L227" s="262">
        <f t="shared" si="27"/>
        <v>249</v>
      </c>
      <c r="M227" s="262" t="str">
        <f t="shared" si="28"/>
        <v>廃棄物最終処分場浸出液処理設備</v>
      </c>
      <c r="N227" s="167"/>
      <c r="O227" s="193" t="s">
        <v>3339</v>
      </c>
      <c r="P227" s="323">
        <v>2</v>
      </c>
      <c r="Q227" s="323">
        <v>0</v>
      </c>
      <c r="R227" s="323">
        <v>0</v>
      </c>
    </row>
    <row r="228" spans="2:18">
      <c r="B228" s="266" t="s">
        <v>3069</v>
      </c>
      <c r="C228" s="269"/>
      <c r="D228" s="214"/>
      <c r="E228" s="215"/>
      <c r="F228" s="207" t="s">
        <v>13</v>
      </c>
      <c r="G228" s="214" t="s">
        <v>753</v>
      </c>
      <c r="H228" s="215"/>
      <c r="I228" s="210" t="s">
        <v>3489</v>
      </c>
      <c r="J228" s="163">
        <f t="shared" si="26"/>
        <v>250</v>
      </c>
      <c r="K228" s="262">
        <f>INDEX('1.2(1)③'!$B:$B,MATCH(M228,'1.2(1)③'!A:A,0),1)</f>
        <v>250</v>
      </c>
      <c r="L228" s="262">
        <f t="shared" si="27"/>
        <v>250</v>
      </c>
      <c r="M228" s="262" t="str">
        <f t="shared" si="28"/>
        <v>廃棄物その他廃棄物系バイオマスの利活用のための設備</v>
      </c>
      <c r="N228" s="167"/>
      <c r="O228" s="193" t="s">
        <v>3361</v>
      </c>
      <c r="P228" s="323">
        <v>1</v>
      </c>
      <c r="Q228" s="323">
        <v>0</v>
      </c>
      <c r="R228" s="323">
        <v>0</v>
      </c>
    </row>
    <row r="229" spans="2:18">
      <c r="K229" s="58">
        <v>251</v>
      </c>
    </row>
    <row r="230" spans="2:18" ht="18.600000000000001">
      <c r="B230" s="33" t="s">
        <v>3067</v>
      </c>
      <c r="C230" s="19" t="s">
        <v>713</v>
      </c>
      <c r="E230" s="19"/>
    </row>
    <row r="232" spans="2:18">
      <c r="B232" s="369" t="s">
        <v>0</v>
      </c>
      <c r="C232" s="370"/>
      <c r="D232" s="369" t="s">
        <v>730</v>
      </c>
      <c r="E232" s="370"/>
      <c r="F232" s="139" t="s">
        <v>8</v>
      </c>
      <c r="G232" s="369" t="s">
        <v>3</v>
      </c>
      <c r="H232" s="370"/>
      <c r="I232" s="73" t="s">
        <v>1024</v>
      </c>
      <c r="J232" s="59" t="s">
        <v>3003</v>
      </c>
    </row>
    <row r="233" spans="2:18">
      <c r="B233" s="63" t="s">
        <v>706</v>
      </c>
      <c r="C233" s="25"/>
      <c r="D233" t="s">
        <v>1025</v>
      </c>
      <c r="F233" s="22" t="s">
        <v>720</v>
      </c>
      <c r="G233" t="s">
        <v>3431</v>
      </c>
      <c r="H233" s="28"/>
      <c r="I233" s="23" t="s">
        <v>1023</v>
      </c>
      <c r="J233" s="140" t="str">
        <f t="shared" ref="J233:J278" si="29">HYPERLINK("#'"&amp;$B$17&amp;$B$18&amp;$B$230&amp;"'!B"&amp;K233+6,IF(L233=K233,K233,K233&amp;"～"&amp;L233))</f>
        <v>1～2</v>
      </c>
      <c r="K233" s="60">
        <f>INDEX('1.2(1)④'!$B:$B,MATCH(M233,'1.2(1)④'!A:A,0),1)</f>
        <v>1</v>
      </c>
      <c r="L233" s="17">
        <f>K234-1</f>
        <v>2</v>
      </c>
      <c r="M233" s="17" t="str">
        <f>D233&amp;F233&amp;G233&amp;I233</f>
        <v>荷主等Scope3排出削減に資する輸送方法の選択ー</v>
      </c>
      <c r="N233"/>
      <c r="O233"/>
    </row>
    <row r="234" spans="2:18">
      <c r="B234" s="26"/>
      <c r="C234" s="28"/>
      <c r="D234" s="43" t="s">
        <v>1025</v>
      </c>
      <c r="F234" s="69" t="s">
        <v>720</v>
      </c>
      <c r="G234" s="26" t="s">
        <v>1177</v>
      </c>
      <c r="H234" s="28"/>
      <c r="I234" s="23" t="s">
        <v>1023</v>
      </c>
      <c r="J234" s="140" t="str">
        <f t="shared" si="29"/>
        <v>3～34</v>
      </c>
      <c r="K234" s="60">
        <f>INDEX('1.2(1)④'!$B:$B,MATCH(M234,'1.2(1)④'!A:A,0),1)</f>
        <v>3</v>
      </c>
      <c r="L234" s="17">
        <f t="shared" ref="L234:L278" si="30">K235-1</f>
        <v>34</v>
      </c>
      <c r="M234" s="17" t="str">
        <f t="shared" ref="M234:M278" si="31">D234&amp;F234&amp;G234&amp;I234</f>
        <v>荷主等Scope3輸送効率向上のための措置ー</v>
      </c>
      <c r="N234"/>
      <c r="O234"/>
    </row>
    <row r="235" spans="2:18">
      <c r="B235" s="26"/>
      <c r="C235" s="28"/>
      <c r="D235" s="63" t="s">
        <v>1067</v>
      </c>
      <c r="E235" s="24"/>
      <c r="F235" s="21" t="s">
        <v>1178</v>
      </c>
      <c r="G235" s="63" t="s">
        <v>1179</v>
      </c>
      <c r="H235" s="25"/>
      <c r="I235" s="115" t="s">
        <v>1070</v>
      </c>
      <c r="J235" s="140">
        <f t="shared" si="29"/>
        <v>35</v>
      </c>
      <c r="K235" s="60">
        <f>INDEX('1.2(1)④'!$B:$B,MATCH(M235,'1.2(1)④'!A:A,0),1)</f>
        <v>35</v>
      </c>
      <c r="L235" s="17">
        <f t="shared" si="30"/>
        <v>35</v>
      </c>
      <c r="M235" s="17" t="str">
        <f t="shared" si="31"/>
        <v>貨物輸送事業者Scope1,2燃費性能の優れた輸送用機器の使用 （機器・機材等の導入）鉄道</v>
      </c>
      <c r="N235"/>
      <c r="O235"/>
    </row>
    <row r="236" spans="2:18">
      <c r="B236" s="26"/>
      <c r="C236" s="28"/>
      <c r="D236" s="42" t="s">
        <v>1067</v>
      </c>
      <c r="E236" s="27"/>
      <c r="F236" s="69" t="s">
        <v>1178</v>
      </c>
      <c r="G236" s="42" t="s">
        <v>1179</v>
      </c>
      <c r="H236" s="28"/>
      <c r="I236" s="115" t="s">
        <v>1072</v>
      </c>
      <c r="J236" s="140" t="str">
        <f t="shared" si="29"/>
        <v>36～41</v>
      </c>
      <c r="K236" s="60">
        <f>INDEX('1.2(1)④'!$B:$B,MATCH(M236,'1.2(1)④'!A:A,0),1)</f>
        <v>36</v>
      </c>
      <c r="L236" s="17">
        <f t="shared" si="30"/>
        <v>41</v>
      </c>
      <c r="M236" s="17" t="str">
        <f t="shared" si="31"/>
        <v>貨物輸送事業者Scope1,2燃費性能の優れた輸送用機器の使用 （機器・機材等の導入）自動車</v>
      </c>
      <c r="N236"/>
      <c r="O236"/>
    </row>
    <row r="237" spans="2:18">
      <c r="B237" s="26"/>
      <c r="C237" s="28"/>
      <c r="D237" s="80" t="s">
        <v>1067</v>
      </c>
      <c r="E237" s="27"/>
      <c r="F237" s="70" t="s">
        <v>1178</v>
      </c>
      <c r="G237" s="80" t="s">
        <v>1179</v>
      </c>
      <c r="H237" s="28"/>
      <c r="I237" s="115" t="s">
        <v>1078</v>
      </c>
      <c r="J237" s="140" t="str">
        <f t="shared" si="29"/>
        <v>42～44</v>
      </c>
      <c r="K237" s="60">
        <f>INDEX('1.2(1)④'!$B:$B,MATCH(M237,'1.2(1)④'!A:A,0),1)</f>
        <v>42</v>
      </c>
      <c r="L237" s="17">
        <f t="shared" si="30"/>
        <v>44</v>
      </c>
      <c r="M237" s="17" t="str">
        <f t="shared" si="31"/>
        <v>貨物輸送事業者Scope1,2燃費性能の優れた輸送用機器の使用 （機器・機材等の導入）船舶</v>
      </c>
      <c r="N237"/>
      <c r="O237"/>
    </row>
    <row r="238" spans="2:18">
      <c r="B238" s="26"/>
      <c r="C238" s="28"/>
      <c r="D238" s="80" t="s">
        <v>1067</v>
      </c>
      <c r="E238" s="27"/>
      <c r="F238" s="70" t="s">
        <v>1178</v>
      </c>
      <c r="G238" s="78" t="s">
        <v>1179</v>
      </c>
      <c r="H238" s="30"/>
      <c r="I238" s="115" t="s">
        <v>1082</v>
      </c>
      <c r="J238" s="140" t="str">
        <f t="shared" si="29"/>
        <v>45～46</v>
      </c>
      <c r="K238" s="60">
        <f>INDEX('1.2(1)④'!$B:$B,MATCH(M238,'1.2(1)④'!A:A,0),1)</f>
        <v>45</v>
      </c>
      <c r="L238" s="17">
        <f t="shared" si="30"/>
        <v>46</v>
      </c>
      <c r="M238" s="17" t="str">
        <f t="shared" si="31"/>
        <v>貨物輸送事業者Scope1,2燃費性能の優れた輸送用機器の使用 （機器・機材等の導入）航空機</v>
      </c>
      <c r="N238"/>
      <c r="O238"/>
    </row>
    <row r="239" spans="2:18">
      <c r="B239" s="26"/>
      <c r="C239" s="28"/>
      <c r="D239" s="80" t="s">
        <v>1067</v>
      </c>
      <c r="E239" s="27"/>
      <c r="F239" s="70" t="s">
        <v>1178</v>
      </c>
      <c r="G239" s="26" t="s">
        <v>1180</v>
      </c>
      <c r="H239" s="28"/>
      <c r="I239" s="115" t="s">
        <v>3439</v>
      </c>
      <c r="J239" s="140" t="str">
        <f t="shared" si="29"/>
        <v>47～48</v>
      </c>
      <c r="K239" s="60">
        <f>INDEX('1.2(1)④'!$B:$B,MATCH(M239,'1.2(1)④'!A:A,0),1)</f>
        <v>47</v>
      </c>
      <c r="L239" s="17">
        <f t="shared" si="30"/>
        <v>48</v>
      </c>
      <c r="M239" s="17" t="str">
        <f t="shared" si="31"/>
        <v>貨物輸送事業者Scope1,2排出削減に資する運転又は操縦 （運用管理）鉄道</v>
      </c>
      <c r="N239"/>
      <c r="O239"/>
    </row>
    <row r="240" spans="2:18">
      <c r="B240" s="26"/>
      <c r="C240" s="28"/>
      <c r="D240" s="80" t="s">
        <v>1067</v>
      </c>
      <c r="E240" s="27"/>
      <c r="F240" s="70" t="s">
        <v>1178</v>
      </c>
      <c r="G240" s="42" t="s">
        <v>1180</v>
      </c>
      <c r="H240" s="28"/>
      <c r="I240" s="115" t="s">
        <v>1072</v>
      </c>
      <c r="J240" s="140" t="str">
        <f t="shared" si="29"/>
        <v>49～52</v>
      </c>
      <c r="K240" s="60">
        <f>INDEX('1.2(1)④'!$B:$B,MATCH(M240,'1.2(1)④'!A:A,0),1)</f>
        <v>49</v>
      </c>
      <c r="L240" s="17">
        <f t="shared" si="30"/>
        <v>52</v>
      </c>
      <c r="M240" s="17" t="str">
        <f t="shared" si="31"/>
        <v>貨物輸送事業者Scope1,2排出削減に資する運転又は操縦 （運用管理）自動車</v>
      </c>
      <c r="N240"/>
      <c r="O240"/>
    </row>
    <row r="241" spans="2:15">
      <c r="B241" s="26"/>
      <c r="C241" s="28"/>
      <c r="D241" s="80" t="s">
        <v>1067</v>
      </c>
      <c r="E241" s="27"/>
      <c r="F241" s="70" t="s">
        <v>1178</v>
      </c>
      <c r="G241" s="80" t="s">
        <v>1180</v>
      </c>
      <c r="H241" s="28"/>
      <c r="I241" s="115" t="s">
        <v>3440</v>
      </c>
      <c r="J241" s="140" t="str">
        <f t="shared" si="29"/>
        <v>53～56</v>
      </c>
      <c r="K241" s="60">
        <f>INDEX('1.2(1)④'!$B:$B,MATCH(M241,'1.2(1)④'!A:A,0),1)</f>
        <v>53</v>
      </c>
      <c r="L241" s="17">
        <f t="shared" si="30"/>
        <v>56</v>
      </c>
      <c r="M241" s="17" t="str">
        <f t="shared" si="31"/>
        <v>貨物輸送事業者Scope1,2排出削減に資する運転又は操縦 （運用管理）船舶</v>
      </c>
      <c r="N241"/>
      <c r="O241"/>
    </row>
    <row r="242" spans="2:15">
      <c r="B242" s="26"/>
      <c r="C242" s="28"/>
      <c r="D242" s="80" t="s">
        <v>1067</v>
      </c>
      <c r="E242" s="27"/>
      <c r="F242" s="70" t="s">
        <v>1178</v>
      </c>
      <c r="G242" s="80" t="s">
        <v>1180</v>
      </c>
      <c r="H242" s="28"/>
      <c r="I242" s="115" t="s">
        <v>1096</v>
      </c>
      <c r="J242" s="140" t="str">
        <f t="shared" si="29"/>
        <v>57～59</v>
      </c>
      <c r="K242" s="60">
        <f>INDEX('1.2(1)④'!$B:$B,MATCH(M242,'1.2(1)④'!A:A,0),1)</f>
        <v>57</v>
      </c>
      <c r="L242" s="17">
        <f t="shared" si="30"/>
        <v>59</v>
      </c>
      <c r="M242" s="17" t="str">
        <f t="shared" si="31"/>
        <v>貨物輸送事業者Scope1,2排出削減に資する運転又は操縦 （運用管理）航空機　</v>
      </c>
      <c r="N242"/>
      <c r="O242"/>
    </row>
    <row r="243" spans="2:15">
      <c r="B243" s="26"/>
      <c r="C243" s="28"/>
      <c r="D243" s="80" t="s">
        <v>1067</v>
      </c>
      <c r="E243" s="27"/>
      <c r="F243" s="70" t="s">
        <v>1178</v>
      </c>
      <c r="G243" s="63" t="s">
        <v>1181</v>
      </c>
      <c r="H243" s="25"/>
      <c r="I243" s="115" t="s">
        <v>1070</v>
      </c>
      <c r="J243" s="140" t="str">
        <f t="shared" si="29"/>
        <v>60～61</v>
      </c>
      <c r="K243" s="60">
        <f>INDEX('1.2(1)④'!$B:$B,MATCH(M243,'1.2(1)④'!A:A,0),1)</f>
        <v>60</v>
      </c>
      <c r="L243" s="17">
        <f t="shared" si="30"/>
        <v>61</v>
      </c>
      <c r="M243" s="17" t="str">
        <f t="shared" si="31"/>
        <v>貨物輸送事業者Scope1,2輸送機器の大型化 （機器・機材等の導入）鉄道</v>
      </c>
      <c r="N243"/>
      <c r="O243"/>
    </row>
    <row r="244" spans="2:15">
      <c r="B244" s="26"/>
      <c r="C244" s="28"/>
      <c r="D244" s="80" t="s">
        <v>1067</v>
      </c>
      <c r="E244" s="27"/>
      <c r="F244" s="70" t="s">
        <v>1178</v>
      </c>
      <c r="G244" s="80" t="s">
        <v>1181</v>
      </c>
      <c r="H244" s="28"/>
      <c r="I244" s="115" t="s">
        <v>1072</v>
      </c>
      <c r="J244" s="140" t="str">
        <f t="shared" si="29"/>
        <v>62～63</v>
      </c>
      <c r="K244" s="60">
        <f>INDEX('1.2(1)④'!$B:$B,MATCH(M244,'1.2(1)④'!A:A,0),1)</f>
        <v>62</v>
      </c>
      <c r="L244" s="17">
        <f t="shared" si="30"/>
        <v>63</v>
      </c>
      <c r="M244" s="17" t="str">
        <f t="shared" si="31"/>
        <v>貨物輸送事業者Scope1,2輸送機器の大型化 （機器・機材等の導入）自動車</v>
      </c>
      <c r="N244"/>
      <c r="O244"/>
    </row>
    <row r="245" spans="2:15">
      <c r="B245" s="26"/>
      <c r="C245" s="28"/>
      <c r="D245" s="80" t="s">
        <v>1067</v>
      </c>
      <c r="E245" s="27"/>
      <c r="F245" s="70" t="s">
        <v>1178</v>
      </c>
      <c r="G245" s="80" t="s">
        <v>1181</v>
      </c>
      <c r="H245" s="28"/>
      <c r="I245" s="115" t="s">
        <v>1078</v>
      </c>
      <c r="J245" s="140">
        <f t="shared" si="29"/>
        <v>64</v>
      </c>
      <c r="K245" s="60">
        <f>INDEX('1.2(1)④'!$B:$B,MATCH(M245,'1.2(1)④'!A:A,0),1)</f>
        <v>64</v>
      </c>
      <c r="L245" s="17">
        <f t="shared" si="30"/>
        <v>64</v>
      </c>
      <c r="M245" s="17" t="str">
        <f t="shared" si="31"/>
        <v>貨物輸送事業者Scope1,2輸送機器の大型化 （機器・機材等の導入）船舶</v>
      </c>
      <c r="N245"/>
      <c r="O245"/>
    </row>
    <row r="246" spans="2:15">
      <c r="B246" s="26"/>
      <c r="C246" s="28"/>
      <c r="D246" s="80" t="s">
        <v>1067</v>
      </c>
      <c r="E246" s="27"/>
      <c r="F246" s="70" t="s">
        <v>1178</v>
      </c>
      <c r="G246" s="78" t="s">
        <v>1181</v>
      </c>
      <c r="H246" s="30"/>
      <c r="I246" s="115" t="s">
        <v>3441</v>
      </c>
      <c r="J246" s="140">
        <f t="shared" si="29"/>
        <v>65</v>
      </c>
      <c r="K246" s="60">
        <f>INDEX('1.2(1)④'!$B:$B,MATCH(M246,'1.2(1)④'!A:A,0),1)</f>
        <v>65</v>
      </c>
      <c r="L246" s="17">
        <f t="shared" si="30"/>
        <v>65</v>
      </c>
      <c r="M246" s="17" t="str">
        <f t="shared" si="31"/>
        <v>貨物輸送事業者Scope1,2輸送機器の大型化 （機器・機材等の導入）航空機</v>
      </c>
      <c r="N246"/>
      <c r="O246"/>
    </row>
    <row r="247" spans="2:15">
      <c r="B247" s="26"/>
      <c r="C247" s="28"/>
      <c r="D247" s="80" t="s">
        <v>1067</v>
      </c>
      <c r="E247" s="27"/>
      <c r="F247" s="70" t="s">
        <v>1178</v>
      </c>
      <c r="G247" t="s">
        <v>1106</v>
      </c>
      <c r="H247" s="25"/>
      <c r="I247" s="115" t="s">
        <v>1070</v>
      </c>
      <c r="J247" s="140" t="str">
        <f t="shared" si="29"/>
        <v>66～67</v>
      </c>
      <c r="K247" s="60">
        <f>INDEX('1.2(1)④'!$B:$B,MATCH(M247,'1.2(1)④'!A:A,0),1)</f>
        <v>66</v>
      </c>
      <c r="L247" s="17">
        <f t="shared" si="30"/>
        <v>67</v>
      </c>
      <c r="M247" s="17" t="str">
        <f t="shared" si="31"/>
        <v>貨物輸送事業者Scope1,2輸送能力の効率的な活用 （運用管理）鉄道</v>
      </c>
      <c r="N247"/>
      <c r="O247"/>
    </row>
    <row r="248" spans="2:15">
      <c r="B248" s="26"/>
      <c r="C248" s="28"/>
      <c r="D248" s="80" t="s">
        <v>1067</v>
      </c>
      <c r="E248" s="27"/>
      <c r="F248" s="70" t="s">
        <v>1178</v>
      </c>
      <c r="G248" s="42" t="s">
        <v>1106</v>
      </c>
      <c r="H248" s="28"/>
      <c r="I248" s="115" t="s">
        <v>1072</v>
      </c>
      <c r="J248" s="140" t="str">
        <f t="shared" si="29"/>
        <v>68～70</v>
      </c>
      <c r="K248" s="60">
        <f>INDEX('1.2(1)④'!$B:$B,MATCH(M248,'1.2(1)④'!A:A,0),1)</f>
        <v>68</v>
      </c>
      <c r="L248" s="17">
        <f t="shared" si="30"/>
        <v>70</v>
      </c>
      <c r="M248" s="17" t="str">
        <f t="shared" si="31"/>
        <v>貨物輸送事業者Scope1,2輸送能力の効率的な活用 （運用管理）自動車</v>
      </c>
      <c r="N248"/>
      <c r="O248"/>
    </row>
    <row r="249" spans="2:15">
      <c r="B249" s="26"/>
      <c r="C249" s="28"/>
      <c r="D249" s="80" t="s">
        <v>1067</v>
      </c>
      <c r="E249" s="27"/>
      <c r="F249" s="70" t="s">
        <v>1178</v>
      </c>
      <c r="G249" s="80" t="s">
        <v>3432</v>
      </c>
      <c r="H249" s="28"/>
      <c r="I249" s="115" t="s">
        <v>1078</v>
      </c>
      <c r="J249" s="140" t="str">
        <f t="shared" si="29"/>
        <v>71～72</v>
      </c>
      <c r="K249" s="60">
        <f>INDEX('1.2(1)④'!$B:$B,MATCH(M249,'1.2(1)④'!A:A,0),1)</f>
        <v>71</v>
      </c>
      <c r="L249" s="17">
        <f t="shared" si="30"/>
        <v>72</v>
      </c>
      <c r="M249" s="17" t="str">
        <f t="shared" si="31"/>
        <v>貨物輸送事業者Scope1,2輸送能力の効率的な活用 （運用管理）船舶</v>
      </c>
      <c r="N249"/>
      <c r="O249"/>
    </row>
    <row r="250" spans="2:15">
      <c r="B250" s="26"/>
      <c r="C250" s="28"/>
      <c r="D250" s="80" t="s">
        <v>1067</v>
      </c>
      <c r="E250" s="27"/>
      <c r="F250" s="70" t="s">
        <v>1178</v>
      </c>
      <c r="G250" s="78" t="s">
        <v>3432</v>
      </c>
      <c r="H250" s="30"/>
      <c r="I250" s="115" t="s">
        <v>3441</v>
      </c>
      <c r="J250" s="140" t="str">
        <f t="shared" si="29"/>
        <v>73～74</v>
      </c>
      <c r="K250" s="60">
        <f>INDEX('1.2(1)④'!$B:$B,MATCH(M250,'1.2(1)④'!A:A,0),1)</f>
        <v>73</v>
      </c>
      <c r="L250" s="17">
        <f t="shared" si="30"/>
        <v>74</v>
      </c>
      <c r="M250" s="17" t="str">
        <f t="shared" si="31"/>
        <v>貨物輸送事業者Scope1,2輸送能力の効率的な活用 （運用管理）航空機</v>
      </c>
      <c r="N250"/>
      <c r="O250"/>
    </row>
    <row r="251" spans="2:15">
      <c r="B251" s="26"/>
      <c r="C251" s="28"/>
      <c r="D251" s="80" t="s">
        <v>1067</v>
      </c>
      <c r="E251" s="27"/>
      <c r="F251" s="70" t="s">
        <v>1178</v>
      </c>
      <c r="G251" s="26" t="s">
        <v>1182</v>
      </c>
      <c r="H251" s="28"/>
      <c r="I251" s="115" t="s">
        <v>3442</v>
      </c>
      <c r="J251" s="140" t="str">
        <f t="shared" si="29"/>
        <v>75～76</v>
      </c>
      <c r="K251" s="60">
        <f>INDEX('1.2(1)④'!$B:$B,MATCH(M251,'1.2(1)④'!A:A,0),1)</f>
        <v>75</v>
      </c>
      <c r="L251" s="17">
        <f t="shared" si="30"/>
        <v>76</v>
      </c>
      <c r="M251" s="17" t="str">
        <f t="shared" si="31"/>
        <v>貨物輸送事業者Scope1,2その他排出削減 （運用管理）共通</v>
      </c>
      <c r="N251"/>
      <c r="O251"/>
    </row>
    <row r="252" spans="2:15">
      <c r="B252" s="26"/>
      <c r="C252" s="28"/>
      <c r="D252" s="80" t="s">
        <v>1067</v>
      </c>
      <c r="E252" s="27"/>
      <c r="F252" s="70" t="s">
        <v>1178</v>
      </c>
      <c r="G252" s="80" t="s">
        <v>1182</v>
      </c>
      <c r="H252" s="28"/>
      <c r="I252" s="115" t="s">
        <v>1070</v>
      </c>
      <c r="J252" s="140" t="str">
        <f t="shared" si="29"/>
        <v>77～84</v>
      </c>
      <c r="K252" s="60">
        <f>INDEX('1.2(1)④'!$B:$B,MATCH(M252,'1.2(1)④'!A:A,0),1)</f>
        <v>77</v>
      </c>
      <c r="L252" s="17">
        <f t="shared" si="30"/>
        <v>84</v>
      </c>
      <c r="M252" s="17" t="str">
        <f t="shared" si="31"/>
        <v>貨物輸送事業者Scope1,2その他排出削減 （運用管理）鉄道</v>
      </c>
      <c r="N252"/>
      <c r="O252"/>
    </row>
    <row r="253" spans="2:15">
      <c r="B253" s="26"/>
      <c r="C253" s="28"/>
      <c r="D253" s="80" t="s">
        <v>1067</v>
      </c>
      <c r="E253" s="27"/>
      <c r="F253" s="70" t="s">
        <v>1178</v>
      </c>
      <c r="G253" s="80" t="s">
        <v>1182</v>
      </c>
      <c r="H253" s="28"/>
      <c r="I253" s="115" t="s">
        <v>1072</v>
      </c>
      <c r="J253" s="140" t="str">
        <f t="shared" si="29"/>
        <v>85～95</v>
      </c>
      <c r="K253" s="60">
        <f>INDEX('1.2(1)④'!$B:$B,MATCH(M253,'1.2(1)④'!A:A,0),1)</f>
        <v>85</v>
      </c>
      <c r="L253" s="17">
        <f t="shared" si="30"/>
        <v>95</v>
      </c>
      <c r="M253" s="17" t="str">
        <f t="shared" si="31"/>
        <v>貨物輸送事業者Scope1,2その他排出削減 （運用管理）自動車</v>
      </c>
      <c r="N253"/>
      <c r="O253"/>
    </row>
    <row r="254" spans="2:15">
      <c r="B254" s="26"/>
      <c r="C254" s="28"/>
      <c r="D254" s="80" t="s">
        <v>1067</v>
      </c>
      <c r="E254" s="27"/>
      <c r="F254" s="70" t="s">
        <v>1178</v>
      </c>
      <c r="G254" s="80" t="s">
        <v>1182</v>
      </c>
      <c r="H254" s="28"/>
      <c r="I254" s="115" t="s">
        <v>1078</v>
      </c>
      <c r="J254" s="140" t="str">
        <f t="shared" si="29"/>
        <v>96～103</v>
      </c>
      <c r="K254" s="60">
        <f>INDEX('1.2(1)④'!$B:$B,MATCH(M254,'1.2(1)④'!A:A,0),1)</f>
        <v>96</v>
      </c>
      <c r="L254" s="17">
        <f t="shared" si="30"/>
        <v>103</v>
      </c>
      <c r="M254" s="17" t="str">
        <f t="shared" si="31"/>
        <v>貨物輸送事業者Scope1,2その他排出削減 （運用管理）船舶</v>
      </c>
      <c r="N254"/>
      <c r="O254"/>
    </row>
    <row r="255" spans="2:15">
      <c r="B255" s="26"/>
      <c r="C255" s="28"/>
      <c r="D255" s="80" t="s">
        <v>1067</v>
      </c>
      <c r="E255" s="27"/>
      <c r="F255" s="70" t="s">
        <v>1178</v>
      </c>
      <c r="G255" s="80" t="s">
        <v>1182</v>
      </c>
      <c r="H255" s="28"/>
      <c r="I255" s="115" t="s">
        <v>3441</v>
      </c>
      <c r="J255" s="140">
        <f t="shared" si="29"/>
        <v>104</v>
      </c>
      <c r="K255" s="60">
        <f>INDEX('1.2(1)④'!$B:$B,MATCH(M255,'1.2(1)④'!A:A,0),1)</f>
        <v>104</v>
      </c>
      <c r="L255" s="17">
        <f t="shared" si="30"/>
        <v>104</v>
      </c>
      <c r="M255" s="17" t="str">
        <f t="shared" si="31"/>
        <v>貨物輸送事業者Scope1,2その他排出削減 （運用管理）航空機</v>
      </c>
      <c r="N255"/>
      <c r="O255"/>
    </row>
    <row r="256" spans="2:15">
      <c r="B256" s="26"/>
      <c r="C256" s="28"/>
      <c r="D256" s="80" t="s">
        <v>1067</v>
      </c>
      <c r="E256" s="27"/>
      <c r="F256" s="21" t="s">
        <v>683</v>
      </c>
      <c r="G256" s="74" t="s">
        <v>3433</v>
      </c>
      <c r="H256" s="75"/>
      <c r="I256" s="115" t="s">
        <v>3442</v>
      </c>
      <c r="J256" s="140" t="str">
        <f t="shared" si="29"/>
        <v>105～110</v>
      </c>
      <c r="K256" s="60">
        <f>INDEX('1.2(1)④'!$B:$B,MATCH(M256,'1.2(1)④'!A:A,0),1)</f>
        <v>105</v>
      </c>
      <c r="L256" s="17">
        <f t="shared" si="30"/>
        <v>110</v>
      </c>
      <c r="M256" s="17" t="str">
        <f t="shared" si="31"/>
        <v>貨物輸送事業者Scope3排出削減を考慮した業務委託共通</v>
      </c>
      <c r="N256"/>
      <c r="O256"/>
    </row>
    <row r="257" spans="2:15">
      <c r="B257" s="26"/>
      <c r="C257" s="28"/>
      <c r="D257" s="80" t="s">
        <v>1067</v>
      </c>
      <c r="E257" s="27"/>
      <c r="F257" s="69" t="s">
        <v>683</v>
      </c>
      <c r="G257" s="74" t="s">
        <v>3434</v>
      </c>
      <c r="H257" s="75"/>
      <c r="I257" s="115" t="s">
        <v>3442</v>
      </c>
      <c r="J257" s="140" t="str">
        <f t="shared" si="29"/>
        <v>111～112</v>
      </c>
      <c r="K257" s="60">
        <f>INDEX('1.2(1)④'!$B:$B,MATCH(M257,'1.2(1)④'!A:A,0),1)</f>
        <v>111</v>
      </c>
      <c r="L257" s="17">
        <f t="shared" si="30"/>
        <v>112</v>
      </c>
      <c r="M257" s="17" t="str">
        <f t="shared" si="31"/>
        <v>貨物輸送事業者Scope3排出削減を考慮した物流拠点の使用共通</v>
      </c>
      <c r="N257"/>
      <c r="O257"/>
    </row>
    <row r="258" spans="2:15">
      <c r="B258" s="26"/>
      <c r="C258" s="28"/>
      <c r="D258" s="80" t="s">
        <v>1067</v>
      </c>
      <c r="E258" s="27"/>
      <c r="F258" s="70" t="s">
        <v>683</v>
      </c>
      <c r="G258" s="74" t="s">
        <v>3435</v>
      </c>
      <c r="H258" s="75"/>
      <c r="I258" s="115" t="s">
        <v>3442</v>
      </c>
      <c r="J258" s="140">
        <f t="shared" si="29"/>
        <v>113</v>
      </c>
      <c r="K258" s="60">
        <f>INDEX('1.2(1)④'!$B:$B,MATCH(M258,'1.2(1)④'!A:A,0),1)</f>
        <v>113</v>
      </c>
      <c r="L258" s="17">
        <f t="shared" si="30"/>
        <v>113</v>
      </c>
      <c r="M258" s="17" t="str">
        <f t="shared" si="31"/>
        <v>貨物輸送事業者Scope3排出削減を考慮した梱包資材・事務用品等の物品購入共通</v>
      </c>
      <c r="N258"/>
      <c r="O258"/>
    </row>
    <row r="259" spans="2:15">
      <c r="B259" s="26"/>
      <c r="C259" s="28"/>
      <c r="D259" s="80" t="s">
        <v>1067</v>
      </c>
      <c r="E259" s="27"/>
      <c r="F259" s="70" t="s">
        <v>683</v>
      </c>
      <c r="G259" s="63" t="s">
        <v>3436</v>
      </c>
      <c r="H259" s="25"/>
      <c r="I259" s="115" t="s">
        <v>3442</v>
      </c>
      <c r="J259" s="140" t="str">
        <f t="shared" si="29"/>
        <v>114～115</v>
      </c>
      <c r="K259" s="60">
        <f>INDEX('1.2(1)④'!$B:$B,MATCH(M259,'1.2(1)④'!A:A,0),1)</f>
        <v>114</v>
      </c>
      <c r="L259" s="17">
        <f t="shared" si="30"/>
        <v>115</v>
      </c>
      <c r="M259" s="17" t="str">
        <f t="shared" si="31"/>
        <v>貨物輸送事業者Scope3排出削減を考慮した機器・資材等の廃棄共通</v>
      </c>
      <c r="N259"/>
      <c r="O259"/>
    </row>
    <row r="260" spans="2:15">
      <c r="B260" s="26"/>
      <c r="C260" s="28"/>
      <c r="D260" s="63" t="s">
        <v>1142</v>
      </c>
      <c r="E260" s="25"/>
      <c r="F260" s="63" t="s">
        <v>1178</v>
      </c>
      <c r="G260" s="63" t="s">
        <v>1179</v>
      </c>
      <c r="H260" s="25"/>
      <c r="I260" s="115" t="s">
        <v>1070</v>
      </c>
      <c r="J260" s="140">
        <f t="shared" si="29"/>
        <v>116</v>
      </c>
      <c r="K260" s="60">
        <f>INDEX('1.2(1)④'!$B:$B,MATCH(M260,'1.2(1)④'!A:A,0),1)</f>
        <v>116</v>
      </c>
      <c r="L260" s="17">
        <f t="shared" si="30"/>
        <v>116</v>
      </c>
      <c r="M260" s="17" t="str">
        <f t="shared" si="31"/>
        <v>旅客輸送事業者Scope1,2燃費性能の優れた輸送用機器の使用 （機器・機材等の導入）鉄道</v>
      </c>
      <c r="N260"/>
      <c r="O260"/>
    </row>
    <row r="261" spans="2:15">
      <c r="B261" s="26"/>
      <c r="C261" s="28"/>
      <c r="D261" s="42" t="s">
        <v>1142</v>
      </c>
      <c r="E261" s="125"/>
      <c r="F261" s="42" t="s">
        <v>1178</v>
      </c>
      <c r="G261" s="42" t="s">
        <v>1179</v>
      </c>
      <c r="H261" s="28"/>
      <c r="I261" s="115" t="s">
        <v>1072</v>
      </c>
      <c r="J261" s="140" t="str">
        <f t="shared" si="29"/>
        <v>117～123</v>
      </c>
      <c r="K261" s="60">
        <f>INDEX('1.2(1)④'!$B:$B,MATCH(M261,'1.2(1)④'!A:A,0),1)</f>
        <v>117</v>
      </c>
      <c r="L261" s="17">
        <f t="shared" si="30"/>
        <v>123</v>
      </c>
      <c r="M261" s="17" t="str">
        <f t="shared" si="31"/>
        <v>旅客輸送事業者Scope1,2燃費性能の優れた輸送用機器の使用 （機器・機材等の導入）自動車</v>
      </c>
      <c r="N261"/>
      <c r="O261"/>
    </row>
    <row r="262" spans="2:15">
      <c r="B262" s="26"/>
      <c r="C262" s="28"/>
      <c r="D262" s="42" t="s">
        <v>1142</v>
      </c>
      <c r="E262" s="125"/>
      <c r="F262" s="80" t="s">
        <v>1178</v>
      </c>
      <c r="G262" s="80" t="s">
        <v>1179</v>
      </c>
      <c r="H262" s="28"/>
      <c r="I262" s="115" t="s">
        <v>1078</v>
      </c>
      <c r="J262" s="140" t="str">
        <f t="shared" si="29"/>
        <v>124～126</v>
      </c>
      <c r="K262" s="60">
        <f>INDEX('1.2(1)④'!$B:$B,MATCH(M262,'1.2(1)④'!A:A,0),1)</f>
        <v>124</v>
      </c>
      <c r="L262" s="17">
        <f t="shared" si="30"/>
        <v>126</v>
      </c>
      <c r="M262" s="17" t="str">
        <f t="shared" si="31"/>
        <v>旅客輸送事業者Scope1,2燃費性能の優れた輸送用機器の使用 （機器・機材等の導入）船舶</v>
      </c>
      <c r="N262"/>
      <c r="O262"/>
    </row>
    <row r="263" spans="2:15">
      <c r="B263" s="26"/>
      <c r="C263" s="28"/>
      <c r="D263" s="42" t="s">
        <v>1142</v>
      </c>
      <c r="E263" s="125"/>
      <c r="F263" s="80" t="s">
        <v>1178</v>
      </c>
      <c r="G263" s="78" t="s">
        <v>1179</v>
      </c>
      <c r="H263" s="30"/>
      <c r="I263" s="115" t="s">
        <v>1082</v>
      </c>
      <c r="J263" s="140" t="str">
        <f t="shared" si="29"/>
        <v>127～128</v>
      </c>
      <c r="K263" s="60">
        <f>INDEX('1.2(1)④'!$B:$B,MATCH(M263,'1.2(1)④'!A:A,0),1)</f>
        <v>127</v>
      </c>
      <c r="L263" s="17">
        <f t="shared" si="30"/>
        <v>128</v>
      </c>
      <c r="M263" s="17" t="str">
        <f t="shared" si="31"/>
        <v>旅客輸送事業者Scope1,2燃費性能の優れた輸送用機器の使用 （機器・機材等の導入）航空機</v>
      </c>
      <c r="N263"/>
      <c r="O263"/>
    </row>
    <row r="264" spans="2:15">
      <c r="B264" s="26"/>
      <c r="C264" s="28"/>
      <c r="D264" s="42" t="s">
        <v>1142</v>
      </c>
      <c r="E264" s="125"/>
      <c r="F264" s="80" t="s">
        <v>1178</v>
      </c>
      <c r="G264" s="63" t="s">
        <v>1180</v>
      </c>
      <c r="H264" s="25"/>
      <c r="I264" s="115" t="s">
        <v>1070</v>
      </c>
      <c r="J264" s="140" t="str">
        <f t="shared" si="29"/>
        <v>129～133</v>
      </c>
      <c r="K264" s="60">
        <f>INDEX('1.2(1)④'!$B:$B,MATCH(M264,'1.2(1)④'!A:A,0),1)</f>
        <v>129</v>
      </c>
      <c r="L264" s="17">
        <f t="shared" si="30"/>
        <v>133</v>
      </c>
      <c r="M264" s="17" t="str">
        <f t="shared" si="31"/>
        <v>旅客輸送事業者Scope1,2排出削減に資する運転又は操縦 （運用管理）鉄道</v>
      </c>
      <c r="N264"/>
      <c r="O264"/>
    </row>
    <row r="265" spans="2:15">
      <c r="B265" s="26"/>
      <c r="C265" s="28"/>
      <c r="D265" s="42" t="s">
        <v>1142</v>
      </c>
      <c r="E265" s="125"/>
      <c r="F265" s="80" t="s">
        <v>1178</v>
      </c>
      <c r="G265" s="80" t="s">
        <v>1180</v>
      </c>
      <c r="H265" s="28"/>
      <c r="I265" s="115" t="s">
        <v>1072</v>
      </c>
      <c r="J265" s="140" t="str">
        <f t="shared" si="29"/>
        <v>134～137</v>
      </c>
      <c r="K265" s="60">
        <f>INDEX('1.2(1)④'!$B:$B,MATCH(M265,'1.2(1)④'!A:A,0),1)</f>
        <v>134</v>
      </c>
      <c r="L265" s="17">
        <f t="shared" si="30"/>
        <v>137</v>
      </c>
      <c r="M265" s="17" t="str">
        <f t="shared" si="31"/>
        <v>旅客輸送事業者Scope1,2排出削減に資する運転又は操縦 （運用管理）自動車</v>
      </c>
      <c r="N265"/>
      <c r="O265"/>
    </row>
    <row r="266" spans="2:15">
      <c r="B266" s="26"/>
      <c r="C266" s="28"/>
      <c r="D266" s="42" t="s">
        <v>1142</v>
      </c>
      <c r="E266" s="125"/>
      <c r="F266" s="80" t="s">
        <v>1178</v>
      </c>
      <c r="G266" s="80" t="s">
        <v>1180</v>
      </c>
      <c r="H266" s="28"/>
      <c r="I266" s="115" t="s">
        <v>1078</v>
      </c>
      <c r="J266" s="140" t="str">
        <f t="shared" si="29"/>
        <v>138～140</v>
      </c>
      <c r="K266" s="60">
        <f>INDEX('1.2(1)④'!$B:$B,MATCH(M266,'1.2(1)④'!A:A,0),1)</f>
        <v>138</v>
      </c>
      <c r="L266" s="17">
        <f t="shared" si="30"/>
        <v>140</v>
      </c>
      <c r="M266" s="17" t="str">
        <f t="shared" si="31"/>
        <v>旅客輸送事業者Scope1,2排出削減に資する運転又は操縦 （運用管理）船舶</v>
      </c>
      <c r="N266"/>
      <c r="O266"/>
    </row>
    <row r="267" spans="2:15">
      <c r="B267" s="26"/>
      <c r="C267" s="28"/>
      <c r="D267" s="42" t="s">
        <v>1142</v>
      </c>
      <c r="E267" s="125"/>
      <c r="F267" s="80" t="s">
        <v>1178</v>
      </c>
      <c r="G267" s="78" t="s">
        <v>1180</v>
      </c>
      <c r="H267" s="30"/>
      <c r="I267" s="115" t="s">
        <v>1082</v>
      </c>
      <c r="J267" s="140" t="str">
        <f t="shared" si="29"/>
        <v>141～143</v>
      </c>
      <c r="K267" s="60">
        <f>INDEX('1.2(1)④'!$B:$B,MATCH(M267,'1.2(1)④'!A:A,0),1)</f>
        <v>141</v>
      </c>
      <c r="L267" s="17">
        <f t="shared" si="30"/>
        <v>143</v>
      </c>
      <c r="M267" s="17" t="str">
        <f t="shared" si="31"/>
        <v>旅客輸送事業者Scope1,2排出削減に資する運転又は操縦 （運用管理）航空機</v>
      </c>
      <c r="N267"/>
      <c r="O267"/>
    </row>
    <row r="268" spans="2:15">
      <c r="B268" s="26"/>
      <c r="C268" s="28"/>
      <c r="D268" s="42" t="s">
        <v>1142</v>
      </c>
      <c r="E268" s="125"/>
      <c r="F268" s="80" t="s">
        <v>1178</v>
      </c>
      <c r="G268" s="63" t="s">
        <v>3437</v>
      </c>
      <c r="H268" s="25"/>
      <c r="I268" s="115" t="s">
        <v>1070</v>
      </c>
      <c r="J268" s="140">
        <f t="shared" si="29"/>
        <v>144</v>
      </c>
      <c r="K268" s="60">
        <f>INDEX('1.2(1)④'!$B:$B,MATCH(M268,'1.2(1)④'!A:A,0),1)</f>
        <v>144</v>
      </c>
      <c r="L268" s="17">
        <f t="shared" si="30"/>
        <v>144</v>
      </c>
      <c r="M268" s="17" t="str">
        <f t="shared" si="31"/>
        <v>旅客輸送事業者Scope1,2旅客を乗せないで走行し、又は航行する距離の縮減 （運用管理）鉄道</v>
      </c>
      <c r="N268"/>
      <c r="O268"/>
    </row>
    <row r="269" spans="2:15">
      <c r="B269" s="26"/>
      <c r="C269" s="28"/>
      <c r="D269" s="42" t="s">
        <v>1142</v>
      </c>
      <c r="E269" s="125"/>
      <c r="F269" s="80" t="s">
        <v>1178</v>
      </c>
      <c r="G269" s="80" t="s">
        <v>3437</v>
      </c>
      <c r="H269" s="28"/>
      <c r="I269" s="115" t="s">
        <v>1072</v>
      </c>
      <c r="J269" s="140" t="str">
        <f t="shared" si="29"/>
        <v>145～147</v>
      </c>
      <c r="K269" s="60">
        <f>INDEX('1.2(1)④'!$B:$B,MATCH(M269,'1.2(1)④'!A:A,0),1)</f>
        <v>145</v>
      </c>
      <c r="L269" s="17">
        <f t="shared" si="30"/>
        <v>147</v>
      </c>
      <c r="M269" s="17" t="str">
        <f t="shared" si="31"/>
        <v>旅客輸送事業者Scope1,2旅客を乗せないで走行し、又は航行する距離の縮減 （運用管理）自動車</v>
      </c>
      <c r="N269"/>
      <c r="O269"/>
    </row>
    <row r="270" spans="2:15">
      <c r="B270" s="26"/>
      <c r="C270" s="28"/>
      <c r="D270" s="42" t="s">
        <v>1142</v>
      </c>
      <c r="E270" s="125"/>
      <c r="F270" s="80" t="s">
        <v>1178</v>
      </c>
      <c r="G270" s="80" t="s">
        <v>3437</v>
      </c>
      <c r="H270" s="28"/>
      <c r="I270" s="115" t="s">
        <v>1078</v>
      </c>
      <c r="J270" s="140">
        <f t="shared" si="29"/>
        <v>148</v>
      </c>
      <c r="K270" s="60">
        <f>INDEX('1.2(1)④'!$B:$B,MATCH(M270,'1.2(1)④'!A:A,0),1)</f>
        <v>148</v>
      </c>
      <c r="L270" s="17">
        <f t="shared" si="30"/>
        <v>148</v>
      </c>
      <c r="M270" s="17" t="str">
        <f t="shared" si="31"/>
        <v>旅客輸送事業者Scope1,2旅客を乗せないで走行し、又は航行する距離の縮減 （運用管理）船舶</v>
      </c>
      <c r="N270"/>
      <c r="O270"/>
    </row>
    <row r="271" spans="2:15">
      <c r="B271" s="26"/>
      <c r="C271" s="28"/>
      <c r="D271" s="42" t="s">
        <v>1142</v>
      </c>
      <c r="E271" s="125"/>
      <c r="F271" s="80" t="s">
        <v>1178</v>
      </c>
      <c r="G271" s="78" t="s">
        <v>3437</v>
      </c>
      <c r="H271" s="30"/>
      <c r="I271" s="115" t="s">
        <v>1082</v>
      </c>
      <c r="J271" s="140">
        <f t="shared" si="29"/>
        <v>149</v>
      </c>
      <c r="K271" s="60">
        <f>INDEX('1.2(1)④'!$B:$B,MATCH(M271,'1.2(1)④'!A:A,0),1)</f>
        <v>149</v>
      </c>
      <c r="L271" s="17">
        <f t="shared" si="30"/>
        <v>149</v>
      </c>
      <c r="M271" s="17" t="str">
        <f t="shared" si="31"/>
        <v>旅客輸送事業者Scope1,2旅客を乗せないで走行し、又は航行する距離の縮減 （運用管理）航空機</v>
      </c>
      <c r="N271"/>
      <c r="O271"/>
    </row>
    <row r="272" spans="2:15">
      <c r="B272" s="26"/>
      <c r="C272" s="28"/>
      <c r="D272" s="42" t="s">
        <v>1142</v>
      </c>
      <c r="E272" s="125"/>
      <c r="F272" s="80" t="s">
        <v>1178</v>
      </c>
      <c r="G272" s="63" t="s">
        <v>1182</v>
      </c>
      <c r="H272" s="25"/>
      <c r="I272" s="115" t="s">
        <v>1111</v>
      </c>
      <c r="J272" s="140" t="str">
        <f t="shared" si="29"/>
        <v>150～151</v>
      </c>
      <c r="K272" s="60">
        <f>INDEX('1.2(1)④'!$B:$B,MATCH(M272,'1.2(1)④'!A:A,0),1)</f>
        <v>150</v>
      </c>
      <c r="L272" s="17">
        <f t="shared" si="30"/>
        <v>151</v>
      </c>
      <c r="M272" s="17" t="str">
        <f t="shared" si="31"/>
        <v>旅客輸送事業者Scope1,2その他排出削減 （運用管理）共通</v>
      </c>
      <c r="N272"/>
      <c r="O272"/>
    </row>
    <row r="273" spans="2:15">
      <c r="B273" s="26"/>
      <c r="C273" s="28"/>
      <c r="D273" s="42" t="s">
        <v>1142</v>
      </c>
      <c r="E273" s="125"/>
      <c r="F273" s="80" t="s">
        <v>1178</v>
      </c>
      <c r="G273" s="80" t="s">
        <v>1182</v>
      </c>
      <c r="H273" s="28"/>
      <c r="I273" s="115" t="s">
        <v>1070</v>
      </c>
      <c r="J273" s="140" t="str">
        <f t="shared" si="29"/>
        <v>152～158</v>
      </c>
      <c r="K273" s="60">
        <f>INDEX('1.2(1)④'!$B:$B,MATCH(M273,'1.2(1)④'!A:A,0),1)</f>
        <v>152</v>
      </c>
      <c r="L273" s="17">
        <f t="shared" si="30"/>
        <v>158</v>
      </c>
      <c r="M273" s="17" t="str">
        <f t="shared" si="31"/>
        <v>旅客輸送事業者Scope1,2その他排出削減 （運用管理）鉄道</v>
      </c>
      <c r="N273"/>
      <c r="O273"/>
    </row>
    <row r="274" spans="2:15">
      <c r="B274" s="26"/>
      <c r="C274" s="28"/>
      <c r="D274" s="42" t="s">
        <v>1142</v>
      </c>
      <c r="E274" s="125"/>
      <c r="F274" s="80" t="s">
        <v>1178</v>
      </c>
      <c r="G274" s="80" t="s">
        <v>1182</v>
      </c>
      <c r="H274" s="28"/>
      <c r="I274" s="115" t="s">
        <v>1072</v>
      </c>
      <c r="J274" s="140" t="str">
        <f t="shared" si="29"/>
        <v>159～162</v>
      </c>
      <c r="K274" s="60">
        <f>INDEX('1.2(1)④'!$B:$B,MATCH(M274,'1.2(1)④'!A:A,0),1)</f>
        <v>159</v>
      </c>
      <c r="L274" s="17">
        <f t="shared" si="30"/>
        <v>162</v>
      </c>
      <c r="M274" s="17" t="str">
        <f t="shared" si="31"/>
        <v>旅客輸送事業者Scope1,2その他排出削減 （運用管理）自動車</v>
      </c>
      <c r="N274"/>
      <c r="O274"/>
    </row>
    <row r="275" spans="2:15">
      <c r="B275" s="26"/>
      <c r="C275" s="28"/>
      <c r="D275" s="42" t="s">
        <v>1142</v>
      </c>
      <c r="E275" s="125"/>
      <c r="F275" s="78" t="s">
        <v>1178</v>
      </c>
      <c r="G275" s="78" t="s">
        <v>1182</v>
      </c>
      <c r="H275" s="30"/>
      <c r="I275" s="115" t="s">
        <v>1078</v>
      </c>
      <c r="J275" s="140" t="str">
        <f t="shared" si="29"/>
        <v>163～167</v>
      </c>
      <c r="K275" s="60">
        <f>INDEX('1.2(1)④'!$B:$B,MATCH(M275,'1.2(1)④'!A:A,0),1)</f>
        <v>163</v>
      </c>
      <c r="L275" s="17">
        <f t="shared" si="30"/>
        <v>167</v>
      </c>
      <c r="M275" s="17" t="str">
        <f t="shared" si="31"/>
        <v>旅客輸送事業者Scope1,2その他排出削減 （運用管理）船舶</v>
      </c>
      <c r="N275"/>
      <c r="O275"/>
    </row>
    <row r="276" spans="2:15">
      <c r="B276" s="26"/>
      <c r="C276" s="28"/>
      <c r="D276" s="42" t="s">
        <v>1142</v>
      </c>
      <c r="E276" s="125"/>
      <c r="F276" s="63" t="s">
        <v>720</v>
      </c>
      <c r="G276" s="74" t="s">
        <v>3433</v>
      </c>
      <c r="H276" s="75"/>
      <c r="I276" s="115" t="s">
        <v>1111</v>
      </c>
      <c r="J276" s="140" t="str">
        <f t="shared" si="29"/>
        <v>168～171</v>
      </c>
      <c r="K276" s="60">
        <f>INDEX('1.2(1)④'!$B:$B,MATCH(M276,'1.2(1)④'!A:A,0),1)</f>
        <v>168</v>
      </c>
      <c r="L276" s="17">
        <f t="shared" si="30"/>
        <v>171</v>
      </c>
      <c r="M276" s="17" t="str">
        <f t="shared" si="31"/>
        <v>旅客輸送事業者Scope3排出削減を考慮した業務委託共通</v>
      </c>
      <c r="N276"/>
      <c r="O276"/>
    </row>
    <row r="277" spans="2:15">
      <c r="B277" s="26"/>
      <c r="C277" s="28"/>
      <c r="D277" s="42" t="s">
        <v>1142</v>
      </c>
      <c r="E277" s="125"/>
      <c r="F277" s="42" t="s">
        <v>720</v>
      </c>
      <c r="G277" s="74" t="s">
        <v>3438</v>
      </c>
      <c r="H277" s="75"/>
      <c r="I277" s="115" t="s">
        <v>1111</v>
      </c>
      <c r="J277" s="140">
        <f t="shared" si="29"/>
        <v>172</v>
      </c>
      <c r="K277" s="60">
        <f>INDEX('1.2(1)④'!$B:$B,MATCH(M277,'1.2(1)④'!A:A,0),1)</f>
        <v>172</v>
      </c>
      <c r="L277" s="17">
        <f t="shared" si="30"/>
        <v>172</v>
      </c>
      <c r="M277" s="17" t="str">
        <f t="shared" si="31"/>
        <v>旅客輸送事業者Scope3排出削減を考慮した資材・事務用品等の物品購入共通</v>
      </c>
      <c r="N277"/>
      <c r="O277"/>
    </row>
    <row r="278" spans="2:15">
      <c r="B278" s="127"/>
      <c r="C278" s="30"/>
      <c r="D278" s="79" t="s">
        <v>1142</v>
      </c>
      <c r="E278" s="126"/>
      <c r="F278" s="78" t="s">
        <v>720</v>
      </c>
      <c r="G278" s="74" t="s">
        <v>3436</v>
      </c>
      <c r="H278" s="75"/>
      <c r="I278" s="115" t="s">
        <v>1111</v>
      </c>
      <c r="J278" s="140" t="str">
        <f t="shared" si="29"/>
        <v>173～172</v>
      </c>
      <c r="K278" s="60">
        <f>INDEX('1.2(1)④'!$B:$B,MATCH(M278,'1.2(1)④'!A:A,0),1)</f>
        <v>173</v>
      </c>
      <c r="L278" s="17">
        <f t="shared" si="30"/>
        <v>172</v>
      </c>
      <c r="M278" s="17" t="str">
        <f t="shared" si="31"/>
        <v>旅客輸送事業者Scope3排出削減を考慮した機器・資材等の廃棄共通</v>
      </c>
      <c r="N278"/>
      <c r="O278"/>
    </row>
    <row r="279" spans="2:15">
      <c r="B279" s="124"/>
      <c r="C279" s="27"/>
      <c r="J279" s="113"/>
      <c r="K279" s="61">
        <v>173</v>
      </c>
      <c r="L279" s="17"/>
      <c r="M279" s="17"/>
      <c r="N279"/>
      <c r="O279"/>
    </row>
    <row r="280" spans="2:15" ht="18.600000000000001">
      <c r="B280" s="33" t="s">
        <v>714</v>
      </c>
      <c r="C280" s="19" t="s">
        <v>702</v>
      </c>
      <c r="E280" s="19"/>
      <c r="N280"/>
      <c r="O280"/>
    </row>
    <row r="281" spans="2:15" ht="18.600000000000001">
      <c r="B281" s="100" t="s">
        <v>3061</v>
      </c>
      <c r="C281" s="19"/>
      <c r="E281" s="19"/>
      <c r="N281"/>
      <c r="O281"/>
    </row>
    <row r="282" spans="2:15" ht="18.600000000000001">
      <c r="B282" s="33"/>
      <c r="C282" s="19"/>
      <c r="E282" s="19"/>
      <c r="N282"/>
      <c r="O282"/>
    </row>
    <row r="283" spans="2:15">
      <c r="B283" s="145" t="s">
        <v>3004</v>
      </c>
      <c r="C283" s="391" t="s">
        <v>0</v>
      </c>
      <c r="D283" s="391"/>
      <c r="E283" s="145" t="s">
        <v>730</v>
      </c>
      <c r="F283" s="59" t="s">
        <v>3003</v>
      </c>
      <c r="G283" s="145" t="s">
        <v>1250</v>
      </c>
      <c r="H283" s="391" t="s">
        <v>10</v>
      </c>
      <c r="I283" s="391"/>
      <c r="J283" s="59" t="s">
        <v>3002</v>
      </c>
      <c r="K283" s="58" t="s">
        <v>1183</v>
      </c>
      <c r="N283"/>
      <c r="O283"/>
    </row>
    <row r="284" spans="2:15">
      <c r="B284" s="122" t="s">
        <v>2994</v>
      </c>
      <c r="C284" s="426" t="s">
        <v>995</v>
      </c>
      <c r="D284" s="426"/>
      <c r="E284" s="115" t="s">
        <v>997</v>
      </c>
      <c r="F284" s="122">
        <v>1</v>
      </c>
      <c r="G284" s="122" t="s">
        <v>3387</v>
      </c>
      <c r="H284" s="367" t="s">
        <v>1449</v>
      </c>
      <c r="I284" s="368"/>
      <c r="J284" s="140" t="str">
        <f t="shared" ref="J284:J315" si="32">HYPERLINK("#'"&amp;$B$17&amp;$B$280&amp;"'!E"&amp;K284+6,IF(L284=K284,K284,K284&amp;"～"&amp;L284))</f>
        <v>1～28</v>
      </c>
      <c r="K284" s="60">
        <f>INDEX('1.2(2)'!$E:$E,MATCH(M284,'1.2(2)'!$F:$F,0),1)</f>
        <v>1</v>
      </c>
      <c r="L284" s="17">
        <f>K285-1</f>
        <v>28</v>
      </c>
      <c r="M284" s="17" t="str">
        <f>H284</f>
        <v>水冷ヒートポンプチラー</v>
      </c>
      <c r="N284"/>
      <c r="O284"/>
    </row>
    <row r="285" spans="2:15">
      <c r="B285" s="122" t="s">
        <v>2994</v>
      </c>
      <c r="C285" s="426" t="s">
        <v>995</v>
      </c>
      <c r="D285" s="426"/>
      <c r="E285" s="115" t="s">
        <v>997</v>
      </c>
      <c r="F285" s="122">
        <v>1</v>
      </c>
      <c r="G285" s="122" t="s">
        <v>3387</v>
      </c>
      <c r="H285" s="367" t="s">
        <v>1494</v>
      </c>
      <c r="I285" s="368"/>
      <c r="J285" s="140" t="e">
        <f t="shared" si="32"/>
        <v>#N/A</v>
      </c>
      <c r="K285" s="60">
        <f>INDEX('1.2(2)'!$E:$E,MATCH(M285,'1.2(2)'!$F:$F,0),1)</f>
        <v>29</v>
      </c>
      <c r="L285" s="17" t="e">
        <f t="shared" ref="L285:L348" si="33">K286-1</f>
        <v>#N/A</v>
      </c>
      <c r="M285" s="17" t="str">
        <f t="shared" ref="M285:M348" si="34">H285</f>
        <v>空冷ヒートポンプチラー</v>
      </c>
      <c r="N285"/>
      <c r="O285"/>
    </row>
    <row r="286" spans="2:15">
      <c r="B286" s="122" t="s">
        <v>2994</v>
      </c>
      <c r="C286" s="426" t="s">
        <v>995</v>
      </c>
      <c r="D286" s="426"/>
      <c r="E286" s="115" t="s">
        <v>997</v>
      </c>
      <c r="F286" s="122">
        <v>2</v>
      </c>
      <c r="G286" s="122" t="s">
        <v>3388</v>
      </c>
      <c r="H286" s="367" t="s">
        <v>1687</v>
      </c>
      <c r="I286" s="368"/>
      <c r="J286" s="140" t="e">
        <f t="shared" si="32"/>
        <v>#N/A</v>
      </c>
      <c r="K286" s="60" t="e">
        <f>INDEX('1.2(2)'!$E:$E,MATCH(M286,'1.2(2)'!$F:$F,0),1)</f>
        <v>#N/A</v>
      </c>
      <c r="L286" s="17">
        <f t="shared" si="33"/>
        <v>178</v>
      </c>
      <c r="M286" s="17" t="str">
        <f t="shared" si="34"/>
        <v>氷蓄熱ユニット</v>
      </c>
      <c r="N286"/>
      <c r="O286"/>
    </row>
    <row r="287" spans="2:15" ht="14.4" customHeight="1">
      <c r="B287" s="122" t="s">
        <v>2994</v>
      </c>
      <c r="C287" s="426" t="s">
        <v>995</v>
      </c>
      <c r="D287" s="426"/>
      <c r="E287" s="115" t="s">
        <v>997</v>
      </c>
      <c r="F287" s="122">
        <v>4</v>
      </c>
      <c r="G287" s="122" t="s">
        <v>26</v>
      </c>
      <c r="H287" s="367" t="s">
        <v>1406</v>
      </c>
      <c r="I287" s="368"/>
      <c r="J287" s="140" t="str">
        <f t="shared" si="32"/>
        <v>179～200</v>
      </c>
      <c r="K287" s="60">
        <f>INDEX('1.2(2)'!$E:$E,MATCH(M287,'1.2(2)'!$F:$F,0),1)</f>
        <v>179</v>
      </c>
      <c r="L287" s="17">
        <f t="shared" si="33"/>
        <v>200</v>
      </c>
      <c r="M287" s="17" t="str">
        <f t="shared" si="34"/>
        <v>フロン類等冷媒ターボ冷凍機</v>
      </c>
      <c r="N287"/>
      <c r="O287"/>
    </row>
    <row r="288" spans="2:15" ht="14.4" customHeight="1">
      <c r="B288" s="122" t="s">
        <v>2994</v>
      </c>
      <c r="C288" s="426" t="s">
        <v>995</v>
      </c>
      <c r="D288" s="426"/>
      <c r="E288" s="115" t="s">
        <v>997</v>
      </c>
      <c r="F288" s="122">
        <v>6</v>
      </c>
      <c r="G288" s="122" t="s">
        <v>3389</v>
      </c>
      <c r="H288" s="367" t="s">
        <v>1319</v>
      </c>
      <c r="I288" s="368"/>
      <c r="J288" s="140" t="str">
        <f t="shared" si="32"/>
        <v>201～206</v>
      </c>
      <c r="K288" s="60">
        <f>INDEX('1.2(2)'!$E:$E,MATCH(M288,'1.2(2)'!$F:$F,0),1)</f>
        <v>201</v>
      </c>
      <c r="L288" s="17">
        <f t="shared" si="33"/>
        <v>206</v>
      </c>
      <c r="M288" s="17" t="str">
        <f t="shared" si="34"/>
        <v>パッケージエアコン(店舗･オフィス用)</v>
      </c>
      <c r="N288"/>
      <c r="O288"/>
    </row>
    <row r="289" spans="2:15" ht="14.4" customHeight="1">
      <c r="B289" s="122" t="s">
        <v>2994</v>
      </c>
      <c r="C289" s="426" t="s">
        <v>995</v>
      </c>
      <c r="D289" s="426"/>
      <c r="E289" s="115" t="s">
        <v>997</v>
      </c>
      <c r="F289" s="122">
        <v>6</v>
      </c>
      <c r="G289" s="122" t="s">
        <v>3389</v>
      </c>
      <c r="H289" s="367" t="s">
        <v>1337</v>
      </c>
      <c r="I289" s="368"/>
      <c r="J289" s="140" t="str">
        <f t="shared" si="32"/>
        <v>207～214</v>
      </c>
      <c r="K289" s="60">
        <f>INDEX('1.2(2)'!$E:$E,MATCH(M289,'1.2(2)'!$F:$F,0),1)</f>
        <v>207</v>
      </c>
      <c r="L289" s="17">
        <f t="shared" si="33"/>
        <v>214</v>
      </c>
      <c r="M289" s="17" t="str">
        <f t="shared" si="34"/>
        <v>パッケージエアコン(設備用)</v>
      </c>
      <c r="N289"/>
      <c r="O289"/>
    </row>
    <row r="290" spans="2:15" ht="14.4" customHeight="1">
      <c r="B290" s="122" t="s">
        <v>2994</v>
      </c>
      <c r="C290" s="426" t="s">
        <v>995</v>
      </c>
      <c r="D290" s="426"/>
      <c r="E290" s="115" t="s">
        <v>997</v>
      </c>
      <c r="F290" s="122">
        <v>6</v>
      </c>
      <c r="G290" s="122" t="s">
        <v>3389</v>
      </c>
      <c r="H290" s="367" t="s">
        <v>1360</v>
      </c>
      <c r="I290" s="368"/>
      <c r="J290" s="140" t="str">
        <f t="shared" si="32"/>
        <v>215～225</v>
      </c>
      <c r="K290" s="60">
        <f>INDEX('1.2(2)'!$E:$E,MATCH(M290,'1.2(2)'!$F:$F,0),1)</f>
        <v>215</v>
      </c>
      <c r="L290" s="17">
        <f t="shared" si="33"/>
        <v>225</v>
      </c>
      <c r="M290" s="17" t="str">
        <f t="shared" si="34"/>
        <v>パッケージエアコン(ビル用マルチ)</v>
      </c>
      <c r="N290"/>
      <c r="O290"/>
    </row>
    <row r="291" spans="2:15">
      <c r="B291" s="122" t="s">
        <v>2994</v>
      </c>
      <c r="C291" s="426" t="s">
        <v>995</v>
      </c>
      <c r="D291" s="426"/>
      <c r="E291" s="115" t="s">
        <v>997</v>
      </c>
      <c r="F291" s="122">
        <v>7</v>
      </c>
      <c r="G291" s="122" t="s">
        <v>3390</v>
      </c>
      <c r="H291" s="367" t="s">
        <v>34</v>
      </c>
      <c r="I291" s="368"/>
      <c r="J291" s="140" t="str">
        <f t="shared" si="32"/>
        <v>226～255</v>
      </c>
      <c r="K291" s="60">
        <f>INDEX('1.2(2)'!$E:$E,MATCH(M291,'1.2(2)'!$F:$F,0),1)</f>
        <v>226</v>
      </c>
      <c r="L291" s="17">
        <f t="shared" si="33"/>
        <v>255</v>
      </c>
      <c r="M291" s="17" t="str">
        <f t="shared" si="34"/>
        <v>ガスヒートポンプ</v>
      </c>
      <c r="N291"/>
      <c r="O291"/>
    </row>
    <row r="292" spans="2:15" ht="14.4" customHeight="1">
      <c r="B292" s="122" t="s">
        <v>2994</v>
      </c>
      <c r="C292" s="426" t="s">
        <v>995</v>
      </c>
      <c r="D292" s="426"/>
      <c r="E292" s="115" t="s">
        <v>997</v>
      </c>
      <c r="F292" s="122">
        <v>9</v>
      </c>
      <c r="G292" s="122" t="s">
        <v>3391</v>
      </c>
      <c r="H292" s="367" t="s">
        <v>1383</v>
      </c>
      <c r="I292" s="368"/>
      <c r="J292" s="140" t="str">
        <f t="shared" si="32"/>
        <v>256～264</v>
      </c>
      <c r="K292" s="60">
        <f>INDEX('1.2(2)'!$E:$E,MATCH(M292,'1.2(2)'!$F:$F,0),1)</f>
        <v>256</v>
      </c>
      <c r="L292" s="17">
        <f t="shared" si="33"/>
        <v>264</v>
      </c>
      <c r="M292" s="17" t="str">
        <f t="shared" si="34"/>
        <v>氷蓄熱式パッケージエアコン</v>
      </c>
      <c r="N292"/>
      <c r="O292"/>
    </row>
    <row r="293" spans="2:15">
      <c r="B293" s="122" t="s">
        <v>2994</v>
      </c>
      <c r="C293" s="426" t="s">
        <v>995</v>
      </c>
      <c r="D293" s="426"/>
      <c r="E293" s="115" t="s">
        <v>997</v>
      </c>
      <c r="F293" s="122">
        <v>10</v>
      </c>
      <c r="G293" s="122" t="s">
        <v>3392</v>
      </c>
      <c r="H293" s="367" t="s">
        <v>1689</v>
      </c>
      <c r="I293" s="368"/>
      <c r="J293" s="140" t="str">
        <f t="shared" si="32"/>
        <v>265～292</v>
      </c>
      <c r="K293" s="60">
        <f>INDEX('1.2(2)'!$E:$E,MATCH(M293,'1.2(2)'!$F:$F,0),1)</f>
        <v>265</v>
      </c>
      <c r="L293" s="17">
        <f t="shared" si="33"/>
        <v>292</v>
      </c>
      <c r="M293" s="17" t="str">
        <f t="shared" si="34"/>
        <v>間接気化式冷却器</v>
      </c>
      <c r="N293"/>
      <c r="O293"/>
    </row>
    <row r="294" spans="2:15" ht="14.4" customHeight="1">
      <c r="B294" s="122" t="s">
        <v>2994</v>
      </c>
      <c r="C294" s="426" t="s">
        <v>995</v>
      </c>
      <c r="D294" s="426"/>
      <c r="E294" s="115" t="s">
        <v>997</v>
      </c>
      <c r="F294" s="122">
        <v>11</v>
      </c>
      <c r="G294" s="122" t="s">
        <v>3393</v>
      </c>
      <c r="H294" s="367" t="s">
        <v>1740</v>
      </c>
      <c r="I294" s="368"/>
      <c r="J294" s="140" t="str">
        <f t="shared" si="32"/>
        <v>293～298</v>
      </c>
      <c r="K294" s="60">
        <f>INDEX('1.2(2)'!$E:$E,MATCH(M294,'1.2(2)'!$F:$F,0),1)</f>
        <v>293</v>
      </c>
      <c r="L294" s="17">
        <f t="shared" si="33"/>
        <v>298</v>
      </c>
      <c r="M294" s="17" t="str">
        <f t="shared" si="34"/>
        <v>吸収冷温水機（二重効用）</v>
      </c>
      <c r="N294"/>
      <c r="O294"/>
    </row>
    <row r="295" spans="2:15" ht="14.4" customHeight="1">
      <c r="B295" s="122" t="s">
        <v>2994</v>
      </c>
      <c r="C295" s="426" t="s">
        <v>995</v>
      </c>
      <c r="D295" s="426"/>
      <c r="E295" s="115" t="s">
        <v>997</v>
      </c>
      <c r="F295" s="122">
        <v>11</v>
      </c>
      <c r="G295" s="122" t="s">
        <v>3393</v>
      </c>
      <c r="H295" s="367" t="s">
        <v>1754</v>
      </c>
      <c r="I295" s="368"/>
      <c r="J295" s="140">
        <f t="shared" si="32"/>
        <v>299</v>
      </c>
      <c r="K295" s="60">
        <f>INDEX('1.2(2)'!$E:$E,MATCH(M295,'1.2(2)'!$F:$F,0),1)</f>
        <v>299</v>
      </c>
      <c r="L295" s="17">
        <f t="shared" si="33"/>
        <v>299</v>
      </c>
      <c r="M295" s="17" t="str">
        <f t="shared" si="34"/>
        <v>吸収冷温水機（三重効用）/廃熱投入型吸収冷温水機（三重効用）</v>
      </c>
      <c r="N295"/>
      <c r="O295"/>
    </row>
    <row r="296" spans="2:15" ht="14.4" customHeight="1">
      <c r="B296" s="122" t="s">
        <v>2994</v>
      </c>
      <c r="C296" s="426" t="s">
        <v>995</v>
      </c>
      <c r="D296" s="426"/>
      <c r="E296" s="115" t="s">
        <v>997</v>
      </c>
      <c r="F296" s="122">
        <v>11</v>
      </c>
      <c r="G296" s="122" t="s">
        <v>3393</v>
      </c>
      <c r="H296" s="367" t="s">
        <v>1756</v>
      </c>
      <c r="I296" s="368"/>
      <c r="J296" s="140" t="str">
        <f t="shared" si="32"/>
        <v>300～305</v>
      </c>
      <c r="K296" s="60">
        <f>INDEX('1.2(2)'!$E:$E,MATCH(M296,'1.2(2)'!$F:$F,0),1)</f>
        <v>300</v>
      </c>
      <c r="L296" s="17">
        <f t="shared" si="33"/>
        <v>305</v>
      </c>
      <c r="M296" s="17" t="str">
        <f t="shared" si="34"/>
        <v>一重二重併用形吸収冷温水機</v>
      </c>
      <c r="N296"/>
      <c r="O296"/>
    </row>
    <row r="297" spans="2:15" ht="14.4" customHeight="1">
      <c r="B297" s="122" t="s">
        <v>2994</v>
      </c>
      <c r="C297" s="426" t="s">
        <v>995</v>
      </c>
      <c r="D297" s="426"/>
      <c r="E297" s="115" t="s">
        <v>997</v>
      </c>
      <c r="F297" s="122">
        <v>11</v>
      </c>
      <c r="G297" s="122" t="s">
        <v>3393</v>
      </c>
      <c r="H297" s="367" t="s">
        <v>1763</v>
      </c>
      <c r="I297" s="368"/>
      <c r="J297" s="140" t="str">
        <f t="shared" si="32"/>
        <v>306～308</v>
      </c>
      <c r="K297" s="60">
        <f>INDEX('1.2(2)'!$E:$E,MATCH(M297,'1.2(2)'!$F:$F,0),1)</f>
        <v>306</v>
      </c>
      <c r="L297" s="17">
        <f t="shared" si="33"/>
        <v>308</v>
      </c>
      <c r="M297" s="17" t="str">
        <f t="shared" si="34"/>
        <v>木質ペレット直焚き吸収冷温水機（二重効用）</v>
      </c>
      <c r="N297"/>
      <c r="O297"/>
    </row>
    <row r="298" spans="2:15">
      <c r="B298" s="122" t="s">
        <v>2994</v>
      </c>
      <c r="C298" s="426" t="s">
        <v>995</v>
      </c>
      <c r="D298" s="426"/>
      <c r="E298" s="115" t="s">
        <v>997</v>
      </c>
      <c r="F298" s="122">
        <v>12</v>
      </c>
      <c r="G298" s="122" t="s">
        <v>3394</v>
      </c>
      <c r="H298" s="367" t="s">
        <v>1788</v>
      </c>
      <c r="I298" s="368"/>
      <c r="J298" s="140" t="str">
        <f t="shared" si="32"/>
        <v>309～312</v>
      </c>
      <c r="K298" s="60">
        <f>INDEX('1.2(2)'!$E:$E,MATCH(M298,'1.2(2)'!$F:$F,0),1)</f>
        <v>309</v>
      </c>
      <c r="L298" s="17">
        <f t="shared" si="33"/>
        <v>312</v>
      </c>
      <c r="M298" s="17" t="str">
        <f t="shared" si="34"/>
        <v>吸着式冷凍機</v>
      </c>
      <c r="N298"/>
      <c r="O298"/>
    </row>
    <row r="299" spans="2:15" ht="14.4" customHeight="1">
      <c r="B299" s="122" t="s">
        <v>2994</v>
      </c>
      <c r="C299" s="426" t="s">
        <v>995</v>
      </c>
      <c r="D299" s="426"/>
      <c r="E299" s="115" t="s">
        <v>997</v>
      </c>
      <c r="F299" s="122">
        <v>13</v>
      </c>
      <c r="G299" s="122" t="s">
        <v>3395</v>
      </c>
      <c r="H299" s="367" t="s">
        <v>1771</v>
      </c>
      <c r="I299" s="368"/>
      <c r="J299" s="140" t="str">
        <f t="shared" si="32"/>
        <v>313～319</v>
      </c>
      <c r="K299" s="60">
        <f>INDEX('1.2(2)'!$E:$E,MATCH(M299,'1.2(2)'!$F:$F,0),1)</f>
        <v>313</v>
      </c>
      <c r="L299" s="17">
        <f t="shared" si="33"/>
        <v>319</v>
      </c>
      <c r="M299" s="17" t="str">
        <f t="shared" si="34"/>
        <v>パッシブ地中熱利用システム</v>
      </c>
      <c r="N299"/>
      <c r="O299"/>
    </row>
    <row r="300" spans="2:15">
      <c r="B300" s="122" t="s">
        <v>2994</v>
      </c>
      <c r="C300" s="426" t="s">
        <v>995</v>
      </c>
      <c r="D300" s="426"/>
      <c r="E300" s="115" t="s">
        <v>997</v>
      </c>
      <c r="F300" s="122">
        <v>14</v>
      </c>
      <c r="G300" s="122" t="s">
        <v>3396</v>
      </c>
      <c r="H300" s="367" t="s">
        <v>2808</v>
      </c>
      <c r="I300" s="368"/>
      <c r="J300" s="140">
        <f t="shared" si="32"/>
        <v>320</v>
      </c>
      <c r="K300" s="60">
        <f>INDEX('1.2(2)'!$E:$E,MATCH(M300,'1.2(2)'!$F:$F,0),1)</f>
        <v>320</v>
      </c>
      <c r="L300" s="17">
        <f t="shared" si="33"/>
        <v>320</v>
      </c>
      <c r="M300" s="17" t="str">
        <f t="shared" si="34"/>
        <v>二流体加湿器</v>
      </c>
      <c r="N300"/>
      <c r="O300"/>
    </row>
    <row r="301" spans="2:15">
      <c r="B301" s="122" t="s">
        <v>2994</v>
      </c>
      <c r="C301" s="426" t="s">
        <v>995</v>
      </c>
      <c r="D301" s="426"/>
      <c r="E301" s="115" t="s">
        <v>997</v>
      </c>
      <c r="F301" s="122">
        <v>15</v>
      </c>
      <c r="G301" s="122" t="s">
        <v>3397</v>
      </c>
      <c r="H301" s="367" t="s">
        <v>1991</v>
      </c>
      <c r="I301" s="368"/>
      <c r="J301" s="140">
        <f t="shared" si="32"/>
        <v>321</v>
      </c>
      <c r="K301" s="60">
        <f>INDEX('1.2(2)'!$E:$E,MATCH(M301,'1.2(2)'!$F:$F,0),1)</f>
        <v>321</v>
      </c>
      <c r="L301" s="17">
        <f t="shared" si="33"/>
        <v>321</v>
      </c>
      <c r="M301" s="17" t="str">
        <f t="shared" si="34"/>
        <v>密閉式ペレットストーブ</v>
      </c>
      <c r="N301"/>
      <c r="O301"/>
    </row>
    <row r="302" spans="2:15" ht="14.4" customHeight="1">
      <c r="B302" s="122" t="s">
        <v>2994</v>
      </c>
      <c r="C302" s="426" t="s">
        <v>995</v>
      </c>
      <c r="D302" s="426"/>
      <c r="E302" s="115" t="s">
        <v>997</v>
      </c>
      <c r="F302" s="122">
        <v>17</v>
      </c>
      <c r="G302" s="122" t="s">
        <v>3398</v>
      </c>
      <c r="H302" s="367" t="s">
        <v>1999</v>
      </c>
      <c r="I302" s="368"/>
      <c r="J302" s="140" t="str">
        <f t="shared" si="32"/>
        <v>322～333</v>
      </c>
      <c r="K302" s="60">
        <f>INDEX('1.2(2)'!$E:$E,MATCH(M302,'1.2(2)'!$F:$F,0),1)</f>
        <v>322</v>
      </c>
      <c r="L302" s="17">
        <f t="shared" si="33"/>
        <v>333</v>
      </c>
      <c r="M302" s="17" t="str">
        <f t="shared" si="34"/>
        <v>ヒートポンプ給湯機(空気熱源)</v>
      </c>
      <c r="N302"/>
      <c r="O302"/>
    </row>
    <row r="303" spans="2:15">
      <c r="B303" s="122" t="s">
        <v>2994</v>
      </c>
      <c r="C303" s="426" t="s">
        <v>995</v>
      </c>
      <c r="D303" s="426"/>
      <c r="E303" s="115" t="s">
        <v>997</v>
      </c>
      <c r="F303" s="122">
        <v>18</v>
      </c>
      <c r="G303" s="122" t="s">
        <v>57</v>
      </c>
      <c r="H303" s="367" t="s">
        <v>59</v>
      </c>
      <c r="I303" s="368"/>
      <c r="J303" s="140">
        <f t="shared" si="32"/>
        <v>334</v>
      </c>
      <c r="K303" s="60">
        <f>INDEX('1.2(2)'!$E:$E,MATCH(M303,'1.2(2)'!$F:$F,0),1)</f>
        <v>334</v>
      </c>
      <c r="L303" s="17">
        <f t="shared" si="33"/>
        <v>334</v>
      </c>
      <c r="M303" s="17" t="str">
        <f t="shared" si="34"/>
        <v>潜熱回収型給湯器</v>
      </c>
      <c r="N303"/>
      <c r="O303"/>
    </row>
    <row r="304" spans="2:15">
      <c r="B304" s="122" t="s">
        <v>2994</v>
      </c>
      <c r="C304" s="426" t="s">
        <v>995</v>
      </c>
      <c r="D304" s="426"/>
      <c r="E304" s="115" t="s">
        <v>997</v>
      </c>
      <c r="F304" s="122">
        <v>22</v>
      </c>
      <c r="G304" s="122" t="s">
        <v>68</v>
      </c>
      <c r="H304" s="367" t="s">
        <v>2379</v>
      </c>
      <c r="I304" s="368"/>
      <c r="J304" s="140" t="str">
        <f t="shared" si="32"/>
        <v>335～349</v>
      </c>
      <c r="K304" s="60">
        <f>INDEX('1.2(2)'!$E:$E,MATCH(M304,'1.2(2)'!$F:$F,0),1)</f>
        <v>335</v>
      </c>
      <c r="L304" s="17">
        <f t="shared" si="33"/>
        <v>349</v>
      </c>
      <c r="M304" s="17" t="str">
        <f t="shared" si="34"/>
        <v>LED照明器具</v>
      </c>
      <c r="N304"/>
      <c r="O304"/>
    </row>
    <row r="305" spans="2:15">
      <c r="B305" s="122" t="s">
        <v>2994</v>
      </c>
      <c r="C305" s="426" t="s">
        <v>995</v>
      </c>
      <c r="D305" s="426"/>
      <c r="E305" s="115" t="s">
        <v>997</v>
      </c>
      <c r="F305" s="122">
        <v>23</v>
      </c>
      <c r="G305" s="122" t="s">
        <v>3399</v>
      </c>
      <c r="H305" s="367" t="s">
        <v>2076</v>
      </c>
      <c r="I305" s="368"/>
      <c r="J305" s="140" t="str">
        <f t="shared" si="32"/>
        <v>350～356</v>
      </c>
      <c r="K305" s="60">
        <f>INDEX('1.2(2)'!$E:$E,MATCH(M305,'1.2(2)'!$F:$F,0),1)</f>
        <v>350</v>
      </c>
      <c r="L305" s="17">
        <f t="shared" si="33"/>
        <v>356</v>
      </c>
      <c r="M305" s="17" t="str">
        <f t="shared" si="34"/>
        <v>蒸気ボイラ(貫流ボイラ)</v>
      </c>
      <c r="N305"/>
      <c r="O305"/>
    </row>
    <row r="306" spans="2:15" ht="14.4" customHeight="1">
      <c r="B306" s="122" t="s">
        <v>2994</v>
      </c>
      <c r="C306" s="426" t="s">
        <v>995</v>
      </c>
      <c r="D306" s="426"/>
      <c r="E306" s="115" t="s">
        <v>997</v>
      </c>
      <c r="F306" s="122">
        <v>23</v>
      </c>
      <c r="G306" s="122" t="s">
        <v>3399</v>
      </c>
      <c r="H306" s="367" t="s">
        <v>2101</v>
      </c>
      <c r="I306" s="368"/>
      <c r="J306" s="140" t="str">
        <f t="shared" si="32"/>
        <v>357～364</v>
      </c>
      <c r="K306" s="60">
        <f>INDEX('1.2(2)'!$E:$E,MATCH(M306,'1.2(2)'!$F:$F,0),1)</f>
        <v>357</v>
      </c>
      <c r="L306" s="17">
        <f t="shared" si="33"/>
        <v>364</v>
      </c>
      <c r="M306" s="17" t="str">
        <f t="shared" si="34"/>
        <v>蒸気ボイラ(炉筒煙管ボイラ)</v>
      </c>
      <c r="N306"/>
      <c r="O306"/>
    </row>
    <row r="307" spans="2:15">
      <c r="B307" s="122" t="s">
        <v>2994</v>
      </c>
      <c r="C307" s="426" t="s">
        <v>995</v>
      </c>
      <c r="D307" s="426"/>
      <c r="E307" s="115" t="s">
        <v>997</v>
      </c>
      <c r="F307" s="122">
        <v>23</v>
      </c>
      <c r="G307" s="122" t="s">
        <v>3399</v>
      </c>
      <c r="H307" s="367" t="s">
        <v>2113</v>
      </c>
      <c r="I307" s="368"/>
      <c r="J307" s="140" t="str">
        <f t="shared" si="32"/>
        <v>365～369</v>
      </c>
      <c r="K307" s="60">
        <f>INDEX('1.2(2)'!$E:$E,MATCH(M307,'1.2(2)'!$F:$F,0),1)</f>
        <v>365</v>
      </c>
      <c r="L307" s="17">
        <f t="shared" si="33"/>
        <v>369</v>
      </c>
      <c r="M307" s="17" t="str">
        <f t="shared" si="34"/>
        <v>蒸気ボイラ(水管ボイラ)</v>
      </c>
      <c r="N307"/>
      <c r="O307"/>
    </row>
    <row r="308" spans="2:15">
      <c r="B308" s="122" t="s">
        <v>2994</v>
      </c>
      <c r="C308" s="426" t="s">
        <v>995</v>
      </c>
      <c r="D308" s="426"/>
      <c r="E308" s="115" t="s">
        <v>997</v>
      </c>
      <c r="F308" s="122">
        <v>23</v>
      </c>
      <c r="G308" s="122" t="s">
        <v>3399</v>
      </c>
      <c r="H308" s="367" t="s">
        <v>2119</v>
      </c>
      <c r="I308" s="368"/>
      <c r="J308" s="140" t="str">
        <f t="shared" si="32"/>
        <v>370～372</v>
      </c>
      <c r="K308" s="60">
        <f>INDEX('1.2(2)'!$E:$E,MATCH(M308,'1.2(2)'!$F:$F,0),1)</f>
        <v>370</v>
      </c>
      <c r="L308" s="17">
        <f t="shared" si="33"/>
        <v>372</v>
      </c>
      <c r="M308" s="17" t="str">
        <f t="shared" si="34"/>
        <v>水素ボイラ(貫流ボイラ)</v>
      </c>
      <c r="N308"/>
      <c r="O308"/>
    </row>
    <row r="309" spans="2:15">
      <c r="B309" s="122" t="s">
        <v>2994</v>
      </c>
      <c r="C309" s="426" t="s">
        <v>995</v>
      </c>
      <c r="D309" s="426"/>
      <c r="E309" s="115" t="s">
        <v>997</v>
      </c>
      <c r="F309" s="122">
        <v>24</v>
      </c>
      <c r="G309" s="122" t="s">
        <v>75</v>
      </c>
      <c r="H309" s="367" t="s">
        <v>2023</v>
      </c>
      <c r="I309" s="368"/>
      <c r="J309" s="140" t="str">
        <f t="shared" si="32"/>
        <v>373～390</v>
      </c>
      <c r="K309" s="60">
        <f>INDEX('1.2(2)'!$E:$E,MATCH(M309,'1.2(2)'!$F:$F,0),1)</f>
        <v>373</v>
      </c>
      <c r="L309" s="17">
        <f t="shared" si="33"/>
        <v>390</v>
      </c>
      <c r="M309" s="17" t="str">
        <f t="shared" si="34"/>
        <v>温水機</v>
      </c>
      <c r="N309"/>
      <c r="O309"/>
    </row>
    <row r="310" spans="2:15">
      <c r="B310" s="122" t="s">
        <v>2994</v>
      </c>
      <c r="C310" s="426" t="s">
        <v>995</v>
      </c>
      <c r="D310" s="426"/>
      <c r="E310" s="115" t="s">
        <v>997</v>
      </c>
      <c r="F310" s="122">
        <v>25</v>
      </c>
      <c r="G310" s="122" t="s">
        <v>3400</v>
      </c>
      <c r="H310" s="367" t="s">
        <v>2124</v>
      </c>
      <c r="I310" s="368"/>
      <c r="J310" s="140" t="str">
        <f t="shared" si="32"/>
        <v>391～393</v>
      </c>
      <c r="K310" s="60">
        <f>INDEX('1.2(2)'!$E:$E,MATCH(M310,'1.2(2)'!$F:$F,0),1)</f>
        <v>391</v>
      </c>
      <c r="L310" s="17">
        <f t="shared" si="33"/>
        <v>393</v>
      </c>
      <c r="M310" s="17" t="str">
        <f t="shared" si="34"/>
        <v>熱媒ボイラ</v>
      </c>
      <c r="N310"/>
      <c r="O310"/>
    </row>
    <row r="311" spans="2:15" ht="28.8">
      <c r="B311" s="122" t="s">
        <v>2994</v>
      </c>
      <c r="C311" s="426" t="s">
        <v>995</v>
      </c>
      <c r="D311" s="426"/>
      <c r="E311" s="115" t="s">
        <v>997</v>
      </c>
      <c r="F311" s="122">
        <v>31</v>
      </c>
      <c r="G311" s="122" t="s">
        <v>3401</v>
      </c>
      <c r="H311" s="367" t="s">
        <v>1445</v>
      </c>
      <c r="I311" s="368"/>
      <c r="J311" s="140" t="str">
        <f t="shared" si="32"/>
        <v>394～395</v>
      </c>
      <c r="K311" s="60">
        <f>INDEX('1.2(2)'!$E:$E,MATCH(M311,'1.2(2)'!$F:$F,0),1)</f>
        <v>394</v>
      </c>
      <c r="L311" s="17">
        <f t="shared" si="33"/>
        <v>395</v>
      </c>
      <c r="M311" s="17" t="str">
        <f t="shared" si="34"/>
        <v>自然冷媒ターボ冷凍機</v>
      </c>
      <c r="N311"/>
      <c r="O311"/>
    </row>
    <row r="312" spans="2:15" ht="14.4" customHeight="1">
      <c r="B312" s="122" t="s">
        <v>2994</v>
      </c>
      <c r="C312" s="426" t="s">
        <v>995</v>
      </c>
      <c r="D312" s="426"/>
      <c r="E312" s="115" t="s">
        <v>997</v>
      </c>
      <c r="F312" s="122">
        <v>36</v>
      </c>
      <c r="G312" s="122" t="s">
        <v>3402</v>
      </c>
      <c r="H312" s="367" t="s">
        <v>1803</v>
      </c>
      <c r="I312" s="368"/>
      <c r="J312" s="140" t="str">
        <f t="shared" si="32"/>
        <v>396～399</v>
      </c>
      <c r="K312" s="60">
        <f>INDEX('1.2(2)'!$E:$E,MATCH(M312,'1.2(2)'!$F:$F,0),1)</f>
        <v>396</v>
      </c>
      <c r="L312" s="17">
        <f t="shared" si="33"/>
        <v>399</v>
      </c>
      <c r="M312" s="17" t="str">
        <f t="shared" si="34"/>
        <v>高温水ヒートポンプ(空気熱源･循環式)</v>
      </c>
      <c r="N312"/>
      <c r="O312"/>
    </row>
    <row r="313" spans="2:15" ht="14.4" customHeight="1">
      <c r="B313" s="122" t="s">
        <v>2994</v>
      </c>
      <c r="C313" s="426" t="s">
        <v>995</v>
      </c>
      <c r="D313" s="426"/>
      <c r="E313" s="115" t="s">
        <v>997</v>
      </c>
      <c r="F313" s="122">
        <v>36</v>
      </c>
      <c r="G313" s="122" t="s">
        <v>3402</v>
      </c>
      <c r="H313" s="367" t="s">
        <v>1817</v>
      </c>
      <c r="I313" s="368"/>
      <c r="J313" s="140">
        <f t="shared" si="32"/>
        <v>400</v>
      </c>
      <c r="K313" s="60">
        <f>INDEX('1.2(2)'!$E:$E,MATCH(M313,'1.2(2)'!$F:$F,0),1)</f>
        <v>400</v>
      </c>
      <c r="L313" s="17">
        <f t="shared" si="33"/>
        <v>400</v>
      </c>
      <c r="M313" s="17" t="str">
        <f t="shared" si="34"/>
        <v>高温水ヒートポンプ(空気熱源･一過式)</v>
      </c>
      <c r="N313"/>
      <c r="O313"/>
    </row>
    <row r="314" spans="2:15" ht="14.4" customHeight="1">
      <c r="B314" s="122" t="s">
        <v>2994</v>
      </c>
      <c r="C314" s="426" t="s">
        <v>995</v>
      </c>
      <c r="D314" s="426"/>
      <c r="E314" s="115" t="s">
        <v>997</v>
      </c>
      <c r="F314" s="122">
        <v>36</v>
      </c>
      <c r="G314" s="122" t="s">
        <v>3402</v>
      </c>
      <c r="H314" s="367" t="s">
        <v>1823</v>
      </c>
      <c r="I314" s="368"/>
      <c r="J314" s="140" t="str">
        <f t="shared" si="32"/>
        <v>401～468</v>
      </c>
      <c r="K314" s="60">
        <f>INDEX('1.2(2)'!$E:$E,MATCH(M314,'1.2(2)'!$F:$F,0),1)</f>
        <v>401</v>
      </c>
      <c r="L314" s="17">
        <f t="shared" si="33"/>
        <v>468</v>
      </c>
      <c r="M314" s="17" t="str">
        <f t="shared" si="34"/>
        <v>高温水ヒートポンプ(水熱源･循環式)</v>
      </c>
      <c r="N314"/>
      <c r="O314"/>
    </row>
    <row r="315" spans="2:15" ht="14.4" customHeight="1">
      <c r="B315" s="122" t="s">
        <v>2994</v>
      </c>
      <c r="C315" s="426" t="s">
        <v>995</v>
      </c>
      <c r="D315" s="426"/>
      <c r="E315" s="115" t="s">
        <v>997</v>
      </c>
      <c r="F315" s="122">
        <v>36</v>
      </c>
      <c r="G315" s="122" t="s">
        <v>3402</v>
      </c>
      <c r="H315" s="367" t="s">
        <v>1931</v>
      </c>
      <c r="I315" s="368"/>
      <c r="J315" s="140" t="str">
        <f t="shared" si="32"/>
        <v>469～472</v>
      </c>
      <c r="K315" s="60">
        <f>INDEX('1.2(2)'!$E:$E,MATCH(M315,'1.2(2)'!$F:$F,0),1)</f>
        <v>469</v>
      </c>
      <c r="L315" s="17">
        <f t="shared" si="33"/>
        <v>472</v>
      </c>
      <c r="M315" s="17" t="str">
        <f t="shared" si="34"/>
        <v>高温水ヒートポンプ(水熱源･一過式)</v>
      </c>
      <c r="N315"/>
      <c r="O315"/>
    </row>
    <row r="316" spans="2:15" ht="14.4" customHeight="1">
      <c r="B316" s="122" t="s">
        <v>2994</v>
      </c>
      <c r="C316" s="426" t="s">
        <v>995</v>
      </c>
      <c r="D316" s="426"/>
      <c r="E316" s="115" t="s">
        <v>997</v>
      </c>
      <c r="F316" s="122">
        <v>36</v>
      </c>
      <c r="G316" s="122" t="s">
        <v>3402</v>
      </c>
      <c r="H316" s="367" t="s">
        <v>1942</v>
      </c>
      <c r="I316" s="368"/>
      <c r="J316" s="140" t="str">
        <f t="shared" ref="J316:J347" si="35">HYPERLINK("#'"&amp;$B$17&amp;$B$280&amp;"'!E"&amp;K316+6,IF(L316=K316,K316,K316&amp;"～"&amp;L316))</f>
        <v>473～475</v>
      </c>
      <c r="K316" s="60">
        <f>INDEX('1.2(2)'!$E:$E,MATCH(M316,'1.2(2)'!$F:$F,0),1)</f>
        <v>473</v>
      </c>
      <c r="L316" s="17">
        <f t="shared" si="33"/>
        <v>475</v>
      </c>
      <c r="M316" s="17" t="str">
        <f t="shared" si="34"/>
        <v>高温水ヒートポンプ(水空気熱源･循環式)</v>
      </c>
      <c r="N316"/>
      <c r="O316"/>
    </row>
    <row r="317" spans="2:15" ht="14.4" customHeight="1">
      <c r="B317" s="122" t="s">
        <v>2994</v>
      </c>
      <c r="C317" s="426" t="s">
        <v>995</v>
      </c>
      <c r="D317" s="426"/>
      <c r="E317" s="115" t="s">
        <v>997</v>
      </c>
      <c r="F317" s="122">
        <v>36</v>
      </c>
      <c r="G317" s="122" t="s">
        <v>3402</v>
      </c>
      <c r="H317" s="367" t="s">
        <v>1952</v>
      </c>
      <c r="I317" s="368"/>
      <c r="J317" s="140" t="str">
        <f t="shared" si="35"/>
        <v>476～477</v>
      </c>
      <c r="K317" s="60">
        <f>INDEX('1.2(2)'!$E:$E,MATCH(M317,'1.2(2)'!$F:$F,0),1)</f>
        <v>476</v>
      </c>
      <c r="L317" s="17">
        <f t="shared" si="33"/>
        <v>477</v>
      </c>
      <c r="M317" s="17" t="str">
        <f t="shared" si="34"/>
        <v>高温水ヒートポンプ(水空気熱源･一過式)</v>
      </c>
      <c r="N317"/>
      <c r="O317"/>
    </row>
    <row r="318" spans="2:15" ht="14.4" customHeight="1">
      <c r="B318" s="122" t="s">
        <v>2994</v>
      </c>
      <c r="C318" s="426" t="s">
        <v>995</v>
      </c>
      <c r="D318" s="426"/>
      <c r="E318" s="115" t="s">
        <v>997</v>
      </c>
      <c r="F318" s="122">
        <v>38</v>
      </c>
      <c r="G318" s="122" t="s">
        <v>3403</v>
      </c>
      <c r="H318" s="367" t="s">
        <v>1957</v>
      </c>
      <c r="I318" s="368"/>
      <c r="J318" s="140">
        <f t="shared" si="35"/>
        <v>478</v>
      </c>
      <c r="K318" s="60">
        <f>INDEX('1.2(2)'!$E:$E,MATCH(M318,'1.2(2)'!$F:$F,0),1)</f>
        <v>478</v>
      </c>
      <c r="L318" s="17">
        <f t="shared" si="33"/>
        <v>478</v>
      </c>
      <c r="M318" s="17" t="str">
        <f t="shared" si="34"/>
        <v>熱風ヒートポンプ(空気熱源･一過式)</v>
      </c>
      <c r="N318"/>
      <c r="O318"/>
    </row>
    <row r="319" spans="2:15" ht="14.4" customHeight="1">
      <c r="B319" s="122" t="s">
        <v>2994</v>
      </c>
      <c r="C319" s="426" t="s">
        <v>995</v>
      </c>
      <c r="D319" s="426"/>
      <c r="E319" s="115" t="s">
        <v>997</v>
      </c>
      <c r="F319" s="122">
        <v>38</v>
      </c>
      <c r="G319" s="122" t="s">
        <v>3403</v>
      </c>
      <c r="H319" s="367" t="s">
        <v>1960</v>
      </c>
      <c r="I319" s="368"/>
      <c r="J319" s="140" t="str">
        <f t="shared" si="35"/>
        <v>479～481</v>
      </c>
      <c r="K319" s="60">
        <f>INDEX('1.2(2)'!$E:$E,MATCH(M319,'1.2(2)'!$F:$F,0),1)</f>
        <v>479</v>
      </c>
      <c r="L319" s="17">
        <f t="shared" si="33"/>
        <v>481</v>
      </c>
      <c r="M319" s="17" t="str">
        <f t="shared" si="34"/>
        <v>熱風ヒートポンプ(水熱源･一過/循環式)</v>
      </c>
      <c r="N319"/>
      <c r="O319"/>
    </row>
    <row r="320" spans="2:15" ht="14.4" customHeight="1">
      <c r="B320" s="122" t="s">
        <v>2994</v>
      </c>
      <c r="C320" s="426" t="s">
        <v>995</v>
      </c>
      <c r="D320" s="426"/>
      <c r="E320" s="115" t="s">
        <v>997</v>
      </c>
      <c r="F320" s="122">
        <v>39</v>
      </c>
      <c r="G320" s="122" t="s">
        <v>3404</v>
      </c>
      <c r="H320" s="367" t="s">
        <v>1968</v>
      </c>
      <c r="I320" s="368"/>
      <c r="J320" s="140" t="str">
        <f t="shared" si="35"/>
        <v>482～484</v>
      </c>
      <c r="K320" s="60">
        <f>INDEX('1.2(2)'!$E:$E,MATCH(M320,'1.2(2)'!$F:$F,0),1)</f>
        <v>482</v>
      </c>
      <c r="L320" s="17">
        <f t="shared" si="33"/>
        <v>484</v>
      </c>
      <c r="M320" s="17" t="str">
        <f t="shared" si="34"/>
        <v>蒸気発生ヒートポンプ(水熱源･一過式)</v>
      </c>
      <c r="N320"/>
      <c r="O320"/>
    </row>
    <row r="321" spans="2:15" ht="14.4" customHeight="1">
      <c r="B321" s="122" t="s">
        <v>2994</v>
      </c>
      <c r="C321" s="426" t="s">
        <v>995</v>
      </c>
      <c r="D321" s="426"/>
      <c r="E321" s="115" t="s">
        <v>997</v>
      </c>
      <c r="F321" s="122">
        <v>40</v>
      </c>
      <c r="G321" s="122" t="s">
        <v>101</v>
      </c>
      <c r="H321" s="367" t="s">
        <v>2826</v>
      </c>
      <c r="I321" s="368"/>
      <c r="J321" s="140" t="str">
        <f t="shared" si="35"/>
        <v>485～486</v>
      </c>
      <c r="K321" s="60">
        <f>INDEX('1.2(2)'!$E:$E,MATCH(M321,'1.2(2)'!$F:$F,0),1)</f>
        <v>485</v>
      </c>
      <c r="L321" s="17">
        <f t="shared" si="33"/>
        <v>486</v>
      </c>
      <c r="M321" s="17" t="str">
        <f t="shared" si="34"/>
        <v>MVR型（自己蒸気機械圧縮型）蒸発濃縮装置</v>
      </c>
      <c r="N321"/>
      <c r="O321"/>
    </row>
    <row r="322" spans="2:15">
      <c r="B322" s="122" t="s">
        <v>2994</v>
      </c>
      <c r="C322" s="426" t="s">
        <v>995</v>
      </c>
      <c r="D322" s="426"/>
      <c r="E322" s="115" t="s">
        <v>997</v>
      </c>
      <c r="F322" s="122">
        <v>42</v>
      </c>
      <c r="G322" s="122" t="s">
        <v>3405</v>
      </c>
      <c r="H322" s="367" t="s">
        <v>2796</v>
      </c>
      <c r="I322" s="368"/>
      <c r="J322" s="140" t="str">
        <f t="shared" si="35"/>
        <v>487～489</v>
      </c>
      <c r="K322" s="60">
        <f>INDEX('1.2(2)'!$E:$E,MATCH(M322,'1.2(2)'!$F:$F,0),1)</f>
        <v>487</v>
      </c>
      <c r="L322" s="17">
        <f t="shared" si="33"/>
        <v>489</v>
      </c>
      <c r="M322" s="17" t="str">
        <f t="shared" si="34"/>
        <v>蒸気リサイクル型濃縮乾燥装置</v>
      </c>
      <c r="N322"/>
      <c r="O322"/>
    </row>
    <row r="323" spans="2:15" ht="14.4" customHeight="1">
      <c r="B323" s="122" t="s">
        <v>2994</v>
      </c>
      <c r="C323" s="426" t="s">
        <v>995</v>
      </c>
      <c r="D323" s="426"/>
      <c r="E323" s="115" t="s">
        <v>997</v>
      </c>
      <c r="F323" s="122">
        <v>43</v>
      </c>
      <c r="G323" s="122" t="s">
        <v>108</v>
      </c>
      <c r="H323" s="367" t="s">
        <v>1978</v>
      </c>
      <c r="I323" s="368"/>
      <c r="J323" s="140" t="str">
        <f t="shared" si="35"/>
        <v>490～492</v>
      </c>
      <c r="K323" s="60">
        <f>INDEX('1.2(2)'!$E:$E,MATCH(M323,'1.2(2)'!$F:$F,0),1)</f>
        <v>490</v>
      </c>
      <c r="L323" s="17">
        <f t="shared" si="33"/>
        <v>492</v>
      </c>
      <c r="M323" s="17" t="str">
        <f t="shared" si="34"/>
        <v>蒸気再圧縮装置</v>
      </c>
      <c r="N323"/>
      <c r="O323"/>
    </row>
    <row r="324" spans="2:15" ht="28.8">
      <c r="B324" s="122" t="s">
        <v>2994</v>
      </c>
      <c r="C324" s="426" t="s">
        <v>995</v>
      </c>
      <c r="D324" s="426"/>
      <c r="E324" s="115" t="s">
        <v>997</v>
      </c>
      <c r="F324" s="122">
        <v>44</v>
      </c>
      <c r="G324" s="122" t="s">
        <v>3406</v>
      </c>
      <c r="H324" s="367" t="s">
        <v>2128</v>
      </c>
      <c r="I324" s="368"/>
      <c r="J324" s="140" t="str">
        <f t="shared" si="35"/>
        <v>493～544</v>
      </c>
      <c r="K324" s="60">
        <f>INDEX('1.2(2)'!$E:$E,MATCH(M324,'1.2(2)'!$F:$F,0),1)</f>
        <v>493</v>
      </c>
      <c r="L324" s="17">
        <f t="shared" si="33"/>
        <v>544</v>
      </c>
      <c r="M324" s="17" t="str">
        <f t="shared" si="34"/>
        <v>ガスエンジンコージェネレーション</v>
      </c>
      <c r="N324"/>
      <c r="O324"/>
    </row>
    <row r="325" spans="2:15" ht="14.4" customHeight="1">
      <c r="B325" s="122" t="s">
        <v>2994</v>
      </c>
      <c r="C325" s="426" t="s">
        <v>995</v>
      </c>
      <c r="D325" s="426"/>
      <c r="E325" s="115" t="s">
        <v>997</v>
      </c>
      <c r="F325" s="122">
        <v>45</v>
      </c>
      <c r="G325" s="122" t="s">
        <v>113</v>
      </c>
      <c r="H325" s="367" t="s">
        <v>2207</v>
      </c>
      <c r="I325" s="368"/>
      <c r="J325" s="140" t="str">
        <f t="shared" si="35"/>
        <v>545～576</v>
      </c>
      <c r="K325" s="60">
        <f>INDEX('1.2(2)'!$E:$E,MATCH(M325,'1.2(2)'!$F:$F,0),1)</f>
        <v>545</v>
      </c>
      <c r="L325" s="17">
        <f t="shared" si="33"/>
        <v>576</v>
      </c>
      <c r="M325" s="17" t="str">
        <f t="shared" si="34"/>
        <v>ガスタービンコージェネレーション</v>
      </c>
      <c r="N325"/>
      <c r="O325"/>
    </row>
    <row r="326" spans="2:15" ht="14.4" customHeight="1">
      <c r="B326" s="122" t="s">
        <v>2994</v>
      </c>
      <c r="C326" s="426" t="s">
        <v>995</v>
      </c>
      <c r="D326" s="426"/>
      <c r="E326" s="115" t="s">
        <v>997</v>
      </c>
      <c r="F326" s="122">
        <v>46</v>
      </c>
      <c r="G326" s="122" t="s">
        <v>115</v>
      </c>
      <c r="H326" s="367" t="s">
        <v>2246</v>
      </c>
      <c r="I326" s="368"/>
      <c r="J326" s="140" t="str">
        <f t="shared" si="35"/>
        <v>577～612</v>
      </c>
      <c r="K326" s="60">
        <f>INDEX('1.2(2)'!$E:$E,MATCH(M326,'1.2(2)'!$F:$F,0),1)</f>
        <v>577</v>
      </c>
      <c r="L326" s="17">
        <f t="shared" si="33"/>
        <v>612</v>
      </c>
      <c r="M326" s="17" t="str">
        <f t="shared" si="34"/>
        <v>燃料電池コージェネレーション</v>
      </c>
      <c r="N326"/>
      <c r="O326"/>
    </row>
    <row r="327" spans="2:15" ht="14.4" customHeight="1">
      <c r="B327" s="122" t="s">
        <v>2994</v>
      </c>
      <c r="C327" s="426" t="s">
        <v>995</v>
      </c>
      <c r="D327" s="426"/>
      <c r="E327" s="115" t="s">
        <v>997</v>
      </c>
      <c r="F327" s="122">
        <v>47</v>
      </c>
      <c r="G327" s="122" t="s">
        <v>3407</v>
      </c>
      <c r="H327" s="367" t="s">
        <v>2584</v>
      </c>
      <c r="I327" s="368"/>
      <c r="J327" s="140" t="str">
        <f t="shared" si="35"/>
        <v>613～658</v>
      </c>
      <c r="K327" s="60">
        <f>INDEX('1.2(2)'!$E:$E,MATCH(M327,'1.2(2)'!$F:$F,0),1)</f>
        <v>613</v>
      </c>
      <c r="L327" s="17">
        <f t="shared" si="33"/>
        <v>658</v>
      </c>
      <c r="M327" s="17" t="str">
        <f t="shared" si="34"/>
        <v>油入変圧器</v>
      </c>
      <c r="N327"/>
      <c r="O327"/>
    </row>
    <row r="328" spans="2:15">
      <c r="B328" s="122" t="s">
        <v>2994</v>
      </c>
      <c r="C328" s="426" t="s">
        <v>995</v>
      </c>
      <c r="D328" s="426"/>
      <c r="E328" s="115" t="s">
        <v>997</v>
      </c>
      <c r="F328" s="122">
        <v>47</v>
      </c>
      <c r="G328" s="122" t="s">
        <v>3407</v>
      </c>
      <c r="H328" s="367" t="s">
        <v>2656</v>
      </c>
      <c r="I328" s="368"/>
      <c r="J328" s="140" t="str">
        <f t="shared" si="35"/>
        <v>659～704</v>
      </c>
      <c r="K328" s="60">
        <f>INDEX('1.2(2)'!$E:$E,MATCH(M328,'1.2(2)'!$F:$F,0),1)</f>
        <v>659</v>
      </c>
      <c r="L328" s="17">
        <f t="shared" si="33"/>
        <v>704</v>
      </c>
      <c r="M328" s="17" t="str">
        <f t="shared" si="34"/>
        <v>モールド変圧器</v>
      </c>
      <c r="N328"/>
      <c r="O328"/>
    </row>
    <row r="329" spans="2:15">
      <c r="B329" s="122" t="s">
        <v>2994</v>
      </c>
      <c r="C329" s="426" t="s">
        <v>995</v>
      </c>
      <c r="D329" s="426"/>
      <c r="E329" s="115" t="s">
        <v>997</v>
      </c>
      <c r="F329" s="122">
        <v>48</v>
      </c>
      <c r="G329" s="122" t="s">
        <v>122</v>
      </c>
      <c r="H329" s="367" t="s">
        <v>2419</v>
      </c>
      <c r="I329" s="368"/>
      <c r="J329" s="140" t="str">
        <f t="shared" si="35"/>
        <v>705～800</v>
      </c>
      <c r="K329" s="60">
        <f>INDEX('1.2(2)'!$E:$E,MATCH(M329,'1.2(2)'!$F:$F,0),1)</f>
        <v>705</v>
      </c>
      <c r="L329" s="17">
        <f t="shared" si="33"/>
        <v>800</v>
      </c>
      <c r="M329" s="17" t="str">
        <f t="shared" si="34"/>
        <v>誘導モータ</v>
      </c>
      <c r="N329"/>
      <c r="O329"/>
    </row>
    <row r="330" spans="2:15">
      <c r="B330" s="122" t="s">
        <v>2994</v>
      </c>
      <c r="C330" s="426" t="s">
        <v>995</v>
      </c>
      <c r="D330" s="426"/>
      <c r="E330" s="115" t="s">
        <v>997</v>
      </c>
      <c r="F330" s="122">
        <v>49</v>
      </c>
      <c r="G330" s="122" t="s">
        <v>124</v>
      </c>
      <c r="H330" s="367" t="s">
        <v>126</v>
      </c>
      <c r="I330" s="368"/>
      <c r="J330" s="140" t="str">
        <f t="shared" si="35"/>
        <v>801～951</v>
      </c>
      <c r="K330" s="60">
        <f>INDEX('1.2(2)'!$E:$E,MATCH(M330,'1.2(2)'!$F:$F,0),1)</f>
        <v>801</v>
      </c>
      <c r="L330" s="17">
        <f t="shared" si="33"/>
        <v>951</v>
      </c>
      <c r="M330" s="17" t="str">
        <f t="shared" si="34"/>
        <v>永久磁石同期モータ</v>
      </c>
      <c r="N330"/>
      <c r="O330"/>
    </row>
    <row r="331" spans="2:15">
      <c r="B331" s="122" t="s">
        <v>2994</v>
      </c>
      <c r="C331" s="426" t="s">
        <v>995</v>
      </c>
      <c r="D331" s="426"/>
      <c r="E331" s="115" t="s">
        <v>997</v>
      </c>
      <c r="F331" s="122">
        <v>50</v>
      </c>
      <c r="G331" s="122" t="s">
        <v>3408</v>
      </c>
      <c r="H331" s="367" t="s">
        <v>2710</v>
      </c>
      <c r="I331" s="368"/>
      <c r="J331" s="140" t="str">
        <f t="shared" si="35"/>
        <v>952～820</v>
      </c>
      <c r="K331" s="60">
        <f>INDEX('1.2(2)'!$E:$E,MATCH(M331,'1.2(2)'!$F:$F,0),1)</f>
        <v>952</v>
      </c>
      <c r="L331" s="17">
        <f t="shared" si="33"/>
        <v>820</v>
      </c>
      <c r="M331" s="17" t="str">
        <f t="shared" si="34"/>
        <v>蒸気駆動圧縮機</v>
      </c>
      <c r="N331"/>
      <c r="O331"/>
    </row>
    <row r="332" spans="2:15">
      <c r="B332" s="122" t="s">
        <v>2994</v>
      </c>
      <c r="C332" s="426" t="s">
        <v>995</v>
      </c>
      <c r="D332" s="426"/>
      <c r="E332" s="115" t="s">
        <v>997</v>
      </c>
      <c r="F332" s="122">
        <v>51</v>
      </c>
      <c r="G332" s="122" t="s">
        <v>3409</v>
      </c>
      <c r="H332" s="367" t="s">
        <v>129</v>
      </c>
      <c r="I332" s="368"/>
      <c r="J332" s="140" t="e">
        <f t="shared" si="35"/>
        <v>#N/A</v>
      </c>
      <c r="K332" s="60">
        <f>INDEX('1.2(2)'!$E:$E,MATCH(M332,'1.2(2)'!$F:$F,0),1)</f>
        <v>821</v>
      </c>
      <c r="L332" s="17" t="e">
        <f t="shared" si="33"/>
        <v>#N/A</v>
      </c>
      <c r="M332" s="17" t="str">
        <f t="shared" si="34"/>
        <v>熱回収式ねじ容積形圧縮機</v>
      </c>
      <c r="N332"/>
      <c r="O332"/>
    </row>
    <row r="333" spans="2:15" ht="14.4" customHeight="1">
      <c r="B333" s="122" t="s">
        <v>2994</v>
      </c>
      <c r="C333" s="426" t="s">
        <v>995</v>
      </c>
      <c r="D333" s="426"/>
      <c r="E333" s="115" t="s">
        <v>997</v>
      </c>
      <c r="F333" s="122">
        <v>57</v>
      </c>
      <c r="G333" s="122" t="s">
        <v>142</v>
      </c>
      <c r="H333" s="367" t="s">
        <v>144</v>
      </c>
      <c r="I333" s="368"/>
      <c r="J333" s="140" t="e">
        <f t="shared" si="35"/>
        <v>#N/A</v>
      </c>
      <c r="K333" s="60" t="e">
        <f>INDEX('1.2(2)'!$E:$E,MATCH(M333,'1.2(2)'!$F:$F,0),1)</f>
        <v>#N/A</v>
      </c>
      <c r="L333" s="17">
        <f t="shared" si="33"/>
        <v>824</v>
      </c>
      <c r="M333" s="17" t="str">
        <f t="shared" si="34"/>
        <v>業務用冷凍冷蔵庫</v>
      </c>
      <c r="N333"/>
      <c r="O333"/>
    </row>
    <row r="334" spans="2:15">
      <c r="B334" s="122" t="s">
        <v>2994</v>
      </c>
      <c r="C334" s="426" t="s">
        <v>995</v>
      </c>
      <c r="D334" s="426"/>
      <c r="E334" s="115" t="s">
        <v>997</v>
      </c>
      <c r="F334" s="122">
        <v>61</v>
      </c>
      <c r="G334" s="122" t="s">
        <v>3410</v>
      </c>
      <c r="H334" s="367" t="s">
        <v>153</v>
      </c>
      <c r="I334" s="368"/>
      <c r="J334" s="140" t="str">
        <f t="shared" si="35"/>
        <v>825～826</v>
      </c>
      <c r="K334" s="60">
        <f>INDEX('1.2(2)'!$E:$E,MATCH(M334,'1.2(2)'!$F:$F,0),1)</f>
        <v>825</v>
      </c>
      <c r="L334" s="17">
        <f t="shared" si="33"/>
        <v>826</v>
      </c>
      <c r="M334" s="17" t="str">
        <f t="shared" si="34"/>
        <v>空気冷媒方式冷凍機</v>
      </c>
      <c r="N334"/>
      <c r="O334"/>
    </row>
    <row r="335" spans="2:15" ht="43.2">
      <c r="B335" s="122" t="s">
        <v>2994</v>
      </c>
      <c r="C335" s="426" t="s">
        <v>995</v>
      </c>
      <c r="D335" s="426"/>
      <c r="E335" s="115" t="s">
        <v>997</v>
      </c>
      <c r="F335" s="122">
        <v>62</v>
      </c>
      <c r="G335" s="122" t="s">
        <v>3411</v>
      </c>
      <c r="H335" s="367" t="s">
        <v>158</v>
      </c>
      <c r="I335" s="368"/>
      <c r="J335" s="140" t="str">
        <f t="shared" si="35"/>
        <v>827～837</v>
      </c>
      <c r="K335" s="60">
        <f>INDEX('1.2(2)'!$E:$E,MATCH(M335,'1.2(2)'!$F:$F,0),1)</f>
        <v>827</v>
      </c>
      <c r="L335" s="17">
        <f t="shared" si="33"/>
        <v>837</v>
      </c>
      <c r="M335" s="17" t="str">
        <f t="shared" si="34"/>
        <v>冷凍冷蔵倉庫用自然冷媒冷凍機（アンモニア/CO2二次冷媒システム）</v>
      </c>
      <c r="N335"/>
      <c r="O335"/>
    </row>
    <row r="336" spans="2:15" ht="14.4" customHeight="1">
      <c r="B336" s="122" t="s">
        <v>2994</v>
      </c>
      <c r="C336" s="426" t="s">
        <v>995</v>
      </c>
      <c r="D336" s="426"/>
      <c r="E336" s="115" t="s">
        <v>997</v>
      </c>
      <c r="F336" s="122">
        <v>63</v>
      </c>
      <c r="G336" s="122" t="s">
        <v>3412</v>
      </c>
      <c r="H336" s="367" t="s">
        <v>161</v>
      </c>
      <c r="I336" s="368"/>
      <c r="J336" s="140" t="str">
        <f t="shared" si="35"/>
        <v>838～840</v>
      </c>
      <c r="K336" s="60">
        <f>INDEX('1.2(2)'!$E:$E,MATCH(M336,'1.2(2)'!$F:$F,0),1)</f>
        <v>838</v>
      </c>
      <c r="L336" s="17">
        <f t="shared" si="33"/>
        <v>840</v>
      </c>
      <c r="M336" s="17" t="str">
        <f t="shared" si="34"/>
        <v>低温用自然冷媒冷凍機（アンモニア/CO2二次冷媒システム）</v>
      </c>
      <c r="N336"/>
      <c r="O336"/>
    </row>
    <row r="337" spans="2:15" ht="28.95" customHeight="1">
      <c r="B337" s="122" t="s">
        <v>2994</v>
      </c>
      <c r="C337" s="426" t="s">
        <v>995</v>
      </c>
      <c r="D337" s="426"/>
      <c r="E337" s="115" t="s">
        <v>997</v>
      </c>
      <c r="F337" s="122">
        <v>64</v>
      </c>
      <c r="G337" s="122" t="s">
        <v>3413</v>
      </c>
      <c r="H337" s="367" t="s">
        <v>2330</v>
      </c>
      <c r="I337" s="368"/>
      <c r="J337" s="140" t="e">
        <f t="shared" si="35"/>
        <v>#N/A</v>
      </c>
      <c r="K337" s="60">
        <f>INDEX('1.2(2)'!$E:$E,MATCH(M337,'1.2(2)'!$F:$F,0),1)</f>
        <v>841</v>
      </c>
      <c r="L337" s="17" t="e">
        <f t="shared" si="33"/>
        <v>#N/A</v>
      </c>
      <c r="M337" s="17" t="str">
        <f t="shared" si="34"/>
        <v>自然冷媒冷凍冷蔵コンデンシングユニット</v>
      </c>
      <c r="N337"/>
      <c r="O337"/>
    </row>
    <row r="338" spans="2:15">
      <c r="B338" s="122" t="s">
        <v>2994</v>
      </c>
      <c r="C338" s="426" t="s">
        <v>995</v>
      </c>
      <c r="D338" s="426"/>
      <c r="E338" s="115" t="s">
        <v>997</v>
      </c>
      <c r="F338" s="122">
        <v>65</v>
      </c>
      <c r="G338" s="122" t="s">
        <v>162</v>
      </c>
      <c r="H338" s="367" t="s">
        <v>164</v>
      </c>
      <c r="I338" s="368"/>
      <c r="J338" s="140" t="e">
        <f t="shared" si="35"/>
        <v>#N/A</v>
      </c>
      <c r="K338" s="60" t="e">
        <f>INDEX('1.2(2)'!$E:$E,MATCH(M338,'1.2(2)'!$F:$F,0),1)</f>
        <v>#N/A</v>
      </c>
      <c r="L338" s="17" t="e">
        <f t="shared" si="33"/>
        <v>#N/A</v>
      </c>
      <c r="M338" s="17" t="str">
        <f t="shared" si="34"/>
        <v>サーバ用電子計算機</v>
      </c>
      <c r="N338"/>
      <c r="O338"/>
    </row>
    <row r="339" spans="2:15" ht="28.8">
      <c r="B339" s="122" t="s">
        <v>2994</v>
      </c>
      <c r="C339" s="426" t="s">
        <v>995</v>
      </c>
      <c r="D339" s="426"/>
      <c r="E339" s="115" t="s">
        <v>997</v>
      </c>
      <c r="F339" s="122">
        <v>67</v>
      </c>
      <c r="G339" s="122" t="s">
        <v>167</v>
      </c>
      <c r="H339" s="367" t="s">
        <v>2416</v>
      </c>
      <c r="I339" s="368"/>
      <c r="J339" s="140" t="e">
        <f t="shared" si="35"/>
        <v>#N/A</v>
      </c>
      <c r="K339" s="60" t="e">
        <f>INDEX('1.2(2)'!$E:$E,MATCH(M339,'1.2(2)'!$F:$F,0),1)</f>
        <v>#N/A</v>
      </c>
      <c r="L339" s="17" t="e">
        <f t="shared" si="33"/>
        <v>#N/A</v>
      </c>
      <c r="M339" s="17" t="str">
        <f t="shared" si="34"/>
        <v>プリンタ</v>
      </c>
      <c r="N339"/>
      <c r="O339"/>
    </row>
    <row r="340" spans="2:15" ht="28.8">
      <c r="B340" s="122" t="s">
        <v>2994</v>
      </c>
      <c r="C340" s="426" t="s">
        <v>995</v>
      </c>
      <c r="D340" s="426"/>
      <c r="E340" s="115" t="s">
        <v>997</v>
      </c>
      <c r="F340" s="122">
        <v>67</v>
      </c>
      <c r="G340" s="122" t="s">
        <v>167</v>
      </c>
      <c r="H340" s="367" t="s">
        <v>2417</v>
      </c>
      <c r="I340" s="368"/>
      <c r="J340" s="140" t="e">
        <f t="shared" si="35"/>
        <v>#N/A</v>
      </c>
      <c r="K340" s="60" t="e">
        <f>INDEX('1.2(2)'!$E:$E,MATCH(M340,'1.2(2)'!$F:$F,0),1)</f>
        <v>#N/A</v>
      </c>
      <c r="L340" s="17">
        <f t="shared" si="33"/>
        <v>866</v>
      </c>
      <c r="M340" s="17" t="str">
        <f t="shared" si="34"/>
        <v>複合機</v>
      </c>
      <c r="N340"/>
      <c r="O340"/>
    </row>
    <row r="341" spans="2:15">
      <c r="B341" s="122" t="s">
        <v>2994</v>
      </c>
      <c r="C341" s="426" t="s">
        <v>995</v>
      </c>
      <c r="D341" s="426"/>
      <c r="E341" s="115" t="s">
        <v>997</v>
      </c>
      <c r="F341" s="122">
        <v>68</v>
      </c>
      <c r="G341" s="122" t="s">
        <v>3414</v>
      </c>
      <c r="H341" s="367" t="s">
        <v>2738</v>
      </c>
      <c r="I341" s="368"/>
      <c r="J341" s="140">
        <f t="shared" si="35"/>
        <v>867</v>
      </c>
      <c r="K341" s="60">
        <f>INDEX('1.2(2)'!$E:$E,MATCH(M341,'1.2(2)'!$F:$F,0),1)</f>
        <v>867</v>
      </c>
      <c r="L341" s="17">
        <f t="shared" si="33"/>
        <v>867</v>
      </c>
      <c r="M341" s="17" t="str">
        <f t="shared" si="34"/>
        <v>Low-E複層ガラス</v>
      </c>
      <c r="N341"/>
      <c r="O341"/>
    </row>
    <row r="342" spans="2:15">
      <c r="B342" s="122" t="s">
        <v>2994</v>
      </c>
      <c r="C342" s="426" t="s">
        <v>995</v>
      </c>
      <c r="D342" s="426"/>
      <c r="E342" s="115" t="s">
        <v>997</v>
      </c>
      <c r="F342" s="122">
        <v>68</v>
      </c>
      <c r="G342" s="122" t="s">
        <v>3414</v>
      </c>
      <c r="H342" s="367" t="s">
        <v>2747</v>
      </c>
      <c r="I342" s="368"/>
      <c r="J342" s="140">
        <f t="shared" si="35"/>
        <v>868</v>
      </c>
      <c r="K342" s="60">
        <f>INDEX('1.2(2)'!$E:$E,MATCH(M342,'1.2(2)'!$F:$F,0),1)</f>
        <v>868</v>
      </c>
      <c r="L342" s="17">
        <f t="shared" si="33"/>
        <v>868</v>
      </c>
      <c r="M342" s="17" t="str">
        <f t="shared" si="34"/>
        <v>三層Low-E複層ガラス</v>
      </c>
      <c r="N342"/>
      <c r="O342"/>
    </row>
    <row r="343" spans="2:15">
      <c r="B343" s="122" t="s">
        <v>2994</v>
      </c>
      <c r="C343" s="426" t="s">
        <v>995</v>
      </c>
      <c r="D343" s="426"/>
      <c r="E343" s="115" t="s">
        <v>997</v>
      </c>
      <c r="F343" s="122">
        <v>68</v>
      </c>
      <c r="G343" s="122" t="s">
        <v>3414</v>
      </c>
      <c r="H343" s="367" t="s">
        <v>2750</v>
      </c>
      <c r="I343" s="368"/>
      <c r="J343" s="140">
        <f t="shared" si="35"/>
        <v>869</v>
      </c>
      <c r="K343" s="60">
        <f>INDEX('1.2(2)'!$E:$E,MATCH(M343,'1.2(2)'!$F:$F,0),1)</f>
        <v>869</v>
      </c>
      <c r="L343" s="17">
        <f t="shared" si="33"/>
        <v>869</v>
      </c>
      <c r="M343" s="17" t="str">
        <f t="shared" si="34"/>
        <v>真空Low-E複層ガラス</v>
      </c>
      <c r="N343"/>
      <c r="O343"/>
    </row>
    <row r="344" spans="2:15">
      <c r="B344" s="122" t="s">
        <v>2994</v>
      </c>
      <c r="C344" s="426" t="s">
        <v>995</v>
      </c>
      <c r="D344" s="426"/>
      <c r="E344" s="115" t="s">
        <v>997</v>
      </c>
      <c r="F344" s="122">
        <v>68</v>
      </c>
      <c r="G344" s="122" t="s">
        <v>3414</v>
      </c>
      <c r="H344" s="367" t="s">
        <v>2756</v>
      </c>
      <c r="I344" s="368"/>
      <c r="J344" s="140">
        <f t="shared" si="35"/>
        <v>870</v>
      </c>
      <c r="K344" s="60">
        <f>INDEX('1.2(2)'!$E:$E,MATCH(M344,'1.2(2)'!$F:$F,0),1)</f>
        <v>870</v>
      </c>
      <c r="L344" s="17">
        <f t="shared" si="33"/>
        <v>870</v>
      </c>
      <c r="M344" s="17" t="str">
        <f t="shared" si="34"/>
        <v>アタッチメント付きLow-E複層ガラス</v>
      </c>
      <c r="N344"/>
      <c r="O344"/>
    </row>
    <row r="345" spans="2:15" ht="14.4" customHeight="1">
      <c r="B345" s="122" t="s">
        <v>2994</v>
      </c>
      <c r="C345" s="426" t="s">
        <v>995</v>
      </c>
      <c r="D345" s="426"/>
      <c r="E345" s="115" t="s">
        <v>997</v>
      </c>
      <c r="F345" s="122">
        <v>68</v>
      </c>
      <c r="G345" s="122" t="s">
        <v>3414</v>
      </c>
      <c r="H345" s="367" t="s">
        <v>2760</v>
      </c>
      <c r="I345" s="368"/>
      <c r="J345" s="140">
        <f t="shared" si="35"/>
        <v>871</v>
      </c>
      <c r="K345" s="60">
        <f>INDEX('1.2(2)'!$E:$E,MATCH(M345,'1.2(2)'!$F:$F,0),1)</f>
        <v>871</v>
      </c>
      <c r="L345" s="17">
        <f t="shared" si="33"/>
        <v>871</v>
      </c>
      <c r="M345" s="17" t="str">
        <f t="shared" si="34"/>
        <v>真空ガラス</v>
      </c>
      <c r="N345"/>
      <c r="O345"/>
    </row>
    <row r="346" spans="2:15">
      <c r="B346" s="122" t="s">
        <v>2994</v>
      </c>
      <c r="C346" s="426" t="s">
        <v>995</v>
      </c>
      <c r="D346" s="426"/>
      <c r="E346" s="115" t="s">
        <v>997</v>
      </c>
      <c r="F346" s="122">
        <v>68</v>
      </c>
      <c r="G346" s="122" t="s">
        <v>3414</v>
      </c>
      <c r="H346" s="367" t="s">
        <v>2763</v>
      </c>
      <c r="I346" s="368"/>
      <c r="J346" s="140">
        <f t="shared" si="35"/>
        <v>872</v>
      </c>
      <c r="K346" s="60">
        <f>INDEX('1.2(2)'!$E:$E,MATCH(M346,'1.2(2)'!$F:$F,0),1)</f>
        <v>872</v>
      </c>
      <c r="L346" s="17">
        <f t="shared" si="33"/>
        <v>872</v>
      </c>
      <c r="M346" s="17" t="str">
        <f t="shared" si="34"/>
        <v>現場施工型後付けLow-E複層ガラス</v>
      </c>
      <c r="N346"/>
      <c r="O346"/>
    </row>
    <row r="347" spans="2:15" ht="14.4" customHeight="1">
      <c r="B347" s="122" t="s">
        <v>2994</v>
      </c>
      <c r="C347" s="426" t="s">
        <v>995</v>
      </c>
      <c r="D347" s="426"/>
      <c r="E347" s="115" t="s">
        <v>997</v>
      </c>
      <c r="F347" s="122">
        <v>68</v>
      </c>
      <c r="G347" s="122" t="s">
        <v>3414</v>
      </c>
      <c r="H347" s="367" t="s">
        <v>2766</v>
      </c>
      <c r="I347" s="368"/>
      <c r="J347" s="140">
        <f t="shared" si="35"/>
        <v>873</v>
      </c>
      <c r="K347" s="60">
        <f>INDEX('1.2(2)'!$E:$E,MATCH(M347,'1.2(2)'!$F:$F,0),1)</f>
        <v>873</v>
      </c>
      <c r="L347" s="17">
        <f t="shared" si="33"/>
        <v>873</v>
      </c>
      <c r="M347" s="17" t="str">
        <f t="shared" si="34"/>
        <v>薄型Low-E複層ガラス</v>
      </c>
      <c r="N347"/>
      <c r="O347"/>
    </row>
    <row r="348" spans="2:15">
      <c r="B348" s="122" t="s">
        <v>2994</v>
      </c>
      <c r="C348" s="426" t="s">
        <v>995</v>
      </c>
      <c r="D348" s="426"/>
      <c r="E348" s="115" t="s">
        <v>997</v>
      </c>
      <c r="F348" s="122">
        <v>69</v>
      </c>
      <c r="G348" s="122" t="s">
        <v>3415</v>
      </c>
      <c r="H348" s="367" t="s">
        <v>2769</v>
      </c>
      <c r="I348" s="368"/>
      <c r="J348" s="140">
        <f t="shared" ref="J348:J376" si="36">HYPERLINK("#'"&amp;$B$17&amp;$B$280&amp;"'!E"&amp;K348+6,IF(L348=K348,K348,K348&amp;"～"&amp;L348))</f>
        <v>874</v>
      </c>
      <c r="K348" s="60">
        <f>INDEX('1.2(2)'!$E:$E,MATCH(M348,'1.2(2)'!$F:$F,0),1)</f>
        <v>874</v>
      </c>
      <c r="L348" s="17">
        <f t="shared" si="33"/>
        <v>874</v>
      </c>
      <c r="M348" s="17" t="str">
        <f t="shared" si="34"/>
        <v>断熱材(押出法ポリスチレンフォーム)</v>
      </c>
      <c r="N348"/>
      <c r="O348"/>
    </row>
    <row r="349" spans="2:15" ht="14.4" customHeight="1">
      <c r="B349" s="122" t="s">
        <v>2994</v>
      </c>
      <c r="C349" s="426" t="s">
        <v>995</v>
      </c>
      <c r="D349" s="426"/>
      <c r="E349" s="115" t="s">
        <v>997</v>
      </c>
      <c r="F349" s="122">
        <v>69</v>
      </c>
      <c r="G349" s="122" t="s">
        <v>3415</v>
      </c>
      <c r="H349" s="367" t="s">
        <v>2776</v>
      </c>
      <c r="I349" s="368"/>
      <c r="J349" s="140" t="str">
        <f t="shared" si="36"/>
        <v>875～876</v>
      </c>
      <c r="K349" s="60">
        <f>INDEX('1.2(2)'!$E:$E,MATCH(M349,'1.2(2)'!$F:$F,0),1)</f>
        <v>875</v>
      </c>
      <c r="L349" s="17">
        <f t="shared" ref="L349:L375" si="37">K350-1</f>
        <v>876</v>
      </c>
      <c r="M349" s="17" t="str">
        <f t="shared" ref="M349:M376" si="38">H349</f>
        <v>断熱材(グラスウール)</v>
      </c>
      <c r="N349"/>
      <c r="O349"/>
    </row>
    <row r="350" spans="2:15">
      <c r="B350" s="122" t="s">
        <v>2994</v>
      </c>
      <c r="C350" s="426" t="s">
        <v>995</v>
      </c>
      <c r="D350" s="426"/>
      <c r="E350" s="115" t="s">
        <v>997</v>
      </c>
      <c r="F350" s="122">
        <v>69</v>
      </c>
      <c r="G350" s="122" t="s">
        <v>3415</v>
      </c>
      <c r="H350" s="367" t="s">
        <v>2784</v>
      </c>
      <c r="I350" s="368"/>
      <c r="J350" s="140" t="e">
        <f t="shared" si="36"/>
        <v>#N/A</v>
      </c>
      <c r="K350" s="60">
        <f>INDEX('1.2(2)'!$E:$E,MATCH(M350,'1.2(2)'!$F:$F,0),1)</f>
        <v>877</v>
      </c>
      <c r="L350" s="17" t="e">
        <f t="shared" si="37"/>
        <v>#N/A</v>
      </c>
      <c r="M350" s="17" t="str">
        <f t="shared" si="38"/>
        <v>真空断熱材</v>
      </c>
      <c r="N350"/>
      <c r="O350"/>
    </row>
    <row r="351" spans="2:15">
      <c r="B351" s="122" t="s">
        <v>2994</v>
      </c>
      <c r="C351" s="426" t="s">
        <v>995</v>
      </c>
      <c r="D351" s="426"/>
      <c r="E351" s="115" t="s">
        <v>997</v>
      </c>
      <c r="F351" s="122">
        <v>71</v>
      </c>
      <c r="G351" s="122" t="s">
        <v>3416</v>
      </c>
      <c r="H351" s="367" t="s">
        <v>2833</v>
      </c>
      <c r="I351" s="368"/>
      <c r="J351" s="140" t="e">
        <f t="shared" si="36"/>
        <v>#N/A</v>
      </c>
      <c r="K351" s="60" t="e">
        <f>INDEX('1.2(2)'!$E:$E,MATCH(M351,'1.2(2)'!$F:$F,0),1)</f>
        <v>#N/A</v>
      </c>
      <c r="L351" s="17" t="e">
        <f t="shared" si="37"/>
        <v>#N/A</v>
      </c>
      <c r="M351" s="17" t="str">
        <f t="shared" si="38"/>
        <v>ガソリン・ディーゼル車（乗用車）</v>
      </c>
      <c r="N351"/>
      <c r="O351"/>
    </row>
    <row r="352" spans="2:15" ht="14.4" customHeight="1">
      <c r="B352" s="122" t="s">
        <v>2994</v>
      </c>
      <c r="C352" s="426" t="s">
        <v>995</v>
      </c>
      <c r="D352" s="426"/>
      <c r="E352" s="115" t="s">
        <v>997</v>
      </c>
      <c r="F352" s="122">
        <v>72</v>
      </c>
      <c r="G352" s="122" t="s">
        <v>3417</v>
      </c>
      <c r="H352" s="367" t="s">
        <v>2834</v>
      </c>
      <c r="I352" s="368"/>
      <c r="J352" s="140" t="e">
        <f t="shared" si="36"/>
        <v>#N/A</v>
      </c>
      <c r="K352" s="60" t="e">
        <f>INDEX('1.2(2)'!$E:$E,MATCH(M352,'1.2(2)'!$F:$F,0),1)</f>
        <v>#N/A</v>
      </c>
      <c r="L352" s="17" t="e">
        <f t="shared" si="37"/>
        <v>#N/A</v>
      </c>
      <c r="M352" s="17" t="str">
        <f t="shared" si="38"/>
        <v>ディーゼル・天然ガス車（商用車・重量車）</v>
      </c>
      <c r="N352"/>
      <c r="O352"/>
    </row>
    <row r="353" spans="2:15" ht="14.4" customHeight="1">
      <c r="B353" s="122" t="s">
        <v>2997</v>
      </c>
      <c r="C353" s="426" t="s">
        <v>995</v>
      </c>
      <c r="D353" s="426"/>
      <c r="E353" s="115" t="s">
        <v>997</v>
      </c>
      <c r="F353" s="122">
        <v>73</v>
      </c>
      <c r="G353" s="122" t="s">
        <v>3418</v>
      </c>
      <c r="H353" s="367" t="s">
        <v>2835</v>
      </c>
      <c r="I353" s="368"/>
      <c r="J353" s="140" t="e">
        <f t="shared" si="36"/>
        <v>#N/A</v>
      </c>
      <c r="K353" s="60" t="e">
        <f>INDEX('1.2(2)'!$E:$E,MATCH(M353,'1.2(2)'!$F:$F,0),1)</f>
        <v>#N/A</v>
      </c>
      <c r="L353" s="17" t="e">
        <f t="shared" si="37"/>
        <v>#N/A</v>
      </c>
      <c r="M353" s="17" t="str">
        <f t="shared" si="38"/>
        <v>ハイブリット自動車（乗用車）</v>
      </c>
      <c r="N353"/>
      <c r="O353"/>
    </row>
    <row r="354" spans="2:15" ht="14.4" customHeight="1">
      <c r="B354" s="122" t="s">
        <v>2994</v>
      </c>
      <c r="C354" s="426" t="s">
        <v>995</v>
      </c>
      <c r="D354" s="426"/>
      <c r="E354" s="115" t="s">
        <v>997</v>
      </c>
      <c r="F354" s="122">
        <v>73</v>
      </c>
      <c r="G354" s="122" t="s">
        <v>3418</v>
      </c>
      <c r="H354" s="367" t="s">
        <v>2836</v>
      </c>
      <c r="I354" s="368"/>
      <c r="J354" s="140" t="e">
        <f t="shared" si="36"/>
        <v>#N/A</v>
      </c>
      <c r="K354" s="60" t="e">
        <f>INDEX('1.2(2)'!$E:$E,MATCH(M354,'1.2(2)'!$F:$F,0),1)</f>
        <v>#N/A</v>
      </c>
      <c r="L354" s="17" t="e">
        <f t="shared" si="37"/>
        <v>#N/A</v>
      </c>
      <c r="M354" s="17" t="str">
        <f t="shared" si="38"/>
        <v>ハイブリット自動車（商用車・重量車）</v>
      </c>
      <c r="N354"/>
      <c r="O354"/>
    </row>
    <row r="355" spans="2:15" ht="14.4" customHeight="1">
      <c r="B355" s="122" t="s">
        <v>2994</v>
      </c>
      <c r="C355" s="426" t="s">
        <v>995</v>
      </c>
      <c r="D355" s="426"/>
      <c r="E355" s="115" t="s">
        <v>997</v>
      </c>
      <c r="F355" s="122">
        <v>73</v>
      </c>
      <c r="G355" s="122" t="s">
        <v>3418</v>
      </c>
      <c r="H355" s="367" t="s">
        <v>2837</v>
      </c>
      <c r="I355" s="368"/>
      <c r="J355" s="140" t="e">
        <f t="shared" si="36"/>
        <v>#N/A</v>
      </c>
      <c r="K355" s="60" t="e">
        <f>INDEX('1.2(2)'!$E:$E,MATCH(M355,'1.2(2)'!$F:$F,0),1)</f>
        <v>#N/A</v>
      </c>
      <c r="L355" s="17">
        <f t="shared" si="37"/>
        <v>877</v>
      </c>
      <c r="M355" s="17" t="str">
        <f t="shared" si="38"/>
        <v>電気自動車（乗用車）</v>
      </c>
      <c r="N355"/>
      <c r="O355"/>
    </row>
    <row r="356" spans="2:15" ht="14.4" customHeight="1">
      <c r="B356" s="122" t="s">
        <v>2994</v>
      </c>
      <c r="C356" s="426" t="s">
        <v>995</v>
      </c>
      <c r="D356" s="426"/>
      <c r="E356" s="115" t="s">
        <v>997</v>
      </c>
      <c r="F356" s="122">
        <v>76</v>
      </c>
      <c r="G356" s="122" t="s">
        <v>3419</v>
      </c>
      <c r="H356" s="367" t="s">
        <v>2840</v>
      </c>
      <c r="I356" s="368"/>
      <c r="J356" s="140" t="str">
        <f t="shared" si="36"/>
        <v>878～879</v>
      </c>
      <c r="K356" s="60">
        <f>INDEX('1.2(2)'!$E:$E,MATCH(M356,'1.2(2)'!$F:$F,0),1)</f>
        <v>878</v>
      </c>
      <c r="L356" s="17">
        <f t="shared" si="37"/>
        <v>879</v>
      </c>
      <c r="M356" s="17" t="str">
        <f>H356</f>
        <v>太陽電池(シリコン系・単結晶)</v>
      </c>
      <c r="N356"/>
      <c r="O356"/>
    </row>
    <row r="357" spans="2:15" ht="14.4" customHeight="1">
      <c r="B357" s="122" t="s">
        <v>2994</v>
      </c>
      <c r="C357" s="426" t="s">
        <v>995</v>
      </c>
      <c r="D357" s="426"/>
      <c r="E357" s="115" t="s">
        <v>997</v>
      </c>
      <c r="F357" s="122">
        <v>76</v>
      </c>
      <c r="G357" s="122" t="s">
        <v>3419</v>
      </c>
      <c r="H357" s="367" t="s">
        <v>2854</v>
      </c>
      <c r="I357" s="368"/>
      <c r="J357" s="140">
        <f t="shared" si="36"/>
        <v>880</v>
      </c>
      <c r="K357" s="60">
        <f>INDEX('1.2(2)'!$E:$E,MATCH(M357,'1.2(2)'!$F:$F,0),1)</f>
        <v>880</v>
      </c>
      <c r="L357" s="17">
        <f t="shared" si="37"/>
        <v>880</v>
      </c>
      <c r="M357" s="17" t="str">
        <f t="shared" si="38"/>
        <v>太陽電池(シリコン系・多結晶)</v>
      </c>
      <c r="N357"/>
      <c r="O357"/>
    </row>
    <row r="358" spans="2:15" ht="14.4" customHeight="1">
      <c r="B358" s="122" t="s">
        <v>2994</v>
      </c>
      <c r="C358" s="426" t="s">
        <v>995</v>
      </c>
      <c r="D358" s="426"/>
      <c r="E358" s="115" t="s">
        <v>997</v>
      </c>
      <c r="F358" s="122">
        <v>76</v>
      </c>
      <c r="G358" s="122" t="s">
        <v>3419</v>
      </c>
      <c r="H358" s="367" t="s">
        <v>2857</v>
      </c>
      <c r="I358" s="368"/>
      <c r="J358" s="140">
        <f t="shared" si="36"/>
        <v>881</v>
      </c>
      <c r="K358" s="60">
        <f>INDEX('1.2(2)'!$E:$E,MATCH(M358,'1.2(2)'!$F:$F,0),1)</f>
        <v>881</v>
      </c>
      <c r="L358" s="17">
        <f t="shared" si="37"/>
        <v>881</v>
      </c>
      <c r="M358" s="17" t="str">
        <f t="shared" si="38"/>
        <v>太陽電池(化合物系)</v>
      </c>
      <c r="N358"/>
      <c r="O358"/>
    </row>
    <row r="359" spans="2:15" ht="14.4" customHeight="1">
      <c r="B359" s="122" t="s">
        <v>2994</v>
      </c>
      <c r="C359" s="426" t="s">
        <v>995</v>
      </c>
      <c r="D359" s="426"/>
      <c r="E359" s="115" t="s">
        <v>997</v>
      </c>
      <c r="F359" s="122">
        <v>76</v>
      </c>
      <c r="G359" s="122" t="s">
        <v>3419</v>
      </c>
      <c r="H359" s="367" t="s">
        <v>2863</v>
      </c>
      <c r="I359" s="368"/>
      <c r="J359" s="140">
        <f t="shared" si="36"/>
        <v>882</v>
      </c>
      <c r="K359" s="60">
        <f>INDEX('1.2(2)'!$E:$E,MATCH(M359,'1.2(2)'!$F:$F,0),1)</f>
        <v>882</v>
      </c>
      <c r="L359" s="17">
        <f t="shared" si="37"/>
        <v>882</v>
      </c>
      <c r="M359" s="17" t="str">
        <f t="shared" si="38"/>
        <v>太陽電池（薄膜シリコン）</v>
      </c>
      <c r="N359"/>
      <c r="O359"/>
    </row>
    <row r="360" spans="2:15">
      <c r="B360" s="122" t="s">
        <v>2994</v>
      </c>
      <c r="C360" s="426" t="s">
        <v>995</v>
      </c>
      <c r="D360" s="426"/>
      <c r="E360" s="115" t="s">
        <v>997</v>
      </c>
      <c r="F360" s="122">
        <v>76</v>
      </c>
      <c r="G360" s="122" t="s">
        <v>3419</v>
      </c>
      <c r="H360" s="367" t="s">
        <v>2869</v>
      </c>
      <c r="I360" s="368"/>
      <c r="J360" s="140" t="str">
        <f t="shared" si="36"/>
        <v>883～884</v>
      </c>
      <c r="K360" s="60">
        <f>INDEX('1.2(2)'!$E:$E,MATCH(M360,'1.2(2)'!$F:$F,0),1)</f>
        <v>883</v>
      </c>
      <c r="L360" s="17">
        <f t="shared" si="37"/>
        <v>884</v>
      </c>
      <c r="M360" s="17" t="str">
        <f t="shared" si="38"/>
        <v>トランスレス方式パワーコンディショナ（太陽光発電用）</v>
      </c>
      <c r="N360"/>
      <c r="O360"/>
    </row>
    <row r="361" spans="2:15" ht="14.4" customHeight="1">
      <c r="B361" s="122" t="s">
        <v>2994</v>
      </c>
      <c r="C361" s="426" t="s">
        <v>995</v>
      </c>
      <c r="D361" s="426"/>
      <c r="E361" s="115" t="s">
        <v>997</v>
      </c>
      <c r="F361" s="122">
        <v>76</v>
      </c>
      <c r="G361" s="122" t="s">
        <v>3419</v>
      </c>
      <c r="H361" s="367" t="s">
        <v>2880</v>
      </c>
      <c r="I361" s="368"/>
      <c r="J361" s="140">
        <f t="shared" si="36"/>
        <v>885</v>
      </c>
      <c r="K361" s="60">
        <f>INDEX('1.2(2)'!$E:$E,MATCH(M361,'1.2(2)'!$F:$F,0),1)</f>
        <v>885</v>
      </c>
      <c r="L361" s="17">
        <f t="shared" si="37"/>
        <v>885</v>
      </c>
      <c r="M361" s="17" t="str">
        <f t="shared" si="38"/>
        <v>高周波変圧器絶縁方式パワーコンディショナ（太陽光発電用）</v>
      </c>
      <c r="N361"/>
      <c r="O361"/>
    </row>
    <row r="362" spans="2:15" ht="14.4" customHeight="1">
      <c r="B362" s="122" t="s">
        <v>2994</v>
      </c>
      <c r="C362" s="426" t="s">
        <v>995</v>
      </c>
      <c r="D362" s="426"/>
      <c r="E362" s="115" t="s">
        <v>997</v>
      </c>
      <c r="F362" s="122">
        <v>78</v>
      </c>
      <c r="G362" s="122" t="s">
        <v>3420</v>
      </c>
      <c r="H362" s="367" t="s">
        <v>2882</v>
      </c>
      <c r="I362" s="368"/>
      <c r="J362" s="140">
        <f t="shared" si="36"/>
        <v>886</v>
      </c>
      <c r="K362" s="60">
        <f>INDEX('1.2(2)'!$E:$E,MATCH(M362,'1.2(2)'!$F:$F,0),1)</f>
        <v>886</v>
      </c>
      <c r="L362" s="17">
        <f t="shared" si="37"/>
        <v>886</v>
      </c>
      <c r="M362" s="17" t="str">
        <f t="shared" si="38"/>
        <v>プロペラ水車（小水力発電用）</v>
      </c>
      <c r="N362"/>
      <c r="O362"/>
    </row>
    <row r="363" spans="2:15" ht="14.4" customHeight="1">
      <c r="B363" s="122" t="s">
        <v>2994</v>
      </c>
      <c r="C363" s="426" t="s">
        <v>995</v>
      </c>
      <c r="D363" s="426"/>
      <c r="E363" s="115" t="s">
        <v>997</v>
      </c>
      <c r="F363" s="122">
        <v>78</v>
      </c>
      <c r="G363" s="122" t="s">
        <v>3420</v>
      </c>
      <c r="H363" s="367" t="s">
        <v>2890</v>
      </c>
      <c r="I363" s="368"/>
      <c r="J363" s="140">
        <f t="shared" si="36"/>
        <v>887</v>
      </c>
      <c r="K363" s="60">
        <f>INDEX('1.2(2)'!$E:$E,MATCH(M363,'1.2(2)'!$F:$F,0),1)</f>
        <v>887</v>
      </c>
      <c r="L363" s="17">
        <f t="shared" si="37"/>
        <v>887</v>
      </c>
      <c r="M363" s="17" t="str">
        <f t="shared" si="38"/>
        <v>フランシス水車（小水力発電用）</v>
      </c>
      <c r="N363"/>
      <c r="O363"/>
    </row>
    <row r="364" spans="2:15" ht="14.4" customHeight="1">
      <c r="B364" s="122" t="s">
        <v>2994</v>
      </c>
      <c r="C364" s="426" t="s">
        <v>995</v>
      </c>
      <c r="D364" s="426"/>
      <c r="E364" s="115" t="s">
        <v>997</v>
      </c>
      <c r="F364" s="122">
        <v>79</v>
      </c>
      <c r="G364" s="122" t="s">
        <v>3421</v>
      </c>
      <c r="H364" s="367" t="s">
        <v>2893</v>
      </c>
      <c r="I364" s="368"/>
      <c r="J364" s="140" t="str">
        <f t="shared" si="36"/>
        <v>888～923</v>
      </c>
      <c r="K364" s="60">
        <f>INDEX('1.2(2)'!$E:$E,MATCH(M364,'1.2(2)'!$F:$F,0),1)</f>
        <v>888</v>
      </c>
      <c r="L364" s="17">
        <f t="shared" si="37"/>
        <v>923</v>
      </c>
      <c r="M364" s="17" t="str">
        <f t="shared" si="38"/>
        <v>温水熱源小型バイナリー発電設備</v>
      </c>
      <c r="N364"/>
      <c r="O364"/>
    </row>
    <row r="365" spans="2:15" ht="14.4" customHeight="1">
      <c r="B365" s="122" t="s">
        <v>2994</v>
      </c>
      <c r="C365" s="426" t="s">
        <v>995</v>
      </c>
      <c r="D365" s="426"/>
      <c r="E365" s="115" t="s">
        <v>997</v>
      </c>
      <c r="F365" s="122">
        <v>79</v>
      </c>
      <c r="G365" s="122" t="s">
        <v>3421</v>
      </c>
      <c r="H365" s="367" t="s">
        <v>2946</v>
      </c>
      <c r="I365" s="368"/>
      <c r="J365" s="140" t="str">
        <f t="shared" si="36"/>
        <v>924～935</v>
      </c>
      <c r="K365" s="60">
        <f>INDEX('1.2(2)'!$E:$E,MATCH(M365,'1.2(2)'!$F:$F,0),1)</f>
        <v>924</v>
      </c>
      <c r="L365" s="17">
        <f t="shared" si="37"/>
        <v>935</v>
      </c>
      <c r="M365" s="17" t="str">
        <f t="shared" si="38"/>
        <v>蒸気熱源小型バイナリー発電設備</v>
      </c>
      <c r="N365"/>
      <c r="O365"/>
    </row>
    <row r="366" spans="2:15" ht="14.4" customHeight="1">
      <c r="B366" s="122" t="s">
        <v>2994</v>
      </c>
      <c r="C366" s="426" t="s">
        <v>995</v>
      </c>
      <c r="D366" s="426"/>
      <c r="E366" s="115" t="s">
        <v>997</v>
      </c>
      <c r="F366" s="122">
        <v>80</v>
      </c>
      <c r="G366" s="122" t="s">
        <v>3422</v>
      </c>
      <c r="H366" s="367" t="s">
        <v>2962</v>
      </c>
      <c r="I366" s="368"/>
      <c r="J366" s="140" t="str">
        <f t="shared" si="36"/>
        <v>936～943</v>
      </c>
      <c r="K366" s="60">
        <f>INDEX('1.2(2)'!$E:$E,MATCH(M366,'1.2(2)'!$F:$F,0),1)</f>
        <v>936</v>
      </c>
      <c r="L366" s="17">
        <f t="shared" si="37"/>
        <v>943</v>
      </c>
      <c r="M366" s="17" t="str">
        <f t="shared" si="38"/>
        <v>ガスエンジン発電設備（メタン発酵発電用）</v>
      </c>
      <c r="N366"/>
      <c r="O366"/>
    </row>
    <row r="367" spans="2:15" ht="14.4" customHeight="1">
      <c r="B367" s="122" t="s">
        <v>2994</v>
      </c>
      <c r="C367" s="426" t="s">
        <v>995</v>
      </c>
      <c r="D367" s="426"/>
      <c r="E367" s="115" t="s">
        <v>997</v>
      </c>
      <c r="F367" s="122">
        <v>80</v>
      </c>
      <c r="G367" s="122" t="s">
        <v>3422</v>
      </c>
      <c r="H367" s="367" t="s">
        <v>2977</v>
      </c>
      <c r="I367" s="368"/>
      <c r="J367" s="140" t="str">
        <f t="shared" si="36"/>
        <v>944～955</v>
      </c>
      <c r="K367" s="60">
        <f>INDEX('1.2(2)'!$E:$E,MATCH(M367,'1.2(2)'!$F:$F,0),1)</f>
        <v>944</v>
      </c>
      <c r="L367" s="17">
        <f t="shared" si="37"/>
        <v>955</v>
      </c>
      <c r="M367" s="17" t="str">
        <f t="shared" si="38"/>
        <v>ディーゼル発電設備（バイオディーゼル燃料専用）</v>
      </c>
      <c r="N367"/>
      <c r="O367"/>
    </row>
    <row r="368" spans="2:15" ht="14.4" customHeight="1">
      <c r="B368" s="122" t="s">
        <v>2994</v>
      </c>
      <c r="C368" s="426" t="s">
        <v>995</v>
      </c>
      <c r="D368" s="426"/>
      <c r="E368" s="115" t="s">
        <v>997</v>
      </c>
      <c r="F368" s="122">
        <v>128</v>
      </c>
      <c r="G368" s="122" t="s">
        <v>311</v>
      </c>
      <c r="H368" s="367" t="s">
        <v>3424</v>
      </c>
      <c r="I368" s="368"/>
      <c r="J368" s="140">
        <f t="shared" si="36"/>
        <v>956</v>
      </c>
      <c r="K368" s="60">
        <f>INDEX('1.2(2)'!$E:$E,MATCH(M368,'1.2(2)'!$F:$F,0),1)</f>
        <v>956</v>
      </c>
      <c r="L368" s="17">
        <f t="shared" si="37"/>
        <v>956</v>
      </c>
      <c r="M368" s="17" t="str">
        <f t="shared" si="38"/>
        <v>LED誘導灯・非常灯</v>
      </c>
      <c r="N368"/>
      <c r="O368"/>
    </row>
    <row r="369" spans="2:15" ht="14.4" customHeight="1">
      <c r="B369" s="122" t="s">
        <v>2994</v>
      </c>
      <c r="C369" s="426" t="s">
        <v>995</v>
      </c>
      <c r="D369" s="426"/>
      <c r="E369" s="115" t="s">
        <v>997</v>
      </c>
      <c r="F369" s="122">
        <v>212</v>
      </c>
      <c r="G369" s="122" t="s">
        <v>3423</v>
      </c>
      <c r="H369" s="367" t="s">
        <v>2789</v>
      </c>
      <c r="I369" s="368"/>
      <c r="J369" s="140" t="e">
        <f t="shared" si="36"/>
        <v>#N/A</v>
      </c>
      <c r="K369" s="60">
        <f>INDEX('1.2(2)'!$E:$E,MATCH(M369,'1.2(2)'!$F:$F,0),1)</f>
        <v>957</v>
      </c>
      <c r="L369" s="17" t="e">
        <f t="shared" si="37"/>
        <v>#N/A</v>
      </c>
      <c r="M369" s="17" t="str">
        <f t="shared" si="38"/>
        <v>低放射遮熱塗料</v>
      </c>
      <c r="N369"/>
      <c r="O369"/>
    </row>
    <row r="370" spans="2:15">
      <c r="B370" s="122" t="s">
        <v>2995</v>
      </c>
      <c r="C370" s="115" t="s">
        <v>741</v>
      </c>
      <c r="D370" s="115"/>
      <c r="E370" s="115" t="s">
        <v>771</v>
      </c>
      <c r="F370" s="122">
        <v>20</v>
      </c>
      <c r="G370" s="122" t="s">
        <v>3514</v>
      </c>
      <c r="H370" s="367" t="s">
        <v>2812</v>
      </c>
      <c r="I370" s="368"/>
      <c r="J370" s="140" t="e">
        <f t="shared" si="36"/>
        <v>#N/A</v>
      </c>
      <c r="K370" s="60" t="e">
        <f>INDEX('1.2(2)'!$E:$E,MATCH(M370,'1.2(2)'!$F:$F,0),1)</f>
        <v>#N/A</v>
      </c>
      <c r="L370" s="17" t="e">
        <f t="shared" si="37"/>
        <v>#N/A</v>
      </c>
      <c r="M370" s="17" t="str">
        <f t="shared" si="38"/>
        <v>農業等暖房用温水発生機</v>
      </c>
      <c r="N370"/>
      <c r="O370"/>
    </row>
    <row r="371" spans="2:15" ht="14.4" customHeight="1">
      <c r="B371" s="122" t="s">
        <v>2995</v>
      </c>
      <c r="C371" s="115" t="s">
        <v>741</v>
      </c>
      <c r="D371" s="115"/>
      <c r="E371" s="115" t="s">
        <v>2999</v>
      </c>
      <c r="F371" s="122">
        <v>35</v>
      </c>
      <c r="G371" s="122" t="s">
        <v>3515</v>
      </c>
      <c r="H371" s="367" t="s">
        <v>2813</v>
      </c>
      <c r="I371" s="368"/>
      <c r="J371" s="140" t="e">
        <f t="shared" si="36"/>
        <v>#N/A</v>
      </c>
      <c r="K371" s="60" t="e">
        <f>INDEX('1.2(2)'!$E:$E,MATCH(M371,'1.2(2)'!$F:$F,0),1)</f>
        <v>#N/A</v>
      </c>
      <c r="L371" s="17" t="e">
        <f t="shared" si="37"/>
        <v>#N/A</v>
      </c>
      <c r="M371" s="17" t="str">
        <f t="shared" si="38"/>
        <v>油圧ショベル（内燃機関型）</v>
      </c>
      <c r="N371"/>
      <c r="O371"/>
    </row>
    <row r="372" spans="2:15" ht="14.4" customHeight="1">
      <c r="B372" s="122" t="s">
        <v>2995</v>
      </c>
      <c r="C372" s="115" t="s">
        <v>741</v>
      </c>
      <c r="D372" s="115"/>
      <c r="E372" s="115" t="s">
        <v>771</v>
      </c>
      <c r="F372" s="122">
        <v>35</v>
      </c>
      <c r="G372" s="122" t="s">
        <v>3515</v>
      </c>
      <c r="H372" s="367" t="s">
        <v>2814</v>
      </c>
      <c r="I372" s="368"/>
      <c r="J372" s="140" t="e">
        <f t="shared" si="36"/>
        <v>#N/A</v>
      </c>
      <c r="K372" s="60" t="e">
        <f>INDEX('1.2(2)'!$E:$E,MATCH(M372,'1.2(2)'!$F:$F,0),1)</f>
        <v>#N/A</v>
      </c>
      <c r="L372" s="17" t="e">
        <f t="shared" si="37"/>
        <v>#N/A</v>
      </c>
      <c r="M372" s="17" t="str">
        <f t="shared" si="38"/>
        <v>ブルドーザ（内燃機関型）</v>
      </c>
      <c r="N372"/>
      <c r="O372"/>
    </row>
    <row r="373" spans="2:15" ht="14.4" customHeight="1">
      <c r="B373" s="122" t="s">
        <v>2995</v>
      </c>
      <c r="C373" s="115" t="s">
        <v>741</v>
      </c>
      <c r="D373" s="115"/>
      <c r="E373" s="115" t="s">
        <v>771</v>
      </c>
      <c r="F373" s="122">
        <v>35</v>
      </c>
      <c r="G373" s="122" t="s">
        <v>3515</v>
      </c>
      <c r="H373" s="367" t="s">
        <v>2815</v>
      </c>
      <c r="I373" s="368"/>
      <c r="J373" s="140" t="e">
        <f t="shared" si="36"/>
        <v>#N/A</v>
      </c>
      <c r="K373" s="60" t="e">
        <f>INDEX('1.2(2)'!$E:$E,MATCH(M373,'1.2(2)'!$F:$F,0),1)</f>
        <v>#N/A</v>
      </c>
      <c r="L373" s="17" t="e">
        <f t="shared" si="37"/>
        <v>#N/A</v>
      </c>
      <c r="M373" s="17" t="str">
        <f t="shared" si="38"/>
        <v>ホイールローダ（内燃機関型）</v>
      </c>
      <c r="N373"/>
      <c r="O373"/>
    </row>
    <row r="374" spans="2:15" ht="14.4" customHeight="1">
      <c r="B374" s="122" t="s">
        <v>2995</v>
      </c>
      <c r="C374" s="115" t="s">
        <v>741</v>
      </c>
      <c r="D374" s="115"/>
      <c r="E374" s="115" t="s">
        <v>771</v>
      </c>
      <c r="F374" s="122">
        <v>35</v>
      </c>
      <c r="G374" s="122" t="s">
        <v>3515</v>
      </c>
      <c r="H374" s="367" t="s">
        <v>2816</v>
      </c>
      <c r="I374" s="368"/>
      <c r="J374" s="140" t="e">
        <f t="shared" si="36"/>
        <v>#N/A</v>
      </c>
      <c r="K374" s="60" t="e">
        <f>INDEX('1.2(2)'!$E:$E,MATCH(M374,'1.2(2)'!$F:$F,0),1)</f>
        <v>#N/A</v>
      </c>
      <c r="L374" s="17" t="e">
        <f t="shared" si="37"/>
        <v>#N/A</v>
      </c>
      <c r="M374" s="17" t="str">
        <f t="shared" si="38"/>
        <v>油圧ショベル (ハイブリッド型)</v>
      </c>
      <c r="N374"/>
      <c r="O374"/>
    </row>
    <row r="375" spans="2:15" ht="14.4" customHeight="1">
      <c r="B375" s="122" t="s">
        <v>2995</v>
      </c>
      <c r="C375" s="115" t="s">
        <v>741</v>
      </c>
      <c r="D375" s="115"/>
      <c r="E375" s="115" t="s">
        <v>771</v>
      </c>
      <c r="F375" s="122">
        <v>35</v>
      </c>
      <c r="G375" s="122" t="s">
        <v>3515</v>
      </c>
      <c r="H375" s="367" t="s">
        <v>2817</v>
      </c>
      <c r="I375" s="368"/>
      <c r="J375" s="140" t="e">
        <f t="shared" si="36"/>
        <v>#N/A</v>
      </c>
      <c r="K375" s="60" t="e">
        <f>INDEX('1.2(2)'!$E:$E,MATCH(M375,'1.2(2)'!$F:$F,0),1)</f>
        <v>#N/A</v>
      </c>
      <c r="L375" s="17" t="e">
        <f t="shared" si="37"/>
        <v>#N/A</v>
      </c>
      <c r="M375" s="17" t="str">
        <f t="shared" si="38"/>
        <v>油圧ショベル (電動型)</v>
      </c>
      <c r="N375"/>
      <c r="O375"/>
    </row>
    <row r="376" spans="2:15">
      <c r="B376" s="122" t="s">
        <v>2995</v>
      </c>
      <c r="C376" s="115" t="s">
        <v>741</v>
      </c>
      <c r="D376" s="115"/>
      <c r="E376" s="115" t="s">
        <v>771</v>
      </c>
      <c r="F376" s="122">
        <v>35</v>
      </c>
      <c r="G376" s="122" t="s">
        <v>3515</v>
      </c>
      <c r="H376" s="367" t="s">
        <v>2818</v>
      </c>
      <c r="I376" s="368"/>
      <c r="J376" s="140" t="e">
        <f t="shared" si="36"/>
        <v>#N/A</v>
      </c>
      <c r="K376" s="60" t="e">
        <f>INDEX('1.2(2)'!$E:$E,MATCH(M376,'1.2(2)'!$F:$F,0),1)</f>
        <v>#N/A</v>
      </c>
      <c r="L376" s="17">
        <f>K377-1</f>
        <v>1108</v>
      </c>
      <c r="M376" s="17" t="str">
        <f t="shared" si="38"/>
        <v>ブルドーザ(電動型)</v>
      </c>
      <c r="N376"/>
      <c r="O376"/>
    </row>
    <row r="377" spans="2:15">
      <c r="K377" s="58">
        <v>1109</v>
      </c>
      <c r="N377"/>
      <c r="O377"/>
    </row>
    <row r="382" spans="2:15">
      <c r="J382"/>
      <c r="K382"/>
      <c r="L382"/>
      <c r="M382"/>
      <c r="N382"/>
      <c r="O382"/>
    </row>
    <row r="383" spans="2:15">
      <c r="J383"/>
      <c r="K383"/>
      <c r="L383"/>
      <c r="M383"/>
      <c r="N383"/>
      <c r="O383"/>
    </row>
    <row r="384" spans="2:15">
      <c r="J384"/>
      <c r="K384"/>
      <c r="L384"/>
      <c r="M384"/>
      <c r="N384"/>
      <c r="O384"/>
    </row>
    <row r="385" spans="10:15">
      <c r="J385"/>
      <c r="K385"/>
      <c r="L385"/>
      <c r="M385"/>
      <c r="N385"/>
      <c r="O385"/>
    </row>
    <row r="386" spans="10:15">
      <c r="J386"/>
      <c r="K386"/>
      <c r="L386"/>
      <c r="M386"/>
      <c r="N386"/>
      <c r="O386"/>
    </row>
    <row r="387" spans="10:15">
      <c r="J387"/>
      <c r="K387"/>
      <c r="L387"/>
      <c r="M387"/>
      <c r="N387"/>
      <c r="O387"/>
    </row>
    <row r="388" spans="10:15">
      <c r="J388"/>
      <c r="K388"/>
      <c r="L388"/>
      <c r="M388"/>
      <c r="N388"/>
      <c r="O388"/>
    </row>
    <row r="389" spans="10:15">
      <c r="J389"/>
      <c r="K389"/>
      <c r="L389"/>
      <c r="M389"/>
      <c r="N389"/>
      <c r="O389"/>
    </row>
    <row r="390" spans="10:15">
      <c r="J390"/>
      <c r="K390"/>
      <c r="L390"/>
      <c r="M390"/>
      <c r="N390"/>
      <c r="O390"/>
    </row>
    <row r="391" spans="10:15">
      <c r="J391"/>
      <c r="K391"/>
      <c r="L391"/>
      <c r="M391"/>
      <c r="N391"/>
      <c r="O391"/>
    </row>
    <row r="392" spans="10:15">
      <c r="J392"/>
      <c r="K392"/>
      <c r="L392"/>
      <c r="M392"/>
      <c r="N392"/>
      <c r="O392"/>
    </row>
    <row r="393" spans="10:15">
      <c r="J393"/>
      <c r="K393"/>
      <c r="L393"/>
      <c r="M393"/>
      <c r="N393"/>
      <c r="O393"/>
    </row>
    <row r="394" spans="10:15">
      <c r="J394"/>
      <c r="K394"/>
      <c r="L394"/>
      <c r="M394"/>
      <c r="N394"/>
      <c r="O394"/>
    </row>
    <row r="395" spans="10:15">
      <c r="J395"/>
      <c r="K395"/>
      <c r="L395"/>
      <c r="M395"/>
      <c r="N395"/>
      <c r="O395"/>
    </row>
    <row r="396" spans="10:15">
      <c r="J396"/>
      <c r="K396"/>
      <c r="L396"/>
      <c r="M396"/>
      <c r="N396"/>
      <c r="O396"/>
    </row>
    <row r="397" spans="10:15">
      <c r="J397"/>
      <c r="K397"/>
      <c r="L397"/>
      <c r="M397"/>
      <c r="N397"/>
      <c r="O397"/>
    </row>
    <row r="398" spans="10:15">
      <c r="J398"/>
      <c r="K398"/>
      <c r="L398"/>
      <c r="M398"/>
      <c r="N398"/>
      <c r="O398"/>
    </row>
    <row r="399" spans="10:15">
      <c r="J399"/>
      <c r="K399"/>
      <c r="L399"/>
      <c r="M399"/>
      <c r="N399"/>
      <c r="O399"/>
    </row>
    <row r="400" spans="10:15">
      <c r="J400"/>
      <c r="K400"/>
      <c r="L400"/>
      <c r="M400"/>
      <c r="N400"/>
      <c r="O400"/>
    </row>
    <row r="401" spans="10:15">
      <c r="J401"/>
      <c r="K401"/>
      <c r="L401"/>
      <c r="M401"/>
      <c r="N401"/>
      <c r="O401"/>
    </row>
    <row r="402" spans="10:15">
      <c r="J402"/>
      <c r="K402"/>
      <c r="L402"/>
      <c r="M402"/>
      <c r="N402"/>
      <c r="O402"/>
    </row>
    <row r="403" spans="10:15">
      <c r="J403"/>
      <c r="K403"/>
      <c r="L403"/>
      <c r="M403"/>
      <c r="N403"/>
      <c r="O403"/>
    </row>
    <row r="404" spans="10:15">
      <c r="J404"/>
      <c r="K404"/>
      <c r="L404"/>
      <c r="M404"/>
      <c r="N404"/>
      <c r="O404"/>
    </row>
    <row r="405" spans="10:15">
      <c r="J405"/>
      <c r="K405"/>
      <c r="L405"/>
      <c r="M405"/>
      <c r="N405"/>
      <c r="O405"/>
    </row>
    <row r="406" spans="10:15">
      <c r="J406"/>
      <c r="K406"/>
      <c r="L406"/>
      <c r="M406"/>
      <c r="N406"/>
      <c r="O406"/>
    </row>
    <row r="407" spans="10:15">
      <c r="J407"/>
      <c r="K407"/>
      <c r="L407"/>
      <c r="M407"/>
      <c r="N407"/>
      <c r="O407"/>
    </row>
    <row r="408" spans="10:15">
      <c r="J408"/>
      <c r="K408"/>
      <c r="L408"/>
      <c r="M408"/>
      <c r="N408"/>
      <c r="O408"/>
    </row>
    <row r="409" spans="10:15">
      <c r="J409"/>
      <c r="K409"/>
      <c r="L409"/>
      <c r="M409"/>
      <c r="N409"/>
      <c r="O409"/>
    </row>
    <row r="410" spans="10:15">
      <c r="J410"/>
      <c r="K410"/>
      <c r="L410"/>
      <c r="M410"/>
      <c r="N410"/>
      <c r="O410"/>
    </row>
    <row r="411" spans="10:15">
      <c r="J411"/>
      <c r="K411"/>
      <c r="L411"/>
      <c r="M411"/>
      <c r="N411"/>
      <c r="O411"/>
    </row>
    <row r="412" spans="10:15">
      <c r="J412"/>
      <c r="K412"/>
      <c r="L412"/>
      <c r="M412"/>
      <c r="N412"/>
      <c r="O412"/>
    </row>
    <row r="413" spans="10:15">
      <c r="J413"/>
      <c r="K413"/>
      <c r="L413"/>
      <c r="M413"/>
      <c r="N413"/>
      <c r="O413"/>
    </row>
    <row r="414" spans="10:15">
      <c r="J414"/>
      <c r="K414"/>
      <c r="L414"/>
      <c r="M414"/>
      <c r="N414"/>
      <c r="O414"/>
    </row>
    <row r="415" spans="10:15">
      <c r="J415"/>
      <c r="K415"/>
      <c r="L415"/>
      <c r="M415"/>
      <c r="N415"/>
      <c r="O415"/>
    </row>
    <row r="416" spans="10: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row r="484" spans="10:15">
      <c r="J484"/>
      <c r="K484"/>
      <c r="L484"/>
      <c r="M484"/>
      <c r="N484"/>
      <c r="O484"/>
    </row>
    <row r="485" spans="10:15">
      <c r="J485"/>
      <c r="K485"/>
      <c r="L485"/>
      <c r="M485"/>
      <c r="N485"/>
      <c r="O485"/>
    </row>
    <row r="486" spans="10:15">
      <c r="J486"/>
      <c r="K486"/>
      <c r="L486"/>
      <c r="M486"/>
      <c r="N486"/>
      <c r="O486"/>
    </row>
    <row r="487" spans="10:15">
      <c r="J487"/>
      <c r="K487"/>
      <c r="L487"/>
      <c r="M487"/>
      <c r="N487"/>
      <c r="O487"/>
    </row>
    <row r="488" spans="10:15">
      <c r="J488"/>
      <c r="K488"/>
      <c r="L488"/>
      <c r="M488"/>
      <c r="N488"/>
      <c r="O488"/>
    </row>
    <row r="489" spans="10:15">
      <c r="J489"/>
      <c r="K489"/>
      <c r="L489"/>
      <c r="M489"/>
      <c r="N489"/>
      <c r="O489"/>
    </row>
    <row r="490" spans="10:15">
      <c r="J490"/>
      <c r="K490"/>
      <c r="L490"/>
      <c r="M490"/>
      <c r="N490"/>
      <c r="O490"/>
    </row>
    <row r="491" spans="10:15">
      <c r="J491"/>
      <c r="K491"/>
      <c r="L491"/>
      <c r="M491"/>
      <c r="N491"/>
      <c r="O491"/>
    </row>
    <row r="492" spans="10:15">
      <c r="J492"/>
      <c r="K492"/>
      <c r="L492"/>
      <c r="M492"/>
      <c r="N492"/>
      <c r="O492"/>
    </row>
    <row r="493" spans="10:15">
      <c r="J493"/>
      <c r="K493"/>
      <c r="L493"/>
      <c r="M493"/>
      <c r="N493"/>
      <c r="O493"/>
    </row>
    <row r="494" spans="10:15">
      <c r="J494"/>
      <c r="K494"/>
      <c r="L494"/>
      <c r="M494"/>
      <c r="N494"/>
      <c r="O494"/>
    </row>
    <row r="495" spans="10:15">
      <c r="J495"/>
      <c r="K495"/>
      <c r="L495"/>
      <c r="M495"/>
      <c r="N495"/>
      <c r="O495"/>
    </row>
    <row r="496" spans="10:15">
      <c r="J496"/>
      <c r="K496"/>
      <c r="L496"/>
      <c r="M496"/>
      <c r="N496"/>
      <c r="O496"/>
    </row>
    <row r="497" spans="10:15">
      <c r="J497"/>
      <c r="K497"/>
      <c r="L497"/>
      <c r="M497"/>
      <c r="N497"/>
      <c r="O497"/>
    </row>
    <row r="498" spans="10:15">
      <c r="J498"/>
      <c r="K498"/>
      <c r="L498"/>
      <c r="M498"/>
      <c r="N498"/>
      <c r="O498"/>
    </row>
    <row r="499" spans="10:15">
      <c r="J499"/>
      <c r="K499"/>
      <c r="L499"/>
      <c r="M499"/>
      <c r="N499"/>
      <c r="O499"/>
    </row>
    <row r="500" spans="10:15">
      <c r="J500"/>
      <c r="K500"/>
      <c r="L500"/>
      <c r="M500"/>
      <c r="N500"/>
      <c r="O500"/>
    </row>
    <row r="501" spans="10:15">
      <c r="J501"/>
      <c r="K501"/>
      <c r="L501"/>
      <c r="M501"/>
      <c r="N501"/>
      <c r="O501"/>
    </row>
    <row r="502" spans="10:15">
      <c r="J502"/>
      <c r="K502"/>
      <c r="L502"/>
      <c r="M502"/>
      <c r="N502"/>
      <c r="O502"/>
    </row>
  </sheetData>
  <mergeCells count="328">
    <mergeCell ref="B13:C13"/>
    <mergeCell ref="D13:E13"/>
    <mergeCell ref="B14:C14"/>
    <mergeCell ref="D14:E14"/>
    <mergeCell ref="B15:C15"/>
    <mergeCell ref="D15:E15"/>
    <mergeCell ref="D9:E9"/>
    <mergeCell ref="B10:C10"/>
    <mergeCell ref="D10:E10"/>
    <mergeCell ref="B11:C11"/>
    <mergeCell ref="D11:E11"/>
    <mergeCell ref="B12:C12"/>
    <mergeCell ref="D12:E12"/>
    <mergeCell ref="B26:C26"/>
    <mergeCell ref="B27:C27"/>
    <mergeCell ref="B28:C28"/>
    <mergeCell ref="B29:C29"/>
    <mergeCell ref="B30:C30"/>
    <mergeCell ref="B31:C31"/>
    <mergeCell ref="B23:C23"/>
    <mergeCell ref="D23:E23"/>
    <mergeCell ref="H23:I23"/>
    <mergeCell ref="B24:C24"/>
    <mergeCell ref="D24:E24"/>
    <mergeCell ref="B25:C25"/>
    <mergeCell ref="B38:C38"/>
    <mergeCell ref="B39:C39"/>
    <mergeCell ref="B40:C40"/>
    <mergeCell ref="B41:C41"/>
    <mergeCell ref="B42:C42"/>
    <mergeCell ref="B43:C43"/>
    <mergeCell ref="B32:C32"/>
    <mergeCell ref="B33:C33"/>
    <mergeCell ref="B34:C34"/>
    <mergeCell ref="B35:C35"/>
    <mergeCell ref="B36:C36"/>
    <mergeCell ref="B37:C37"/>
    <mergeCell ref="B49:C49"/>
    <mergeCell ref="B50:C50"/>
    <mergeCell ref="B51:C51"/>
    <mergeCell ref="B52:C52"/>
    <mergeCell ref="B53:C53"/>
    <mergeCell ref="B54:C54"/>
    <mergeCell ref="H43:I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6:C96"/>
    <mergeCell ref="H96:I96"/>
    <mergeCell ref="B97:C97"/>
    <mergeCell ref="H97:I97"/>
    <mergeCell ref="B98:C98"/>
    <mergeCell ref="H98:I98"/>
    <mergeCell ref="B91:C91"/>
    <mergeCell ref="B92:C92"/>
    <mergeCell ref="B93:C93"/>
    <mergeCell ref="B94:C94"/>
    <mergeCell ref="H94:I94"/>
    <mergeCell ref="B95:C95"/>
    <mergeCell ref="H95:I95"/>
    <mergeCell ref="D109:E109"/>
    <mergeCell ref="D110:E110"/>
    <mergeCell ref="D111:E111"/>
    <mergeCell ref="D112:E112"/>
    <mergeCell ref="D118:E118"/>
    <mergeCell ref="D119:E119"/>
    <mergeCell ref="B99:C99"/>
    <mergeCell ref="H99:I99"/>
    <mergeCell ref="B100:C100"/>
    <mergeCell ref="H100:I100"/>
    <mergeCell ref="B104:C104"/>
    <mergeCell ref="D104:E104"/>
    <mergeCell ref="H104:I104"/>
    <mergeCell ref="D153:E153"/>
    <mergeCell ref="D154:E154"/>
    <mergeCell ref="D155:E155"/>
    <mergeCell ref="D156:E156"/>
    <mergeCell ref="D157:E157"/>
    <mergeCell ref="D158:E158"/>
    <mergeCell ref="D127:E127"/>
    <mergeCell ref="D148:E148"/>
    <mergeCell ref="D149:E149"/>
    <mergeCell ref="D150:E150"/>
    <mergeCell ref="D151:E151"/>
    <mergeCell ref="D152:E152"/>
    <mergeCell ref="D165:E165"/>
    <mergeCell ref="D166:E166"/>
    <mergeCell ref="D167:D168"/>
    <mergeCell ref="D172:E172"/>
    <mergeCell ref="D173:E173"/>
    <mergeCell ref="D174:E174"/>
    <mergeCell ref="D159:E159"/>
    <mergeCell ref="D160:E160"/>
    <mergeCell ref="D161:E161"/>
    <mergeCell ref="D162:E162"/>
    <mergeCell ref="D163:E163"/>
    <mergeCell ref="D164:E164"/>
    <mergeCell ref="G184:H184"/>
    <mergeCell ref="B232:C232"/>
    <mergeCell ref="D232:E232"/>
    <mergeCell ref="G232:H232"/>
    <mergeCell ref="C283:D283"/>
    <mergeCell ref="H283:I283"/>
    <mergeCell ref="G200:G201"/>
    <mergeCell ref="D175:E175"/>
    <mergeCell ref="D176:E176"/>
    <mergeCell ref="D177:E177"/>
    <mergeCell ref="D178:E178"/>
    <mergeCell ref="B184:C184"/>
    <mergeCell ref="D184:E184"/>
    <mergeCell ref="C287:D287"/>
    <mergeCell ref="H287:I287"/>
    <mergeCell ref="C288:D288"/>
    <mergeCell ref="H288:I288"/>
    <mergeCell ref="C289:D289"/>
    <mergeCell ref="H289:I289"/>
    <mergeCell ref="C284:D284"/>
    <mergeCell ref="H284:I284"/>
    <mergeCell ref="C285:D285"/>
    <mergeCell ref="H285:I285"/>
    <mergeCell ref="C286:D286"/>
    <mergeCell ref="H286:I286"/>
    <mergeCell ref="C293:D293"/>
    <mergeCell ref="H293:I293"/>
    <mergeCell ref="C294:D294"/>
    <mergeCell ref="H294:I294"/>
    <mergeCell ref="C295:D295"/>
    <mergeCell ref="H295:I295"/>
    <mergeCell ref="C290:D290"/>
    <mergeCell ref="H290:I290"/>
    <mergeCell ref="C291:D291"/>
    <mergeCell ref="H291:I291"/>
    <mergeCell ref="C292:D292"/>
    <mergeCell ref="H292:I292"/>
    <mergeCell ref="C299:D299"/>
    <mergeCell ref="H299:I299"/>
    <mergeCell ref="C300:D300"/>
    <mergeCell ref="H300:I300"/>
    <mergeCell ref="C301:D301"/>
    <mergeCell ref="H301:I301"/>
    <mergeCell ref="C296:D296"/>
    <mergeCell ref="H296:I296"/>
    <mergeCell ref="C297:D297"/>
    <mergeCell ref="H297:I297"/>
    <mergeCell ref="C298:D298"/>
    <mergeCell ref="H298:I298"/>
    <mergeCell ref="C305:D305"/>
    <mergeCell ref="H305:I305"/>
    <mergeCell ref="C306:D306"/>
    <mergeCell ref="H306:I306"/>
    <mergeCell ref="C307:D307"/>
    <mergeCell ref="H307:I307"/>
    <mergeCell ref="C302:D302"/>
    <mergeCell ref="H302:I302"/>
    <mergeCell ref="C303:D303"/>
    <mergeCell ref="H303:I303"/>
    <mergeCell ref="C304:D304"/>
    <mergeCell ref="H304:I304"/>
    <mergeCell ref="C311:D311"/>
    <mergeCell ref="H311:I311"/>
    <mergeCell ref="C312:D312"/>
    <mergeCell ref="H312:I312"/>
    <mergeCell ref="C313:D313"/>
    <mergeCell ref="H313:I313"/>
    <mergeCell ref="C308:D308"/>
    <mergeCell ref="H308:I308"/>
    <mergeCell ref="C309:D309"/>
    <mergeCell ref="H309:I309"/>
    <mergeCell ref="C310:D310"/>
    <mergeCell ref="H310:I310"/>
    <mergeCell ref="C317:D317"/>
    <mergeCell ref="H317:I317"/>
    <mergeCell ref="C318:D318"/>
    <mergeCell ref="H318:I318"/>
    <mergeCell ref="C319:D319"/>
    <mergeCell ref="H319:I319"/>
    <mergeCell ref="C314:D314"/>
    <mergeCell ref="H314:I314"/>
    <mergeCell ref="C315:D315"/>
    <mergeCell ref="H315:I315"/>
    <mergeCell ref="C316:D316"/>
    <mergeCell ref="H316:I316"/>
    <mergeCell ref="C323:D323"/>
    <mergeCell ref="H323:I323"/>
    <mergeCell ref="C324:D324"/>
    <mergeCell ref="H324:I324"/>
    <mergeCell ref="C325:D325"/>
    <mergeCell ref="H325:I325"/>
    <mergeCell ref="C320:D320"/>
    <mergeCell ref="H320:I320"/>
    <mergeCell ref="C321:D321"/>
    <mergeCell ref="H321:I321"/>
    <mergeCell ref="C322:D322"/>
    <mergeCell ref="H322:I322"/>
    <mergeCell ref="C329:D329"/>
    <mergeCell ref="H329:I329"/>
    <mergeCell ref="C330:D330"/>
    <mergeCell ref="H330:I330"/>
    <mergeCell ref="C331:D331"/>
    <mergeCell ref="H331:I331"/>
    <mergeCell ref="C326:D326"/>
    <mergeCell ref="H326:I326"/>
    <mergeCell ref="C327:D327"/>
    <mergeCell ref="H327:I327"/>
    <mergeCell ref="C328:D328"/>
    <mergeCell ref="H328:I328"/>
    <mergeCell ref="C335:D335"/>
    <mergeCell ref="H335:I335"/>
    <mergeCell ref="C336:D336"/>
    <mergeCell ref="H336:I336"/>
    <mergeCell ref="C337:D337"/>
    <mergeCell ref="H337:I337"/>
    <mergeCell ref="C332:D332"/>
    <mergeCell ref="H332:I332"/>
    <mergeCell ref="C333:D333"/>
    <mergeCell ref="H333:I333"/>
    <mergeCell ref="C334:D334"/>
    <mergeCell ref="H334:I334"/>
    <mergeCell ref="C341:D341"/>
    <mergeCell ref="H341:I341"/>
    <mergeCell ref="C342:D342"/>
    <mergeCell ref="H342:I342"/>
    <mergeCell ref="C343:D343"/>
    <mergeCell ref="H343:I343"/>
    <mergeCell ref="C338:D338"/>
    <mergeCell ref="H338:I338"/>
    <mergeCell ref="C339:D339"/>
    <mergeCell ref="H339:I339"/>
    <mergeCell ref="C340:D340"/>
    <mergeCell ref="H340:I340"/>
    <mergeCell ref="C347:D347"/>
    <mergeCell ref="H347:I347"/>
    <mergeCell ref="C348:D348"/>
    <mergeCell ref="H348:I348"/>
    <mergeCell ref="C349:D349"/>
    <mergeCell ref="H349:I349"/>
    <mergeCell ref="C344:D344"/>
    <mergeCell ref="H344:I344"/>
    <mergeCell ref="C345:D345"/>
    <mergeCell ref="H345:I345"/>
    <mergeCell ref="C346:D346"/>
    <mergeCell ref="H346:I346"/>
    <mergeCell ref="C353:D353"/>
    <mergeCell ref="H353:I353"/>
    <mergeCell ref="C354:D354"/>
    <mergeCell ref="H354:I354"/>
    <mergeCell ref="C355:D355"/>
    <mergeCell ref="H355:I355"/>
    <mergeCell ref="C350:D350"/>
    <mergeCell ref="H350:I350"/>
    <mergeCell ref="C351:D351"/>
    <mergeCell ref="H351:I351"/>
    <mergeCell ref="C352:D352"/>
    <mergeCell ref="H352:I352"/>
    <mergeCell ref="C359:D359"/>
    <mergeCell ref="H359:I359"/>
    <mergeCell ref="C360:D360"/>
    <mergeCell ref="H360:I360"/>
    <mergeCell ref="C361:D361"/>
    <mergeCell ref="H361:I361"/>
    <mergeCell ref="C356:D356"/>
    <mergeCell ref="H356:I356"/>
    <mergeCell ref="C357:D357"/>
    <mergeCell ref="H357:I357"/>
    <mergeCell ref="C358:D358"/>
    <mergeCell ref="H358:I358"/>
    <mergeCell ref="H372:I372"/>
    <mergeCell ref="H373:I373"/>
    <mergeCell ref="H374:I374"/>
    <mergeCell ref="H375:I375"/>
    <mergeCell ref="H376:I376"/>
    <mergeCell ref="G210:G217"/>
    <mergeCell ref="C368:D368"/>
    <mergeCell ref="H368:I368"/>
    <mergeCell ref="C369:D369"/>
    <mergeCell ref="H369:I369"/>
    <mergeCell ref="H370:I370"/>
    <mergeCell ref="H371:I371"/>
    <mergeCell ref="C365:D365"/>
    <mergeCell ref="H365:I365"/>
    <mergeCell ref="C366:D366"/>
    <mergeCell ref="H366:I366"/>
    <mergeCell ref="C367:D367"/>
    <mergeCell ref="H367:I367"/>
    <mergeCell ref="C362:D362"/>
    <mergeCell ref="H362:I362"/>
    <mergeCell ref="C363:D363"/>
    <mergeCell ref="H363:I363"/>
    <mergeCell ref="C364:D364"/>
    <mergeCell ref="H364:I364"/>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02"/>
  <sheetViews>
    <sheetView showGridLines="0" zoomScale="55" zoomScaleNormal="55" workbookViewId="0">
      <pane xSplit="1" ySplit="4" topLeftCell="B219" activePane="bottomRight" state="frozen"/>
      <selection activeCell="D15" sqref="D15:E15"/>
      <selection pane="topRight" activeCell="D15" sqref="D15:E15"/>
      <selection pane="bottomLeft" activeCell="D15" sqref="D15:E15"/>
      <selection pane="bottomRight" activeCell="D15" sqref="D15:E15"/>
    </sheetView>
  </sheetViews>
  <sheetFormatPr defaultRowHeight="14.4"/>
  <cols>
    <col min="2" max="2" width="8.90625" customWidth="1"/>
    <col min="3" max="3" width="5.7265625" hidden="1" customWidth="1"/>
    <col min="4" max="4" width="14.453125" customWidth="1"/>
    <col min="5" max="5" width="24.453125" hidden="1" customWidth="1"/>
    <col min="6" max="6" width="10.08984375" customWidth="1"/>
    <col min="7" max="7" width="25.26953125" customWidth="1"/>
    <col min="8" max="8" width="16.90625" customWidth="1"/>
    <col min="9" max="9" width="8.90625" customWidth="1"/>
    <col min="10" max="10" width="9.90625" style="58" hidden="1" customWidth="1"/>
    <col min="11" max="14" width="8.7265625" style="58" hidden="1" customWidth="1"/>
    <col min="15" max="15" width="75.453125" style="58" customWidth="1"/>
    <col min="17" max="18" width="8.453125" customWidth="1"/>
  </cols>
  <sheetData>
    <row r="2" spans="2:5" ht="27">
      <c r="B2" s="31" t="s">
        <v>707</v>
      </c>
      <c r="C2" s="31"/>
    </row>
    <row r="6" spans="2:5" ht="18.600000000000001">
      <c r="B6" s="32">
        <v>1.1000000000000001</v>
      </c>
      <c r="C6" s="19" t="s">
        <v>700</v>
      </c>
    </row>
    <row r="7" spans="2:5" ht="18.600000000000001">
      <c r="B7" s="100" t="s">
        <v>3059</v>
      </c>
      <c r="C7" s="19"/>
    </row>
    <row r="8" spans="2:5" ht="18.600000000000001">
      <c r="B8" s="32"/>
      <c r="C8" s="19"/>
    </row>
    <row r="9" spans="2:5" ht="14.4" customHeight="1">
      <c r="B9" s="73"/>
      <c r="C9" s="101"/>
      <c r="D9" s="369" t="s">
        <v>3054</v>
      </c>
      <c r="E9" s="370"/>
    </row>
    <row r="10" spans="2:5" ht="15">
      <c r="B10" s="377" t="str">
        <f>HYPERLINK("#'"&amp;$B$6&amp;"'!B11","Step0")</f>
        <v>Step0</v>
      </c>
      <c r="C10" s="378"/>
      <c r="D10" s="379" t="s">
        <v>3013</v>
      </c>
      <c r="E10" s="380"/>
    </row>
    <row r="11" spans="2:5" ht="15">
      <c r="B11" s="377" t="str">
        <f>HYPERLINK("#'"&amp;$B$6&amp;"'!B12","Step1")</f>
        <v>Step1</v>
      </c>
      <c r="C11" s="378"/>
      <c r="D11" s="379" t="s">
        <v>3018</v>
      </c>
      <c r="E11" s="380"/>
    </row>
    <row r="12" spans="2:5" ht="15">
      <c r="B12" s="377" t="str">
        <f>HYPERLINK("#'"&amp;$B$6&amp;"'!B13","Step2")</f>
        <v>Step2</v>
      </c>
      <c r="C12" s="378"/>
      <c r="D12" s="379" t="s">
        <v>3055</v>
      </c>
      <c r="E12" s="380"/>
    </row>
    <row r="13" spans="2:5" ht="15">
      <c r="B13" s="377" t="str">
        <f>HYPERLINK("#'"&amp;$B$6&amp;"'!B14","Step3")</f>
        <v>Step3</v>
      </c>
      <c r="C13" s="378"/>
      <c r="D13" s="379" t="s">
        <v>3056</v>
      </c>
      <c r="E13" s="380"/>
    </row>
    <row r="14" spans="2:5" ht="15">
      <c r="B14" s="377" t="str">
        <f>HYPERLINK("#'"&amp;$B$6&amp;"'!B16","Step4")</f>
        <v>Step4</v>
      </c>
      <c r="C14" s="378"/>
      <c r="D14" s="379" t="s">
        <v>3057</v>
      </c>
      <c r="E14" s="380"/>
    </row>
    <row r="15" spans="2:5" ht="15">
      <c r="B15" s="377" t="str">
        <f>HYPERLINK("#'"&amp;B6&amp;"'!B17","Step5")</f>
        <v>Step5</v>
      </c>
      <c r="C15" s="378"/>
      <c r="D15" s="379" t="s">
        <v>3058</v>
      </c>
      <c r="E15" s="380"/>
    </row>
    <row r="16" spans="2:5">
      <c r="B16" s="18"/>
    </row>
    <row r="17" spans="2:18" ht="18.600000000000001">
      <c r="B17" s="32">
        <v>1.2</v>
      </c>
      <c r="C17" s="19" t="s">
        <v>704</v>
      </c>
    </row>
    <row r="18" spans="2:18" ht="18.600000000000001">
      <c r="B18" s="33" t="s">
        <v>710</v>
      </c>
      <c r="C18" s="19" t="s">
        <v>701</v>
      </c>
    </row>
    <row r="19" spans="2:18">
      <c r="B19" s="100" t="s">
        <v>3060</v>
      </c>
    </row>
    <row r="20" spans="2:18">
      <c r="B20" s="100"/>
    </row>
    <row r="21" spans="2:18" ht="18.600000000000001">
      <c r="B21" s="33" t="s">
        <v>709</v>
      </c>
      <c r="C21" s="19" t="s">
        <v>703</v>
      </c>
    </row>
    <row r="23" spans="2:18">
      <c r="B23" s="369" t="s">
        <v>0</v>
      </c>
      <c r="C23" s="370"/>
      <c r="D23" s="369" t="s">
        <v>730</v>
      </c>
      <c r="E23" s="370"/>
      <c r="F23" s="139" t="s">
        <v>8</v>
      </c>
      <c r="G23" s="144" t="s">
        <v>3</v>
      </c>
      <c r="H23" s="375" t="s">
        <v>4</v>
      </c>
      <c r="I23" s="376"/>
      <c r="J23" s="59" t="s">
        <v>3003</v>
      </c>
      <c r="O23" s="58" t="s">
        <v>3518</v>
      </c>
      <c r="P23" s="58" t="s">
        <v>3513</v>
      </c>
      <c r="Q23" t="s">
        <v>3516</v>
      </c>
      <c r="R23" t="s">
        <v>3517</v>
      </c>
    </row>
    <row r="24" spans="2:18" ht="28.8">
      <c r="B24" s="445" t="s">
        <v>995</v>
      </c>
      <c r="C24" s="446"/>
      <c r="D24" s="445" t="s">
        <v>997</v>
      </c>
      <c r="E24" s="446"/>
      <c r="F24" s="13" t="s">
        <v>13</v>
      </c>
      <c r="G24" s="14" t="s">
        <v>15</v>
      </c>
      <c r="H24" s="146" t="s">
        <v>16</v>
      </c>
      <c r="I24" s="146" t="s">
        <v>17</v>
      </c>
      <c r="J24" s="140" t="e">
        <f>HYPERLINK("#'"&amp;$B$17&amp;$B$18&amp;$B$21&amp;"'!B"&amp;K24+6,IF(L24=K24,K24,K24&amp;"～"&amp;L24))</f>
        <v>#N/A</v>
      </c>
      <c r="K24" s="60" t="e">
        <f>INDEX('1.2(1)①'!$B:$B,MATCH(M24,'1.2(1)①'!$A:$A,0),1)</f>
        <v>#N/A</v>
      </c>
      <c r="L24" s="17" t="e">
        <f>K25-1</f>
        <v>#N/A</v>
      </c>
      <c r="M24" s="17" t="str">
        <f t="shared" ref="M24:M87" si="0">F24&amp;G24&amp;H24&amp;I24</f>
        <v>Scope1, 2主要設備における高効率型の導入空気調和設備空気熱源設備・システム</v>
      </c>
      <c r="O24" s="58" t="e">
        <f>INDEX('1.2(1)①'!$J:$J,MATCH('目次 (検討会資料用4)'!$K24,'1.2(1)①'!$B:$B,0),1)</f>
        <v>#N/A</v>
      </c>
      <c r="P24" s="58" t="e">
        <f t="shared" ref="P24:P55" si="1">L24-K24+1</f>
        <v>#N/A</v>
      </c>
      <c r="Q24">
        <f>COUNTIFS('1.2(2)'!J$967:J$1017,"〇",'1.2(2)'!$C$967:$C$1017,"&gt;="&amp;$K24,'1.2(2)'!$C$967:$C$1017,"&lt;="&amp;$L24)+COUNTIFS('1.2(2)'!J$967:J$1017,"△",'1.2(2)'!$C$967:$C$1017,"&gt;="&amp;$K24,'1.2(2)'!$C$967:$C$1017,"&lt;="&amp;$L24)</f>
        <v>0</v>
      </c>
      <c r="R24">
        <f>COUNTIFS('1.2(2)'!K$967:K$1017,"〇",'1.2(2)'!$C$967:$C$1017,"&gt;="&amp;$K24,'1.2(2)'!$C$967:$C$1017,"&lt;="&amp;$L24)+COUNTIFS('1.2(2)'!K$967:K$1017,"△",'1.2(2)'!$C$967:$C$1017,"&gt;="&amp;$K24,'1.2(2)'!$C$967:$C$1017,"&lt;="&amp;$L24)</f>
        <v>0</v>
      </c>
    </row>
    <row r="25" spans="2:18" ht="28.8">
      <c r="B25" s="371" t="s">
        <v>994</v>
      </c>
      <c r="C25" s="372"/>
      <c r="D25" s="64" t="s">
        <v>996</v>
      </c>
      <c r="E25" s="66"/>
      <c r="F25" s="141" t="s">
        <v>13</v>
      </c>
      <c r="G25" s="41" t="s">
        <v>3512</v>
      </c>
      <c r="H25" s="146" t="s">
        <v>52</v>
      </c>
      <c r="I25" s="146" t="s">
        <v>53</v>
      </c>
      <c r="J25" s="140" t="e">
        <f t="shared" ref="J25:J88" si="2">HYPERLINK("#'"&amp;$B$17&amp;$B$18&amp;$B$21&amp;"'!B"&amp;K25+6,IF(L25=K25,K25,K25&amp;"～"&amp;L25))</f>
        <v>#N/A</v>
      </c>
      <c r="K25" s="60" t="e">
        <f>INDEX('1.2(1)①'!$B:$B,MATCH(M25,'1.2(1)①'!$A:$A,0),1)</f>
        <v>#N/A</v>
      </c>
      <c r="L25" s="17" t="e">
        <f t="shared" ref="L25:L88" si="3">K26-1</f>
        <v>#N/A</v>
      </c>
      <c r="M25" s="17" t="str">
        <f t="shared" si="0"/>
        <v>Scope1, 2主要設備における高効率型の導入給湯設備給湯熱源設備・システム</v>
      </c>
      <c r="O25" s="58" t="e">
        <f>INDEX('1.2(1)①'!$J:$J,MATCH('目次 (検討会資料用4)'!$K25,'1.2(1)①'!$B:$B,0),1)</f>
        <v>#N/A</v>
      </c>
      <c r="P25" s="58" t="e">
        <f t="shared" si="1"/>
        <v>#N/A</v>
      </c>
      <c r="Q25">
        <f>COUNTIFS('1.2(2)'!J$967:J$1017,"〇",'1.2(2)'!$C$967:$C$1017,"&gt;="&amp;$K25,'1.2(2)'!$C$967:$C$1017,"&lt;="&amp;$L25)+COUNTIFS('1.2(2)'!J$967:J$1017,"△",'1.2(2)'!$C$967:$C$1017,"&gt;="&amp;$K25,'1.2(2)'!$C$967:$C$1017,"&lt;="&amp;$L25)</f>
        <v>0</v>
      </c>
      <c r="R25">
        <f>COUNTIFS('1.2(2)'!K$967:K$1017,"〇",'1.2(2)'!$C$967:$C$1017,"&gt;="&amp;$K25,'1.2(2)'!$C$967:$C$1017,"&lt;="&amp;$L25)+COUNTIFS('1.2(2)'!K$967:K$1017,"△",'1.2(2)'!$C$967:$C$1017,"&gt;="&amp;$K25,'1.2(2)'!$C$967:$C$1017,"&lt;="&amp;$L25)</f>
        <v>0</v>
      </c>
    </row>
    <row r="26" spans="2:18" ht="28.8">
      <c r="B26" s="371" t="s">
        <v>994</v>
      </c>
      <c r="C26" s="372"/>
      <c r="D26" s="64" t="s">
        <v>996</v>
      </c>
      <c r="E26" s="66"/>
      <c r="F26" s="141" t="s">
        <v>13</v>
      </c>
      <c r="G26" s="41" t="s">
        <v>3512</v>
      </c>
      <c r="H26" s="146" t="s">
        <v>66</v>
      </c>
      <c r="I26" s="146" t="s">
        <v>67</v>
      </c>
      <c r="J26" s="140" t="e">
        <f t="shared" si="2"/>
        <v>#N/A</v>
      </c>
      <c r="K26" s="60" t="e">
        <f>INDEX('1.2(1)①'!$B:$B,MATCH(M26,'1.2(1)①'!$A:$A,0),1)</f>
        <v>#N/A</v>
      </c>
      <c r="L26" s="17" t="e">
        <f t="shared" si="3"/>
        <v>#N/A</v>
      </c>
      <c r="M26" s="17" t="str">
        <f t="shared" si="0"/>
        <v>Scope1, 2主要設備における高効率型の導入照明設備高効率照明器具</v>
      </c>
      <c r="O26" s="58" t="e">
        <f>INDEX('1.2(1)①'!$J:$J,MATCH('目次 (検討会資料用4)'!$K26,'1.2(1)①'!$B:$B,0),1)</f>
        <v>#N/A</v>
      </c>
      <c r="P26" s="58" t="e">
        <f t="shared" si="1"/>
        <v>#N/A</v>
      </c>
      <c r="Q26">
        <f>COUNTIFS('1.2(2)'!J$967:J$1017,"〇",'1.2(2)'!$C$967:$C$1017,"&gt;="&amp;$K26,'1.2(2)'!$C$967:$C$1017,"&lt;="&amp;$L26)+COUNTIFS('1.2(2)'!J$967:J$1017,"△",'1.2(2)'!$C$967:$C$1017,"&gt;="&amp;$K26,'1.2(2)'!$C$967:$C$1017,"&lt;="&amp;$L26)</f>
        <v>0</v>
      </c>
      <c r="R26">
        <f>COUNTIFS('1.2(2)'!K$967:K$1017,"〇",'1.2(2)'!$C$967:$C$1017,"&gt;="&amp;$K26,'1.2(2)'!$C$967:$C$1017,"&lt;="&amp;$L26)+COUNTIFS('1.2(2)'!K$967:K$1017,"△",'1.2(2)'!$C$967:$C$1017,"&gt;="&amp;$K26,'1.2(2)'!$C$967:$C$1017,"&lt;="&amp;$L26)</f>
        <v>0</v>
      </c>
    </row>
    <row r="27" spans="2:18" ht="43.2">
      <c r="B27" s="371" t="s">
        <v>994</v>
      </c>
      <c r="C27" s="372"/>
      <c r="D27" s="64" t="s">
        <v>996</v>
      </c>
      <c r="E27" s="66"/>
      <c r="F27" s="141" t="s">
        <v>13</v>
      </c>
      <c r="G27" s="41" t="s">
        <v>3512</v>
      </c>
      <c r="H27" s="14" t="s">
        <v>71</v>
      </c>
      <c r="I27" s="146" t="s">
        <v>72</v>
      </c>
      <c r="J27" s="140" t="e">
        <f t="shared" si="2"/>
        <v>#N/A</v>
      </c>
      <c r="K27" s="60" t="e">
        <f>INDEX('1.2(1)①'!$B:$B,MATCH(M27,'1.2(1)①'!$A:$A,0),1)</f>
        <v>#N/A</v>
      </c>
      <c r="L27" s="17" t="e">
        <f>K28-1</f>
        <v>#N/A</v>
      </c>
      <c r="M27" s="17" t="str">
        <f t="shared" si="0"/>
        <v>Scope1, 2主要設備における高効率型の導入燃焼設備ボイラー・ボイラー関連機器</v>
      </c>
      <c r="O27" s="58" t="e">
        <f>INDEX('1.2(1)①'!$J:$J,MATCH('目次 (検討会資料用4)'!$K27,'1.2(1)①'!$B:$B,0),1)</f>
        <v>#N/A</v>
      </c>
      <c r="P27" s="58" t="e">
        <f t="shared" si="1"/>
        <v>#N/A</v>
      </c>
      <c r="Q27">
        <f>COUNTIFS('1.2(2)'!J$967:J$1017,"〇",'1.2(2)'!$C$967:$C$1017,"&gt;="&amp;$K27,'1.2(2)'!$C$967:$C$1017,"&lt;="&amp;$L27)+COUNTIFS('1.2(2)'!J$967:J$1017,"△",'1.2(2)'!$C$967:$C$1017,"&gt;="&amp;$K27,'1.2(2)'!$C$967:$C$1017,"&lt;="&amp;$L27)</f>
        <v>0</v>
      </c>
      <c r="R27">
        <f>COUNTIFS('1.2(2)'!K$967:K$1017,"〇",'1.2(2)'!$C$967:$C$1017,"&gt;="&amp;$K27,'1.2(2)'!$C$967:$C$1017,"&lt;="&amp;$L27)+COUNTIFS('1.2(2)'!K$967:K$1017,"△",'1.2(2)'!$C$967:$C$1017,"&gt;="&amp;$K27,'1.2(2)'!$C$967:$C$1017,"&lt;="&amp;$L27)</f>
        <v>0</v>
      </c>
    </row>
    <row r="28" spans="2:18">
      <c r="B28" s="371" t="s">
        <v>994</v>
      </c>
      <c r="C28" s="372"/>
      <c r="D28" s="64" t="s">
        <v>996</v>
      </c>
      <c r="E28" s="66"/>
      <c r="F28" s="141" t="s">
        <v>13</v>
      </c>
      <c r="G28" s="41" t="s">
        <v>3512</v>
      </c>
      <c r="H28" s="14" t="s">
        <v>82</v>
      </c>
      <c r="I28" s="146" t="s">
        <v>79</v>
      </c>
      <c r="J28" s="140" t="e">
        <f t="shared" si="2"/>
        <v>#N/A</v>
      </c>
      <c r="K28" s="60" t="e">
        <f>INDEX('1.2(1)①'!$B:$B,MATCH(M28,'1.2(1)①'!$A:$A,0),1)</f>
        <v>#N/A</v>
      </c>
      <c r="L28" s="17" t="e">
        <f>K29-1</f>
        <v>#N/A</v>
      </c>
      <c r="M28" s="17" t="str">
        <f t="shared" si="0"/>
        <v>Scope1, 2主要設備における高効率型の導入熱利用設備工業炉</v>
      </c>
      <c r="O28" s="58" t="e">
        <f>INDEX('1.2(1)①'!$J:$J,MATCH('目次 (検討会資料用4)'!$K28,'1.2(1)①'!$B:$B,0),1)</f>
        <v>#N/A</v>
      </c>
      <c r="P28" s="58" t="e">
        <f t="shared" si="1"/>
        <v>#N/A</v>
      </c>
      <c r="Q28">
        <f>COUNTIFS('1.2(2)'!J$967:J$1017,"〇",'1.2(2)'!$C$967:$C$1017,"&gt;="&amp;$K28,'1.2(2)'!$C$967:$C$1017,"&lt;="&amp;$L28)+COUNTIFS('1.2(2)'!J$967:J$1017,"△",'1.2(2)'!$C$967:$C$1017,"&gt;="&amp;$K28,'1.2(2)'!$C$967:$C$1017,"&lt;="&amp;$L28)</f>
        <v>0</v>
      </c>
      <c r="R28">
        <f>COUNTIFS('1.2(2)'!K$967:K$1017,"〇",'1.2(2)'!$C$967:$C$1017,"&gt;="&amp;$K28,'1.2(2)'!$C$967:$C$1017,"&lt;="&amp;$L28)+COUNTIFS('1.2(2)'!K$967:K$1017,"△",'1.2(2)'!$C$967:$C$1017,"&gt;="&amp;$K28,'1.2(2)'!$C$967:$C$1017,"&lt;="&amp;$L28)</f>
        <v>0</v>
      </c>
    </row>
    <row r="29" spans="2:18" ht="28.8">
      <c r="B29" s="371" t="s">
        <v>994</v>
      </c>
      <c r="C29" s="372"/>
      <c r="D29" s="64" t="s">
        <v>996</v>
      </c>
      <c r="E29" s="66"/>
      <c r="F29" s="141" t="s">
        <v>13</v>
      </c>
      <c r="G29" s="41" t="s">
        <v>3512</v>
      </c>
      <c r="H29" s="41" t="str">
        <f t="shared" ref="H29:H31" si="4">H28</f>
        <v>熱利用設備</v>
      </c>
      <c r="I29" s="146" t="s">
        <v>87</v>
      </c>
      <c r="J29" s="140" t="e">
        <f t="shared" si="2"/>
        <v>#N/A</v>
      </c>
      <c r="K29" s="60" t="e">
        <f>INDEX('1.2(1)①'!$B:$B,MATCH(M29,'1.2(1)①'!$A:$A,0),1)</f>
        <v>#N/A</v>
      </c>
      <c r="L29" s="17" t="e">
        <f>K30-1</f>
        <v>#N/A</v>
      </c>
      <c r="M29" s="17" t="str">
        <f t="shared" si="0"/>
        <v>Scope1, 2主要設備における高効率型の導入熱利用設備ヒートポンプ式熱源装置</v>
      </c>
      <c r="O29" s="58" t="e">
        <f>INDEX('1.2(1)①'!$J:$J,MATCH('目次 (検討会資料用4)'!$K29,'1.2(1)①'!$B:$B,0),1)</f>
        <v>#N/A</v>
      </c>
      <c r="P29" s="58" t="e">
        <f t="shared" si="1"/>
        <v>#N/A</v>
      </c>
      <c r="Q29">
        <f>COUNTIFS('1.2(2)'!J$967:J$1017,"〇",'1.2(2)'!$C$967:$C$1017,"&gt;="&amp;$K29,'1.2(2)'!$C$967:$C$1017,"&lt;="&amp;$L29)+COUNTIFS('1.2(2)'!J$967:J$1017,"△",'1.2(2)'!$C$967:$C$1017,"&gt;="&amp;$K29,'1.2(2)'!$C$967:$C$1017,"&lt;="&amp;$L29)</f>
        <v>0</v>
      </c>
      <c r="R29">
        <f>COUNTIFS('1.2(2)'!K$967:K$1017,"〇",'1.2(2)'!$C$967:$C$1017,"&gt;="&amp;$K29,'1.2(2)'!$C$967:$C$1017,"&lt;="&amp;$L29)+COUNTIFS('1.2(2)'!K$967:K$1017,"△",'1.2(2)'!$C$967:$C$1017,"&gt;="&amp;$K29,'1.2(2)'!$C$967:$C$1017,"&lt;="&amp;$L29)</f>
        <v>0</v>
      </c>
    </row>
    <row r="30" spans="2:18">
      <c r="B30" s="371" t="s">
        <v>994</v>
      </c>
      <c r="C30" s="372"/>
      <c r="D30" s="64" t="s">
        <v>996</v>
      </c>
      <c r="E30" s="66"/>
      <c r="F30" s="141" t="s">
        <v>13</v>
      </c>
      <c r="G30" s="41" t="s">
        <v>3512</v>
      </c>
      <c r="H30" s="41" t="str">
        <f t="shared" si="4"/>
        <v>熱利用設備</v>
      </c>
      <c r="I30" s="146" t="s">
        <v>100</v>
      </c>
      <c r="J30" s="140" t="e">
        <f t="shared" si="2"/>
        <v>#N/A</v>
      </c>
      <c r="K30" s="60" t="e">
        <f>INDEX('1.2(1)①'!$B:$B,MATCH(M30,'1.2(1)①'!$A:$A,0),1)</f>
        <v>#N/A</v>
      </c>
      <c r="L30" s="17" t="e">
        <f t="shared" si="3"/>
        <v>#N/A</v>
      </c>
      <c r="M30" s="17" t="str">
        <f t="shared" si="0"/>
        <v>Scope1, 2主要設備における高効率型の導入熱利用設備蒸留塔</v>
      </c>
      <c r="O30" s="58" t="e">
        <f>INDEX('1.2(1)①'!$J:$J,MATCH('目次 (検討会資料用4)'!$K30,'1.2(1)①'!$B:$B,0),1)</f>
        <v>#N/A</v>
      </c>
      <c r="P30" s="58" t="e">
        <f t="shared" si="1"/>
        <v>#N/A</v>
      </c>
      <c r="Q30">
        <f>COUNTIFS('1.2(2)'!J$967:J$1017,"〇",'1.2(2)'!$C$967:$C$1017,"&gt;="&amp;$K30,'1.2(2)'!$C$967:$C$1017,"&lt;="&amp;$L30)+COUNTIFS('1.2(2)'!J$967:J$1017,"△",'1.2(2)'!$C$967:$C$1017,"&gt;="&amp;$K30,'1.2(2)'!$C$967:$C$1017,"&lt;="&amp;$L30)</f>
        <v>0</v>
      </c>
      <c r="R30">
        <f>COUNTIFS('1.2(2)'!K$967:K$1017,"〇",'1.2(2)'!$C$967:$C$1017,"&gt;="&amp;$K30,'1.2(2)'!$C$967:$C$1017,"&lt;="&amp;$L30)+COUNTIFS('1.2(2)'!K$967:K$1017,"△",'1.2(2)'!$C$967:$C$1017,"&gt;="&amp;$K30,'1.2(2)'!$C$967:$C$1017,"&lt;="&amp;$L30)</f>
        <v>0</v>
      </c>
    </row>
    <row r="31" spans="2:18">
      <c r="B31" s="371" t="s">
        <v>994</v>
      </c>
      <c r="C31" s="372"/>
      <c r="D31" s="64" t="s">
        <v>996</v>
      </c>
      <c r="E31" s="66"/>
      <c r="F31" s="141" t="s">
        <v>13</v>
      </c>
      <c r="G31" s="41" t="s">
        <v>3512</v>
      </c>
      <c r="H31" s="41" t="str">
        <f t="shared" si="4"/>
        <v>熱利用設備</v>
      </c>
      <c r="I31" s="146" t="s">
        <v>104</v>
      </c>
      <c r="J31" s="140" t="e">
        <f t="shared" si="2"/>
        <v>#N/A</v>
      </c>
      <c r="K31" s="60" t="e">
        <f>INDEX('1.2(1)①'!$B:$B,MATCH(M31,'1.2(1)①'!$A:$A,0),1)</f>
        <v>#N/A</v>
      </c>
      <c r="L31" s="17" t="e">
        <f t="shared" si="3"/>
        <v>#N/A</v>
      </c>
      <c r="M31" s="17" t="str">
        <f t="shared" si="0"/>
        <v>Scope1, 2主要設備における高効率型の導入熱利用設備その他</v>
      </c>
      <c r="O31" s="58" t="e">
        <f>INDEX('1.2(1)①'!$J:$J,MATCH('目次 (検討会資料用4)'!$K31,'1.2(1)①'!$B:$B,0),1)</f>
        <v>#N/A</v>
      </c>
      <c r="P31" s="58" t="e">
        <f t="shared" si="1"/>
        <v>#N/A</v>
      </c>
      <c r="Q31">
        <f>COUNTIFS('1.2(2)'!J$967:J$1017,"〇",'1.2(2)'!$C$967:$C$1017,"&gt;="&amp;$K31,'1.2(2)'!$C$967:$C$1017,"&lt;="&amp;$L31)+COUNTIFS('1.2(2)'!J$967:J$1017,"△",'1.2(2)'!$C$967:$C$1017,"&gt;="&amp;$K31,'1.2(2)'!$C$967:$C$1017,"&lt;="&amp;$L31)</f>
        <v>0</v>
      </c>
      <c r="R31">
        <f>COUNTIFS('1.2(2)'!K$967:K$1017,"〇",'1.2(2)'!$C$967:$C$1017,"&gt;="&amp;$K31,'1.2(2)'!$C$967:$C$1017,"&lt;="&amp;$L31)+COUNTIFS('1.2(2)'!K$967:K$1017,"△",'1.2(2)'!$C$967:$C$1017,"&gt;="&amp;$K31,'1.2(2)'!$C$967:$C$1017,"&lt;="&amp;$L31)</f>
        <v>0</v>
      </c>
    </row>
    <row r="32" spans="2:18" ht="28.8">
      <c r="B32" s="371" t="s">
        <v>994</v>
      </c>
      <c r="C32" s="372"/>
      <c r="D32" s="64" t="s">
        <v>996</v>
      </c>
      <c r="E32" s="66"/>
      <c r="F32" s="141" t="s">
        <v>13</v>
      </c>
      <c r="G32" s="41" t="s">
        <v>3512</v>
      </c>
      <c r="H32" s="146" t="s">
        <v>110</v>
      </c>
      <c r="I32" s="146" t="s">
        <v>110</v>
      </c>
      <c r="J32" s="140" t="e">
        <f t="shared" si="2"/>
        <v>#N/A</v>
      </c>
      <c r="K32" s="60" t="e">
        <f>INDEX('1.2(1)①'!$B:$B,MATCH(M32,'1.2(1)①'!$A:$A,0),1)</f>
        <v>#N/A</v>
      </c>
      <c r="L32" s="17" t="e">
        <f t="shared" si="3"/>
        <v>#N/A</v>
      </c>
      <c r="M32" s="17" t="str">
        <f t="shared" si="0"/>
        <v>Scope1, 2主要設備における高効率型の導入コージェネレーション設備コージェネレーション設備</v>
      </c>
      <c r="O32" s="58" t="e">
        <f>INDEX('1.2(1)①'!$J:$J,MATCH('目次 (検討会資料用4)'!$K32,'1.2(1)①'!$B:$B,0),1)</f>
        <v>#N/A</v>
      </c>
      <c r="P32" s="58" t="e">
        <f t="shared" si="1"/>
        <v>#N/A</v>
      </c>
      <c r="Q32">
        <f>COUNTIFS('1.2(2)'!J$967:J$1017,"〇",'1.2(2)'!$C$967:$C$1017,"&gt;="&amp;$K32,'1.2(2)'!$C$967:$C$1017,"&lt;="&amp;$L32)+COUNTIFS('1.2(2)'!J$967:J$1017,"△",'1.2(2)'!$C$967:$C$1017,"&gt;="&amp;$K32,'1.2(2)'!$C$967:$C$1017,"&lt;="&amp;$L32)</f>
        <v>0</v>
      </c>
      <c r="R32">
        <f>COUNTIFS('1.2(2)'!K$967:K$1017,"〇",'1.2(2)'!$C$967:$C$1017,"&gt;="&amp;$K32,'1.2(2)'!$C$967:$C$1017,"&lt;="&amp;$L32)+COUNTIFS('1.2(2)'!K$967:K$1017,"△",'1.2(2)'!$C$967:$C$1017,"&gt;="&amp;$K32,'1.2(2)'!$C$967:$C$1017,"&lt;="&amp;$L32)</f>
        <v>0</v>
      </c>
    </row>
    <row r="33" spans="2:18" ht="28.8">
      <c r="B33" s="371" t="s">
        <v>994</v>
      </c>
      <c r="C33" s="372"/>
      <c r="D33" s="64" t="s">
        <v>996</v>
      </c>
      <c r="E33" s="66"/>
      <c r="F33" s="141" t="s">
        <v>13</v>
      </c>
      <c r="G33" s="41" t="s">
        <v>3512</v>
      </c>
      <c r="H33" s="14" t="s">
        <v>117</v>
      </c>
      <c r="I33" s="146" t="s">
        <v>118</v>
      </c>
      <c r="J33" s="140" t="e">
        <f t="shared" si="2"/>
        <v>#N/A</v>
      </c>
      <c r="K33" s="60" t="e">
        <f>INDEX('1.2(1)①'!$B:$B,MATCH(M33,'1.2(1)①'!$A:$A,0),1)</f>
        <v>#N/A</v>
      </c>
      <c r="L33" s="17" t="e">
        <f t="shared" si="3"/>
        <v>#N/A</v>
      </c>
      <c r="M33" s="17" t="str">
        <f t="shared" si="0"/>
        <v>Scope1, 2主要設備における高効率型の導入電気使用設備受変電、配電設備</v>
      </c>
      <c r="O33" s="58" t="e">
        <f>INDEX('1.2(1)①'!$J:$J,MATCH('目次 (検討会資料用4)'!$K33,'1.2(1)①'!$B:$B,0),1)</f>
        <v>#N/A</v>
      </c>
      <c r="P33" s="58" t="e">
        <f t="shared" si="1"/>
        <v>#N/A</v>
      </c>
      <c r="Q33">
        <f>COUNTIFS('1.2(2)'!J$967:J$1017,"〇",'1.2(2)'!$C$967:$C$1017,"&gt;="&amp;$K33,'1.2(2)'!$C$967:$C$1017,"&lt;="&amp;$L33)+COUNTIFS('1.2(2)'!J$967:J$1017,"△",'1.2(2)'!$C$967:$C$1017,"&gt;="&amp;$K33,'1.2(2)'!$C$967:$C$1017,"&lt;="&amp;$L33)</f>
        <v>0</v>
      </c>
      <c r="R33">
        <f>COUNTIFS('1.2(2)'!K$967:K$1017,"〇",'1.2(2)'!$C$967:$C$1017,"&gt;="&amp;$K33,'1.2(2)'!$C$967:$C$1017,"&lt;="&amp;$L33)+COUNTIFS('1.2(2)'!K$967:K$1017,"△",'1.2(2)'!$C$967:$C$1017,"&gt;="&amp;$K33,'1.2(2)'!$C$967:$C$1017,"&lt;="&amp;$L33)</f>
        <v>0</v>
      </c>
    </row>
    <row r="34" spans="2:18" ht="43.2">
      <c r="B34" s="371" t="s">
        <v>994</v>
      </c>
      <c r="C34" s="372"/>
      <c r="D34" s="64" t="s">
        <v>996</v>
      </c>
      <c r="E34" s="66"/>
      <c r="F34" s="141" t="s">
        <v>13</v>
      </c>
      <c r="G34" s="41" t="s">
        <v>3512</v>
      </c>
      <c r="H34" s="41" t="str">
        <f t="shared" ref="H34:H36" si="5">H33</f>
        <v>電気使用設備</v>
      </c>
      <c r="I34" s="146" t="s">
        <v>121</v>
      </c>
      <c r="J34" s="140" t="e">
        <f t="shared" si="2"/>
        <v>#N/A</v>
      </c>
      <c r="K34" s="60" t="e">
        <f>INDEX('1.2(1)①'!$B:$B,MATCH(M34,'1.2(1)①'!$A:$A,0),1)</f>
        <v>#N/A</v>
      </c>
      <c r="L34" s="17" t="e">
        <f t="shared" si="3"/>
        <v>#N/A</v>
      </c>
      <c r="M34" s="17" t="str">
        <f t="shared" si="0"/>
        <v>Scope1, 2主要設備における高効率型の導入電気使用設備電動機・電動力応用設備</v>
      </c>
      <c r="O34" s="58" t="e">
        <f>INDEX('1.2(1)①'!$J:$J,MATCH('目次 (検討会資料用4)'!$K34,'1.2(1)①'!$B:$B,0),1)</f>
        <v>#N/A</v>
      </c>
      <c r="P34" s="58" t="e">
        <f t="shared" si="1"/>
        <v>#N/A</v>
      </c>
      <c r="Q34">
        <f>COUNTIFS('1.2(2)'!J$967:J$1017,"〇",'1.2(2)'!$C$967:$C$1017,"&gt;="&amp;$K34,'1.2(2)'!$C$967:$C$1017,"&lt;="&amp;$L34)+COUNTIFS('1.2(2)'!J$967:J$1017,"△",'1.2(2)'!$C$967:$C$1017,"&gt;="&amp;$K34,'1.2(2)'!$C$967:$C$1017,"&lt;="&amp;$L34)</f>
        <v>0</v>
      </c>
      <c r="R34">
        <f>COUNTIFS('1.2(2)'!K$967:K$1017,"〇",'1.2(2)'!$C$967:$C$1017,"&gt;="&amp;$K34,'1.2(2)'!$C$967:$C$1017,"&lt;="&amp;$L34)+COUNTIFS('1.2(2)'!K$967:K$1017,"△",'1.2(2)'!$C$967:$C$1017,"&gt;="&amp;$K34,'1.2(2)'!$C$967:$C$1017,"&lt;="&amp;$L34)</f>
        <v>0</v>
      </c>
    </row>
    <row r="35" spans="2:18" ht="28.8">
      <c r="B35" s="371" t="s">
        <v>994</v>
      </c>
      <c r="C35" s="372"/>
      <c r="D35" s="64" t="s">
        <v>996</v>
      </c>
      <c r="E35" s="66"/>
      <c r="F35" s="141" t="s">
        <v>13</v>
      </c>
      <c r="G35" s="41" t="s">
        <v>3512</v>
      </c>
      <c r="H35" s="41" t="str">
        <f t="shared" si="5"/>
        <v>電気使用設備</v>
      </c>
      <c r="I35" s="146" t="s">
        <v>130</v>
      </c>
      <c r="J35" s="140" t="e">
        <f t="shared" si="2"/>
        <v>#N/A</v>
      </c>
      <c r="K35" s="60" t="e">
        <f>INDEX('1.2(1)①'!$B:$B,MATCH(M35,'1.2(1)①'!$A:$A,0),1)</f>
        <v>#N/A</v>
      </c>
      <c r="L35" s="17" t="e">
        <f t="shared" si="3"/>
        <v>#N/A</v>
      </c>
      <c r="M35" s="17" t="str">
        <f t="shared" si="0"/>
        <v>Scope1, 2主要設備における高効率型の導入電気使用設備電気加熱設備</v>
      </c>
      <c r="O35" s="58" t="e">
        <f>INDEX('1.2(1)①'!$J:$J,MATCH('目次 (検討会資料用4)'!$K35,'1.2(1)①'!$B:$B,0),1)</f>
        <v>#N/A</v>
      </c>
      <c r="P35" s="58" t="e">
        <f t="shared" si="1"/>
        <v>#N/A</v>
      </c>
      <c r="Q35">
        <f>COUNTIFS('1.2(2)'!J$967:J$1017,"〇",'1.2(2)'!$C$967:$C$1017,"&gt;="&amp;$K35,'1.2(2)'!$C$967:$C$1017,"&lt;="&amp;$L35)+COUNTIFS('1.2(2)'!J$967:J$1017,"△",'1.2(2)'!$C$967:$C$1017,"&gt;="&amp;$K35,'1.2(2)'!$C$967:$C$1017,"&lt;="&amp;$L35)</f>
        <v>0</v>
      </c>
      <c r="R35">
        <f>COUNTIFS('1.2(2)'!K$967:K$1017,"〇",'1.2(2)'!$C$967:$C$1017,"&gt;="&amp;$K35,'1.2(2)'!$C$967:$C$1017,"&lt;="&amp;$L35)+COUNTIFS('1.2(2)'!K$967:K$1017,"△",'1.2(2)'!$C$967:$C$1017,"&gt;="&amp;$K35,'1.2(2)'!$C$967:$C$1017,"&lt;="&amp;$L35)</f>
        <v>0</v>
      </c>
    </row>
    <row r="36" spans="2:18">
      <c r="B36" s="371" t="s">
        <v>994</v>
      </c>
      <c r="C36" s="372"/>
      <c r="D36" s="64" t="s">
        <v>996</v>
      </c>
      <c r="E36" s="66"/>
      <c r="F36" s="141" t="s">
        <v>13</v>
      </c>
      <c r="G36" s="41" t="s">
        <v>3512</v>
      </c>
      <c r="H36" s="41" t="str">
        <f t="shared" si="5"/>
        <v>電気使用設備</v>
      </c>
      <c r="I36" s="4" t="s">
        <v>139</v>
      </c>
      <c r="J36" s="140" t="e">
        <f t="shared" si="2"/>
        <v>#N/A</v>
      </c>
      <c r="K36" s="60" t="e">
        <f>INDEX('1.2(1)①'!$B:$B,MATCH(M36,'1.2(1)①'!$A:$A,0),1)</f>
        <v>#N/A</v>
      </c>
      <c r="L36" s="17" t="e">
        <f t="shared" si="3"/>
        <v>#N/A</v>
      </c>
      <c r="M36" s="17" t="str">
        <f t="shared" si="0"/>
        <v>Scope1, 2主要設備における高効率型の導入電気使用設備業務用機器</v>
      </c>
      <c r="O36" s="58" t="e">
        <f>INDEX('1.2(1)①'!$J:$J,MATCH('目次 (検討会資料用4)'!$K36,'1.2(1)①'!$B:$B,0),1)</f>
        <v>#N/A</v>
      </c>
      <c r="P36" s="58" t="e">
        <f t="shared" si="1"/>
        <v>#N/A</v>
      </c>
      <c r="Q36">
        <f>COUNTIFS('1.2(2)'!J$967:J$1017,"〇",'1.2(2)'!$C$967:$C$1017,"&gt;="&amp;$K36,'1.2(2)'!$C$967:$C$1017,"&lt;="&amp;$L36)+COUNTIFS('1.2(2)'!J$967:J$1017,"△",'1.2(2)'!$C$967:$C$1017,"&gt;="&amp;$K36,'1.2(2)'!$C$967:$C$1017,"&lt;="&amp;$L36)</f>
        <v>0</v>
      </c>
      <c r="R36">
        <f>COUNTIFS('1.2(2)'!K$967:K$1017,"〇",'1.2(2)'!$C$967:$C$1017,"&gt;="&amp;$K36,'1.2(2)'!$C$967:$C$1017,"&lt;="&amp;$L36)+COUNTIFS('1.2(2)'!K$967:K$1017,"△",'1.2(2)'!$C$967:$C$1017,"&gt;="&amp;$K36,'1.2(2)'!$C$967:$C$1017,"&lt;="&amp;$L36)</f>
        <v>0</v>
      </c>
    </row>
    <row r="37" spans="2:18">
      <c r="B37" s="371" t="s">
        <v>994</v>
      </c>
      <c r="C37" s="372"/>
      <c r="D37" s="64" t="s">
        <v>996</v>
      </c>
      <c r="E37" s="66"/>
      <c r="F37" s="141" t="s">
        <v>13</v>
      </c>
      <c r="G37" s="41" t="s">
        <v>3512</v>
      </c>
      <c r="H37" s="14" t="s">
        <v>169</v>
      </c>
      <c r="I37" s="146" t="s">
        <v>170</v>
      </c>
      <c r="J37" s="140" t="e">
        <f t="shared" si="2"/>
        <v>#N/A</v>
      </c>
      <c r="K37" s="60" t="e">
        <f>INDEX('1.2(1)①'!$B:$B,MATCH(M37,'1.2(1)①'!$A:$A,0),1)</f>
        <v>#N/A</v>
      </c>
      <c r="L37" s="17" t="e">
        <f t="shared" si="3"/>
        <v>#N/A</v>
      </c>
      <c r="M37" s="17" t="str">
        <f t="shared" si="0"/>
        <v>Scope1, 2主要設備における高効率型の導入建物窓</v>
      </c>
      <c r="O37" s="58" t="e">
        <f>INDEX('1.2(1)①'!$J:$J,MATCH('目次 (検討会資料用4)'!$K37,'1.2(1)①'!$B:$B,0),1)</f>
        <v>#N/A</v>
      </c>
      <c r="P37" s="58" t="e">
        <f t="shared" si="1"/>
        <v>#N/A</v>
      </c>
      <c r="Q37">
        <f>COUNTIFS('1.2(2)'!J$967:J$1017,"〇",'1.2(2)'!$C$967:$C$1017,"&gt;="&amp;$K37,'1.2(2)'!$C$967:$C$1017,"&lt;="&amp;$L37)+COUNTIFS('1.2(2)'!J$967:J$1017,"△",'1.2(2)'!$C$967:$C$1017,"&gt;="&amp;$K37,'1.2(2)'!$C$967:$C$1017,"&lt;="&amp;$L37)</f>
        <v>0</v>
      </c>
      <c r="R37">
        <f>COUNTIFS('1.2(2)'!K$967:K$1017,"〇",'1.2(2)'!$C$967:$C$1017,"&gt;="&amp;$K37,'1.2(2)'!$C$967:$C$1017,"&lt;="&amp;$L37)+COUNTIFS('1.2(2)'!K$967:K$1017,"△",'1.2(2)'!$C$967:$C$1017,"&gt;="&amp;$K37,'1.2(2)'!$C$967:$C$1017,"&lt;="&amp;$L37)</f>
        <v>0</v>
      </c>
    </row>
    <row r="38" spans="2:18" ht="28.8">
      <c r="B38" s="371" t="s">
        <v>994</v>
      </c>
      <c r="C38" s="372"/>
      <c r="D38" s="64" t="s">
        <v>996</v>
      </c>
      <c r="E38" s="66"/>
      <c r="F38" s="141" t="s">
        <v>13</v>
      </c>
      <c r="G38" s="41" t="s">
        <v>3512</v>
      </c>
      <c r="H38" s="41" t="str">
        <f>H37</f>
        <v>建物</v>
      </c>
      <c r="I38" s="146" t="s">
        <v>174</v>
      </c>
      <c r="J38" s="140" t="e">
        <f t="shared" si="2"/>
        <v>#N/A</v>
      </c>
      <c r="K38" s="60" t="e">
        <f>INDEX('1.2(1)①'!$B:$B,MATCH(M38,'1.2(1)①'!$A:$A,0),1)</f>
        <v>#N/A</v>
      </c>
      <c r="L38" s="17" t="e">
        <f t="shared" si="3"/>
        <v>#N/A</v>
      </c>
      <c r="M38" s="17" t="str">
        <f t="shared" si="0"/>
        <v>Scope1, 2主要設備における高効率型の導入建物外壁・屋根・窓・床</v>
      </c>
      <c r="O38" s="58" t="e">
        <f>INDEX('1.2(1)①'!$J:$J,MATCH('目次 (検討会資料用4)'!$K38,'1.2(1)①'!$B:$B,0),1)</f>
        <v>#N/A</v>
      </c>
      <c r="P38" s="58" t="e">
        <f t="shared" si="1"/>
        <v>#N/A</v>
      </c>
      <c r="Q38">
        <f>COUNTIFS('1.2(2)'!J$967:J$1017,"〇",'1.2(2)'!$C$967:$C$1017,"&gt;="&amp;$K38,'1.2(2)'!$C$967:$C$1017,"&lt;="&amp;$L38)+COUNTIFS('1.2(2)'!J$967:J$1017,"△",'1.2(2)'!$C$967:$C$1017,"&gt;="&amp;$K38,'1.2(2)'!$C$967:$C$1017,"&lt;="&amp;$L38)</f>
        <v>0</v>
      </c>
      <c r="R38">
        <f>COUNTIFS('1.2(2)'!K$967:K$1017,"〇",'1.2(2)'!$C$967:$C$1017,"&gt;="&amp;$K38,'1.2(2)'!$C$967:$C$1017,"&lt;="&amp;$L38)+COUNTIFS('1.2(2)'!K$967:K$1017,"△",'1.2(2)'!$C$967:$C$1017,"&gt;="&amp;$K38,'1.2(2)'!$C$967:$C$1017,"&lt;="&amp;$L38)</f>
        <v>0</v>
      </c>
    </row>
    <row r="39" spans="2:18">
      <c r="B39" s="371" t="s">
        <v>994</v>
      </c>
      <c r="C39" s="372"/>
      <c r="D39" s="64" t="s">
        <v>996</v>
      </c>
      <c r="E39" s="66"/>
      <c r="F39" s="141" t="s">
        <v>13</v>
      </c>
      <c r="G39" s="41" t="s">
        <v>3512</v>
      </c>
      <c r="H39" s="41" t="str">
        <f>H38</f>
        <v>建物</v>
      </c>
      <c r="I39" s="147" t="s">
        <v>104</v>
      </c>
      <c r="J39" s="140" t="e">
        <f t="shared" si="2"/>
        <v>#N/A</v>
      </c>
      <c r="K39" s="60" t="e">
        <f>INDEX('1.2(1)①'!$B:$B,MATCH(M39,'1.2(1)①'!$A:$A,0),1)</f>
        <v>#N/A</v>
      </c>
      <c r="L39" s="17" t="e">
        <f t="shared" si="3"/>
        <v>#N/A</v>
      </c>
      <c r="M39" s="17" t="str">
        <f t="shared" si="0"/>
        <v>Scope1, 2主要設備における高効率型の導入建物その他</v>
      </c>
      <c r="O39" s="58" t="e">
        <f>INDEX('1.2(1)①'!$J:$J,MATCH('目次 (検討会資料用4)'!$K39,'1.2(1)①'!$B:$B,0),1)</f>
        <v>#N/A</v>
      </c>
      <c r="P39" s="58" t="e">
        <f t="shared" si="1"/>
        <v>#N/A</v>
      </c>
      <c r="Q39">
        <f>COUNTIFS('1.2(2)'!J$967:J$1017,"〇",'1.2(2)'!$C$967:$C$1017,"&gt;="&amp;$K39,'1.2(2)'!$C$967:$C$1017,"&lt;="&amp;$L39)+COUNTIFS('1.2(2)'!J$967:J$1017,"△",'1.2(2)'!$C$967:$C$1017,"&gt;="&amp;$K39,'1.2(2)'!$C$967:$C$1017,"&lt;="&amp;$L39)</f>
        <v>0</v>
      </c>
      <c r="R39">
        <f>COUNTIFS('1.2(2)'!K$967:K$1017,"〇",'1.2(2)'!$C$967:$C$1017,"&gt;="&amp;$K39,'1.2(2)'!$C$967:$C$1017,"&lt;="&amp;$L39)+COUNTIFS('1.2(2)'!K$967:K$1017,"△",'1.2(2)'!$C$967:$C$1017,"&gt;="&amp;$K39,'1.2(2)'!$C$967:$C$1017,"&lt;="&amp;$L39)</f>
        <v>0</v>
      </c>
    </row>
    <row r="40" spans="2:18">
      <c r="B40" s="371" t="s">
        <v>994</v>
      </c>
      <c r="C40" s="372"/>
      <c r="D40" s="64" t="s">
        <v>996</v>
      </c>
      <c r="E40" s="66"/>
      <c r="F40" s="141" t="s">
        <v>13</v>
      </c>
      <c r="G40" s="41" t="s">
        <v>3512</v>
      </c>
      <c r="H40" s="14" t="s">
        <v>179</v>
      </c>
      <c r="I40" s="147" t="s">
        <v>180</v>
      </c>
      <c r="J40" s="140" t="e">
        <f t="shared" si="2"/>
        <v>#N/A</v>
      </c>
      <c r="K40" s="60" t="e">
        <f>INDEX('1.2(1)①'!$B:$B,MATCH(M40,'1.2(1)①'!$A:$A,0),1)</f>
        <v>#N/A</v>
      </c>
      <c r="L40" s="17" t="e">
        <f t="shared" si="3"/>
        <v>#N/A</v>
      </c>
      <c r="M40" s="17" t="str">
        <f t="shared" si="0"/>
        <v>Scope1, 2主要設備における高効率型の導入車両自動車</v>
      </c>
      <c r="O40" s="58" t="e">
        <f>INDEX('1.2(1)①'!$J:$J,MATCH('目次 (検討会資料用4)'!$K40,'1.2(1)①'!$B:$B,0),1)</f>
        <v>#N/A</v>
      </c>
      <c r="P40" s="58" t="e">
        <f t="shared" si="1"/>
        <v>#N/A</v>
      </c>
      <c r="Q40">
        <f>COUNTIFS('1.2(2)'!J$967:J$1017,"〇",'1.2(2)'!$C$967:$C$1017,"&gt;="&amp;$K40,'1.2(2)'!$C$967:$C$1017,"&lt;="&amp;$L40)+COUNTIFS('1.2(2)'!J$967:J$1017,"△",'1.2(2)'!$C$967:$C$1017,"&gt;="&amp;$K40,'1.2(2)'!$C$967:$C$1017,"&lt;="&amp;$L40)</f>
        <v>0</v>
      </c>
      <c r="R40">
        <f>COUNTIFS('1.2(2)'!K$967:K$1017,"〇",'1.2(2)'!$C$967:$C$1017,"&gt;="&amp;$K40,'1.2(2)'!$C$967:$C$1017,"&lt;="&amp;$L40)+COUNTIFS('1.2(2)'!K$967:K$1017,"△",'1.2(2)'!$C$967:$C$1017,"&gt;="&amp;$K40,'1.2(2)'!$C$967:$C$1017,"&lt;="&amp;$L40)</f>
        <v>0</v>
      </c>
    </row>
    <row r="41" spans="2:18" ht="57.6">
      <c r="B41" s="371" t="s">
        <v>994</v>
      </c>
      <c r="C41" s="372"/>
      <c r="D41" s="64" t="s">
        <v>996</v>
      </c>
      <c r="E41" s="66"/>
      <c r="F41" s="141" t="s">
        <v>13</v>
      </c>
      <c r="G41" s="41" t="s">
        <v>3512</v>
      </c>
      <c r="H41" s="14" t="s">
        <v>187</v>
      </c>
      <c r="I41" s="147" t="s">
        <v>188</v>
      </c>
      <c r="J41" s="140" t="e">
        <f t="shared" si="2"/>
        <v>#N/A</v>
      </c>
      <c r="K41" s="60" t="e">
        <f>INDEX('1.2(1)①'!$B:$B,MATCH(M41,'1.2(1)①'!$A:$A,0),1)</f>
        <v>#N/A</v>
      </c>
      <c r="L41" s="17" t="e">
        <f t="shared" si="3"/>
        <v>#N/A</v>
      </c>
      <c r="M41" s="17" t="str">
        <f t="shared" si="0"/>
        <v>Scope1, 2主要設備における高効率型の導入エネルギー管理システム工場エネルギー管理システム（FEMS）</v>
      </c>
      <c r="O41" s="58" t="e">
        <f>INDEX('1.2(1)①'!$J:$J,MATCH('目次 (検討会資料用4)'!$K41,'1.2(1)①'!$B:$B,0),1)</f>
        <v>#N/A</v>
      </c>
      <c r="P41" s="58" t="e">
        <f t="shared" si="1"/>
        <v>#N/A</v>
      </c>
      <c r="Q41">
        <f>COUNTIFS('1.2(2)'!J$967:J$1017,"〇",'1.2(2)'!$C$967:$C$1017,"&gt;="&amp;$K41,'1.2(2)'!$C$967:$C$1017,"&lt;="&amp;$L41)+COUNTIFS('1.2(2)'!J$967:J$1017,"△",'1.2(2)'!$C$967:$C$1017,"&gt;="&amp;$K41,'1.2(2)'!$C$967:$C$1017,"&lt;="&amp;$L41)</f>
        <v>0</v>
      </c>
      <c r="R41">
        <f>COUNTIFS('1.2(2)'!K$967:K$1017,"〇",'1.2(2)'!$C$967:$C$1017,"&gt;="&amp;$K41,'1.2(2)'!$C$967:$C$1017,"&lt;="&amp;$L41)+COUNTIFS('1.2(2)'!K$967:K$1017,"△",'1.2(2)'!$C$967:$C$1017,"&gt;="&amp;$K41,'1.2(2)'!$C$967:$C$1017,"&lt;="&amp;$L41)</f>
        <v>0</v>
      </c>
    </row>
    <row r="42" spans="2:18" ht="57.6">
      <c r="B42" s="371" t="s">
        <v>994</v>
      </c>
      <c r="C42" s="372"/>
      <c r="D42" s="64" t="s">
        <v>996</v>
      </c>
      <c r="E42" s="66"/>
      <c r="F42" s="141" t="s">
        <v>13</v>
      </c>
      <c r="G42" s="41" t="s">
        <v>3512</v>
      </c>
      <c r="H42" s="41" t="str">
        <f>H41</f>
        <v>エネルギー管理システム</v>
      </c>
      <c r="I42" s="147" t="s">
        <v>192</v>
      </c>
      <c r="J42" s="140" t="e">
        <f t="shared" si="2"/>
        <v>#N/A</v>
      </c>
      <c r="K42" s="60" t="e">
        <f>INDEX('1.2(1)①'!$B:$B,MATCH(M42,'1.2(1)①'!$A:$A,0),1)</f>
        <v>#N/A</v>
      </c>
      <c r="L42" s="17" t="e">
        <f t="shared" si="3"/>
        <v>#N/A</v>
      </c>
      <c r="M42" s="17" t="str">
        <f t="shared" si="0"/>
        <v>Scope1, 2主要設備における高効率型の導入エネルギー管理システムビルエネルギー管理システム（BEMS）</v>
      </c>
      <c r="O42" s="58" t="e">
        <f>INDEX('1.2(1)①'!$J:$J,MATCH('目次 (検討会資料用4)'!$K42,'1.2(1)①'!$B:$B,0),1)</f>
        <v>#N/A</v>
      </c>
      <c r="P42" s="58" t="e">
        <f t="shared" si="1"/>
        <v>#N/A</v>
      </c>
      <c r="Q42">
        <f>COUNTIFS('1.2(2)'!J$967:J$1017,"〇",'1.2(2)'!$C$967:$C$1017,"&gt;="&amp;$K42,'1.2(2)'!$C$967:$C$1017,"&lt;="&amp;$L42)+COUNTIFS('1.2(2)'!J$967:J$1017,"△",'1.2(2)'!$C$967:$C$1017,"&gt;="&amp;$K42,'1.2(2)'!$C$967:$C$1017,"&lt;="&amp;$L42)</f>
        <v>0</v>
      </c>
      <c r="R42">
        <f>COUNTIFS('1.2(2)'!K$967:K$1017,"〇",'1.2(2)'!$C$967:$C$1017,"&gt;="&amp;$K42,'1.2(2)'!$C$967:$C$1017,"&lt;="&amp;$L42)+COUNTIFS('1.2(2)'!K$967:K$1017,"△",'1.2(2)'!$C$967:$C$1017,"&gt;="&amp;$K42,'1.2(2)'!$C$967:$C$1017,"&lt;="&amp;$L42)</f>
        <v>0</v>
      </c>
    </row>
    <row r="43" spans="2:18">
      <c r="B43" s="371" t="s">
        <v>994</v>
      </c>
      <c r="C43" s="372"/>
      <c r="D43" s="64" t="s">
        <v>996</v>
      </c>
      <c r="E43" s="66"/>
      <c r="F43" s="141" t="s">
        <v>13</v>
      </c>
      <c r="G43" s="41" t="s">
        <v>3512</v>
      </c>
      <c r="H43" s="373" t="s">
        <v>195</v>
      </c>
      <c r="I43" s="374"/>
      <c r="J43" s="140" t="e">
        <f t="shared" si="2"/>
        <v>#N/A</v>
      </c>
      <c r="K43" s="60" t="e">
        <f>INDEX('1.2(1)①'!$B:$B,MATCH(M43,'1.2(1)①'!$A:$A,0),1)</f>
        <v>#N/A</v>
      </c>
      <c r="L43" s="17">
        <f t="shared" si="3"/>
        <v>86</v>
      </c>
      <c r="M43" s="17" t="str">
        <f t="shared" si="0"/>
        <v>Scope1, 2主要設備における高効率型の導入未利用エネルギー・再生可能エネルギー設備</v>
      </c>
      <c r="O43" s="58" t="e">
        <f>INDEX('1.2(1)①'!$J:$J,MATCH('目次 (検討会資料用4)'!$K43,'1.2(1)①'!$B:$B,0),1)</f>
        <v>#N/A</v>
      </c>
      <c r="P43" s="58" t="e">
        <f t="shared" si="1"/>
        <v>#N/A</v>
      </c>
      <c r="Q43">
        <f>COUNTIFS('1.2(2)'!J$967:J$1017,"〇",'1.2(2)'!$C$967:$C$1017,"&gt;="&amp;$K43,'1.2(2)'!$C$967:$C$1017,"&lt;="&amp;$L43)+COUNTIFS('1.2(2)'!J$967:J$1017,"△",'1.2(2)'!$C$967:$C$1017,"&gt;="&amp;$K43,'1.2(2)'!$C$967:$C$1017,"&lt;="&amp;$L43)</f>
        <v>0</v>
      </c>
      <c r="R43">
        <f>COUNTIFS('1.2(2)'!K$967:K$1017,"〇",'1.2(2)'!$C$967:$C$1017,"&gt;="&amp;$K43,'1.2(2)'!$C$967:$C$1017,"&lt;="&amp;$L43)+COUNTIFS('1.2(2)'!K$967:K$1017,"△",'1.2(2)'!$C$967:$C$1017,"&gt;="&amp;$K43,'1.2(2)'!$C$967:$C$1017,"&lt;="&amp;$L43)</f>
        <v>0</v>
      </c>
    </row>
    <row r="44" spans="2:18" ht="28.8">
      <c r="B44" s="371" t="s">
        <v>994</v>
      </c>
      <c r="C44" s="372"/>
      <c r="D44" s="64" t="s">
        <v>996</v>
      </c>
      <c r="E44" s="66"/>
      <c r="F44" s="141" t="s">
        <v>13</v>
      </c>
      <c r="G44" s="14" t="s">
        <v>208</v>
      </c>
      <c r="H44" s="14" t="s">
        <v>16</v>
      </c>
      <c r="I44" s="146" t="s">
        <v>17</v>
      </c>
      <c r="J44" s="140" t="str">
        <f t="shared" si="2"/>
        <v>87～100</v>
      </c>
      <c r="K44" s="60">
        <f>INDEX('1.2(1)①'!$B:$B,MATCH(M44,'1.2(1)①'!$A:$A,0),1)</f>
        <v>87</v>
      </c>
      <c r="L44" s="17">
        <f t="shared" si="3"/>
        <v>100</v>
      </c>
      <c r="M44" s="17" t="str">
        <f t="shared" si="0"/>
        <v>Scope1, 2その他の設備導入、運用改善空気調和設備空気熱源設備・システム</v>
      </c>
      <c r="O44" s="58" t="str">
        <f>INDEX('1.2(1)①'!$J:$J,MATCH('目次 (検討会資料用4)'!$K44,'1.2(1)①'!$B:$B,0),1)</f>
        <v>蓄熱式空気調和システムの導入</v>
      </c>
      <c r="P44" s="58">
        <f t="shared" si="1"/>
        <v>14</v>
      </c>
      <c r="Q44">
        <f>COUNTIFS('1.2(2)'!J$967:J$1017,"〇",'1.2(2)'!$C$967:$C$1017,"&gt;="&amp;$K44,'1.2(2)'!$C$967:$C$1017,"&lt;="&amp;$L44)+COUNTIFS('1.2(2)'!J$967:J$1017,"△",'1.2(2)'!$C$967:$C$1017,"&gt;="&amp;$K44,'1.2(2)'!$C$967:$C$1017,"&lt;="&amp;$L44)</f>
        <v>0</v>
      </c>
      <c r="R44">
        <f>COUNTIFS('1.2(2)'!K$967:K$1017,"〇",'1.2(2)'!$C$967:$C$1017,"&gt;="&amp;$K44,'1.2(2)'!$C$967:$C$1017,"&lt;="&amp;$L44)+COUNTIFS('1.2(2)'!K$967:K$1017,"△",'1.2(2)'!$C$967:$C$1017,"&gt;="&amp;$K44,'1.2(2)'!$C$967:$C$1017,"&lt;="&amp;$L44)</f>
        <v>0</v>
      </c>
    </row>
    <row r="45" spans="2:18" ht="43.2">
      <c r="B45" s="371" t="s">
        <v>994</v>
      </c>
      <c r="C45" s="372"/>
      <c r="D45" s="64" t="s">
        <v>996</v>
      </c>
      <c r="E45" s="66"/>
      <c r="F45" s="141" t="s">
        <v>13</v>
      </c>
      <c r="G45" s="41" t="str">
        <f>G44</f>
        <v>その他の設備導入、運用改善</v>
      </c>
      <c r="H45" s="41" t="str">
        <f t="shared" ref="H45:H47" si="6">H44</f>
        <v>空気調和設備</v>
      </c>
      <c r="I45" s="146" t="s">
        <v>237</v>
      </c>
      <c r="J45" s="140" t="str">
        <f t="shared" si="2"/>
        <v>101～110</v>
      </c>
      <c r="K45" s="60">
        <f>INDEX('1.2(1)①'!$B:$B,MATCH(M45,'1.2(1)①'!$A:$A,0),1)</f>
        <v>101</v>
      </c>
      <c r="L45" s="17">
        <f t="shared" si="3"/>
        <v>110</v>
      </c>
      <c r="M45" s="17" t="str">
        <f t="shared" si="0"/>
        <v>Scope1, 2その他の設備導入、運用改善空気調和設備空気調和・熱源設備の最適制御</v>
      </c>
      <c r="O45" s="58" t="str">
        <f>INDEX('1.2(1)①'!$J:$J,MATCH('目次 (検討会資料用4)'!$K45,'1.2(1)①'!$B:$B,0),1)</f>
        <v>空気調和設備の最適起動停止制御の導入</v>
      </c>
      <c r="P45" s="58">
        <f t="shared" si="1"/>
        <v>10</v>
      </c>
      <c r="Q45">
        <f>COUNTIFS('1.2(2)'!J$967:J$1017,"〇",'1.2(2)'!$C$967:$C$1017,"&gt;="&amp;$K45,'1.2(2)'!$C$967:$C$1017,"&lt;="&amp;$L45)+COUNTIFS('1.2(2)'!J$967:J$1017,"△",'1.2(2)'!$C$967:$C$1017,"&gt;="&amp;$K45,'1.2(2)'!$C$967:$C$1017,"&lt;="&amp;$L45)</f>
        <v>0</v>
      </c>
      <c r="R45">
        <f>COUNTIFS('1.2(2)'!K$967:K$1017,"〇",'1.2(2)'!$C$967:$C$1017,"&gt;="&amp;$K45,'1.2(2)'!$C$967:$C$1017,"&lt;="&amp;$L45)+COUNTIFS('1.2(2)'!K$967:K$1017,"△",'1.2(2)'!$C$967:$C$1017,"&gt;="&amp;$K45,'1.2(2)'!$C$967:$C$1017,"&lt;="&amp;$L45)</f>
        <v>0</v>
      </c>
    </row>
    <row r="46" spans="2:18" ht="43.2">
      <c r="B46" s="371" t="s">
        <v>994</v>
      </c>
      <c r="C46" s="372"/>
      <c r="D46" s="64" t="s">
        <v>996</v>
      </c>
      <c r="E46" s="66"/>
      <c r="F46" s="141" t="s">
        <v>13</v>
      </c>
      <c r="G46" s="41" t="str">
        <f t="shared" ref="G46:H61" si="7">G45</f>
        <v>その他の設備導入、運用改善</v>
      </c>
      <c r="H46" s="41" t="str">
        <f t="shared" si="6"/>
        <v>空気調和設備</v>
      </c>
      <c r="I46" s="146" t="s">
        <v>258</v>
      </c>
      <c r="J46" s="140" t="str">
        <f t="shared" si="2"/>
        <v>111～116</v>
      </c>
      <c r="K46" s="60">
        <f>INDEX('1.2(1)①'!$B:$B,MATCH(M46,'1.2(1)①'!$A:$A,0),1)</f>
        <v>111</v>
      </c>
      <c r="L46" s="17">
        <f t="shared" si="3"/>
        <v>116</v>
      </c>
      <c r="M46" s="17" t="str">
        <f t="shared" si="0"/>
        <v>Scope1, 2その他の設備導入、運用改善空気調和設備空気調和用搬送動力の低減</v>
      </c>
      <c r="O46" s="58" t="str">
        <f>INDEX('1.2(1)①'!$J:$J,MATCH('目次 (検討会資料用4)'!$K46,'1.2(1)①'!$B:$B,0),1)</f>
        <v>水・空気搬送ロスの低減</v>
      </c>
      <c r="P46" s="58">
        <f t="shared" si="1"/>
        <v>6</v>
      </c>
      <c r="Q46">
        <f>COUNTIFS('1.2(2)'!J$967:J$1017,"〇",'1.2(2)'!$C$967:$C$1017,"&gt;="&amp;$K46,'1.2(2)'!$C$967:$C$1017,"&lt;="&amp;$L46)+COUNTIFS('1.2(2)'!J$967:J$1017,"△",'1.2(2)'!$C$967:$C$1017,"&gt;="&amp;$K46,'1.2(2)'!$C$967:$C$1017,"&lt;="&amp;$L46)</f>
        <v>0</v>
      </c>
      <c r="R46">
        <f>COUNTIFS('1.2(2)'!K$967:K$1017,"〇",'1.2(2)'!$C$967:$C$1017,"&gt;="&amp;$K46,'1.2(2)'!$C$967:$C$1017,"&lt;="&amp;$L46)+COUNTIFS('1.2(2)'!K$967:K$1017,"△",'1.2(2)'!$C$967:$C$1017,"&gt;="&amp;$K46,'1.2(2)'!$C$967:$C$1017,"&lt;="&amp;$L46)</f>
        <v>0</v>
      </c>
    </row>
    <row r="47" spans="2:18" ht="28.8">
      <c r="B47" s="371" t="s">
        <v>994</v>
      </c>
      <c r="C47" s="372"/>
      <c r="D47" s="64" t="s">
        <v>996</v>
      </c>
      <c r="E47" s="66"/>
      <c r="F47" s="141" t="s">
        <v>13</v>
      </c>
      <c r="G47" s="41" t="str">
        <f t="shared" si="7"/>
        <v>その他の設備導入、運用改善</v>
      </c>
      <c r="H47" s="41" t="str">
        <f t="shared" si="6"/>
        <v>空気調和設備</v>
      </c>
      <c r="I47" s="146" t="s">
        <v>271</v>
      </c>
      <c r="J47" s="140" t="str">
        <f t="shared" si="2"/>
        <v>117～119</v>
      </c>
      <c r="K47" s="60">
        <f>INDEX('1.2(1)①'!$B:$B,MATCH(M47,'1.2(1)①'!$A:$A,0),1)</f>
        <v>117</v>
      </c>
      <c r="L47" s="17">
        <f t="shared" si="3"/>
        <v>119</v>
      </c>
      <c r="M47" s="17" t="str">
        <f t="shared" si="0"/>
        <v>Scope1, 2その他の設備導入、運用改善空気調和設備空気調和関係その他</v>
      </c>
      <c r="O47" s="58" t="str">
        <f>INDEX('1.2(1)①'!$J:$J,MATCH('目次 (検討会資料用4)'!$K47,'1.2(1)①'!$B:$B,0),1)</f>
        <v>空調ゾーニングの細分化の導入</v>
      </c>
      <c r="P47" s="58">
        <f t="shared" si="1"/>
        <v>3</v>
      </c>
      <c r="Q47">
        <f>COUNTIFS('1.2(2)'!J$967:J$1017,"〇",'1.2(2)'!$C$967:$C$1017,"&gt;="&amp;$K47,'1.2(2)'!$C$967:$C$1017,"&lt;="&amp;$L47)+COUNTIFS('1.2(2)'!J$967:J$1017,"△",'1.2(2)'!$C$967:$C$1017,"&gt;="&amp;$K47,'1.2(2)'!$C$967:$C$1017,"&lt;="&amp;$L47)</f>
        <v>0</v>
      </c>
      <c r="R47">
        <f>COUNTIFS('1.2(2)'!K$967:K$1017,"〇",'1.2(2)'!$C$967:$C$1017,"&gt;="&amp;$K47,'1.2(2)'!$C$967:$C$1017,"&lt;="&amp;$L47)+COUNTIFS('1.2(2)'!K$967:K$1017,"△",'1.2(2)'!$C$967:$C$1017,"&gt;="&amp;$K47,'1.2(2)'!$C$967:$C$1017,"&lt;="&amp;$L47)</f>
        <v>0</v>
      </c>
    </row>
    <row r="48" spans="2:18" ht="28.8">
      <c r="B48" s="371" t="s">
        <v>994</v>
      </c>
      <c r="C48" s="372"/>
      <c r="D48" s="64" t="s">
        <v>996</v>
      </c>
      <c r="E48" s="66"/>
      <c r="F48" s="141" t="s">
        <v>13</v>
      </c>
      <c r="G48" s="41" t="str">
        <f t="shared" si="7"/>
        <v>その他の設備導入、運用改善</v>
      </c>
      <c r="H48" s="14" t="s">
        <v>52</v>
      </c>
      <c r="I48" s="146" t="s">
        <v>53</v>
      </c>
      <c r="J48" s="140" t="str">
        <f t="shared" si="2"/>
        <v>120～122</v>
      </c>
      <c r="K48" s="60">
        <f>INDEX('1.2(1)①'!$B:$B,MATCH(M48,'1.2(1)①'!$A:$A,0),1)</f>
        <v>120</v>
      </c>
      <c r="L48" s="17">
        <f t="shared" si="3"/>
        <v>122</v>
      </c>
      <c r="M48" s="17" t="str">
        <f t="shared" si="0"/>
        <v>Scope1, 2その他の設備導入、運用改善給湯設備給湯熱源設備・システム</v>
      </c>
      <c r="O48" s="58" t="str">
        <f>INDEX('1.2(1)①'!$J:$J,MATCH('目次 (検討会資料用4)'!$K48,'1.2(1)①'!$B:$B,0),1)</f>
        <v>各種熱利用型給湯システムの導入</v>
      </c>
      <c r="P48" s="58">
        <f t="shared" si="1"/>
        <v>3</v>
      </c>
      <c r="Q48">
        <f>COUNTIFS('1.2(2)'!J$967:J$1017,"〇",'1.2(2)'!$C$967:$C$1017,"&gt;="&amp;$K48,'1.2(2)'!$C$967:$C$1017,"&lt;="&amp;$L48)+COUNTIFS('1.2(2)'!J$967:J$1017,"△",'1.2(2)'!$C$967:$C$1017,"&gt;="&amp;$K48,'1.2(2)'!$C$967:$C$1017,"&lt;="&amp;$L48)</f>
        <v>0</v>
      </c>
      <c r="R48">
        <f>COUNTIFS('1.2(2)'!K$967:K$1017,"〇",'1.2(2)'!$C$967:$C$1017,"&gt;="&amp;$K48,'1.2(2)'!$C$967:$C$1017,"&lt;="&amp;$L48)+COUNTIFS('1.2(2)'!K$967:K$1017,"△",'1.2(2)'!$C$967:$C$1017,"&gt;="&amp;$K48,'1.2(2)'!$C$967:$C$1017,"&lt;="&amp;$L48)</f>
        <v>0</v>
      </c>
    </row>
    <row r="49" spans="2:18" ht="57.6">
      <c r="B49" s="371" t="s">
        <v>994</v>
      </c>
      <c r="C49" s="372"/>
      <c r="D49" s="64" t="s">
        <v>996</v>
      </c>
      <c r="E49" s="66"/>
      <c r="F49" s="141" t="s">
        <v>13</v>
      </c>
      <c r="G49" s="41" t="str">
        <f t="shared" si="7"/>
        <v>その他の設備導入、運用改善</v>
      </c>
      <c r="H49" s="41" t="str">
        <f>H48</f>
        <v>給湯設備</v>
      </c>
      <c r="I49" s="146" t="s">
        <v>284</v>
      </c>
      <c r="J49" s="140" t="str">
        <f t="shared" si="2"/>
        <v>123～124</v>
      </c>
      <c r="K49" s="60">
        <f>INDEX('1.2(1)①'!$B:$B,MATCH(M49,'1.2(1)①'!$A:$A,0),1)</f>
        <v>123</v>
      </c>
      <c r="L49" s="17">
        <f t="shared" si="3"/>
        <v>124</v>
      </c>
      <c r="M49" s="17" t="str">
        <f t="shared" si="0"/>
        <v>Scope1, 2その他の設備導入、運用改善給湯設備給湯熱媒体輸送管の合理化・最適化</v>
      </c>
      <c r="O49" s="58" t="str">
        <f>INDEX('1.2(1)①'!$J:$J,MATCH('目次 (検討会資料用4)'!$K49,'1.2(1)①'!$B:$B,0),1)</f>
        <v>配管部の断熱強化</v>
      </c>
      <c r="P49" s="58">
        <f t="shared" si="1"/>
        <v>2</v>
      </c>
      <c r="Q49">
        <f>COUNTIFS('1.2(2)'!J$967:J$1017,"〇",'1.2(2)'!$C$967:$C$1017,"&gt;="&amp;$K49,'1.2(2)'!$C$967:$C$1017,"&lt;="&amp;$L49)+COUNTIFS('1.2(2)'!J$967:J$1017,"△",'1.2(2)'!$C$967:$C$1017,"&gt;="&amp;$K49,'1.2(2)'!$C$967:$C$1017,"&lt;="&amp;$L49)</f>
        <v>0</v>
      </c>
      <c r="R49">
        <f>COUNTIFS('1.2(2)'!K$967:K$1017,"〇",'1.2(2)'!$C$967:$C$1017,"&gt;="&amp;$K49,'1.2(2)'!$C$967:$C$1017,"&lt;="&amp;$L49)+COUNTIFS('1.2(2)'!K$967:K$1017,"△",'1.2(2)'!$C$967:$C$1017,"&gt;="&amp;$K49,'1.2(2)'!$C$967:$C$1017,"&lt;="&amp;$L49)</f>
        <v>0</v>
      </c>
    </row>
    <row r="50" spans="2:18" ht="28.8">
      <c r="B50" s="371" t="s">
        <v>994</v>
      </c>
      <c r="C50" s="372"/>
      <c r="D50" s="64" t="s">
        <v>996</v>
      </c>
      <c r="E50" s="66"/>
      <c r="F50" s="141" t="s">
        <v>13</v>
      </c>
      <c r="G50" s="41" t="str">
        <f t="shared" si="7"/>
        <v>その他の設備導入、運用改善</v>
      </c>
      <c r="H50" s="14" t="s">
        <v>289</v>
      </c>
      <c r="I50" s="146" t="s">
        <v>290</v>
      </c>
      <c r="J50" s="140" t="str">
        <f t="shared" si="2"/>
        <v>125～126</v>
      </c>
      <c r="K50" s="60">
        <f>INDEX('1.2(1)①'!$B:$B,MATCH(M50,'1.2(1)①'!$A:$A,0),1)</f>
        <v>125</v>
      </c>
      <c r="L50" s="17">
        <f t="shared" si="3"/>
        <v>126</v>
      </c>
      <c r="M50" s="17" t="str">
        <f t="shared" si="0"/>
        <v>Scope1, 2その他の設備導入、運用改善換気設備高効率換気設備</v>
      </c>
      <c r="O50" s="58" t="str">
        <f>INDEX('1.2(1)①'!$J:$J,MATCH('目次 (検討会資料用4)'!$K50,'1.2(1)①'!$B:$B,0),1)</f>
        <v>可変風量換気装置の導入</v>
      </c>
      <c r="P50" s="58">
        <f t="shared" si="1"/>
        <v>2</v>
      </c>
      <c r="Q50">
        <f>COUNTIFS('1.2(2)'!J$967:J$1017,"〇",'1.2(2)'!$C$967:$C$1017,"&gt;="&amp;$K50,'1.2(2)'!$C$967:$C$1017,"&lt;="&amp;$L50)+COUNTIFS('1.2(2)'!J$967:J$1017,"△",'1.2(2)'!$C$967:$C$1017,"&gt;="&amp;$K50,'1.2(2)'!$C$967:$C$1017,"&lt;="&amp;$L50)</f>
        <v>0</v>
      </c>
      <c r="R50">
        <f>COUNTIFS('1.2(2)'!K$967:K$1017,"〇",'1.2(2)'!$C$967:$C$1017,"&gt;="&amp;$K50,'1.2(2)'!$C$967:$C$1017,"&lt;="&amp;$L50)+COUNTIFS('1.2(2)'!K$967:K$1017,"△",'1.2(2)'!$C$967:$C$1017,"&gt;="&amp;$K50,'1.2(2)'!$C$967:$C$1017,"&lt;="&amp;$L50)</f>
        <v>0</v>
      </c>
    </row>
    <row r="51" spans="2:18" ht="28.8">
      <c r="B51" s="371" t="s">
        <v>994</v>
      </c>
      <c r="C51" s="372"/>
      <c r="D51" s="64" t="s">
        <v>996</v>
      </c>
      <c r="E51" s="66"/>
      <c r="F51" s="141" t="s">
        <v>13</v>
      </c>
      <c r="G51" s="41" t="str">
        <f t="shared" si="7"/>
        <v>その他の設備導入、運用改善</v>
      </c>
      <c r="H51" s="41" t="str">
        <f>H50</f>
        <v>換気設備</v>
      </c>
      <c r="I51" s="146" t="s">
        <v>296</v>
      </c>
      <c r="J51" s="140" t="str">
        <f t="shared" si="2"/>
        <v>127～131</v>
      </c>
      <c r="K51" s="60">
        <f>INDEX('1.2(1)①'!$B:$B,MATCH(M51,'1.2(1)①'!$A:$A,0),1)</f>
        <v>127</v>
      </c>
      <c r="L51" s="17">
        <f t="shared" si="3"/>
        <v>131</v>
      </c>
      <c r="M51" s="17" t="str">
        <f t="shared" si="0"/>
        <v>Scope1, 2その他の設備導入、運用改善換気設備換気量最適化</v>
      </c>
      <c r="O51" s="58" t="str">
        <f>INDEX('1.2(1)①'!$J:$J,MATCH('目次 (検討会資料用4)'!$K51,'1.2(1)①'!$B:$B,0),1)</f>
        <v>ＣＯ2又はＣＯ濃度による換気制御システムの導入</v>
      </c>
      <c r="P51" s="58">
        <f t="shared" si="1"/>
        <v>5</v>
      </c>
      <c r="Q51">
        <f>COUNTIFS('1.2(2)'!J$967:J$1017,"〇",'1.2(2)'!$C$967:$C$1017,"&gt;="&amp;$K51,'1.2(2)'!$C$967:$C$1017,"&lt;="&amp;$L51)+COUNTIFS('1.2(2)'!J$967:J$1017,"△",'1.2(2)'!$C$967:$C$1017,"&gt;="&amp;$K51,'1.2(2)'!$C$967:$C$1017,"&lt;="&amp;$L51)</f>
        <v>0</v>
      </c>
      <c r="R51">
        <f>COUNTIFS('1.2(2)'!K$967:K$1017,"〇",'1.2(2)'!$C$967:$C$1017,"&gt;="&amp;$K51,'1.2(2)'!$C$967:$C$1017,"&lt;="&amp;$L51)+COUNTIFS('1.2(2)'!K$967:K$1017,"△",'1.2(2)'!$C$967:$C$1017,"&gt;="&amp;$K51,'1.2(2)'!$C$967:$C$1017,"&lt;="&amp;$L51)</f>
        <v>0</v>
      </c>
    </row>
    <row r="52" spans="2:18" ht="28.8">
      <c r="B52" s="371" t="s">
        <v>994</v>
      </c>
      <c r="C52" s="372"/>
      <c r="D52" s="64" t="s">
        <v>996</v>
      </c>
      <c r="E52" s="66"/>
      <c r="F52" s="141" t="s">
        <v>13</v>
      </c>
      <c r="G52" s="41" t="str">
        <f t="shared" si="7"/>
        <v>その他の設備導入、運用改善</v>
      </c>
      <c r="H52" s="14" t="s">
        <v>66</v>
      </c>
      <c r="I52" s="146" t="s">
        <v>67</v>
      </c>
      <c r="J52" s="140" t="str">
        <f t="shared" si="2"/>
        <v>132～134</v>
      </c>
      <c r="K52" s="60">
        <f>INDEX('1.2(1)①'!$B:$B,MATCH(M52,'1.2(1)①'!$A:$A,0),1)</f>
        <v>132</v>
      </c>
      <c r="L52" s="17">
        <f t="shared" si="3"/>
        <v>134</v>
      </c>
      <c r="M52" s="17" t="str">
        <f t="shared" si="0"/>
        <v>Scope1, 2その他の設備導入、運用改善照明設備高効率照明器具</v>
      </c>
      <c r="O52" s="58" t="str">
        <f>INDEX('1.2(1)①'!$J:$J,MATCH('目次 (検討会資料用4)'!$K52,'1.2(1)①'!$B:$B,0),1)</f>
        <v>窓際照明の回路分離の導入</v>
      </c>
      <c r="P52" s="58">
        <f t="shared" si="1"/>
        <v>3</v>
      </c>
      <c r="Q52">
        <f>COUNTIFS('1.2(2)'!J$967:J$1017,"〇",'1.2(2)'!$C$967:$C$1017,"&gt;="&amp;$K52,'1.2(2)'!$C$967:$C$1017,"&lt;="&amp;$L52)+COUNTIFS('1.2(2)'!J$967:J$1017,"△",'1.2(2)'!$C$967:$C$1017,"&gt;="&amp;$K52,'1.2(2)'!$C$967:$C$1017,"&lt;="&amp;$L52)</f>
        <v>1</v>
      </c>
      <c r="R52">
        <f>COUNTIFS('1.2(2)'!K$967:K$1017,"〇",'1.2(2)'!$C$967:$C$1017,"&gt;="&amp;$K52,'1.2(2)'!$C$967:$C$1017,"&lt;="&amp;$L52)+COUNTIFS('1.2(2)'!K$967:K$1017,"△",'1.2(2)'!$C$967:$C$1017,"&gt;="&amp;$K52,'1.2(2)'!$C$967:$C$1017,"&lt;="&amp;$L52)</f>
        <v>1</v>
      </c>
    </row>
    <row r="53" spans="2:18" ht="28.8">
      <c r="B53" s="371" t="s">
        <v>994</v>
      </c>
      <c r="C53" s="372"/>
      <c r="D53" s="64" t="s">
        <v>996</v>
      </c>
      <c r="E53" s="66"/>
      <c r="F53" s="141" t="s">
        <v>13</v>
      </c>
      <c r="G53" s="41" t="str">
        <f t="shared" si="7"/>
        <v>その他の設備導入、運用改善</v>
      </c>
      <c r="H53" s="41" t="str">
        <f>H52</f>
        <v>照明設備</v>
      </c>
      <c r="I53" s="146" t="s">
        <v>313</v>
      </c>
      <c r="J53" s="140" t="str">
        <f t="shared" si="2"/>
        <v>135～137</v>
      </c>
      <c r="K53" s="60">
        <f>INDEX('1.2(1)①'!$B:$B,MATCH(M53,'1.2(1)①'!$A:$A,0),1)</f>
        <v>135</v>
      </c>
      <c r="L53" s="17">
        <f t="shared" si="3"/>
        <v>137</v>
      </c>
      <c r="M53" s="17" t="str">
        <f t="shared" si="0"/>
        <v>Scope1, 2その他の設備導入、運用改善照明設備自動制御装置</v>
      </c>
      <c r="O53" s="58" t="str">
        <f>INDEX('1.2(1)①'!$J:$J,MATCH('目次 (検討会資料用4)'!$K53,'1.2(1)①'!$B:$B,0),1)</f>
        <v>自動点滅装置の導入</v>
      </c>
      <c r="P53" s="58">
        <f t="shared" si="1"/>
        <v>3</v>
      </c>
      <c r="Q53">
        <f>COUNTIFS('1.2(2)'!J$967:J$1017,"〇",'1.2(2)'!$C$967:$C$1017,"&gt;="&amp;$K53,'1.2(2)'!$C$967:$C$1017,"&lt;="&amp;$L53)+COUNTIFS('1.2(2)'!J$967:J$1017,"△",'1.2(2)'!$C$967:$C$1017,"&gt;="&amp;$K53,'1.2(2)'!$C$967:$C$1017,"&lt;="&amp;$L53)</f>
        <v>0</v>
      </c>
      <c r="R53">
        <f>COUNTIFS('1.2(2)'!K$967:K$1017,"〇",'1.2(2)'!$C$967:$C$1017,"&gt;="&amp;$K53,'1.2(2)'!$C$967:$C$1017,"&lt;="&amp;$L53)+COUNTIFS('1.2(2)'!K$967:K$1017,"△",'1.2(2)'!$C$967:$C$1017,"&gt;="&amp;$K53,'1.2(2)'!$C$967:$C$1017,"&lt;="&amp;$L53)</f>
        <v>0</v>
      </c>
    </row>
    <row r="54" spans="2:18">
      <c r="B54" s="371" t="s">
        <v>994</v>
      </c>
      <c r="C54" s="372"/>
      <c r="D54" s="64" t="s">
        <v>996</v>
      </c>
      <c r="E54" s="66"/>
      <c r="F54" s="141" t="s">
        <v>13</v>
      </c>
      <c r="G54" s="41" t="str">
        <f t="shared" si="7"/>
        <v>その他の設備導入、運用改善</v>
      </c>
      <c r="H54" s="14" t="s">
        <v>320</v>
      </c>
      <c r="I54" s="146" t="s">
        <v>321</v>
      </c>
      <c r="J54" s="140" t="str">
        <f t="shared" si="2"/>
        <v>138～140</v>
      </c>
      <c r="K54" s="60">
        <f>INDEX('1.2(1)①'!$B:$B,MATCH(M54,'1.2(1)①'!$A:$A,0),1)</f>
        <v>138</v>
      </c>
      <c r="L54" s="17">
        <f t="shared" si="3"/>
        <v>140</v>
      </c>
      <c r="M54" s="17" t="str">
        <f t="shared" si="0"/>
        <v>Scope1, 2その他の設備導入、運用改善昇降機エレベータ</v>
      </c>
      <c r="O54" s="58" t="str">
        <f>INDEX('1.2(1)①'!$J:$J,MATCH('目次 (検討会資料用4)'!$K54,'1.2(1)①'!$B:$B,0),1)</f>
        <v>群管理運転システムの導入</v>
      </c>
      <c r="P54" s="58">
        <f t="shared" si="1"/>
        <v>3</v>
      </c>
      <c r="Q54">
        <f>COUNTIFS('1.2(2)'!J$967:J$1017,"〇",'1.2(2)'!$C$967:$C$1017,"&gt;="&amp;$K54,'1.2(2)'!$C$967:$C$1017,"&lt;="&amp;$L54)+COUNTIFS('1.2(2)'!J$967:J$1017,"△",'1.2(2)'!$C$967:$C$1017,"&gt;="&amp;$K54,'1.2(2)'!$C$967:$C$1017,"&lt;="&amp;$L54)</f>
        <v>0</v>
      </c>
      <c r="R54">
        <f>COUNTIFS('1.2(2)'!K$967:K$1017,"〇",'1.2(2)'!$C$967:$C$1017,"&gt;="&amp;$K54,'1.2(2)'!$C$967:$C$1017,"&lt;="&amp;$L54)+COUNTIFS('1.2(2)'!K$967:K$1017,"△",'1.2(2)'!$C$967:$C$1017,"&gt;="&amp;$K54,'1.2(2)'!$C$967:$C$1017,"&lt;="&amp;$L54)</f>
        <v>0</v>
      </c>
    </row>
    <row r="55" spans="2:18">
      <c r="B55" s="371" t="s">
        <v>994</v>
      </c>
      <c r="C55" s="372"/>
      <c r="D55" s="64" t="s">
        <v>996</v>
      </c>
      <c r="E55" s="66"/>
      <c r="F55" s="141" t="s">
        <v>13</v>
      </c>
      <c r="G55" s="41" t="str">
        <f t="shared" si="7"/>
        <v>その他の設備導入、運用改善</v>
      </c>
      <c r="H55" s="41" t="str">
        <f>H54</f>
        <v>昇降機</v>
      </c>
      <c r="I55" s="146" t="s">
        <v>329</v>
      </c>
      <c r="J55" s="140" t="str">
        <f t="shared" si="2"/>
        <v>141～142</v>
      </c>
      <c r="K55" s="60">
        <f>INDEX('1.2(1)①'!$B:$B,MATCH(M55,'1.2(1)①'!$A:$A,0),1)</f>
        <v>141</v>
      </c>
      <c r="L55" s="17">
        <f t="shared" si="3"/>
        <v>142</v>
      </c>
      <c r="M55" s="17" t="str">
        <f t="shared" si="0"/>
        <v>Scope1, 2その他の設備導入、運用改善昇降機エスカレータ</v>
      </c>
      <c r="O55" s="58" t="str">
        <f>INDEX('1.2(1)①'!$J:$J,MATCH('目次 (検討会資料用4)'!$K55,'1.2(1)①'!$B:$B,0),1)</f>
        <v>自動運転装置の導入</v>
      </c>
      <c r="P55" s="58">
        <f t="shared" si="1"/>
        <v>2</v>
      </c>
      <c r="Q55">
        <f>COUNTIFS('1.2(2)'!J$967:J$1017,"〇",'1.2(2)'!$C$967:$C$1017,"&gt;="&amp;$K55,'1.2(2)'!$C$967:$C$1017,"&lt;="&amp;$L55)+COUNTIFS('1.2(2)'!J$967:J$1017,"△",'1.2(2)'!$C$967:$C$1017,"&gt;="&amp;$K55,'1.2(2)'!$C$967:$C$1017,"&lt;="&amp;$L55)</f>
        <v>0</v>
      </c>
      <c r="R55">
        <f>COUNTIFS('1.2(2)'!K$967:K$1017,"〇",'1.2(2)'!$C$967:$C$1017,"&gt;="&amp;$K55,'1.2(2)'!$C$967:$C$1017,"&lt;="&amp;$L55)+COUNTIFS('1.2(2)'!K$967:K$1017,"△",'1.2(2)'!$C$967:$C$1017,"&gt;="&amp;$K55,'1.2(2)'!$C$967:$C$1017,"&lt;="&amp;$L55)</f>
        <v>0</v>
      </c>
    </row>
    <row r="56" spans="2:18" ht="28.8">
      <c r="B56" s="371" t="s">
        <v>994</v>
      </c>
      <c r="C56" s="372"/>
      <c r="D56" s="64" t="s">
        <v>996</v>
      </c>
      <c r="E56" s="66"/>
      <c r="F56" s="141" t="s">
        <v>13</v>
      </c>
      <c r="G56" s="41" t="str">
        <f t="shared" si="7"/>
        <v>その他の設備導入、運用改善</v>
      </c>
      <c r="H56" s="14" t="s">
        <v>71</v>
      </c>
      <c r="I56" s="146" t="s">
        <v>335</v>
      </c>
      <c r="J56" s="140" t="str">
        <f t="shared" si="2"/>
        <v>143～147</v>
      </c>
      <c r="K56" s="60">
        <f>INDEX('1.2(1)①'!$B:$B,MATCH(M56,'1.2(1)①'!$A:$A,0),1)</f>
        <v>143</v>
      </c>
      <c r="L56" s="17">
        <f t="shared" si="3"/>
        <v>147</v>
      </c>
      <c r="M56" s="17" t="str">
        <f t="shared" si="0"/>
        <v>Scope1, 2その他の設備導入、運用改善燃焼設備空気比の改善</v>
      </c>
      <c r="O56" s="58" t="str">
        <f>INDEX('1.2(1)①'!$J:$J,MATCH('目次 (検討会資料用4)'!$K56,'1.2(1)①'!$B:$B,0),1)</f>
        <v>酸素濃度分析装置の導入</v>
      </c>
      <c r="P56" s="58">
        <f t="shared" ref="P56:P87" si="8">L56-K56+1</f>
        <v>5</v>
      </c>
      <c r="Q56">
        <f>COUNTIFS('1.2(2)'!J$967:J$1017,"〇",'1.2(2)'!$C$967:$C$1017,"&gt;="&amp;$K56,'1.2(2)'!$C$967:$C$1017,"&lt;="&amp;$L56)+COUNTIFS('1.2(2)'!J$967:J$1017,"△",'1.2(2)'!$C$967:$C$1017,"&gt;="&amp;$K56,'1.2(2)'!$C$967:$C$1017,"&lt;="&amp;$L56)</f>
        <v>0</v>
      </c>
      <c r="R56">
        <f>COUNTIFS('1.2(2)'!K$967:K$1017,"〇",'1.2(2)'!$C$967:$C$1017,"&gt;="&amp;$K56,'1.2(2)'!$C$967:$C$1017,"&lt;="&amp;$L56)+COUNTIFS('1.2(2)'!K$967:K$1017,"△",'1.2(2)'!$C$967:$C$1017,"&gt;="&amp;$K56,'1.2(2)'!$C$967:$C$1017,"&lt;="&amp;$L56)</f>
        <v>0</v>
      </c>
    </row>
    <row r="57" spans="2:18" ht="28.8">
      <c r="B57" s="371" t="s">
        <v>994</v>
      </c>
      <c r="C57" s="372"/>
      <c r="D57" s="64" t="s">
        <v>996</v>
      </c>
      <c r="E57" s="66"/>
      <c r="F57" s="141" t="s">
        <v>13</v>
      </c>
      <c r="G57" s="41" t="str">
        <f t="shared" si="7"/>
        <v>その他の設備導入、運用改善</v>
      </c>
      <c r="H57" s="41" t="str">
        <f t="shared" si="7"/>
        <v>燃焼設備</v>
      </c>
      <c r="I57" s="146" t="s">
        <v>345</v>
      </c>
      <c r="J57" s="140" t="str">
        <f t="shared" si="2"/>
        <v>148～164</v>
      </c>
      <c r="K57" s="60">
        <f>INDEX('1.2(1)①'!$B:$B,MATCH(M57,'1.2(1)①'!$A:$A,0),1)</f>
        <v>148</v>
      </c>
      <c r="L57" s="17">
        <f t="shared" si="3"/>
        <v>164</v>
      </c>
      <c r="M57" s="17" t="str">
        <f t="shared" si="0"/>
        <v>Scope1, 2その他の設備導入、運用改善燃焼設備熱効率の向上</v>
      </c>
      <c r="O57" s="58" t="str">
        <f>INDEX('1.2(1)①'!$J:$J,MATCH('目次 (検討会資料用4)'!$K57,'1.2(1)①'!$B:$B,0),1)</f>
        <v>燃焼用空気予熱設備の導入</v>
      </c>
      <c r="P57" s="58">
        <f t="shared" si="8"/>
        <v>17</v>
      </c>
      <c r="Q57">
        <f>COUNTIFS('1.2(2)'!J$967:J$1017,"〇",'1.2(2)'!$C$967:$C$1017,"&gt;="&amp;$K57,'1.2(2)'!$C$967:$C$1017,"&lt;="&amp;$L57)+COUNTIFS('1.2(2)'!J$967:J$1017,"△",'1.2(2)'!$C$967:$C$1017,"&gt;="&amp;$K57,'1.2(2)'!$C$967:$C$1017,"&lt;="&amp;$L57)</f>
        <v>0</v>
      </c>
      <c r="R57">
        <f>COUNTIFS('1.2(2)'!K$967:K$1017,"〇",'1.2(2)'!$C$967:$C$1017,"&gt;="&amp;$K57,'1.2(2)'!$C$967:$C$1017,"&lt;="&amp;$L57)+COUNTIFS('1.2(2)'!K$967:K$1017,"△",'1.2(2)'!$C$967:$C$1017,"&gt;="&amp;$K57,'1.2(2)'!$C$967:$C$1017,"&lt;="&amp;$L57)</f>
        <v>0</v>
      </c>
    </row>
    <row r="58" spans="2:18">
      <c r="B58" s="371" t="s">
        <v>994</v>
      </c>
      <c r="C58" s="372"/>
      <c r="D58" s="64" t="s">
        <v>996</v>
      </c>
      <c r="E58" s="66"/>
      <c r="F58" s="141" t="s">
        <v>13</v>
      </c>
      <c r="G58" s="41" t="str">
        <f t="shared" si="7"/>
        <v>その他の設備導入、運用改善</v>
      </c>
      <c r="H58" s="41" t="str">
        <f t="shared" si="7"/>
        <v>燃焼設備</v>
      </c>
      <c r="I58" s="146" t="s">
        <v>378</v>
      </c>
      <c r="J58" s="140" t="str">
        <f t="shared" si="2"/>
        <v>165～168</v>
      </c>
      <c r="K58" s="60">
        <f>INDEX('1.2(1)①'!$B:$B,MATCH(M58,'1.2(1)①'!$A:$A,0),1)</f>
        <v>165</v>
      </c>
      <c r="L58" s="17">
        <f t="shared" si="3"/>
        <v>168</v>
      </c>
      <c r="M58" s="17" t="str">
        <f t="shared" si="0"/>
        <v>Scope1, 2その他の設備導入、運用改善燃焼設備通風装置</v>
      </c>
      <c r="O58" s="58" t="str">
        <f>INDEX('1.2(1)①'!$J:$J,MATCH('目次 (検討会資料用4)'!$K58,'1.2(1)①'!$B:$B,0),1)</f>
        <v>自動通風計測制御装置の導入</v>
      </c>
      <c r="P58" s="58">
        <f t="shared" si="8"/>
        <v>4</v>
      </c>
      <c r="Q58">
        <f>COUNTIFS('1.2(2)'!J$967:J$1017,"〇",'1.2(2)'!$C$967:$C$1017,"&gt;="&amp;$K58,'1.2(2)'!$C$967:$C$1017,"&lt;="&amp;$L58)+COUNTIFS('1.2(2)'!J$967:J$1017,"△",'1.2(2)'!$C$967:$C$1017,"&gt;="&amp;$K58,'1.2(2)'!$C$967:$C$1017,"&lt;="&amp;$L58)</f>
        <v>0</v>
      </c>
      <c r="R58">
        <f>COUNTIFS('1.2(2)'!K$967:K$1017,"〇",'1.2(2)'!$C$967:$C$1017,"&gt;="&amp;$K58,'1.2(2)'!$C$967:$C$1017,"&lt;="&amp;$L58)+COUNTIFS('1.2(2)'!K$967:K$1017,"△",'1.2(2)'!$C$967:$C$1017,"&gt;="&amp;$K58,'1.2(2)'!$C$967:$C$1017,"&lt;="&amp;$L58)</f>
        <v>0</v>
      </c>
    </row>
    <row r="59" spans="2:18">
      <c r="B59" s="371" t="s">
        <v>994</v>
      </c>
      <c r="C59" s="372"/>
      <c r="D59" s="64" t="s">
        <v>996</v>
      </c>
      <c r="E59" s="66"/>
      <c r="F59" s="141" t="s">
        <v>13</v>
      </c>
      <c r="G59" s="41" t="str">
        <f t="shared" si="7"/>
        <v>その他の設備導入、運用改善</v>
      </c>
      <c r="H59" s="41" t="str">
        <f t="shared" si="7"/>
        <v>燃焼設備</v>
      </c>
      <c r="I59" s="146" t="s">
        <v>387</v>
      </c>
      <c r="J59" s="140" t="str">
        <f t="shared" si="2"/>
        <v>169～174</v>
      </c>
      <c r="K59" s="60">
        <f>INDEX('1.2(1)①'!$B:$B,MATCH(M59,'1.2(1)①'!$A:$A,0),1)</f>
        <v>169</v>
      </c>
      <c r="L59" s="17">
        <f t="shared" si="3"/>
        <v>174</v>
      </c>
      <c r="M59" s="17" t="str">
        <f t="shared" si="0"/>
        <v>Scope1, 2その他の設備導入、運用改善燃焼設備燃焼管理</v>
      </c>
      <c r="O59" s="58" t="str">
        <f>INDEX('1.2(1)①'!$J:$J,MATCH('目次 (検討会資料用4)'!$K59,'1.2(1)①'!$B:$B,0),1)</f>
        <v>流量（瞬間流量、積算流量）測定装置の導入</v>
      </c>
      <c r="P59" s="58">
        <f t="shared" si="8"/>
        <v>6</v>
      </c>
      <c r="Q59">
        <f>COUNTIFS('1.2(2)'!J$967:J$1017,"〇",'1.2(2)'!$C$967:$C$1017,"&gt;="&amp;$K59,'1.2(2)'!$C$967:$C$1017,"&lt;="&amp;$L59)+COUNTIFS('1.2(2)'!J$967:J$1017,"△",'1.2(2)'!$C$967:$C$1017,"&gt;="&amp;$K59,'1.2(2)'!$C$967:$C$1017,"&lt;="&amp;$L59)</f>
        <v>0</v>
      </c>
      <c r="R59">
        <f>COUNTIFS('1.2(2)'!K$967:K$1017,"〇",'1.2(2)'!$C$967:$C$1017,"&gt;="&amp;$K59,'1.2(2)'!$C$967:$C$1017,"&lt;="&amp;$L59)+COUNTIFS('1.2(2)'!K$967:K$1017,"△",'1.2(2)'!$C$967:$C$1017,"&gt;="&amp;$K59,'1.2(2)'!$C$967:$C$1017,"&lt;="&amp;$L59)</f>
        <v>0</v>
      </c>
    </row>
    <row r="60" spans="2:18" ht="43.2">
      <c r="B60" s="371" t="s">
        <v>994</v>
      </c>
      <c r="C60" s="372"/>
      <c r="D60" s="64" t="s">
        <v>996</v>
      </c>
      <c r="E60" s="66"/>
      <c r="F60" s="141" t="s">
        <v>13</v>
      </c>
      <c r="G60" s="41" t="str">
        <f t="shared" si="7"/>
        <v>その他の設備導入、運用改善</v>
      </c>
      <c r="H60" s="41" t="str">
        <f t="shared" si="7"/>
        <v>燃焼設備</v>
      </c>
      <c r="I60" s="146" t="s">
        <v>72</v>
      </c>
      <c r="J60" s="140" t="str">
        <f t="shared" si="2"/>
        <v>175～179</v>
      </c>
      <c r="K60" s="60">
        <f>INDEX('1.2(1)①'!$B:$B,MATCH(M60,'1.2(1)①'!$A:$A,0),1)</f>
        <v>175</v>
      </c>
      <c r="L60" s="17">
        <f t="shared" si="3"/>
        <v>179</v>
      </c>
      <c r="M60" s="17" t="str">
        <f t="shared" si="0"/>
        <v>Scope1, 2その他の設備導入、運用改善燃焼設備ボイラー・ボイラー関連機器</v>
      </c>
      <c r="O60" s="58" t="str">
        <f>INDEX('1.2(1)①'!$J:$J,MATCH('目次 (検討会資料用4)'!$K60,'1.2(1)①'!$B:$B,0),1)</f>
        <v>ボイラー排ガス顕熱回収装置の導入</v>
      </c>
      <c r="P60" s="58">
        <f t="shared" si="8"/>
        <v>5</v>
      </c>
      <c r="Q60">
        <f>COUNTIFS('1.2(2)'!J$967:J$1017,"〇",'1.2(2)'!$C$967:$C$1017,"&gt;="&amp;$K60,'1.2(2)'!$C$967:$C$1017,"&lt;="&amp;$L60)+COUNTIFS('1.2(2)'!J$967:J$1017,"△",'1.2(2)'!$C$967:$C$1017,"&gt;="&amp;$K60,'1.2(2)'!$C$967:$C$1017,"&lt;="&amp;$L60)</f>
        <v>0</v>
      </c>
      <c r="R60">
        <f>COUNTIFS('1.2(2)'!K$967:K$1017,"〇",'1.2(2)'!$C$967:$C$1017,"&gt;="&amp;$K60,'1.2(2)'!$C$967:$C$1017,"&lt;="&amp;$L60)+COUNTIFS('1.2(2)'!K$967:K$1017,"△",'1.2(2)'!$C$967:$C$1017,"&gt;="&amp;$K60,'1.2(2)'!$C$967:$C$1017,"&lt;="&amp;$L60)</f>
        <v>0</v>
      </c>
    </row>
    <row r="61" spans="2:18" ht="28.8">
      <c r="B61" s="371" t="s">
        <v>994</v>
      </c>
      <c r="C61" s="372"/>
      <c r="D61" s="64" t="s">
        <v>996</v>
      </c>
      <c r="E61" s="66"/>
      <c r="F61" s="141" t="s">
        <v>13</v>
      </c>
      <c r="G61" s="41" t="str">
        <f t="shared" si="7"/>
        <v>その他の設備導入、運用改善</v>
      </c>
      <c r="H61" s="14" t="s">
        <v>82</v>
      </c>
      <c r="I61" s="147" t="s">
        <v>407</v>
      </c>
      <c r="J61" s="140" t="str">
        <f t="shared" si="2"/>
        <v>180～183</v>
      </c>
      <c r="K61" s="60">
        <f>INDEX('1.2(1)①'!$B:$B,MATCH(M61,'1.2(1)①'!$A:$A,0),1)</f>
        <v>180</v>
      </c>
      <c r="L61" s="17">
        <f t="shared" si="3"/>
        <v>183</v>
      </c>
      <c r="M61" s="17" t="str">
        <f t="shared" si="0"/>
        <v>Scope1, 2その他の設備導入、運用改善熱利用設備効率的な熱回収</v>
      </c>
      <c r="O61" s="58" t="str">
        <f>INDEX('1.2(1)①'!$J:$J,MATCH('目次 (検討会資料用4)'!$K61,'1.2(1)①'!$B:$B,0),1)</f>
        <v>耐食性高効率熱交換器の導入</v>
      </c>
      <c r="P61" s="58">
        <f t="shared" si="8"/>
        <v>4</v>
      </c>
      <c r="Q61">
        <f>COUNTIFS('1.2(2)'!J$967:J$1017,"〇",'1.2(2)'!$C$967:$C$1017,"&gt;="&amp;$K61,'1.2(2)'!$C$967:$C$1017,"&lt;="&amp;$L61)+COUNTIFS('1.2(2)'!J$967:J$1017,"△",'1.2(2)'!$C$967:$C$1017,"&gt;="&amp;$K61,'1.2(2)'!$C$967:$C$1017,"&lt;="&amp;$L61)</f>
        <v>0</v>
      </c>
      <c r="R61">
        <f>COUNTIFS('1.2(2)'!K$967:K$1017,"〇",'1.2(2)'!$C$967:$C$1017,"&gt;="&amp;$K61,'1.2(2)'!$C$967:$C$1017,"&lt;="&amp;$L61)+COUNTIFS('1.2(2)'!K$967:K$1017,"△",'1.2(2)'!$C$967:$C$1017,"&gt;="&amp;$K61,'1.2(2)'!$C$967:$C$1017,"&lt;="&amp;$L61)</f>
        <v>0</v>
      </c>
    </row>
    <row r="62" spans="2:18" ht="43.2">
      <c r="B62" s="371" t="s">
        <v>994</v>
      </c>
      <c r="C62" s="372"/>
      <c r="D62" s="64" t="s">
        <v>996</v>
      </c>
      <c r="E62" s="66"/>
      <c r="F62" s="141" t="s">
        <v>13</v>
      </c>
      <c r="G62" s="41" t="str">
        <f t="shared" ref="G62:H77" si="9">G61</f>
        <v>その他の設備導入、運用改善</v>
      </c>
      <c r="H62" s="41" t="str">
        <f t="shared" si="9"/>
        <v>熱利用設備</v>
      </c>
      <c r="I62" s="146" t="s">
        <v>416</v>
      </c>
      <c r="J62" s="140" t="str">
        <f t="shared" si="2"/>
        <v>184～185</v>
      </c>
      <c r="K62" s="60">
        <f>INDEX('1.2(1)①'!$B:$B,MATCH(M62,'1.2(1)①'!$A:$A,0),1)</f>
        <v>184</v>
      </c>
      <c r="L62" s="17">
        <f t="shared" si="3"/>
        <v>185</v>
      </c>
      <c r="M62" s="17" t="str">
        <f t="shared" si="0"/>
        <v>Scope1, 2その他の設備導入、運用改善熱利用設備蒸気利用設備の乾き度改善</v>
      </c>
      <c r="O62" s="58" t="str">
        <f>INDEX('1.2(1)①'!$J:$J,MATCH('目次 (検討会資料用4)'!$K62,'1.2(1)①'!$B:$B,0),1)</f>
        <v>蒸気配管の断熱強化の導入</v>
      </c>
      <c r="P62" s="58">
        <f t="shared" si="8"/>
        <v>2</v>
      </c>
      <c r="Q62">
        <f>COUNTIFS('1.2(2)'!J$967:J$1017,"〇",'1.2(2)'!$C$967:$C$1017,"&gt;="&amp;$K62,'1.2(2)'!$C$967:$C$1017,"&lt;="&amp;$L62)+COUNTIFS('1.2(2)'!J$967:J$1017,"△",'1.2(2)'!$C$967:$C$1017,"&gt;="&amp;$K62,'1.2(2)'!$C$967:$C$1017,"&lt;="&amp;$L62)</f>
        <v>0</v>
      </c>
      <c r="R62">
        <f>COUNTIFS('1.2(2)'!K$967:K$1017,"〇",'1.2(2)'!$C$967:$C$1017,"&gt;="&amp;$K62,'1.2(2)'!$C$967:$C$1017,"&lt;="&amp;$L62)+COUNTIFS('1.2(2)'!K$967:K$1017,"△",'1.2(2)'!$C$967:$C$1017,"&gt;="&amp;$K62,'1.2(2)'!$C$967:$C$1017,"&lt;="&amp;$L62)</f>
        <v>0</v>
      </c>
    </row>
    <row r="63" spans="2:18" ht="28.8">
      <c r="B63" s="371" t="s">
        <v>994</v>
      </c>
      <c r="C63" s="372"/>
      <c r="D63" s="64" t="s">
        <v>996</v>
      </c>
      <c r="E63" s="66"/>
      <c r="F63" s="141" t="s">
        <v>13</v>
      </c>
      <c r="G63" s="41" t="str">
        <f t="shared" si="9"/>
        <v>その他の設備導入、運用改善</v>
      </c>
      <c r="H63" s="41" t="str">
        <f t="shared" si="9"/>
        <v>熱利用設備</v>
      </c>
      <c r="I63" s="146" t="s">
        <v>421</v>
      </c>
      <c r="J63" s="140" t="str">
        <f t="shared" si="2"/>
        <v>186～188</v>
      </c>
      <c r="K63" s="60">
        <f>INDEX('1.2(1)①'!$B:$B,MATCH(M63,'1.2(1)①'!$A:$A,0),1)</f>
        <v>186</v>
      </c>
      <c r="L63" s="17">
        <f t="shared" si="3"/>
        <v>188</v>
      </c>
      <c r="M63" s="17" t="str">
        <f t="shared" si="0"/>
        <v>Scope1, 2その他の設備導入、運用改善熱利用設備炉壁面の放射率向上</v>
      </c>
      <c r="O63" s="58" t="str">
        <f>INDEX('1.2(1)①'!$J:$J,MATCH('目次 (検討会資料用4)'!$K63,'1.2(1)①'!$B:$B,0),1)</f>
        <v>遠赤外線塗装乾燥装置・高性能遠赤外線乾燥装置の導入</v>
      </c>
      <c r="P63" s="58">
        <f t="shared" si="8"/>
        <v>3</v>
      </c>
      <c r="Q63">
        <f>COUNTIFS('1.2(2)'!J$967:J$1017,"〇",'1.2(2)'!$C$967:$C$1017,"&gt;="&amp;$K63,'1.2(2)'!$C$967:$C$1017,"&lt;="&amp;$L63)+COUNTIFS('1.2(2)'!J$967:J$1017,"△",'1.2(2)'!$C$967:$C$1017,"&gt;="&amp;$K63,'1.2(2)'!$C$967:$C$1017,"&lt;="&amp;$L63)</f>
        <v>0</v>
      </c>
      <c r="R63">
        <f>COUNTIFS('1.2(2)'!K$967:K$1017,"〇",'1.2(2)'!$C$967:$C$1017,"&gt;="&amp;$K63,'1.2(2)'!$C$967:$C$1017,"&lt;="&amp;$L63)+COUNTIFS('1.2(2)'!K$967:K$1017,"△",'1.2(2)'!$C$967:$C$1017,"&gt;="&amp;$K63,'1.2(2)'!$C$967:$C$1017,"&lt;="&amp;$L63)</f>
        <v>0</v>
      </c>
    </row>
    <row r="64" spans="2:18" ht="28.8">
      <c r="B64" s="371" t="s">
        <v>994</v>
      </c>
      <c r="C64" s="372"/>
      <c r="D64" s="64" t="s">
        <v>996</v>
      </c>
      <c r="E64" s="66"/>
      <c r="F64" s="141" t="s">
        <v>13</v>
      </c>
      <c r="G64" s="41" t="str">
        <f t="shared" si="9"/>
        <v>その他の設備導入、運用改善</v>
      </c>
      <c r="H64" s="41" t="str">
        <f t="shared" si="9"/>
        <v>熱利用設備</v>
      </c>
      <c r="I64" s="146" t="s">
        <v>428</v>
      </c>
      <c r="J64" s="140" t="str">
        <f t="shared" si="2"/>
        <v>189～198</v>
      </c>
      <c r="K64" s="60">
        <f>INDEX('1.2(1)①'!$B:$B,MATCH(M64,'1.2(1)①'!$A:$A,0),1)</f>
        <v>189</v>
      </c>
      <c r="L64" s="17">
        <f t="shared" si="3"/>
        <v>198</v>
      </c>
      <c r="M64" s="17" t="str">
        <f t="shared" si="0"/>
        <v>Scope1, 2その他の設備導入、運用改善熱利用設備熱伝達率の向上</v>
      </c>
      <c r="O64" s="58" t="str">
        <f>INDEX('1.2(1)①'!$J:$J,MATCH('目次 (検討会資料用4)'!$K64,'1.2(1)①'!$B:$B,0),1)</f>
        <v>炉内攪拌装置の導入</v>
      </c>
      <c r="P64" s="58">
        <f t="shared" si="8"/>
        <v>10</v>
      </c>
      <c r="Q64">
        <f>COUNTIFS('1.2(2)'!J$967:J$1017,"〇",'1.2(2)'!$C$967:$C$1017,"&gt;="&amp;$K64,'1.2(2)'!$C$967:$C$1017,"&lt;="&amp;$L64)+COUNTIFS('1.2(2)'!J$967:J$1017,"△",'1.2(2)'!$C$967:$C$1017,"&gt;="&amp;$K64,'1.2(2)'!$C$967:$C$1017,"&lt;="&amp;$L64)</f>
        <v>0</v>
      </c>
      <c r="R64">
        <f>COUNTIFS('1.2(2)'!K$967:K$1017,"〇",'1.2(2)'!$C$967:$C$1017,"&gt;="&amp;$K64,'1.2(2)'!$C$967:$C$1017,"&lt;="&amp;$L64)+COUNTIFS('1.2(2)'!K$967:K$1017,"△",'1.2(2)'!$C$967:$C$1017,"&gt;="&amp;$K64,'1.2(2)'!$C$967:$C$1017,"&lt;="&amp;$L64)</f>
        <v>0</v>
      </c>
    </row>
    <row r="65" spans="2:18" ht="28.8">
      <c r="B65" s="371" t="s">
        <v>994</v>
      </c>
      <c r="C65" s="372"/>
      <c r="D65" s="64" t="s">
        <v>996</v>
      </c>
      <c r="E65" s="66"/>
      <c r="F65" s="141" t="s">
        <v>13</v>
      </c>
      <c r="G65" s="41" t="str">
        <f t="shared" si="9"/>
        <v>その他の設備導入、運用改善</v>
      </c>
      <c r="H65" s="41" t="str">
        <f t="shared" si="9"/>
        <v>熱利用設備</v>
      </c>
      <c r="I65" s="146" t="s">
        <v>448</v>
      </c>
      <c r="J65" s="140" t="str">
        <f t="shared" si="2"/>
        <v>199～200</v>
      </c>
      <c r="K65" s="60">
        <f>INDEX('1.2(1)①'!$B:$B,MATCH(M65,'1.2(1)①'!$A:$A,0),1)</f>
        <v>199</v>
      </c>
      <c r="L65" s="17">
        <f t="shared" si="3"/>
        <v>200</v>
      </c>
      <c r="M65" s="17" t="str">
        <f t="shared" si="0"/>
        <v>Scope1, 2その他の設備導入、運用改善熱利用設備熱交換器の改善</v>
      </c>
      <c r="O65" s="58" t="str">
        <f>INDEX('1.2(1)①'!$J:$J,MATCH('目次 (検討会資料用4)'!$K65,'1.2(1)①'!$B:$B,0),1)</f>
        <v>燃焼用空気等予熱用熱交換器の導入</v>
      </c>
      <c r="P65" s="58">
        <f t="shared" si="8"/>
        <v>2</v>
      </c>
      <c r="Q65">
        <f>COUNTIFS('1.2(2)'!J$967:J$1017,"〇",'1.2(2)'!$C$967:$C$1017,"&gt;="&amp;$K65,'1.2(2)'!$C$967:$C$1017,"&lt;="&amp;$L65)+COUNTIFS('1.2(2)'!J$967:J$1017,"△",'1.2(2)'!$C$967:$C$1017,"&gt;="&amp;$K65,'1.2(2)'!$C$967:$C$1017,"&lt;="&amp;$L65)</f>
        <v>0</v>
      </c>
      <c r="R65">
        <f>COUNTIFS('1.2(2)'!K$967:K$1017,"〇",'1.2(2)'!$C$967:$C$1017,"&gt;="&amp;$K65,'1.2(2)'!$C$967:$C$1017,"&lt;="&amp;$L65)+COUNTIFS('1.2(2)'!K$967:K$1017,"△",'1.2(2)'!$C$967:$C$1017,"&gt;="&amp;$K65,'1.2(2)'!$C$967:$C$1017,"&lt;="&amp;$L65)</f>
        <v>0</v>
      </c>
    </row>
    <row r="66" spans="2:18" ht="28.8">
      <c r="B66" s="371" t="s">
        <v>994</v>
      </c>
      <c r="C66" s="372"/>
      <c r="D66" s="64" t="s">
        <v>996</v>
      </c>
      <c r="E66" s="66"/>
      <c r="F66" s="141" t="s">
        <v>13</v>
      </c>
      <c r="G66" s="41" t="str">
        <f t="shared" si="9"/>
        <v>その他の設備導入、運用改善</v>
      </c>
      <c r="H66" s="41" t="str">
        <f t="shared" si="9"/>
        <v>熱利用設備</v>
      </c>
      <c r="I66" s="146" t="s">
        <v>452</v>
      </c>
      <c r="J66" s="140" t="str">
        <f t="shared" si="2"/>
        <v>201～203</v>
      </c>
      <c r="K66" s="60">
        <f>INDEX('1.2(1)①'!$B:$B,MATCH(M66,'1.2(1)①'!$A:$A,0),1)</f>
        <v>201</v>
      </c>
      <c r="L66" s="17">
        <f t="shared" si="3"/>
        <v>203</v>
      </c>
      <c r="M66" s="17" t="str">
        <f t="shared" si="0"/>
        <v>Scope1, 2その他の設備導入、運用改善熱利用設備直接加熱機器・装置</v>
      </c>
      <c r="O66" s="58" t="str">
        <f>INDEX('1.2(1)①'!$J:$J,MATCH('目次 (検討会資料用4)'!$K66,'1.2(1)①'!$B:$B,0),1)</f>
        <v>液中燃焼バーナーの導入</v>
      </c>
      <c r="P66" s="58">
        <f t="shared" si="8"/>
        <v>3</v>
      </c>
      <c r="Q66">
        <f>COUNTIFS('1.2(2)'!J$967:J$1017,"〇",'1.2(2)'!$C$967:$C$1017,"&gt;="&amp;$K66,'1.2(2)'!$C$967:$C$1017,"&lt;="&amp;$L66)+COUNTIFS('1.2(2)'!J$967:J$1017,"△",'1.2(2)'!$C$967:$C$1017,"&gt;="&amp;$K66,'1.2(2)'!$C$967:$C$1017,"&lt;="&amp;$L66)</f>
        <v>0</v>
      </c>
      <c r="R66">
        <f>COUNTIFS('1.2(2)'!K$967:K$1017,"〇",'1.2(2)'!$C$967:$C$1017,"&gt;="&amp;$K66,'1.2(2)'!$C$967:$C$1017,"&lt;="&amp;$L66)+COUNTIFS('1.2(2)'!K$967:K$1017,"△",'1.2(2)'!$C$967:$C$1017,"&gt;="&amp;$K66,'1.2(2)'!$C$967:$C$1017,"&lt;="&amp;$L66)</f>
        <v>0</v>
      </c>
    </row>
    <row r="67" spans="2:18">
      <c r="B67" s="371" t="s">
        <v>994</v>
      </c>
      <c r="C67" s="372"/>
      <c r="D67" s="64" t="s">
        <v>996</v>
      </c>
      <c r="E67" s="66"/>
      <c r="F67" s="141" t="s">
        <v>13</v>
      </c>
      <c r="G67" s="41" t="str">
        <f t="shared" si="9"/>
        <v>その他の設備導入、運用改善</v>
      </c>
      <c r="H67" s="41" t="str">
        <f t="shared" si="9"/>
        <v>熱利用設備</v>
      </c>
      <c r="I67" s="146" t="s">
        <v>458</v>
      </c>
      <c r="J67" s="140" t="str">
        <f t="shared" si="2"/>
        <v>204～205</v>
      </c>
      <c r="K67" s="60">
        <f>INDEX('1.2(1)①'!$B:$B,MATCH(M67,'1.2(1)①'!$A:$A,0),1)</f>
        <v>204</v>
      </c>
      <c r="L67" s="17">
        <f t="shared" si="3"/>
        <v>205</v>
      </c>
      <c r="M67" s="17" t="str">
        <f t="shared" si="0"/>
        <v>Scope1, 2その他の設備導入、運用改善熱利用設備多重効用缶</v>
      </c>
      <c r="O67" s="58" t="str">
        <f>INDEX('1.2(1)①'!$J:$J,MATCH('目次 (検討会資料用4)'!$K67,'1.2(1)①'!$B:$B,0),1)</f>
        <v>高効率多重効用缶の導入</v>
      </c>
      <c r="P67" s="58">
        <f t="shared" si="8"/>
        <v>2</v>
      </c>
      <c r="Q67">
        <f>COUNTIFS('1.2(2)'!J$967:J$1017,"〇",'1.2(2)'!$C$967:$C$1017,"&gt;="&amp;$K67,'1.2(2)'!$C$967:$C$1017,"&lt;="&amp;$L67)+COUNTIFS('1.2(2)'!J$967:J$1017,"△",'1.2(2)'!$C$967:$C$1017,"&gt;="&amp;$K67,'1.2(2)'!$C$967:$C$1017,"&lt;="&amp;$L67)</f>
        <v>0</v>
      </c>
      <c r="R67">
        <f>COUNTIFS('1.2(2)'!K$967:K$1017,"〇",'1.2(2)'!$C$967:$C$1017,"&gt;="&amp;$K67,'1.2(2)'!$C$967:$C$1017,"&lt;="&amp;$L67)+COUNTIFS('1.2(2)'!K$967:K$1017,"△",'1.2(2)'!$C$967:$C$1017,"&gt;="&amp;$K67,'1.2(2)'!$C$967:$C$1017,"&lt;="&amp;$L67)</f>
        <v>0</v>
      </c>
    </row>
    <row r="68" spans="2:18">
      <c r="B68" s="371" t="s">
        <v>994</v>
      </c>
      <c r="C68" s="372"/>
      <c r="D68" s="64" t="s">
        <v>996</v>
      </c>
      <c r="E68" s="66"/>
      <c r="F68" s="141" t="s">
        <v>13</v>
      </c>
      <c r="G68" s="41" t="str">
        <f t="shared" si="9"/>
        <v>その他の設備導入、運用改善</v>
      </c>
      <c r="H68" s="41" t="str">
        <f t="shared" si="9"/>
        <v>熱利用設備</v>
      </c>
      <c r="I68" s="146" t="s">
        <v>462</v>
      </c>
      <c r="J68" s="140">
        <f t="shared" si="2"/>
        <v>206</v>
      </c>
      <c r="K68" s="60">
        <f>INDEX('1.2(1)①'!$B:$B,MATCH(M68,'1.2(1)①'!$A:$A,0),1)</f>
        <v>206</v>
      </c>
      <c r="L68" s="17">
        <f t="shared" si="3"/>
        <v>206</v>
      </c>
      <c r="M68" s="17" t="str">
        <f t="shared" si="0"/>
        <v>Scope1, 2その他の設備導入、運用改善熱利用設備蒸留塔</v>
      </c>
      <c r="O68" s="58" t="str">
        <f>INDEX('1.2(1)①'!$J:$J,MATCH('目次 (検討会資料用4)'!$K68,'1.2(1)①'!$B:$B,0),1)</f>
        <v>MVR型（自己蒸気機械圧縮型）蒸留装置の導入</v>
      </c>
      <c r="P68" s="58">
        <f t="shared" si="8"/>
        <v>1</v>
      </c>
      <c r="Q68">
        <f>COUNTIFS('1.2(2)'!J$967:J$1017,"〇",'1.2(2)'!$C$967:$C$1017,"&gt;="&amp;$K68,'1.2(2)'!$C$967:$C$1017,"&lt;="&amp;$L68)+COUNTIFS('1.2(2)'!J$967:J$1017,"△",'1.2(2)'!$C$967:$C$1017,"&gt;="&amp;$K68,'1.2(2)'!$C$967:$C$1017,"&lt;="&amp;$L68)</f>
        <v>0</v>
      </c>
      <c r="R68">
        <f>COUNTIFS('1.2(2)'!K$967:K$1017,"〇",'1.2(2)'!$C$967:$C$1017,"&gt;="&amp;$K68,'1.2(2)'!$C$967:$C$1017,"&lt;="&amp;$L68)+COUNTIFS('1.2(2)'!K$967:K$1017,"△",'1.2(2)'!$C$967:$C$1017,"&gt;="&amp;$K68,'1.2(2)'!$C$967:$C$1017,"&lt;="&amp;$L68)</f>
        <v>0</v>
      </c>
    </row>
    <row r="69" spans="2:18" ht="43.2">
      <c r="B69" s="371" t="s">
        <v>994</v>
      </c>
      <c r="C69" s="372"/>
      <c r="D69" s="64" t="s">
        <v>996</v>
      </c>
      <c r="E69" s="66"/>
      <c r="F69" s="141" t="s">
        <v>13</v>
      </c>
      <c r="G69" s="41" t="str">
        <f t="shared" si="9"/>
        <v>その他の設備導入、運用改善</v>
      </c>
      <c r="H69" s="41" t="str">
        <f t="shared" si="9"/>
        <v>熱利用設備</v>
      </c>
      <c r="I69" s="146" t="s">
        <v>463</v>
      </c>
      <c r="J69" s="140" t="str">
        <f t="shared" si="2"/>
        <v>207～211</v>
      </c>
      <c r="K69" s="60">
        <f>INDEX('1.2(1)①'!$B:$B,MATCH(M69,'1.2(1)①'!$A:$A,0),1)</f>
        <v>207</v>
      </c>
      <c r="L69" s="17">
        <f t="shared" si="3"/>
        <v>211</v>
      </c>
      <c r="M69" s="17" t="str">
        <f t="shared" si="0"/>
        <v>Scope1, 2その他の設備導入、運用改善熱利用設備加熱設備での熱の複合利用</v>
      </c>
      <c r="O69" s="58" t="str">
        <f>INDEX('1.2(1)①'!$J:$J,MATCH('目次 (検討会資料用4)'!$K69,'1.2(1)①'!$B:$B,0),1)</f>
        <v>排熱利用原材料乾燥・予熱装置の導入</v>
      </c>
      <c r="P69" s="58">
        <f t="shared" si="8"/>
        <v>5</v>
      </c>
      <c r="Q69">
        <f>COUNTIFS('1.2(2)'!J$967:J$1017,"〇",'1.2(2)'!$C$967:$C$1017,"&gt;="&amp;$K69,'1.2(2)'!$C$967:$C$1017,"&lt;="&amp;$L69)+COUNTIFS('1.2(2)'!J$967:J$1017,"△",'1.2(2)'!$C$967:$C$1017,"&gt;="&amp;$K69,'1.2(2)'!$C$967:$C$1017,"&lt;="&amp;$L69)</f>
        <v>0</v>
      </c>
      <c r="R69">
        <f>COUNTIFS('1.2(2)'!K$967:K$1017,"〇",'1.2(2)'!$C$967:$C$1017,"&gt;="&amp;$K69,'1.2(2)'!$C$967:$C$1017,"&lt;="&amp;$L69)+COUNTIFS('1.2(2)'!K$967:K$1017,"△",'1.2(2)'!$C$967:$C$1017,"&gt;="&amp;$K69,'1.2(2)'!$C$967:$C$1017,"&lt;="&amp;$L69)</f>
        <v>0</v>
      </c>
    </row>
    <row r="70" spans="2:18" ht="28.8">
      <c r="B70" s="371" t="s">
        <v>994</v>
      </c>
      <c r="C70" s="372"/>
      <c r="D70" s="64" t="s">
        <v>996</v>
      </c>
      <c r="E70" s="66"/>
      <c r="F70" s="141" t="s">
        <v>13</v>
      </c>
      <c r="G70" s="41" t="str">
        <f t="shared" si="9"/>
        <v>その他の設備導入、運用改善</v>
      </c>
      <c r="H70" s="41" t="str">
        <f t="shared" si="9"/>
        <v>熱利用設備</v>
      </c>
      <c r="I70" s="146" t="s">
        <v>473</v>
      </c>
      <c r="J70" s="140" t="str">
        <f t="shared" si="2"/>
        <v>212～214</v>
      </c>
      <c r="K70" s="60">
        <f>INDEX('1.2(1)①'!$B:$B,MATCH(M70,'1.2(1)①'!$A:$A,0),1)</f>
        <v>212</v>
      </c>
      <c r="L70" s="17">
        <f t="shared" si="3"/>
        <v>214</v>
      </c>
      <c r="M70" s="17" t="str">
        <f t="shared" si="0"/>
        <v>Scope1, 2その他の設備導入、運用改善熱利用設備加熱制御方法の改善</v>
      </c>
      <c r="O70" s="58" t="str">
        <f>INDEX('1.2(1)①'!$J:$J,MATCH('目次 (検討会資料用4)'!$K70,'1.2(1)①'!$B:$B,0),1)</f>
        <v>熱設備エネルギー利用効率化自動制御システムの導入</v>
      </c>
      <c r="P70" s="58">
        <f t="shared" si="8"/>
        <v>3</v>
      </c>
      <c r="Q70">
        <f>COUNTIFS('1.2(2)'!J$967:J$1017,"〇",'1.2(2)'!$C$967:$C$1017,"&gt;="&amp;$K70,'1.2(2)'!$C$967:$C$1017,"&lt;="&amp;$L70)+COUNTIFS('1.2(2)'!J$967:J$1017,"△",'1.2(2)'!$C$967:$C$1017,"&gt;="&amp;$K70,'1.2(2)'!$C$967:$C$1017,"&lt;="&amp;$L70)</f>
        <v>0</v>
      </c>
      <c r="R70">
        <f>COUNTIFS('1.2(2)'!K$967:K$1017,"〇",'1.2(2)'!$C$967:$C$1017,"&gt;="&amp;$K70,'1.2(2)'!$C$967:$C$1017,"&lt;="&amp;$L70)+COUNTIFS('1.2(2)'!K$967:K$1017,"△",'1.2(2)'!$C$967:$C$1017,"&gt;="&amp;$K70,'1.2(2)'!$C$967:$C$1017,"&lt;="&amp;$L70)</f>
        <v>0</v>
      </c>
    </row>
    <row r="71" spans="2:18" ht="43.2">
      <c r="B71" s="371" t="s">
        <v>994</v>
      </c>
      <c r="C71" s="372"/>
      <c r="D71" s="64" t="s">
        <v>996</v>
      </c>
      <c r="E71" s="66"/>
      <c r="F71" s="141" t="s">
        <v>13</v>
      </c>
      <c r="G71" s="41" t="str">
        <f t="shared" si="9"/>
        <v>その他の設備導入、運用改善</v>
      </c>
      <c r="H71" s="41" t="str">
        <f t="shared" si="9"/>
        <v>熱利用設備</v>
      </c>
      <c r="I71" s="146" t="s">
        <v>479</v>
      </c>
      <c r="J71" s="140" t="str">
        <f t="shared" si="2"/>
        <v>215～216</v>
      </c>
      <c r="K71" s="60">
        <f>INDEX('1.2(1)①'!$B:$B,MATCH(M71,'1.2(1)①'!$A:$A,0),1)</f>
        <v>215</v>
      </c>
      <c r="L71" s="17">
        <f t="shared" si="3"/>
        <v>216</v>
      </c>
      <c r="M71" s="17" t="str">
        <f t="shared" si="0"/>
        <v>Scope1, 2その他の設備導入、運用改善熱利用設備加熱工程の短縮・省略化</v>
      </c>
      <c r="O71" s="58" t="str">
        <f>INDEX('1.2(1)①'!$J:$J,MATCH('目次 (検討会資料用4)'!$K71,'1.2(1)①'!$B:$B,0),1)</f>
        <v>プロセス・工程改善</v>
      </c>
      <c r="P71" s="58">
        <f t="shared" si="8"/>
        <v>2</v>
      </c>
      <c r="Q71">
        <f>COUNTIFS('1.2(2)'!J$967:J$1017,"〇",'1.2(2)'!$C$967:$C$1017,"&gt;="&amp;$K71,'1.2(2)'!$C$967:$C$1017,"&lt;="&amp;$L71)+COUNTIFS('1.2(2)'!J$967:J$1017,"△",'1.2(2)'!$C$967:$C$1017,"&gt;="&amp;$K71,'1.2(2)'!$C$967:$C$1017,"&lt;="&amp;$L71)</f>
        <v>0</v>
      </c>
      <c r="R71">
        <f>COUNTIFS('1.2(2)'!K$967:K$1017,"〇",'1.2(2)'!$C$967:$C$1017,"&gt;="&amp;$K71,'1.2(2)'!$C$967:$C$1017,"&lt;="&amp;$L71)+COUNTIFS('1.2(2)'!K$967:K$1017,"△",'1.2(2)'!$C$967:$C$1017,"&gt;="&amp;$K71,'1.2(2)'!$C$967:$C$1017,"&lt;="&amp;$L71)</f>
        <v>0</v>
      </c>
    </row>
    <row r="72" spans="2:18" ht="28.8">
      <c r="B72" s="371" t="s">
        <v>994</v>
      </c>
      <c r="C72" s="372"/>
      <c r="D72" s="64" t="s">
        <v>996</v>
      </c>
      <c r="E72" s="66"/>
      <c r="F72" s="141" t="s">
        <v>13</v>
      </c>
      <c r="G72" s="41" t="str">
        <f t="shared" si="9"/>
        <v>その他の設備導入、運用改善</v>
      </c>
      <c r="H72" s="41" t="str">
        <f t="shared" si="9"/>
        <v>熱利用設備</v>
      </c>
      <c r="I72" s="146" t="s">
        <v>484</v>
      </c>
      <c r="J72" s="140" t="str">
        <f t="shared" si="2"/>
        <v>217～218</v>
      </c>
      <c r="K72" s="60">
        <f>INDEX('1.2(1)①'!$B:$B,MATCH(M72,'1.2(1)①'!$A:$A,0),1)</f>
        <v>217</v>
      </c>
      <c r="L72" s="17">
        <f t="shared" si="3"/>
        <v>218</v>
      </c>
      <c r="M72" s="17" t="str">
        <f t="shared" si="0"/>
        <v>Scope1, 2その他の設備導入、運用改善熱利用設備工業炉の断熱向上</v>
      </c>
      <c r="O72" s="58" t="str">
        <f>INDEX('1.2(1)①'!$J:$J,MATCH('目次 (検討会資料用4)'!$K72,'1.2(1)①'!$B:$B,0),1)</f>
        <v>高性能炉壁断熱材の導入</v>
      </c>
      <c r="P72" s="58">
        <f t="shared" si="8"/>
        <v>2</v>
      </c>
      <c r="Q72">
        <f>COUNTIFS('1.2(2)'!J$967:J$1017,"〇",'1.2(2)'!$C$967:$C$1017,"&gt;="&amp;$K72,'1.2(2)'!$C$967:$C$1017,"&lt;="&amp;$L72)+COUNTIFS('1.2(2)'!J$967:J$1017,"△",'1.2(2)'!$C$967:$C$1017,"&gt;="&amp;$K72,'1.2(2)'!$C$967:$C$1017,"&lt;="&amp;$L72)</f>
        <v>0</v>
      </c>
      <c r="R72">
        <f>COUNTIFS('1.2(2)'!K$967:K$1017,"〇",'1.2(2)'!$C$967:$C$1017,"&gt;="&amp;$K72,'1.2(2)'!$C$967:$C$1017,"&lt;="&amp;$L72)+COUNTIFS('1.2(2)'!K$967:K$1017,"△",'1.2(2)'!$C$967:$C$1017,"&gt;="&amp;$K72,'1.2(2)'!$C$967:$C$1017,"&lt;="&amp;$L72)</f>
        <v>0</v>
      </c>
    </row>
    <row r="73" spans="2:18" ht="28.8">
      <c r="B73" s="371" t="s">
        <v>994</v>
      </c>
      <c r="C73" s="372"/>
      <c r="D73" s="64" t="s">
        <v>996</v>
      </c>
      <c r="E73" s="66"/>
      <c r="F73" s="141" t="s">
        <v>13</v>
      </c>
      <c r="G73" s="41" t="str">
        <f t="shared" si="9"/>
        <v>その他の設備導入、運用改善</v>
      </c>
      <c r="H73" s="41" t="str">
        <f t="shared" si="9"/>
        <v>熱利用設備</v>
      </c>
      <c r="I73" s="146" t="s">
        <v>490</v>
      </c>
      <c r="J73" s="140" t="str">
        <f t="shared" si="2"/>
        <v>219～223</v>
      </c>
      <c r="K73" s="60">
        <f>INDEX('1.2(1)①'!$B:$B,MATCH(M73,'1.2(1)①'!$A:$A,0),1)</f>
        <v>219</v>
      </c>
      <c r="L73" s="17">
        <f t="shared" si="3"/>
        <v>223</v>
      </c>
      <c r="M73" s="17" t="str">
        <f t="shared" si="0"/>
        <v>Scope1, 2その他の設備導入、運用改善熱利用設備加熱設備の断熱向上</v>
      </c>
      <c r="O73" s="58" t="str">
        <f>INDEX('1.2(1)①'!$J:$J,MATCH('目次 (検討会資料用4)'!$K73,'1.2(1)①'!$B:$B,0),1)</f>
        <v>熱輸送管断熱強化</v>
      </c>
      <c r="P73" s="58">
        <f t="shared" si="8"/>
        <v>5</v>
      </c>
      <c r="Q73">
        <f>COUNTIFS('1.2(2)'!J$967:J$1017,"〇",'1.2(2)'!$C$967:$C$1017,"&gt;="&amp;$K73,'1.2(2)'!$C$967:$C$1017,"&lt;="&amp;$L73)+COUNTIFS('1.2(2)'!J$967:J$1017,"△",'1.2(2)'!$C$967:$C$1017,"&gt;="&amp;$K73,'1.2(2)'!$C$967:$C$1017,"&lt;="&amp;$L73)</f>
        <v>0</v>
      </c>
      <c r="R73">
        <f>COUNTIFS('1.2(2)'!K$967:K$1017,"〇",'1.2(2)'!$C$967:$C$1017,"&gt;="&amp;$K73,'1.2(2)'!$C$967:$C$1017,"&lt;="&amp;$L73)+COUNTIFS('1.2(2)'!K$967:K$1017,"△",'1.2(2)'!$C$967:$C$1017,"&gt;="&amp;$K73,'1.2(2)'!$C$967:$C$1017,"&lt;="&amp;$L73)</f>
        <v>0</v>
      </c>
    </row>
    <row r="74" spans="2:18" ht="43.2">
      <c r="B74" s="371" t="s">
        <v>994</v>
      </c>
      <c r="C74" s="372"/>
      <c r="D74" s="64" t="s">
        <v>996</v>
      </c>
      <c r="E74" s="66"/>
      <c r="F74" s="141" t="s">
        <v>13</v>
      </c>
      <c r="G74" s="41" t="str">
        <f t="shared" si="9"/>
        <v>その他の設備導入、運用改善</v>
      </c>
      <c r="H74" s="41" t="str">
        <f t="shared" si="9"/>
        <v>熱利用設備</v>
      </c>
      <c r="I74" s="146" t="s">
        <v>501</v>
      </c>
      <c r="J74" s="140" t="str">
        <f t="shared" si="2"/>
        <v>224～226</v>
      </c>
      <c r="K74" s="60">
        <f>INDEX('1.2(1)①'!$B:$B,MATCH(M74,'1.2(1)①'!$A:$A,0),1)</f>
        <v>224</v>
      </c>
      <c r="L74" s="17">
        <f t="shared" si="3"/>
        <v>226</v>
      </c>
      <c r="M74" s="17" t="str">
        <f t="shared" si="0"/>
        <v>Scope1, 2その他の設備導入、運用改善熱利用設備開口部の縮小・密閉装置</v>
      </c>
      <c r="O74" s="58" t="str">
        <f>INDEX('1.2(1)①'!$J:$J,MATCH('目次 (検討会資料用4)'!$K74,'1.2(1)①'!$B:$B,0),1)</f>
        <v>親子扉の導入</v>
      </c>
      <c r="P74" s="58">
        <f t="shared" si="8"/>
        <v>3</v>
      </c>
      <c r="Q74">
        <f>COUNTIFS('1.2(2)'!J$967:J$1017,"〇",'1.2(2)'!$C$967:$C$1017,"&gt;="&amp;$K74,'1.2(2)'!$C$967:$C$1017,"&lt;="&amp;$L74)+COUNTIFS('1.2(2)'!J$967:J$1017,"△",'1.2(2)'!$C$967:$C$1017,"&gt;="&amp;$K74,'1.2(2)'!$C$967:$C$1017,"&lt;="&amp;$L74)</f>
        <v>0</v>
      </c>
      <c r="R74">
        <f>COUNTIFS('1.2(2)'!K$967:K$1017,"〇",'1.2(2)'!$C$967:$C$1017,"&gt;="&amp;$K74,'1.2(2)'!$C$967:$C$1017,"&lt;="&amp;$L74)+COUNTIFS('1.2(2)'!K$967:K$1017,"△",'1.2(2)'!$C$967:$C$1017,"&gt;="&amp;$K74,'1.2(2)'!$C$967:$C$1017,"&lt;="&amp;$L74)</f>
        <v>0</v>
      </c>
    </row>
    <row r="75" spans="2:18" ht="28.8">
      <c r="B75" s="371" t="s">
        <v>994</v>
      </c>
      <c r="C75" s="372"/>
      <c r="D75" s="64" t="s">
        <v>996</v>
      </c>
      <c r="E75" s="66"/>
      <c r="F75" s="141" t="s">
        <v>13</v>
      </c>
      <c r="G75" s="41" t="str">
        <f t="shared" si="9"/>
        <v>その他の設備導入、運用改善</v>
      </c>
      <c r="H75" s="41" t="str">
        <f t="shared" si="9"/>
        <v>熱利用設備</v>
      </c>
      <c r="I75" s="146" t="s">
        <v>508</v>
      </c>
      <c r="J75" s="140" t="str">
        <f t="shared" si="2"/>
        <v>227～235</v>
      </c>
      <c r="K75" s="60">
        <f>INDEX('1.2(1)①'!$B:$B,MATCH(M75,'1.2(1)①'!$A:$A,0),1)</f>
        <v>227</v>
      </c>
      <c r="L75" s="17">
        <f t="shared" si="3"/>
        <v>235</v>
      </c>
      <c r="M75" s="17" t="str">
        <f t="shared" si="0"/>
        <v>Scope1, 2その他の設備導入、運用改善熱利用設備熱媒体輸送管の合理化</v>
      </c>
      <c r="O75" s="58" t="str">
        <f>INDEX('1.2(1)①'!$J:$J,MATCH('目次 (検討会資料用4)'!$K75,'1.2(1)①'!$B:$B,0),1)</f>
        <v>熱輸送管断熱強化</v>
      </c>
      <c r="P75" s="58">
        <f t="shared" si="8"/>
        <v>9</v>
      </c>
      <c r="Q75">
        <f>COUNTIFS('1.2(2)'!J$967:J$1017,"〇",'1.2(2)'!$C$967:$C$1017,"&gt;="&amp;$K75,'1.2(2)'!$C$967:$C$1017,"&lt;="&amp;$L75)+COUNTIFS('1.2(2)'!J$967:J$1017,"△",'1.2(2)'!$C$967:$C$1017,"&gt;="&amp;$K75,'1.2(2)'!$C$967:$C$1017,"&lt;="&amp;$L75)</f>
        <v>0</v>
      </c>
      <c r="R75">
        <f>COUNTIFS('1.2(2)'!K$967:K$1017,"〇",'1.2(2)'!$C$967:$C$1017,"&gt;="&amp;$K75,'1.2(2)'!$C$967:$C$1017,"&lt;="&amp;$L75)+COUNTIFS('1.2(2)'!K$967:K$1017,"△",'1.2(2)'!$C$967:$C$1017,"&gt;="&amp;$K75,'1.2(2)'!$C$967:$C$1017,"&lt;="&amp;$L75)</f>
        <v>0</v>
      </c>
    </row>
    <row r="76" spans="2:18" ht="28.8">
      <c r="B76" s="371" t="s">
        <v>994</v>
      </c>
      <c r="C76" s="372"/>
      <c r="D76" s="64" t="s">
        <v>996</v>
      </c>
      <c r="E76" s="66"/>
      <c r="F76" s="141" t="s">
        <v>13</v>
      </c>
      <c r="G76" s="41" t="str">
        <f t="shared" si="9"/>
        <v>その他の設備導入、運用改善</v>
      </c>
      <c r="H76" s="41" t="str">
        <f t="shared" si="9"/>
        <v>熱利用設備</v>
      </c>
      <c r="I76" s="146" t="s">
        <v>525</v>
      </c>
      <c r="J76" s="140" t="str">
        <f t="shared" si="2"/>
        <v>236～238</v>
      </c>
      <c r="K76" s="60">
        <f>INDEX('1.2(1)①'!$B:$B,MATCH(M76,'1.2(1)①'!$A:$A,0),1)</f>
        <v>236</v>
      </c>
      <c r="L76" s="17">
        <f t="shared" si="3"/>
        <v>238</v>
      </c>
      <c r="M76" s="17" t="str">
        <f t="shared" si="0"/>
        <v>Scope1, 2その他の設備導入、運用改善熱利用設備被加熱材の予備処理</v>
      </c>
      <c r="O76" s="58" t="str">
        <f>INDEX('1.2(1)①'!$J:$J,MATCH('目次 (検討会資料用4)'!$K76,'1.2(1)①'!$B:$B,0),1)</f>
        <v>省エネルギー型乾燥装置の導入</v>
      </c>
      <c r="P76" s="58">
        <f t="shared" si="8"/>
        <v>3</v>
      </c>
      <c r="Q76">
        <f>COUNTIFS('1.2(2)'!J$967:J$1017,"〇",'1.2(2)'!$C$967:$C$1017,"&gt;="&amp;$K76,'1.2(2)'!$C$967:$C$1017,"&lt;="&amp;$L76)+COUNTIFS('1.2(2)'!J$967:J$1017,"△",'1.2(2)'!$C$967:$C$1017,"&gt;="&amp;$K76,'1.2(2)'!$C$967:$C$1017,"&lt;="&amp;$L76)</f>
        <v>0</v>
      </c>
      <c r="R76">
        <f>COUNTIFS('1.2(2)'!K$967:K$1017,"〇",'1.2(2)'!$C$967:$C$1017,"&gt;="&amp;$K76,'1.2(2)'!$C$967:$C$1017,"&lt;="&amp;$L76)+COUNTIFS('1.2(2)'!K$967:K$1017,"△",'1.2(2)'!$C$967:$C$1017,"&gt;="&amp;$K76,'1.2(2)'!$C$967:$C$1017,"&lt;="&amp;$L76)</f>
        <v>0</v>
      </c>
    </row>
    <row r="77" spans="2:18">
      <c r="B77" s="371" t="s">
        <v>994</v>
      </c>
      <c r="C77" s="372"/>
      <c r="D77" s="64" t="s">
        <v>996</v>
      </c>
      <c r="E77" s="66"/>
      <c r="F77" s="141" t="s">
        <v>13</v>
      </c>
      <c r="G77" s="41" t="str">
        <f t="shared" si="9"/>
        <v>その他の設備導入、運用改善</v>
      </c>
      <c r="H77" s="41" t="str">
        <f t="shared" si="9"/>
        <v>熱利用設備</v>
      </c>
      <c r="I77" s="146" t="s">
        <v>531</v>
      </c>
      <c r="J77" s="140" t="str">
        <f t="shared" si="2"/>
        <v>239～241</v>
      </c>
      <c r="K77" s="60">
        <f>INDEX('1.2(1)①'!$B:$B,MATCH(M77,'1.2(1)①'!$A:$A,0),1)</f>
        <v>239</v>
      </c>
      <c r="L77" s="17">
        <f t="shared" si="3"/>
        <v>241</v>
      </c>
      <c r="M77" s="17" t="str">
        <f t="shared" si="0"/>
        <v>Scope1, 2その他の設備導入、運用改善熱利用設備蓄熱装置</v>
      </c>
      <c r="O77" s="58" t="str">
        <f>INDEX('1.2(1)①'!$J:$J,MATCH('目次 (検討会資料用4)'!$K77,'1.2(1)①'!$B:$B,0),1)</f>
        <v>蓄熱式冷温水供給装置の導入</v>
      </c>
      <c r="P77" s="58">
        <f t="shared" si="8"/>
        <v>3</v>
      </c>
      <c r="Q77">
        <f>COUNTIFS('1.2(2)'!J$967:J$1017,"〇",'1.2(2)'!$C$967:$C$1017,"&gt;="&amp;$K77,'1.2(2)'!$C$967:$C$1017,"&lt;="&amp;$L77)+COUNTIFS('1.2(2)'!J$967:J$1017,"△",'1.2(2)'!$C$967:$C$1017,"&gt;="&amp;$K77,'1.2(2)'!$C$967:$C$1017,"&lt;="&amp;$L77)</f>
        <v>0</v>
      </c>
      <c r="R77">
        <f>COUNTIFS('1.2(2)'!K$967:K$1017,"〇",'1.2(2)'!$C$967:$C$1017,"&gt;="&amp;$K77,'1.2(2)'!$C$967:$C$1017,"&lt;="&amp;$L77)+COUNTIFS('1.2(2)'!K$967:K$1017,"△",'1.2(2)'!$C$967:$C$1017,"&gt;="&amp;$K77,'1.2(2)'!$C$967:$C$1017,"&lt;="&amp;$L77)</f>
        <v>0</v>
      </c>
    </row>
    <row r="78" spans="2:18" ht="28.8">
      <c r="B78" s="371" t="s">
        <v>994</v>
      </c>
      <c r="C78" s="372"/>
      <c r="D78" s="64" t="s">
        <v>996</v>
      </c>
      <c r="E78" s="66"/>
      <c r="F78" s="141" t="s">
        <v>13</v>
      </c>
      <c r="G78" s="41" t="str">
        <f t="shared" ref="G78:H93" si="10">G77</f>
        <v>その他の設備導入、運用改善</v>
      </c>
      <c r="H78" s="41" t="str">
        <f t="shared" si="10"/>
        <v>熱利用設備</v>
      </c>
      <c r="I78" s="146" t="s">
        <v>537</v>
      </c>
      <c r="J78" s="140">
        <f t="shared" si="2"/>
        <v>242</v>
      </c>
      <c r="K78" s="60">
        <f>INDEX('1.2(1)①'!$B:$B,MATCH(M78,'1.2(1)①'!$A:$A,0),1)</f>
        <v>242</v>
      </c>
      <c r="L78" s="17">
        <f t="shared" si="3"/>
        <v>242</v>
      </c>
      <c r="M78" s="17" t="str">
        <f t="shared" si="0"/>
        <v>Scope1, 2その他の設備導入、運用改善熱利用設備真空蒸気媒体による加熱</v>
      </c>
      <c r="O78" s="58" t="str">
        <f>INDEX('1.2(1)①'!$J:$J,MATCH('目次 (検討会資料用4)'!$K78,'1.2(1)①'!$B:$B,0),1)</f>
        <v>真空蒸気方式低温加熱システムの導入</v>
      </c>
      <c r="P78" s="58">
        <f t="shared" si="8"/>
        <v>1</v>
      </c>
      <c r="Q78">
        <f>COUNTIFS('1.2(2)'!J$967:J$1017,"〇",'1.2(2)'!$C$967:$C$1017,"&gt;="&amp;$K78,'1.2(2)'!$C$967:$C$1017,"&lt;="&amp;$L78)+COUNTIFS('1.2(2)'!J$967:J$1017,"△",'1.2(2)'!$C$967:$C$1017,"&gt;="&amp;$K78,'1.2(2)'!$C$967:$C$1017,"&lt;="&amp;$L78)</f>
        <v>0</v>
      </c>
      <c r="R78">
        <f>COUNTIFS('1.2(2)'!K$967:K$1017,"〇",'1.2(2)'!$C$967:$C$1017,"&gt;="&amp;$K78,'1.2(2)'!$C$967:$C$1017,"&lt;="&amp;$L78)+COUNTIFS('1.2(2)'!K$967:K$1017,"△",'1.2(2)'!$C$967:$C$1017,"&gt;="&amp;$K78,'1.2(2)'!$C$967:$C$1017,"&lt;="&amp;$L78)</f>
        <v>0</v>
      </c>
    </row>
    <row r="79" spans="2:18">
      <c r="B79" s="371" t="s">
        <v>994</v>
      </c>
      <c r="C79" s="372"/>
      <c r="D79" s="64" t="s">
        <v>996</v>
      </c>
      <c r="E79" s="66"/>
      <c r="F79" s="141" t="s">
        <v>13</v>
      </c>
      <c r="G79" s="41" t="str">
        <f t="shared" si="10"/>
        <v>その他の設備導入、運用改善</v>
      </c>
      <c r="H79" s="41" t="str">
        <f t="shared" si="10"/>
        <v>熱利用設備</v>
      </c>
      <c r="I79" s="146" t="s">
        <v>540</v>
      </c>
      <c r="J79" s="140" t="str">
        <f t="shared" si="2"/>
        <v>243～252</v>
      </c>
      <c r="K79" s="60">
        <f>INDEX('1.2(1)①'!$B:$B,MATCH(M79,'1.2(1)①'!$A:$A,0),1)</f>
        <v>243</v>
      </c>
      <c r="L79" s="17">
        <f t="shared" si="3"/>
        <v>252</v>
      </c>
      <c r="M79" s="17" t="str">
        <f t="shared" si="0"/>
        <v>Scope1, 2その他の設備導入、運用改善熱利用設備その他</v>
      </c>
      <c r="O79" s="58" t="str">
        <f>INDEX('1.2(1)①'!$J:$J,MATCH('目次 (検討会資料用4)'!$K79,'1.2(1)①'!$B:$B,0),1)</f>
        <v>熱回収型密閉式溶剤回収装置の導入</v>
      </c>
      <c r="P79" s="58">
        <f t="shared" si="8"/>
        <v>10</v>
      </c>
      <c r="Q79">
        <f>COUNTIFS('1.2(2)'!J$967:J$1017,"〇",'1.2(2)'!$C$967:$C$1017,"&gt;="&amp;$K79,'1.2(2)'!$C$967:$C$1017,"&lt;="&amp;$L79)+COUNTIFS('1.2(2)'!J$967:J$1017,"△",'1.2(2)'!$C$967:$C$1017,"&gt;="&amp;$K79,'1.2(2)'!$C$967:$C$1017,"&lt;="&amp;$L79)</f>
        <v>0</v>
      </c>
      <c r="R79">
        <f>COUNTIFS('1.2(2)'!K$967:K$1017,"〇",'1.2(2)'!$C$967:$C$1017,"&gt;="&amp;$K79,'1.2(2)'!$C$967:$C$1017,"&lt;="&amp;$L79)+COUNTIFS('1.2(2)'!K$967:K$1017,"△",'1.2(2)'!$C$967:$C$1017,"&gt;="&amp;$K79,'1.2(2)'!$C$967:$C$1017,"&lt;="&amp;$L79)</f>
        <v>0</v>
      </c>
    </row>
    <row r="80" spans="2:18">
      <c r="B80" s="371" t="s">
        <v>994</v>
      </c>
      <c r="C80" s="372"/>
      <c r="D80" s="64" t="s">
        <v>996</v>
      </c>
      <c r="E80" s="66"/>
      <c r="F80" s="141" t="s">
        <v>13</v>
      </c>
      <c r="G80" s="41" t="str">
        <f t="shared" si="10"/>
        <v>その他の設備導入、運用改善</v>
      </c>
      <c r="H80" s="14" t="s">
        <v>560</v>
      </c>
      <c r="I80" s="146" t="s">
        <v>561</v>
      </c>
      <c r="J80" s="140" t="str">
        <f t="shared" si="2"/>
        <v>253～254</v>
      </c>
      <c r="K80" s="60">
        <f>INDEX('1.2(1)①'!$B:$B,MATCH(M80,'1.2(1)①'!$A:$A,0),1)</f>
        <v>253</v>
      </c>
      <c r="L80" s="17">
        <f t="shared" si="3"/>
        <v>254</v>
      </c>
      <c r="M80" s="17" t="str">
        <f t="shared" si="0"/>
        <v>Scope1, 2その他の設備導入、運用改善廃熱回収設備断熱</v>
      </c>
      <c r="O80" s="58" t="str">
        <f>INDEX('1.2(1)①'!$J:$J,MATCH('目次 (検討会資料用4)'!$K80,'1.2(1)①'!$B:$B,0),1)</f>
        <v>熱輸送管の断熱強化</v>
      </c>
      <c r="P80" s="58">
        <f t="shared" si="8"/>
        <v>2</v>
      </c>
      <c r="Q80">
        <f>COUNTIFS('1.2(2)'!J$967:J$1017,"〇",'1.2(2)'!$C$967:$C$1017,"&gt;="&amp;$K80,'1.2(2)'!$C$967:$C$1017,"&lt;="&amp;$L80)+COUNTIFS('1.2(2)'!J$967:J$1017,"△",'1.2(2)'!$C$967:$C$1017,"&gt;="&amp;$K80,'1.2(2)'!$C$967:$C$1017,"&lt;="&amp;$L80)</f>
        <v>0</v>
      </c>
      <c r="R80">
        <f>COUNTIFS('1.2(2)'!K$967:K$1017,"〇",'1.2(2)'!$C$967:$C$1017,"&gt;="&amp;$K80,'1.2(2)'!$C$967:$C$1017,"&lt;="&amp;$L80)+COUNTIFS('1.2(2)'!K$967:K$1017,"△",'1.2(2)'!$C$967:$C$1017,"&gt;="&amp;$K80,'1.2(2)'!$C$967:$C$1017,"&lt;="&amp;$L80)</f>
        <v>0</v>
      </c>
    </row>
    <row r="81" spans="2:18">
      <c r="B81" s="371" t="s">
        <v>994</v>
      </c>
      <c r="C81" s="372"/>
      <c r="D81" s="64" t="s">
        <v>996</v>
      </c>
      <c r="E81" s="66"/>
      <c r="F81" s="141" t="s">
        <v>13</v>
      </c>
      <c r="G81" s="41" t="str">
        <f t="shared" si="10"/>
        <v>その他の設備導入、運用改善</v>
      </c>
      <c r="H81" s="41" t="str">
        <f t="shared" si="10"/>
        <v>廃熱回収設備</v>
      </c>
      <c r="I81" s="146" t="s">
        <v>531</v>
      </c>
      <c r="J81" s="140">
        <f t="shared" si="2"/>
        <v>255</v>
      </c>
      <c r="K81" s="60">
        <f>INDEX('1.2(1)①'!$B:$B,MATCH(M81,'1.2(1)①'!$A:$A,0),1)</f>
        <v>255</v>
      </c>
      <c r="L81" s="17">
        <f t="shared" si="3"/>
        <v>255</v>
      </c>
      <c r="M81" s="17" t="str">
        <f t="shared" si="0"/>
        <v>Scope1, 2その他の設備導入、運用改善廃熱回収設備蓄熱装置</v>
      </c>
      <c r="O81" s="58" t="str">
        <f>INDEX('1.2(1)①'!$J:$J,MATCH('目次 (検討会資料用4)'!$K81,'1.2(1)①'!$B:$B,0),1)</f>
        <v>熱回収用蓄熱槽の導入</v>
      </c>
      <c r="P81" s="58">
        <f t="shared" si="8"/>
        <v>1</v>
      </c>
      <c r="Q81">
        <f>COUNTIFS('1.2(2)'!J$967:J$1017,"〇",'1.2(2)'!$C$967:$C$1017,"&gt;="&amp;$K81,'1.2(2)'!$C$967:$C$1017,"&lt;="&amp;$L81)+COUNTIFS('1.2(2)'!J$967:J$1017,"△",'1.2(2)'!$C$967:$C$1017,"&gt;="&amp;$K81,'1.2(2)'!$C$967:$C$1017,"&lt;="&amp;$L81)</f>
        <v>0</v>
      </c>
      <c r="R81">
        <f>COUNTIFS('1.2(2)'!K$967:K$1017,"〇",'1.2(2)'!$C$967:$C$1017,"&gt;="&amp;$K81,'1.2(2)'!$C$967:$C$1017,"&lt;="&amp;$L81)+COUNTIFS('1.2(2)'!K$967:K$1017,"△",'1.2(2)'!$C$967:$C$1017,"&gt;="&amp;$K81,'1.2(2)'!$C$967:$C$1017,"&lt;="&amp;$L81)</f>
        <v>0</v>
      </c>
    </row>
    <row r="82" spans="2:18" ht="43.2">
      <c r="B82" s="371" t="s">
        <v>994</v>
      </c>
      <c r="C82" s="372"/>
      <c r="D82" s="64" t="s">
        <v>996</v>
      </c>
      <c r="E82" s="66"/>
      <c r="F82" s="141" t="s">
        <v>13</v>
      </c>
      <c r="G82" s="41" t="str">
        <f t="shared" si="10"/>
        <v>その他の設備導入、運用改善</v>
      </c>
      <c r="H82" s="41" t="str">
        <f t="shared" si="10"/>
        <v>廃熱回収設備</v>
      </c>
      <c r="I82" s="146" t="s">
        <v>566</v>
      </c>
      <c r="J82" s="140" t="str">
        <f t="shared" si="2"/>
        <v>256～257</v>
      </c>
      <c r="K82" s="60">
        <f>INDEX('1.2(1)①'!$B:$B,MATCH(M82,'1.2(1)①'!$A:$A,0),1)</f>
        <v>256</v>
      </c>
      <c r="L82" s="17">
        <f t="shared" si="3"/>
        <v>257</v>
      </c>
      <c r="M82" s="17" t="str">
        <f t="shared" si="0"/>
        <v>Scope1, 2その他の設備導入、運用改善廃熱回収設備被加熱物の排熱有効利用</v>
      </c>
      <c r="O82" s="58" t="str">
        <f>INDEX('1.2(1)①'!$J:$J,MATCH('目次 (検討会資料用4)'!$K82,'1.2(1)①'!$B:$B,0),1)</f>
        <v>被加熱材料顕熱回収装置の導入</v>
      </c>
      <c r="P82" s="58">
        <f t="shared" si="8"/>
        <v>2</v>
      </c>
      <c r="Q82">
        <f>COUNTIFS('1.2(2)'!J$967:J$1017,"〇",'1.2(2)'!$C$967:$C$1017,"&gt;="&amp;$K82,'1.2(2)'!$C$967:$C$1017,"&lt;="&amp;$L82)+COUNTIFS('1.2(2)'!J$967:J$1017,"△",'1.2(2)'!$C$967:$C$1017,"&gt;="&amp;$K82,'1.2(2)'!$C$967:$C$1017,"&lt;="&amp;$L82)</f>
        <v>0</v>
      </c>
      <c r="R82">
        <f>COUNTIFS('1.2(2)'!K$967:K$1017,"〇",'1.2(2)'!$C$967:$C$1017,"&gt;="&amp;$K82,'1.2(2)'!$C$967:$C$1017,"&lt;="&amp;$L82)+COUNTIFS('1.2(2)'!K$967:K$1017,"△",'1.2(2)'!$C$967:$C$1017,"&gt;="&amp;$K82,'1.2(2)'!$C$967:$C$1017,"&lt;="&amp;$L82)</f>
        <v>0</v>
      </c>
    </row>
    <row r="83" spans="2:18" ht="28.8">
      <c r="B83" s="371" t="s">
        <v>994</v>
      </c>
      <c r="C83" s="372"/>
      <c r="D83" s="64" t="s">
        <v>996</v>
      </c>
      <c r="E83" s="66"/>
      <c r="F83" s="141" t="s">
        <v>13</v>
      </c>
      <c r="G83" s="41" t="str">
        <f t="shared" si="10"/>
        <v>その他の設備導入、運用改善</v>
      </c>
      <c r="H83" s="14" t="s">
        <v>110</v>
      </c>
      <c r="I83" s="146" t="s">
        <v>110</v>
      </c>
      <c r="J83" s="140">
        <f t="shared" si="2"/>
        <v>258</v>
      </c>
      <c r="K83" s="60">
        <f>INDEX('1.2(1)①'!$B:$B,MATCH(M83,'1.2(1)①'!$A:$A,0),1)</f>
        <v>258</v>
      </c>
      <c r="L83" s="17">
        <f t="shared" si="3"/>
        <v>258</v>
      </c>
      <c r="M83" s="17" t="str">
        <f t="shared" si="0"/>
        <v>Scope1, 2その他の設備導入、運用改善コージェネレーション設備コージェネレーション設備</v>
      </c>
      <c r="O83" s="58" t="str">
        <f>INDEX('1.2(1)①'!$J:$J,MATCH('目次 (検討会資料用4)'!$K83,'1.2(1)①'!$B:$B,0),1)</f>
        <v>工場内蒸気最適運用システムの導入</v>
      </c>
      <c r="P83" s="58">
        <f t="shared" si="8"/>
        <v>1</v>
      </c>
      <c r="Q83">
        <f>COUNTIFS('1.2(2)'!J$967:J$1017,"〇",'1.2(2)'!$C$967:$C$1017,"&gt;="&amp;$K83,'1.2(2)'!$C$967:$C$1017,"&lt;="&amp;$L83)+COUNTIFS('1.2(2)'!J$967:J$1017,"△",'1.2(2)'!$C$967:$C$1017,"&gt;="&amp;$K83,'1.2(2)'!$C$967:$C$1017,"&lt;="&amp;$L83)</f>
        <v>0</v>
      </c>
      <c r="R83">
        <f>COUNTIFS('1.2(2)'!K$967:K$1017,"〇",'1.2(2)'!$C$967:$C$1017,"&gt;="&amp;$K83,'1.2(2)'!$C$967:$C$1017,"&lt;="&amp;$L83)+COUNTIFS('1.2(2)'!K$967:K$1017,"△",'1.2(2)'!$C$967:$C$1017,"&gt;="&amp;$K83,'1.2(2)'!$C$967:$C$1017,"&lt;="&amp;$L83)</f>
        <v>0</v>
      </c>
    </row>
    <row r="84" spans="2:18" ht="43.2">
      <c r="B84" s="371" t="s">
        <v>994</v>
      </c>
      <c r="C84" s="372"/>
      <c r="D84" s="64" t="s">
        <v>996</v>
      </c>
      <c r="E84" s="66"/>
      <c r="F84" s="141" t="s">
        <v>13</v>
      </c>
      <c r="G84" s="41" t="str">
        <f t="shared" si="10"/>
        <v>その他の設備導入、運用改善</v>
      </c>
      <c r="H84" s="41" t="str">
        <f t="shared" si="10"/>
        <v>コージェネレーション設備</v>
      </c>
      <c r="I84" s="146" t="s">
        <v>571</v>
      </c>
      <c r="J84" s="140" t="str">
        <f t="shared" si="2"/>
        <v>259～260</v>
      </c>
      <c r="K84" s="60">
        <f>INDEX('1.2(1)①'!$B:$B,MATCH(M84,'1.2(1)①'!$A:$A,0),1)</f>
        <v>259</v>
      </c>
      <c r="L84" s="17">
        <f t="shared" si="3"/>
        <v>260</v>
      </c>
      <c r="M84" s="17" t="str">
        <f t="shared" si="0"/>
        <v>Scope1, 2その他の設備導入、運用改善コージェネレーション設備抽気タービン・背圧タービンの改造</v>
      </c>
      <c r="O84" s="58" t="str">
        <f>INDEX('1.2(1)①'!$J:$J,MATCH('目次 (検討会資料用4)'!$K84,'1.2(1)①'!$B:$B,0),1)</f>
        <v>多段抽気型蒸気タービンの導入</v>
      </c>
      <c r="P84" s="58">
        <f t="shared" si="8"/>
        <v>2</v>
      </c>
      <c r="Q84">
        <f>COUNTIFS('1.2(2)'!J$967:J$1017,"〇",'1.2(2)'!$C$967:$C$1017,"&gt;="&amp;$K84,'1.2(2)'!$C$967:$C$1017,"&lt;="&amp;$L84)+COUNTIFS('1.2(2)'!J$967:J$1017,"△",'1.2(2)'!$C$967:$C$1017,"&gt;="&amp;$K84,'1.2(2)'!$C$967:$C$1017,"&lt;="&amp;$L84)</f>
        <v>0</v>
      </c>
      <c r="R84">
        <f>COUNTIFS('1.2(2)'!K$967:K$1017,"〇",'1.2(2)'!$C$967:$C$1017,"&gt;="&amp;$K84,'1.2(2)'!$C$967:$C$1017,"&lt;="&amp;$L84)+COUNTIFS('1.2(2)'!K$967:K$1017,"△",'1.2(2)'!$C$967:$C$1017,"&gt;="&amp;$K84,'1.2(2)'!$C$967:$C$1017,"&lt;="&amp;$L84)</f>
        <v>0</v>
      </c>
    </row>
    <row r="85" spans="2:18">
      <c r="B85" s="371" t="s">
        <v>994</v>
      </c>
      <c r="C85" s="372"/>
      <c r="D85" s="64" t="s">
        <v>996</v>
      </c>
      <c r="E85" s="66"/>
      <c r="F85" s="141" t="s">
        <v>13</v>
      </c>
      <c r="G85" s="41" t="str">
        <f t="shared" si="10"/>
        <v>その他の設備導入、運用改善</v>
      </c>
      <c r="H85" s="41" t="str">
        <f t="shared" si="10"/>
        <v>コージェネレーション設備</v>
      </c>
      <c r="I85" s="146" t="s">
        <v>540</v>
      </c>
      <c r="J85" s="140" t="str">
        <f t="shared" si="2"/>
        <v>261～265</v>
      </c>
      <c r="K85" s="60">
        <f>INDEX('1.2(1)①'!$B:$B,MATCH(M85,'1.2(1)①'!$A:$A,0),1)</f>
        <v>261</v>
      </c>
      <c r="L85" s="17">
        <f t="shared" si="3"/>
        <v>265</v>
      </c>
      <c r="M85" s="17" t="str">
        <f t="shared" si="0"/>
        <v>Scope1, 2その他の設備導入、運用改善コージェネレーション設備その他</v>
      </c>
      <c r="O85" s="58" t="str">
        <f>INDEX('1.2(1)①'!$J:$J,MATCH('目次 (検討会資料用4)'!$K85,'1.2(1)①'!$B:$B,0),1)</f>
        <v>排気再燃バーナー、追い焚きバーナーの導入</v>
      </c>
      <c r="P85" s="58">
        <f t="shared" si="8"/>
        <v>5</v>
      </c>
      <c r="Q85">
        <f>COUNTIFS('1.2(2)'!J$967:J$1017,"〇",'1.2(2)'!$C$967:$C$1017,"&gt;="&amp;$K85,'1.2(2)'!$C$967:$C$1017,"&lt;="&amp;$L85)+COUNTIFS('1.2(2)'!J$967:J$1017,"△",'1.2(2)'!$C$967:$C$1017,"&gt;="&amp;$K85,'1.2(2)'!$C$967:$C$1017,"&lt;="&amp;$L85)</f>
        <v>0</v>
      </c>
      <c r="R85">
        <f>COUNTIFS('1.2(2)'!K$967:K$1017,"〇",'1.2(2)'!$C$967:$C$1017,"&gt;="&amp;$K85,'1.2(2)'!$C$967:$C$1017,"&lt;="&amp;$L85)+COUNTIFS('1.2(2)'!K$967:K$1017,"△",'1.2(2)'!$C$967:$C$1017,"&gt;="&amp;$K85,'1.2(2)'!$C$967:$C$1017,"&lt;="&amp;$L85)</f>
        <v>0</v>
      </c>
    </row>
    <row r="86" spans="2:18" ht="28.8">
      <c r="B86" s="371" t="s">
        <v>994</v>
      </c>
      <c r="C86" s="372"/>
      <c r="D86" s="64" t="s">
        <v>996</v>
      </c>
      <c r="E86" s="66"/>
      <c r="F86" s="141" t="s">
        <v>13</v>
      </c>
      <c r="G86" s="41" t="str">
        <f t="shared" si="10"/>
        <v>その他の設備導入、運用改善</v>
      </c>
      <c r="H86" s="14" t="s">
        <v>117</v>
      </c>
      <c r="I86" s="146" t="s">
        <v>118</v>
      </c>
      <c r="J86" s="140" t="str">
        <f t="shared" si="2"/>
        <v>266～273</v>
      </c>
      <c r="K86" s="60">
        <f>INDEX('1.2(1)①'!$B:$B,MATCH(M86,'1.2(1)①'!$A:$A,0),1)</f>
        <v>266</v>
      </c>
      <c r="L86" s="17">
        <f t="shared" si="3"/>
        <v>273</v>
      </c>
      <c r="M86" s="17" t="str">
        <f t="shared" si="0"/>
        <v>Scope1, 2その他の設備導入、運用改善電気使用設備受変電、配電設備</v>
      </c>
      <c r="O86" s="58" t="str">
        <f>INDEX('1.2(1)①'!$J:$J,MATCH('目次 (検討会資料用4)'!$K86,'1.2(1)①'!$B:$B,0),1)</f>
        <v>負荷電圧安定化供給装置の導入</v>
      </c>
      <c r="P86" s="58">
        <f t="shared" si="8"/>
        <v>8</v>
      </c>
      <c r="Q86">
        <f>COUNTIFS('1.2(2)'!J$967:J$1017,"〇",'1.2(2)'!$C$967:$C$1017,"&gt;="&amp;$K86,'1.2(2)'!$C$967:$C$1017,"&lt;="&amp;$L86)+COUNTIFS('1.2(2)'!J$967:J$1017,"△",'1.2(2)'!$C$967:$C$1017,"&gt;="&amp;$K86,'1.2(2)'!$C$967:$C$1017,"&lt;="&amp;$L86)</f>
        <v>0</v>
      </c>
      <c r="R86">
        <f>COUNTIFS('1.2(2)'!K$967:K$1017,"〇",'1.2(2)'!$C$967:$C$1017,"&gt;="&amp;$K86,'1.2(2)'!$C$967:$C$1017,"&lt;="&amp;$L86)+COUNTIFS('1.2(2)'!K$967:K$1017,"△",'1.2(2)'!$C$967:$C$1017,"&gt;="&amp;$K86,'1.2(2)'!$C$967:$C$1017,"&lt;="&amp;$L86)</f>
        <v>0</v>
      </c>
    </row>
    <row r="87" spans="2:18" ht="28.8">
      <c r="B87" s="371" t="s">
        <v>994</v>
      </c>
      <c r="C87" s="372"/>
      <c r="D87" s="64" t="s">
        <v>996</v>
      </c>
      <c r="E87" s="66"/>
      <c r="F87" s="141" t="s">
        <v>13</v>
      </c>
      <c r="G87" s="41" t="str">
        <f t="shared" si="10"/>
        <v>その他の設備導入、運用改善</v>
      </c>
      <c r="H87" s="41" t="str">
        <f t="shared" si="10"/>
        <v>電気使用設備</v>
      </c>
      <c r="I87" s="146" t="s">
        <v>597</v>
      </c>
      <c r="J87" s="140" t="str">
        <f t="shared" si="2"/>
        <v>274～278</v>
      </c>
      <c r="K87" s="60">
        <f>INDEX('1.2(1)①'!$B:$B,MATCH(M87,'1.2(1)①'!$A:$A,0),1)</f>
        <v>274</v>
      </c>
      <c r="L87" s="17">
        <f t="shared" si="3"/>
        <v>278</v>
      </c>
      <c r="M87" s="17" t="str">
        <f t="shared" si="0"/>
        <v>Scope1, 2その他の設備導入、運用改善電気使用設備回転数制御装置</v>
      </c>
      <c r="O87" s="58" t="str">
        <f>INDEX('1.2(1)①'!$J:$J,MATCH('目次 (検討会資料用4)'!$K87,'1.2(1)①'!$B:$B,0),1)</f>
        <v>インバーター制御装置の導入</v>
      </c>
      <c r="P87" s="58">
        <f t="shared" si="8"/>
        <v>5</v>
      </c>
      <c r="Q87">
        <f>COUNTIFS('1.2(2)'!J$967:J$1017,"〇",'1.2(2)'!$C$967:$C$1017,"&gt;="&amp;$K87,'1.2(2)'!$C$967:$C$1017,"&lt;="&amp;$L87)+COUNTIFS('1.2(2)'!J$967:J$1017,"△",'1.2(2)'!$C$967:$C$1017,"&gt;="&amp;$K87,'1.2(2)'!$C$967:$C$1017,"&lt;="&amp;$L87)</f>
        <v>0</v>
      </c>
      <c r="R87">
        <f>COUNTIFS('1.2(2)'!K$967:K$1017,"〇",'1.2(2)'!$C$967:$C$1017,"&gt;="&amp;$K87,'1.2(2)'!$C$967:$C$1017,"&lt;="&amp;$L87)+COUNTIFS('1.2(2)'!K$967:K$1017,"△",'1.2(2)'!$C$967:$C$1017,"&gt;="&amp;$K87,'1.2(2)'!$C$967:$C$1017,"&lt;="&amp;$L87)</f>
        <v>0</v>
      </c>
    </row>
    <row r="88" spans="2:18">
      <c r="B88" s="371" t="s">
        <v>994</v>
      </c>
      <c r="C88" s="372"/>
      <c r="D88" s="64" t="s">
        <v>996</v>
      </c>
      <c r="E88" s="66"/>
      <c r="F88" s="141" t="s">
        <v>13</v>
      </c>
      <c r="G88" s="41" t="str">
        <f t="shared" si="10"/>
        <v>その他の設備導入、運用改善</v>
      </c>
      <c r="H88" s="41" t="str">
        <f t="shared" si="10"/>
        <v>電気使用設備</v>
      </c>
      <c r="I88" s="146" t="s">
        <v>608</v>
      </c>
      <c r="J88" s="140" t="str">
        <f t="shared" si="2"/>
        <v>279～281</v>
      </c>
      <c r="K88" s="60">
        <f>INDEX('1.2(1)①'!$B:$B,MATCH(M88,'1.2(1)①'!$A:$A,0),1)</f>
        <v>279</v>
      </c>
      <c r="L88" s="17">
        <f t="shared" si="3"/>
        <v>281</v>
      </c>
      <c r="M88" s="17" t="str">
        <f t="shared" ref="M88:M100" si="11">F88&amp;G88&amp;H88&amp;I88</f>
        <v>Scope1, 2その他の設備導入、運用改善電気使用設備力率改善</v>
      </c>
      <c r="O88" s="58" t="str">
        <f>INDEX('1.2(1)①'!$J:$J,MATCH('目次 (検討会資料用4)'!$K88,'1.2(1)①'!$B:$B,0),1)</f>
        <v>進相コンデンサの導入</v>
      </c>
      <c r="P88" s="58">
        <f t="shared" ref="P88:P100" si="12">L88-K88+1</f>
        <v>3</v>
      </c>
      <c r="Q88">
        <f>COUNTIFS('1.2(2)'!J$967:J$1017,"〇",'1.2(2)'!$C$967:$C$1017,"&gt;="&amp;$K88,'1.2(2)'!$C$967:$C$1017,"&lt;="&amp;$L88)+COUNTIFS('1.2(2)'!J$967:J$1017,"△",'1.2(2)'!$C$967:$C$1017,"&gt;="&amp;$K88,'1.2(2)'!$C$967:$C$1017,"&lt;="&amp;$L88)</f>
        <v>0</v>
      </c>
      <c r="R88">
        <f>COUNTIFS('1.2(2)'!K$967:K$1017,"〇",'1.2(2)'!$C$967:$C$1017,"&gt;="&amp;$K88,'1.2(2)'!$C$967:$C$1017,"&lt;="&amp;$L88)+COUNTIFS('1.2(2)'!K$967:K$1017,"△",'1.2(2)'!$C$967:$C$1017,"&gt;="&amp;$K88,'1.2(2)'!$C$967:$C$1017,"&lt;="&amp;$L88)</f>
        <v>0</v>
      </c>
    </row>
    <row r="89" spans="2:18" ht="28.8">
      <c r="B89" s="371" t="s">
        <v>994</v>
      </c>
      <c r="C89" s="372"/>
      <c r="D89" s="64" t="s">
        <v>996</v>
      </c>
      <c r="E89" s="66"/>
      <c r="F89" s="141" t="s">
        <v>13</v>
      </c>
      <c r="G89" s="41" t="str">
        <f t="shared" si="10"/>
        <v>その他の設備導入、運用改善</v>
      </c>
      <c r="H89" s="41" t="str">
        <f t="shared" si="10"/>
        <v>電気使用設備</v>
      </c>
      <c r="I89" s="146" t="s">
        <v>615</v>
      </c>
      <c r="J89" s="140" t="str">
        <f t="shared" ref="J89:J100" si="13">HYPERLINK("#'"&amp;$B$17&amp;$B$18&amp;$B$21&amp;"'!B"&amp;K89+6,IF(L89=K89,K89,K89&amp;"～"&amp;L89))</f>
        <v>282～286</v>
      </c>
      <c r="K89" s="60">
        <f>INDEX('1.2(1)①'!$B:$B,MATCH(M89,'1.2(1)①'!$A:$A,0),1)</f>
        <v>282</v>
      </c>
      <c r="L89" s="17">
        <f t="shared" ref="L89:L99" si="14">K90-1</f>
        <v>286</v>
      </c>
      <c r="M89" s="17" t="str">
        <f t="shared" si="11"/>
        <v>Scope1, 2その他の設備導入、運用改善電気使用設備計測管理装置</v>
      </c>
      <c r="O89" s="58" t="str">
        <f>INDEX('1.2(1)①'!$J:$J,MATCH('目次 (検討会資料用4)'!$K89,'1.2(1)①'!$B:$B,0),1)</f>
        <v>自動計測装置の導入</v>
      </c>
      <c r="P89" s="58">
        <f t="shared" si="12"/>
        <v>5</v>
      </c>
      <c r="Q89">
        <f>COUNTIFS('1.2(2)'!J$967:J$1017,"〇",'1.2(2)'!$C$967:$C$1017,"&gt;="&amp;$K89,'1.2(2)'!$C$967:$C$1017,"&lt;="&amp;$L89)+COUNTIFS('1.2(2)'!J$967:J$1017,"△",'1.2(2)'!$C$967:$C$1017,"&gt;="&amp;$K89,'1.2(2)'!$C$967:$C$1017,"&lt;="&amp;$L89)</f>
        <v>0</v>
      </c>
      <c r="R89">
        <f>COUNTIFS('1.2(2)'!K$967:K$1017,"〇",'1.2(2)'!$C$967:$C$1017,"&gt;="&amp;$K89,'1.2(2)'!$C$967:$C$1017,"&lt;="&amp;$L89)+COUNTIFS('1.2(2)'!K$967:K$1017,"△",'1.2(2)'!$C$967:$C$1017,"&gt;="&amp;$K89,'1.2(2)'!$C$967:$C$1017,"&lt;="&amp;$L89)</f>
        <v>0</v>
      </c>
    </row>
    <row r="90" spans="2:18">
      <c r="B90" s="371" t="s">
        <v>994</v>
      </c>
      <c r="C90" s="372"/>
      <c r="D90" s="64" t="s">
        <v>996</v>
      </c>
      <c r="E90" s="66"/>
      <c r="F90" s="141" t="s">
        <v>13</v>
      </c>
      <c r="G90" s="41" t="str">
        <f t="shared" si="10"/>
        <v>その他の設備導入、運用改善</v>
      </c>
      <c r="H90" s="41" t="str">
        <f t="shared" si="10"/>
        <v>電気使用設備</v>
      </c>
      <c r="I90" s="146" t="s">
        <v>626</v>
      </c>
      <c r="J90" s="140" t="str">
        <f t="shared" si="13"/>
        <v>287～290</v>
      </c>
      <c r="K90" s="60">
        <f>INDEX('1.2(1)①'!$B:$B,MATCH(M90,'1.2(1)①'!$A:$A,0),1)</f>
        <v>287</v>
      </c>
      <c r="L90" s="17">
        <f t="shared" si="14"/>
        <v>290</v>
      </c>
      <c r="M90" s="17" t="str">
        <f t="shared" si="11"/>
        <v>Scope1, 2その他の設備導入、運用改善電気使用設備業務用機器</v>
      </c>
      <c r="O90" s="58" t="str">
        <f>INDEX('1.2(1)①'!$J:$J,MATCH('目次 (検討会資料用4)'!$K90,'1.2(1)①'!$B:$B,0),1)</f>
        <v>ショーケースの保温装置の導入</v>
      </c>
      <c r="P90" s="58">
        <f t="shared" si="12"/>
        <v>4</v>
      </c>
      <c r="Q90">
        <f>COUNTIFS('1.2(2)'!J$967:J$1017,"〇",'1.2(2)'!$C$967:$C$1017,"&gt;="&amp;$K90,'1.2(2)'!$C$967:$C$1017,"&lt;="&amp;$L90)+COUNTIFS('1.2(2)'!J$967:J$1017,"△",'1.2(2)'!$C$967:$C$1017,"&gt;="&amp;$K90,'1.2(2)'!$C$967:$C$1017,"&lt;="&amp;$L90)</f>
        <v>0</v>
      </c>
      <c r="R90">
        <f>COUNTIFS('1.2(2)'!K$967:K$1017,"〇",'1.2(2)'!$C$967:$C$1017,"&gt;="&amp;$K90,'1.2(2)'!$C$967:$C$1017,"&lt;="&amp;$L90)+COUNTIFS('1.2(2)'!K$967:K$1017,"△",'1.2(2)'!$C$967:$C$1017,"&gt;="&amp;$K90,'1.2(2)'!$C$967:$C$1017,"&lt;="&amp;$L90)</f>
        <v>0</v>
      </c>
    </row>
    <row r="91" spans="2:18">
      <c r="B91" s="371" t="s">
        <v>994</v>
      </c>
      <c r="C91" s="372"/>
      <c r="D91" s="40" t="s">
        <v>996</v>
      </c>
      <c r="E91" s="67"/>
      <c r="F91" s="41" t="s">
        <v>13</v>
      </c>
      <c r="G91" s="41" t="str">
        <f t="shared" si="10"/>
        <v>その他の設備導入、運用改善</v>
      </c>
      <c r="H91" s="41" t="str">
        <f t="shared" si="10"/>
        <v>電気使用設備</v>
      </c>
      <c r="I91" s="146" t="s">
        <v>540</v>
      </c>
      <c r="J91" s="140" t="str">
        <f t="shared" si="13"/>
        <v>291～295</v>
      </c>
      <c r="K91" s="60">
        <f>INDEX('1.2(1)①'!$B:$B,MATCH(M91,'1.2(1)①'!$A:$A,0),1)</f>
        <v>291</v>
      </c>
      <c r="L91" s="17">
        <f t="shared" si="14"/>
        <v>295</v>
      </c>
      <c r="M91" s="17" t="str">
        <f t="shared" si="11"/>
        <v>Scope1, 2その他の設備導入、運用改善電気使用設備その他</v>
      </c>
      <c r="O91" s="58" t="str">
        <f>INDEX('1.2(1)①'!$J:$J,MATCH('目次 (検討会資料用4)'!$K91,'1.2(1)①'!$B:$B,0),1)</f>
        <v>高性能電気分解炉・メッキ炉の導入</v>
      </c>
      <c r="P91" s="58">
        <f t="shared" si="12"/>
        <v>5</v>
      </c>
      <c r="Q91">
        <f>COUNTIFS('1.2(2)'!J$967:J$1017,"〇",'1.2(2)'!$C$967:$C$1017,"&gt;="&amp;$K91,'1.2(2)'!$C$967:$C$1017,"&lt;="&amp;$L91)+COUNTIFS('1.2(2)'!J$967:J$1017,"△",'1.2(2)'!$C$967:$C$1017,"&gt;="&amp;$K91,'1.2(2)'!$C$967:$C$1017,"&lt;="&amp;$L91)</f>
        <v>0</v>
      </c>
      <c r="R91">
        <f>COUNTIFS('1.2(2)'!K$967:K$1017,"〇",'1.2(2)'!$C$967:$C$1017,"&gt;="&amp;$K91,'1.2(2)'!$C$967:$C$1017,"&lt;="&amp;$L91)+COUNTIFS('1.2(2)'!K$967:K$1017,"△",'1.2(2)'!$C$967:$C$1017,"&gt;="&amp;$K91,'1.2(2)'!$C$967:$C$1017,"&lt;="&amp;$L91)</f>
        <v>0</v>
      </c>
    </row>
    <row r="92" spans="2:18" ht="43.2">
      <c r="B92" s="371" t="s">
        <v>994</v>
      </c>
      <c r="C92" s="372"/>
      <c r="D92" s="64" t="s">
        <v>996</v>
      </c>
      <c r="E92" s="66"/>
      <c r="F92" s="141" t="s">
        <v>13</v>
      </c>
      <c r="G92" s="41" t="str">
        <f t="shared" si="10"/>
        <v>その他の設備導入、運用改善</v>
      </c>
      <c r="H92" s="14" t="s">
        <v>169</v>
      </c>
      <c r="I92" s="146" t="s">
        <v>646</v>
      </c>
      <c r="J92" s="140" t="str">
        <f t="shared" si="13"/>
        <v>296～297</v>
      </c>
      <c r="K92" s="60">
        <f>INDEX('1.2(1)①'!$B:$B,MATCH(M92,'1.2(1)①'!$A:$A,0),1)</f>
        <v>296</v>
      </c>
      <c r="L92" s="17">
        <f t="shared" si="14"/>
        <v>297</v>
      </c>
      <c r="M92" s="17" t="str">
        <f t="shared" si="11"/>
        <v>Scope1, 2その他の設備導入、運用改善建物外壁・屋根・窓・床の断熱化・気密化</v>
      </c>
      <c r="O92" s="58" t="str">
        <f>INDEX('1.2(1)①'!$J:$J,MATCH('目次 (検討会資料用4)'!$K92,'1.2(1)①'!$B:$B,0),1)</f>
        <v>空調ゾーニングの細分化</v>
      </c>
      <c r="P92" s="58">
        <f t="shared" si="12"/>
        <v>2</v>
      </c>
      <c r="Q92">
        <f>COUNTIFS('1.2(2)'!J$967:J$1017,"〇",'1.2(2)'!$C$967:$C$1017,"&gt;="&amp;$K92,'1.2(2)'!$C$967:$C$1017,"&lt;="&amp;$L92)+COUNTIFS('1.2(2)'!J$967:J$1017,"△",'1.2(2)'!$C$967:$C$1017,"&gt;="&amp;$K92,'1.2(2)'!$C$967:$C$1017,"&lt;="&amp;$L92)</f>
        <v>0</v>
      </c>
      <c r="R92">
        <f>COUNTIFS('1.2(2)'!K$967:K$1017,"〇",'1.2(2)'!$C$967:$C$1017,"&gt;="&amp;$K92,'1.2(2)'!$C$967:$C$1017,"&lt;="&amp;$L92)+COUNTIFS('1.2(2)'!K$967:K$1017,"△",'1.2(2)'!$C$967:$C$1017,"&gt;="&amp;$K92,'1.2(2)'!$C$967:$C$1017,"&lt;="&amp;$L92)</f>
        <v>0</v>
      </c>
    </row>
    <row r="93" spans="2:18">
      <c r="B93" s="371" t="s">
        <v>994</v>
      </c>
      <c r="C93" s="372"/>
      <c r="D93" s="64" t="s">
        <v>996</v>
      </c>
      <c r="E93" s="66"/>
      <c r="F93" s="141" t="s">
        <v>13</v>
      </c>
      <c r="G93" s="41" t="str">
        <f t="shared" si="10"/>
        <v>その他の設備導入、運用改善</v>
      </c>
      <c r="H93" s="41" t="str">
        <f>H92</f>
        <v>建物</v>
      </c>
      <c r="I93" s="146" t="s">
        <v>651</v>
      </c>
      <c r="J93" s="140" t="e">
        <f t="shared" si="13"/>
        <v>#N/A</v>
      </c>
      <c r="K93" s="60">
        <f>INDEX('1.2(1)①'!$B:$B,MATCH(M93,'1.2(1)①'!$A:$A,0),1)</f>
        <v>298</v>
      </c>
      <c r="L93" s="17" t="e">
        <f t="shared" si="14"/>
        <v>#N/A</v>
      </c>
      <c r="M93" s="17" t="str">
        <f t="shared" si="11"/>
        <v>Scope1, 2その他の設備導入、運用改善建物日射遮蔽</v>
      </c>
      <c r="O93" s="58" t="str">
        <f>INDEX('1.2(1)①'!$J:$J,MATCH('目次 (検討会資料用4)'!$K93,'1.2(1)①'!$B:$B,0),1)</f>
        <v>日射遮蔽</v>
      </c>
      <c r="P93" s="58" t="e">
        <f t="shared" si="12"/>
        <v>#N/A</v>
      </c>
      <c r="Q93">
        <f>COUNTIFS('1.2(2)'!J$967:J$1017,"〇",'1.2(2)'!$C$967:$C$1017,"&gt;="&amp;$K93,'1.2(2)'!$C$967:$C$1017,"&lt;="&amp;$L93)+COUNTIFS('1.2(2)'!J$967:J$1017,"△",'1.2(2)'!$C$967:$C$1017,"&gt;="&amp;$K93,'1.2(2)'!$C$967:$C$1017,"&lt;="&amp;$L93)</f>
        <v>0</v>
      </c>
      <c r="R93">
        <f>COUNTIFS('1.2(2)'!K$967:K$1017,"〇",'1.2(2)'!$C$967:$C$1017,"&gt;="&amp;$K93,'1.2(2)'!$C$967:$C$1017,"&lt;="&amp;$L93)+COUNTIFS('1.2(2)'!K$967:K$1017,"△",'1.2(2)'!$C$967:$C$1017,"&gt;="&amp;$K93,'1.2(2)'!$C$967:$C$1017,"&lt;="&amp;$L93)</f>
        <v>0</v>
      </c>
    </row>
    <row r="94" spans="2:18">
      <c r="B94" s="371" t="s">
        <v>994</v>
      </c>
      <c r="C94" s="372"/>
      <c r="D94" s="64" t="s">
        <v>996</v>
      </c>
      <c r="E94" s="66"/>
      <c r="F94" s="141" t="s">
        <v>13</v>
      </c>
      <c r="G94" s="41" t="str">
        <f t="shared" ref="G94:G96" si="15">G93</f>
        <v>その他の設備導入、運用改善</v>
      </c>
      <c r="H94" s="373" t="s">
        <v>195</v>
      </c>
      <c r="I94" s="374"/>
      <c r="J94" s="140" t="e">
        <f t="shared" si="13"/>
        <v>#N/A</v>
      </c>
      <c r="K94" s="60" t="e">
        <f>INDEX('1.2(1)①'!$B:$B,MATCH(M94,'1.2(1)①'!$A:$A,0),1)</f>
        <v>#N/A</v>
      </c>
      <c r="L94" s="17" t="e">
        <f t="shared" si="14"/>
        <v>#N/A</v>
      </c>
      <c r="M94" s="17" t="str">
        <f t="shared" si="11"/>
        <v>Scope1, 2その他の設備導入、運用改善未利用エネルギー・再生可能エネルギー設備</v>
      </c>
      <c r="O94" s="58" t="e">
        <f>INDEX('1.2(1)①'!$J:$J,MATCH('目次 (検討会資料用4)'!$K94,'1.2(1)①'!$B:$B,0),1)</f>
        <v>#N/A</v>
      </c>
      <c r="P94" s="58" t="e">
        <f t="shared" si="12"/>
        <v>#N/A</v>
      </c>
      <c r="Q94">
        <f>COUNTIFS('1.2(2)'!J$967:J$1017,"〇",'1.2(2)'!$C$967:$C$1017,"&gt;="&amp;$K94,'1.2(2)'!$C$967:$C$1017,"&lt;="&amp;$L94)+COUNTIFS('1.2(2)'!J$967:J$1017,"△",'1.2(2)'!$C$967:$C$1017,"&gt;="&amp;$K94,'1.2(2)'!$C$967:$C$1017,"&lt;="&amp;$L94)</f>
        <v>0</v>
      </c>
      <c r="R94">
        <f>COUNTIFS('1.2(2)'!K$967:K$1017,"〇",'1.2(2)'!$C$967:$C$1017,"&gt;="&amp;$K94,'1.2(2)'!$C$967:$C$1017,"&lt;="&amp;$L94)+COUNTIFS('1.2(2)'!K$967:K$1017,"△",'1.2(2)'!$C$967:$C$1017,"&gt;="&amp;$K94,'1.2(2)'!$C$967:$C$1017,"&lt;="&amp;$L94)</f>
        <v>0</v>
      </c>
    </row>
    <row r="95" spans="2:18">
      <c r="B95" s="371" t="s">
        <v>994</v>
      </c>
      <c r="C95" s="372"/>
      <c r="D95" s="64" t="s">
        <v>996</v>
      </c>
      <c r="E95" s="66"/>
      <c r="F95" s="141" t="s">
        <v>13</v>
      </c>
      <c r="G95" s="41" t="str">
        <f t="shared" si="15"/>
        <v>その他の設備導入、運用改善</v>
      </c>
      <c r="H95" s="373" t="s">
        <v>664</v>
      </c>
      <c r="I95" s="374"/>
      <c r="J95" s="140" t="e">
        <f t="shared" si="13"/>
        <v>#N/A</v>
      </c>
      <c r="K95" s="60" t="e">
        <f>INDEX('1.2(1)①'!$B:$B,MATCH(M95,'1.2(1)①'!$A:$A,0),1)</f>
        <v>#N/A</v>
      </c>
      <c r="L95" s="17">
        <f t="shared" si="14"/>
        <v>309</v>
      </c>
      <c r="M95" s="17" t="str">
        <f t="shared" si="11"/>
        <v>Scope1, 2その他の設備導入、運用改善余剰蒸気活用設備</v>
      </c>
      <c r="O95" s="58" t="e">
        <f>INDEX('1.2(1)①'!$J:$J,MATCH('目次 (検討会資料用4)'!$K95,'1.2(1)①'!$B:$B,0),1)</f>
        <v>#N/A</v>
      </c>
      <c r="P95" s="58" t="e">
        <f t="shared" si="12"/>
        <v>#N/A</v>
      </c>
      <c r="Q95">
        <f>COUNTIFS('1.2(2)'!J$967:J$1017,"〇",'1.2(2)'!$C$967:$C$1017,"&gt;="&amp;$K95,'1.2(2)'!$C$967:$C$1017,"&lt;="&amp;$L95)+COUNTIFS('1.2(2)'!J$967:J$1017,"△",'1.2(2)'!$C$967:$C$1017,"&gt;="&amp;$K95,'1.2(2)'!$C$967:$C$1017,"&lt;="&amp;$L95)</f>
        <v>0</v>
      </c>
      <c r="R95">
        <f>COUNTIFS('1.2(2)'!K$967:K$1017,"〇",'1.2(2)'!$C$967:$C$1017,"&gt;="&amp;$K95,'1.2(2)'!$C$967:$C$1017,"&lt;="&amp;$L95)+COUNTIFS('1.2(2)'!K$967:K$1017,"△",'1.2(2)'!$C$967:$C$1017,"&gt;="&amp;$K95,'1.2(2)'!$C$967:$C$1017,"&lt;="&amp;$L95)</f>
        <v>0</v>
      </c>
    </row>
    <row r="96" spans="2:18">
      <c r="B96" s="371" t="s">
        <v>994</v>
      </c>
      <c r="C96" s="372"/>
      <c r="D96" s="64" t="s">
        <v>996</v>
      </c>
      <c r="E96" s="66"/>
      <c r="F96" s="141" t="s">
        <v>13</v>
      </c>
      <c r="G96" s="41" t="str">
        <f t="shared" si="15"/>
        <v>その他の設備導入、運用改善</v>
      </c>
      <c r="H96" s="373" t="s">
        <v>673</v>
      </c>
      <c r="I96" s="374"/>
      <c r="J96" s="140" t="str">
        <f t="shared" si="13"/>
        <v>310～312</v>
      </c>
      <c r="K96" s="60">
        <f>INDEX('1.2(1)①'!$B:$B,MATCH(M96,'1.2(1)①'!$A:$A,0),1)</f>
        <v>310</v>
      </c>
      <c r="L96" s="17">
        <f t="shared" si="14"/>
        <v>312</v>
      </c>
      <c r="M96" s="17" t="str">
        <f t="shared" si="11"/>
        <v>Scope1, 2その他の設備導入、運用改善情報技術</v>
      </c>
      <c r="O96" s="58" t="str">
        <f>INDEX('1.2(1)①'!$J:$J,MATCH('目次 (検討会資料用4)'!$K96,'1.2(1)①'!$B:$B,0),1)</f>
        <v>ネットワーク対応型製造設備の導入</v>
      </c>
      <c r="P96" s="58">
        <f t="shared" si="12"/>
        <v>3</v>
      </c>
      <c r="Q96">
        <f>COUNTIFS('1.2(2)'!J$967:J$1017,"〇",'1.2(2)'!$C$967:$C$1017,"&gt;="&amp;$K96,'1.2(2)'!$C$967:$C$1017,"&lt;="&amp;$L96)+COUNTIFS('1.2(2)'!J$967:J$1017,"△",'1.2(2)'!$C$967:$C$1017,"&gt;="&amp;$K96,'1.2(2)'!$C$967:$C$1017,"&lt;="&amp;$L96)</f>
        <v>0</v>
      </c>
      <c r="R96">
        <f>COUNTIFS('1.2(2)'!K$967:K$1017,"〇",'1.2(2)'!$C$967:$C$1017,"&gt;="&amp;$K96,'1.2(2)'!$C$967:$C$1017,"&lt;="&amp;$L96)+COUNTIFS('1.2(2)'!K$967:K$1017,"△",'1.2(2)'!$C$967:$C$1017,"&gt;="&amp;$K96,'1.2(2)'!$C$967:$C$1017,"&lt;="&amp;$L96)</f>
        <v>0</v>
      </c>
    </row>
    <row r="97" spans="2:18" ht="28.8">
      <c r="B97" s="371" t="s">
        <v>994</v>
      </c>
      <c r="C97" s="372"/>
      <c r="D97" s="64" t="s">
        <v>996</v>
      </c>
      <c r="E97" s="66"/>
      <c r="F97" s="13" t="s">
        <v>678</v>
      </c>
      <c r="G97" s="146" t="s">
        <v>679</v>
      </c>
      <c r="H97" s="373" t="s">
        <v>680</v>
      </c>
      <c r="I97" s="374"/>
      <c r="J97" s="140" t="str">
        <f t="shared" si="13"/>
        <v>313～306</v>
      </c>
      <c r="K97" s="60">
        <f>INDEX('1.2(1)①'!$B:$B,MATCH(M97,'1.2(1)①'!$A:$A,0),1)</f>
        <v>313</v>
      </c>
      <c r="L97" s="17">
        <f t="shared" si="14"/>
        <v>306</v>
      </c>
      <c r="M97" s="17" t="str">
        <f t="shared" si="11"/>
        <v>Scope2敷地外からの再生可能エネルギーの調達ー</v>
      </c>
      <c r="O97" s="58" t="str">
        <f>INDEX('1.2(1)①'!$J:$J,MATCH('目次 (検討会資料用4)'!$K97,'1.2(1)①'!$B:$B,0),1)</f>
        <v>オフサイトからの再生可能エネルギー電力の調達</v>
      </c>
      <c r="P97" s="58">
        <f t="shared" si="12"/>
        <v>-6</v>
      </c>
      <c r="Q97">
        <f>COUNTIFS('1.2(2)'!J$967:J$1017,"〇",'1.2(2)'!$C$967:$C$1017,"&gt;="&amp;$K97,'1.2(2)'!$C$967:$C$1017,"&lt;="&amp;$L97)+COUNTIFS('1.2(2)'!J$967:J$1017,"△",'1.2(2)'!$C$967:$C$1017,"&gt;="&amp;$K97,'1.2(2)'!$C$967:$C$1017,"&lt;="&amp;$L97)</f>
        <v>0</v>
      </c>
      <c r="R97">
        <f>COUNTIFS('1.2(2)'!K$967:K$1017,"〇",'1.2(2)'!$C$967:$C$1017,"&gt;="&amp;$K97,'1.2(2)'!$C$967:$C$1017,"&lt;="&amp;$L97)+COUNTIFS('1.2(2)'!K$967:K$1017,"△",'1.2(2)'!$C$967:$C$1017,"&gt;="&amp;$K97,'1.2(2)'!$C$967:$C$1017,"&lt;="&amp;$L97)</f>
        <v>0</v>
      </c>
    </row>
    <row r="98" spans="2:18">
      <c r="B98" s="371" t="s">
        <v>994</v>
      </c>
      <c r="C98" s="372"/>
      <c r="D98" s="64" t="s">
        <v>996</v>
      </c>
      <c r="E98" s="66"/>
      <c r="F98" s="13" t="s">
        <v>683</v>
      </c>
      <c r="G98" s="146" t="s">
        <v>708</v>
      </c>
      <c r="H98" s="373" t="s">
        <v>680</v>
      </c>
      <c r="I98" s="374"/>
      <c r="J98" s="140" t="str">
        <f t="shared" si="13"/>
        <v>307～311</v>
      </c>
      <c r="K98" s="60">
        <v>307</v>
      </c>
      <c r="L98" s="17">
        <f t="shared" si="14"/>
        <v>311</v>
      </c>
      <c r="M98" s="17" t="str">
        <f t="shared" si="11"/>
        <v>Scope3バリューチェーンの上流側の排出削減ー</v>
      </c>
      <c r="O98" s="58" t="str">
        <f>INDEX('1.2(1)①'!$J:$J,MATCH('目次 (検討会資料用4)'!$K98,'1.2(1)①'!$B:$B,0),1)</f>
        <v>高効率ガス分離装置の導入</v>
      </c>
      <c r="P98" s="58">
        <f t="shared" si="12"/>
        <v>5</v>
      </c>
      <c r="Q98">
        <f>COUNTIFS('1.2(2)'!J$967:J$1017,"〇",'1.2(2)'!$C$967:$C$1017,"&gt;="&amp;$K98,'1.2(2)'!$C$967:$C$1017,"&lt;="&amp;$L98)+COUNTIFS('1.2(2)'!J$967:J$1017,"△",'1.2(2)'!$C$967:$C$1017,"&gt;="&amp;$K98,'1.2(2)'!$C$967:$C$1017,"&lt;="&amp;$L98)</f>
        <v>0</v>
      </c>
      <c r="R98">
        <f>COUNTIFS('1.2(2)'!K$967:K$1017,"〇",'1.2(2)'!$C$967:$C$1017,"&gt;="&amp;$K98,'1.2(2)'!$C$967:$C$1017,"&lt;="&amp;$L98)+COUNTIFS('1.2(2)'!K$967:K$1017,"△",'1.2(2)'!$C$967:$C$1017,"&gt;="&amp;$K98,'1.2(2)'!$C$967:$C$1017,"&lt;="&amp;$L98)</f>
        <v>0</v>
      </c>
    </row>
    <row r="99" spans="2:18">
      <c r="B99" s="371" t="s">
        <v>994</v>
      </c>
      <c r="C99" s="372"/>
      <c r="D99" s="64" t="s">
        <v>996</v>
      </c>
      <c r="E99" s="66"/>
      <c r="F99" s="141" t="str">
        <f t="shared" ref="F99" si="16">F98</f>
        <v>Scope3</v>
      </c>
      <c r="G99" s="146" t="s">
        <v>729</v>
      </c>
      <c r="H99" s="373" t="s">
        <v>680</v>
      </c>
      <c r="I99" s="374"/>
      <c r="J99" s="140" t="str">
        <f t="shared" si="13"/>
        <v>312～321</v>
      </c>
      <c r="K99" s="60">
        <v>312</v>
      </c>
      <c r="L99" s="17">
        <f t="shared" si="14"/>
        <v>321</v>
      </c>
      <c r="M99" s="17" t="str">
        <f t="shared" si="11"/>
        <v>Scope3バリューチェーンの下流流側の排出削減ー</v>
      </c>
      <c r="O99" s="58" t="str">
        <f>INDEX('1.2(1)①'!$J:$J,MATCH('目次 (検討会資料用4)'!$K99,'1.2(1)①'!$B:$B,0),1)</f>
        <v>業務・事業の効率改善に向けたデジタル化、DX化</v>
      </c>
      <c r="P99" s="58">
        <f t="shared" si="12"/>
        <v>10</v>
      </c>
      <c r="Q99">
        <f>COUNTIFS('1.2(2)'!J$967:J$1017,"〇",'1.2(2)'!$C$967:$C$1017,"&gt;="&amp;$K99,'1.2(2)'!$C$967:$C$1017,"&lt;="&amp;$L99)+COUNTIFS('1.2(2)'!J$967:J$1017,"△",'1.2(2)'!$C$967:$C$1017,"&gt;="&amp;$K99,'1.2(2)'!$C$967:$C$1017,"&lt;="&amp;$L99)</f>
        <v>0</v>
      </c>
      <c r="R99">
        <f>COUNTIFS('1.2(2)'!K$967:K$1017,"〇",'1.2(2)'!$C$967:$C$1017,"&gt;="&amp;$K99,'1.2(2)'!$C$967:$C$1017,"&lt;="&amp;$L99)+COUNTIFS('1.2(2)'!K$967:K$1017,"△",'1.2(2)'!$C$967:$C$1017,"&gt;="&amp;$K99,'1.2(2)'!$C$967:$C$1017,"&lt;="&amp;$L99)</f>
        <v>0</v>
      </c>
    </row>
    <row r="100" spans="2:18" ht="28.8">
      <c r="B100" s="387" t="s">
        <v>994</v>
      </c>
      <c r="C100" s="388"/>
      <c r="D100" s="65" t="s">
        <v>996</v>
      </c>
      <c r="E100" s="68"/>
      <c r="F100" s="142" t="s">
        <v>692</v>
      </c>
      <c r="G100" s="146" t="s">
        <v>693</v>
      </c>
      <c r="H100" s="373" t="s">
        <v>680</v>
      </c>
      <c r="I100" s="374"/>
      <c r="J100" s="140" t="str">
        <f t="shared" si="13"/>
        <v>322～315</v>
      </c>
      <c r="K100" s="60">
        <f>INDEX('1.2(1)①'!$B:$B,MATCH(M100,'1.2(1)①'!$A:$A,0),1)</f>
        <v>322</v>
      </c>
      <c r="L100" s="17">
        <f>K101-1</f>
        <v>315</v>
      </c>
      <c r="M100" s="17" t="str">
        <f t="shared" si="11"/>
        <v>Scope1～3バリューチェーンの関係者間での協働による排出削減ー</v>
      </c>
      <c r="O100" s="58" t="str">
        <f>INDEX('1.2(1)①'!$J:$J,MATCH('目次 (検討会資料用4)'!$K100,'1.2(1)①'!$B:$B,0),1)</f>
        <v>エネルギーの面的利用、地産地消（自立・分散型エネルギーシステムの構築等）</v>
      </c>
      <c r="P100" s="58">
        <f t="shared" si="12"/>
        <v>-6</v>
      </c>
      <c r="Q100">
        <f>COUNTIFS('1.2(2)'!J$967:J$1017,"〇",'1.2(2)'!$C$967:$C$1017,"&gt;="&amp;$K100,'1.2(2)'!$C$967:$C$1017,"&lt;="&amp;$L100)+COUNTIFS('1.2(2)'!J$967:J$1017,"△",'1.2(2)'!$C$967:$C$1017,"&gt;="&amp;$K100,'1.2(2)'!$C$967:$C$1017,"&lt;="&amp;$L100)</f>
        <v>0</v>
      </c>
      <c r="R100">
        <f>COUNTIFS('1.2(2)'!K$967:K$1017,"〇",'1.2(2)'!$C$967:$C$1017,"&gt;="&amp;$K100,'1.2(2)'!$C$967:$C$1017,"&lt;="&amp;$L100)+COUNTIFS('1.2(2)'!K$967:K$1017,"△",'1.2(2)'!$C$967:$C$1017,"&gt;="&amp;$K100,'1.2(2)'!$C$967:$C$1017,"&lt;="&amp;$L100)</f>
        <v>0</v>
      </c>
    </row>
    <row r="101" spans="2:18">
      <c r="K101" s="61">
        <v>316</v>
      </c>
      <c r="L101" s="17"/>
      <c r="M101" s="17"/>
    </row>
    <row r="102" spans="2:18" ht="18.600000000000001">
      <c r="B102" s="33" t="s">
        <v>711</v>
      </c>
      <c r="C102" s="19" t="s">
        <v>705</v>
      </c>
      <c r="E102" s="19"/>
      <c r="K102" s="17"/>
      <c r="L102" s="17"/>
      <c r="M102" s="17"/>
    </row>
    <row r="104" spans="2:18">
      <c r="B104" s="375" t="s">
        <v>0</v>
      </c>
      <c r="C104" s="395"/>
      <c r="D104" s="369" t="s">
        <v>730</v>
      </c>
      <c r="E104" s="370"/>
      <c r="F104" s="143" t="s">
        <v>8</v>
      </c>
      <c r="G104" s="144" t="s">
        <v>731</v>
      </c>
      <c r="H104" s="375" t="s">
        <v>4</v>
      </c>
      <c r="I104" s="376"/>
      <c r="J104" s="59" t="s">
        <v>3003</v>
      </c>
      <c r="O104" s="58" t="s">
        <v>3518</v>
      </c>
      <c r="P104" s="58" t="s">
        <v>3513</v>
      </c>
      <c r="Q104" t="s">
        <v>3516</v>
      </c>
      <c r="R104" t="s">
        <v>3517</v>
      </c>
    </row>
    <row r="105" spans="2:18">
      <c r="B105" s="21" t="s">
        <v>732</v>
      </c>
      <c r="C105" s="21"/>
      <c r="D105" s="21" t="s">
        <v>733</v>
      </c>
      <c r="E105" s="21" t="s">
        <v>735</v>
      </c>
      <c r="F105" s="21" t="s">
        <v>13</v>
      </c>
      <c r="G105" s="21" t="s">
        <v>809</v>
      </c>
      <c r="H105" s="74" t="s">
        <v>89</v>
      </c>
      <c r="I105" s="75"/>
      <c r="J105" s="140">
        <f t="shared" ref="J105:J136" si="17">HYPERLINK("#'"&amp;$B$17&amp;$B$18&amp;$B$102&amp;"'!B"&amp;K105+6,IF(L105=K105,K105,K105&amp;"～"&amp;L105))</f>
        <v>1</v>
      </c>
      <c r="K105" s="60">
        <f>INDEX('1.2(1)②'!$B:$B,MATCH(M105,'1.2(1)②'!$A:$A,0),1)</f>
        <v>1</v>
      </c>
      <c r="L105" s="17">
        <f>K106-1</f>
        <v>1</v>
      </c>
      <c r="M105" s="17" t="str">
        <f t="shared" ref="M105:M166" si="18">B105&amp;D105&amp;E105&amp;G105&amp;H105</f>
        <v>エネルギー転換電気供給業汽力発電（コンバインドサイクルを含む）燃焼工程熱利用設備</v>
      </c>
      <c r="O105" s="58" t="str">
        <f>INDEX('1.2(1)②'!$J:$J,MATCH($K105,'1.2(1)②'!$B:$B,0),1)</f>
        <v>超臨界ボイラー（※系統容量等の制約により大規模な発電プラントを導入できない地域の場合）、超々臨界圧ボイラーの導入</v>
      </c>
      <c r="P105">
        <f>L105-K105+1</f>
        <v>1</v>
      </c>
      <c r="Q105">
        <f>COUNTIFS('1.2(2)'!J$1018:J$1019,"〇",'1.2(2)'!$C$1018:$C$1019,"&gt;="&amp;$K105,'1.2(2)'!$C$1018:$C$1019,"&lt;="&amp;$L105)+COUNTIFS('1.2(2)'!J$1018:J$1019,"△",'1.2(2)'!$C$1018:$C$1019,"&gt;="&amp;$K105,'1.2(2)'!$C$1018:$C$1019,"&lt;="&amp;$L105)</f>
        <v>0</v>
      </c>
      <c r="R105">
        <f>COUNTIFS('1.2(2)'!K$1018:K$1019,"〇",'1.2(2)'!$C$1018:$C$1019,"&gt;="&amp;$K105,'1.2(2)'!$C$1018:$C$1019,"&lt;="&amp;$L105)+COUNTIFS('1.2(2)'!K$1018:K$1019,"△",'1.2(2)'!$C$1018:$C$1019,"&gt;="&amp;$K105,'1.2(2)'!$C$1018:$C$1019,"&lt;="&amp;$L105)</f>
        <v>0</v>
      </c>
    </row>
    <row r="106" spans="2:18">
      <c r="B106" s="69" t="s">
        <v>732</v>
      </c>
      <c r="C106" s="22"/>
      <c r="D106" s="69" t="s">
        <v>733</v>
      </c>
      <c r="E106" s="69" t="s">
        <v>735</v>
      </c>
      <c r="F106" s="69" t="s">
        <v>13</v>
      </c>
      <c r="G106" s="21" t="s">
        <v>811</v>
      </c>
      <c r="H106" s="74" t="s">
        <v>89</v>
      </c>
      <c r="I106" s="75"/>
      <c r="J106" s="140">
        <f t="shared" si="17"/>
        <v>2</v>
      </c>
      <c r="K106" s="60">
        <f>INDEX('1.2(1)②'!$B:$B,MATCH(M106,'1.2(1)②'!$A:$A,0),1)</f>
        <v>2</v>
      </c>
      <c r="L106" s="17">
        <f t="shared" ref="L106:L169" si="19">K107-1</f>
        <v>2</v>
      </c>
      <c r="M106" s="17" t="str">
        <f t="shared" si="18"/>
        <v>エネルギー転換電気供給業汽力発電（コンバインドサイクルを含む）発電工程熱利用設備</v>
      </c>
      <c r="O106" s="58" t="str">
        <f>INDEX('1.2(1)②'!$J:$J,MATCH($K106,'1.2(1)②'!$B:$B,0),1)</f>
        <v>超高温高圧（ＵＳＣ）蒸気タービン、再熱式蒸気タービン、多段抽気タービンなどの導入</v>
      </c>
      <c r="P106">
        <f t="shared" ref="P106:P169" si="20">L106-K106+1</f>
        <v>1</v>
      </c>
      <c r="Q106">
        <f>COUNTIFS('1.2(2)'!J$1018:J$1019,"〇",'1.2(2)'!$C$1018:$C$1019,"&gt;="&amp;$K106,'1.2(2)'!$C$1018:$C$1019,"&lt;="&amp;$L106)+COUNTIFS('1.2(2)'!J$1018:J$1019,"△",'1.2(2)'!$C$1018:$C$1019,"&gt;="&amp;$K106,'1.2(2)'!$C$1018:$C$1019,"&lt;="&amp;$L106)</f>
        <v>0</v>
      </c>
      <c r="R106">
        <f>COUNTIFS('1.2(2)'!K$1018:K$1019,"〇",'1.2(2)'!$C$1018:$C$1019,"&gt;="&amp;$K106,'1.2(2)'!$C$1018:$C$1019,"&lt;="&amp;$L106)+COUNTIFS('1.2(2)'!K$1018:K$1019,"△",'1.2(2)'!$C$1018:$C$1019,"&gt;="&amp;$K106,'1.2(2)'!$C$1018:$C$1019,"&lt;="&amp;$L106)</f>
        <v>0</v>
      </c>
    </row>
    <row r="107" spans="2:18">
      <c r="B107" s="70" t="s">
        <v>732</v>
      </c>
      <c r="C107" s="22"/>
      <c r="D107" s="70" t="s">
        <v>733</v>
      </c>
      <c r="E107" s="71" t="s">
        <v>735</v>
      </c>
      <c r="F107" s="69" t="s">
        <v>13</v>
      </c>
      <c r="G107" s="72" t="s">
        <v>811</v>
      </c>
      <c r="H107" s="74" t="s">
        <v>117</v>
      </c>
      <c r="I107" s="75"/>
      <c r="J107" s="140">
        <f t="shared" si="17"/>
        <v>3</v>
      </c>
      <c r="K107" s="60">
        <f>INDEX('1.2(1)②'!$B:$B,MATCH(M107,'1.2(1)②'!$A:$A,0),1)</f>
        <v>3</v>
      </c>
      <c r="L107" s="17">
        <f t="shared" si="19"/>
        <v>3</v>
      </c>
      <c r="M107" s="17" t="str">
        <f t="shared" si="18"/>
        <v>エネルギー転換電気供給業汽力発電（コンバインドサイクルを含む）発電工程電気使用設備</v>
      </c>
      <c r="O107" s="58" t="str">
        <f>INDEX('1.2(1)②'!$J:$J,MATCH($K107,'1.2(1)②'!$B:$B,0),1)</f>
        <v>発電機直結サイリスタ励磁装置、静止型サイリスタ励磁装置等の導入</v>
      </c>
      <c r="P107">
        <f t="shared" si="20"/>
        <v>1</v>
      </c>
      <c r="Q107">
        <f>COUNTIFS('1.2(2)'!J$1018:J$1019,"〇",'1.2(2)'!$C$1018:$C$1019,"&gt;="&amp;$K107,'1.2(2)'!$C$1018:$C$1019,"&lt;="&amp;$L107)+COUNTIFS('1.2(2)'!J$1018:J$1019,"△",'1.2(2)'!$C$1018:$C$1019,"&gt;="&amp;$K107,'1.2(2)'!$C$1018:$C$1019,"&lt;="&amp;$L107)</f>
        <v>0</v>
      </c>
      <c r="R107">
        <f>COUNTIFS('1.2(2)'!K$1018:K$1019,"〇",'1.2(2)'!$C$1018:$C$1019,"&gt;="&amp;$K107,'1.2(2)'!$C$1018:$C$1019,"&lt;="&amp;$L107)+COUNTIFS('1.2(2)'!K$1018:K$1019,"△",'1.2(2)'!$C$1018:$C$1019,"&gt;="&amp;$K107,'1.2(2)'!$C$1018:$C$1019,"&lt;="&amp;$L107)</f>
        <v>0</v>
      </c>
    </row>
    <row r="108" spans="2:18">
      <c r="B108" s="70" t="s">
        <v>732</v>
      </c>
      <c r="C108" s="22"/>
      <c r="D108" s="71" t="s">
        <v>733</v>
      </c>
      <c r="E108" s="23" t="s">
        <v>738</v>
      </c>
      <c r="F108" s="69" t="s">
        <v>13</v>
      </c>
      <c r="G108" s="115" t="s">
        <v>809</v>
      </c>
      <c r="H108" s="74" t="s">
        <v>89</v>
      </c>
      <c r="I108" s="75"/>
      <c r="J108" s="140">
        <f t="shared" si="17"/>
        <v>4</v>
      </c>
      <c r="K108" s="60">
        <f>INDEX('1.2(1)②'!$B:$B,MATCH(M108,'1.2(1)②'!$A:$A,0),1)</f>
        <v>4</v>
      </c>
      <c r="L108" s="17">
        <f t="shared" si="19"/>
        <v>4</v>
      </c>
      <c r="M108" s="17" t="str">
        <f t="shared" si="18"/>
        <v>エネルギー転換電気供給業ガスタービン発電燃焼工程熱利用設備</v>
      </c>
      <c r="O108" s="58" t="str">
        <f>INDEX('1.2(1)②'!$J:$J,MATCH($K108,'1.2(1)②'!$B:$B,0),1)</f>
        <v>蒸気噴霧型ガスタービンの導入</v>
      </c>
      <c r="P108">
        <f t="shared" si="20"/>
        <v>1</v>
      </c>
      <c r="Q108">
        <f>COUNTIFS('1.2(2)'!J$1018:J$1019,"〇",'1.2(2)'!$C$1018:$C$1019,"&gt;="&amp;$K108,'1.2(2)'!$C$1018:$C$1019,"&lt;="&amp;$L108)+COUNTIFS('1.2(2)'!J$1018:J$1019,"△",'1.2(2)'!$C$1018:$C$1019,"&gt;="&amp;$K108,'1.2(2)'!$C$1018:$C$1019,"&lt;="&amp;$L108)</f>
        <v>0</v>
      </c>
      <c r="R108">
        <f>COUNTIFS('1.2(2)'!K$1018:K$1019,"〇",'1.2(2)'!$C$1018:$C$1019,"&gt;="&amp;$K108,'1.2(2)'!$C$1018:$C$1019,"&lt;="&amp;$L108)+COUNTIFS('1.2(2)'!K$1018:K$1019,"△",'1.2(2)'!$C$1018:$C$1019,"&gt;="&amp;$K108,'1.2(2)'!$C$1018:$C$1019,"&lt;="&amp;$L108)</f>
        <v>0</v>
      </c>
    </row>
    <row r="109" spans="2:18">
      <c r="B109" s="70" t="s">
        <v>732</v>
      </c>
      <c r="C109" s="22"/>
      <c r="D109" s="383" t="s">
        <v>739</v>
      </c>
      <c r="E109" s="384"/>
      <c r="F109" s="69" t="s">
        <v>13</v>
      </c>
      <c r="G109" s="22" t="s">
        <v>813</v>
      </c>
      <c r="H109" s="74" t="s">
        <v>89</v>
      </c>
      <c r="I109" s="75"/>
      <c r="J109" s="140">
        <f t="shared" si="17"/>
        <v>5</v>
      </c>
      <c r="K109" s="60">
        <f>INDEX('1.2(1)②'!$B:$B,MATCH(M109,'1.2(1)②'!$A:$A,0),1)</f>
        <v>5</v>
      </c>
      <c r="L109" s="17">
        <f t="shared" si="19"/>
        <v>5</v>
      </c>
      <c r="M109" s="17" t="str">
        <f t="shared" si="18"/>
        <v>エネルギー転換ガス供給業原料受入、貯蔵工程熱利用設備</v>
      </c>
      <c r="O109" s="58" t="str">
        <f>INDEX('1.2(1)②'!$J:$J,MATCH($K109,'1.2(1)②'!$B:$B,0),1)</f>
        <v>ＬＮＧ地下・地上式タンクヒータ用加熱装置（スチーム、温水、電気ヒータ等）、ＬＮＧ受入サンプリング用気化器加熱装置（スチーム、温水、工水、電気ヒータ等）等の導入</v>
      </c>
      <c r="P109">
        <f t="shared" si="20"/>
        <v>1</v>
      </c>
      <c r="Q109">
        <f>COUNTIFS('1.2(2)'!J$1018:J$1019,"〇",'1.2(2)'!$C$1018:$C$1019,"&gt;="&amp;$K109,'1.2(2)'!$C$1018:$C$1019,"&lt;="&amp;$L109)+COUNTIFS('1.2(2)'!J$1018:J$1019,"△",'1.2(2)'!$C$1018:$C$1019,"&gt;="&amp;$K109,'1.2(2)'!$C$1018:$C$1019,"&lt;="&amp;$L109)</f>
        <v>0</v>
      </c>
      <c r="R109">
        <f>COUNTIFS('1.2(2)'!K$1018:K$1019,"〇",'1.2(2)'!$C$1018:$C$1019,"&gt;="&amp;$K109,'1.2(2)'!$C$1018:$C$1019,"&lt;="&amp;$L109)+COUNTIFS('1.2(2)'!K$1018:K$1019,"△",'1.2(2)'!$C$1018:$C$1019,"&gt;="&amp;$K109,'1.2(2)'!$C$1018:$C$1019,"&lt;="&amp;$L109)</f>
        <v>0</v>
      </c>
    </row>
    <row r="110" spans="2:18">
      <c r="B110" s="70" t="s">
        <v>732</v>
      </c>
      <c r="C110" s="22"/>
      <c r="D110" s="385" t="s">
        <v>739</v>
      </c>
      <c r="E110" s="386"/>
      <c r="F110" s="69" t="s">
        <v>13</v>
      </c>
      <c r="G110" s="69" t="s">
        <v>813</v>
      </c>
      <c r="H110" s="74" t="s">
        <v>117</v>
      </c>
      <c r="I110" s="75"/>
      <c r="J110" s="140" t="str">
        <f t="shared" si="17"/>
        <v>6～7</v>
      </c>
      <c r="K110" s="60">
        <f>INDEX('1.2(1)②'!$B:$B,MATCH(M110,'1.2(1)②'!$A:$A,0),1)</f>
        <v>6</v>
      </c>
      <c r="L110" s="17">
        <f t="shared" si="19"/>
        <v>7</v>
      </c>
      <c r="M110" s="17" t="str">
        <f t="shared" si="18"/>
        <v>エネルギー転換ガス供給業原料受入、貯蔵工程電気使用設備</v>
      </c>
      <c r="O110" s="58" t="str">
        <f>INDEX('1.2(1)②'!$J:$J,MATCH($K110,'1.2(1)②'!$B:$B,0),1)</f>
        <v>電動力応用設備の操業条件に応じた運転制御システム（リタ－ンガスブロワー等の回転数制御、ＬＮＧタンク圧力に応じたＢＯＧ（ボイルオフガス）圧縮機の稼動台数制御、BOG圧縮機の吐出圧力低減化など）の導入</v>
      </c>
      <c r="P110">
        <f t="shared" si="20"/>
        <v>2</v>
      </c>
      <c r="Q110">
        <f>COUNTIFS('1.2(2)'!J$1018:J$1019,"〇",'1.2(2)'!$C$1018:$C$1019,"&gt;="&amp;$K110,'1.2(2)'!$C$1018:$C$1019,"&lt;="&amp;$L110)+COUNTIFS('1.2(2)'!J$1018:J$1019,"△",'1.2(2)'!$C$1018:$C$1019,"&gt;="&amp;$K110,'1.2(2)'!$C$1018:$C$1019,"&lt;="&amp;$L110)</f>
        <v>0</v>
      </c>
      <c r="R110">
        <f>COUNTIFS('1.2(2)'!K$1018:K$1019,"〇",'1.2(2)'!$C$1018:$C$1019,"&gt;="&amp;$K110,'1.2(2)'!$C$1018:$C$1019,"&lt;="&amp;$L110)+COUNTIFS('1.2(2)'!K$1018:K$1019,"△",'1.2(2)'!$C$1018:$C$1019,"&gt;="&amp;$K110,'1.2(2)'!$C$1018:$C$1019,"&lt;="&amp;$L110)</f>
        <v>0</v>
      </c>
    </row>
    <row r="111" spans="2:18">
      <c r="B111" s="70" t="s">
        <v>732</v>
      </c>
      <c r="C111" s="22"/>
      <c r="D111" s="385" t="s">
        <v>739</v>
      </c>
      <c r="E111" s="386"/>
      <c r="F111" s="69" t="s">
        <v>13</v>
      </c>
      <c r="G111" s="115" t="s">
        <v>815</v>
      </c>
      <c r="H111" s="74" t="s">
        <v>89</v>
      </c>
      <c r="I111" s="75"/>
      <c r="J111" s="140" t="str">
        <f t="shared" si="17"/>
        <v>8～10</v>
      </c>
      <c r="K111" s="60">
        <f>INDEX('1.2(1)②'!$B:$B,MATCH(M111,'1.2(1)②'!$A:$A,0),1)</f>
        <v>8</v>
      </c>
      <c r="L111" s="17">
        <f t="shared" si="19"/>
        <v>10</v>
      </c>
      <c r="M111" s="17" t="str">
        <f t="shared" si="18"/>
        <v>エネルギー転換ガス供給業気化・熱量調整・送出工程熱利用設備</v>
      </c>
      <c r="O111" s="58" t="str">
        <f>INDEX('1.2(1)②'!$J:$J,MATCH($K111,'1.2(1)②'!$B:$B,0),1)</f>
        <v>ＬＮＧ気化器等のフィン式、二重管式伝熱管の採用</v>
      </c>
      <c r="P111">
        <f t="shared" si="20"/>
        <v>3</v>
      </c>
      <c r="Q111">
        <f>COUNTIFS('1.2(2)'!J$1018:J$1019,"〇",'1.2(2)'!$C$1018:$C$1019,"&gt;="&amp;$K111,'1.2(2)'!$C$1018:$C$1019,"&lt;="&amp;$L111)+COUNTIFS('1.2(2)'!J$1018:J$1019,"△",'1.2(2)'!$C$1018:$C$1019,"&gt;="&amp;$K111,'1.2(2)'!$C$1018:$C$1019,"&lt;="&amp;$L111)</f>
        <v>0</v>
      </c>
      <c r="R111">
        <f>COUNTIFS('1.2(2)'!K$1018:K$1019,"〇",'1.2(2)'!$C$1018:$C$1019,"&gt;="&amp;$K111,'1.2(2)'!$C$1018:$C$1019,"&lt;="&amp;$L111)+COUNTIFS('1.2(2)'!K$1018:K$1019,"△",'1.2(2)'!$C$1018:$C$1019,"&gt;="&amp;$K111,'1.2(2)'!$C$1018:$C$1019,"&lt;="&amp;$L111)</f>
        <v>0</v>
      </c>
    </row>
    <row r="112" spans="2:18">
      <c r="B112" s="70" t="s">
        <v>732</v>
      </c>
      <c r="C112" s="22"/>
      <c r="D112" s="385" t="s">
        <v>739</v>
      </c>
      <c r="E112" s="386"/>
      <c r="F112" s="69" t="s">
        <v>13</v>
      </c>
      <c r="G112" s="22" t="s">
        <v>740</v>
      </c>
      <c r="H112" s="74" t="s">
        <v>198</v>
      </c>
      <c r="I112" s="75"/>
      <c r="J112" s="140" t="str">
        <f t="shared" si="17"/>
        <v>11～12</v>
      </c>
      <c r="K112" s="60">
        <f>INDEX('1.2(1)②'!$B:$B,MATCH(M112,'1.2(1)②'!$A:$A,0),1)</f>
        <v>11</v>
      </c>
      <c r="L112" s="17">
        <f t="shared" si="19"/>
        <v>12</v>
      </c>
      <c r="M112" s="17" t="str">
        <f t="shared" si="18"/>
        <v>エネルギー転換ガス供給業その他の主要エネルギー消費設備等未利用エネルギー・再生可能エネルギー設備</v>
      </c>
      <c r="O112" s="58" t="str">
        <f>INDEX('1.2(1)②'!$J:$J,MATCH($K112,'1.2(1)②'!$B:$B,0),1)</f>
        <v>ＬＮＧ冷熱利用設備（冷熱発電設備、ＢＯＧ（ボイルオフガス）再液化設備等）の導入</v>
      </c>
      <c r="P112">
        <f t="shared" si="20"/>
        <v>2</v>
      </c>
      <c r="Q112">
        <f>COUNTIFS('1.2(2)'!J$1018:J$1019,"〇",'1.2(2)'!$C$1018:$C$1019,"&gt;="&amp;$K112,'1.2(2)'!$C$1018:$C$1019,"&lt;="&amp;$L112)+COUNTIFS('1.2(2)'!J$1018:J$1019,"△",'1.2(2)'!$C$1018:$C$1019,"&gt;="&amp;$K112,'1.2(2)'!$C$1018:$C$1019,"&lt;="&amp;$L112)</f>
        <v>0</v>
      </c>
      <c r="R112">
        <f>COUNTIFS('1.2(2)'!K$1018:K$1019,"〇",'1.2(2)'!$C$1018:$C$1019,"&gt;="&amp;$K112,'1.2(2)'!$C$1018:$C$1019,"&lt;="&amp;$L112)+COUNTIFS('1.2(2)'!K$1018:K$1019,"△",'1.2(2)'!$C$1018:$C$1019,"&gt;="&amp;$K112,'1.2(2)'!$C$1018:$C$1019,"&lt;="&amp;$L112)</f>
        <v>0</v>
      </c>
    </row>
    <row r="113" spans="2:18">
      <c r="B113" s="21" t="s">
        <v>741</v>
      </c>
      <c r="C113" s="21"/>
      <c r="D113" s="21" t="s">
        <v>742</v>
      </c>
      <c r="E113" s="21" t="s">
        <v>998</v>
      </c>
      <c r="F113" s="69" t="s">
        <v>13</v>
      </c>
      <c r="G113" s="76" t="s">
        <v>680</v>
      </c>
      <c r="H113" s="74" t="s">
        <v>744</v>
      </c>
      <c r="I113" s="75"/>
      <c r="J113" s="140" t="str">
        <f t="shared" si="17"/>
        <v>13～14</v>
      </c>
      <c r="K113" s="60">
        <f>INDEX('1.2(1)②'!$B:$B,MATCH(M113,'1.2(1)②'!$A:$A,0),1)</f>
        <v>13</v>
      </c>
      <c r="L113" s="17">
        <f t="shared" si="19"/>
        <v>14</v>
      </c>
      <c r="M113" s="17" t="str">
        <f t="shared" si="18"/>
        <v>産業（非製造業）農林水産業米作、野菜作、果樹作、畜産等ー農業機械</v>
      </c>
      <c r="O113" s="58" t="str">
        <f>INDEX('1.2(1)②'!$J:$J,MATCH($K113,'1.2(1)②'!$B:$B,0),1)</f>
        <v>トラクター等の農業機械への自動操舵システムの導入</v>
      </c>
      <c r="P113">
        <f t="shared" si="20"/>
        <v>2</v>
      </c>
      <c r="Q113">
        <f>COUNTIFS('1.2(2)'!J$1018:J$1019,"〇",'1.2(2)'!$C$1018:$C$1019,"&gt;="&amp;$K113,'1.2(2)'!$C$1018:$C$1019,"&lt;="&amp;$L113)+COUNTIFS('1.2(2)'!J$1018:J$1019,"△",'1.2(2)'!$C$1018:$C$1019,"&gt;="&amp;$K113,'1.2(2)'!$C$1018:$C$1019,"&lt;="&amp;$L113)</f>
        <v>0</v>
      </c>
      <c r="R113">
        <f>COUNTIFS('1.2(2)'!K$1018:K$1019,"〇",'1.2(2)'!$C$1018:$C$1019,"&gt;="&amp;$K113,'1.2(2)'!$C$1018:$C$1019,"&lt;="&amp;$L113)+COUNTIFS('1.2(2)'!K$1018:K$1019,"△",'1.2(2)'!$C$1018:$C$1019,"&gt;="&amp;$K113,'1.2(2)'!$C$1018:$C$1019,"&lt;="&amp;$L113)</f>
        <v>0</v>
      </c>
    </row>
    <row r="114" spans="2:18">
      <c r="B114" s="69" t="s">
        <v>741</v>
      </c>
      <c r="C114" s="22"/>
      <c r="D114" s="70" t="s">
        <v>742</v>
      </c>
      <c r="E114" s="71" t="s">
        <v>998</v>
      </c>
      <c r="F114" s="69" t="s">
        <v>13</v>
      </c>
      <c r="G114" s="77" t="s">
        <v>680</v>
      </c>
      <c r="H114" s="74" t="s">
        <v>198</v>
      </c>
      <c r="I114" s="75"/>
      <c r="J114" s="140" t="str">
        <f t="shared" si="17"/>
        <v>15～18</v>
      </c>
      <c r="K114" s="60">
        <f>INDEX('1.2(1)②'!$B:$B,MATCH(M114,'1.2(1)②'!$A:$A,0),1)</f>
        <v>15</v>
      </c>
      <c r="L114" s="17">
        <f t="shared" si="19"/>
        <v>18</v>
      </c>
      <c r="M114" s="17" t="str">
        <f t="shared" si="18"/>
        <v>産業（非製造業）農林水産業米作、野菜作、果樹作、畜産等ー未利用エネルギー・再生可能エネルギー設備</v>
      </c>
      <c r="O114" s="58" t="str">
        <f>INDEX('1.2(1)②'!$J:$J,MATCH($K114,'1.2(1)②'!$B:$B,0),1)</f>
        <v>営農型太陽光発電の導入</v>
      </c>
      <c r="P114">
        <f t="shared" si="20"/>
        <v>4</v>
      </c>
      <c r="Q114">
        <f>COUNTIFS('1.2(2)'!J$1018:J$1019,"〇",'1.2(2)'!$C$1018:$C$1019,"&gt;="&amp;$K114,'1.2(2)'!$C$1018:$C$1019,"&lt;="&amp;$L114)+COUNTIFS('1.2(2)'!J$1018:J$1019,"△",'1.2(2)'!$C$1018:$C$1019,"&gt;="&amp;$K114,'1.2(2)'!$C$1018:$C$1019,"&lt;="&amp;$L114)</f>
        <v>0</v>
      </c>
      <c r="R114">
        <f>COUNTIFS('1.2(2)'!K$1018:K$1019,"〇",'1.2(2)'!$C$1018:$C$1019,"&gt;="&amp;$K114,'1.2(2)'!$C$1018:$C$1019,"&lt;="&amp;$L114)+COUNTIFS('1.2(2)'!K$1018:K$1019,"△",'1.2(2)'!$C$1018:$C$1019,"&gt;="&amp;$K114,'1.2(2)'!$C$1018:$C$1019,"&lt;="&amp;$L114)</f>
        <v>0</v>
      </c>
    </row>
    <row r="115" spans="2:18">
      <c r="B115" s="70" t="s">
        <v>741</v>
      </c>
      <c r="C115" s="22"/>
      <c r="D115" s="70" t="s">
        <v>742</v>
      </c>
      <c r="E115" s="22" t="s">
        <v>748</v>
      </c>
      <c r="F115" s="69" t="s">
        <v>13</v>
      </c>
      <c r="G115" s="22" t="s">
        <v>680</v>
      </c>
      <c r="H115" s="74" t="s">
        <v>749</v>
      </c>
      <c r="I115" s="75"/>
      <c r="J115" s="140" t="str">
        <f t="shared" si="17"/>
        <v>19～21</v>
      </c>
      <c r="K115" s="60">
        <f>INDEX('1.2(1)②'!$B:$B,MATCH(M115,'1.2(1)②'!$A:$A,0),1)</f>
        <v>19</v>
      </c>
      <c r="L115" s="17">
        <f t="shared" si="19"/>
        <v>21</v>
      </c>
      <c r="M115" s="17" t="str">
        <f t="shared" si="18"/>
        <v>産業（非製造業）農林水産業施設園芸ー加温設備</v>
      </c>
      <c r="O115" s="58" t="str">
        <f>INDEX('1.2(1)②'!$J:$J,MATCH($K115,'1.2(1)②'!$B:$B,0),1)</f>
        <v>施設園芸用ヒートポンプの導入</v>
      </c>
      <c r="P115">
        <f t="shared" si="20"/>
        <v>3</v>
      </c>
      <c r="Q115">
        <f>COUNTIFS('1.2(2)'!J$1018:J$1019,"〇",'1.2(2)'!$C$1018:$C$1019,"&gt;="&amp;$K115,'1.2(2)'!$C$1018:$C$1019,"&lt;="&amp;$L115)+COUNTIFS('1.2(2)'!J$1018:J$1019,"△",'1.2(2)'!$C$1018:$C$1019,"&gt;="&amp;$K115,'1.2(2)'!$C$1018:$C$1019,"&lt;="&amp;$L115)</f>
        <v>0</v>
      </c>
      <c r="R115">
        <f>COUNTIFS('1.2(2)'!K$1018:K$1019,"〇",'1.2(2)'!$C$1018:$C$1019,"&gt;="&amp;$K115,'1.2(2)'!$C$1018:$C$1019,"&lt;="&amp;$L115)+COUNTIFS('1.2(2)'!K$1018:K$1019,"△",'1.2(2)'!$C$1018:$C$1019,"&gt;="&amp;$K115,'1.2(2)'!$C$1018:$C$1019,"&lt;="&amp;$L115)</f>
        <v>0</v>
      </c>
    </row>
    <row r="116" spans="2:18">
      <c r="B116" s="70" t="s">
        <v>741</v>
      </c>
      <c r="C116" s="22"/>
      <c r="D116" s="70" t="s">
        <v>742</v>
      </c>
      <c r="E116" s="69" t="s">
        <v>748</v>
      </c>
      <c r="F116" s="69" t="s">
        <v>13</v>
      </c>
      <c r="G116" s="69" t="s">
        <v>680</v>
      </c>
      <c r="H116" s="74" t="s">
        <v>753</v>
      </c>
      <c r="I116" s="75"/>
      <c r="J116" s="140" t="e">
        <f t="shared" si="17"/>
        <v>#N/A</v>
      </c>
      <c r="K116" s="60">
        <f>INDEX('1.2(1)②'!$B:$B,MATCH(M116,'1.2(1)②'!$A:$A,0),1)</f>
        <v>22</v>
      </c>
      <c r="L116" s="17" t="e">
        <f t="shared" si="19"/>
        <v>#N/A</v>
      </c>
      <c r="M116" s="17" t="str">
        <f t="shared" si="18"/>
        <v>産業（非製造業）農林水産業施設園芸ーその他</v>
      </c>
      <c r="O116" s="58" t="str">
        <f>INDEX('1.2(1)②'!$J:$J,MATCH($K116,'1.2(1)②'!$B:$B,0),1)</f>
        <v>循環扇、ハウス用カーテン等の省エネ設備の導入</v>
      </c>
      <c r="P116" t="e">
        <f t="shared" si="20"/>
        <v>#N/A</v>
      </c>
      <c r="Q116">
        <f>COUNTIFS('1.2(2)'!J$1018:J$1019,"〇",'1.2(2)'!$C$1018:$C$1019,"&gt;="&amp;$K116,'1.2(2)'!$C$1018:$C$1019,"&lt;="&amp;$L116)+COUNTIFS('1.2(2)'!J$1018:J$1019,"△",'1.2(2)'!$C$1018:$C$1019,"&gt;="&amp;$K116,'1.2(2)'!$C$1018:$C$1019,"&lt;="&amp;$L116)</f>
        <v>0</v>
      </c>
      <c r="R116">
        <f>COUNTIFS('1.2(2)'!K$1018:K$1019,"〇",'1.2(2)'!$C$1018:$C$1019,"&gt;="&amp;$K116,'1.2(2)'!$C$1018:$C$1019,"&lt;="&amp;$L116)+COUNTIFS('1.2(2)'!K$1018:K$1019,"△",'1.2(2)'!$C$1018:$C$1019,"&gt;="&amp;$K116,'1.2(2)'!$C$1018:$C$1019,"&lt;="&amp;$L116)</f>
        <v>0</v>
      </c>
    </row>
    <row r="117" spans="2:18">
      <c r="B117" s="70" t="s">
        <v>741</v>
      </c>
      <c r="C117" s="22"/>
      <c r="D117" s="71" t="s">
        <v>742</v>
      </c>
      <c r="E117" s="71" t="s">
        <v>748</v>
      </c>
      <c r="F117" s="69" t="s">
        <v>13</v>
      </c>
      <c r="G117" s="77" t="s">
        <v>680</v>
      </c>
      <c r="H117" s="74" t="s">
        <v>198</v>
      </c>
      <c r="I117" s="75"/>
      <c r="J117" s="140" t="e">
        <f t="shared" si="17"/>
        <v>#N/A</v>
      </c>
      <c r="K117" s="60" t="e">
        <f>INDEX('1.2(1)②'!$B:$B,MATCH(M117,'1.2(1)②'!$A:$A,0),1)</f>
        <v>#N/A</v>
      </c>
      <c r="L117" s="17">
        <f t="shared" si="19"/>
        <v>22</v>
      </c>
      <c r="M117" s="17" t="str">
        <f t="shared" si="18"/>
        <v>産業（非製造業）農林水産業施設園芸ー未利用エネルギー・再生可能エネルギー設備</v>
      </c>
      <c r="O117" s="58" t="e">
        <f>INDEX('1.2(1)②'!$J:$J,MATCH($K117,'1.2(1)②'!$B:$B,0),1)</f>
        <v>#N/A</v>
      </c>
      <c r="P117" t="e">
        <f t="shared" si="20"/>
        <v>#N/A</v>
      </c>
      <c r="Q117">
        <f>COUNTIFS('1.2(2)'!J$1018:J$1019,"〇",'1.2(2)'!$C$1018:$C$1019,"&gt;="&amp;$K117,'1.2(2)'!$C$1018:$C$1019,"&lt;="&amp;$L117)+COUNTIFS('1.2(2)'!J$1018:J$1019,"△",'1.2(2)'!$C$1018:$C$1019,"&gt;="&amp;$K117,'1.2(2)'!$C$1018:$C$1019,"&lt;="&amp;$L117)</f>
        <v>0</v>
      </c>
      <c r="R117">
        <f>COUNTIFS('1.2(2)'!K$1018:K$1019,"〇",'1.2(2)'!$C$1018:$C$1019,"&gt;="&amp;$K117,'1.2(2)'!$C$1018:$C$1019,"&lt;="&amp;$L117)+COUNTIFS('1.2(2)'!K$1018:K$1019,"△",'1.2(2)'!$C$1018:$C$1019,"&gt;="&amp;$K117,'1.2(2)'!$C$1018:$C$1019,"&lt;="&amp;$L117)</f>
        <v>0</v>
      </c>
    </row>
    <row r="118" spans="2:18">
      <c r="B118" s="70" t="s">
        <v>741</v>
      </c>
      <c r="C118" s="22"/>
      <c r="D118" s="383" t="s">
        <v>755</v>
      </c>
      <c r="E118" s="384"/>
      <c r="F118" s="69" t="s">
        <v>13</v>
      </c>
      <c r="G118" s="76" t="s">
        <v>680</v>
      </c>
      <c r="H118" s="74" t="s">
        <v>756</v>
      </c>
      <c r="I118" s="75"/>
      <c r="J118" s="140" t="e">
        <f t="shared" si="17"/>
        <v>#N/A</v>
      </c>
      <c r="K118" s="60">
        <f>INDEX('1.2(1)②'!$B:$B,MATCH(M118,'1.2(1)②'!$A:$A,0),1)</f>
        <v>23</v>
      </c>
      <c r="L118" s="17" t="e">
        <f t="shared" si="19"/>
        <v>#N/A</v>
      </c>
      <c r="M118" s="17" t="str">
        <f t="shared" si="18"/>
        <v>産業（非製造業）漁業ー漁船</v>
      </c>
      <c r="O118" s="58" t="str">
        <f>INDEX('1.2(1)②'!$J:$J,MATCH($K118,'1.2(1)②'!$B:$B,0),1)</f>
        <v>省エネ型漁船の導入</v>
      </c>
      <c r="P118" t="e">
        <f t="shared" si="20"/>
        <v>#N/A</v>
      </c>
      <c r="Q118">
        <f>COUNTIFS('1.2(2)'!J$1018:J$1019,"〇",'1.2(2)'!$C$1018:$C$1019,"&gt;="&amp;$K118,'1.2(2)'!$C$1018:$C$1019,"&lt;="&amp;$L118)+COUNTIFS('1.2(2)'!J$1018:J$1019,"△",'1.2(2)'!$C$1018:$C$1019,"&gt;="&amp;$K118,'1.2(2)'!$C$1018:$C$1019,"&lt;="&amp;$L118)</f>
        <v>0</v>
      </c>
      <c r="R118">
        <f>COUNTIFS('1.2(2)'!K$1018:K$1019,"〇",'1.2(2)'!$C$1018:$C$1019,"&gt;="&amp;$K118,'1.2(2)'!$C$1018:$C$1019,"&lt;="&amp;$L118)+COUNTIFS('1.2(2)'!K$1018:K$1019,"△",'1.2(2)'!$C$1018:$C$1019,"&gt;="&amp;$K118,'1.2(2)'!$C$1018:$C$1019,"&lt;="&amp;$L118)</f>
        <v>0</v>
      </c>
    </row>
    <row r="119" spans="2:18">
      <c r="B119" s="70" t="s">
        <v>741</v>
      </c>
      <c r="C119" s="22"/>
      <c r="D119" s="385" t="s">
        <v>755</v>
      </c>
      <c r="E119" s="386"/>
      <c r="F119" s="69" t="s">
        <v>13</v>
      </c>
      <c r="G119" s="77" t="s">
        <v>680</v>
      </c>
      <c r="H119" s="74" t="s">
        <v>198</v>
      </c>
      <c r="I119" s="75"/>
      <c r="J119" s="140" t="e">
        <f t="shared" si="17"/>
        <v>#N/A</v>
      </c>
      <c r="K119" s="60" t="e">
        <f>INDEX('1.2(1)②'!$B:$B,MATCH(M119,'1.2(1)②'!$A:$A,0),1)</f>
        <v>#N/A</v>
      </c>
      <c r="L119" s="17">
        <f t="shared" si="19"/>
        <v>23</v>
      </c>
      <c r="M119" s="17" t="str">
        <f t="shared" si="18"/>
        <v>産業（非製造業）漁業ー未利用エネルギー・再生可能エネルギー設備</v>
      </c>
      <c r="O119" s="58" t="e">
        <f>INDEX('1.2(1)②'!$J:$J,MATCH($K119,'1.2(1)②'!$B:$B,0),1)</f>
        <v>#N/A</v>
      </c>
      <c r="P119" t="e">
        <f t="shared" si="20"/>
        <v>#N/A</v>
      </c>
      <c r="Q119">
        <f>COUNTIFS('1.2(2)'!J$1018:J$1019,"〇",'1.2(2)'!$C$1018:$C$1019,"&gt;="&amp;$K119,'1.2(2)'!$C$1018:$C$1019,"&lt;="&amp;$L119)+COUNTIFS('1.2(2)'!J$1018:J$1019,"△",'1.2(2)'!$C$1018:$C$1019,"&gt;="&amp;$K119,'1.2(2)'!$C$1018:$C$1019,"&lt;="&amp;$L119)</f>
        <v>0</v>
      </c>
      <c r="R119">
        <f>COUNTIFS('1.2(2)'!K$1018:K$1019,"〇",'1.2(2)'!$C$1018:$C$1019,"&gt;="&amp;$K119,'1.2(2)'!$C$1018:$C$1019,"&lt;="&amp;$L119)+COUNTIFS('1.2(2)'!K$1018:K$1019,"△",'1.2(2)'!$C$1018:$C$1019,"&gt;="&amp;$K119,'1.2(2)'!$C$1018:$C$1019,"&lt;="&amp;$L119)</f>
        <v>0</v>
      </c>
    </row>
    <row r="120" spans="2:18">
      <c r="B120" s="70" t="s">
        <v>741</v>
      </c>
      <c r="C120" s="22"/>
      <c r="D120" s="21" t="s">
        <v>758</v>
      </c>
      <c r="E120" s="21" t="s">
        <v>999</v>
      </c>
      <c r="F120" s="69" t="s">
        <v>13</v>
      </c>
      <c r="G120" s="22" t="s">
        <v>1000</v>
      </c>
      <c r="H120" s="74" t="s">
        <v>761</v>
      </c>
      <c r="I120" s="75"/>
      <c r="J120" s="140">
        <f t="shared" si="17"/>
        <v>24</v>
      </c>
      <c r="K120" s="60">
        <f>INDEX('1.2(1)②'!$B:$B,MATCH(M120,'1.2(1)②'!$A:$A,0),1)</f>
        <v>24</v>
      </c>
      <c r="L120" s="17">
        <f t="shared" si="19"/>
        <v>24</v>
      </c>
      <c r="M120" s="17" t="str">
        <f t="shared" si="18"/>
        <v>産業（非製造業）鉱業非鉄金属鉱業採鉱工程電気使用設備</v>
      </c>
      <c r="O120" s="58" t="str">
        <f>INDEX('1.2(1)②'!$J:$J,MATCH($K120,'1.2(1)②'!$B:$B,0),1)</f>
        <v>油圧式削孔機の導入</v>
      </c>
      <c r="P120">
        <f t="shared" si="20"/>
        <v>1</v>
      </c>
      <c r="Q120">
        <f>COUNTIFS('1.2(2)'!J$1018:J$1019,"〇",'1.2(2)'!$C$1018:$C$1019,"&gt;="&amp;$K120,'1.2(2)'!$C$1018:$C$1019,"&lt;="&amp;$L120)+COUNTIFS('1.2(2)'!J$1018:J$1019,"△",'1.2(2)'!$C$1018:$C$1019,"&gt;="&amp;$K120,'1.2(2)'!$C$1018:$C$1019,"&lt;="&amp;$L120)</f>
        <v>0</v>
      </c>
      <c r="R120">
        <f>COUNTIFS('1.2(2)'!K$1018:K$1019,"〇",'1.2(2)'!$C$1018:$C$1019,"&gt;="&amp;$K120,'1.2(2)'!$C$1018:$C$1019,"&lt;="&amp;$L120)+COUNTIFS('1.2(2)'!K$1018:K$1019,"△",'1.2(2)'!$C$1018:$C$1019,"&gt;="&amp;$K120,'1.2(2)'!$C$1018:$C$1019,"&lt;="&amp;$L120)</f>
        <v>0</v>
      </c>
    </row>
    <row r="121" spans="2:18">
      <c r="B121" s="70" t="s">
        <v>741</v>
      </c>
      <c r="C121" s="22"/>
      <c r="D121" s="69" t="s">
        <v>758</v>
      </c>
      <c r="E121" s="69" t="s">
        <v>999</v>
      </c>
      <c r="F121" s="69" t="s">
        <v>13</v>
      </c>
      <c r="G121" s="21" t="s">
        <v>762</v>
      </c>
      <c r="H121" s="74" t="s">
        <v>117</v>
      </c>
      <c r="I121" s="75"/>
      <c r="J121" s="140">
        <f t="shared" si="17"/>
        <v>25</v>
      </c>
      <c r="K121" s="60">
        <f>INDEX('1.2(1)②'!$B:$B,MATCH(M121,'1.2(1)②'!$A:$A,0),1)</f>
        <v>25</v>
      </c>
      <c r="L121" s="17">
        <f t="shared" si="19"/>
        <v>25</v>
      </c>
      <c r="M121" s="17" t="str">
        <f t="shared" si="18"/>
        <v>産業（非製造業）鉱業非鉄金属鉱業坑廃水処理工程電気使用設備</v>
      </c>
      <c r="O121" s="58" t="str">
        <f>INDEX('1.2(1)②'!$J:$J,MATCH($K121,'1.2(1)②'!$B:$B,0),1)</f>
        <v>坑内排水量の低減（新しい坑内充填方法の導入、湧水箇所の止水工事）</v>
      </c>
      <c r="P121">
        <f t="shared" si="20"/>
        <v>1</v>
      </c>
      <c r="Q121">
        <f>COUNTIFS('1.2(2)'!J$1018:J$1019,"〇",'1.2(2)'!$C$1018:$C$1019,"&gt;="&amp;$K121,'1.2(2)'!$C$1018:$C$1019,"&lt;="&amp;$L121)+COUNTIFS('1.2(2)'!J$1018:J$1019,"△",'1.2(2)'!$C$1018:$C$1019,"&gt;="&amp;$K121,'1.2(2)'!$C$1018:$C$1019,"&lt;="&amp;$L121)</f>
        <v>0</v>
      </c>
      <c r="R121">
        <f>COUNTIFS('1.2(2)'!K$1018:K$1019,"〇",'1.2(2)'!$C$1018:$C$1019,"&gt;="&amp;$K121,'1.2(2)'!$C$1018:$C$1019,"&lt;="&amp;$L121)+COUNTIFS('1.2(2)'!K$1018:K$1019,"△",'1.2(2)'!$C$1018:$C$1019,"&gt;="&amp;$K121,'1.2(2)'!$C$1018:$C$1019,"&lt;="&amp;$L121)</f>
        <v>0</v>
      </c>
    </row>
    <row r="122" spans="2:18">
      <c r="B122" s="70" t="s">
        <v>741</v>
      </c>
      <c r="C122" s="22"/>
      <c r="D122" s="70" t="s">
        <v>758</v>
      </c>
      <c r="E122" s="21" t="s">
        <v>1001</v>
      </c>
      <c r="F122" s="69" t="s">
        <v>13</v>
      </c>
      <c r="G122" s="21" t="s">
        <v>1000</v>
      </c>
      <c r="H122" s="74" t="s">
        <v>117</v>
      </c>
      <c r="I122" s="75"/>
      <c r="J122" s="140">
        <f t="shared" si="17"/>
        <v>26</v>
      </c>
      <c r="K122" s="60">
        <f>INDEX('1.2(1)②'!$B:$B,MATCH(M122,'1.2(1)②'!$A:$A,0),1)</f>
        <v>26</v>
      </c>
      <c r="L122" s="17">
        <f t="shared" si="19"/>
        <v>26</v>
      </c>
      <c r="M122" s="17" t="str">
        <f t="shared" si="18"/>
        <v>産業（非製造業）鉱業石炭鉱業採鉱工程電気使用設備</v>
      </c>
      <c r="O122" s="58" t="str">
        <f>INDEX('1.2(1)②'!$J:$J,MATCH($K122,'1.2(1)②'!$B:$B,0),1)</f>
        <v>高効率切削機械の導入</v>
      </c>
      <c r="P122">
        <f t="shared" si="20"/>
        <v>1</v>
      </c>
      <c r="Q122">
        <f>COUNTIFS('1.2(2)'!J$1018:J$1019,"〇",'1.2(2)'!$C$1018:$C$1019,"&gt;="&amp;$K122,'1.2(2)'!$C$1018:$C$1019,"&lt;="&amp;$L122)+COUNTIFS('1.2(2)'!J$1018:J$1019,"△",'1.2(2)'!$C$1018:$C$1019,"&gt;="&amp;$K122,'1.2(2)'!$C$1018:$C$1019,"&lt;="&amp;$L122)</f>
        <v>0</v>
      </c>
      <c r="R122">
        <f>COUNTIFS('1.2(2)'!K$1018:K$1019,"〇",'1.2(2)'!$C$1018:$C$1019,"&gt;="&amp;$K122,'1.2(2)'!$C$1018:$C$1019,"&lt;="&amp;$L122)+COUNTIFS('1.2(2)'!K$1018:K$1019,"△",'1.2(2)'!$C$1018:$C$1019,"&gt;="&amp;$K122,'1.2(2)'!$C$1018:$C$1019,"&lt;="&amp;$L122)</f>
        <v>0</v>
      </c>
    </row>
    <row r="123" spans="2:18">
      <c r="B123" s="70" t="s">
        <v>741</v>
      </c>
      <c r="C123" s="22"/>
      <c r="D123" s="70" t="s">
        <v>758</v>
      </c>
      <c r="E123" s="69" t="s">
        <v>1001</v>
      </c>
      <c r="F123" s="69" t="s">
        <v>13</v>
      </c>
      <c r="G123" s="72" t="s">
        <v>1000</v>
      </c>
      <c r="H123" s="74" t="s">
        <v>107</v>
      </c>
      <c r="I123" s="75"/>
      <c r="J123" s="140">
        <f t="shared" si="17"/>
        <v>27</v>
      </c>
      <c r="K123" s="60">
        <f>INDEX('1.2(1)②'!$B:$B,MATCH(M123,'1.2(1)②'!$A:$A,0),1)</f>
        <v>27</v>
      </c>
      <c r="L123" s="17">
        <f t="shared" si="19"/>
        <v>27</v>
      </c>
      <c r="M123" s="17" t="str">
        <f t="shared" si="18"/>
        <v>産業（非製造業）鉱業石炭鉱業採鉱工程その他</v>
      </c>
      <c r="O123" s="58" t="str">
        <f>INDEX('1.2(1)②'!$J:$J,MATCH($K123,'1.2(1)②'!$B:$B,0),1)</f>
        <v>掘削、積込、運搬用車両系機械の大型化等による高効率化</v>
      </c>
      <c r="P123">
        <f t="shared" si="20"/>
        <v>1</v>
      </c>
      <c r="Q123">
        <f>COUNTIFS('1.2(2)'!J$1018:J$1019,"〇",'1.2(2)'!$C$1018:$C$1019,"&gt;="&amp;$K123,'1.2(2)'!$C$1018:$C$1019,"&lt;="&amp;$L123)+COUNTIFS('1.2(2)'!J$1018:J$1019,"△",'1.2(2)'!$C$1018:$C$1019,"&gt;="&amp;$K123,'1.2(2)'!$C$1018:$C$1019,"&lt;="&amp;$L123)</f>
        <v>0</v>
      </c>
      <c r="R123">
        <f>COUNTIFS('1.2(2)'!K$1018:K$1019,"〇",'1.2(2)'!$C$1018:$C$1019,"&gt;="&amp;$K123,'1.2(2)'!$C$1018:$C$1019,"&lt;="&amp;$L123)+COUNTIFS('1.2(2)'!K$1018:K$1019,"△",'1.2(2)'!$C$1018:$C$1019,"&gt;="&amp;$K123,'1.2(2)'!$C$1018:$C$1019,"&lt;="&amp;$L123)</f>
        <v>0</v>
      </c>
    </row>
    <row r="124" spans="2:18">
      <c r="B124" s="70" t="s">
        <v>741</v>
      </c>
      <c r="C124" s="22"/>
      <c r="D124" s="70" t="s">
        <v>758</v>
      </c>
      <c r="E124" s="71" t="s">
        <v>1001</v>
      </c>
      <c r="F124" s="69" t="s">
        <v>13</v>
      </c>
      <c r="G124" s="23" t="s">
        <v>765</v>
      </c>
      <c r="H124" s="74" t="s">
        <v>117</v>
      </c>
      <c r="I124" s="75"/>
      <c r="J124" s="140">
        <f t="shared" si="17"/>
        <v>28</v>
      </c>
      <c r="K124" s="60">
        <f>INDEX('1.2(1)②'!$B:$B,MATCH(M124,'1.2(1)②'!$A:$A,0),1)</f>
        <v>28</v>
      </c>
      <c r="L124" s="17">
        <f t="shared" si="19"/>
        <v>28</v>
      </c>
      <c r="M124" s="17" t="str">
        <f t="shared" si="18"/>
        <v>産業（非製造業）鉱業石炭鉱業排水工程電気使用設備</v>
      </c>
      <c r="O124" s="58" t="str">
        <f>INDEX('1.2(1)②'!$J:$J,MATCH($K124,'1.2(1)②'!$B:$B,0),1)</f>
        <v>坑内揚水用ポンプのフロートスイッチによる自動運転化</v>
      </c>
      <c r="P124">
        <f t="shared" si="20"/>
        <v>1</v>
      </c>
      <c r="Q124">
        <f>COUNTIFS('1.2(2)'!J$1018:J$1019,"〇",'1.2(2)'!$C$1018:$C$1019,"&gt;="&amp;$K124,'1.2(2)'!$C$1018:$C$1019,"&lt;="&amp;$L124)+COUNTIFS('1.2(2)'!J$1018:J$1019,"△",'1.2(2)'!$C$1018:$C$1019,"&gt;="&amp;$K124,'1.2(2)'!$C$1018:$C$1019,"&lt;="&amp;$L124)</f>
        <v>0</v>
      </c>
      <c r="R124">
        <f>COUNTIFS('1.2(2)'!K$1018:K$1019,"〇",'1.2(2)'!$C$1018:$C$1019,"&gt;="&amp;$K124,'1.2(2)'!$C$1018:$C$1019,"&lt;="&amp;$L124)+COUNTIFS('1.2(2)'!K$1018:K$1019,"△",'1.2(2)'!$C$1018:$C$1019,"&gt;="&amp;$K124,'1.2(2)'!$C$1018:$C$1019,"&lt;="&amp;$L124)</f>
        <v>0</v>
      </c>
    </row>
    <row r="125" spans="2:18">
      <c r="B125" s="70" t="s">
        <v>741</v>
      </c>
      <c r="C125" s="22"/>
      <c r="D125" s="70" t="s">
        <v>758</v>
      </c>
      <c r="E125" s="22" t="s">
        <v>1002</v>
      </c>
      <c r="F125" s="69" t="s">
        <v>13</v>
      </c>
      <c r="G125" s="22" t="s">
        <v>767</v>
      </c>
      <c r="H125" s="74" t="s">
        <v>107</v>
      </c>
      <c r="I125" s="75"/>
      <c r="J125" s="140">
        <f t="shared" si="17"/>
        <v>29</v>
      </c>
      <c r="K125" s="60">
        <f>INDEX('1.2(1)②'!$B:$B,MATCH(M125,'1.2(1)②'!$A:$A,0),1)</f>
        <v>29</v>
      </c>
      <c r="L125" s="17">
        <f t="shared" si="19"/>
        <v>29</v>
      </c>
      <c r="M125" s="17" t="str">
        <f t="shared" si="18"/>
        <v>産業（非製造業）鉱業石灰石鉱業採掘工程その他</v>
      </c>
      <c r="O125" s="58" t="str">
        <f>INDEX('1.2(1)②'!$J:$J,MATCH($K125,'1.2(1)②'!$B:$B,0),1)</f>
        <v>掘削、積込、運搬用車両系機械の大型化、ハイブリッド化等による高効率化</v>
      </c>
      <c r="P125">
        <f t="shared" si="20"/>
        <v>1</v>
      </c>
      <c r="Q125">
        <f>COUNTIFS('1.2(2)'!J$1018:J$1019,"〇",'1.2(2)'!$C$1018:$C$1019,"&gt;="&amp;$K125,'1.2(2)'!$C$1018:$C$1019,"&lt;="&amp;$L125)+COUNTIFS('1.2(2)'!J$1018:J$1019,"△",'1.2(2)'!$C$1018:$C$1019,"&gt;="&amp;$K125,'1.2(2)'!$C$1018:$C$1019,"&lt;="&amp;$L125)</f>
        <v>0</v>
      </c>
      <c r="R125">
        <f>COUNTIFS('1.2(2)'!K$1018:K$1019,"〇",'1.2(2)'!$C$1018:$C$1019,"&gt;="&amp;$K125,'1.2(2)'!$C$1018:$C$1019,"&lt;="&amp;$L125)+COUNTIFS('1.2(2)'!K$1018:K$1019,"△",'1.2(2)'!$C$1018:$C$1019,"&gt;="&amp;$K125,'1.2(2)'!$C$1018:$C$1019,"&lt;="&amp;$L125)</f>
        <v>0</v>
      </c>
    </row>
    <row r="126" spans="2:18">
      <c r="B126" s="70" t="s">
        <v>741</v>
      </c>
      <c r="C126" s="22"/>
      <c r="D126" s="71" t="s">
        <v>758</v>
      </c>
      <c r="E126" s="72" t="s">
        <v>1002</v>
      </c>
      <c r="F126" s="69" t="s">
        <v>13</v>
      </c>
      <c r="G126" s="115" t="s">
        <v>769</v>
      </c>
      <c r="H126" s="74" t="s">
        <v>117</v>
      </c>
      <c r="I126" s="75"/>
      <c r="J126" s="140" t="str">
        <f t="shared" si="17"/>
        <v>30～31</v>
      </c>
      <c r="K126" s="60">
        <f>INDEX('1.2(1)②'!$B:$B,MATCH(M126,'1.2(1)②'!$A:$A,0),1)</f>
        <v>30</v>
      </c>
      <c r="L126" s="17">
        <f t="shared" si="19"/>
        <v>31</v>
      </c>
      <c r="M126" s="17" t="str">
        <f t="shared" si="18"/>
        <v>産業（非製造業）鉱業石灰石鉱業破砕・選別工程電気使用設備</v>
      </c>
      <c r="O126" s="58" t="str">
        <f>INDEX('1.2(1)②'!$J:$J,MATCH($K126,'1.2(1)②'!$B:$B,0),1)</f>
        <v>高破砕率の破砕機による破砕・選別設備の集約化</v>
      </c>
      <c r="P126">
        <f t="shared" si="20"/>
        <v>2</v>
      </c>
      <c r="Q126">
        <f>COUNTIFS('1.2(2)'!J$1018:J$1019,"〇",'1.2(2)'!$C$1018:$C$1019,"&gt;="&amp;$K126,'1.2(2)'!$C$1018:$C$1019,"&lt;="&amp;$L126)+COUNTIFS('1.2(2)'!J$1018:J$1019,"△",'1.2(2)'!$C$1018:$C$1019,"&gt;="&amp;$K126,'1.2(2)'!$C$1018:$C$1019,"&lt;="&amp;$L126)</f>
        <v>0</v>
      </c>
      <c r="R126">
        <f>COUNTIFS('1.2(2)'!K$1018:K$1019,"〇",'1.2(2)'!$C$1018:$C$1019,"&gt;="&amp;$K126,'1.2(2)'!$C$1018:$C$1019,"&lt;="&amp;$L126)+COUNTIFS('1.2(2)'!K$1018:K$1019,"△",'1.2(2)'!$C$1018:$C$1019,"&gt;="&amp;$K126,'1.2(2)'!$C$1018:$C$1019,"&lt;="&amp;$L126)</f>
        <v>0</v>
      </c>
    </row>
    <row r="127" spans="2:18">
      <c r="B127" s="71" t="s">
        <v>741</v>
      </c>
      <c r="C127" s="23"/>
      <c r="D127" s="383" t="s">
        <v>771</v>
      </c>
      <c r="E127" s="384"/>
      <c r="F127" s="69" t="s">
        <v>13</v>
      </c>
      <c r="G127" s="50" t="s">
        <v>680</v>
      </c>
      <c r="H127" s="74" t="s">
        <v>772</v>
      </c>
      <c r="I127" s="75"/>
      <c r="J127" s="140">
        <f t="shared" si="17"/>
        <v>32</v>
      </c>
      <c r="K127" s="60">
        <f>INDEX('1.2(1)②'!$B:$B,MATCH(M127,'1.2(1)②'!$A:$A,0),1)</f>
        <v>32</v>
      </c>
      <c r="L127" s="17">
        <f t="shared" si="19"/>
        <v>32</v>
      </c>
      <c r="M127" s="17" t="str">
        <f t="shared" si="18"/>
        <v>産業（非製造業）建設業ー建設機械</v>
      </c>
      <c r="O127" s="58" t="str">
        <f>INDEX('1.2(1)②'!$J:$J,MATCH($K127,'1.2(1)②'!$B:$B,0),1)</f>
        <v>省エネ型建設機械の導入</v>
      </c>
      <c r="P127">
        <f t="shared" si="20"/>
        <v>1</v>
      </c>
      <c r="Q127">
        <f>COUNTIFS('1.2(2)'!J$1018:J$1019,"〇",'1.2(2)'!$C$1018:$C$1019,"&gt;="&amp;$K127,'1.2(2)'!$C$1018:$C$1019,"&lt;="&amp;$L127)+COUNTIFS('1.2(2)'!J$1018:J$1019,"△",'1.2(2)'!$C$1018:$C$1019,"&gt;="&amp;$K127,'1.2(2)'!$C$1018:$C$1019,"&lt;="&amp;$L127)</f>
        <v>0</v>
      </c>
      <c r="R127">
        <f>COUNTIFS('1.2(2)'!K$1018:K$1019,"〇",'1.2(2)'!$C$1018:$C$1019,"&gt;="&amp;$K127,'1.2(2)'!$C$1018:$C$1019,"&lt;="&amp;$L127)+COUNTIFS('1.2(2)'!K$1018:K$1019,"△",'1.2(2)'!$C$1018:$C$1019,"&gt;="&amp;$K127,'1.2(2)'!$C$1018:$C$1019,"&lt;="&amp;$L127)</f>
        <v>0</v>
      </c>
    </row>
    <row r="128" spans="2:18">
      <c r="B128" s="22" t="s">
        <v>774</v>
      </c>
      <c r="C128" s="22"/>
      <c r="D128" s="21" t="s">
        <v>775</v>
      </c>
      <c r="E128" s="21" t="s">
        <v>808</v>
      </c>
      <c r="F128" s="69" t="s">
        <v>13</v>
      </c>
      <c r="G128" s="22" t="s">
        <v>1003</v>
      </c>
      <c r="H128" s="74" t="s">
        <v>74</v>
      </c>
      <c r="I128" s="75"/>
      <c r="J128" s="140" t="str">
        <f t="shared" si="17"/>
        <v>33～36</v>
      </c>
      <c r="K128" s="60">
        <f>INDEX('1.2(1)②'!$B:$B,MATCH(M128,'1.2(1)②'!$A:$A,0),1)</f>
        <v>33</v>
      </c>
      <c r="L128" s="17">
        <f t="shared" si="19"/>
        <v>36</v>
      </c>
      <c r="M128" s="17" t="str">
        <f t="shared" si="18"/>
        <v>産業（製造業）鉄鋼業製鉄業、製鋼・製鋼圧延業等※1製銑工程（コークス工程、焼結工程、高炉工程）燃焼設備</v>
      </c>
      <c r="O128" s="58" t="str">
        <f>INDEX('1.2(1)②'!$J:$J,MATCH($K128,'1.2(1)②'!$B:$B,0),1)</f>
        <v>コークス自動燃焼設備</v>
      </c>
      <c r="P128">
        <f t="shared" si="20"/>
        <v>4</v>
      </c>
      <c r="Q128">
        <f>COUNTIFS('1.2(2)'!J$1018:J$1019,"〇",'1.2(2)'!$C$1018:$C$1019,"&gt;="&amp;$K128,'1.2(2)'!$C$1018:$C$1019,"&lt;="&amp;$L128)+COUNTIFS('1.2(2)'!J$1018:J$1019,"△",'1.2(2)'!$C$1018:$C$1019,"&gt;="&amp;$K128,'1.2(2)'!$C$1018:$C$1019,"&lt;="&amp;$L128)</f>
        <v>0</v>
      </c>
      <c r="R128">
        <f>COUNTIFS('1.2(2)'!K$1018:K$1019,"〇",'1.2(2)'!$C$1018:$C$1019,"&gt;="&amp;$K128,'1.2(2)'!$C$1018:$C$1019,"&lt;="&amp;$L128)+COUNTIFS('1.2(2)'!K$1018:K$1019,"△",'1.2(2)'!$C$1018:$C$1019,"&gt;="&amp;$K128,'1.2(2)'!$C$1018:$C$1019,"&lt;="&amp;$L128)</f>
        <v>0</v>
      </c>
    </row>
    <row r="129" spans="2:18">
      <c r="B129" s="69" t="s">
        <v>774</v>
      </c>
      <c r="C129" s="22"/>
      <c r="D129" s="69" t="s">
        <v>775</v>
      </c>
      <c r="E129" s="69" t="s">
        <v>808</v>
      </c>
      <c r="F129" s="69" t="s">
        <v>13</v>
      </c>
      <c r="G129" s="69" t="s">
        <v>1003</v>
      </c>
      <c r="H129" s="74" t="s">
        <v>89</v>
      </c>
      <c r="I129" s="75"/>
      <c r="J129" s="140" t="str">
        <f t="shared" si="17"/>
        <v>37～39</v>
      </c>
      <c r="K129" s="60">
        <f>INDEX('1.2(1)②'!$B:$B,MATCH(M129,'1.2(1)②'!$A:$A,0),1)</f>
        <v>37</v>
      </c>
      <c r="L129" s="17">
        <f t="shared" si="19"/>
        <v>39</v>
      </c>
      <c r="M129" s="17" t="str">
        <f t="shared" si="18"/>
        <v>産業（製造業）鉄鋼業製鉄業、製鋼・製鋼圧延業等※1製銑工程（コークス工程、焼結工程、高炉工程）熱利用設備</v>
      </c>
      <c r="O129" s="58" t="str">
        <f>INDEX('1.2(1)②'!$J:$J,MATCH($K129,'1.2(1)②'!$B:$B,0),1)</f>
        <v>溶銑鍋放熱防止</v>
      </c>
      <c r="P129">
        <f t="shared" si="20"/>
        <v>3</v>
      </c>
      <c r="Q129">
        <f>COUNTIFS('1.2(2)'!J$1018:J$1019,"〇",'1.2(2)'!$C$1018:$C$1019,"&gt;="&amp;$K129,'1.2(2)'!$C$1018:$C$1019,"&lt;="&amp;$L129)+COUNTIFS('1.2(2)'!J$1018:J$1019,"△",'1.2(2)'!$C$1018:$C$1019,"&gt;="&amp;$K129,'1.2(2)'!$C$1018:$C$1019,"&lt;="&amp;$L129)</f>
        <v>0</v>
      </c>
      <c r="R129">
        <f>COUNTIFS('1.2(2)'!K$1018:K$1019,"〇",'1.2(2)'!$C$1018:$C$1019,"&gt;="&amp;$K129,'1.2(2)'!$C$1018:$C$1019,"&lt;="&amp;$L129)+COUNTIFS('1.2(2)'!K$1018:K$1019,"△",'1.2(2)'!$C$1018:$C$1019,"&gt;="&amp;$K129,'1.2(2)'!$C$1018:$C$1019,"&lt;="&amp;$L129)</f>
        <v>0</v>
      </c>
    </row>
    <row r="130" spans="2:18">
      <c r="B130" s="69" t="s">
        <v>774</v>
      </c>
      <c r="C130" s="22"/>
      <c r="D130" s="70" t="s">
        <v>775</v>
      </c>
      <c r="E130" s="70" t="s">
        <v>808</v>
      </c>
      <c r="F130" s="69" t="s">
        <v>13</v>
      </c>
      <c r="G130" s="70" t="s">
        <v>1003</v>
      </c>
      <c r="H130" s="74" t="s">
        <v>560</v>
      </c>
      <c r="I130" s="75"/>
      <c r="J130" s="140" t="str">
        <f t="shared" si="17"/>
        <v>40～51</v>
      </c>
      <c r="K130" s="60">
        <f>INDEX('1.2(1)②'!$B:$B,MATCH(M130,'1.2(1)②'!$A:$A,0),1)</f>
        <v>40</v>
      </c>
      <c r="L130" s="17">
        <f t="shared" si="19"/>
        <v>51</v>
      </c>
      <c r="M130" s="17" t="str">
        <f t="shared" si="18"/>
        <v>産業（製造業）鉄鋼業製鉄業、製鋼・製鋼圧延業等※1製銑工程（コークス工程、焼結工程、高炉工程）廃熱回収設備</v>
      </c>
      <c r="O130" s="58" t="str">
        <f>INDEX('1.2(1)②'!$J:$J,MATCH($K130,'1.2(1)②'!$B:$B,0),1)</f>
        <v>コークス乾式消火設備（ＣＤＱ）</v>
      </c>
      <c r="P130">
        <f t="shared" si="20"/>
        <v>12</v>
      </c>
      <c r="Q130">
        <f>COUNTIFS('1.2(2)'!J$1018:J$1019,"〇",'1.2(2)'!$C$1018:$C$1019,"&gt;="&amp;$K130,'1.2(2)'!$C$1018:$C$1019,"&lt;="&amp;$L130)+COUNTIFS('1.2(2)'!J$1018:J$1019,"△",'1.2(2)'!$C$1018:$C$1019,"&gt;="&amp;$K130,'1.2(2)'!$C$1018:$C$1019,"&lt;="&amp;$L130)</f>
        <v>0</v>
      </c>
      <c r="R130">
        <f>COUNTIFS('1.2(2)'!K$1018:K$1019,"〇",'1.2(2)'!$C$1018:$C$1019,"&gt;="&amp;$K130,'1.2(2)'!$C$1018:$C$1019,"&lt;="&amp;$L130)+COUNTIFS('1.2(2)'!K$1018:K$1019,"△",'1.2(2)'!$C$1018:$C$1019,"&gt;="&amp;$K130,'1.2(2)'!$C$1018:$C$1019,"&lt;="&amp;$L130)</f>
        <v>0</v>
      </c>
    </row>
    <row r="131" spans="2:18">
      <c r="B131" s="69" t="s">
        <v>774</v>
      </c>
      <c r="C131" s="22"/>
      <c r="D131" s="70" t="s">
        <v>775</v>
      </c>
      <c r="E131" s="70" t="s">
        <v>808</v>
      </c>
      <c r="F131" s="69" t="s">
        <v>13</v>
      </c>
      <c r="G131" s="70" t="s">
        <v>1003</v>
      </c>
      <c r="H131" s="74" t="s">
        <v>1004</v>
      </c>
      <c r="I131" s="75"/>
      <c r="J131" s="140" t="str">
        <f t="shared" si="17"/>
        <v>52～54</v>
      </c>
      <c r="K131" s="60">
        <f>INDEX('1.2(1)②'!$B:$B,MATCH(M131,'1.2(1)②'!$A:$A,0),1)</f>
        <v>52</v>
      </c>
      <c r="L131" s="17">
        <f t="shared" si="19"/>
        <v>54</v>
      </c>
      <c r="M131" s="17" t="str">
        <f t="shared" si="18"/>
        <v>産業（製造業）鉄鋼業製鉄業、製鋼・製鋼圧延業等※1製銑工程（コークス工程、焼結工程、高炉工程）省エネルギー型製造プロセス</v>
      </c>
      <c r="O131" s="58" t="str">
        <f>INDEX('1.2(1)②'!$J:$J,MATCH($K131,'1.2(1)②'!$B:$B,0),1)</f>
        <v>微粉炭吹き込み（ＰＣＩ）</v>
      </c>
      <c r="P131">
        <f t="shared" si="20"/>
        <v>3</v>
      </c>
      <c r="Q131">
        <f>COUNTIFS('1.2(2)'!J$1018:J$1019,"〇",'1.2(2)'!$C$1018:$C$1019,"&gt;="&amp;$K131,'1.2(2)'!$C$1018:$C$1019,"&lt;="&amp;$L131)+COUNTIFS('1.2(2)'!J$1018:J$1019,"△",'1.2(2)'!$C$1018:$C$1019,"&gt;="&amp;$K131,'1.2(2)'!$C$1018:$C$1019,"&lt;="&amp;$L131)</f>
        <v>0</v>
      </c>
      <c r="R131">
        <f>COUNTIFS('1.2(2)'!K$1018:K$1019,"〇",'1.2(2)'!$C$1018:$C$1019,"&gt;="&amp;$K131,'1.2(2)'!$C$1018:$C$1019,"&lt;="&amp;$L131)+COUNTIFS('1.2(2)'!K$1018:K$1019,"△",'1.2(2)'!$C$1018:$C$1019,"&gt;="&amp;$K131,'1.2(2)'!$C$1018:$C$1019,"&lt;="&amp;$L131)</f>
        <v>0</v>
      </c>
    </row>
    <row r="132" spans="2:18">
      <c r="B132" s="69" t="s">
        <v>774</v>
      </c>
      <c r="C132" s="22"/>
      <c r="D132" s="70" t="s">
        <v>775</v>
      </c>
      <c r="E132" s="70" t="s">
        <v>808</v>
      </c>
      <c r="F132" s="69" t="s">
        <v>13</v>
      </c>
      <c r="G132" s="70" t="s">
        <v>1003</v>
      </c>
      <c r="H132" s="74" t="s">
        <v>107</v>
      </c>
      <c r="I132" s="75"/>
      <c r="J132" s="140" t="str">
        <f t="shared" si="17"/>
        <v>55～61</v>
      </c>
      <c r="K132" s="60">
        <f>INDEX('1.2(1)②'!$B:$B,MATCH(M132,'1.2(1)②'!$A:$A,0),1)</f>
        <v>55</v>
      </c>
      <c r="L132" s="17">
        <f t="shared" si="19"/>
        <v>61</v>
      </c>
      <c r="M132" s="17" t="str">
        <f t="shared" si="18"/>
        <v>産業（製造業）鉄鋼業製鉄業、製鋼・製鋼圧延業等※1製銑工程（コークス工程、焼結工程、高炉工程）その他</v>
      </c>
      <c r="O132" s="58" t="str">
        <f>INDEX('1.2(1)②'!$J:$J,MATCH($K132,'1.2(1)②'!$B:$B,0),1)</f>
        <v>高炉装入物分布制御装置</v>
      </c>
      <c r="P132">
        <f t="shared" si="20"/>
        <v>7</v>
      </c>
      <c r="Q132">
        <f>COUNTIFS('1.2(2)'!J$1018:J$1019,"〇",'1.2(2)'!$C$1018:$C$1019,"&gt;="&amp;$K132,'1.2(2)'!$C$1018:$C$1019,"&lt;="&amp;$L132)+COUNTIFS('1.2(2)'!J$1018:J$1019,"△",'1.2(2)'!$C$1018:$C$1019,"&gt;="&amp;$K132,'1.2(2)'!$C$1018:$C$1019,"&lt;="&amp;$L132)</f>
        <v>0</v>
      </c>
      <c r="R132">
        <f>COUNTIFS('1.2(2)'!K$1018:K$1019,"〇",'1.2(2)'!$C$1018:$C$1019,"&gt;="&amp;$K132,'1.2(2)'!$C$1018:$C$1019,"&lt;="&amp;$L132)+COUNTIFS('1.2(2)'!K$1018:K$1019,"△",'1.2(2)'!$C$1018:$C$1019,"&gt;="&amp;$K132,'1.2(2)'!$C$1018:$C$1019,"&lt;="&amp;$L132)</f>
        <v>0</v>
      </c>
    </row>
    <row r="133" spans="2:18">
      <c r="B133" s="69" t="s">
        <v>774</v>
      </c>
      <c r="C133" s="22"/>
      <c r="D133" s="70" t="s">
        <v>775</v>
      </c>
      <c r="E133" s="70" t="s">
        <v>808</v>
      </c>
      <c r="F133" s="69" t="s">
        <v>13</v>
      </c>
      <c r="G133" s="21" t="s">
        <v>777</v>
      </c>
      <c r="H133" s="74" t="s">
        <v>89</v>
      </c>
      <c r="I133" s="75"/>
      <c r="J133" s="140" t="str">
        <f t="shared" si="17"/>
        <v>62～63</v>
      </c>
      <c r="K133" s="60">
        <f>INDEX('1.2(1)②'!$B:$B,MATCH(M133,'1.2(1)②'!$A:$A,0),1)</f>
        <v>62</v>
      </c>
      <c r="L133" s="17">
        <f t="shared" si="19"/>
        <v>63</v>
      </c>
      <c r="M133" s="17" t="str">
        <f t="shared" si="18"/>
        <v>産業（製造業）鉄鋼業製鉄業、製鋼・製鋼圧延業等※1製鋼工程熱利用設備</v>
      </c>
      <c r="O133" s="58" t="str">
        <f>INDEX('1.2(1)②'!$J:$J,MATCH($K133,'1.2(1)②'!$B:$B,0),1)</f>
        <v>高導電性導体電極支援腕</v>
      </c>
      <c r="P133">
        <f t="shared" si="20"/>
        <v>2</v>
      </c>
      <c r="Q133">
        <f>COUNTIFS('1.2(2)'!J$1018:J$1019,"〇",'1.2(2)'!$C$1018:$C$1019,"&gt;="&amp;$K133,'1.2(2)'!$C$1018:$C$1019,"&lt;="&amp;$L133)+COUNTIFS('1.2(2)'!J$1018:J$1019,"△",'1.2(2)'!$C$1018:$C$1019,"&gt;="&amp;$K133,'1.2(2)'!$C$1018:$C$1019,"&lt;="&amp;$L133)</f>
        <v>0</v>
      </c>
      <c r="R133">
        <f>COUNTIFS('1.2(2)'!K$1018:K$1019,"〇",'1.2(2)'!$C$1018:$C$1019,"&gt;="&amp;$K133,'1.2(2)'!$C$1018:$C$1019,"&lt;="&amp;$L133)+COUNTIFS('1.2(2)'!K$1018:K$1019,"△",'1.2(2)'!$C$1018:$C$1019,"&gt;="&amp;$K133,'1.2(2)'!$C$1018:$C$1019,"&lt;="&amp;$L133)</f>
        <v>0</v>
      </c>
    </row>
    <row r="134" spans="2:18">
      <c r="B134" s="69" t="s">
        <v>774</v>
      </c>
      <c r="C134" s="22"/>
      <c r="D134" s="70" t="s">
        <v>775</v>
      </c>
      <c r="E134" s="70" t="s">
        <v>808</v>
      </c>
      <c r="F134" s="69" t="s">
        <v>13</v>
      </c>
      <c r="G134" s="69" t="s">
        <v>777</v>
      </c>
      <c r="H134" s="74" t="s">
        <v>560</v>
      </c>
      <c r="I134" s="75"/>
      <c r="J134" s="140" t="str">
        <f t="shared" si="17"/>
        <v>64～66</v>
      </c>
      <c r="K134" s="60">
        <f>INDEX('1.2(1)②'!$B:$B,MATCH(M134,'1.2(1)②'!$A:$A,0),1)</f>
        <v>64</v>
      </c>
      <c r="L134" s="17">
        <f t="shared" si="19"/>
        <v>66</v>
      </c>
      <c r="M134" s="17" t="str">
        <f t="shared" si="18"/>
        <v>産業（製造業）鉄鋼業製鉄業、製鋼・製鋼圧延業等※1製鋼工程廃熱回収設備</v>
      </c>
      <c r="O134" s="58" t="str">
        <f>INDEX('1.2(1)②'!$J:$J,MATCH($K134,'1.2(1)②'!$B:$B,0),1)</f>
        <v>転炉ガス顕熱回収設備</v>
      </c>
      <c r="P134">
        <f t="shared" si="20"/>
        <v>3</v>
      </c>
      <c r="Q134">
        <f>COUNTIFS('1.2(2)'!J$1018:J$1019,"〇",'1.2(2)'!$C$1018:$C$1019,"&gt;="&amp;$K134,'1.2(2)'!$C$1018:$C$1019,"&lt;="&amp;$L134)+COUNTIFS('1.2(2)'!J$1018:J$1019,"△",'1.2(2)'!$C$1018:$C$1019,"&gt;="&amp;$K134,'1.2(2)'!$C$1018:$C$1019,"&lt;="&amp;$L134)</f>
        <v>0</v>
      </c>
      <c r="R134">
        <f>COUNTIFS('1.2(2)'!K$1018:K$1019,"〇",'1.2(2)'!$C$1018:$C$1019,"&gt;="&amp;$K134,'1.2(2)'!$C$1018:$C$1019,"&lt;="&amp;$L134)+COUNTIFS('1.2(2)'!K$1018:K$1019,"△",'1.2(2)'!$C$1018:$C$1019,"&gt;="&amp;$K134,'1.2(2)'!$C$1018:$C$1019,"&lt;="&amp;$L134)</f>
        <v>0</v>
      </c>
    </row>
    <row r="135" spans="2:18">
      <c r="B135" s="69" t="s">
        <v>774</v>
      </c>
      <c r="C135" s="22"/>
      <c r="D135" s="70" t="s">
        <v>775</v>
      </c>
      <c r="E135" s="70" t="s">
        <v>808</v>
      </c>
      <c r="F135" s="69" t="s">
        <v>13</v>
      </c>
      <c r="G135" s="70" t="s">
        <v>777</v>
      </c>
      <c r="H135" s="74" t="s">
        <v>1004</v>
      </c>
      <c r="I135" s="75"/>
      <c r="J135" s="140" t="str">
        <f t="shared" si="17"/>
        <v>67～73</v>
      </c>
      <c r="K135" s="60">
        <f>INDEX('1.2(1)②'!$B:$B,MATCH(M135,'1.2(1)②'!$A:$A,0),1)</f>
        <v>67</v>
      </c>
      <c r="L135" s="17">
        <f t="shared" si="19"/>
        <v>73</v>
      </c>
      <c r="M135" s="17" t="str">
        <f t="shared" si="18"/>
        <v>産業（製造業）鉄鋼業製鉄業、製鋼・製鋼圧延業等※1製鋼工程省エネルギー型製造プロセス</v>
      </c>
      <c r="O135" s="58" t="str">
        <f>INDEX('1.2(1)②'!$J:$J,MATCH($K135,'1.2(1)②'!$B:$B,0),1)</f>
        <v>高温鋼片連続式鋳造設備</v>
      </c>
      <c r="P135">
        <f t="shared" si="20"/>
        <v>7</v>
      </c>
      <c r="Q135">
        <f>COUNTIFS('1.2(2)'!J$1018:J$1019,"〇",'1.2(2)'!$C$1018:$C$1019,"&gt;="&amp;$K135,'1.2(2)'!$C$1018:$C$1019,"&lt;="&amp;$L135)+COUNTIFS('1.2(2)'!J$1018:J$1019,"△",'1.2(2)'!$C$1018:$C$1019,"&gt;="&amp;$K135,'1.2(2)'!$C$1018:$C$1019,"&lt;="&amp;$L135)</f>
        <v>0</v>
      </c>
      <c r="R135">
        <f>COUNTIFS('1.2(2)'!K$1018:K$1019,"〇",'1.2(2)'!$C$1018:$C$1019,"&gt;="&amp;$K135,'1.2(2)'!$C$1018:$C$1019,"&lt;="&amp;$L135)+COUNTIFS('1.2(2)'!K$1018:K$1019,"△",'1.2(2)'!$C$1018:$C$1019,"&gt;="&amp;$K135,'1.2(2)'!$C$1018:$C$1019,"&lt;="&amp;$L135)</f>
        <v>0</v>
      </c>
    </row>
    <row r="136" spans="2:18">
      <c r="B136" s="69" t="s">
        <v>774</v>
      </c>
      <c r="C136" s="22"/>
      <c r="D136" s="70" t="s">
        <v>775</v>
      </c>
      <c r="E136" s="70" t="s">
        <v>808</v>
      </c>
      <c r="F136" s="69" t="s">
        <v>13</v>
      </c>
      <c r="G136" s="71" t="s">
        <v>777</v>
      </c>
      <c r="H136" s="74" t="s">
        <v>107</v>
      </c>
      <c r="I136" s="75"/>
      <c r="J136" s="140" t="str">
        <f t="shared" si="17"/>
        <v>74～81</v>
      </c>
      <c r="K136" s="60">
        <f>INDEX('1.2(1)②'!$B:$B,MATCH(M136,'1.2(1)②'!$A:$A,0),1)</f>
        <v>74</v>
      </c>
      <c r="L136" s="17">
        <f t="shared" si="19"/>
        <v>81</v>
      </c>
      <c r="M136" s="17" t="str">
        <f t="shared" si="18"/>
        <v>産業（製造業）鉄鋼業製鉄業、製鋼・製鋼圧延業等※1製鋼工程その他</v>
      </c>
      <c r="O136" s="58" t="str">
        <f>INDEX('1.2(1)②'!$J:$J,MATCH($K136,'1.2(1)②'!$B:$B,0),1)</f>
        <v>転炉ガス潜熱回収設備（密閉型回収設備を含む）</v>
      </c>
      <c r="P136">
        <f t="shared" si="20"/>
        <v>8</v>
      </c>
      <c r="Q136">
        <f>COUNTIFS('1.2(2)'!J$1018:J$1019,"〇",'1.2(2)'!$C$1018:$C$1019,"&gt;="&amp;$K136,'1.2(2)'!$C$1018:$C$1019,"&lt;="&amp;$L136)+COUNTIFS('1.2(2)'!J$1018:J$1019,"△",'1.2(2)'!$C$1018:$C$1019,"&gt;="&amp;$K136,'1.2(2)'!$C$1018:$C$1019,"&lt;="&amp;$L136)</f>
        <v>0</v>
      </c>
      <c r="R136">
        <f>COUNTIFS('1.2(2)'!K$1018:K$1019,"〇",'1.2(2)'!$C$1018:$C$1019,"&gt;="&amp;$K136,'1.2(2)'!$C$1018:$C$1019,"&lt;="&amp;$L136)+COUNTIFS('1.2(2)'!K$1018:K$1019,"△",'1.2(2)'!$C$1018:$C$1019,"&gt;="&amp;$K136,'1.2(2)'!$C$1018:$C$1019,"&lt;="&amp;$L136)</f>
        <v>0</v>
      </c>
    </row>
    <row r="137" spans="2:18">
      <c r="B137" s="69" t="s">
        <v>774</v>
      </c>
      <c r="C137" s="22"/>
      <c r="D137" s="70" t="s">
        <v>775</v>
      </c>
      <c r="E137" s="70" t="s">
        <v>808</v>
      </c>
      <c r="F137" s="69" t="s">
        <v>13</v>
      </c>
      <c r="G137" s="22" t="s">
        <v>1005</v>
      </c>
      <c r="H137" s="74" t="s">
        <v>89</v>
      </c>
      <c r="I137" s="75"/>
      <c r="J137" s="140" t="str">
        <f t="shared" ref="J137:J168" si="21">HYPERLINK("#'"&amp;$B$17&amp;$B$18&amp;$B$102&amp;"'!B"&amp;K137+6,IF(L137=K137,K137,K137&amp;"～"&amp;L137))</f>
        <v>82～92</v>
      </c>
      <c r="K137" s="60">
        <f>INDEX('1.2(1)②'!$B:$B,MATCH(M137,'1.2(1)②'!$A:$A,0),1)</f>
        <v>82</v>
      </c>
      <c r="L137" s="17">
        <f t="shared" si="19"/>
        <v>92</v>
      </c>
      <c r="M137" s="17" t="str">
        <f t="shared" si="18"/>
        <v>産業（製造業）鉄鋼業製鉄業、製鋼・製鋼圧延業等※1圧延・金属加工・表面処理工程熱利用設備</v>
      </c>
      <c r="O137" s="58" t="str">
        <f>INDEX('1.2(1)②'!$J:$J,MATCH($K137,'1.2(1)②'!$B:$B,0),1)</f>
        <v>鋼片保温カバー</v>
      </c>
      <c r="P137">
        <f t="shared" si="20"/>
        <v>11</v>
      </c>
      <c r="Q137">
        <f>COUNTIFS('1.2(2)'!J$1018:J$1019,"〇",'1.2(2)'!$C$1018:$C$1019,"&gt;="&amp;$K137,'1.2(2)'!$C$1018:$C$1019,"&lt;="&amp;$L137)+COUNTIFS('1.2(2)'!J$1018:J$1019,"△",'1.2(2)'!$C$1018:$C$1019,"&gt;="&amp;$K137,'1.2(2)'!$C$1018:$C$1019,"&lt;="&amp;$L137)</f>
        <v>0</v>
      </c>
      <c r="R137">
        <f>COUNTIFS('1.2(2)'!K$1018:K$1019,"〇",'1.2(2)'!$C$1018:$C$1019,"&gt;="&amp;$K137,'1.2(2)'!$C$1018:$C$1019,"&lt;="&amp;$L137)+COUNTIFS('1.2(2)'!K$1018:K$1019,"△",'1.2(2)'!$C$1018:$C$1019,"&gt;="&amp;$K137,'1.2(2)'!$C$1018:$C$1019,"&lt;="&amp;$L137)</f>
        <v>0</v>
      </c>
    </row>
    <row r="138" spans="2:18">
      <c r="B138" s="69" t="s">
        <v>774</v>
      </c>
      <c r="C138" s="22"/>
      <c r="D138" s="70" t="s">
        <v>775</v>
      </c>
      <c r="E138" s="70" t="s">
        <v>808</v>
      </c>
      <c r="F138" s="69" t="s">
        <v>13</v>
      </c>
      <c r="G138" s="69" t="s">
        <v>1005</v>
      </c>
      <c r="H138" s="74" t="s">
        <v>1004</v>
      </c>
      <c r="I138" s="75"/>
      <c r="J138" s="140" t="str">
        <f t="shared" si="21"/>
        <v>93～102</v>
      </c>
      <c r="K138" s="60">
        <f>INDEX('1.2(1)②'!$B:$B,MATCH(M138,'1.2(1)②'!$A:$A,0),1)</f>
        <v>93</v>
      </c>
      <c r="L138" s="17">
        <f t="shared" si="19"/>
        <v>102</v>
      </c>
      <c r="M138" s="17" t="str">
        <f t="shared" si="18"/>
        <v>産業（製造業）鉄鋼業製鉄業、製鋼・製鋼圧延業等※1圧延・金属加工・表面処理工程省エネルギー型製造プロセス</v>
      </c>
      <c r="O138" s="58" t="str">
        <f>INDEX('1.2(1)②'!$J:$J,MATCH($K138,'1.2(1)②'!$B:$B,0),1)</f>
        <v>高性能線材圧延設備</v>
      </c>
      <c r="P138">
        <f t="shared" si="20"/>
        <v>10</v>
      </c>
      <c r="Q138">
        <f>COUNTIFS('1.2(2)'!J$1018:J$1019,"〇",'1.2(2)'!$C$1018:$C$1019,"&gt;="&amp;$K138,'1.2(2)'!$C$1018:$C$1019,"&lt;="&amp;$L138)+COUNTIFS('1.2(2)'!J$1018:J$1019,"△",'1.2(2)'!$C$1018:$C$1019,"&gt;="&amp;$K138,'1.2(2)'!$C$1018:$C$1019,"&lt;="&amp;$L138)</f>
        <v>0</v>
      </c>
      <c r="R138">
        <f>COUNTIFS('1.2(2)'!K$1018:K$1019,"〇",'1.2(2)'!$C$1018:$C$1019,"&gt;="&amp;$K138,'1.2(2)'!$C$1018:$C$1019,"&lt;="&amp;$L138)+COUNTIFS('1.2(2)'!K$1018:K$1019,"△",'1.2(2)'!$C$1018:$C$1019,"&gt;="&amp;$K138,'1.2(2)'!$C$1018:$C$1019,"&lt;="&amp;$L138)</f>
        <v>0</v>
      </c>
    </row>
    <row r="139" spans="2:18">
      <c r="B139" s="69" t="s">
        <v>774</v>
      </c>
      <c r="C139" s="22"/>
      <c r="D139" s="70" t="s">
        <v>775</v>
      </c>
      <c r="E139" s="70" t="s">
        <v>808</v>
      </c>
      <c r="F139" s="69" t="s">
        <v>13</v>
      </c>
      <c r="G139" s="70" t="s">
        <v>1005</v>
      </c>
      <c r="H139" s="74" t="s">
        <v>107</v>
      </c>
      <c r="I139" s="75"/>
      <c r="J139" s="140" t="str">
        <f t="shared" si="21"/>
        <v>103～116</v>
      </c>
      <c r="K139" s="60">
        <f>INDEX('1.2(1)②'!$B:$B,MATCH(M139,'1.2(1)②'!$A:$A,0),1)</f>
        <v>103</v>
      </c>
      <c r="L139" s="17">
        <f t="shared" si="19"/>
        <v>116</v>
      </c>
      <c r="M139" s="17" t="str">
        <f t="shared" si="18"/>
        <v>産業（製造業）鉄鋼業製鉄業、製鋼・製鋼圧延業等※1圧延・金属加工・表面処理工程その他</v>
      </c>
      <c r="O139" s="58" t="str">
        <f>INDEX('1.2(1)②'!$J:$J,MATCH($K139,'1.2(1)②'!$B:$B,0),1)</f>
        <v>デスケーリングポンププランジャー化</v>
      </c>
      <c r="P139">
        <f t="shared" si="20"/>
        <v>14</v>
      </c>
      <c r="Q139">
        <f>COUNTIFS('1.2(2)'!J$1018:J$1019,"〇",'1.2(2)'!$C$1018:$C$1019,"&gt;="&amp;$K139,'1.2(2)'!$C$1018:$C$1019,"&lt;="&amp;$L139)+COUNTIFS('1.2(2)'!J$1018:J$1019,"△",'1.2(2)'!$C$1018:$C$1019,"&gt;="&amp;$K139,'1.2(2)'!$C$1018:$C$1019,"&lt;="&amp;$L139)</f>
        <v>0</v>
      </c>
      <c r="R139">
        <f>COUNTIFS('1.2(2)'!K$1018:K$1019,"〇",'1.2(2)'!$C$1018:$C$1019,"&gt;="&amp;$K139,'1.2(2)'!$C$1018:$C$1019,"&lt;="&amp;$L139)+COUNTIFS('1.2(2)'!K$1018:K$1019,"△",'1.2(2)'!$C$1018:$C$1019,"&gt;="&amp;$K139,'1.2(2)'!$C$1018:$C$1019,"&lt;="&amp;$L139)</f>
        <v>0</v>
      </c>
    </row>
    <row r="140" spans="2:18">
      <c r="B140" s="69" t="s">
        <v>774</v>
      </c>
      <c r="C140" s="22"/>
      <c r="D140" s="70" t="s">
        <v>775</v>
      </c>
      <c r="E140" s="70" t="s">
        <v>808</v>
      </c>
      <c r="F140" s="69" t="s">
        <v>13</v>
      </c>
      <c r="G140" s="115" t="s">
        <v>778</v>
      </c>
      <c r="H140" s="74" t="s">
        <v>107</v>
      </c>
      <c r="I140" s="75"/>
      <c r="J140" s="140" t="str">
        <f t="shared" si="21"/>
        <v>117～119</v>
      </c>
      <c r="K140" s="60">
        <f>INDEX('1.2(1)②'!$B:$B,MATCH(M140,'1.2(1)②'!$A:$A,0),1)</f>
        <v>117</v>
      </c>
      <c r="L140" s="17">
        <f t="shared" si="19"/>
        <v>119</v>
      </c>
      <c r="M140" s="17" t="str">
        <f t="shared" si="18"/>
        <v>産業（製造業）鉄鋼業製鉄業、製鋼・製鋼圧延業等※1フェロアロイ製造工程その他</v>
      </c>
      <c r="O140" s="58" t="str">
        <f>INDEX('1.2(1)②'!$J:$J,MATCH($K140,'1.2(1)②'!$B:$B,0),1)</f>
        <v>省エネルギー型粉砕装置</v>
      </c>
      <c r="P140">
        <f t="shared" si="20"/>
        <v>3</v>
      </c>
      <c r="Q140">
        <f>COUNTIFS('1.2(2)'!J$1018:J$1019,"〇",'1.2(2)'!$C$1018:$C$1019,"&gt;="&amp;$K140,'1.2(2)'!$C$1018:$C$1019,"&lt;="&amp;$L140)+COUNTIFS('1.2(2)'!J$1018:J$1019,"△",'1.2(2)'!$C$1018:$C$1019,"&gt;="&amp;$K140,'1.2(2)'!$C$1018:$C$1019,"&lt;="&amp;$L140)</f>
        <v>0</v>
      </c>
      <c r="R140">
        <f>COUNTIFS('1.2(2)'!K$1018:K$1019,"〇",'1.2(2)'!$C$1018:$C$1019,"&gt;="&amp;$K140,'1.2(2)'!$C$1018:$C$1019,"&lt;="&amp;$L140)+COUNTIFS('1.2(2)'!K$1018:K$1019,"△",'1.2(2)'!$C$1018:$C$1019,"&gt;="&amp;$K140,'1.2(2)'!$C$1018:$C$1019,"&lt;="&amp;$L140)</f>
        <v>0</v>
      </c>
    </row>
    <row r="141" spans="2:18">
      <c r="B141" s="69" t="s">
        <v>774</v>
      </c>
      <c r="C141" s="22"/>
      <c r="D141" s="70" t="s">
        <v>775</v>
      </c>
      <c r="E141" s="71" t="s">
        <v>808</v>
      </c>
      <c r="F141" s="69" t="s">
        <v>13</v>
      </c>
      <c r="G141" s="22" t="s">
        <v>1006</v>
      </c>
      <c r="H141" s="74" t="s">
        <v>74</v>
      </c>
      <c r="I141" s="75"/>
      <c r="J141" s="140" t="str">
        <f t="shared" si="21"/>
        <v>120～141</v>
      </c>
      <c r="K141" s="60">
        <f>INDEX('1.2(1)②'!$B:$B,MATCH(M141,'1.2(1)②'!$A:$A,0),1)</f>
        <v>120</v>
      </c>
      <c r="L141" s="17">
        <f t="shared" si="19"/>
        <v>141</v>
      </c>
      <c r="M141" s="17" t="str">
        <f t="shared" si="18"/>
        <v>産業（製造業）鉄鋼業製鉄業、製鋼・製鋼圧延業等※1伸線工程、引抜工程、鋳鉄管製造工程燃焼設備</v>
      </c>
      <c r="O141" s="58" t="str">
        <f>INDEX('1.2(1)②'!$J:$J,MATCH($K141,'1.2(1)②'!$B:$B,0),1)</f>
        <v>外気流入防止板の設置</v>
      </c>
      <c r="P141">
        <f t="shared" si="20"/>
        <v>22</v>
      </c>
      <c r="Q141">
        <f>COUNTIFS('1.2(2)'!J$1018:J$1019,"〇",'1.2(2)'!$C$1018:$C$1019,"&gt;="&amp;$K141,'1.2(2)'!$C$1018:$C$1019,"&lt;="&amp;$L141)+COUNTIFS('1.2(2)'!J$1018:J$1019,"△",'1.2(2)'!$C$1018:$C$1019,"&gt;="&amp;$K141,'1.2(2)'!$C$1018:$C$1019,"&lt;="&amp;$L141)</f>
        <v>0</v>
      </c>
      <c r="R141">
        <f>COUNTIFS('1.2(2)'!K$1018:K$1019,"〇",'1.2(2)'!$C$1018:$C$1019,"&gt;="&amp;$K141,'1.2(2)'!$C$1018:$C$1019,"&lt;="&amp;$L141)+COUNTIFS('1.2(2)'!K$1018:K$1019,"△",'1.2(2)'!$C$1018:$C$1019,"&gt;="&amp;$K141,'1.2(2)'!$C$1018:$C$1019,"&lt;="&amp;$L141)</f>
        <v>0</v>
      </c>
    </row>
    <row r="142" spans="2:18">
      <c r="B142" s="69" t="s">
        <v>774</v>
      </c>
      <c r="C142" s="22"/>
      <c r="D142" s="70" t="s">
        <v>775</v>
      </c>
      <c r="E142" s="22" t="s">
        <v>1007</v>
      </c>
      <c r="F142" s="69" t="s">
        <v>13</v>
      </c>
      <c r="G142" s="21" t="s">
        <v>781</v>
      </c>
      <c r="H142" s="74" t="s">
        <v>74</v>
      </c>
      <c r="I142" s="75"/>
      <c r="J142" s="140" t="str">
        <f t="shared" si="21"/>
        <v>142～144</v>
      </c>
      <c r="K142" s="60">
        <f>INDEX('1.2(1)②'!$B:$B,MATCH(M142,'1.2(1)②'!$A:$A,0),1)</f>
        <v>142</v>
      </c>
      <c r="L142" s="17">
        <f t="shared" si="19"/>
        <v>144</v>
      </c>
      <c r="M142" s="17" t="str">
        <f t="shared" si="18"/>
        <v>産業（製造業）鉄鋼業銑鉄鋳物製造業、可鍛鋳鉄製造業溶解工程燃焼設備</v>
      </c>
      <c r="O142" s="58" t="str">
        <f>INDEX('1.2(1)②'!$J:$J,MATCH($K142,'1.2(1)②'!$B:$B,0),1)</f>
        <v>熱風送風式キュポラ</v>
      </c>
      <c r="P142">
        <f t="shared" si="20"/>
        <v>3</v>
      </c>
      <c r="Q142">
        <f>COUNTIFS('1.2(2)'!J$1018:J$1019,"〇",'1.2(2)'!$C$1018:$C$1019,"&gt;="&amp;$K142,'1.2(2)'!$C$1018:$C$1019,"&lt;="&amp;$L142)+COUNTIFS('1.2(2)'!J$1018:J$1019,"△",'1.2(2)'!$C$1018:$C$1019,"&gt;="&amp;$K142,'1.2(2)'!$C$1018:$C$1019,"&lt;="&amp;$L142)</f>
        <v>0</v>
      </c>
      <c r="R142">
        <f>COUNTIFS('1.2(2)'!K$1018:K$1019,"〇",'1.2(2)'!$C$1018:$C$1019,"&gt;="&amp;$K142,'1.2(2)'!$C$1018:$C$1019,"&lt;="&amp;$L142)+COUNTIFS('1.2(2)'!K$1018:K$1019,"△",'1.2(2)'!$C$1018:$C$1019,"&gt;="&amp;$K142,'1.2(2)'!$C$1018:$C$1019,"&lt;="&amp;$L142)</f>
        <v>0</v>
      </c>
    </row>
    <row r="143" spans="2:18">
      <c r="B143" s="69" t="s">
        <v>774</v>
      </c>
      <c r="C143" s="22"/>
      <c r="D143" s="70" t="s">
        <v>775</v>
      </c>
      <c r="E143" s="69" t="s">
        <v>1007</v>
      </c>
      <c r="F143" s="69" t="s">
        <v>13</v>
      </c>
      <c r="G143" s="72" t="s">
        <v>781</v>
      </c>
      <c r="H143" s="74" t="s">
        <v>560</v>
      </c>
      <c r="I143" s="75"/>
      <c r="J143" s="140" t="str">
        <f t="shared" si="21"/>
        <v>145～155</v>
      </c>
      <c r="K143" s="60">
        <f>INDEX('1.2(1)②'!$B:$B,MATCH(M143,'1.2(1)②'!$A:$A,0),1)</f>
        <v>145</v>
      </c>
      <c r="L143" s="17">
        <f t="shared" si="19"/>
        <v>155</v>
      </c>
      <c r="M143" s="17" t="str">
        <f t="shared" si="18"/>
        <v>産業（製造業）鉄鋼業銑鉄鋳物製造業、可鍛鋳鉄製造業溶解工程廃熱回収設備</v>
      </c>
      <c r="O143" s="58" t="str">
        <f>INDEX('1.2(1)②'!$J:$J,MATCH($K143,'1.2(1)②'!$B:$B,0),1)</f>
        <v>キュポラ廃熱回収装置</v>
      </c>
      <c r="P143">
        <f t="shared" si="20"/>
        <v>11</v>
      </c>
      <c r="Q143">
        <f>COUNTIFS('1.2(2)'!J$1018:J$1019,"〇",'1.2(2)'!$C$1018:$C$1019,"&gt;="&amp;$K143,'1.2(2)'!$C$1018:$C$1019,"&lt;="&amp;$L143)+COUNTIFS('1.2(2)'!J$1018:J$1019,"△",'1.2(2)'!$C$1018:$C$1019,"&gt;="&amp;$K143,'1.2(2)'!$C$1018:$C$1019,"&lt;="&amp;$L143)</f>
        <v>0</v>
      </c>
      <c r="R143">
        <f>COUNTIFS('1.2(2)'!K$1018:K$1019,"〇",'1.2(2)'!$C$1018:$C$1019,"&gt;="&amp;$K143,'1.2(2)'!$C$1018:$C$1019,"&lt;="&amp;$L143)+COUNTIFS('1.2(2)'!K$1018:K$1019,"△",'1.2(2)'!$C$1018:$C$1019,"&gt;="&amp;$K143,'1.2(2)'!$C$1018:$C$1019,"&lt;="&amp;$L143)</f>
        <v>0</v>
      </c>
    </row>
    <row r="144" spans="2:18">
      <c r="B144" s="69" t="s">
        <v>774</v>
      </c>
      <c r="C144" s="22"/>
      <c r="D144" s="70" t="s">
        <v>775</v>
      </c>
      <c r="E144" s="21" t="s">
        <v>1008</v>
      </c>
      <c r="F144" s="69" t="s">
        <v>13</v>
      </c>
      <c r="G144" s="22" t="s">
        <v>777</v>
      </c>
      <c r="H144" s="74" t="s">
        <v>74</v>
      </c>
      <c r="I144" s="75"/>
      <c r="J144" s="140">
        <f t="shared" si="21"/>
        <v>156</v>
      </c>
      <c r="K144" s="60">
        <f>INDEX('1.2(1)②'!$B:$B,MATCH(M144,'1.2(1)②'!$A:$A,0),1)</f>
        <v>156</v>
      </c>
      <c r="L144" s="17">
        <f t="shared" si="19"/>
        <v>156</v>
      </c>
      <c r="M144" s="17" t="str">
        <f t="shared" si="18"/>
        <v>産業（製造業）鉄鋼業鋳鋼製造業製鋼工程燃焼設備</v>
      </c>
      <c r="O144" s="58" t="str">
        <f>INDEX('1.2(1)②'!$J:$J,MATCH($K144,'1.2(1)②'!$B:$B,0),1)</f>
        <v>高速型酸素吹き込み装置</v>
      </c>
      <c r="P144">
        <f t="shared" si="20"/>
        <v>1</v>
      </c>
      <c r="Q144">
        <f>COUNTIFS('1.2(2)'!J$1018:J$1019,"〇",'1.2(2)'!$C$1018:$C$1019,"&gt;="&amp;$K144,'1.2(2)'!$C$1018:$C$1019,"&lt;="&amp;$L144)+COUNTIFS('1.2(2)'!J$1018:J$1019,"△",'1.2(2)'!$C$1018:$C$1019,"&gt;="&amp;$K144,'1.2(2)'!$C$1018:$C$1019,"&lt;="&amp;$L144)</f>
        <v>0</v>
      </c>
      <c r="R144">
        <f>COUNTIFS('1.2(2)'!K$1018:K$1019,"〇",'1.2(2)'!$C$1018:$C$1019,"&gt;="&amp;$K144,'1.2(2)'!$C$1018:$C$1019,"&lt;="&amp;$L144)+COUNTIFS('1.2(2)'!K$1018:K$1019,"△",'1.2(2)'!$C$1018:$C$1019,"&gt;="&amp;$K144,'1.2(2)'!$C$1018:$C$1019,"&lt;="&amp;$L144)</f>
        <v>0</v>
      </c>
    </row>
    <row r="145" spans="2:18">
      <c r="B145" s="69" t="s">
        <v>774</v>
      </c>
      <c r="C145" s="22"/>
      <c r="D145" s="70" t="s">
        <v>775</v>
      </c>
      <c r="E145" s="70" t="s">
        <v>1008</v>
      </c>
      <c r="F145" s="69" t="s">
        <v>13</v>
      </c>
      <c r="G145" s="69" t="s">
        <v>777</v>
      </c>
      <c r="H145" s="74" t="s">
        <v>89</v>
      </c>
      <c r="I145" s="75"/>
      <c r="J145" s="140" t="str">
        <f t="shared" si="21"/>
        <v>157～159</v>
      </c>
      <c r="K145" s="60">
        <f>INDEX('1.2(1)②'!$B:$B,MATCH(M145,'1.2(1)②'!$A:$A,0),1)</f>
        <v>157</v>
      </c>
      <c r="L145" s="17">
        <f t="shared" si="19"/>
        <v>159</v>
      </c>
      <c r="M145" s="17" t="str">
        <f t="shared" si="18"/>
        <v>産業（製造業）鉄鋼業鋳鋼製造業製鋼工程熱利用設備</v>
      </c>
      <c r="O145" s="58" t="str">
        <f>INDEX('1.2(1)②'!$J:$J,MATCH($K145,'1.2(1)②'!$B:$B,0),1)</f>
        <v>アーク炉電極昇降装置</v>
      </c>
      <c r="P145">
        <f t="shared" si="20"/>
        <v>3</v>
      </c>
      <c r="Q145">
        <f>COUNTIFS('1.2(2)'!J$1018:J$1019,"〇",'1.2(2)'!$C$1018:$C$1019,"&gt;="&amp;$K145,'1.2(2)'!$C$1018:$C$1019,"&lt;="&amp;$L145)+COUNTIFS('1.2(2)'!J$1018:J$1019,"△",'1.2(2)'!$C$1018:$C$1019,"&gt;="&amp;$K145,'1.2(2)'!$C$1018:$C$1019,"&lt;="&amp;$L145)</f>
        <v>0</v>
      </c>
      <c r="R145">
        <f>COUNTIFS('1.2(2)'!K$1018:K$1019,"〇",'1.2(2)'!$C$1018:$C$1019,"&gt;="&amp;$K145,'1.2(2)'!$C$1018:$C$1019,"&lt;="&amp;$L145)+COUNTIFS('1.2(2)'!K$1018:K$1019,"△",'1.2(2)'!$C$1018:$C$1019,"&gt;="&amp;$K145,'1.2(2)'!$C$1018:$C$1019,"&lt;="&amp;$L145)</f>
        <v>0</v>
      </c>
    </row>
    <row r="146" spans="2:18">
      <c r="B146" s="69" t="s">
        <v>774</v>
      </c>
      <c r="C146" s="22"/>
      <c r="D146" s="70" t="s">
        <v>775</v>
      </c>
      <c r="E146" s="71" t="s">
        <v>1008</v>
      </c>
      <c r="F146" s="69" t="s">
        <v>13</v>
      </c>
      <c r="G146" s="70" t="s">
        <v>777</v>
      </c>
      <c r="H146" s="74" t="s">
        <v>117</v>
      </c>
      <c r="I146" s="75"/>
      <c r="J146" s="140" t="str">
        <f t="shared" si="21"/>
        <v>160～210</v>
      </c>
      <c r="K146" s="60">
        <f>INDEX('1.2(1)②'!$B:$B,MATCH(M146,'1.2(1)②'!$A:$A,0),1)</f>
        <v>160</v>
      </c>
      <c r="L146" s="17">
        <f t="shared" si="19"/>
        <v>210</v>
      </c>
      <c r="M146" s="17" t="str">
        <f t="shared" si="18"/>
        <v>産業（製造業）鉄鋼業鋳鋼製造業製鋼工程電気使用設備</v>
      </c>
      <c r="O146" s="58" t="str">
        <f>INDEX('1.2(1)②'!$J:$J,MATCH($K146,'1.2(1)②'!$B:$B,0),1)</f>
        <v>取鍋精錬炉</v>
      </c>
      <c r="P146">
        <f t="shared" si="20"/>
        <v>51</v>
      </c>
      <c r="Q146">
        <f>COUNTIFS('1.2(2)'!J$1018:J$1019,"〇",'1.2(2)'!$C$1018:$C$1019,"&gt;="&amp;$K146,'1.2(2)'!$C$1018:$C$1019,"&lt;="&amp;$L146)+COUNTIFS('1.2(2)'!J$1018:J$1019,"△",'1.2(2)'!$C$1018:$C$1019,"&gt;="&amp;$K146,'1.2(2)'!$C$1018:$C$1019,"&lt;="&amp;$L146)</f>
        <v>0</v>
      </c>
      <c r="R146">
        <f>COUNTIFS('1.2(2)'!K$1018:K$1019,"〇",'1.2(2)'!$C$1018:$C$1019,"&gt;="&amp;$K146,'1.2(2)'!$C$1018:$C$1019,"&lt;="&amp;$L146)+COUNTIFS('1.2(2)'!K$1018:K$1019,"△",'1.2(2)'!$C$1018:$C$1019,"&gt;="&amp;$K146,'1.2(2)'!$C$1018:$C$1019,"&lt;="&amp;$L146)</f>
        <v>0</v>
      </c>
    </row>
    <row r="147" spans="2:18">
      <c r="B147" s="69" t="s">
        <v>774</v>
      </c>
      <c r="C147" s="22"/>
      <c r="D147" s="71" t="s">
        <v>775</v>
      </c>
      <c r="E147" s="23" t="s">
        <v>1009</v>
      </c>
      <c r="F147" s="69" t="s">
        <v>13</v>
      </c>
      <c r="G147" s="115" t="s">
        <v>782</v>
      </c>
      <c r="H147" s="74" t="s">
        <v>89</v>
      </c>
      <c r="I147" s="75"/>
      <c r="J147" s="140" t="str">
        <f t="shared" si="21"/>
        <v>211～221</v>
      </c>
      <c r="K147" s="60">
        <f>INDEX('1.2(1)②'!$B:$B,MATCH(M147,'1.2(1)②'!$A:$A,0),1)</f>
        <v>211</v>
      </c>
      <c r="L147" s="17">
        <f t="shared" si="19"/>
        <v>221</v>
      </c>
      <c r="M147" s="17" t="str">
        <f t="shared" si="18"/>
        <v>産業（製造業）鉄鋼業鍛鋼製造業加熱工程熱利用設備</v>
      </c>
      <c r="O147" s="58" t="str">
        <f>INDEX('1.2(1)②'!$J:$J,MATCH($K147,'1.2(1)②'!$B:$B,0),1)</f>
        <v>鋼塊保温ピット</v>
      </c>
      <c r="P147">
        <f t="shared" si="20"/>
        <v>11</v>
      </c>
      <c r="Q147">
        <f>COUNTIFS('1.2(2)'!J$1018:J$1019,"〇",'1.2(2)'!$C$1018:$C$1019,"&gt;="&amp;$K147,'1.2(2)'!$C$1018:$C$1019,"&lt;="&amp;$L147)+COUNTIFS('1.2(2)'!J$1018:J$1019,"△",'1.2(2)'!$C$1018:$C$1019,"&gt;="&amp;$K147,'1.2(2)'!$C$1018:$C$1019,"&lt;="&amp;$L147)</f>
        <v>1</v>
      </c>
      <c r="R147">
        <f>COUNTIFS('1.2(2)'!K$1018:K$1019,"〇",'1.2(2)'!$C$1018:$C$1019,"&gt;="&amp;$K147,'1.2(2)'!$C$1018:$C$1019,"&lt;="&amp;$L147)+COUNTIFS('1.2(2)'!K$1018:K$1019,"△",'1.2(2)'!$C$1018:$C$1019,"&gt;="&amp;$K147,'1.2(2)'!$C$1018:$C$1019,"&lt;="&amp;$L147)</f>
        <v>0</v>
      </c>
    </row>
    <row r="148" spans="2:18">
      <c r="B148" s="69" t="s">
        <v>774</v>
      </c>
      <c r="C148" s="22"/>
      <c r="D148" s="383" t="s">
        <v>783</v>
      </c>
      <c r="E148" s="384"/>
      <c r="F148" s="69" t="s">
        <v>13</v>
      </c>
      <c r="G148" s="22" t="s">
        <v>982</v>
      </c>
      <c r="H148" s="74" t="s">
        <v>89</v>
      </c>
      <c r="I148" s="75"/>
      <c r="J148" s="140" t="str">
        <f t="shared" si="21"/>
        <v>222～225</v>
      </c>
      <c r="K148" s="60">
        <f>INDEX('1.2(1)②'!$B:$B,MATCH(M148,'1.2(1)②'!$A:$A,0),1)</f>
        <v>222</v>
      </c>
      <c r="L148" s="17">
        <f t="shared" si="19"/>
        <v>225</v>
      </c>
      <c r="M148" s="17" t="str">
        <f t="shared" si="18"/>
        <v>産業（製造業）パルプ製造業及び紙製造業パルプ化工程（クラフトパルプ（ＫＰ））熱利用設備</v>
      </c>
      <c r="O148" s="58" t="str">
        <f>INDEX('1.2(1)②'!$J:$J,MATCH($K148,'1.2(1)②'!$B:$B,0),1)</f>
        <v>低温長時間蒸解装置（Compact蒸解装置、Lo-Solid（低固形分）蒸解装置）</v>
      </c>
      <c r="P148">
        <f t="shared" si="20"/>
        <v>4</v>
      </c>
      <c r="Q148">
        <f>COUNTIFS('1.2(2)'!J$1018:J$1019,"〇",'1.2(2)'!$C$1018:$C$1019,"&gt;="&amp;$K148,'1.2(2)'!$C$1018:$C$1019,"&lt;="&amp;$L148)+COUNTIFS('1.2(2)'!J$1018:J$1019,"△",'1.2(2)'!$C$1018:$C$1019,"&gt;="&amp;$K148,'1.2(2)'!$C$1018:$C$1019,"&lt;="&amp;$L148)</f>
        <v>0</v>
      </c>
      <c r="R148">
        <f>COUNTIFS('1.2(2)'!K$1018:K$1019,"〇",'1.2(2)'!$C$1018:$C$1019,"&gt;="&amp;$K148,'1.2(2)'!$C$1018:$C$1019,"&lt;="&amp;$L148)+COUNTIFS('1.2(2)'!K$1018:K$1019,"△",'1.2(2)'!$C$1018:$C$1019,"&gt;="&amp;$K148,'1.2(2)'!$C$1018:$C$1019,"&lt;="&amp;$L148)</f>
        <v>0</v>
      </c>
    </row>
    <row r="149" spans="2:18">
      <c r="B149" s="69" t="s">
        <v>774</v>
      </c>
      <c r="C149" s="22"/>
      <c r="D149" s="385" t="s">
        <v>783</v>
      </c>
      <c r="E149" s="386"/>
      <c r="F149" s="69" t="s">
        <v>13</v>
      </c>
      <c r="G149" s="69" t="s">
        <v>982</v>
      </c>
      <c r="H149" s="74" t="s">
        <v>1010</v>
      </c>
      <c r="I149" s="75"/>
      <c r="J149" s="140" t="str">
        <f t="shared" si="21"/>
        <v>226～231</v>
      </c>
      <c r="K149" s="60">
        <f>INDEX('1.2(1)②'!$B:$B,MATCH(M149,'1.2(1)②'!$A:$A,0),1)</f>
        <v>226</v>
      </c>
      <c r="L149" s="17">
        <f t="shared" si="19"/>
        <v>231</v>
      </c>
      <c r="M149" s="17" t="str">
        <f t="shared" si="18"/>
        <v>産業（製造業）パルプ製造業及び紙製造業パルプ化工程（クラフトパルプ（ＫＰ））電気利用設備</v>
      </c>
      <c r="O149" s="58" t="str">
        <f>INDEX('1.2(1)②'!$J:$J,MATCH($K149,'1.2(1)②'!$B:$B,0),1)</f>
        <v>高効率パルプ洗浄装置</v>
      </c>
      <c r="P149">
        <f t="shared" si="20"/>
        <v>6</v>
      </c>
      <c r="Q149">
        <f>COUNTIFS('1.2(2)'!J$1018:J$1019,"〇",'1.2(2)'!$C$1018:$C$1019,"&gt;="&amp;$K149,'1.2(2)'!$C$1018:$C$1019,"&lt;="&amp;$L149)+COUNTIFS('1.2(2)'!J$1018:J$1019,"△",'1.2(2)'!$C$1018:$C$1019,"&gt;="&amp;$K149,'1.2(2)'!$C$1018:$C$1019,"&lt;="&amp;$L149)</f>
        <v>0</v>
      </c>
      <c r="R149">
        <f>COUNTIFS('1.2(2)'!K$1018:K$1019,"〇",'1.2(2)'!$C$1018:$C$1019,"&gt;="&amp;$K149,'1.2(2)'!$C$1018:$C$1019,"&lt;="&amp;$L149)+COUNTIFS('1.2(2)'!K$1018:K$1019,"△",'1.2(2)'!$C$1018:$C$1019,"&gt;="&amp;$K149,'1.2(2)'!$C$1018:$C$1019,"&lt;="&amp;$L149)</f>
        <v>0</v>
      </c>
    </row>
    <row r="150" spans="2:18">
      <c r="B150" s="69" t="s">
        <v>774</v>
      </c>
      <c r="C150" s="22"/>
      <c r="D150" s="385" t="s">
        <v>783</v>
      </c>
      <c r="E150" s="386"/>
      <c r="F150" s="69" t="s">
        <v>13</v>
      </c>
      <c r="G150" s="70" t="s">
        <v>982</v>
      </c>
      <c r="H150" s="74" t="s">
        <v>1004</v>
      </c>
      <c r="I150" s="75"/>
      <c r="J150" s="140">
        <f t="shared" si="21"/>
        <v>232</v>
      </c>
      <c r="K150" s="60">
        <f>INDEX('1.2(1)②'!$B:$B,MATCH(M150,'1.2(1)②'!$A:$A,0),1)</f>
        <v>232</v>
      </c>
      <c r="L150" s="17">
        <f t="shared" si="19"/>
        <v>232</v>
      </c>
      <c r="M150" s="17" t="str">
        <f t="shared" si="18"/>
        <v>産業（製造業）パルプ製造業及び紙製造業パルプ化工程（クラフトパルプ（ＫＰ））省エネルギー型製造プロセス</v>
      </c>
      <c r="O150" s="58" t="str">
        <f>INDEX('1.2(1)②'!$J:$J,MATCH($K150,'1.2(1)②'!$B:$B,0),1)</f>
        <v>バイオ漂白システム</v>
      </c>
      <c r="P150">
        <f t="shared" si="20"/>
        <v>1</v>
      </c>
      <c r="Q150">
        <f>COUNTIFS('1.2(2)'!J$1018:J$1019,"〇",'1.2(2)'!$C$1018:$C$1019,"&gt;="&amp;$K150,'1.2(2)'!$C$1018:$C$1019,"&lt;="&amp;$L150)+COUNTIFS('1.2(2)'!J$1018:J$1019,"△",'1.2(2)'!$C$1018:$C$1019,"&gt;="&amp;$K150,'1.2(2)'!$C$1018:$C$1019,"&lt;="&amp;$L150)</f>
        <v>0</v>
      </c>
      <c r="R150">
        <f>COUNTIFS('1.2(2)'!K$1018:K$1019,"〇",'1.2(2)'!$C$1018:$C$1019,"&gt;="&amp;$K150,'1.2(2)'!$C$1018:$C$1019,"&lt;="&amp;$L150)+COUNTIFS('1.2(2)'!K$1018:K$1019,"△",'1.2(2)'!$C$1018:$C$1019,"&gt;="&amp;$K150,'1.2(2)'!$C$1018:$C$1019,"&lt;="&amp;$L150)</f>
        <v>0</v>
      </c>
    </row>
    <row r="151" spans="2:18">
      <c r="B151" s="69" t="s">
        <v>774</v>
      </c>
      <c r="C151" s="22"/>
      <c r="D151" s="385" t="s">
        <v>783</v>
      </c>
      <c r="E151" s="386"/>
      <c r="F151" s="69" t="s">
        <v>13</v>
      </c>
      <c r="G151" s="21" t="s">
        <v>984</v>
      </c>
      <c r="H151" s="74" t="s">
        <v>89</v>
      </c>
      <c r="I151" s="75"/>
      <c r="J151" s="140">
        <f t="shared" si="21"/>
        <v>233</v>
      </c>
      <c r="K151" s="60">
        <f>INDEX('1.2(1)②'!$B:$B,MATCH(M151,'1.2(1)②'!$A:$A,0),1)</f>
        <v>233</v>
      </c>
      <c r="L151" s="17">
        <f t="shared" si="19"/>
        <v>233</v>
      </c>
      <c r="M151" s="17" t="str">
        <f t="shared" si="18"/>
        <v>産業（製造業）パルプ製造業及び紙製造業パルプ化工程（機械パルプ）熱利用設備</v>
      </c>
      <c r="O151" s="58" t="str">
        <f>INDEX('1.2(1)②'!$J:$J,MATCH($K151,'1.2(1)②'!$B:$B,0),1)</f>
        <v>高濃度漂白装置</v>
      </c>
      <c r="P151">
        <f t="shared" si="20"/>
        <v>1</v>
      </c>
      <c r="Q151">
        <f>COUNTIFS('1.2(2)'!J$1018:J$1019,"〇",'1.2(2)'!$C$1018:$C$1019,"&gt;="&amp;$K151,'1.2(2)'!$C$1018:$C$1019,"&lt;="&amp;$L151)+COUNTIFS('1.2(2)'!J$1018:J$1019,"△",'1.2(2)'!$C$1018:$C$1019,"&gt;="&amp;$K151,'1.2(2)'!$C$1018:$C$1019,"&lt;="&amp;$L151)</f>
        <v>0</v>
      </c>
      <c r="R151">
        <f>COUNTIFS('1.2(2)'!K$1018:K$1019,"〇",'1.2(2)'!$C$1018:$C$1019,"&gt;="&amp;$K151,'1.2(2)'!$C$1018:$C$1019,"&lt;="&amp;$L151)+COUNTIFS('1.2(2)'!K$1018:K$1019,"△",'1.2(2)'!$C$1018:$C$1019,"&gt;="&amp;$K151,'1.2(2)'!$C$1018:$C$1019,"&lt;="&amp;$L151)</f>
        <v>0</v>
      </c>
    </row>
    <row r="152" spans="2:18">
      <c r="B152" s="69" t="s">
        <v>774</v>
      </c>
      <c r="C152" s="22"/>
      <c r="D152" s="385" t="s">
        <v>783</v>
      </c>
      <c r="E152" s="386"/>
      <c r="F152" s="69" t="s">
        <v>13</v>
      </c>
      <c r="G152" s="69" t="s">
        <v>984</v>
      </c>
      <c r="H152" s="74" t="s">
        <v>560</v>
      </c>
      <c r="I152" s="75"/>
      <c r="J152" s="140">
        <f t="shared" si="21"/>
        <v>234</v>
      </c>
      <c r="K152" s="60">
        <f>INDEX('1.2(1)②'!$B:$B,MATCH(M152,'1.2(1)②'!$A:$A,0),1)</f>
        <v>234</v>
      </c>
      <c r="L152" s="17">
        <f t="shared" si="19"/>
        <v>234</v>
      </c>
      <c r="M152" s="17" t="str">
        <f t="shared" si="18"/>
        <v>産業（製造業）パルプ製造業及び紙製造業パルプ化工程（機械パルプ）廃熱回収設備</v>
      </c>
      <c r="O152" s="58" t="str">
        <f>INDEX('1.2(1)②'!$J:$J,MATCH($K152,'1.2(1)②'!$B:$B,0),1)</f>
        <v>ＴＰＭ排熱の回収</v>
      </c>
      <c r="P152">
        <f t="shared" si="20"/>
        <v>1</v>
      </c>
      <c r="Q152">
        <f>COUNTIFS('1.2(2)'!J$1018:J$1019,"〇",'1.2(2)'!$C$1018:$C$1019,"&gt;="&amp;$K152,'1.2(2)'!$C$1018:$C$1019,"&lt;="&amp;$L152)+COUNTIFS('1.2(2)'!J$1018:J$1019,"△",'1.2(2)'!$C$1018:$C$1019,"&gt;="&amp;$K152,'1.2(2)'!$C$1018:$C$1019,"&lt;="&amp;$L152)</f>
        <v>0</v>
      </c>
      <c r="R152">
        <f>COUNTIFS('1.2(2)'!K$1018:K$1019,"〇",'1.2(2)'!$C$1018:$C$1019,"&gt;="&amp;$K152,'1.2(2)'!$C$1018:$C$1019,"&lt;="&amp;$L152)+COUNTIFS('1.2(2)'!K$1018:K$1019,"△",'1.2(2)'!$C$1018:$C$1019,"&gt;="&amp;$K152,'1.2(2)'!$C$1018:$C$1019,"&lt;="&amp;$L152)</f>
        <v>0</v>
      </c>
    </row>
    <row r="153" spans="2:18">
      <c r="B153" s="69" t="s">
        <v>774</v>
      </c>
      <c r="C153" s="22"/>
      <c r="D153" s="385" t="s">
        <v>783</v>
      </c>
      <c r="E153" s="386"/>
      <c r="F153" s="69" t="s">
        <v>13</v>
      </c>
      <c r="G153" s="71" t="s">
        <v>984</v>
      </c>
      <c r="H153" s="74" t="s">
        <v>117</v>
      </c>
      <c r="I153" s="75"/>
      <c r="J153" s="140" t="str">
        <f t="shared" si="21"/>
        <v>235～237</v>
      </c>
      <c r="K153" s="60">
        <f>INDEX('1.2(1)②'!$B:$B,MATCH(M153,'1.2(1)②'!$A:$A,0),1)</f>
        <v>235</v>
      </c>
      <c r="L153" s="17">
        <f t="shared" si="19"/>
        <v>237</v>
      </c>
      <c r="M153" s="17" t="str">
        <f t="shared" si="18"/>
        <v>産業（製造業）パルプ製造業及び紙製造業パルプ化工程（機械パルプ）電気使用設備</v>
      </c>
      <c r="O153" s="58" t="str">
        <f>INDEX('1.2(1)②'!$J:$J,MATCH($K153,'1.2(1)②'!$B:$B,0),1)</f>
        <v>高効率スクリーン装置</v>
      </c>
      <c r="P153">
        <f t="shared" si="20"/>
        <v>3</v>
      </c>
      <c r="Q153">
        <f>COUNTIFS('1.2(2)'!J$1018:J$1019,"〇",'1.2(2)'!$C$1018:$C$1019,"&gt;="&amp;$K153,'1.2(2)'!$C$1018:$C$1019,"&lt;="&amp;$L153)+COUNTIFS('1.2(2)'!J$1018:J$1019,"△",'1.2(2)'!$C$1018:$C$1019,"&gt;="&amp;$K153,'1.2(2)'!$C$1018:$C$1019,"&lt;="&amp;$L153)</f>
        <v>0</v>
      </c>
      <c r="R153">
        <f>COUNTIFS('1.2(2)'!K$1018:K$1019,"〇",'1.2(2)'!$C$1018:$C$1019,"&gt;="&amp;$K153,'1.2(2)'!$C$1018:$C$1019,"&lt;="&amp;$L153)+COUNTIFS('1.2(2)'!K$1018:K$1019,"△",'1.2(2)'!$C$1018:$C$1019,"&gt;="&amp;$K153,'1.2(2)'!$C$1018:$C$1019,"&lt;="&amp;$L153)</f>
        <v>0</v>
      </c>
    </row>
    <row r="154" spans="2:18">
      <c r="B154" s="69" t="s">
        <v>774</v>
      </c>
      <c r="C154" s="22"/>
      <c r="D154" s="385" t="s">
        <v>783</v>
      </c>
      <c r="E154" s="386"/>
      <c r="F154" s="69" t="s">
        <v>13</v>
      </c>
      <c r="G154" s="22" t="s">
        <v>986</v>
      </c>
      <c r="H154" s="74" t="s">
        <v>117</v>
      </c>
      <c r="I154" s="75"/>
      <c r="J154" s="140" t="str">
        <f t="shared" si="21"/>
        <v>238～244</v>
      </c>
      <c r="K154" s="60">
        <f>INDEX('1.2(1)②'!$B:$B,MATCH(M154,'1.2(1)②'!$A:$A,0),1)</f>
        <v>238</v>
      </c>
      <c r="L154" s="17">
        <f t="shared" si="19"/>
        <v>244</v>
      </c>
      <c r="M154" s="17" t="str">
        <f t="shared" si="18"/>
        <v>産業（製造業）パルプ製造業及び紙製造業パルプ化工程（古紙パルプ）電気使用設備</v>
      </c>
      <c r="O154" s="58" t="str">
        <f>INDEX('1.2(1)②'!$J:$J,MATCH($K154,'1.2(1)②'!$B:$B,0),1)</f>
        <v>高効率フローテーター</v>
      </c>
      <c r="P154">
        <f t="shared" si="20"/>
        <v>7</v>
      </c>
      <c r="Q154">
        <f>COUNTIFS('1.2(2)'!J$1018:J$1019,"〇",'1.2(2)'!$C$1018:$C$1019,"&gt;="&amp;$K154,'1.2(2)'!$C$1018:$C$1019,"&lt;="&amp;$L154)+COUNTIFS('1.2(2)'!J$1018:J$1019,"△",'1.2(2)'!$C$1018:$C$1019,"&gt;="&amp;$K154,'1.2(2)'!$C$1018:$C$1019,"&lt;="&amp;$L154)</f>
        <v>0</v>
      </c>
      <c r="R154">
        <f>COUNTIFS('1.2(2)'!K$1018:K$1019,"〇",'1.2(2)'!$C$1018:$C$1019,"&gt;="&amp;$K154,'1.2(2)'!$C$1018:$C$1019,"&lt;="&amp;$L154)+COUNTIFS('1.2(2)'!K$1018:K$1019,"△",'1.2(2)'!$C$1018:$C$1019,"&gt;="&amp;$K154,'1.2(2)'!$C$1018:$C$1019,"&lt;="&amp;$L154)</f>
        <v>0</v>
      </c>
    </row>
    <row r="155" spans="2:18">
      <c r="B155" s="69" t="s">
        <v>774</v>
      </c>
      <c r="C155" s="22"/>
      <c r="D155" s="385" t="s">
        <v>783</v>
      </c>
      <c r="E155" s="386"/>
      <c r="F155" s="69" t="s">
        <v>13</v>
      </c>
      <c r="G155" s="21" t="s">
        <v>988</v>
      </c>
      <c r="H155" s="74" t="s">
        <v>89</v>
      </c>
      <c r="I155" s="75"/>
      <c r="J155" s="140" t="str">
        <f t="shared" si="21"/>
        <v>245～255</v>
      </c>
      <c r="K155" s="60">
        <f>INDEX('1.2(1)②'!$B:$B,MATCH(M155,'1.2(1)②'!$A:$A,0),1)</f>
        <v>245</v>
      </c>
      <c r="L155" s="17">
        <f t="shared" si="19"/>
        <v>255</v>
      </c>
      <c r="M155" s="17" t="str">
        <f t="shared" si="18"/>
        <v>産業（製造業）パルプ製造業及び紙製造業抄紙工程熱利用設備</v>
      </c>
      <c r="O155" s="58" t="str">
        <f>INDEX('1.2(1)②'!$J:$J,MATCH($K155,'1.2(1)②'!$B:$B,0),1)</f>
        <v>高性能面圧脱水装置（高性能シュープレス）</v>
      </c>
      <c r="P155">
        <f t="shared" si="20"/>
        <v>11</v>
      </c>
      <c r="Q155">
        <f>COUNTIFS('1.2(2)'!J$1018:J$1019,"〇",'1.2(2)'!$C$1018:$C$1019,"&gt;="&amp;$K155,'1.2(2)'!$C$1018:$C$1019,"&lt;="&amp;$L155)+COUNTIFS('1.2(2)'!J$1018:J$1019,"△",'1.2(2)'!$C$1018:$C$1019,"&gt;="&amp;$K155,'1.2(2)'!$C$1018:$C$1019,"&lt;="&amp;$L155)</f>
        <v>0</v>
      </c>
      <c r="R155">
        <f>COUNTIFS('1.2(2)'!K$1018:K$1019,"〇",'1.2(2)'!$C$1018:$C$1019,"&gt;="&amp;$K155,'1.2(2)'!$C$1018:$C$1019,"&lt;="&amp;$L155)+COUNTIFS('1.2(2)'!K$1018:K$1019,"△",'1.2(2)'!$C$1018:$C$1019,"&gt;="&amp;$K155,'1.2(2)'!$C$1018:$C$1019,"&lt;="&amp;$L155)</f>
        <v>0</v>
      </c>
    </row>
    <row r="156" spans="2:18">
      <c r="B156" s="69" t="s">
        <v>774</v>
      </c>
      <c r="C156" s="22"/>
      <c r="D156" s="385" t="s">
        <v>783</v>
      </c>
      <c r="E156" s="386"/>
      <c r="F156" s="69" t="s">
        <v>13</v>
      </c>
      <c r="G156" s="69" t="s">
        <v>988</v>
      </c>
      <c r="H156" s="74" t="s">
        <v>560</v>
      </c>
      <c r="I156" s="75"/>
      <c r="J156" s="140">
        <f t="shared" si="21"/>
        <v>256</v>
      </c>
      <c r="K156" s="60">
        <f>INDEX('1.2(1)②'!$B:$B,MATCH(M156,'1.2(1)②'!$A:$A,0),1)</f>
        <v>256</v>
      </c>
      <c r="L156" s="17">
        <f t="shared" si="19"/>
        <v>256</v>
      </c>
      <c r="M156" s="17" t="str">
        <f t="shared" si="18"/>
        <v>産業（製造業）パルプ製造業及び紙製造業抄紙工程廃熱回収設備</v>
      </c>
      <c r="O156" s="58" t="str">
        <f>INDEX('1.2(1)②'!$J:$J,MATCH($K156,'1.2(1)②'!$B:$B,0),1)</f>
        <v>ドライヤーフード熱回収装置</v>
      </c>
      <c r="P156">
        <f t="shared" si="20"/>
        <v>1</v>
      </c>
      <c r="Q156">
        <f>COUNTIFS('1.2(2)'!J$1018:J$1019,"〇",'1.2(2)'!$C$1018:$C$1019,"&gt;="&amp;$K156,'1.2(2)'!$C$1018:$C$1019,"&lt;="&amp;$L156)+COUNTIFS('1.2(2)'!J$1018:J$1019,"△",'1.2(2)'!$C$1018:$C$1019,"&gt;="&amp;$K156,'1.2(2)'!$C$1018:$C$1019,"&lt;="&amp;$L156)</f>
        <v>0</v>
      </c>
      <c r="R156">
        <f>COUNTIFS('1.2(2)'!K$1018:K$1019,"〇",'1.2(2)'!$C$1018:$C$1019,"&gt;="&amp;$K156,'1.2(2)'!$C$1018:$C$1019,"&lt;="&amp;$L156)+COUNTIFS('1.2(2)'!K$1018:K$1019,"△",'1.2(2)'!$C$1018:$C$1019,"&gt;="&amp;$K156,'1.2(2)'!$C$1018:$C$1019,"&lt;="&amp;$L156)</f>
        <v>0</v>
      </c>
    </row>
    <row r="157" spans="2:18">
      <c r="B157" s="69" t="s">
        <v>774</v>
      </c>
      <c r="C157" s="22"/>
      <c r="D157" s="385" t="s">
        <v>783</v>
      </c>
      <c r="E157" s="386"/>
      <c r="F157" s="69" t="s">
        <v>13</v>
      </c>
      <c r="G157" s="70" t="s">
        <v>988</v>
      </c>
      <c r="H157" s="74" t="s">
        <v>117</v>
      </c>
      <c r="I157" s="75"/>
      <c r="J157" s="140" t="str">
        <f t="shared" si="21"/>
        <v>257～264</v>
      </c>
      <c r="K157" s="60">
        <f>INDEX('1.2(1)②'!$B:$B,MATCH(M157,'1.2(1)②'!$A:$A,0),1)</f>
        <v>257</v>
      </c>
      <c r="L157" s="17">
        <f t="shared" si="19"/>
        <v>264</v>
      </c>
      <c r="M157" s="17" t="str">
        <f t="shared" si="18"/>
        <v>産業（製造業）パルプ製造業及び紙製造業抄紙工程電気使用設備</v>
      </c>
      <c r="O157" s="58" t="str">
        <f>INDEX('1.2(1)②'!$J:$J,MATCH($K157,'1.2(1)②'!$B:$B,0),1)</f>
        <v>省エネルギー型クラウン制御ロール</v>
      </c>
      <c r="P157">
        <f t="shared" si="20"/>
        <v>8</v>
      </c>
      <c r="Q157">
        <f>COUNTIFS('1.2(2)'!J$1018:J$1019,"〇",'1.2(2)'!$C$1018:$C$1019,"&gt;="&amp;$K157,'1.2(2)'!$C$1018:$C$1019,"&lt;="&amp;$L157)+COUNTIFS('1.2(2)'!J$1018:J$1019,"△",'1.2(2)'!$C$1018:$C$1019,"&gt;="&amp;$K157,'1.2(2)'!$C$1018:$C$1019,"&lt;="&amp;$L157)</f>
        <v>0</v>
      </c>
      <c r="R157">
        <f>COUNTIFS('1.2(2)'!K$1018:K$1019,"〇",'1.2(2)'!$C$1018:$C$1019,"&gt;="&amp;$K157,'1.2(2)'!$C$1018:$C$1019,"&lt;="&amp;$L157)+COUNTIFS('1.2(2)'!K$1018:K$1019,"△",'1.2(2)'!$C$1018:$C$1019,"&gt;="&amp;$K157,'1.2(2)'!$C$1018:$C$1019,"&lt;="&amp;$L157)</f>
        <v>0</v>
      </c>
    </row>
    <row r="158" spans="2:18">
      <c r="B158" s="69" t="s">
        <v>774</v>
      </c>
      <c r="C158" s="22"/>
      <c r="D158" s="385" t="s">
        <v>783</v>
      </c>
      <c r="E158" s="386"/>
      <c r="F158" s="69" t="s">
        <v>13</v>
      </c>
      <c r="G158" s="70" t="s">
        <v>988</v>
      </c>
      <c r="H158" s="74" t="s">
        <v>1004</v>
      </c>
      <c r="I158" s="75"/>
      <c r="J158" s="140" t="str">
        <f t="shared" si="21"/>
        <v>265～266</v>
      </c>
      <c r="K158" s="60">
        <f>INDEX('1.2(1)②'!$B:$B,MATCH(M158,'1.2(1)②'!$A:$A,0),1)</f>
        <v>265</v>
      </c>
      <c r="L158" s="17">
        <f t="shared" si="19"/>
        <v>266</v>
      </c>
      <c r="M158" s="17" t="str">
        <f t="shared" si="18"/>
        <v>産業（製造業）パルプ製造業及び紙製造業抄紙工程省エネルギー型製造プロセス</v>
      </c>
      <c r="O158" s="58" t="str">
        <f>INDEX('1.2(1)②'!$J:$J,MATCH($K158,'1.2(1)②'!$B:$B,0),1)</f>
        <v>自動巻取り制御装置（オプティリール導入等）</v>
      </c>
      <c r="P158">
        <f t="shared" si="20"/>
        <v>2</v>
      </c>
      <c r="Q158">
        <f>COUNTIFS('1.2(2)'!J$1018:J$1019,"〇",'1.2(2)'!$C$1018:$C$1019,"&gt;="&amp;$K158,'1.2(2)'!$C$1018:$C$1019,"&lt;="&amp;$L158)+COUNTIFS('1.2(2)'!J$1018:J$1019,"△",'1.2(2)'!$C$1018:$C$1019,"&gt;="&amp;$K158,'1.2(2)'!$C$1018:$C$1019,"&lt;="&amp;$L158)</f>
        <v>0</v>
      </c>
      <c r="R158">
        <f>COUNTIFS('1.2(2)'!K$1018:K$1019,"〇",'1.2(2)'!$C$1018:$C$1019,"&gt;="&amp;$K158,'1.2(2)'!$C$1018:$C$1019,"&lt;="&amp;$L158)+COUNTIFS('1.2(2)'!K$1018:K$1019,"△",'1.2(2)'!$C$1018:$C$1019,"&gt;="&amp;$K158,'1.2(2)'!$C$1018:$C$1019,"&lt;="&amp;$L158)</f>
        <v>0</v>
      </c>
    </row>
    <row r="159" spans="2:18">
      <c r="B159" s="69" t="s">
        <v>774</v>
      </c>
      <c r="C159" s="22"/>
      <c r="D159" s="385" t="s">
        <v>783</v>
      </c>
      <c r="E159" s="386"/>
      <c r="F159" s="69" t="s">
        <v>13</v>
      </c>
      <c r="G159" s="21" t="s">
        <v>990</v>
      </c>
      <c r="H159" s="74" t="s">
        <v>74</v>
      </c>
      <c r="I159" s="75"/>
      <c r="J159" s="140">
        <f t="shared" si="21"/>
        <v>267</v>
      </c>
      <c r="K159" s="60">
        <f>INDEX('1.2(1)②'!$B:$B,MATCH(M159,'1.2(1)②'!$A:$A,0),1)</f>
        <v>267</v>
      </c>
      <c r="L159" s="17">
        <f t="shared" si="19"/>
        <v>267</v>
      </c>
      <c r="M159" s="17" t="str">
        <f t="shared" si="18"/>
        <v>産業（製造業）パルプ製造業及び紙製造業動力工程（重油、石炭、都市ガス、固形燃料等）燃焼設備</v>
      </c>
      <c r="O159" s="58" t="str">
        <f>INDEX('1.2(1)②'!$J:$J,MATCH($K159,'1.2(1)②'!$B:$B,0),1)</f>
        <v>超微粉ミル</v>
      </c>
      <c r="P159">
        <f t="shared" si="20"/>
        <v>1</v>
      </c>
      <c r="Q159">
        <f>COUNTIFS('1.2(2)'!J$1018:J$1019,"〇",'1.2(2)'!$C$1018:$C$1019,"&gt;="&amp;$K159,'1.2(2)'!$C$1018:$C$1019,"&lt;="&amp;$L159)+COUNTIFS('1.2(2)'!J$1018:J$1019,"△",'1.2(2)'!$C$1018:$C$1019,"&gt;="&amp;$K159,'1.2(2)'!$C$1018:$C$1019,"&lt;="&amp;$L159)</f>
        <v>0</v>
      </c>
      <c r="R159">
        <f>COUNTIFS('1.2(2)'!K$1018:K$1019,"〇",'1.2(2)'!$C$1018:$C$1019,"&gt;="&amp;$K159,'1.2(2)'!$C$1018:$C$1019,"&lt;="&amp;$L159)+COUNTIFS('1.2(2)'!K$1018:K$1019,"△",'1.2(2)'!$C$1018:$C$1019,"&gt;="&amp;$K159,'1.2(2)'!$C$1018:$C$1019,"&lt;="&amp;$L159)</f>
        <v>0</v>
      </c>
    </row>
    <row r="160" spans="2:18">
      <c r="B160" s="69" t="s">
        <v>774</v>
      </c>
      <c r="C160" s="22"/>
      <c r="D160" s="385" t="s">
        <v>783</v>
      </c>
      <c r="E160" s="386"/>
      <c r="F160" s="69" t="s">
        <v>13</v>
      </c>
      <c r="G160" s="72" t="s">
        <v>990</v>
      </c>
      <c r="H160" s="74" t="s">
        <v>89</v>
      </c>
      <c r="I160" s="75"/>
      <c r="J160" s="140">
        <f t="shared" si="21"/>
        <v>268</v>
      </c>
      <c r="K160" s="60">
        <f>INDEX('1.2(1)②'!$B:$B,MATCH(M160,'1.2(1)②'!$A:$A,0),1)</f>
        <v>268</v>
      </c>
      <c r="L160" s="17">
        <f t="shared" si="19"/>
        <v>268</v>
      </c>
      <c r="M160" s="17" t="str">
        <f t="shared" si="18"/>
        <v>産業（製造業）パルプ製造業及び紙製造業動力工程（重油、石炭、都市ガス、固形燃料等）熱利用設備</v>
      </c>
      <c r="O160" s="58" t="str">
        <f>INDEX('1.2(1)②'!$J:$J,MATCH($K160,'1.2(1)②'!$B:$B,0),1)</f>
        <v>ボイラー給気予熱器／給水予熱器</v>
      </c>
      <c r="P160">
        <f t="shared" si="20"/>
        <v>1</v>
      </c>
      <c r="Q160">
        <f>COUNTIFS('1.2(2)'!J$1018:J$1019,"〇",'1.2(2)'!$C$1018:$C$1019,"&gt;="&amp;$K160,'1.2(2)'!$C$1018:$C$1019,"&lt;="&amp;$L160)+COUNTIFS('1.2(2)'!J$1018:J$1019,"△",'1.2(2)'!$C$1018:$C$1019,"&gt;="&amp;$K160,'1.2(2)'!$C$1018:$C$1019,"&lt;="&amp;$L160)</f>
        <v>0</v>
      </c>
      <c r="R160">
        <f>COUNTIFS('1.2(2)'!K$1018:K$1019,"〇",'1.2(2)'!$C$1018:$C$1019,"&gt;="&amp;$K160,'1.2(2)'!$C$1018:$C$1019,"&lt;="&amp;$L160)+COUNTIFS('1.2(2)'!K$1018:K$1019,"△",'1.2(2)'!$C$1018:$C$1019,"&gt;="&amp;$K160,'1.2(2)'!$C$1018:$C$1019,"&lt;="&amp;$L160)</f>
        <v>0</v>
      </c>
    </row>
    <row r="161" spans="2:18">
      <c r="B161" s="69" t="s">
        <v>774</v>
      </c>
      <c r="C161" s="22"/>
      <c r="D161" s="385" t="s">
        <v>783</v>
      </c>
      <c r="E161" s="386"/>
      <c r="F161" s="69" t="s">
        <v>13</v>
      </c>
      <c r="G161" s="22" t="s">
        <v>992</v>
      </c>
      <c r="H161" s="74" t="s">
        <v>74</v>
      </c>
      <c r="I161" s="75"/>
      <c r="J161" s="140">
        <f t="shared" si="21"/>
        <v>269</v>
      </c>
      <c r="K161" s="60">
        <f>INDEX('1.2(1)②'!$B:$B,MATCH(M161,'1.2(1)②'!$A:$A,0),1)</f>
        <v>269</v>
      </c>
      <c r="L161" s="17">
        <f t="shared" si="19"/>
        <v>269</v>
      </c>
      <c r="M161" s="17" t="str">
        <f t="shared" si="18"/>
        <v>産業（製造業）パルプ製造業及び紙製造業動力工程（回収黒液）燃焼設備</v>
      </c>
      <c r="O161" s="58" t="str">
        <f>INDEX('1.2(1)②'!$J:$J,MATCH($K161,'1.2(1)②'!$B:$B,0),1)</f>
        <v>回収ボイラーチャーベット監視装置</v>
      </c>
      <c r="P161">
        <f t="shared" si="20"/>
        <v>1</v>
      </c>
      <c r="Q161">
        <f>COUNTIFS('1.2(2)'!J$1018:J$1019,"〇",'1.2(2)'!$C$1018:$C$1019,"&gt;="&amp;$K161,'1.2(2)'!$C$1018:$C$1019,"&lt;="&amp;$L161)+COUNTIFS('1.2(2)'!J$1018:J$1019,"△",'1.2(2)'!$C$1018:$C$1019,"&gt;="&amp;$K161,'1.2(2)'!$C$1018:$C$1019,"&lt;="&amp;$L161)</f>
        <v>0</v>
      </c>
      <c r="R161">
        <f>COUNTIFS('1.2(2)'!K$1018:K$1019,"〇",'1.2(2)'!$C$1018:$C$1019,"&gt;="&amp;$K161,'1.2(2)'!$C$1018:$C$1019,"&lt;="&amp;$L161)+COUNTIFS('1.2(2)'!K$1018:K$1019,"△",'1.2(2)'!$C$1018:$C$1019,"&gt;="&amp;$K161,'1.2(2)'!$C$1018:$C$1019,"&lt;="&amp;$L161)</f>
        <v>0</v>
      </c>
    </row>
    <row r="162" spans="2:18">
      <c r="B162" s="69" t="s">
        <v>774</v>
      </c>
      <c r="C162" s="22"/>
      <c r="D162" s="385" t="s">
        <v>783</v>
      </c>
      <c r="E162" s="386"/>
      <c r="F162" s="69" t="s">
        <v>13</v>
      </c>
      <c r="G162" s="70" t="s">
        <v>992</v>
      </c>
      <c r="H162" s="74" t="s">
        <v>89</v>
      </c>
      <c r="I162" s="75"/>
      <c r="J162" s="140" t="str">
        <f t="shared" si="21"/>
        <v>270～273</v>
      </c>
      <c r="K162" s="60">
        <f>INDEX('1.2(1)②'!$B:$B,MATCH(M162,'1.2(1)②'!$A:$A,0),1)</f>
        <v>270</v>
      </c>
      <c r="L162" s="17">
        <f t="shared" si="19"/>
        <v>273</v>
      </c>
      <c r="M162" s="17" t="str">
        <f t="shared" si="18"/>
        <v>産業（製造業）パルプ製造業及び紙製造業動力工程（回収黒液）熱利用設備</v>
      </c>
      <c r="O162" s="58" t="str">
        <f>INDEX('1.2(1)②'!$J:$J,MATCH($K162,'1.2(1)②'!$B:$B,0),1)</f>
        <v>液膜流下型エバポレーター</v>
      </c>
      <c r="P162">
        <f t="shared" si="20"/>
        <v>4</v>
      </c>
      <c r="Q162">
        <f>COUNTIFS('1.2(2)'!J$1018:J$1019,"〇",'1.2(2)'!$C$1018:$C$1019,"&gt;="&amp;$K162,'1.2(2)'!$C$1018:$C$1019,"&lt;="&amp;$L162)+COUNTIFS('1.2(2)'!J$1018:J$1019,"△",'1.2(2)'!$C$1018:$C$1019,"&gt;="&amp;$K162,'1.2(2)'!$C$1018:$C$1019,"&lt;="&amp;$L162)</f>
        <v>0</v>
      </c>
      <c r="R162">
        <f>COUNTIFS('1.2(2)'!K$1018:K$1019,"〇",'1.2(2)'!$C$1018:$C$1019,"&gt;="&amp;$K162,'1.2(2)'!$C$1018:$C$1019,"&lt;="&amp;$L162)+COUNTIFS('1.2(2)'!K$1018:K$1019,"△",'1.2(2)'!$C$1018:$C$1019,"&gt;="&amp;$K162,'1.2(2)'!$C$1018:$C$1019,"&lt;="&amp;$L162)</f>
        <v>0</v>
      </c>
    </row>
    <row r="163" spans="2:18">
      <c r="B163" s="69" t="s">
        <v>774</v>
      </c>
      <c r="C163" s="22"/>
      <c r="D163" s="385" t="s">
        <v>783</v>
      </c>
      <c r="E163" s="386"/>
      <c r="F163" s="69" t="s">
        <v>13</v>
      </c>
      <c r="G163" s="70" t="s">
        <v>992</v>
      </c>
      <c r="H163" s="74" t="s">
        <v>560</v>
      </c>
      <c r="I163" s="75"/>
      <c r="J163" s="140" t="str">
        <f t="shared" si="21"/>
        <v>274～277</v>
      </c>
      <c r="K163" s="60">
        <f>INDEX('1.2(1)②'!$B:$B,MATCH(M163,'1.2(1)②'!$A:$A,0),1)</f>
        <v>274</v>
      </c>
      <c r="L163" s="17">
        <f t="shared" si="19"/>
        <v>277</v>
      </c>
      <c r="M163" s="17" t="str">
        <f t="shared" si="18"/>
        <v>産業（製造業）パルプ製造業及び紙製造業動力工程（回収黒液）廃熱回収設備</v>
      </c>
      <c r="O163" s="58" t="str">
        <f>INDEX('1.2(1)②'!$J:$J,MATCH($K163,'1.2(1)②'!$B:$B,0),1)</f>
        <v>液膜流下型エバポレーター</v>
      </c>
      <c r="P163">
        <f t="shared" si="20"/>
        <v>4</v>
      </c>
      <c r="Q163">
        <f>COUNTIFS('1.2(2)'!J$1018:J$1019,"〇",'1.2(2)'!$C$1018:$C$1019,"&gt;="&amp;$K163,'1.2(2)'!$C$1018:$C$1019,"&lt;="&amp;$L163)+COUNTIFS('1.2(2)'!J$1018:J$1019,"△",'1.2(2)'!$C$1018:$C$1019,"&gt;="&amp;$K163,'1.2(2)'!$C$1018:$C$1019,"&lt;="&amp;$L163)</f>
        <v>0</v>
      </c>
      <c r="R163">
        <f>COUNTIFS('1.2(2)'!K$1018:K$1019,"〇",'1.2(2)'!$C$1018:$C$1019,"&gt;="&amp;$K163,'1.2(2)'!$C$1018:$C$1019,"&lt;="&amp;$L163)+COUNTIFS('1.2(2)'!K$1018:K$1019,"△",'1.2(2)'!$C$1018:$C$1019,"&gt;="&amp;$K163,'1.2(2)'!$C$1018:$C$1019,"&lt;="&amp;$L163)</f>
        <v>0</v>
      </c>
    </row>
    <row r="164" spans="2:18">
      <c r="B164" s="69" t="s">
        <v>774</v>
      </c>
      <c r="C164" s="22"/>
      <c r="D164" s="385" t="s">
        <v>783</v>
      </c>
      <c r="E164" s="386"/>
      <c r="F164" s="69" t="s">
        <v>13</v>
      </c>
      <c r="G164" s="71" t="s">
        <v>992</v>
      </c>
      <c r="H164" s="74" t="s">
        <v>110</v>
      </c>
      <c r="I164" s="75"/>
      <c r="J164" s="140">
        <f t="shared" si="21"/>
        <v>278</v>
      </c>
      <c r="K164" s="60">
        <f>INDEX('1.2(1)②'!$B:$B,MATCH(M164,'1.2(1)②'!$A:$A,0),1)</f>
        <v>278</v>
      </c>
      <c r="L164" s="17">
        <f t="shared" si="19"/>
        <v>278</v>
      </c>
      <c r="M164" s="17" t="str">
        <f t="shared" si="18"/>
        <v>産業（製造業）パルプ製造業及び紙製造業動力工程（回収黒液）コージェネレーション設備</v>
      </c>
      <c r="O164" s="58" t="str">
        <f>INDEX('1.2(1)②'!$J:$J,MATCH($K164,'1.2(1)②'!$B:$B,0),1)</f>
        <v>高効率高温高圧回収ボイラー</v>
      </c>
      <c r="P164">
        <f t="shared" si="20"/>
        <v>1</v>
      </c>
      <c r="Q164">
        <f>COUNTIFS('1.2(2)'!J$1018:J$1019,"〇",'1.2(2)'!$C$1018:$C$1019,"&gt;="&amp;$K164,'1.2(2)'!$C$1018:$C$1019,"&lt;="&amp;$L164)+COUNTIFS('1.2(2)'!J$1018:J$1019,"△",'1.2(2)'!$C$1018:$C$1019,"&gt;="&amp;$K164,'1.2(2)'!$C$1018:$C$1019,"&lt;="&amp;$L164)</f>
        <v>0</v>
      </c>
      <c r="R164">
        <f>COUNTIFS('1.2(2)'!K$1018:K$1019,"〇",'1.2(2)'!$C$1018:$C$1019,"&gt;="&amp;$K164,'1.2(2)'!$C$1018:$C$1019,"&lt;="&amp;$L164)+COUNTIFS('1.2(2)'!K$1018:K$1019,"△",'1.2(2)'!$C$1018:$C$1019,"&gt;="&amp;$K164,'1.2(2)'!$C$1018:$C$1019,"&lt;="&amp;$L164)</f>
        <v>0</v>
      </c>
    </row>
    <row r="165" spans="2:18">
      <c r="B165" s="69" t="s">
        <v>774</v>
      </c>
      <c r="C165" s="22"/>
      <c r="D165" s="385" t="s">
        <v>783</v>
      </c>
      <c r="E165" s="386"/>
      <c r="F165" s="69" t="s">
        <v>13</v>
      </c>
      <c r="G165" s="22" t="s">
        <v>817</v>
      </c>
      <c r="H165" s="74" t="s">
        <v>107</v>
      </c>
      <c r="I165" s="75"/>
      <c r="J165" s="140">
        <f t="shared" si="21"/>
        <v>279</v>
      </c>
      <c r="K165" s="60">
        <f>INDEX('1.2(1)②'!$B:$B,MATCH(M165,'1.2(1)②'!$A:$A,0),1)</f>
        <v>279</v>
      </c>
      <c r="L165" s="17">
        <f t="shared" si="19"/>
        <v>279</v>
      </c>
      <c r="M165" s="17" t="str">
        <f t="shared" si="18"/>
        <v>産業（製造業）パルプ製造業及び紙製造業共通工程※2その他</v>
      </c>
      <c r="O165" s="58" t="str">
        <f>INDEX('1.2(1)②'!$J:$J,MATCH($K165,'1.2(1)②'!$B:$B,0),1)</f>
        <v>歩留向上（抄紙機、塗工機の紙厚調整用電磁誘導加熱装置、高効率エアフローティングシステム等）</v>
      </c>
      <c r="P165">
        <f t="shared" si="20"/>
        <v>1</v>
      </c>
      <c r="Q165">
        <f>COUNTIFS('1.2(2)'!J$1018:J$1019,"〇",'1.2(2)'!$C$1018:$C$1019,"&gt;="&amp;$K165,'1.2(2)'!$C$1018:$C$1019,"&lt;="&amp;$L165)+COUNTIFS('1.2(2)'!J$1018:J$1019,"△",'1.2(2)'!$C$1018:$C$1019,"&gt;="&amp;$K165,'1.2(2)'!$C$1018:$C$1019,"&lt;="&amp;$L165)</f>
        <v>0</v>
      </c>
      <c r="R165">
        <f>COUNTIFS('1.2(2)'!K$1018:K$1019,"〇",'1.2(2)'!$C$1018:$C$1019,"&gt;="&amp;$K165,'1.2(2)'!$C$1018:$C$1019,"&lt;="&amp;$L165)+COUNTIFS('1.2(2)'!K$1018:K$1019,"△",'1.2(2)'!$C$1018:$C$1019,"&gt;="&amp;$K165,'1.2(2)'!$C$1018:$C$1019,"&lt;="&amp;$L165)</f>
        <v>0</v>
      </c>
    </row>
    <row r="166" spans="2:18">
      <c r="B166" s="69" t="s">
        <v>774</v>
      </c>
      <c r="C166" s="22"/>
      <c r="D166" s="385" t="s">
        <v>783</v>
      </c>
      <c r="E166" s="386"/>
      <c r="F166" s="69" t="s">
        <v>13</v>
      </c>
      <c r="G166" s="21" t="s">
        <v>737</v>
      </c>
      <c r="H166" s="74" t="s">
        <v>117</v>
      </c>
      <c r="I166" s="75"/>
      <c r="J166" s="140" t="str">
        <f t="shared" si="21"/>
        <v>280～283</v>
      </c>
      <c r="K166" s="60">
        <f>INDEX('1.2(1)②'!$B:$B,MATCH(M166,'1.2(1)②'!$A:$A,0),1)</f>
        <v>280</v>
      </c>
      <c r="L166" s="17">
        <f t="shared" si="19"/>
        <v>283</v>
      </c>
      <c r="M166" s="17" t="str">
        <f t="shared" si="18"/>
        <v>産業（製造業）パルプ製造業及び紙製造業その他の主要エネルギー消費設備電気使用設備</v>
      </c>
      <c r="O166" s="58" t="str">
        <f>INDEX('1.2(1)②'!$J:$J,MATCH($K166,'1.2(1)②'!$B:$B,0),1)</f>
        <v>高効率汚泥脱水装置</v>
      </c>
      <c r="P166">
        <f t="shared" si="20"/>
        <v>4</v>
      </c>
      <c r="Q166">
        <f>COUNTIFS('1.2(2)'!J$1018:J$1019,"〇",'1.2(2)'!$C$1018:$C$1019,"&gt;="&amp;$K166,'1.2(2)'!$C$1018:$C$1019,"&lt;="&amp;$L166)+COUNTIFS('1.2(2)'!J$1018:J$1019,"△",'1.2(2)'!$C$1018:$C$1019,"&gt;="&amp;$K166,'1.2(2)'!$C$1018:$C$1019,"&lt;="&amp;$L166)</f>
        <v>0</v>
      </c>
      <c r="R166">
        <f>COUNTIFS('1.2(2)'!K$1018:K$1019,"〇",'1.2(2)'!$C$1018:$C$1019,"&gt;="&amp;$K166,'1.2(2)'!$C$1018:$C$1019,"&lt;="&amp;$L166)+COUNTIFS('1.2(2)'!K$1018:K$1019,"△",'1.2(2)'!$C$1018:$C$1019,"&gt;="&amp;$K166,'1.2(2)'!$C$1018:$C$1019,"&lt;="&amp;$L166)</f>
        <v>0</v>
      </c>
    </row>
    <row r="167" spans="2:18">
      <c r="B167" s="69" t="s">
        <v>774</v>
      </c>
      <c r="C167" s="22"/>
      <c r="D167" s="396" t="s">
        <v>1022</v>
      </c>
      <c r="E167" s="21" t="s">
        <v>1011</v>
      </c>
      <c r="F167" s="69" t="s">
        <v>13</v>
      </c>
      <c r="G167" s="115" t="s">
        <v>821</v>
      </c>
      <c r="H167" s="74" t="s">
        <v>74</v>
      </c>
      <c r="I167" s="75"/>
      <c r="J167" s="140" t="str">
        <f t="shared" si="21"/>
        <v>284～286</v>
      </c>
      <c r="K167" s="60">
        <f>INDEX('1.2(1)②'!$B:$B,MATCH(M167,'1.2(1)②'!$A:$A,0),1)</f>
        <v>284</v>
      </c>
      <c r="L167" s="17">
        <f t="shared" si="19"/>
        <v>286</v>
      </c>
      <c r="M167" s="17" t="str">
        <f>B167&amp;D169&amp;E167&amp;G167&amp;H167</f>
        <v>産業（製造業）石油化学系基礎製品製造業（ナフサ分解プラント）ナフサ分解工程燃焼設備</v>
      </c>
      <c r="O167" s="58" t="str">
        <f>INDEX('1.2(1)②'!$J:$J,MATCH($K167,'1.2(1)②'!$B:$B,0),1)</f>
        <v>ナフサ希釈蒸気比の制御装置</v>
      </c>
      <c r="P167">
        <f t="shared" si="20"/>
        <v>3</v>
      </c>
      <c r="Q167">
        <f>COUNTIFS('1.2(2)'!J$1018:J$1019,"〇",'1.2(2)'!$C$1018:$C$1019,"&gt;="&amp;$K167,'1.2(2)'!$C$1018:$C$1019,"&lt;="&amp;$L167)+COUNTIFS('1.2(2)'!J$1018:J$1019,"△",'1.2(2)'!$C$1018:$C$1019,"&gt;="&amp;$K167,'1.2(2)'!$C$1018:$C$1019,"&lt;="&amp;$L167)</f>
        <v>0</v>
      </c>
      <c r="R167">
        <f>COUNTIFS('1.2(2)'!K$1018:K$1019,"〇",'1.2(2)'!$C$1018:$C$1019,"&gt;="&amp;$K167,'1.2(2)'!$C$1018:$C$1019,"&lt;="&amp;$L167)+COUNTIFS('1.2(2)'!K$1018:K$1019,"△",'1.2(2)'!$C$1018:$C$1019,"&gt;="&amp;$K167,'1.2(2)'!$C$1018:$C$1019,"&lt;="&amp;$L167)</f>
        <v>0</v>
      </c>
    </row>
    <row r="168" spans="2:18">
      <c r="B168" s="69" t="s">
        <v>774</v>
      </c>
      <c r="C168" s="22"/>
      <c r="D168" s="397"/>
      <c r="E168" s="69" t="s">
        <v>1011</v>
      </c>
      <c r="F168" s="69" t="s">
        <v>13</v>
      </c>
      <c r="G168" s="22" t="s">
        <v>823</v>
      </c>
      <c r="H168" s="74" t="s">
        <v>89</v>
      </c>
      <c r="I168" s="75"/>
      <c r="J168" s="140" t="str">
        <f t="shared" si="21"/>
        <v>287～290</v>
      </c>
      <c r="K168" s="60">
        <f>INDEX('1.2(1)②'!$B:$B,MATCH(M168,'1.2(1)②'!$A:$A,0),1)</f>
        <v>287</v>
      </c>
      <c r="L168" s="17">
        <f t="shared" si="19"/>
        <v>290</v>
      </c>
      <c r="M168" s="17" t="str">
        <f>B168&amp;D169&amp;E168&amp;G168&amp;H168</f>
        <v>産業（製造業）石油化学系基礎製品製造業（ナフサ分解プラント）高温分離工程熱利用設備</v>
      </c>
      <c r="O168" s="58" t="str">
        <f>INDEX('1.2(1)②'!$J:$J,MATCH($K168,'1.2(1)②'!$B:$B,0),1)</f>
        <v>循環油顕熱による希釈蒸気の発生装置</v>
      </c>
      <c r="P168">
        <f t="shared" si="20"/>
        <v>4</v>
      </c>
      <c r="Q168">
        <f>COUNTIFS('1.2(2)'!J$1018:J$1019,"〇",'1.2(2)'!$C$1018:$C$1019,"&gt;="&amp;$K168,'1.2(2)'!$C$1018:$C$1019,"&lt;="&amp;$L168)+COUNTIFS('1.2(2)'!J$1018:J$1019,"△",'1.2(2)'!$C$1018:$C$1019,"&gt;="&amp;$K168,'1.2(2)'!$C$1018:$C$1019,"&lt;="&amp;$L168)</f>
        <v>0</v>
      </c>
      <c r="R168">
        <f>COUNTIFS('1.2(2)'!K$1018:K$1019,"〇",'1.2(2)'!$C$1018:$C$1019,"&gt;="&amp;$K168,'1.2(2)'!$C$1018:$C$1019,"&lt;="&amp;$L168)+COUNTIFS('1.2(2)'!K$1018:K$1019,"△",'1.2(2)'!$C$1018:$C$1019,"&gt;="&amp;$K168,'1.2(2)'!$C$1018:$C$1019,"&lt;="&amp;$L168)</f>
        <v>0</v>
      </c>
    </row>
    <row r="169" spans="2:18">
      <c r="B169" s="69" t="s">
        <v>774</v>
      </c>
      <c r="C169" s="22"/>
      <c r="D169" s="70" t="s">
        <v>790</v>
      </c>
      <c r="E169" s="70" t="s">
        <v>1011</v>
      </c>
      <c r="F169" s="69" t="s">
        <v>13</v>
      </c>
      <c r="G169" s="69" t="s">
        <v>823</v>
      </c>
      <c r="H169" s="74" t="s">
        <v>560</v>
      </c>
      <c r="I169" s="75"/>
      <c r="J169" s="140">
        <f t="shared" ref="J169:J178" si="22">HYPERLINK("#'"&amp;$B$17&amp;$B$18&amp;$B$102&amp;"'!B"&amp;K169+6,IF(L169=K169,K169,K169&amp;"～"&amp;L169))</f>
        <v>291</v>
      </c>
      <c r="K169" s="60">
        <f>INDEX('1.2(1)②'!$B:$B,MATCH(M169,'1.2(1)②'!$A:$A,0),1)</f>
        <v>291</v>
      </c>
      <c r="L169" s="17">
        <f t="shared" si="19"/>
        <v>291</v>
      </c>
      <c r="M169" s="17" t="str">
        <f t="shared" ref="M169:M178" si="23">B169&amp;D169&amp;E169&amp;G169&amp;H169</f>
        <v>産業（製造業）石油化学系基礎製品製造業（ナフサ分解プラント）高温分離工程廃熱回収設備</v>
      </c>
      <c r="O169" s="58" t="str">
        <f>INDEX('1.2(1)②'!$J:$J,MATCH($K169,'1.2(1)②'!$B:$B,0),1)</f>
        <v>クエンチ水廃熱のリボイラー熱源利用技術</v>
      </c>
      <c r="P169">
        <f t="shared" si="20"/>
        <v>1</v>
      </c>
      <c r="Q169">
        <f>COUNTIFS('1.2(2)'!J$1018:J$1019,"〇",'1.2(2)'!$C$1018:$C$1019,"&gt;="&amp;$K169,'1.2(2)'!$C$1018:$C$1019,"&lt;="&amp;$L169)+COUNTIFS('1.2(2)'!J$1018:J$1019,"△",'1.2(2)'!$C$1018:$C$1019,"&gt;="&amp;$K169,'1.2(2)'!$C$1018:$C$1019,"&lt;="&amp;$L169)</f>
        <v>0</v>
      </c>
      <c r="R169">
        <f>COUNTIFS('1.2(2)'!K$1018:K$1019,"〇",'1.2(2)'!$C$1018:$C$1019,"&gt;="&amp;$K169,'1.2(2)'!$C$1018:$C$1019,"&lt;="&amp;$L169)+COUNTIFS('1.2(2)'!K$1018:K$1019,"△",'1.2(2)'!$C$1018:$C$1019,"&gt;="&amp;$K169,'1.2(2)'!$C$1018:$C$1019,"&lt;="&amp;$L169)</f>
        <v>0</v>
      </c>
    </row>
    <row r="170" spans="2:18">
      <c r="B170" s="69" t="s">
        <v>774</v>
      </c>
      <c r="C170" s="22"/>
      <c r="D170" s="70" t="s">
        <v>790</v>
      </c>
      <c r="E170" s="71" t="s">
        <v>1011</v>
      </c>
      <c r="F170" s="69" t="s">
        <v>13</v>
      </c>
      <c r="G170" s="115" t="s">
        <v>825</v>
      </c>
      <c r="H170" s="74" t="s">
        <v>89</v>
      </c>
      <c r="I170" s="75"/>
      <c r="J170" s="140" t="str">
        <f t="shared" si="22"/>
        <v>292～295</v>
      </c>
      <c r="K170" s="60">
        <f>INDEX('1.2(1)②'!$B:$B,MATCH(M170,'1.2(1)②'!$A:$A,0),1)</f>
        <v>292</v>
      </c>
      <c r="L170" s="17">
        <f t="shared" ref="L170:L177" si="24">K171-1</f>
        <v>295</v>
      </c>
      <c r="M170" s="17" t="str">
        <f t="shared" si="23"/>
        <v>産業（製造業）石油化学系基礎製品製造業（ナフサ分解プラント）低温分離工程熱利用設備</v>
      </c>
      <c r="O170" s="58" t="str">
        <f>INDEX('1.2(1)②'!$J:$J,MATCH($K170,'1.2(1)②'!$B:$B,0),1)</f>
        <v>高効率インターナル（トレイ、充填物）や低圧損インターナル（充填物）等による蒸留塔の高効率化</v>
      </c>
      <c r="P170">
        <f t="shared" ref="P170:P178" si="25">L170-K170+1</f>
        <v>4</v>
      </c>
      <c r="Q170">
        <f>COUNTIFS('1.2(2)'!J$1018:J$1019,"〇",'1.2(2)'!$C$1018:$C$1019,"&gt;="&amp;$K170,'1.2(2)'!$C$1018:$C$1019,"&lt;="&amp;$L170)+COUNTIFS('1.2(2)'!J$1018:J$1019,"△",'1.2(2)'!$C$1018:$C$1019,"&gt;="&amp;$K170,'1.2(2)'!$C$1018:$C$1019,"&lt;="&amp;$L170)</f>
        <v>0</v>
      </c>
      <c r="R170">
        <f>COUNTIFS('1.2(2)'!K$1018:K$1019,"〇",'1.2(2)'!$C$1018:$C$1019,"&gt;="&amp;$K170,'1.2(2)'!$C$1018:$C$1019,"&lt;="&amp;$L170)+COUNTIFS('1.2(2)'!K$1018:K$1019,"△",'1.2(2)'!$C$1018:$C$1019,"&gt;="&amp;$K170,'1.2(2)'!$C$1018:$C$1019,"&lt;="&amp;$L170)</f>
        <v>0</v>
      </c>
    </row>
    <row r="171" spans="2:18">
      <c r="B171" s="69" t="s">
        <v>774</v>
      </c>
      <c r="C171" s="22"/>
      <c r="D171" s="71" t="s">
        <v>790</v>
      </c>
      <c r="E171" s="23" t="s">
        <v>1012</v>
      </c>
      <c r="F171" s="69" t="s">
        <v>13</v>
      </c>
      <c r="G171" s="22" t="s">
        <v>827</v>
      </c>
      <c r="H171" s="74" t="s">
        <v>89</v>
      </c>
      <c r="I171" s="75"/>
      <c r="J171" s="140" t="e">
        <f t="shared" si="22"/>
        <v>#N/A</v>
      </c>
      <c r="K171" s="60">
        <f>INDEX('1.2(1)②'!$B:$B,MATCH(M171,'1.2(1)②'!$A:$A,0),1)</f>
        <v>296</v>
      </c>
      <c r="L171" s="17" t="e">
        <f t="shared" si="24"/>
        <v>#N/A</v>
      </c>
      <c r="M171" s="17" t="str">
        <f t="shared" si="23"/>
        <v>産業（製造業）石油化学系基礎製品製造業（その他のプラント）分離操作工程熱利用設備</v>
      </c>
      <c r="O171" s="58" t="str">
        <f>INDEX('1.2(1)②'!$J:$J,MATCH($K171,'1.2(1)②'!$B:$B,0),1)</f>
        <v>高効率インターナル（トレイ、充填物）や低圧損インターナル（充填物）等による蒸留塔の高効率化</v>
      </c>
      <c r="P171" t="e">
        <f t="shared" si="25"/>
        <v>#N/A</v>
      </c>
      <c r="Q171">
        <f>COUNTIFS('1.2(2)'!J$1018:J$1019,"〇",'1.2(2)'!$C$1018:$C$1019,"&gt;="&amp;$K171,'1.2(2)'!$C$1018:$C$1019,"&lt;="&amp;$L171)+COUNTIFS('1.2(2)'!J$1018:J$1019,"△",'1.2(2)'!$C$1018:$C$1019,"&gt;="&amp;$K171,'1.2(2)'!$C$1018:$C$1019,"&lt;="&amp;$L171)</f>
        <v>0</v>
      </c>
      <c r="R171">
        <f>COUNTIFS('1.2(2)'!K$1018:K$1019,"〇",'1.2(2)'!$C$1018:$C$1019,"&gt;="&amp;$K171,'1.2(2)'!$C$1018:$C$1019,"&lt;="&amp;$L171)+COUNTIFS('1.2(2)'!K$1018:K$1019,"△",'1.2(2)'!$C$1018:$C$1019,"&gt;="&amp;$K171,'1.2(2)'!$C$1018:$C$1019,"&lt;="&amp;$L171)</f>
        <v>0</v>
      </c>
    </row>
    <row r="172" spans="2:18">
      <c r="B172" s="69" t="s">
        <v>774</v>
      </c>
      <c r="C172" s="22"/>
      <c r="D172" s="383" t="s">
        <v>793</v>
      </c>
      <c r="E172" s="384"/>
      <c r="F172" s="69" t="s">
        <v>13</v>
      </c>
      <c r="G172" s="115" t="s">
        <v>794</v>
      </c>
      <c r="H172" s="74" t="s">
        <v>107</v>
      </c>
      <c r="I172" s="75"/>
      <c r="J172" s="140" t="e">
        <f t="shared" si="22"/>
        <v>#N/A</v>
      </c>
      <c r="K172" s="60" t="e">
        <f>INDEX('1.2(1)②'!$B:$B,MATCH(M172,'1.2(1)②'!$A:$A,0),1)</f>
        <v>#N/A</v>
      </c>
      <c r="L172" s="17">
        <f t="shared" si="24"/>
        <v>301</v>
      </c>
      <c r="M172" s="17" t="str">
        <f t="shared" si="23"/>
        <v>産業（製造業）セメント製造業共通工程その他</v>
      </c>
      <c r="O172" s="58" t="e">
        <f>INDEX('1.2(1)②'!$J:$J,MATCH($K172,'1.2(1)②'!$B:$B,0),1)</f>
        <v>#N/A</v>
      </c>
      <c r="P172" t="e">
        <f t="shared" si="25"/>
        <v>#N/A</v>
      </c>
      <c r="Q172">
        <f>COUNTIFS('1.2(2)'!J$1018:J$1019,"〇",'1.2(2)'!$C$1018:$C$1019,"&gt;="&amp;$K172,'1.2(2)'!$C$1018:$C$1019,"&lt;="&amp;$L172)+COUNTIFS('1.2(2)'!J$1018:J$1019,"△",'1.2(2)'!$C$1018:$C$1019,"&gt;="&amp;$K172,'1.2(2)'!$C$1018:$C$1019,"&lt;="&amp;$L172)</f>
        <v>0</v>
      </c>
      <c r="R172">
        <f>COUNTIFS('1.2(2)'!K$1018:K$1019,"〇",'1.2(2)'!$C$1018:$C$1019,"&gt;="&amp;$K172,'1.2(2)'!$C$1018:$C$1019,"&lt;="&amp;$L172)+COUNTIFS('1.2(2)'!K$1018:K$1019,"△",'1.2(2)'!$C$1018:$C$1019,"&gt;="&amp;$K172,'1.2(2)'!$C$1018:$C$1019,"&lt;="&amp;$L172)</f>
        <v>0</v>
      </c>
    </row>
    <row r="173" spans="2:18">
      <c r="B173" s="69" t="s">
        <v>774</v>
      </c>
      <c r="C173" s="22"/>
      <c r="D173" s="385" t="s">
        <v>1013</v>
      </c>
      <c r="E173" s="386"/>
      <c r="F173" s="69" t="s">
        <v>13</v>
      </c>
      <c r="G173" s="22" t="s">
        <v>1014</v>
      </c>
      <c r="H173" s="74" t="s">
        <v>1015</v>
      </c>
      <c r="I173" s="75"/>
      <c r="J173" s="140" t="str">
        <f t="shared" si="22"/>
        <v>302～303</v>
      </c>
      <c r="K173" s="60">
        <f>INDEX('1.2(1)②'!$B:$B,MATCH(M173,'1.2(1)②'!$A:$A,0),1)</f>
        <v>302</v>
      </c>
      <c r="L173" s="17">
        <f t="shared" si="24"/>
        <v>303</v>
      </c>
      <c r="M173" s="17" t="str">
        <f t="shared" si="23"/>
        <v>産業（製造業）セメント製造業原料粉砕工程原料粉砕設備</v>
      </c>
      <c r="O173" s="58" t="str">
        <f>INDEX('1.2(1)②'!$J:$J,MATCH($K173,'1.2(1)②'!$B:$B,0),1)</f>
        <v>高効率竪型ローラーミル</v>
      </c>
      <c r="P173">
        <f t="shared" si="25"/>
        <v>2</v>
      </c>
      <c r="Q173">
        <f>COUNTIFS('1.2(2)'!J$1018:J$1019,"〇",'1.2(2)'!$C$1018:$C$1019,"&gt;="&amp;$K173,'1.2(2)'!$C$1018:$C$1019,"&lt;="&amp;$L173)+COUNTIFS('1.2(2)'!J$1018:J$1019,"△",'1.2(2)'!$C$1018:$C$1019,"&gt;="&amp;$K173,'1.2(2)'!$C$1018:$C$1019,"&lt;="&amp;$L173)</f>
        <v>0</v>
      </c>
      <c r="R173">
        <f>COUNTIFS('1.2(2)'!K$1018:K$1019,"〇",'1.2(2)'!$C$1018:$C$1019,"&gt;="&amp;$K173,'1.2(2)'!$C$1018:$C$1019,"&lt;="&amp;$L173)+COUNTIFS('1.2(2)'!K$1018:K$1019,"△",'1.2(2)'!$C$1018:$C$1019,"&gt;="&amp;$K173,'1.2(2)'!$C$1018:$C$1019,"&lt;="&amp;$L173)</f>
        <v>0</v>
      </c>
    </row>
    <row r="174" spans="2:18">
      <c r="B174" s="69" t="s">
        <v>774</v>
      </c>
      <c r="C174" s="22"/>
      <c r="D174" s="385" t="s">
        <v>1013</v>
      </c>
      <c r="E174" s="386"/>
      <c r="F174" s="69" t="s">
        <v>13</v>
      </c>
      <c r="G174" s="21" t="s">
        <v>770</v>
      </c>
      <c r="H174" s="74" t="s">
        <v>1016</v>
      </c>
      <c r="I174" s="75"/>
      <c r="J174" s="140" t="str">
        <f t="shared" si="22"/>
        <v>304～305</v>
      </c>
      <c r="K174" s="60">
        <f>INDEX('1.2(1)②'!$B:$B,MATCH(M174,'1.2(1)②'!$A:$A,0),1)</f>
        <v>304</v>
      </c>
      <c r="L174" s="17">
        <f t="shared" si="24"/>
        <v>305</v>
      </c>
      <c r="M174" s="17" t="str">
        <f t="shared" si="23"/>
        <v>産業（製造業）セメント製造業焼成工程石炭粉砕設備</v>
      </c>
      <c r="O174" s="58" t="str">
        <f>INDEX('1.2(1)②'!$J:$J,MATCH($K174,'1.2(1)②'!$B:$B,0),1)</f>
        <v>高効率竪型ローラーミル</v>
      </c>
      <c r="P174">
        <f t="shared" si="25"/>
        <v>2</v>
      </c>
      <c r="Q174">
        <f>COUNTIFS('1.2(2)'!J$1018:J$1019,"〇",'1.2(2)'!$C$1018:$C$1019,"&gt;="&amp;$K174,'1.2(2)'!$C$1018:$C$1019,"&lt;="&amp;$L174)+COUNTIFS('1.2(2)'!J$1018:J$1019,"△",'1.2(2)'!$C$1018:$C$1019,"&gt;="&amp;$K174,'1.2(2)'!$C$1018:$C$1019,"&lt;="&amp;$L174)</f>
        <v>0</v>
      </c>
      <c r="R174">
        <f>COUNTIFS('1.2(2)'!K$1018:K$1019,"〇",'1.2(2)'!$C$1018:$C$1019,"&gt;="&amp;$K174,'1.2(2)'!$C$1018:$C$1019,"&lt;="&amp;$L174)+COUNTIFS('1.2(2)'!K$1018:K$1019,"△",'1.2(2)'!$C$1018:$C$1019,"&gt;="&amp;$K174,'1.2(2)'!$C$1018:$C$1019,"&lt;="&amp;$L174)</f>
        <v>0</v>
      </c>
    </row>
    <row r="175" spans="2:18">
      <c r="B175" s="69" t="s">
        <v>774</v>
      </c>
      <c r="C175" s="22"/>
      <c r="D175" s="385" t="s">
        <v>1013</v>
      </c>
      <c r="E175" s="386"/>
      <c r="F175" s="69" t="s">
        <v>13</v>
      </c>
      <c r="G175" s="69" t="s">
        <v>770</v>
      </c>
      <c r="H175" s="74" t="s">
        <v>1017</v>
      </c>
      <c r="I175" s="75"/>
      <c r="J175" s="140" t="str">
        <f t="shared" si="22"/>
        <v>306～307</v>
      </c>
      <c r="K175" s="60">
        <f>INDEX('1.2(1)②'!$B:$B,MATCH(M175,'1.2(1)②'!$A:$A,0),1)</f>
        <v>306</v>
      </c>
      <c r="L175" s="17">
        <f t="shared" si="24"/>
        <v>307</v>
      </c>
      <c r="M175" s="17" t="str">
        <f t="shared" si="23"/>
        <v>産業（製造業）セメント製造業焼成工程排熱回収設備</v>
      </c>
      <c r="O175" s="58" t="str">
        <f>INDEX('1.2(1)②'!$J:$J,MATCH($K175,'1.2(1)②'!$B:$B,0),1)</f>
        <v>排熱ボイラー付ＮＳＰ（又はＳＰ）方式クリンカー焼成設備</v>
      </c>
      <c r="P175">
        <f t="shared" si="25"/>
        <v>2</v>
      </c>
      <c r="Q175">
        <f>COUNTIFS('1.2(2)'!J$1018:J$1019,"〇",'1.2(2)'!$C$1018:$C$1019,"&gt;="&amp;$K175,'1.2(2)'!$C$1018:$C$1019,"&lt;="&amp;$L175)+COUNTIFS('1.2(2)'!J$1018:J$1019,"△",'1.2(2)'!$C$1018:$C$1019,"&gt;="&amp;$K175,'1.2(2)'!$C$1018:$C$1019,"&lt;="&amp;$L175)</f>
        <v>0</v>
      </c>
      <c r="R175">
        <f>COUNTIFS('1.2(2)'!K$1018:K$1019,"〇",'1.2(2)'!$C$1018:$C$1019,"&gt;="&amp;$K175,'1.2(2)'!$C$1018:$C$1019,"&lt;="&amp;$L175)+COUNTIFS('1.2(2)'!K$1018:K$1019,"△",'1.2(2)'!$C$1018:$C$1019,"&gt;="&amp;$K175,'1.2(2)'!$C$1018:$C$1019,"&lt;="&amp;$L175)</f>
        <v>0</v>
      </c>
    </row>
    <row r="176" spans="2:18">
      <c r="B176" s="69" t="s">
        <v>774</v>
      </c>
      <c r="C176" s="22"/>
      <c r="D176" s="385" t="s">
        <v>1013</v>
      </c>
      <c r="E176" s="386"/>
      <c r="F176" s="69" t="s">
        <v>13</v>
      </c>
      <c r="G176" s="71" t="s">
        <v>770</v>
      </c>
      <c r="H176" s="74" t="s">
        <v>1018</v>
      </c>
      <c r="I176" s="75"/>
      <c r="J176" s="140" t="str">
        <f t="shared" si="22"/>
        <v>308～309</v>
      </c>
      <c r="K176" s="60">
        <f>INDEX('1.2(1)②'!$B:$B,MATCH(M176,'1.2(1)②'!$A:$A,0),1)</f>
        <v>308</v>
      </c>
      <c r="L176" s="17">
        <f t="shared" si="24"/>
        <v>309</v>
      </c>
      <c r="M176" s="17" t="str">
        <f t="shared" si="23"/>
        <v>産業（製造業）セメント製造業焼成工程廃棄物燃料利用設備</v>
      </c>
      <c r="O176" s="58" t="str">
        <f>INDEX('1.2(1)②'!$J:$J,MATCH($K176,'1.2(1)②'!$B:$B,0),1)</f>
        <v>廃タイヤ、廃プラスチック、ＲＤＦ、紙類（ＲＰＦ）及び木くず等の利用設備の導入</v>
      </c>
      <c r="P176">
        <f t="shared" si="25"/>
        <v>2</v>
      </c>
      <c r="Q176">
        <f>COUNTIFS('1.2(2)'!J$1018:J$1019,"〇",'1.2(2)'!$C$1018:$C$1019,"&gt;="&amp;$K176,'1.2(2)'!$C$1018:$C$1019,"&lt;="&amp;$L176)+COUNTIFS('1.2(2)'!J$1018:J$1019,"△",'1.2(2)'!$C$1018:$C$1019,"&gt;="&amp;$K176,'1.2(2)'!$C$1018:$C$1019,"&lt;="&amp;$L176)</f>
        <v>0</v>
      </c>
      <c r="R176">
        <f>COUNTIFS('1.2(2)'!K$1018:K$1019,"〇",'1.2(2)'!$C$1018:$C$1019,"&gt;="&amp;$K176,'1.2(2)'!$C$1018:$C$1019,"&lt;="&amp;$L176)+COUNTIFS('1.2(2)'!K$1018:K$1019,"△",'1.2(2)'!$C$1018:$C$1019,"&gt;="&amp;$K176,'1.2(2)'!$C$1018:$C$1019,"&lt;="&amp;$L176)</f>
        <v>0</v>
      </c>
    </row>
    <row r="177" spans="2:18">
      <c r="B177" s="69" t="s">
        <v>774</v>
      </c>
      <c r="C177" s="22"/>
      <c r="D177" s="385" t="s">
        <v>1013</v>
      </c>
      <c r="E177" s="386"/>
      <c r="F177" s="69" t="s">
        <v>13</v>
      </c>
      <c r="G177" s="22" t="s">
        <v>1019</v>
      </c>
      <c r="H177" s="74" t="s">
        <v>1020</v>
      </c>
      <c r="I177" s="75"/>
      <c r="J177" s="140" t="str">
        <f t="shared" si="22"/>
        <v>310～311</v>
      </c>
      <c r="K177" s="60">
        <f>INDEX('1.2(1)②'!$B:$B,MATCH(M177,'1.2(1)②'!$A:$A,0),1)</f>
        <v>310</v>
      </c>
      <c r="L177" s="17">
        <f t="shared" si="24"/>
        <v>311</v>
      </c>
      <c r="M177" s="17" t="str">
        <f t="shared" si="23"/>
        <v>産業（製造業）セメント製造業仕上げ工程クリンカー粉砕設備</v>
      </c>
      <c r="O177" s="58" t="str">
        <f>INDEX('1.2(1)②'!$J:$J,MATCH($K177,'1.2(1)②'!$B:$B,0),1)</f>
        <v>予備粉砕機付仕上げミル</v>
      </c>
      <c r="P177">
        <f t="shared" si="25"/>
        <v>2</v>
      </c>
      <c r="Q177">
        <f>COUNTIFS('1.2(2)'!J$1018:J$1019,"〇",'1.2(2)'!$C$1018:$C$1019,"&gt;="&amp;$K177,'1.2(2)'!$C$1018:$C$1019,"&lt;="&amp;$L177)+COUNTIFS('1.2(2)'!J$1018:J$1019,"△",'1.2(2)'!$C$1018:$C$1019,"&gt;="&amp;$K177,'1.2(2)'!$C$1018:$C$1019,"&lt;="&amp;$L177)</f>
        <v>0</v>
      </c>
      <c r="R177">
        <f>COUNTIFS('1.2(2)'!K$1018:K$1019,"〇",'1.2(2)'!$C$1018:$C$1019,"&gt;="&amp;$K177,'1.2(2)'!$C$1018:$C$1019,"&lt;="&amp;$L177)+COUNTIFS('1.2(2)'!K$1018:K$1019,"△",'1.2(2)'!$C$1018:$C$1019,"&gt;="&amp;$K177,'1.2(2)'!$C$1018:$C$1019,"&lt;="&amp;$L177)</f>
        <v>0</v>
      </c>
    </row>
    <row r="178" spans="2:18">
      <c r="B178" s="71" t="s">
        <v>774</v>
      </c>
      <c r="C178" s="23"/>
      <c r="D178" s="393" t="s">
        <v>1013</v>
      </c>
      <c r="E178" s="394"/>
      <c r="F178" s="71" t="s">
        <v>13</v>
      </c>
      <c r="G178" s="71" t="s">
        <v>1019</v>
      </c>
      <c r="H178" s="74" t="s">
        <v>1021</v>
      </c>
      <c r="I178" s="75"/>
      <c r="J178" s="140" t="str">
        <f t="shared" si="22"/>
        <v>312～200</v>
      </c>
      <c r="K178" s="60">
        <f>INDEX('1.2(1)②'!$B:$B,MATCH(M178,'1.2(1)②'!$A:$A,0),1)</f>
        <v>312</v>
      </c>
      <c r="L178" s="17">
        <f>K179-1</f>
        <v>200</v>
      </c>
      <c r="M178" s="17" t="str">
        <f t="shared" si="23"/>
        <v>産業（製造業）セメント製造業仕上げ工程スラグ粉砕設備</v>
      </c>
      <c r="O178" s="58" t="str">
        <f>INDEX('1.2(1)②'!$J:$J,MATCH($K178,'1.2(1)②'!$B:$B,0),1)</f>
        <v>高効率竪型ローラーミル</v>
      </c>
      <c r="P178">
        <f t="shared" si="25"/>
        <v>-111</v>
      </c>
      <c r="Q178">
        <f>COUNTIFS('1.2(2)'!J$1018:J$1019,"〇",'1.2(2)'!$C$1018:$C$1019,"&gt;="&amp;$K178,'1.2(2)'!$C$1018:$C$1019,"&lt;="&amp;$L178)+COUNTIFS('1.2(2)'!J$1018:J$1019,"△",'1.2(2)'!$C$1018:$C$1019,"&gt;="&amp;$K178,'1.2(2)'!$C$1018:$C$1019,"&lt;="&amp;$L178)</f>
        <v>0</v>
      </c>
      <c r="R178">
        <f>COUNTIFS('1.2(2)'!K$1018:K$1019,"〇",'1.2(2)'!$C$1018:$C$1019,"&gt;="&amp;$K178,'1.2(2)'!$C$1018:$C$1019,"&lt;="&amp;$L178)+COUNTIFS('1.2(2)'!K$1018:K$1019,"△",'1.2(2)'!$C$1018:$C$1019,"&gt;="&amp;$K178,'1.2(2)'!$C$1018:$C$1019,"&lt;="&amp;$L178)</f>
        <v>0</v>
      </c>
    </row>
    <row r="179" spans="2:18">
      <c r="B179" s="114" t="s">
        <v>807</v>
      </c>
      <c r="C179" s="53" t="s">
        <v>806</v>
      </c>
      <c r="D179" s="112"/>
      <c r="E179" s="112"/>
      <c r="F179" s="111"/>
      <c r="G179" s="111"/>
      <c r="H179" s="27"/>
      <c r="I179" s="27"/>
      <c r="J179" s="113"/>
      <c r="K179" s="58">
        <v>201</v>
      </c>
      <c r="L179" s="17"/>
      <c r="M179" s="17"/>
    </row>
    <row r="180" spans="2:18">
      <c r="B180" s="114" t="s">
        <v>820</v>
      </c>
      <c r="C180" s="38" t="s">
        <v>819</v>
      </c>
      <c r="D180" s="112"/>
      <c r="E180" s="112"/>
      <c r="F180" s="111"/>
      <c r="G180" s="111"/>
      <c r="H180" s="27"/>
      <c r="I180" s="27"/>
      <c r="J180" s="113"/>
      <c r="K180" s="61"/>
      <c r="L180" s="17"/>
      <c r="M180" s="17"/>
    </row>
    <row r="181" spans="2:18">
      <c r="J181"/>
    </row>
    <row r="182" spans="2:18" ht="18.600000000000001">
      <c r="B182" s="33" t="s">
        <v>712</v>
      </c>
      <c r="C182" s="19" t="s">
        <v>3491</v>
      </c>
      <c r="E182" s="19"/>
    </row>
    <row r="184" spans="2:18">
      <c r="B184" s="408" t="s">
        <v>0</v>
      </c>
      <c r="C184" s="409"/>
      <c r="D184" s="408" t="s">
        <v>730</v>
      </c>
      <c r="E184" s="409"/>
      <c r="F184" s="196" t="s">
        <v>8</v>
      </c>
      <c r="G184" s="408" t="s">
        <v>3</v>
      </c>
      <c r="H184" s="409"/>
      <c r="I184" s="255"/>
      <c r="J184" s="256" t="s">
        <v>3003</v>
      </c>
      <c r="K184" s="254"/>
      <c r="L184" s="254"/>
      <c r="M184" s="254"/>
      <c r="N184" s="254"/>
      <c r="O184" s="254" t="s">
        <v>3518</v>
      </c>
      <c r="P184" s="254" t="s">
        <v>3513</v>
      </c>
      <c r="Q184" s="254" t="s">
        <v>3516</v>
      </c>
      <c r="R184" s="254" t="s">
        <v>3517</v>
      </c>
    </row>
    <row r="185" spans="2:18" ht="28.8">
      <c r="B185" s="257" t="s">
        <v>3070</v>
      </c>
      <c r="C185" s="258"/>
      <c r="D185" s="259" t="s">
        <v>680</v>
      </c>
      <c r="E185" s="260"/>
      <c r="F185" s="201" t="s">
        <v>13</v>
      </c>
      <c r="G185" s="261" t="s">
        <v>3444</v>
      </c>
      <c r="H185" s="260"/>
      <c r="I185" s="210" t="s">
        <v>3445</v>
      </c>
      <c r="J185" s="163" t="str">
        <f t="shared" ref="J185:J228" si="26">HYPERLINK("#'"&amp;$B$17&amp;$B$18&amp;$B$182&amp;"'!B"&amp;K185+6,IF(L185=K185,K185,K185&amp;"～"&amp;L185))</f>
        <v>1～4</v>
      </c>
      <c r="K185" s="262">
        <f>INDEX('1.2(1)③'!$B:$B,MATCH(M185,'1.2(1)③'!A:A,0),1)</f>
        <v>1</v>
      </c>
      <c r="L185" s="262">
        <f>K186-1</f>
        <v>4</v>
      </c>
      <c r="M185" s="262" t="str">
        <f>B185&amp;G185&amp;I185</f>
        <v>上水道・工業用水道取水・導水工程ポンプ設備</v>
      </c>
      <c r="N185" s="167"/>
      <c r="O185" s="193" t="s">
        <v>3071</v>
      </c>
      <c r="P185" s="169">
        <v>4</v>
      </c>
      <c r="Q185" s="169">
        <v>0</v>
      </c>
      <c r="R185" s="169">
        <v>0</v>
      </c>
    </row>
    <row r="186" spans="2:18">
      <c r="B186" s="263" t="s">
        <v>3070</v>
      </c>
      <c r="C186" s="248"/>
      <c r="D186" s="264"/>
      <c r="E186" s="265"/>
      <c r="F186" s="204" t="s">
        <v>13</v>
      </c>
      <c r="G186" s="266" t="s">
        <v>3444</v>
      </c>
      <c r="H186" s="215"/>
      <c r="I186" s="210" t="s">
        <v>3446</v>
      </c>
      <c r="J186" s="163" t="str">
        <f t="shared" si="26"/>
        <v>5～6</v>
      </c>
      <c r="K186" s="262">
        <f>INDEX('1.2(1)③'!$B:$B,MATCH(M186,'1.2(1)③'!A:A,0),1)</f>
        <v>5</v>
      </c>
      <c r="L186" s="262">
        <f t="shared" ref="L186:L228" si="27">K187-1</f>
        <v>6</v>
      </c>
      <c r="M186" s="262" t="str">
        <f t="shared" ref="M186:M228" si="28">B186&amp;G186&amp;I186</f>
        <v>上水道・工業用水道取水・導水工程除塵機</v>
      </c>
      <c r="N186" s="167"/>
      <c r="O186" s="193" t="s">
        <v>3075</v>
      </c>
      <c r="P186" s="169">
        <v>2</v>
      </c>
      <c r="Q186" s="169">
        <v>0</v>
      </c>
      <c r="R186" s="169">
        <v>0</v>
      </c>
    </row>
    <row r="187" spans="2:18" ht="28.8">
      <c r="B187" s="267" t="s">
        <v>3070</v>
      </c>
      <c r="C187" s="248"/>
      <c r="D187" s="264"/>
      <c r="E187" s="265"/>
      <c r="F187" s="206" t="s">
        <v>13</v>
      </c>
      <c r="G187" s="259" t="s">
        <v>3125</v>
      </c>
      <c r="H187" s="260"/>
      <c r="I187" s="210" t="s">
        <v>3447</v>
      </c>
      <c r="J187" s="163" t="str">
        <f t="shared" si="26"/>
        <v>7～8</v>
      </c>
      <c r="K187" s="262">
        <f>INDEX('1.2(1)③'!$B:$B,MATCH(M187,'1.2(1)③'!A:A,0),1)</f>
        <v>7</v>
      </c>
      <c r="L187" s="262">
        <f t="shared" si="27"/>
        <v>8</v>
      </c>
      <c r="M187" s="262" t="str">
        <f t="shared" si="28"/>
        <v>上水道・工業用水道沈でん・ろ過工程凝集池設備</v>
      </c>
      <c r="N187" s="167"/>
      <c r="O187" s="193" t="s">
        <v>3077</v>
      </c>
      <c r="P187" s="169">
        <v>2</v>
      </c>
      <c r="Q187" s="169">
        <v>0</v>
      </c>
      <c r="R187" s="169">
        <v>0</v>
      </c>
    </row>
    <row r="188" spans="2:18">
      <c r="B188" s="267" t="s">
        <v>3070</v>
      </c>
      <c r="C188" s="248"/>
      <c r="D188" s="264"/>
      <c r="E188" s="265"/>
      <c r="F188" s="206" t="s">
        <v>13</v>
      </c>
      <c r="G188" s="267" t="s">
        <v>3125</v>
      </c>
      <c r="H188" s="265"/>
      <c r="I188" s="210" t="s">
        <v>3448</v>
      </c>
      <c r="J188" s="163" t="str">
        <f t="shared" si="26"/>
        <v>9～11</v>
      </c>
      <c r="K188" s="262">
        <f>INDEX('1.2(1)③'!$B:$B,MATCH(M188,'1.2(1)③'!A:A,0),1)</f>
        <v>9</v>
      </c>
      <c r="L188" s="262">
        <f t="shared" si="27"/>
        <v>11</v>
      </c>
      <c r="M188" s="262" t="str">
        <f t="shared" si="28"/>
        <v>上水道・工業用水道沈でん・ろ過工程沈でん設備</v>
      </c>
      <c r="N188" s="167"/>
      <c r="O188" s="193" t="s">
        <v>3079</v>
      </c>
      <c r="P188" s="169">
        <v>3</v>
      </c>
      <c r="Q188" s="169">
        <v>0</v>
      </c>
      <c r="R188" s="169">
        <v>0</v>
      </c>
    </row>
    <row r="189" spans="2:18">
      <c r="B189" s="267" t="s">
        <v>3070</v>
      </c>
      <c r="C189" s="248"/>
      <c r="D189" s="264"/>
      <c r="E189" s="265"/>
      <c r="F189" s="206" t="s">
        <v>13</v>
      </c>
      <c r="G189" s="267" t="s">
        <v>3125</v>
      </c>
      <c r="H189" s="265"/>
      <c r="I189" s="210" t="s">
        <v>3449</v>
      </c>
      <c r="J189" s="163" t="str">
        <f t="shared" si="26"/>
        <v>12～14</v>
      </c>
      <c r="K189" s="262">
        <f>INDEX('1.2(1)③'!$B:$B,MATCH(M189,'1.2(1)③'!A:A,0),1)</f>
        <v>12</v>
      </c>
      <c r="L189" s="262">
        <f t="shared" si="27"/>
        <v>14</v>
      </c>
      <c r="M189" s="262" t="str">
        <f t="shared" si="28"/>
        <v>上水道・工業用水道沈でん・ろ過工程ろ過池設備</v>
      </c>
      <c r="N189" s="167"/>
      <c r="O189" s="193" t="s">
        <v>3082</v>
      </c>
      <c r="P189" s="169">
        <v>3</v>
      </c>
      <c r="Q189" s="169">
        <v>0</v>
      </c>
      <c r="R189" s="169">
        <v>0</v>
      </c>
    </row>
    <row r="190" spans="2:18" ht="28.8">
      <c r="B190" s="267" t="s">
        <v>3070</v>
      </c>
      <c r="C190" s="248"/>
      <c r="D190" s="264"/>
      <c r="E190" s="265"/>
      <c r="F190" s="206" t="s">
        <v>13</v>
      </c>
      <c r="G190" s="267" t="s">
        <v>3125</v>
      </c>
      <c r="H190" s="265"/>
      <c r="I190" s="210" t="s">
        <v>3450</v>
      </c>
      <c r="J190" s="163" t="str">
        <f t="shared" si="26"/>
        <v>15～19</v>
      </c>
      <c r="K190" s="262">
        <f>INDEX('1.2(1)③'!$B:$B,MATCH(M190,'1.2(1)③'!A:A,0),1)</f>
        <v>15</v>
      </c>
      <c r="L190" s="262">
        <f t="shared" si="27"/>
        <v>19</v>
      </c>
      <c r="M190" s="262" t="str">
        <f t="shared" si="28"/>
        <v>上水道・工業用水道沈でん・ろ過工程膜ろ過設備</v>
      </c>
      <c r="N190" s="167"/>
      <c r="O190" s="193" t="s">
        <v>3085</v>
      </c>
      <c r="P190" s="169">
        <v>5</v>
      </c>
      <c r="Q190" s="169">
        <v>0</v>
      </c>
      <c r="R190" s="169">
        <v>0</v>
      </c>
    </row>
    <row r="191" spans="2:18">
      <c r="B191" s="267" t="s">
        <v>3070</v>
      </c>
      <c r="C191" s="248"/>
      <c r="D191" s="264"/>
      <c r="E191" s="265"/>
      <c r="F191" s="206" t="s">
        <v>13</v>
      </c>
      <c r="G191" s="266" t="s">
        <v>3125</v>
      </c>
      <c r="H191" s="215"/>
      <c r="I191" s="210" t="s">
        <v>3451</v>
      </c>
      <c r="J191" s="163" t="str">
        <f t="shared" si="26"/>
        <v>20～24</v>
      </c>
      <c r="K191" s="262">
        <f>INDEX('1.2(1)③'!$B:$B,MATCH(M191,'1.2(1)③'!A:A,0),1)</f>
        <v>20</v>
      </c>
      <c r="L191" s="262">
        <f t="shared" si="27"/>
        <v>24</v>
      </c>
      <c r="M191" s="262" t="str">
        <f t="shared" si="28"/>
        <v>上水道・工業用水道沈でん・ろ過工程薬品注入設備</v>
      </c>
      <c r="N191" s="167"/>
      <c r="O191" s="193" t="s">
        <v>3090</v>
      </c>
      <c r="P191" s="169">
        <v>5</v>
      </c>
      <c r="Q191" s="169">
        <v>0</v>
      </c>
      <c r="R191" s="169">
        <v>0</v>
      </c>
    </row>
    <row r="192" spans="2:18">
      <c r="B192" s="267" t="s">
        <v>3070</v>
      </c>
      <c r="C192" s="248"/>
      <c r="D192" s="264"/>
      <c r="E192" s="265"/>
      <c r="F192" s="206" t="s">
        <v>13</v>
      </c>
      <c r="G192" s="259" t="s">
        <v>3126</v>
      </c>
      <c r="H192" s="260"/>
      <c r="I192" s="210" t="s">
        <v>3452</v>
      </c>
      <c r="J192" s="163" t="str">
        <f t="shared" si="26"/>
        <v>25～28</v>
      </c>
      <c r="K192" s="262">
        <f>INDEX('1.2(1)③'!$B:$B,MATCH(M192,'1.2(1)③'!A:A,0),1)</f>
        <v>25</v>
      </c>
      <c r="L192" s="262">
        <f t="shared" si="27"/>
        <v>28</v>
      </c>
      <c r="M192" s="262" t="str">
        <f t="shared" si="28"/>
        <v>上水道・工業用水道高度浄水工程オゾン処理設備</v>
      </c>
      <c r="N192" s="167"/>
      <c r="O192" s="193" t="s">
        <v>3095</v>
      </c>
      <c r="P192" s="169">
        <v>4</v>
      </c>
      <c r="Q192" s="169">
        <v>0</v>
      </c>
      <c r="R192" s="169">
        <v>0</v>
      </c>
    </row>
    <row r="193" spans="2:18">
      <c r="B193" s="267" t="s">
        <v>3070</v>
      </c>
      <c r="C193" s="248"/>
      <c r="D193" s="264"/>
      <c r="E193" s="265"/>
      <c r="F193" s="206" t="s">
        <v>13</v>
      </c>
      <c r="G193" s="267" t="s">
        <v>3126</v>
      </c>
      <c r="H193" s="265"/>
      <c r="I193" s="210" t="s">
        <v>3453</v>
      </c>
      <c r="J193" s="163">
        <f t="shared" si="26"/>
        <v>29</v>
      </c>
      <c r="K193" s="262">
        <f>INDEX('1.2(1)③'!$B:$B,MATCH(M193,'1.2(1)③'!A:A,0),1)</f>
        <v>29</v>
      </c>
      <c r="L193" s="262">
        <f t="shared" si="27"/>
        <v>29</v>
      </c>
      <c r="M193" s="262" t="str">
        <f t="shared" si="28"/>
        <v>上水道・工業用水道高度浄水工程紫外線処理設備</v>
      </c>
      <c r="N193" s="167"/>
      <c r="O193" s="193" t="s">
        <v>3141</v>
      </c>
      <c r="P193" s="169">
        <v>1</v>
      </c>
      <c r="Q193" s="169">
        <v>0</v>
      </c>
      <c r="R193" s="169">
        <v>0</v>
      </c>
    </row>
    <row r="194" spans="2:18">
      <c r="B194" s="267" t="s">
        <v>3070</v>
      </c>
      <c r="C194" s="248"/>
      <c r="D194" s="264"/>
      <c r="E194" s="265"/>
      <c r="F194" s="206" t="s">
        <v>13</v>
      </c>
      <c r="G194" s="266" t="s">
        <v>3126</v>
      </c>
      <c r="H194" s="215"/>
      <c r="I194" s="210" t="s">
        <v>3454</v>
      </c>
      <c r="J194" s="163" t="str">
        <f t="shared" si="26"/>
        <v>30～32</v>
      </c>
      <c r="K194" s="262">
        <f>INDEX('1.2(1)③'!$B:$B,MATCH(M194,'1.2(1)③'!A:A,0),1)</f>
        <v>30</v>
      </c>
      <c r="L194" s="262">
        <f t="shared" si="27"/>
        <v>32</v>
      </c>
      <c r="M194" s="262" t="str">
        <f t="shared" si="28"/>
        <v>上水道・工業用水道高度浄水工程粒状活性炭ろ過池設備</v>
      </c>
      <c r="N194" s="167"/>
      <c r="O194" s="193" t="s">
        <v>3099</v>
      </c>
      <c r="P194" s="169">
        <v>3</v>
      </c>
      <c r="Q194" s="169">
        <v>0</v>
      </c>
      <c r="R194" s="169">
        <v>0</v>
      </c>
    </row>
    <row r="195" spans="2:18" ht="28.8">
      <c r="B195" s="267" t="s">
        <v>3070</v>
      </c>
      <c r="C195" s="248"/>
      <c r="D195" s="264"/>
      <c r="E195" s="265"/>
      <c r="F195" s="206" t="s">
        <v>13</v>
      </c>
      <c r="G195" s="259" t="s">
        <v>3455</v>
      </c>
      <c r="H195" s="260"/>
      <c r="I195" s="210" t="s">
        <v>3456</v>
      </c>
      <c r="J195" s="163" t="str">
        <f t="shared" si="26"/>
        <v>33～35</v>
      </c>
      <c r="K195" s="262">
        <f>INDEX('1.2(1)③'!$B:$B,MATCH(M195,'1.2(1)③'!A:A,0),1)</f>
        <v>33</v>
      </c>
      <c r="L195" s="262">
        <f t="shared" si="27"/>
        <v>35</v>
      </c>
      <c r="M195" s="262" t="str">
        <f t="shared" si="28"/>
        <v>上水道・工業用水道排水処理工程排泥濃縮槽設備</v>
      </c>
      <c r="N195" s="167"/>
      <c r="O195" s="193" t="s">
        <v>3085</v>
      </c>
      <c r="P195" s="169">
        <v>3</v>
      </c>
      <c r="Q195" s="169">
        <v>0</v>
      </c>
      <c r="R195" s="169">
        <v>0</v>
      </c>
    </row>
    <row r="196" spans="2:18">
      <c r="B196" s="267" t="s">
        <v>3070</v>
      </c>
      <c r="C196" s="248"/>
      <c r="D196" s="264"/>
      <c r="E196" s="265"/>
      <c r="F196" s="206" t="s">
        <v>13</v>
      </c>
      <c r="G196" s="266" t="s">
        <v>3455</v>
      </c>
      <c r="H196" s="215"/>
      <c r="I196" s="210" t="s">
        <v>3457</v>
      </c>
      <c r="J196" s="163" t="str">
        <f t="shared" si="26"/>
        <v>36～39</v>
      </c>
      <c r="K196" s="262">
        <f>INDEX('1.2(1)③'!$B:$B,MATCH(M196,'1.2(1)③'!A:A,0),1)</f>
        <v>36</v>
      </c>
      <c r="L196" s="262">
        <f t="shared" si="27"/>
        <v>39</v>
      </c>
      <c r="M196" s="262" t="str">
        <f t="shared" si="28"/>
        <v>上水道・工業用水道排水処理工程排泥脱水設備</v>
      </c>
      <c r="N196" s="167"/>
      <c r="O196" s="193" t="s">
        <v>3102</v>
      </c>
      <c r="P196" s="169">
        <v>4</v>
      </c>
      <c r="Q196" s="169">
        <v>0</v>
      </c>
      <c r="R196" s="169">
        <v>0</v>
      </c>
    </row>
    <row r="197" spans="2:18" ht="28.8">
      <c r="B197" s="267" t="s">
        <v>3070</v>
      </c>
      <c r="C197" s="248"/>
      <c r="D197" s="264"/>
      <c r="E197" s="265"/>
      <c r="F197" s="206" t="s">
        <v>13</v>
      </c>
      <c r="G197" s="202" t="s">
        <v>3458</v>
      </c>
      <c r="H197" s="203"/>
      <c r="I197" s="210" t="s">
        <v>3459</v>
      </c>
      <c r="J197" s="163" t="str">
        <f t="shared" si="26"/>
        <v>40～48</v>
      </c>
      <c r="K197" s="262">
        <f>INDEX('1.2(1)③'!$B:$B,MATCH(M197,'1.2(1)③'!A:A,0),1)</f>
        <v>40</v>
      </c>
      <c r="L197" s="262">
        <f t="shared" si="27"/>
        <v>48</v>
      </c>
      <c r="M197" s="262" t="str">
        <f t="shared" si="28"/>
        <v>上水道・工業用水道送水・配水工程送水・配水施設</v>
      </c>
      <c r="N197" s="167"/>
      <c r="O197" s="193" t="s">
        <v>3106</v>
      </c>
      <c r="P197" s="169">
        <v>9</v>
      </c>
      <c r="Q197" s="169">
        <v>0</v>
      </c>
      <c r="R197" s="169">
        <v>0</v>
      </c>
    </row>
    <row r="198" spans="2:18">
      <c r="B198" s="267" t="s">
        <v>3070</v>
      </c>
      <c r="C198" s="248"/>
      <c r="D198" s="264"/>
      <c r="E198" s="265"/>
      <c r="F198" s="206" t="s">
        <v>13</v>
      </c>
      <c r="G198" s="259" t="s">
        <v>3460</v>
      </c>
      <c r="H198" s="260"/>
      <c r="I198" s="210" t="s">
        <v>3461</v>
      </c>
      <c r="J198" s="163" t="str">
        <f t="shared" si="26"/>
        <v>49～52</v>
      </c>
      <c r="K198" s="262">
        <f>INDEX('1.2(1)③'!$B:$B,MATCH(M198,'1.2(1)③'!A:A,0),1)</f>
        <v>49</v>
      </c>
      <c r="L198" s="262">
        <f t="shared" si="27"/>
        <v>52</v>
      </c>
      <c r="M198" s="262" t="str">
        <f t="shared" si="28"/>
        <v>上水道・工業用水道総合管理水運用管理</v>
      </c>
      <c r="N198" s="167"/>
      <c r="O198" s="193" t="s">
        <v>3114</v>
      </c>
      <c r="P198" s="169">
        <v>4</v>
      </c>
      <c r="Q198" s="169">
        <v>0</v>
      </c>
      <c r="R198" s="169">
        <v>0</v>
      </c>
    </row>
    <row r="199" spans="2:18">
      <c r="B199" s="267" t="s">
        <v>3070</v>
      </c>
      <c r="C199" s="248"/>
      <c r="D199" s="264"/>
      <c r="E199" s="265"/>
      <c r="F199" s="206" t="s">
        <v>13</v>
      </c>
      <c r="G199" s="268" t="s">
        <v>3460</v>
      </c>
      <c r="H199" s="215"/>
      <c r="I199" s="210" t="s">
        <v>3462</v>
      </c>
      <c r="J199" s="163" t="e">
        <f t="shared" si="26"/>
        <v>#N/A</v>
      </c>
      <c r="K199" s="262">
        <f>INDEX('1.2(1)③'!$B:$B,MATCH(M199,'1.2(1)③'!A:A,0),1)</f>
        <v>53</v>
      </c>
      <c r="L199" s="262" t="e">
        <f t="shared" si="27"/>
        <v>#N/A</v>
      </c>
      <c r="M199" s="262" t="str">
        <f t="shared" si="28"/>
        <v>上水道・工業用水道総合管理監視制御システム</v>
      </c>
      <c r="N199" s="167"/>
      <c r="O199" s="193" t="s">
        <v>3118</v>
      </c>
      <c r="P199" s="169">
        <v>5</v>
      </c>
      <c r="Q199" s="169">
        <v>0</v>
      </c>
      <c r="R199" s="169">
        <v>0</v>
      </c>
    </row>
    <row r="200" spans="2:18">
      <c r="B200" s="267" t="s">
        <v>3070</v>
      </c>
      <c r="C200" s="248"/>
      <c r="D200" s="264"/>
      <c r="E200" s="265"/>
      <c r="F200" s="206" t="s">
        <v>13</v>
      </c>
      <c r="G200" s="443" t="s">
        <v>3556</v>
      </c>
      <c r="H200" s="265"/>
      <c r="I200" s="210" t="s">
        <v>3463</v>
      </c>
      <c r="J200" s="163" t="e">
        <f t="shared" si="26"/>
        <v>#N/A</v>
      </c>
      <c r="K200" s="262" t="e">
        <f>INDEX('1.2(1)③'!$B:$B,MATCH(M200,'1.2(1)③'!A:A,0),1)</f>
        <v>#N/A</v>
      </c>
      <c r="L200" s="262" t="e">
        <f t="shared" si="27"/>
        <v>#N/A</v>
      </c>
      <c r="M200" s="262" t="str">
        <f t="shared" si="28"/>
        <v>上水道・工業用水道未利用エネルギー・
再生可能エネルギー設備小水力発電設備</v>
      </c>
      <c r="N200" s="167"/>
      <c r="O200" s="193" t="s">
        <v>3137</v>
      </c>
      <c r="P200" s="169">
        <v>1</v>
      </c>
      <c r="Q200" s="169">
        <v>0</v>
      </c>
      <c r="R200" s="169">
        <v>0</v>
      </c>
    </row>
    <row r="201" spans="2:18">
      <c r="B201" s="267" t="s">
        <v>3070</v>
      </c>
      <c r="C201" s="248"/>
      <c r="D201" s="264"/>
      <c r="E201" s="265"/>
      <c r="F201" s="206" t="s">
        <v>13</v>
      </c>
      <c r="G201" s="444"/>
      <c r="H201" s="265"/>
      <c r="I201" s="210" t="s">
        <v>3464</v>
      </c>
      <c r="J201" s="163" t="e">
        <f t="shared" si="26"/>
        <v>#N/A</v>
      </c>
      <c r="K201" s="262" t="e">
        <f>INDEX('1.2(1)③'!$B:$B,MATCH(M201,'1.2(1)③'!A:A,0),1)</f>
        <v>#N/A</v>
      </c>
      <c r="L201" s="262">
        <f t="shared" si="27"/>
        <v>59</v>
      </c>
      <c r="M201" s="262" t="str">
        <f t="shared" si="28"/>
        <v>上水道・工業用水道再生可能エネルギー等</v>
      </c>
      <c r="N201" s="167"/>
      <c r="O201" s="193" t="s">
        <v>3138</v>
      </c>
      <c r="P201" s="169">
        <v>1</v>
      </c>
      <c r="Q201" s="169">
        <v>0</v>
      </c>
      <c r="R201" s="169">
        <v>0</v>
      </c>
    </row>
    <row r="202" spans="2:18" ht="28.8">
      <c r="B202" s="259" t="s">
        <v>3068</v>
      </c>
      <c r="C202" s="258"/>
      <c r="D202" s="259" t="s">
        <v>680</v>
      </c>
      <c r="E202" s="260"/>
      <c r="F202" s="201" t="s">
        <v>13</v>
      </c>
      <c r="G202" s="259" t="s">
        <v>3465</v>
      </c>
      <c r="H202" s="260"/>
      <c r="I202" s="210" t="s">
        <v>117</v>
      </c>
      <c r="J202" s="163" t="str">
        <f t="shared" si="26"/>
        <v>60～67</v>
      </c>
      <c r="K202" s="262">
        <f>INDEX('1.2(1)③'!$B:$B,MATCH(M202,'1.2(1)③'!A:A,0),1)</f>
        <v>60</v>
      </c>
      <c r="L202" s="262">
        <f t="shared" si="27"/>
        <v>67</v>
      </c>
      <c r="M202" s="262" t="str">
        <f t="shared" si="28"/>
        <v>下水道前処理・揚水工程電気使用設備</v>
      </c>
      <c r="N202" s="167"/>
      <c r="O202" s="193" t="s">
        <v>3159</v>
      </c>
      <c r="P202" s="169">
        <v>8</v>
      </c>
      <c r="Q202" s="169">
        <v>0</v>
      </c>
      <c r="R202" s="169">
        <v>0</v>
      </c>
    </row>
    <row r="203" spans="2:18">
      <c r="B203" s="263" t="s">
        <v>3068</v>
      </c>
      <c r="C203" s="248"/>
      <c r="D203" s="264"/>
      <c r="E203" s="265"/>
      <c r="F203" s="204" t="s">
        <v>13</v>
      </c>
      <c r="G203" s="202" t="s">
        <v>3466</v>
      </c>
      <c r="H203" s="203"/>
      <c r="I203" s="210" t="s">
        <v>117</v>
      </c>
      <c r="J203" s="163" t="str">
        <f t="shared" si="26"/>
        <v>68～99</v>
      </c>
      <c r="K203" s="262">
        <f>INDEX('1.2(1)③'!$B:$B,MATCH(M203,'1.2(1)③'!A:A,0),1)</f>
        <v>68</v>
      </c>
      <c r="L203" s="262">
        <f t="shared" si="27"/>
        <v>99</v>
      </c>
      <c r="M203" s="262" t="str">
        <f t="shared" si="28"/>
        <v>下水道水処理工程電気使用設備</v>
      </c>
      <c r="N203" s="167"/>
      <c r="O203" s="193" t="s">
        <v>3161</v>
      </c>
      <c r="P203" s="169">
        <v>32</v>
      </c>
      <c r="Q203" s="169">
        <v>0</v>
      </c>
      <c r="R203" s="169">
        <v>0</v>
      </c>
    </row>
    <row r="204" spans="2:18">
      <c r="B204" s="267" t="s">
        <v>3068</v>
      </c>
      <c r="C204" s="248"/>
      <c r="D204" s="264"/>
      <c r="E204" s="265"/>
      <c r="F204" s="206" t="s">
        <v>13</v>
      </c>
      <c r="G204" s="202" t="s">
        <v>3468</v>
      </c>
      <c r="H204" s="203"/>
      <c r="I204" s="210" t="s">
        <v>117</v>
      </c>
      <c r="J204" s="163" t="str">
        <f t="shared" si="26"/>
        <v>100～118</v>
      </c>
      <c r="K204" s="262">
        <f>INDEX('1.2(1)③'!$B:$B,MATCH(M204,'1.2(1)③'!A:A,0),1)</f>
        <v>100</v>
      </c>
      <c r="L204" s="262">
        <f t="shared" si="27"/>
        <v>118</v>
      </c>
      <c r="M204" s="262" t="str">
        <f t="shared" si="28"/>
        <v>下水道汚泥処理工程電気使用設備</v>
      </c>
      <c r="N204" s="167"/>
      <c r="O204" s="193" t="s">
        <v>3182</v>
      </c>
      <c r="P204" s="169">
        <v>19</v>
      </c>
      <c r="Q204" s="169">
        <v>0</v>
      </c>
      <c r="R204" s="169">
        <v>0</v>
      </c>
    </row>
    <row r="205" spans="2:18">
      <c r="B205" s="267" t="s">
        <v>3068</v>
      </c>
      <c r="C205" s="248"/>
      <c r="D205" s="264"/>
      <c r="E205" s="265"/>
      <c r="F205" s="206" t="s">
        <v>13</v>
      </c>
      <c r="G205" s="202" t="s">
        <v>3470</v>
      </c>
      <c r="H205" s="203"/>
      <c r="I205" s="210" t="s">
        <v>3471</v>
      </c>
      <c r="J205" s="163" t="str">
        <f t="shared" si="26"/>
        <v>119～134</v>
      </c>
      <c r="K205" s="262">
        <f>INDEX('1.2(1)③'!$B:$B,MATCH(M205,'1.2(1)③'!A:A,0),1)</f>
        <v>119</v>
      </c>
      <c r="L205" s="262">
        <f t="shared" si="27"/>
        <v>134</v>
      </c>
      <c r="M205" s="262" t="str">
        <f t="shared" si="28"/>
        <v>下水道汚泥焼却工程燃焼設備電気使用設備</v>
      </c>
      <c r="N205" s="167"/>
      <c r="O205" s="193" t="s">
        <v>3204</v>
      </c>
      <c r="P205" s="169">
        <v>16</v>
      </c>
      <c r="Q205" s="169">
        <v>0</v>
      </c>
      <c r="R205" s="169">
        <v>0</v>
      </c>
    </row>
    <row r="206" spans="2:18">
      <c r="B206" s="267" t="s">
        <v>3068</v>
      </c>
      <c r="C206" s="248"/>
      <c r="D206" s="264"/>
      <c r="E206" s="265"/>
      <c r="F206" s="206" t="s">
        <v>13</v>
      </c>
      <c r="G206" s="202" t="s">
        <v>3460</v>
      </c>
      <c r="H206" s="203"/>
      <c r="I206" s="210" t="s">
        <v>117</v>
      </c>
      <c r="J206" s="163" t="str">
        <f t="shared" si="26"/>
        <v>135～138</v>
      </c>
      <c r="K206" s="262">
        <f>INDEX('1.2(1)③'!$B:$B,MATCH(M206,'1.2(1)③'!A:A,0),1)</f>
        <v>135</v>
      </c>
      <c r="L206" s="262">
        <f t="shared" si="27"/>
        <v>138</v>
      </c>
      <c r="M206" s="262" t="str">
        <f t="shared" si="28"/>
        <v>下水道総合管理電気使用設備</v>
      </c>
      <c r="N206" s="167"/>
      <c r="O206" s="193" t="s">
        <v>3217</v>
      </c>
      <c r="P206" s="169">
        <v>4</v>
      </c>
      <c r="Q206" s="169">
        <v>0</v>
      </c>
      <c r="R206" s="169">
        <v>0</v>
      </c>
    </row>
    <row r="207" spans="2:18" ht="28.8">
      <c r="B207" s="267" t="s">
        <v>3068</v>
      </c>
      <c r="C207" s="248"/>
      <c r="D207" s="264"/>
      <c r="E207" s="265"/>
      <c r="F207" s="206" t="s">
        <v>13</v>
      </c>
      <c r="G207" s="264" t="s">
        <v>740</v>
      </c>
      <c r="H207" s="265"/>
      <c r="I207" s="210" t="s">
        <v>117</v>
      </c>
      <c r="J207" s="163" t="str">
        <f t="shared" si="26"/>
        <v>139～140</v>
      </c>
      <c r="K207" s="262">
        <f>INDEX('1.2(1)③'!$B:$B,MATCH(M207,'1.2(1)③'!A:A,0),1)</f>
        <v>139</v>
      </c>
      <c r="L207" s="262">
        <f t="shared" si="27"/>
        <v>140</v>
      </c>
      <c r="M207" s="262" t="str">
        <f t="shared" si="28"/>
        <v>下水道その他の主要エネルギー消費設備等電気使用設備</v>
      </c>
      <c r="N207" s="167"/>
      <c r="O207" s="193" t="s">
        <v>3221</v>
      </c>
      <c r="P207" s="169">
        <v>2</v>
      </c>
      <c r="Q207" s="169">
        <v>0</v>
      </c>
      <c r="R207" s="169">
        <v>0</v>
      </c>
    </row>
    <row r="208" spans="2:18">
      <c r="B208" s="266" t="s">
        <v>3068</v>
      </c>
      <c r="C208" s="269"/>
      <c r="D208" s="214"/>
      <c r="E208" s="215"/>
      <c r="F208" s="207" t="s">
        <v>13</v>
      </c>
      <c r="G208" s="268" t="s">
        <v>740</v>
      </c>
      <c r="H208" s="215"/>
      <c r="I208" s="210" t="s">
        <v>195</v>
      </c>
      <c r="J208" s="163" t="str">
        <f t="shared" si="26"/>
        <v>141～152</v>
      </c>
      <c r="K208" s="262">
        <f>INDEX('1.2(1)③'!$B:$B,MATCH(M208,'1.2(1)③'!A:A,0),1)</f>
        <v>141</v>
      </c>
      <c r="L208" s="262">
        <f t="shared" si="27"/>
        <v>152</v>
      </c>
      <c r="M208" s="262" t="str">
        <f t="shared" si="28"/>
        <v>下水道その他の主要エネルギー消費設備等未利用エネルギー・再生可能エネルギー設備</v>
      </c>
      <c r="N208" s="167"/>
      <c r="O208" s="193" t="s">
        <v>3552</v>
      </c>
      <c r="P208" s="169">
        <v>12</v>
      </c>
      <c r="Q208" s="169">
        <v>0</v>
      </c>
      <c r="R208" s="169">
        <v>0</v>
      </c>
    </row>
    <row r="209" spans="2:18">
      <c r="B209" s="259" t="s">
        <v>3069</v>
      </c>
      <c r="C209" s="258"/>
      <c r="D209" s="259" t="s">
        <v>680</v>
      </c>
      <c r="E209" s="260"/>
      <c r="F209" s="201" t="s">
        <v>13</v>
      </c>
      <c r="G209" s="259" t="s">
        <v>3472</v>
      </c>
      <c r="H209" s="260"/>
      <c r="I209" s="210" t="s">
        <v>3262</v>
      </c>
      <c r="J209" s="163" t="e">
        <f t="shared" si="26"/>
        <v>#N/A</v>
      </c>
      <c r="K209" s="262">
        <f>INDEX('1.2(1)③'!$B:$B,MATCH(M209,'1.2(1)③'!A:A,0),1)</f>
        <v>153</v>
      </c>
      <c r="L209" s="262" t="e">
        <f t="shared" si="27"/>
        <v>#N/A</v>
      </c>
      <c r="M209" s="262" t="str">
        <f t="shared" si="28"/>
        <v>廃棄物廃棄物の収集運搬収集運搬車</v>
      </c>
      <c r="N209" s="167"/>
      <c r="O209" s="193" t="s">
        <v>3272</v>
      </c>
      <c r="P209" s="169">
        <v>7</v>
      </c>
      <c r="Q209" s="169">
        <v>0</v>
      </c>
      <c r="R209" s="169">
        <v>0</v>
      </c>
    </row>
    <row r="210" spans="2:18">
      <c r="B210" s="263" t="s">
        <v>3069</v>
      </c>
      <c r="C210" s="248"/>
      <c r="D210" s="264"/>
      <c r="E210" s="265"/>
      <c r="F210" s="204" t="s">
        <v>13</v>
      </c>
      <c r="G210" s="434" t="s">
        <v>3555</v>
      </c>
      <c r="H210" s="260"/>
      <c r="I210" s="210" t="s">
        <v>3473</v>
      </c>
      <c r="J210" s="163" t="e">
        <f t="shared" si="26"/>
        <v>#N/A</v>
      </c>
      <c r="K210" s="262" t="e">
        <f>INDEX('1.2(1)③'!$B:$B,MATCH(M210,'1.2(1)③'!A:A,0),1)</f>
        <v>#N/A</v>
      </c>
      <c r="L210" s="262" t="e">
        <f t="shared" si="27"/>
        <v>#N/A</v>
      </c>
      <c r="M210" s="262" t="str">
        <f t="shared" si="28"/>
        <v>廃棄物廃棄物焼却施設
（ガス化溶融施設を含む）受入供給設備</v>
      </c>
      <c r="N210" s="167"/>
      <c r="O210" s="193" t="s">
        <v>3275</v>
      </c>
      <c r="P210" s="169">
        <v>9</v>
      </c>
      <c r="Q210" s="169">
        <v>0</v>
      </c>
      <c r="R210" s="169">
        <v>0</v>
      </c>
    </row>
    <row r="211" spans="2:18">
      <c r="B211" s="267" t="s">
        <v>3069</v>
      </c>
      <c r="C211" s="248"/>
      <c r="D211" s="264"/>
      <c r="E211" s="265"/>
      <c r="F211" s="206" t="s">
        <v>13</v>
      </c>
      <c r="G211" s="441"/>
      <c r="H211" s="265"/>
      <c r="I211" s="210" t="s">
        <v>3474</v>
      </c>
      <c r="J211" s="163" t="e">
        <f t="shared" si="26"/>
        <v>#N/A</v>
      </c>
      <c r="K211" s="262" t="e">
        <f>INDEX('1.2(1)③'!$B:$B,MATCH(M211,'1.2(1)③'!A:A,0),1)</f>
        <v>#N/A</v>
      </c>
      <c r="L211" s="262" t="e">
        <f t="shared" si="27"/>
        <v>#N/A</v>
      </c>
      <c r="M211" s="262" t="str">
        <f t="shared" si="28"/>
        <v>廃棄物燃焼（溶融）設備</v>
      </c>
      <c r="N211" s="167"/>
      <c r="O211" s="193" t="s">
        <v>3282</v>
      </c>
      <c r="P211" s="169">
        <v>13</v>
      </c>
      <c r="Q211" s="169">
        <v>0</v>
      </c>
      <c r="R211" s="169">
        <v>0</v>
      </c>
    </row>
    <row r="212" spans="2:18">
      <c r="B212" s="267" t="s">
        <v>3069</v>
      </c>
      <c r="C212" s="248"/>
      <c r="D212" s="264"/>
      <c r="E212" s="265"/>
      <c r="F212" s="206" t="s">
        <v>13</v>
      </c>
      <c r="G212" s="441"/>
      <c r="H212" s="265"/>
      <c r="I212" s="210" t="s">
        <v>3475</v>
      </c>
      <c r="J212" s="163" t="e">
        <f t="shared" si="26"/>
        <v>#N/A</v>
      </c>
      <c r="K212" s="262" t="e">
        <f>INDEX('1.2(1)③'!$B:$B,MATCH(M212,'1.2(1)③'!A:A,0),1)</f>
        <v>#N/A</v>
      </c>
      <c r="L212" s="262" t="e">
        <f t="shared" si="27"/>
        <v>#N/A</v>
      </c>
      <c r="M212" s="262" t="str">
        <f t="shared" si="28"/>
        <v>廃棄物灰溶融設備</v>
      </c>
      <c r="N212" s="167"/>
      <c r="O212" s="193" t="s">
        <v>3291</v>
      </c>
      <c r="P212" s="169">
        <v>6</v>
      </c>
      <c r="Q212" s="169">
        <v>0</v>
      </c>
      <c r="R212" s="169">
        <v>0</v>
      </c>
    </row>
    <row r="213" spans="2:18">
      <c r="B213" s="267" t="s">
        <v>3069</v>
      </c>
      <c r="C213" s="248"/>
      <c r="D213" s="264"/>
      <c r="E213" s="265"/>
      <c r="F213" s="206" t="s">
        <v>13</v>
      </c>
      <c r="G213" s="441"/>
      <c r="H213" s="265"/>
      <c r="I213" s="210" t="s">
        <v>3476</v>
      </c>
      <c r="J213" s="163" t="e">
        <f t="shared" si="26"/>
        <v>#N/A</v>
      </c>
      <c r="K213" s="262" t="e">
        <f>INDEX('1.2(1)③'!$B:$B,MATCH(M213,'1.2(1)③'!A:A,0),1)</f>
        <v>#N/A</v>
      </c>
      <c r="L213" s="262" t="e">
        <f t="shared" si="27"/>
        <v>#N/A</v>
      </c>
      <c r="M213" s="262" t="str">
        <f t="shared" si="28"/>
        <v>廃棄物通風設備</v>
      </c>
      <c r="N213" s="167"/>
      <c r="O213" s="193" t="s">
        <v>3293</v>
      </c>
      <c r="P213" s="169">
        <v>3</v>
      </c>
      <c r="Q213" s="169">
        <v>0</v>
      </c>
      <c r="R213" s="169">
        <v>0</v>
      </c>
    </row>
    <row r="214" spans="2:18">
      <c r="B214" s="267" t="s">
        <v>3069</v>
      </c>
      <c r="C214" s="248"/>
      <c r="D214" s="264"/>
      <c r="E214" s="265"/>
      <c r="F214" s="206" t="s">
        <v>13</v>
      </c>
      <c r="G214" s="441"/>
      <c r="H214" s="265"/>
      <c r="I214" s="210" t="s">
        <v>3477</v>
      </c>
      <c r="J214" s="163" t="e">
        <f t="shared" si="26"/>
        <v>#N/A</v>
      </c>
      <c r="K214" s="262" t="e">
        <f>INDEX('1.2(1)③'!$B:$B,MATCH(M214,'1.2(1)③'!A:A,0),1)</f>
        <v>#N/A</v>
      </c>
      <c r="L214" s="262" t="e">
        <f t="shared" si="27"/>
        <v>#N/A</v>
      </c>
      <c r="M214" s="262" t="str">
        <f t="shared" si="28"/>
        <v>廃棄物排ガス処理設備</v>
      </c>
      <c r="N214" s="167"/>
      <c r="O214" s="193" t="s">
        <v>3296</v>
      </c>
      <c r="P214" s="169">
        <v>6</v>
      </c>
      <c r="Q214" s="169">
        <v>0</v>
      </c>
      <c r="R214" s="169">
        <v>0</v>
      </c>
    </row>
    <row r="215" spans="2:18">
      <c r="B215" s="267" t="s">
        <v>3069</v>
      </c>
      <c r="C215" s="248"/>
      <c r="D215" s="264"/>
      <c r="E215" s="265"/>
      <c r="F215" s="206" t="s">
        <v>13</v>
      </c>
      <c r="G215" s="441"/>
      <c r="H215" s="265"/>
      <c r="I215" s="210" t="s">
        <v>3490</v>
      </c>
      <c r="J215" s="163" t="e">
        <f t="shared" si="26"/>
        <v>#N/A</v>
      </c>
      <c r="K215" s="262" t="e">
        <f>INDEX('1.2(1)③'!$B:$B,MATCH(M215,'1.2(1)③'!A:A,0),1)</f>
        <v>#N/A</v>
      </c>
      <c r="L215" s="262" t="e">
        <f t="shared" si="27"/>
        <v>#N/A</v>
      </c>
      <c r="M215" s="262" t="str">
        <f t="shared" si="28"/>
        <v>廃棄物灰出し設備（セメント固化処理設備、スラグ・メタル等の搬出設備を含む）</v>
      </c>
      <c r="N215" s="167"/>
      <c r="O215" s="193" t="s">
        <v>3301</v>
      </c>
      <c r="P215" s="169">
        <v>5</v>
      </c>
      <c r="Q215" s="169">
        <v>0</v>
      </c>
      <c r="R215" s="169">
        <v>0</v>
      </c>
    </row>
    <row r="216" spans="2:18">
      <c r="B216" s="267" t="s">
        <v>3069</v>
      </c>
      <c r="C216" s="248"/>
      <c r="D216" s="264"/>
      <c r="E216" s="265"/>
      <c r="F216" s="206" t="s">
        <v>13</v>
      </c>
      <c r="G216" s="441"/>
      <c r="H216" s="265"/>
      <c r="I216" s="210" t="s">
        <v>3478</v>
      </c>
      <c r="J216" s="163" t="e">
        <f t="shared" si="26"/>
        <v>#N/A</v>
      </c>
      <c r="K216" s="262" t="e">
        <f>INDEX('1.2(1)③'!$B:$B,MATCH(M216,'1.2(1)③'!A:A,0),1)</f>
        <v>#N/A</v>
      </c>
      <c r="L216" s="262" t="e">
        <f t="shared" si="27"/>
        <v>#N/A</v>
      </c>
      <c r="M216" s="262" t="str">
        <f t="shared" si="28"/>
        <v>廃棄物排水処理設備</v>
      </c>
      <c r="N216" s="167"/>
      <c r="O216" s="193" t="s">
        <v>3306</v>
      </c>
      <c r="P216" s="169">
        <v>2</v>
      </c>
      <c r="Q216" s="169">
        <v>0</v>
      </c>
      <c r="R216" s="169">
        <v>0</v>
      </c>
    </row>
    <row r="217" spans="2:18">
      <c r="B217" s="267" t="s">
        <v>3069</v>
      </c>
      <c r="C217" s="248"/>
      <c r="D217" s="264"/>
      <c r="E217" s="265"/>
      <c r="F217" s="206" t="s">
        <v>13</v>
      </c>
      <c r="G217" s="442"/>
      <c r="H217" s="215"/>
      <c r="I217" s="210" t="s">
        <v>3479</v>
      </c>
      <c r="J217" s="163" t="e">
        <f t="shared" si="26"/>
        <v>#N/A</v>
      </c>
      <c r="K217" s="262" t="e">
        <f>INDEX('1.2(1)③'!$B:$B,MATCH(M217,'1.2(1)③'!A:A,0),1)</f>
        <v>#N/A</v>
      </c>
      <c r="L217" s="262">
        <f t="shared" si="27"/>
        <v>223</v>
      </c>
      <c r="M217" s="262" t="str">
        <f t="shared" si="28"/>
        <v>廃棄物熱回収設備</v>
      </c>
      <c r="N217" s="167"/>
      <c r="O217" s="193" t="s">
        <v>3308</v>
      </c>
      <c r="P217" s="169">
        <v>20</v>
      </c>
      <c r="Q217" s="169">
        <v>0</v>
      </c>
      <c r="R217" s="169">
        <v>0</v>
      </c>
    </row>
    <row r="218" spans="2:18">
      <c r="B218" s="267" t="s">
        <v>3069</v>
      </c>
      <c r="C218" s="248"/>
      <c r="D218" s="264"/>
      <c r="E218" s="265"/>
      <c r="F218" s="206" t="s">
        <v>13</v>
      </c>
      <c r="G218" s="259" t="s">
        <v>3480</v>
      </c>
      <c r="H218" s="260"/>
      <c r="I218" s="210" t="s">
        <v>3481</v>
      </c>
      <c r="J218" s="163">
        <f t="shared" si="26"/>
        <v>224</v>
      </c>
      <c r="K218" s="262">
        <f>INDEX('1.2(1)③'!$B:$B,MATCH(M218,'1.2(1)③'!A:A,0),1)</f>
        <v>224</v>
      </c>
      <c r="L218" s="262">
        <f t="shared" si="27"/>
        <v>224</v>
      </c>
      <c r="M218" s="262" t="str">
        <f t="shared" si="28"/>
        <v>廃棄物し尿処理施設受入・貯留設備</v>
      </c>
      <c r="N218" s="167"/>
      <c r="O218" s="193" t="s">
        <v>3354</v>
      </c>
      <c r="P218" s="169">
        <v>1</v>
      </c>
      <c r="Q218" s="169">
        <v>0</v>
      </c>
      <c r="R218" s="169">
        <v>0</v>
      </c>
    </row>
    <row r="219" spans="2:18">
      <c r="B219" s="267" t="s">
        <v>3069</v>
      </c>
      <c r="C219" s="248"/>
      <c r="D219" s="264"/>
      <c r="E219" s="265"/>
      <c r="F219" s="206" t="s">
        <v>13</v>
      </c>
      <c r="G219" s="267" t="s">
        <v>3480</v>
      </c>
      <c r="H219" s="265"/>
      <c r="I219" s="210" t="s">
        <v>3482</v>
      </c>
      <c r="J219" s="163" t="str">
        <f t="shared" si="26"/>
        <v>225～226</v>
      </c>
      <c r="K219" s="262">
        <f>INDEX('1.2(1)③'!$B:$B,MATCH(M219,'1.2(1)③'!A:A,0),1)</f>
        <v>225</v>
      </c>
      <c r="L219" s="262">
        <f t="shared" si="27"/>
        <v>226</v>
      </c>
      <c r="M219" s="262" t="str">
        <f t="shared" si="28"/>
        <v>廃棄物し尿処理施設生物反応処理設備</v>
      </c>
      <c r="N219" s="167"/>
      <c r="O219" s="193" t="s">
        <v>3306</v>
      </c>
      <c r="P219" s="169">
        <v>2</v>
      </c>
      <c r="Q219" s="169">
        <v>0</v>
      </c>
      <c r="R219" s="169">
        <v>0</v>
      </c>
    </row>
    <row r="220" spans="2:18">
      <c r="B220" s="267" t="s">
        <v>3069</v>
      </c>
      <c r="C220" s="248"/>
      <c r="D220" s="264"/>
      <c r="E220" s="265"/>
      <c r="F220" s="206" t="s">
        <v>13</v>
      </c>
      <c r="G220" s="267" t="s">
        <v>3480</v>
      </c>
      <c r="H220" s="265"/>
      <c r="I220" s="210" t="s">
        <v>3467</v>
      </c>
      <c r="J220" s="163" t="str">
        <f t="shared" si="26"/>
        <v>227～228</v>
      </c>
      <c r="K220" s="262">
        <f>INDEX('1.2(1)③'!$B:$B,MATCH(M220,'1.2(1)③'!A:A,0),1)</f>
        <v>227</v>
      </c>
      <c r="L220" s="262">
        <f t="shared" si="27"/>
        <v>228</v>
      </c>
      <c r="M220" s="262" t="str">
        <f t="shared" si="28"/>
        <v>廃棄物し尿処理施設高度処理設備</v>
      </c>
      <c r="N220" s="167"/>
      <c r="O220" s="193" t="s">
        <v>3325</v>
      </c>
      <c r="P220" s="169">
        <v>2</v>
      </c>
      <c r="Q220" s="169">
        <v>0</v>
      </c>
      <c r="R220" s="169">
        <v>0</v>
      </c>
    </row>
    <row r="221" spans="2:18">
      <c r="B221" s="267" t="s">
        <v>3069</v>
      </c>
      <c r="C221" s="248"/>
      <c r="D221" s="264"/>
      <c r="E221" s="265"/>
      <c r="F221" s="206" t="s">
        <v>13</v>
      </c>
      <c r="G221" s="267" t="s">
        <v>3480</v>
      </c>
      <c r="H221" s="265"/>
      <c r="I221" s="210" t="s">
        <v>3469</v>
      </c>
      <c r="J221" s="163" t="str">
        <f t="shared" si="26"/>
        <v>229～230</v>
      </c>
      <c r="K221" s="262">
        <f>INDEX('1.2(1)③'!$B:$B,MATCH(M221,'1.2(1)③'!A:A,0),1)</f>
        <v>229</v>
      </c>
      <c r="L221" s="262">
        <f t="shared" si="27"/>
        <v>230</v>
      </c>
      <c r="M221" s="262" t="str">
        <f t="shared" si="28"/>
        <v>廃棄物し尿処理施設汚泥脱水設備</v>
      </c>
      <c r="N221" s="167"/>
      <c r="O221" s="193" t="s">
        <v>3326</v>
      </c>
      <c r="P221" s="169">
        <v>2</v>
      </c>
      <c r="Q221" s="169">
        <v>0</v>
      </c>
      <c r="R221" s="169">
        <v>0</v>
      </c>
    </row>
    <row r="222" spans="2:18">
      <c r="B222" s="267" t="s">
        <v>3069</v>
      </c>
      <c r="C222" s="248"/>
      <c r="D222" s="264"/>
      <c r="E222" s="265"/>
      <c r="F222" s="206" t="s">
        <v>13</v>
      </c>
      <c r="G222" s="267" t="s">
        <v>3480</v>
      </c>
      <c r="H222" s="265"/>
      <c r="I222" s="210" t="s">
        <v>3483</v>
      </c>
      <c r="J222" s="163" t="str">
        <f t="shared" si="26"/>
        <v>231～235</v>
      </c>
      <c r="K222" s="262">
        <f>INDEX('1.2(1)③'!$B:$B,MATCH(M222,'1.2(1)③'!A:A,0),1)</f>
        <v>231</v>
      </c>
      <c r="L222" s="262">
        <f t="shared" si="27"/>
        <v>235</v>
      </c>
      <c r="M222" s="262" t="str">
        <f t="shared" si="28"/>
        <v>廃棄物し尿処理施設汚泥乾燥・焼却設備</v>
      </c>
      <c r="N222" s="167"/>
      <c r="O222" s="193" t="s">
        <v>3327</v>
      </c>
      <c r="P222" s="169">
        <v>5</v>
      </c>
      <c r="Q222" s="169">
        <v>0</v>
      </c>
      <c r="R222" s="169">
        <v>0</v>
      </c>
    </row>
    <row r="223" spans="2:18">
      <c r="B223" s="267" t="s">
        <v>3069</v>
      </c>
      <c r="C223" s="248"/>
      <c r="D223" s="264"/>
      <c r="E223" s="265"/>
      <c r="F223" s="206" t="s">
        <v>13</v>
      </c>
      <c r="G223" s="267" t="s">
        <v>3480</v>
      </c>
      <c r="H223" s="265"/>
      <c r="I223" s="210" t="s">
        <v>3484</v>
      </c>
      <c r="J223" s="163" t="str">
        <f t="shared" si="26"/>
        <v>236～241</v>
      </c>
      <c r="K223" s="262">
        <f>INDEX('1.2(1)③'!$B:$B,MATCH(M223,'1.2(1)③'!A:A,0),1)</f>
        <v>236</v>
      </c>
      <c r="L223" s="262">
        <f t="shared" si="27"/>
        <v>241</v>
      </c>
      <c r="M223" s="262" t="str">
        <f t="shared" si="28"/>
        <v>廃棄物し尿処理施設資源化設備</v>
      </c>
      <c r="N223" s="167"/>
      <c r="O223" s="193" t="s">
        <v>3331</v>
      </c>
      <c r="P223" s="169">
        <v>6</v>
      </c>
      <c r="Q223" s="169">
        <v>0</v>
      </c>
      <c r="R223" s="169">
        <v>0</v>
      </c>
    </row>
    <row r="224" spans="2:18">
      <c r="B224" s="267" t="s">
        <v>3069</v>
      </c>
      <c r="C224" s="248"/>
      <c r="D224" s="264"/>
      <c r="E224" s="265"/>
      <c r="F224" s="206" t="s">
        <v>13</v>
      </c>
      <c r="G224" s="266" t="s">
        <v>3480</v>
      </c>
      <c r="H224" s="215"/>
      <c r="I224" s="210" t="s">
        <v>3485</v>
      </c>
      <c r="J224" s="163" t="str">
        <f t="shared" si="26"/>
        <v>242～245</v>
      </c>
      <c r="K224" s="262">
        <f>INDEX('1.2(1)③'!$B:$B,MATCH(M224,'1.2(1)③'!A:A,0),1)</f>
        <v>242</v>
      </c>
      <c r="L224" s="262">
        <f t="shared" si="27"/>
        <v>245</v>
      </c>
      <c r="M224" s="262" t="str">
        <f t="shared" si="28"/>
        <v>廃棄物し尿処理施設その他のし尿処理施設</v>
      </c>
      <c r="N224" s="167"/>
      <c r="O224" s="193" t="s">
        <v>3335</v>
      </c>
      <c r="P224" s="169">
        <v>4</v>
      </c>
      <c r="Q224" s="169">
        <v>0</v>
      </c>
      <c r="R224" s="169">
        <v>0</v>
      </c>
    </row>
    <row r="225" spans="2:18">
      <c r="B225" s="267" t="s">
        <v>3069</v>
      </c>
      <c r="C225" s="248"/>
      <c r="D225" s="264"/>
      <c r="E225" s="265"/>
      <c r="F225" s="206" t="s">
        <v>13</v>
      </c>
      <c r="G225" s="259" t="s">
        <v>3486</v>
      </c>
      <c r="H225" s="260"/>
      <c r="I225" s="210" t="s">
        <v>3487</v>
      </c>
      <c r="J225" s="163" t="str">
        <f t="shared" si="26"/>
        <v>246～245</v>
      </c>
      <c r="K225" s="262">
        <f>INDEX('1.2(1)③'!$B:$B,MATCH(M225,'1.2(1)③'!A:A,0),1)</f>
        <v>246</v>
      </c>
      <c r="L225" s="262">
        <f t="shared" si="27"/>
        <v>245</v>
      </c>
      <c r="M225" s="262" t="str">
        <f t="shared" si="28"/>
        <v>廃棄物最終処分場集排水設備・通気装置</v>
      </c>
      <c r="N225" s="167"/>
      <c r="O225" s="193" t="s">
        <v>3554</v>
      </c>
      <c r="P225" s="169">
        <v>0</v>
      </c>
      <c r="Q225" s="169">
        <v>0</v>
      </c>
      <c r="R225" s="169">
        <v>0</v>
      </c>
    </row>
    <row r="226" spans="2:18">
      <c r="B226" s="267" t="s">
        <v>3069</v>
      </c>
      <c r="C226" s="248"/>
      <c r="D226" s="264"/>
      <c r="E226" s="265"/>
      <c r="F226" s="206" t="s">
        <v>13</v>
      </c>
      <c r="G226" s="267" t="s">
        <v>3486</v>
      </c>
      <c r="H226" s="265"/>
      <c r="I226" s="210" t="s">
        <v>3487</v>
      </c>
      <c r="J226" s="163" t="str">
        <f t="shared" si="26"/>
        <v>246～247</v>
      </c>
      <c r="K226" s="262">
        <f>INDEX('1.2(1)③'!$B:$B,MATCH(M226,'1.2(1)③'!A:A,0),1)</f>
        <v>246</v>
      </c>
      <c r="L226" s="262">
        <f t="shared" si="27"/>
        <v>247</v>
      </c>
      <c r="M226" s="262" t="str">
        <f t="shared" si="28"/>
        <v>廃棄物最終処分場集排水設備・通気装置</v>
      </c>
      <c r="N226" s="167"/>
      <c r="O226" s="193" t="s">
        <v>3554</v>
      </c>
      <c r="P226" s="169">
        <v>2</v>
      </c>
      <c r="Q226" s="169">
        <v>0</v>
      </c>
      <c r="R226" s="169">
        <v>0</v>
      </c>
    </row>
    <row r="227" spans="2:18">
      <c r="B227" s="267" t="s">
        <v>3069</v>
      </c>
      <c r="C227" s="248"/>
      <c r="D227" s="264"/>
      <c r="E227" s="265"/>
      <c r="F227" s="206" t="s">
        <v>13</v>
      </c>
      <c r="G227" s="266" t="s">
        <v>3486</v>
      </c>
      <c r="H227" s="215"/>
      <c r="I227" s="210" t="s">
        <v>3488</v>
      </c>
      <c r="J227" s="163" t="str">
        <f t="shared" si="26"/>
        <v>248～249</v>
      </c>
      <c r="K227" s="262">
        <f>INDEX('1.2(1)③'!$B:$B,MATCH(M227,'1.2(1)③'!A:A,0),1)</f>
        <v>248</v>
      </c>
      <c r="L227" s="262">
        <f t="shared" si="27"/>
        <v>249</v>
      </c>
      <c r="M227" s="262" t="str">
        <f t="shared" si="28"/>
        <v>廃棄物最終処分場浸出液処理設備</v>
      </c>
      <c r="N227" s="167"/>
      <c r="O227" s="193" t="s">
        <v>3339</v>
      </c>
      <c r="P227" s="169">
        <v>2</v>
      </c>
      <c r="Q227" s="169">
        <v>0</v>
      </c>
      <c r="R227" s="169">
        <v>0</v>
      </c>
    </row>
    <row r="228" spans="2:18">
      <c r="B228" s="266" t="s">
        <v>3069</v>
      </c>
      <c r="C228" s="269"/>
      <c r="D228" s="214"/>
      <c r="E228" s="215"/>
      <c r="F228" s="207" t="s">
        <v>13</v>
      </c>
      <c r="G228" s="214" t="s">
        <v>753</v>
      </c>
      <c r="H228" s="215"/>
      <c r="I228" s="210" t="s">
        <v>3489</v>
      </c>
      <c r="J228" s="163">
        <f t="shared" si="26"/>
        <v>250</v>
      </c>
      <c r="K228" s="262">
        <f>INDEX('1.2(1)③'!$B:$B,MATCH(M228,'1.2(1)③'!A:A,0),1)</f>
        <v>250</v>
      </c>
      <c r="L228" s="262">
        <f t="shared" si="27"/>
        <v>250</v>
      </c>
      <c r="M228" s="262" t="str">
        <f t="shared" si="28"/>
        <v>廃棄物その他廃棄物系バイオマスの利活用のための設備</v>
      </c>
      <c r="N228" s="167"/>
      <c r="O228" s="193" t="s">
        <v>3361</v>
      </c>
      <c r="P228" s="169">
        <v>1</v>
      </c>
      <c r="Q228" s="169">
        <v>0</v>
      </c>
      <c r="R228" s="169">
        <v>0</v>
      </c>
    </row>
    <row r="229" spans="2:18">
      <c r="K229" s="58">
        <v>251</v>
      </c>
    </row>
    <row r="230" spans="2:18" ht="18.600000000000001">
      <c r="B230" s="33" t="s">
        <v>3067</v>
      </c>
      <c r="C230" s="19" t="s">
        <v>713</v>
      </c>
      <c r="E230" s="19"/>
    </row>
    <row r="232" spans="2:18" ht="28.8">
      <c r="B232" s="408" t="s">
        <v>0</v>
      </c>
      <c r="C232" s="409"/>
      <c r="D232" s="408" t="s">
        <v>730</v>
      </c>
      <c r="E232" s="409"/>
      <c r="F232" s="196" t="s">
        <v>8</v>
      </c>
      <c r="G232" s="408" t="s">
        <v>3</v>
      </c>
      <c r="H232" s="409"/>
      <c r="I232" s="196" t="s">
        <v>1024</v>
      </c>
      <c r="J232" s="59" t="s">
        <v>3003</v>
      </c>
      <c r="O232" s="254" t="s">
        <v>3518</v>
      </c>
      <c r="P232" s="254" t="s">
        <v>3513</v>
      </c>
      <c r="Q232" s="270" t="s">
        <v>3519</v>
      </c>
      <c r="R232" s="270" t="s">
        <v>3520</v>
      </c>
    </row>
    <row r="233" spans="2:18">
      <c r="B233" s="259" t="s">
        <v>706</v>
      </c>
      <c r="C233" s="260"/>
      <c r="D233" s="259" t="s">
        <v>1025</v>
      </c>
      <c r="E233" s="252"/>
      <c r="F233" s="205" t="s">
        <v>720</v>
      </c>
      <c r="G233" s="252" t="s">
        <v>3431</v>
      </c>
      <c r="H233" s="265"/>
      <c r="I233" s="209" t="s">
        <v>1023</v>
      </c>
      <c r="J233" s="163" t="str">
        <f t="shared" ref="J233:J278" si="29">HYPERLINK("#'"&amp;$B$17&amp;$B$18&amp;$B$230&amp;"'!B"&amp;K233+6,IF(L233=K233,K233,K233&amp;"～"&amp;L233))</f>
        <v>1～2</v>
      </c>
      <c r="K233" s="164">
        <f>INDEX('1.2(1)④'!$B:$B,MATCH(M233,'1.2(1)④'!A:A,0),1)</f>
        <v>1</v>
      </c>
      <c r="L233" s="185">
        <f>K234-1</f>
        <v>2</v>
      </c>
      <c r="M233" s="185" t="str">
        <f>D233&amp;F233&amp;G233&amp;I233</f>
        <v>荷主等Scope3排出削減に資する輸送方法の選択ー</v>
      </c>
      <c r="N233" s="252"/>
      <c r="O233" s="193" t="str">
        <f>INDEX('1.2(1)④'!$J:$J,MATCH($K233,'1.2(1)④'!$B:$B,0),1)</f>
        <v>モーダルシフトの推進</v>
      </c>
      <c r="P233" s="210">
        <f t="shared" ref="P233:P278" si="30">L233-K233+1</f>
        <v>2</v>
      </c>
      <c r="Q233" s="210">
        <v>0</v>
      </c>
      <c r="R233" s="210">
        <v>0</v>
      </c>
    </row>
    <row r="234" spans="2:18">
      <c r="B234" s="264"/>
      <c r="C234" s="265"/>
      <c r="D234" s="268" t="s">
        <v>1025</v>
      </c>
      <c r="E234" s="252"/>
      <c r="F234" s="204" t="s">
        <v>720</v>
      </c>
      <c r="G234" s="264" t="s">
        <v>1177</v>
      </c>
      <c r="H234" s="265"/>
      <c r="I234" s="209" t="s">
        <v>1023</v>
      </c>
      <c r="J234" s="163" t="str">
        <f t="shared" si="29"/>
        <v>3～34</v>
      </c>
      <c r="K234" s="164">
        <f>INDEX('1.2(1)④'!$B:$B,MATCH(M234,'1.2(1)④'!A:A,0),1)</f>
        <v>3</v>
      </c>
      <c r="L234" s="185">
        <f t="shared" ref="L234:L278" si="31">K235-1</f>
        <v>34</v>
      </c>
      <c r="M234" s="185" t="str">
        <f t="shared" ref="M234:M278" si="32">D234&amp;F234&amp;G234&amp;I234</f>
        <v>荷主等Scope3輸送効率向上のための措置ー</v>
      </c>
      <c r="N234" s="252"/>
      <c r="O234" s="193" t="str">
        <f>INDEX('1.2(1)④'!$J:$J,MATCH($K234,'1.2(1)④'!$B:$B,0),1)</f>
        <v>積み合わせ輸送、混載便の活用</v>
      </c>
      <c r="P234" s="210">
        <f t="shared" si="30"/>
        <v>32</v>
      </c>
      <c r="Q234" s="210">
        <v>0</v>
      </c>
      <c r="R234" s="210">
        <v>0</v>
      </c>
    </row>
    <row r="235" spans="2:18" ht="28.8">
      <c r="B235" s="264"/>
      <c r="C235" s="265"/>
      <c r="D235" s="259" t="s">
        <v>1067</v>
      </c>
      <c r="E235" s="258"/>
      <c r="F235" s="201" t="s">
        <v>1178</v>
      </c>
      <c r="G235" s="259" t="s">
        <v>1179</v>
      </c>
      <c r="H235" s="260"/>
      <c r="I235" s="210" t="s">
        <v>1070</v>
      </c>
      <c r="J235" s="163">
        <f t="shared" si="29"/>
        <v>35</v>
      </c>
      <c r="K235" s="164">
        <f>INDEX('1.2(1)④'!$B:$B,MATCH(M235,'1.2(1)④'!A:A,0),1)</f>
        <v>35</v>
      </c>
      <c r="L235" s="185">
        <f t="shared" si="31"/>
        <v>35</v>
      </c>
      <c r="M235" s="185" t="str">
        <f t="shared" si="32"/>
        <v>貨物輸送事業者Scope1,2燃費性能の優れた輸送用機器の使用 （機器・機材等の導入）鉄道</v>
      </c>
      <c r="N235" s="252"/>
      <c r="O235" s="193" t="str">
        <f>INDEX('1.2(1)④'!$J:$J,MATCH($K235,'1.2(1)④'!$B:$B,0),1)</f>
        <v>VVVFインバーター制御車両（交流電動機の速度・回転数制御）・高効率内燃機関・ハイブリッド車両・ディーゼルエレクトリック車両等への代替促進</v>
      </c>
      <c r="P235" s="210">
        <f t="shared" si="30"/>
        <v>1</v>
      </c>
      <c r="Q235" s="210">
        <v>0</v>
      </c>
      <c r="R235" s="210">
        <v>0</v>
      </c>
    </row>
    <row r="236" spans="2:18" ht="28.8">
      <c r="B236" s="264"/>
      <c r="C236" s="265"/>
      <c r="D236" s="263" t="s">
        <v>1067</v>
      </c>
      <c r="E236" s="248"/>
      <c r="F236" s="204" t="s">
        <v>1178</v>
      </c>
      <c r="G236" s="263" t="s">
        <v>1179</v>
      </c>
      <c r="H236" s="265"/>
      <c r="I236" s="210" t="s">
        <v>1072</v>
      </c>
      <c r="J236" s="163" t="str">
        <f t="shared" si="29"/>
        <v>36～41</v>
      </c>
      <c r="K236" s="164">
        <f>INDEX('1.2(1)④'!$B:$B,MATCH(M236,'1.2(1)④'!A:A,0),1)</f>
        <v>36</v>
      </c>
      <c r="L236" s="185">
        <f t="shared" si="31"/>
        <v>41</v>
      </c>
      <c r="M236" s="185" t="str">
        <f t="shared" si="32"/>
        <v>貨物輸送事業者Scope1,2燃費性能の優れた輸送用機器の使用 （機器・機材等の導入）自動車</v>
      </c>
      <c r="N236" s="252"/>
      <c r="O236" s="193" t="str">
        <f>INDEX('1.2(1)④'!$J:$J,MATCH($K236,'1.2(1)④'!$B:$B,0),1)</f>
        <v>トップランナー燃費基準達成車・ハイブリッド車・天然ガス車・電気自動車、燃料電池自動車等の温室効果ガス低排出車の導入</v>
      </c>
      <c r="P236" s="210">
        <f t="shared" si="30"/>
        <v>6</v>
      </c>
      <c r="Q236" s="210">
        <v>0</v>
      </c>
      <c r="R236" s="210">
        <v>0</v>
      </c>
    </row>
    <row r="237" spans="2:18">
      <c r="B237" s="264"/>
      <c r="C237" s="265"/>
      <c r="D237" s="267" t="s">
        <v>1067</v>
      </c>
      <c r="E237" s="248"/>
      <c r="F237" s="206" t="s">
        <v>1178</v>
      </c>
      <c r="G237" s="267" t="s">
        <v>1179</v>
      </c>
      <c r="H237" s="265"/>
      <c r="I237" s="210" t="s">
        <v>1078</v>
      </c>
      <c r="J237" s="163" t="str">
        <f t="shared" si="29"/>
        <v>42～44</v>
      </c>
      <c r="K237" s="164">
        <f>INDEX('1.2(1)④'!$B:$B,MATCH(M237,'1.2(1)④'!A:A,0),1)</f>
        <v>42</v>
      </c>
      <c r="L237" s="185">
        <f t="shared" si="31"/>
        <v>44</v>
      </c>
      <c r="M237" s="185" t="str">
        <f t="shared" si="32"/>
        <v>貨物輸送事業者Scope1,2燃費性能の優れた輸送用機器の使用 （機器・機材等の導入）船舶</v>
      </c>
      <c r="N237" s="252"/>
      <c r="O237" s="193" t="str">
        <f>INDEX('1.2(1)④'!$J:$J,MATCH($K237,'1.2(1)④'!$B:$B,0),1)</f>
        <v>スーパーエコシップ、内航船省エネルギー格付制度において格付を取得可能な省エネルギー・省CO2排出船舶等の導入</v>
      </c>
      <c r="P237" s="210">
        <f t="shared" si="30"/>
        <v>3</v>
      </c>
      <c r="Q237" s="210">
        <v>0</v>
      </c>
      <c r="R237" s="210">
        <v>0</v>
      </c>
    </row>
    <row r="238" spans="2:18">
      <c r="B238" s="264"/>
      <c r="C238" s="265"/>
      <c r="D238" s="267" t="s">
        <v>1067</v>
      </c>
      <c r="E238" s="248"/>
      <c r="F238" s="206" t="s">
        <v>1178</v>
      </c>
      <c r="G238" s="266" t="s">
        <v>1179</v>
      </c>
      <c r="H238" s="215"/>
      <c r="I238" s="210" t="s">
        <v>1082</v>
      </c>
      <c r="J238" s="163" t="str">
        <f t="shared" si="29"/>
        <v>45～46</v>
      </c>
      <c r="K238" s="164">
        <f>INDEX('1.2(1)④'!$B:$B,MATCH(M238,'1.2(1)④'!A:A,0),1)</f>
        <v>45</v>
      </c>
      <c r="L238" s="185">
        <f t="shared" si="31"/>
        <v>46</v>
      </c>
      <c r="M238" s="185" t="str">
        <f t="shared" si="32"/>
        <v>貨物輸送事業者Scope1,2燃費性能の優れた輸送用機器の使用 （機器・機材等の導入）航空機</v>
      </c>
      <c r="N238" s="252"/>
      <c r="O238" s="193" t="str">
        <f>INDEX('1.2(1)④'!$J:$J,MATCH($K238,'1.2(1)④'!$B:$B,0),1)</f>
        <v>高効率の機材導入</v>
      </c>
      <c r="P238" s="210">
        <f t="shared" si="30"/>
        <v>2</v>
      </c>
      <c r="Q238" s="210">
        <v>0</v>
      </c>
      <c r="R238" s="210">
        <v>0</v>
      </c>
    </row>
    <row r="239" spans="2:18">
      <c r="B239" s="264"/>
      <c r="C239" s="265"/>
      <c r="D239" s="267" t="s">
        <v>1067</v>
      </c>
      <c r="E239" s="248"/>
      <c r="F239" s="206" t="s">
        <v>1178</v>
      </c>
      <c r="G239" s="264" t="s">
        <v>1180</v>
      </c>
      <c r="H239" s="265"/>
      <c r="I239" s="210" t="s">
        <v>3439</v>
      </c>
      <c r="J239" s="163" t="str">
        <f t="shared" si="29"/>
        <v>47～48</v>
      </c>
      <c r="K239" s="164">
        <f>INDEX('1.2(1)④'!$B:$B,MATCH(M239,'1.2(1)④'!A:A,0),1)</f>
        <v>47</v>
      </c>
      <c r="L239" s="185">
        <f t="shared" si="31"/>
        <v>48</v>
      </c>
      <c r="M239" s="185" t="str">
        <f t="shared" si="32"/>
        <v>貨物輸送事業者Scope1,2排出削減に資する運転又は操縦 （運用管理）鉄道</v>
      </c>
      <c r="N239" s="252"/>
      <c r="O239" s="193" t="str">
        <f>INDEX('1.2(1)④'!$J:$J,MATCH($K239,'1.2(1)④'!$B:$B,0),1)</f>
        <v>惰行運転の活用</v>
      </c>
      <c r="P239" s="210">
        <f t="shared" si="30"/>
        <v>2</v>
      </c>
      <c r="Q239" s="210">
        <v>0</v>
      </c>
      <c r="R239" s="210">
        <v>0</v>
      </c>
    </row>
    <row r="240" spans="2:18">
      <c r="B240" s="264"/>
      <c r="C240" s="265"/>
      <c r="D240" s="267" t="s">
        <v>1067</v>
      </c>
      <c r="E240" s="248"/>
      <c r="F240" s="206" t="s">
        <v>1178</v>
      </c>
      <c r="G240" s="263" t="s">
        <v>1180</v>
      </c>
      <c r="H240" s="265"/>
      <c r="I240" s="210" t="s">
        <v>1072</v>
      </c>
      <c r="J240" s="163" t="str">
        <f t="shared" si="29"/>
        <v>49～52</v>
      </c>
      <c r="K240" s="164">
        <f>INDEX('1.2(1)④'!$B:$B,MATCH(M240,'1.2(1)④'!A:A,0),1)</f>
        <v>49</v>
      </c>
      <c r="L240" s="185">
        <f t="shared" si="31"/>
        <v>52</v>
      </c>
      <c r="M240" s="185" t="str">
        <f t="shared" si="32"/>
        <v>貨物輸送事業者Scope1,2排出削減に資する運転又は操縦 （運用管理）自動車</v>
      </c>
      <c r="N240" s="252"/>
      <c r="O240" s="193" t="str">
        <f>INDEX('1.2(1)④'!$J:$J,MATCH($K240,'1.2(1)④'!$B:$B,0),1)</f>
        <v>エコドライブの促進</v>
      </c>
      <c r="P240" s="210">
        <f t="shared" si="30"/>
        <v>4</v>
      </c>
      <c r="Q240" s="210">
        <v>0</v>
      </c>
      <c r="R240" s="210">
        <v>0</v>
      </c>
    </row>
    <row r="241" spans="2:18">
      <c r="B241" s="264"/>
      <c r="C241" s="265"/>
      <c r="D241" s="267" t="s">
        <v>1067</v>
      </c>
      <c r="E241" s="248"/>
      <c r="F241" s="206" t="s">
        <v>1178</v>
      </c>
      <c r="G241" s="267" t="s">
        <v>1180</v>
      </c>
      <c r="H241" s="265"/>
      <c r="I241" s="210" t="s">
        <v>3440</v>
      </c>
      <c r="J241" s="163" t="str">
        <f t="shared" si="29"/>
        <v>53～56</v>
      </c>
      <c r="K241" s="164">
        <f>INDEX('1.2(1)④'!$B:$B,MATCH(M241,'1.2(1)④'!A:A,0),1)</f>
        <v>53</v>
      </c>
      <c r="L241" s="185">
        <f t="shared" si="31"/>
        <v>56</v>
      </c>
      <c r="M241" s="185" t="str">
        <f t="shared" si="32"/>
        <v>貨物輸送事業者Scope1,2排出削減に資する運転又は操縦 （運用管理）船舶</v>
      </c>
      <c r="N241" s="252"/>
      <c r="O241" s="193" t="str">
        <f>INDEX('1.2(1)④'!$J:$J,MATCH($K241,'1.2(1)④'!$B:$B,0),1)</f>
        <v>低燃費航行の実施（減速航行、バラスト水の調整等）</v>
      </c>
      <c r="P241" s="210">
        <f t="shared" si="30"/>
        <v>4</v>
      </c>
      <c r="Q241" s="210">
        <v>0</v>
      </c>
      <c r="R241" s="210">
        <v>0</v>
      </c>
    </row>
    <row r="242" spans="2:18">
      <c r="B242" s="264"/>
      <c r="C242" s="265"/>
      <c r="D242" s="267" t="s">
        <v>1067</v>
      </c>
      <c r="E242" s="248"/>
      <c r="F242" s="206" t="s">
        <v>1178</v>
      </c>
      <c r="G242" s="267" t="s">
        <v>1180</v>
      </c>
      <c r="H242" s="265"/>
      <c r="I242" s="210" t="s">
        <v>1096</v>
      </c>
      <c r="J242" s="163" t="str">
        <f t="shared" si="29"/>
        <v>57～59</v>
      </c>
      <c r="K242" s="164">
        <f>INDEX('1.2(1)④'!$B:$B,MATCH(M242,'1.2(1)④'!A:A,0),1)</f>
        <v>57</v>
      </c>
      <c r="L242" s="185">
        <f t="shared" si="31"/>
        <v>59</v>
      </c>
      <c r="M242" s="185" t="str">
        <f t="shared" si="32"/>
        <v>貨物輸送事業者Scope1,2排出削減に資する運転又は操縦 （運用管理）航空機　</v>
      </c>
      <c r="N242" s="252"/>
      <c r="O242" s="193" t="str">
        <f>INDEX('1.2(1)④'!$J:$J,MATCH($K242,'1.2(1)④'!$B:$B,0),1)</f>
        <v>低燃費運航の実施（管制支援システムの活用等）</v>
      </c>
      <c r="P242" s="210">
        <f t="shared" si="30"/>
        <v>3</v>
      </c>
      <c r="Q242" s="210">
        <v>0</v>
      </c>
      <c r="R242" s="210">
        <v>0</v>
      </c>
    </row>
    <row r="243" spans="2:18">
      <c r="B243" s="264"/>
      <c r="C243" s="265"/>
      <c r="D243" s="267" t="s">
        <v>1067</v>
      </c>
      <c r="E243" s="248"/>
      <c r="F243" s="206" t="s">
        <v>1178</v>
      </c>
      <c r="G243" s="259" t="s">
        <v>1181</v>
      </c>
      <c r="H243" s="260"/>
      <c r="I243" s="210" t="s">
        <v>1070</v>
      </c>
      <c r="J243" s="163" t="str">
        <f t="shared" si="29"/>
        <v>60～61</v>
      </c>
      <c r="K243" s="164">
        <f>INDEX('1.2(1)④'!$B:$B,MATCH(M243,'1.2(1)④'!A:A,0),1)</f>
        <v>60</v>
      </c>
      <c r="L243" s="185">
        <f t="shared" si="31"/>
        <v>61</v>
      </c>
      <c r="M243" s="185" t="str">
        <f t="shared" si="32"/>
        <v>貨物輸送事業者Scope1,2輸送機器の大型化 （機器・機材等の導入）鉄道</v>
      </c>
      <c r="N243" s="252"/>
      <c r="O243" s="193" t="str">
        <f>INDEX('1.2(1)④'!$J:$J,MATCH($K243,'1.2(1)④'!$B:$B,0),1)</f>
        <v>大型コンテナに対応した貨車・荷役機械の導入</v>
      </c>
      <c r="P243" s="210">
        <f t="shared" si="30"/>
        <v>2</v>
      </c>
      <c r="Q243" s="210">
        <v>0</v>
      </c>
      <c r="R243" s="210">
        <v>0</v>
      </c>
    </row>
    <row r="244" spans="2:18">
      <c r="B244" s="264"/>
      <c r="C244" s="265"/>
      <c r="D244" s="267" t="s">
        <v>1067</v>
      </c>
      <c r="E244" s="248"/>
      <c r="F244" s="206" t="s">
        <v>1178</v>
      </c>
      <c r="G244" s="267" t="s">
        <v>1181</v>
      </c>
      <c r="H244" s="265"/>
      <c r="I244" s="210" t="s">
        <v>1072</v>
      </c>
      <c r="J244" s="163" t="str">
        <f t="shared" si="29"/>
        <v>62～63</v>
      </c>
      <c r="K244" s="164">
        <f>INDEX('1.2(1)④'!$B:$B,MATCH(M244,'1.2(1)④'!A:A,0),1)</f>
        <v>62</v>
      </c>
      <c r="L244" s="185">
        <f t="shared" si="31"/>
        <v>63</v>
      </c>
      <c r="M244" s="185" t="str">
        <f t="shared" si="32"/>
        <v>貨物輸送事業者Scope1,2輸送機器の大型化 （機器・機材等の導入）自動車</v>
      </c>
      <c r="N244" s="252"/>
      <c r="O244" s="193" t="str">
        <f>INDEX('1.2(1)④'!$J:$J,MATCH($K244,'1.2(1)④'!$B:$B,0),1)</f>
        <v>車両の大型化、トレーラー化</v>
      </c>
      <c r="P244" s="210">
        <f t="shared" si="30"/>
        <v>2</v>
      </c>
      <c r="Q244" s="210">
        <v>0</v>
      </c>
      <c r="R244" s="210">
        <v>0</v>
      </c>
    </row>
    <row r="245" spans="2:18">
      <c r="B245" s="264"/>
      <c r="C245" s="265"/>
      <c r="D245" s="267" t="s">
        <v>1067</v>
      </c>
      <c r="E245" s="248"/>
      <c r="F245" s="206" t="s">
        <v>1178</v>
      </c>
      <c r="G245" s="267" t="s">
        <v>1181</v>
      </c>
      <c r="H245" s="265"/>
      <c r="I245" s="210" t="s">
        <v>1078</v>
      </c>
      <c r="J245" s="163">
        <f t="shared" si="29"/>
        <v>64</v>
      </c>
      <c r="K245" s="164">
        <f>INDEX('1.2(1)④'!$B:$B,MATCH(M245,'1.2(1)④'!A:A,0),1)</f>
        <v>64</v>
      </c>
      <c r="L245" s="185">
        <f t="shared" si="31"/>
        <v>64</v>
      </c>
      <c r="M245" s="185" t="str">
        <f t="shared" si="32"/>
        <v>貨物輸送事業者Scope1,2輸送機器の大型化 （機器・機材等の導入）船舶</v>
      </c>
      <c r="N245" s="252"/>
      <c r="O245" s="193" t="str">
        <f>INDEX('1.2(1)④'!$J:$J,MATCH($K245,'1.2(1)④'!$B:$B,0),1)</f>
        <v>船舶の大型化、貨物積載区域の増大</v>
      </c>
      <c r="P245" s="210">
        <f t="shared" si="30"/>
        <v>1</v>
      </c>
      <c r="Q245" s="210">
        <v>0</v>
      </c>
      <c r="R245" s="210">
        <v>0</v>
      </c>
    </row>
    <row r="246" spans="2:18">
      <c r="B246" s="264"/>
      <c r="C246" s="265"/>
      <c r="D246" s="267" t="s">
        <v>1067</v>
      </c>
      <c r="E246" s="248"/>
      <c r="F246" s="206" t="s">
        <v>1178</v>
      </c>
      <c r="G246" s="266" t="s">
        <v>1181</v>
      </c>
      <c r="H246" s="215"/>
      <c r="I246" s="210" t="s">
        <v>3441</v>
      </c>
      <c r="J246" s="163">
        <f t="shared" si="29"/>
        <v>65</v>
      </c>
      <c r="K246" s="164">
        <f>INDEX('1.2(1)④'!$B:$B,MATCH(M246,'1.2(1)④'!A:A,0),1)</f>
        <v>65</v>
      </c>
      <c r="L246" s="185">
        <f t="shared" si="31"/>
        <v>65</v>
      </c>
      <c r="M246" s="185" t="str">
        <f t="shared" si="32"/>
        <v>貨物輸送事業者Scope1,2輸送機器の大型化 （機器・機材等の導入）航空機</v>
      </c>
      <c r="N246" s="252"/>
      <c r="O246" s="193" t="str">
        <f>INDEX('1.2(1)④'!$J:$J,MATCH($K246,'1.2(1)④'!$B:$B,0),1)</f>
        <v>輸送量に応じた最適な機材の選択</v>
      </c>
      <c r="P246" s="210">
        <f t="shared" si="30"/>
        <v>1</v>
      </c>
      <c r="Q246" s="210">
        <v>0</v>
      </c>
      <c r="R246" s="210">
        <v>0</v>
      </c>
    </row>
    <row r="247" spans="2:18">
      <c r="B247" s="264"/>
      <c r="C247" s="265"/>
      <c r="D247" s="267" t="s">
        <v>1067</v>
      </c>
      <c r="E247" s="248"/>
      <c r="F247" s="206" t="s">
        <v>1178</v>
      </c>
      <c r="G247" s="252" t="s">
        <v>1106</v>
      </c>
      <c r="H247" s="260"/>
      <c r="I247" s="210" t="s">
        <v>1070</v>
      </c>
      <c r="J247" s="163" t="str">
        <f t="shared" si="29"/>
        <v>66～67</v>
      </c>
      <c r="K247" s="164">
        <f>INDEX('1.2(1)④'!$B:$B,MATCH(M247,'1.2(1)④'!A:A,0),1)</f>
        <v>66</v>
      </c>
      <c r="L247" s="185">
        <f t="shared" si="31"/>
        <v>67</v>
      </c>
      <c r="M247" s="185" t="str">
        <f t="shared" si="32"/>
        <v>貨物輸送事業者Scope1,2輸送能力の効率的な活用 （運用管理）鉄道</v>
      </c>
      <c r="N247" s="252"/>
      <c r="O247" s="193" t="str">
        <f>INDEX('1.2(1)④'!$J:$J,MATCH($K247,'1.2(1)④'!$B:$B,0),1)</f>
        <v>積載率の向上</v>
      </c>
      <c r="P247" s="210">
        <f t="shared" si="30"/>
        <v>2</v>
      </c>
      <c r="Q247" s="210">
        <v>0</v>
      </c>
      <c r="R247" s="210">
        <v>0</v>
      </c>
    </row>
    <row r="248" spans="2:18">
      <c r="B248" s="264"/>
      <c r="C248" s="265"/>
      <c r="D248" s="267" t="s">
        <v>1067</v>
      </c>
      <c r="E248" s="248"/>
      <c r="F248" s="206" t="s">
        <v>1178</v>
      </c>
      <c r="G248" s="263" t="s">
        <v>1106</v>
      </c>
      <c r="H248" s="265"/>
      <c r="I248" s="210" t="s">
        <v>1072</v>
      </c>
      <c r="J248" s="163" t="str">
        <f t="shared" si="29"/>
        <v>68～70</v>
      </c>
      <c r="K248" s="164">
        <f>INDEX('1.2(1)④'!$B:$B,MATCH(M248,'1.2(1)④'!A:A,0),1)</f>
        <v>68</v>
      </c>
      <c r="L248" s="185">
        <f t="shared" si="31"/>
        <v>70</v>
      </c>
      <c r="M248" s="185" t="str">
        <f t="shared" si="32"/>
        <v>貨物輸送事業者Scope1,2輸送能力の効率的な活用 （運用管理）自動車</v>
      </c>
      <c r="N248" s="252"/>
      <c r="O248" s="193" t="str">
        <f>INDEX('1.2(1)④'!$J:$J,MATCH($K248,'1.2(1)④'!$B:$B,0),1)</f>
        <v>積載率の向上</v>
      </c>
      <c r="P248" s="210">
        <f t="shared" si="30"/>
        <v>3</v>
      </c>
      <c r="Q248" s="210">
        <v>0</v>
      </c>
      <c r="R248" s="210">
        <v>0</v>
      </c>
    </row>
    <row r="249" spans="2:18">
      <c r="B249" s="264"/>
      <c r="C249" s="265"/>
      <c r="D249" s="267" t="s">
        <v>1067</v>
      </c>
      <c r="E249" s="248"/>
      <c r="F249" s="206" t="s">
        <v>1178</v>
      </c>
      <c r="G249" s="267" t="s">
        <v>3432</v>
      </c>
      <c r="H249" s="265"/>
      <c r="I249" s="210" t="s">
        <v>1078</v>
      </c>
      <c r="J249" s="163" t="str">
        <f t="shared" si="29"/>
        <v>71～72</v>
      </c>
      <c r="K249" s="164">
        <f>INDEX('1.2(1)④'!$B:$B,MATCH(M249,'1.2(1)④'!A:A,0),1)</f>
        <v>71</v>
      </c>
      <c r="L249" s="185">
        <f t="shared" si="31"/>
        <v>72</v>
      </c>
      <c r="M249" s="185" t="str">
        <f t="shared" si="32"/>
        <v>貨物輸送事業者Scope1,2輸送能力の効率的な活用 （運用管理）船舶</v>
      </c>
      <c r="N249" s="252"/>
      <c r="O249" s="193" t="str">
        <f>INDEX('1.2(1)④'!$J:$J,MATCH($K249,'1.2(1)④'!$B:$B,0),1)</f>
        <v>積載率の向上</v>
      </c>
      <c r="P249" s="210">
        <f t="shared" si="30"/>
        <v>2</v>
      </c>
      <c r="Q249" s="210">
        <v>0</v>
      </c>
      <c r="R249" s="210">
        <v>0</v>
      </c>
    </row>
    <row r="250" spans="2:18">
      <c r="B250" s="264"/>
      <c r="C250" s="265"/>
      <c r="D250" s="267" t="s">
        <v>1067</v>
      </c>
      <c r="E250" s="248"/>
      <c r="F250" s="206" t="s">
        <v>1178</v>
      </c>
      <c r="G250" s="266" t="s">
        <v>3432</v>
      </c>
      <c r="H250" s="215"/>
      <c r="I250" s="210" t="s">
        <v>3441</v>
      </c>
      <c r="J250" s="163" t="str">
        <f t="shared" si="29"/>
        <v>73～74</v>
      </c>
      <c r="K250" s="164">
        <f>INDEX('1.2(1)④'!$B:$B,MATCH(M250,'1.2(1)④'!A:A,0),1)</f>
        <v>73</v>
      </c>
      <c r="L250" s="185">
        <f t="shared" si="31"/>
        <v>74</v>
      </c>
      <c r="M250" s="185" t="str">
        <f t="shared" si="32"/>
        <v>貨物輸送事業者Scope1,2輸送能力の効率的な活用 （運用管理）航空機</v>
      </c>
      <c r="N250" s="252"/>
      <c r="O250" s="193" t="str">
        <f>INDEX('1.2(1)④'!$J:$J,MATCH($K250,'1.2(1)④'!$B:$B,0),1)</f>
        <v>積載率の向上</v>
      </c>
      <c r="P250" s="210">
        <f t="shared" si="30"/>
        <v>2</v>
      </c>
      <c r="Q250" s="210">
        <v>0</v>
      </c>
      <c r="R250" s="210">
        <v>0</v>
      </c>
    </row>
    <row r="251" spans="2:18">
      <c r="B251" s="264"/>
      <c r="C251" s="265"/>
      <c r="D251" s="267" t="s">
        <v>1067</v>
      </c>
      <c r="E251" s="248"/>
      <c r="F251" s="206" t="s">
        <v>1178</v>
      </c>
      <c r="G251" s="264" t="s">
        <v>1182</v>
      </c>
      <c r="H251" s="265"/>
      <c r="I251" s="210" t="s">
        <v>3442</v>
      </c>
      <c r="J251" s="163" t="str">
        <f t="shared" si="29"/>
        <v>75～76</v>
      </c>
      <c r="K251" s="164">
        <f>INDEX('1.2(1)④'!$B:$B,MATCH(M251,'1.2(1)④'!A:A,0),1)</f>
        <v>75</v>
      </c>
      <c r="L251" s="185">
        <f t="shared" si="31"/>
        <v>76</v>
      </c>
      <c r="M251" s="185" t="str">
        <f t="shared" si="32"/>
        <v>貨物輸送事業者Scope1,2その他排出削減 （運用管理）共通</v>
      </c>
      <c r="N251" s="252"/>
      <c r="O251" s="193" t="str">
        <f>INDEX('1.2(1)④'!$J:$J,MATCH($K251,'1.2(1)④'!$B:$B,0),1)</f>
        <v>バイオ燃料等低炭素燃料、再エネ電力の導入活用量の開示</v>
      </c>
      <c r="P251" s="210">
        <f t="shared" si="30"/>
        <v>2</v>
      </c>
      <c r="Q251" s="210">
        <v>0</v>
      </c>
      <c r="R251" s="210">
        <v>0</v>
      </c>
    </row>
    <row r="252" spans="2:18">
      <c r="B252" s="264"/>
      <c r="C252" s="265"/>
      <c r="D252" s="267" t="s">
        <v>1067</v>
      </c>
      <c r="E252" s="248"/>
      <c r="F252" s="206" t="s">
        <v>1178</v>
      </c>
      <c r="G252" s="267" t="s">
        <v>1182</v>
      </c>
      <c r="H252" s="265"/>
      <c r="I252" s="210" t="s">
        <v>1070</v>
      </c>
      <c r="J252" s="163" t="str">
        <f t="shared" si="29"/>
        <v>77～84</v>
      </c>
      <c r="K252" s="164">
        <f>INDEX('1.2(1)④'!$B:$B,MATCH(M252,'1.2(1)④'!A:A,0),1)</f>
        <v>77</v>
      </c>
      <c r="L252" s="185">
        <f t="shared" si="31"/>
        <v>84</v>
      </c>
      <c r="M252" s="185" t="str">
        <f t="shared" si="32"/>
        <v>貨物輸送事業者Scope1,2その他排出削減 （運用管理）鉄道</v>
      </c>
      <c r="N252" s="252"/>
      <c r="O252" s="193" t="str">
        <f>INDEX('1.2(1)④'!$J:$J,MATCH($K252,'1.2(1)④'!$B:$B,0),1)</f>
        <v>物流施設の高度化、物流拠点の整備</v>
      </c>
      <c r="P252" s="210">
        <f t="shared" si="30"/>
        <v>8</v>
      </c>
      <c r="Q252" s="210">
        <v>0</v>
      </c>
      <c r="R252" s="210">
        <v>0</v>
      </c>
    </row>
    <row r="253" spans="2:18">
      <c r="B253" s="264"/>
      <c r="C253" s="265"/>
      <c r="D253" s="267" t="s">
        <v>1067</v>
      </c>
      <c r="E253" s="248"/>
      <c r="F253" s="206" t="s">
        <v>1178</v>
      </c>
      <c r="G253" s="267" t="s">
        <v>1182</v>
      </c>
      <c r="H253" s="265"/>
      <c r="I253" s="210" t="s">
        <v>1072</v>
      </c>
      <c r="J253" s="163" t="str">
        <f t="shared" si="29"/>
        <v>85～95</v>
      </c>
      <c r="K253" s="164">
        <f>INDEX('1.2(1)④'!$B:$B,MATCH(M253,'1.2(1)④'!A:A,0),1)</f>
        <v>85</v>
      </c>
      <c r="L253" s="185">
        <f t="shared" si="31"/>
        <v>95</v>
      </c>
      <c r="M253" s="185" t="str">
        <f t="shared" si="32"/>
        <v>貨物輸送事業者Scope1,2その他排出削減 （運用管理）自動車</v>
      </c>
      <c r="N253" s="252"/>
      <c r="O253" s="193" t="str">
        <f>INDEX('1.2(1)④'!$J:$J,MATCH($K253,'1.2(1)④'!$B:$B,0),1)</f>
        <v>物流施設の高度化、物流拠点の整備</v>
      </c>
      <c r="P253" s="210">
        <f t="shared" si="30"/>
        <v>11</v>
      </c>
      <c r="Q253" s="210">
        <v>0</v>
      </c>
      <c r="R253" s="210">
        <v>0</v>
      </c>
    </row>
    <row r="254" spans="2:18">
      <c r="B254" s="264"/>
      <c r="C254" s="265"/>
      <c r="D254" s="267" t="s">
        <v>1067</v>
      </c>
      <c r="E254" s="248"/>
      <c r="F254" s="206" t="s">
        <v>1178</v>
      </c>
      <c r="G254" s="267" t="s">
        <v>1182</v>
      </c>
      <c r="H254" s="265"/>
      <c r="I254" s="210" t="s">
        <v>1078</v>
      </c>
      <c r="J254" s="163" t="str">
        <f t="shared" si="29"/>
        <v>96～103</v>
      </c>
      <c r="K254" s="164">
        <f>INDEX('1.2(1)④'!$B:$B,MATCH(M254,'1.2(1)④'!A:A,0),1)</f>
        <v>96</v>
      </c>
      <c r="L254" s="185">
        <f t="shared" si="31"/>
        <v>103</v>
      </c>
      <c r="M254" s="185" t="str">
        <f t="shared" si="32"/>
        <v>貨物輸送事業者Scope1,2その他排出削減 （運用管理）船舶</v>
      </c>
      <c r="N254" s="252"/>
      <c r="O254" s="193" t="str">
        <f>INDEX('1.2(1)④'!$J:$J,MATCH($K254,'1.2(1)④'!$B:$B,0),1)</f>
        <v>過剰包装の廃止・包装材のスリム化、環境負荷の低い包装素材の使用</v>
      </c>
      <c r="P254" s="210">
        <f t="shared" si="30"/>
        <v>8</v>
      </c>
      <c r="Q254" s="210">
        <v>0</v>
      </c>
      <c r="R254" s="210">
        <v>0</v>
      </c>
    </row>
    <row r="255" spans="2:18">
      <c r="B255" s="264"/>
      <c r="C255" s="265"/>
      <c r="D255" s="267" t="s">
        <v>1067</v>
      </c>
      <c r="E255" s="248"/>
      <c r="F255" s="206" t="s">
        <v>1178</v>
      </c>
      <c r="G255" s="267" t="s">
        <v>1182</v>
      </c>
      <c r="H255" s="265"/>
      <c r="I255" s="210" t="s">
        <v>3441</v>
      </c>
      <c r="J255" s="163">
        <f t="shared" si="29"/>
        <v>104</v>
      </c>
      <c r="K255" s="164">
        <f>INDEX('1.2(1)④'!$B:$B,MATCH(M255,'1.2(1)④'!A:A,0),1)</f>
        <v>104</v>
      </c>
      <c r="L255" s="185">
        <f t="shared" si="31"/>
        <v>104</v>
      </c>
      <c r="M255" s="185" t="str">
        <f t="shared" si="32"/>
        <v>貨物輸送事業者Scope1,2その他排出削減 （運用管理）航空機</v>
      </c>
      <c r="N255" s="252"/>
      <c r="O255" s="193" t="str">
        <f>INDEX('1.2(1)④'!$J:$J,MATCH($K255,'1.2(1)④'!$B:$B,0),1)</f>
        <v>SAF（Sustainable Aviation Fuel）の導入</v>
      </c>
      <c r="P255" s="210">
        <f t="shared" si="30"/>
        <v>1</v>
      </c>
      <c r="Q255" s="210">
        <v>0</v>
      </c>
      <c r="R255" s="210">
        <v>0</v>
      </c>
    </row>
    <row r="256" spans="2:18">
      <c r="B256" s="264"/>
      <c r="C256" s="265"/>
      <c r="D256" s="267" t="s">
        <v>1067</v>
      </c>
      <c r="E256" s="248"/>
      <c r="F256" s="201" t="s">
        <v>683</v>
      </c>
      <c r="G256" s="202" t="s">
        <v>3433</v>
      </c>
      <c r="H256" s="203"/>
      <c r="I256" s="210" t="s">
        <v>3442</v>
      </c>
      <c r="J256" s="163" t="str">
        <f t="shared" si="29"/>
        <v>105～110</v>
      </c>
      <c r="K256" s="164">
        <f>INDEX('1.2(1)④'!$B:$B,MATCH(M256,'1.2(1)④'!A:A,0),1)</f>
        <v>105</v>
      </c>
      <c r="L256" s="185">
        <f t="shared" si="31"/>
        <v>110</v>
      </c>
      <c r="M256" s="185" t="str">
        <f t="shared" si="32"/>
        <v>貨物輸送事業者Scope3排出削減を考慮した業務委託共通</v>
      </c>
      <c r="N256" s="252"/>
      <c r="O256" s="193" t="str">
        <f>INDEX('1.2(1)④'!$J:$J,MATCH($K256,'1.2(1)④'!$B:$B,0),1)</f>
        <v>排出削減を考慮した、運送委託先の選定</v>
      </c>
      <c r="P256" s="210">
        <f t="shared" si="30"/>
        <v>6</v>
      </c>
      <c r="Q256" s="210">
        <v>0</v>
      </c>
      <c r="R256" s="210">
        <v>0</v>
      </c>
    </row>
    <row r="257" spans="2:18">
      <c r="B257" s="264"/>
      <c r="C257" s="265"/>
      <c r="D257" s="267" t="s">
        <v>1067</v>
      </c>
      <c r="E257" s="248"/>
      <c r="F257" s="204" t="s">
        <v>683</v>
      </c>
      <c r="G257" s="202" t="s">
        <v>3434</v>
      </c>
      <c r="H257" s="203"/>
      <c r="I257" s="210" t="s">
        <v>3442</v>
      </c>
      <c r="J257" s="163" t="str">
        <f t="shared" si="29"/>
        <v>111～112</v>
      </c>
      <c r="K257" s="164">
        <f>INDEX('1.2(1)④'!$B:$B,MATCH(M257,'1.2(1)④'!A:A,0),1)</f>
        <v>111</v>
      </c>
      <c r="L257" s="185">
        <f t="shared" si="31"/>
        <v>112</v>
      </c>
      <c r="M257" s="185" t="str">
        <f t="shared" si="32"/>
        <v>貨物輸送事業者Scope3排出削減を考慮した物流拠点の使用共通</v>
      </c>
      <c r="N257" s="252"/>
      <c r="O257" s="193" t="str">
        <f>INDEX('1.2(1)④'!$J:$J,MATCH($K257,'1.2(1)④'!$B:$B,0),1)</f>
        <v>排出削減を考慮した、外部物流拠点（倉庫）での保管</v>
      </c>
      <c r="P257" s="210">
        <f t="shared" si="30"/>
        <v>2</v>
      </c>
      <c r="Q257" s="210">
        <v>0</v>
      </c>
      <c r="R257" s="210">
        <v>0</v>
      </c>
    </row>
    <row r="258" spans="2:18">
      <c r="B258" s="264"/>
      <c r="C258" s="265"/>
      <c r="D258" s="267" t="s">
        <v>1067</v>
      </c>
      <c r="E258" s="248"/>
      <c r="F258" s="206" t="s">
        <v>683</v>
      </c>
      <c r="G258" s="202" t="s">
        <v>3435</v>
      </c>
      <c r="H258" s="203"/>
      <c r="I258" s="210" t="s">
        <v>3442</v>
      </c>
      <c r="J258" s="163">
        <f t="shared" si="29"/>
        <v>113</v>
      </c>
      <c r="K258" s="164">
        <f>INDEX('1.2(1)④'!$B:$B,MATCH(M258,'1.2(1)④'!A:A,0),1)</f>
        <v>113</v>
      </c>
      <c r="L258" s="185">
        <f t="shared" si="31"/>
        <v>113</v>
      </c>
      <c r="M258" s="185" t="str">
        <f t="shared" si="32"/>
        <v>貨物輸送事業者Scope3排出削減を考慮した梱包資材・事務用品等の物品購入共通</v>
      </c>
      <c r="N258" s="252"/>
      <c r="O258" s="193" t="str">
        <f>INDEX('1.2(1)④'!$J:$J,MATCH($K258,'1.2(1)④'!$B:$B,0),1)</f>
        <v>排出削減を考慮した梱包資材・事務用品等の物品購入</v>
      </c>
      <c r="P258" s="210">
        <f t="shared" si="30"/>
        <v>1</v>
      </c>
      <c r="Q258" s="210">
        <v>0</v>
      </c>
      <c r="R258" s="210">
        <v>0</v>
      </c>
    </row>
    <row r="259" spans="2:18">
      <c r="B259" s="264"/>
      <c r="C259" s="265"/>
      <c r="D259" s="267" t="s">
        <v>1067</v>
      </c>
      <c r="E259" s="248"/>
      <c r="F259" s="206" t="s">
        <v>683</v>
      </c>
      <c r="G259" s="259" t="s">
        <v>3436</v>
      </c>
      <c r="H259" s="260"/>
      <c r="I259" s="210" t="s">
        <v>3442</v>
      </c>
      <c r="J259" s="163" t="str">
        <f t="shared" si="29"/>
        <v>114～115</v>
      </c>
      <c r="K259" s="164">
        <f>INDEX('1.2(1)④'!$B:$B,MATCH(M259,'1.2(1)④'!A:A,0),1)</f>
        <v>114</v>
      </c>
      <c r="L259" s="185">
        <f t="shared" si="31"/>
        <v>115</v>
      </c>
      <c r="M259" s="185" t="str">
        <f t="shared" si="32"/>
        <v>貨物輸送事業者Scope3排出削減を考慮した機器・資材等の廃棄共通</v>
      </c>
      <c r="N259" s="252"/>
      <c r="O259" s="193" t="str">
        <f>INDEX('1.2(1)④'!$J:$J,MATCH($K259,'1.2(1)④'!$B:$B,0),1)</f>
        <v>保有車両および関連部品（タイヤ・バッテリー等）のリユース・リサイクル</v>
      </c>
      <c r="P259" s="210">
        <f t="shared" si="30"/>
        <v>2</v>
      </c>
      <c r="Q259" s="210">
        <v>0</v>
      </c>
      <c r="R259" s="210">
        <v>0</v>
      </c>
    </row>
    <row r="260" spans="2:18" ht="28.8">
      <c r="B260" s="264"/>
      <c r="C260" s="265"/>
      <c r="D260" s="259" t="s">
        <v>1142</v>
      </c>
      <c r="E260" s="260"/>
      <c r="F260" s="259" t="s">
        <v>1178</v>
      </c>
      <c r="G260" s="259" t="s">
        <v>1179</v>
      </c>
      <c r="H260" s="260"/>
      <c r="I260" s="210" t="s">
        <v>1070</v>
      </c>
      <c r="J260" s="163">
        <f t="shared" si="29"/>
        <v>116</v>
      </c>
      <c r="K260" s="164">
        <f>INDEX('1.2(1)④'!$B:$B,MATCH(M260,'1.2(1)④'!A:A,0),1)</f>
        <v>116</v>
      </c>
      <c r="L260" s="185">
        <f t="shared" si="31"/>
        <v>116</v>
      </c>
      <c r="M260" s="185" t="str">
        <f t="shared" si="32"/>
        <v>旅客輸送事業者Scope1,2燃費性能の優れた輸送用機器の使用 （機器・機材等の導入）鉄道</v>
      </c>
      <c r="N260" s="252"/>
      <c r="O260" s="193" t="str">
        <f>INDEX('1.2(1)④'!$J:$J,MATCH($K260,'1.2(1)④'!$B:$B,0),1)</f>
        <v>VVVFインバーター制御車両（交流電動機の速度・回転数制御）・ハイブリッド車両・ディーゼルエレクトリック車両・高効率内燃機関等への代替促進</v>
      </c>
      <c r="P260" s="210">
        <f t="shared" si="30"/>
        <v>1</v>
      </c>
      <c r="Q260" s="210">
        <v>0</v>
      </c>
      <c r="R260" s="210">
        <v>0</v>
      </c>
    </row>
    <row r="261" spans="2:18" ht="28.8">
      <c r="B261" s="264"/>
      <c r="C261" s="265"/>
      <c r="D261" s="263" t="s">
        <v>1142</v>
      </c>
      <c r="E261" s="271"/>
      <c r="F261" s="263" t="s">
        <v>1178</v>
      </c>
      <c r="G261" s="263" t="s">
        <v>1179</v>
      </c>
      <c r="H261" s="265"/>
      <c r="I261" s="210" t="s">
        <v>1072</v>
      </c>
      <c r="J261" s="163" t="str">
        <f t="shared" si="29"/>
        <v>117～123</v>
      </c>
      <c r="K261" s="164">
        <f>INDEX('1.2(1)④'!$B:$B,MATCH(M261,'1.2(1)④'!A:A,0),1)</f>
        <v>117</v>
      </c>
      <c r="L261" s="185">
        <f t="shared" si="31"/>
        <v>123</v>
      </c>
      <c r="M261" s="185" t="str">
        <f t="shared" si="32"/>
        <v>旅客輸送事業者Scope1,2燃費性能の優れた輸送用機器の使用 （機器・機材等の導入）自動車</v>
      </c>
      <c r="N261" s="252"/>
      <c r="O261" s="193" t="str">
        <f>INDEX('1.2(1)④'!$J:$J,MATCH($K261,'1.2(1)④'!$B:$B,0),1)</f>
        <v>トップランナー燃費基準達成車・ハイブリッド車・天然ガス車・電気自動車・プラグインハイブリッド自動車、燃料電池自動車等の温室効果ガス低排出車の導入</v>
      </c>
      <c r="P261" s="210">
        <f t="shared" si="30"/>
        <v>7</v>
      </c>
      <c r="Q261" s="210">
        <v>0</v>
      </c>
      <c r="R261" s="210">
        <v>0</v>
      </c>
    </row>
    <row r="262" spans="2:18">
      <c r="B262" s="264"/>
      <c r="C262" s="265"/>
      <c r="D262" s="263" t="s">
        <v>1142</v>
      </c>
      <c r="E262" s="271"/>
      <c r="F262" s="267" t="s">
        <v>1178</v>
      </c>
      <c r="G262" s="267" t="s">
        <v>1179</v>
      </c>
      <c r="H262" s="265"/>
      <c r="I262" s="210" t="s">
        <v>1078</v>
      </c>
      <c r="J262" s="163" t="str">
        <f t="shared" si="29"/>
        <v>124～126</v>
      </c>
      <c r="K262" s="164">
        <f>INDEX('1.2(1)④'!$B:$B,MATCH(M262,'1.2(1)④'!A:A,0),1)</f>
        <v>124</v>
      </c>
      <c r="L262" s="185">
        <f t="shared" si="31"/>
        <v>126</v>
      </c>
      <c r="M262" s="185" t="str">
        <f t="shared" si="32"/>
        <v>旅客輸送事業者Scope1,2燃費性能の優れた輸送用機器の使用 （機器・機材等の導入）船舶</v>
      </c>
      <c r="N262" s="252"/>
      <c r="O262" s="193" t="str">
        <f>INDEX('1.2(1)④'!$J:$J,MATCH($K262,'1.2(1)④'!$B:$B,0),1)</f>
        <v>スーパーエコシップ等の低燃費船舶の導入</v>
      </c>
      <c r="P262" s="210">
        <f t="shared" si="30"/>
        <v>3</v>
      </c>
      <c r="Q262" s="210">
        <v>0</v>
      </c>
      <c r="R262" s="210">
        <v>0</v>
      </c>
    </row>
    <row r="263" spans="2:18">
      <c r="B263" s="264"/>
      <c r="C263" s="265"/>
      <c r="D263" s="263" t="s">
        <v>1142</v>
      </c>
      <c r="E263" s="271"/>
      <c r="F263" s="267" t="s">
        <v>1178</v>
      </c>
      <c r="G263" s="266" t="s">
        <v>1179</v>
      </c>
      <c r="H263" s="215"/>
      <c r="I263" s="210" t="s">
        <v>1082</v>
      </c>
      <c r="J263" s="163" t="str">
        <f t="shared" si="29"/>
        <v>127～128</v>
      </c>
      <c r="K263" s="164">
        <f>INDEX('1.2(1)④'!$B:$B,MATCH(M263,'1.2(1)④'!A:A,0),1)</f>
        <v>127</v>
      </c>
      <c r="L263" s="185">
        <f t="shared" si="31"/>
        <v>128</v>
      </c>
      <c r="M263" s="185" t="str">
        <f t="shared" si="32"/>
        <v>旅客輸送事業者Scope1,2燃費性能の優れた輸送用機器の使用 （機器・機材等の導入）航空機</v>
      </c>
      <c r="N263" s="252"/>
      <c r="O263" s="193" t="str">
        <f>INDEX('1.2(1)④'!$J:$J,MATCH($K263,'1.2(1)④'!$B:$B,0),1)</f>
        <v>高効率の機材導入</v>
      </c>
      <c r="P263" s="210">
        <f t="shared" si="30"/>
        <v>2</v>
      </c>
      <c r="Q263" s="210">
        <v>0</v>
      </c>
      <c r="R263" s="210">
        <v>0</v>
      </c>
    </row>
    <row r="264" spans="2:18">
      <c r="B264" s="264"/>
      <c r="C264" s="265"/>
      <c r="D264" s="263" t="s">
        <v>1142</v>
      </c>
      <c r="E264" s="271"/>
      <c r="F264" s="267" t="s">
        <v>1178</v>
      </c>
      <c r="G264" s="259" t="s">
        <v>1180</v>
      </c>
      <c r="H264" s="260"/>
      <c r="I264" s="210" t="s">
        <v>1070</v>
      </c>
      <c r="J264" s="163" t="str">
        <f t="shared" si="29"/>
        <v>129～133</v>
      </c>
      <c r="K264" s="164">
        <f>INDEX('1.2(1)④'!$B:$B,MATCH(M264,'1.2(1)④'!A:A,0),1)</f>
        <v>129</v>
      </c>
      <c r="L264" s="185">
        <f t="shared" si="31"/>
        <v>133</v>
      </c>
      <c r="M264" s="185" t="str">
        <f t="shared" si="32"/>
        <v>旅客輸送事業者Scope1,2排出削減に資する運転又は操縦 （運用管理）鉄道</v>
      </c>
      <c r="N264" s="252"/>
      <c r="O264" s="193" t="str">
        <f>INDEX('1.2(1)④'!$J:$J,MATCH($K264,'1.2(1)④'!$B:$B,0),1)</f>
        <v>惰行運転の活用</v>
      </c>
      <c r="P264" s="210">
        <f t="shared" si="30"/>
        <v>5</v>
      </c>
      <c r="Q264" s="210">
        <v>0</v>
      </c>
      <c r="R264" s="210">
        <v>0</v>
      </c>
    </row>
    <row r="265" spans="2:18">
      <c r="B265" s="264"/>
      <c r="C265" s="265"/>
      <c r="D265" s="263" t="s">
        <v>1142</v>
      </c>
      <c r="E265" s="271"/>
      <c r="F265" s="267" t="s">
        <v>1178</v>
      </c>
      <c r="G265" s="267" t="s">
        <v>1180</v>
      </c>
      <c r="H265" s="265"/>
      <c r="I265" s="210" t="s">
        <v>1072</v>
      </c>
      <c r="J265" s="163" t="str">
        <f t="shared" si="29"/>
        <v>134～137</v>
      </c>
      <c r="K265" s="164">
        <f>INDEX('1.2(1)④'!$B:$B,MATCH(M265,'1.2(1)④'!A:A,0),1)</f>
        <v>134</v>
      </c>
      <c r="L265" s="185">
        <f t="shared" si="31"/>
        <v>137</v>
      </c>
      <c r="M265" s="185" t="str">
        <f t="shared" si="32"/>
        <v>旅客輸送事業者Scope1,2排出削減に資する運転又は操縦 （運用管理）自動車</v>
      </c>
      <c r="N265" s="252"/>
      <c r="O265" s="193" t="str">
        <f>INDEX('1.2(1)④'!$J:$J,MATCH($K265,'1.2(1)④'!$B:$B,0),1)</f>
        <v>エコドライブの促進</v>
      </c>
      <c r="P265" s="210">
        <f t="shared" si="30"/>
        <v>4</v>
      </c>
      <c r="Q265" s="210">
        <v>0</v>
      </c>
      <c r="R265" s="210">
        <v>0</v>
      </c>
    </row>
    <row r="266" spans="2:18">
      <c r="B266" s="264"/>
      <c r="C266" s="265"/>
      <c r="D266" s="263" t="s">
        <v>1142</v>
      </c>
      <c r="E266" s="271"/>
      <c r="F266" s="267" t="s">
        <v>1178</v>
      </c>
      <c r="G266" s="267" t="s">
        <v>1180</v>
      </c>
      <c r="H266" s="265"/>
      <c r="I266" s="210" t="s">
        <v>1078</v>
      </c>
      <c r="J266" s="163" t="str">
        <f t="shared" si="29"/>
        <v>138～140</v>
      </c>
      <c r="K266" s="164">
        <f>INDEX('1.2(1)④'!$B:$B,MATCH(M266,'1.2(1)④'!A:A,0),1)</f>
        <v>138</v>
      </c>
      <c r="L266" s="185">
        <f t="shared" si="31"/>
        <v>140</v>
      </c>
      <c r="M266" s="185" t="str">
        <f t="shared" si="32"/>
        <v>旅客輸送事業者Scope1,2排出削減に資する運転又は操縦 （運用管理）船舶</v>
      </c>
      <c r="N266" s="252"/>
      <c r="O266" s="193" t="str">
        <f>INDEX('1.2(1)④'!$J:$J,MATCH($K266,'1.2(1)④'!$B:$B,0),1)</f>
        <v>低燃費航行の実施（減速走行、バラスト水の調整等）</v>
      </c>
      <c r="P266" s="210">
        <f t="shared" si="30"/>
        <v>3</v>
      </c>
      <c r="Q266" s="210">
        <v>0</v>
      </c>
      <c r="R266" s="210">
        <v>0</v>
      </c>
    </row>
    <row r="267" spans="2:18">
      <c r="B267" s="264"/>
      <c r="C267" s="265"/>
      <c r="D267" s="263" t="s">
        <v>1142</v>
      </c>
      <c r="E267" s="271"/>
      <c r="F267" s="267" t="s">
        <v>1178</v>
      </c>
      <c r="G267" s="266" t="s">
        <v>1180</v>
      </c>
      <c r="H267" s="215"/>
      <c r="I267" s="210" t="s">
        <v>1082</v>
      </c>
      <c r="J267" s="163" t="str">
        <f t="shared" si="29"/>
        <v>141～143</v>
      </c>
      <c r="K267" s="164">
        <f>INDEX('1.2(1)④'!$B:$B,MATCH(M267,'1.2(1)④'!A:A,0),1)</f>
        <v>141</v>
      </c>
      <c r="L267" s="185">
        <f t="shared" si="31"/>
        <v>143</v>
      </c>
      <c r="M267" s="185" t="str">
        <f t="shared" si="32"/>
        <v>旅客輸送事業者Scope1,2排出削減に資する運転又は操縦 （運用管理）航空機</v>
      </c>
      <c r="N267" s="252"/>
      <c r="O267" s="193" t="str">
        <f>INDEX('1.2(1)④'!$J:$J,MATCH($K267,'1.2(1)④'!$B:$B,0),1)</f>
        <v>低燃費運航の実施（管制支援システムの活用等）</v>
      </c>
      <c r="P267" s="210">
        <f t="shared" si="30"/>
        <v>3</v>
      </c>
      <c r="Q267" s="210">
        <v>0</v>
      </c>
      <c r="R267" s="210">
        <v>0</v>
      </c>
    </row>
    <row r="268" spans="2:18">
      <c r="B268" s="264"/>
      <c r="C268" s="265"/>
      <c r="D268" s="263" t="s">
        <v>1142</v>
      </c>
      <c r="E268" s="271"/>
      <c r="F268" s="267" t="s">
        <v>1178</v>
      </c>
      <c r="G268" s="259" t="s">
        <v>3437</v>
      </c>
      <c r="H268" s="260"/>
      <c r="I268" s="210" t="s">
        <v>1070</v>
      </c>
      <c r="J268" s="163">
        <f t="shared" si="29"/>
        <v>144</v>
      </c>
      <c r="K268" s="164">
        <f>INDEX('1.2(1)④'!$B:$B,MATCH(M268,'1.2(1)④'!A:A,0),1)</f>
        <v>144</v>
      </c>
      <c r="L268" s="185">
        <f t="shared" si="31"/>
        <v>144</v>
      </c>
      <c r="M268" s="185" t="str">
        <f t="shared" si="32"/>
        <v>旅客輸送事業者Scope1,2旅客を乗せないで走行し、又は航行する距離の縮減 （運用管理）鉄道</v>
      </c>
      <c r="N268" s="252"/>
      <c r="O268" s="193" t="str">
        <f>INDEX('1.2(1)④'!$J:$J,MATCH($K268,'1.2(1)④'!$B:$B,0),1)</f>
        <v>回送運行距離を最小限にするような車両の運用</v>
      </c>
      <c r="P268" s="210">
        <f t="shared" si="30"/>
        <v>1</v>
      </c>
      <c r="Q268" s="210">
        <v>0</v>
      </c>
      <c r="R268" s="210">
        <v>0</v>
      </c>
    </row>
    <row r="269" spans="2:18">
      <c r="B269" s="264"/>
      <c r="C269" s="265"/>
      <c r="D269" s="263" t="s">
        <v>1142</v>
      </c>
      <c r="E269" s="271"/>
      <c r="F269" s="267" t="s">
        <v>1178</v>
      </c>
      <c r="G269" s="267" t="s">
        <v>3437</v>
      </c>
      <c r="H269" s="265"/>
      <c r="I269" s="210" t="s">
        <v>1072</v>
      </c>
      <c r="J269" s="163" t="str">
        <f t="shared" si="29"/>
        <v>145～147</v>
      </c>
      <c r="K269" s="164">
        <f>INDEX('1.2(1)④'!$B:$B,MATCH(M269,'1.2(1)④'!A:A,0),1)</f>
        <v>145</v>
      </c>
      <c r="L269" s="185">
        <f t="shared" si="31"/>
        <v>147</v>
      </c>
      <c r="M269" s="185" t="str">
        <f t="shared" si="32"/>
        <v>旅客輸送事業者Scope1,2旅客を乗せないで走行し、又は航行する距離の縮減 （運用管理）自動車</v>
      </c>
      <c r="N269" s="252"/>
      <c r="O269" s="193" t="str">
        <f>INDEX('1.2(1)④'!$J:$J,MATCH($K269,'1.2(1)④'!$B:$B,0),1)</f>
        <v>回送運行距離を最小限にするような車両の運用</v>
      </c>
      <c r="P269" s="210">
        <f t="shared" si="30"/>
        <v>3</v>
      </c>
      <c r="Q269" s="210">
        <v>0</v>
      </c>
      <c r="R269" s="210">
        <v>0</v>
      </c>
    </row>
    <row r="270" spans="2:18">
      <c r="B270" s="264"/>
      <c r="C270" s="265"/>
      <c r="D270" s="263" t="s">
        <v>1142</v>
      </c>
      <c r="E270" s="271"/>
      <c r="F270" s="267" t="s">
        <v>1178</v>
      </c>
      <c r="G270" s="267" t="s">
        <v>3437</v>
      </c>
      <c r="H270" s="265"/>
      <c r="I270" s="210" t="s">
        <v>1078</v>
      </c>
      <c r="J270" s="163">
        <f t="shared" si="29"/>
        <v>148</v>
      </c>
      <c r="K270" s="164">
        <f>INDEX('1.2(1)④'!$B:$B,MATCH(M270,'1.2(1)④'!A:A,0),1)</f>
        <v>148</v>
      </c>
      <c r="L270" s="185">
        <f t="shared" si="31"/>
        <v>148</v>
      </c>
      <c r="M270" s="185" t="str">
        <f t="shared" si="32"/>
        <v>旅客輸送事業者Scope1,2旅客を乗せないで走行し、又は航行する距離の縮減 （運用管理）船舶</v>
      </c>
      <c r="N270" s="252"/>
      <c r="O270" s="193" t="str">
        <f>INDEX('1.2(1)④'!$J:$J,MATCH($K270,'1.2(1)④'!$B:$B,0),1)</f>
        <v>回航時の減速</v>
      </c>
      <c r="P270" s="210">
        <f t="shared" si="30"/>
        <v>1</v>
      </c>
      <c r="Q270" s="210">
        <v>0</v>
      </c>
      <c r="R270" s="210">
        <v>0</v>
      </c>
    </row>
    <row r="271" spans="2:18">
      <c r="B271" s="264"/>
      <c r="C271" s="265"/>
      <c r="D271" s="263" t="s">
        <v>1142</v>
      </c>
      <c r="E271" s="271"/>
      <c r="F271" s="267" t="s">
        <v>1178</v>
      </c>
      <c r="G271" s="266" t="s">
        <v>3437</v>
      </c>
      <c r="H271" s="215"/>
      <c r="I271" s="210" t="s">
        <v>1082</v>
      </c>
      <c r="J271" s="163">
        <f t="shared" si="29"/>
        <v>149</v>
      </c>
      <c r="K271" s="164">
        <f>INDEX('1.2(1)④'!$B:$B,MATCH(M271,'1.2(1)④'!A:A,0),1)</f>
        <v>149</v>
      </c>
      <c r="L271" s="185">
        <f t="shared" si="31"/>
        <v>149</v>
      </c>
      <c r="M271" s="185" t="str">
        <f t="shared" si="32"/>
        <v>旅客輸送事業者Scope1,2旅客を乗せないで走行し、又は航行する距離の縮減 （運用管理）航空機</v>
      </c>
      <c r="N271" s="252"/>
      <c r="O271" s="193" t="str">
        <f>INDEX('1.2(1)④'!$J:$J,MATCH($K271,'1.2(1)④'!$B:$B,0),1)</f>
        <v>回送運航時の距離を縮減するための機材繰り</v>
      </c>
      <c r="P271" s="210">
        <f t="shared" si="30"/>
        <v>1</v>
      </c>
      <c r="Q271" s="210">
        <v>0</v>
      </c>
      <c r="R271" s="210">
        <v>0</v>
      </c>
    </row>
    <row r="272" spans="2:18">
      <c r="B272" s="264"/>
      <c r="C272" s="265"/>
      <c r="D272" s="263" t="s">
        <v>1142</v>
      </c>
      <c r="E272" s="271"/>
      <c r="F272" s="267" t="s">
        <v>1178</v>
      </c>
      <c r="G272" s="259" t="s">
        <v>1182</v>
      </c>
      <c r="H272" s="260"/>
      <c r="I272" s="210" t="s">
        <v>1111</v>
      </c>
      <c r="J272" s="163" t="str">
        <f t="shared" si="29"/>
        <v>150～151</v>
      </c>
      <c r="K272" s="164">
        <f>INDEX('1.2(1)④'!$B:$B,MATCH(M272,'1.2(1)④'!A:A,0),1)</f>
        <v>150</v>
      </c>
      <c r="L272" s="185">
        <f t="shared" si="31"/>
        <v>151</v>
      </c>
      <c r="M272" s="185" t="str">
        <f t="shared" si="32"/>
        <v>旅客輸送事業者Scope1,2その他排出削減 （運用管理）共通</v>
      </c>
      <c r="N272" s="252"/>
      <c r="O272" s="193" t="str">
        <f>INDEX('1.2(1)④'!$J:$J,MATCH($K272,'1.2(1)④'!$B:$B,0),1)</f>
        <v>バイオ燃料等低炭素燃料、再エネ電力の導入活用量の開示</v>
      </c>
      <c r="P272" s="210">
        <f t="shared" si="30"/>
        <v>2</v>
      </c>
      <c r="Q272" s="210">
        <v>0</v>
      </c>
      <c r="R272" s="210">
        <v>0</v>
      </c>
    </row>
    <row r="273" spans="2:18">
      <c r="B273" s="264"/>
      <c r="C273" s="265"/>
      <c r="D273" s="263" t="s">
        <v>1142</v>
      </c>
      <c r="E273" s="271"/>
      <c r="F273" s="267" t="s">
        <v>1178</v>
      </c>
      <c r="G273" s="267" t="s">
        <v>1182</v>
      </c>
      <c r="H273" s="265"/>
      <c r="I273" s="210" t="s">
        <v>1070</v>
      </c>
      <c r="J273" s="163" t="str">
        <f t="shared" si="29"/>
        <v>152～158</v>
      </c>
      <c r="K273" s="164">
        <f>INDEX('1.2(1)④'!$B:$B,MATCH(M273,'1.2(1)④'!A:A,0),1)</f>
        <v>152</v>
      </c>
      <c r="L273" s="185">
        <f t="shared" si="31"/>
        <v>158</v>
      </c>
      <c r="M273" s="185" t="str">
        <f t="shared" si="32"/>
        <v>旅客輸送事業者Scope1,2その他排出削減 （運用管理）鉄道</v>
      </c>
      <c r="N273" s="252"/>
      <c r="O273" s="193" t="str">
        <f>INDEX('1.2(1)④'!$J:$J,MATCH($K273,'1.2(1)④'!$B:$B,0),1)</f>
        <v>自社または事業者団体等でのマニュアルの整備</v>
      </c>
      <c r="P273" s="210">
        <f t="shared" si="30"/>
        <v>7</v>
      </c>
      <c r="Q273" s="210">
        <v>0</v>
      </c>
      <c r="R273" s="210">
        <v>0</v>
      </c>
    </row>
    <row r="274" spans="2:18">
      <c r="B274" s="264"/>
      <c r="C274" s="265"/>
      <c r="D274" s="263" t="s">
        <v>1142</v>
      </c>
      <c r="E274" s="271"/>
      <c r="F274" s="267" t="s">
        <v>1178</v>
      </c>
      <c r="G274" s="267" t="s">
        <v>1182</v>
      </c>
      <c r="H274" s="265"/>
      <c r="I274" s="210" t="s">
        <v>1072</v>
      </c>
      <c r="J274" s="163" t="str">
        <f t="shared" si="29"/>
        <v>159～162</v>
      </c>
      <c r="K274" s="164">
        <f>INDEX('1.2(1)④'!$B:$B,MATCH(M274,'1.2(1)④'!A:A,0),1)</f>
        <v>159</v>
      </c>
      <c r="L274" s="185">
        <f t="shared" si="31"/>
        <v>162</v>
      </c>
      <c r="M274" s="185" t="str">
        <f t="shared" si="32"/>
        <v>旅客輸送事業者Scope1,2その他排出削減 （運用管理）自動車</v>
      </c>
      <c r="N274" s="252"/>
      <c r="O274" s="193" t="str">
        <f>INDEX('1.2(1)④'!$J:$J,MATCH($K274,'1.2(1)④'!$B:$B,0),1)</f>
        <v>自社または事業者団体等でのマニュアルの整備</v>
      </c>
      <c r="P274" s="210">
        <f t="shared" si="30"/>
        <v>4</v>
      </c>
      <c r="Q274" s="210">
        <v>0</v>
      </c>
      <c r="R274" s="210">
        <v>0</v>
      </c>
    </row>
    <row r="275" spans="2:18">
      <c r="B275" s="264"/>
      <c r="C275" s="265"/>
      <c r="D275" s="263" t="s">
        <v>1142</v>
      </c>
      <c r="E275" s="271"/>
      <c r="F275" s="266" t="s">
        <v>1178</v>
      </c>
      <c r="G275" s="266" t="s">
        <v>1182</v>
      </c>
      <c r="H275" s="215"/>
      <c r="I275" s="210" t="s">
        <v>1078</v>
      </c>
      <c r="J275" s="163" t="str">
        <f t="shared" si="29"/>
        <v>163～167</v>
      </c>
      <c r="K275" s="164">
        <f>INDEX('1.2(1)④'!$B:$B,MATCH(M275,'1.2(1)④'!A:A,0),1)</f>
        <v>163</v>
      </c>
      <c r="L275" s="185">
        <f t="shared" si="31"/>
        <v>167</v>
      </c>
      <c r="M275" s="185" t="str">
        <f t="shared" si="32"/>
        <v>旅客輸送事業者Scope1,2その他排出削減 （運用管理）船舶</v>
      </c>
      <c r="N275" s="252"/>
      <c r="O275" s="193" t="str">
        <f>INDEX('1.2(1)④'!$J:$J,MATCH($K275,'1.2(1)④'!$B:$B,0),1)</f>
        <v>自社または事業者団体等でのマニュアルの整備</v>
      </c>
      <c r="P275" s="210">
        <f t="shared" si="30"/>
        <v>5</v>
      </c>
      <c r="Q275" s="210">
        <v>0</v>
      </c>
      <c r="R275" s="210">
        <v>0</v>
      </c>
    </row>
    <row r="276" spans="2:18">
      <c r="B276" s="264"/>
      <c r="C276" s="265"/>
      <c r="D276" s="263" t="s">
        <v>1142</v>
      </c>
      <c r="E276" s="271"/>
      <c r="F276" s="259" t="s">
        <v>720</v>
      </c>
      <c r="G276" s="202" t="s">
        <v>3433</v>
      </c>
      <c r="H276" s="203"/>
      <c r="I276" s="210" t="s">
        <v>1111</v>
      </c>
      <c r="J276" s="163" t="str">
        <f t="shared" si="29"/>
        <v>168～171</v>
      </c>
      <c r="K276" s="164">
        <f>INDEX('1.2(1)④'!$B:$B,MATCH(M276,'1.2(1)④'!A:A,0),1)</f>
        <v>168</v>
      </c>
      <c r="L276" s="185">
        <f t="shared" si="31"/>
        <v>171</v>
      </c>
      <c r="M276" s="185" t="str">
        <f t="shared" si="32"/>
        <v>旅客輸送事業者Scope3排出削減を考慮した業務委託共通</v>
      </c>
      <c r="N276" s="252"/>
      <c r="O276" s="193" t="str">
        <f>INDEX('1.2(1)④'!$J:$J,MATCH($K276,'1.2(1)④'!$B:$B,0),1)</f>
        <v>排出削減を考慮した、乗り継ぎ施設・駅施設の整備委託先の選定</v>
      </c>
      <c r="P276" s="210">
        <f t="shared" si="30"/>
        <v>4</v>
      </c>
      <c r="Q276" s="210">
        <v>0</v>
      </c>
      <c r="R276" s="210">
        <v>0</v>
      </c>
    </row>
    <row r="277" spans="2:18">
      <c r="B277" s="264"/>
      <c r="C277" s="265"/>
      <c r="D277" s="263" t="s">
        <v>1142</v>
      </c>
      <c r="E277" s="271"/>
      <c r="F277" s="263" t="s">
        <v>720</v>
      </c>
      <c r="G277" s="202" t="s">
        <v>3438</v>
      </c>
      <c r="H277" s="203"/>
      <c r="I277" s="210" t="s">
        <v>1111</v>
      </c>
      <c r="J277" s="163">
        <f t="shared" si="29"/>
        <v>172</v>
      </c>
      <c r="K277" s="164">
        <f>INDEX('1.2(1)④'!$B:$B,MATCH(M277,'1.2(1)④'!A:A,0),1)</f>
        <v>172</v>
      </c>
      <c r="L277" s="185">
        <f t="shared" si="31"/>
        <v>172</v>
      </c>
      <c r="M277" s="185" t="str">
        <f t="shared" si="32"/>
        <v>旅客輸送事業者Scope3排出削減を考慮した資材・事務用品等の物品購入共通</v>
      </c>
      <c r="N277" s="252"/>
      <c r="O277" s="193" t="str">
        <f>INDEX('1.2(1)④'!$J:$J,MATCH($K277,'1.2(1)④'!$B:$B,0),1)</f>
        <v>排出削減を考慮した資材・事務用品等の物品購入</v>
      </c>
      <c r="P277" s="210">
        <f t="shared" si="30"/>
        <v>1</v>
      </c>
      <c r="Q277" s="210">
        <v>0</v>
      </c>
      <c r="R277" s="210">
        <v>0</v>
      </c>
    </row>
    <row r="278" spans="2:18">
      <c r="B278" s="214"/>
      <c r="C278" s="215"/>
      <c r="D278" s="268" t="s">
        <v>1142</v>
      </c>
      <c r="E278" s="272"/>
      <c r="F278" s="266" t="s">
        <v>720</v>
      </c>
      <c r="G278" s="202" t="s">
        <v>3436</v>
      </c>
      <c r="H278" s="203"/>
      <c r="I278" s="210" t="s">
        <v>1111</v>
      </c>
      <c r="J278" s="163" t="str">
        <f t="shared" si="29"/>
        <v>173～172</v>
      </c>
      <c r="K278" s="164">
        <f>INDEX('1.2(1)④'!$B:$B,MATCH(M278,'1.2(1)④'!A:A,0),1)</f>
        <v>173</v>
      </c>
      <c r="L278" s="185">
        <f t="shared" si="31"/>
        <v>172</v>
      </c>
      <c r="M278" s="185" t="str">
        <f t="shared" si="32"/>
        <v>旅客輸送事業者Scope3排出削減を考慮した機器・資材等の廃棄共通</v>
      </c>
      <c r="N278" s="252"/>
      <c r="O278" s="193" t="str">
        <f>INDEX('1.2(1)④'!$J:$J,MATCH($K278,'1.2(1)④'!$B:$B,0),1)</f>
        <v>保有車両および関連部品（タイヤ・バッテリー等）のリユース・リサイクル</v>
      </c>
      <c r="P278" s="210">
        <f t="shared" si="30"/>
        <v>0</v>
      </c>
      <c r="Q278" s="210">
        <v>0</v>
      </c>
      <c r="R278" s="210">
        <v>0</v>
      </c>
    </row>
    <row r="279" spans="2:18">
      <c r="B279" s="124"/>
      <c r="C279" s="27"/>
      <c r="J279" s="113"/>
      <c r="K279" s="61">
        <v>173</v>
      </c>
      <c r="L279" s="17"/>
      <c r="M279" s="17"/>
      <c r="N279"/>
      <c r="O279"/>
    </row>
    <row r="280" spans="2:18" ht="18.600000000000001">
      <c r="B280" s="33" t="s">
        <v>714</v>
      </c>
      <c r="C280" s="19" t="s">
        <v>702</v>
      </c>
      <c r="E280" s="19"/>
      <c r="N280"/>
      <c r="O280"/>
    </row>
    <row r="281" spans="2:18" ht="18.600000000000001">
      <c r="B281" s="100" t="s">
        <v>3061</v>
      </c>
      <c r="C281" s="19"/>
      <c r="E281" s="19"/>
      <c r="N281"/>
      <c r="O281"/>
    </row>
    <row r="282" spans="2:18" ht="18.600000000000001">
      <c r="B282" s="33"/>
      <c r="C282" s="19"/>
      <c r="E282" s="19"/>
      <c r="N282"/>
      <c r="O282"/>
    </row>
    <row r="283" spans="2:18">
      <c r="B283" s="145" t="s">
        <v>3004</v>
      </c>
      <c r="C283" s="391" t="s">
        <v>0</v>
      </c>
      <c r="D283" s="391"/>
      <c r="E283" s="145" t="s">
        <v>730</v>
      </c>
      <c r="F283" s="59" t="s">
        <v>3003</v>
      </c>
      <c r="G283" s="145" t="s">
        <v>1250</v>
      </c>
      <c r="H283" s="391" t="s">
        <v>10</v>
      </c>
      <c r="I283" s="391"/>
      <c r="J283" s="59" t="s">
        <v>3002</v>
      </c>
      <c r="K283" s="58" t="s">
        <v>1183</v>
      </c>
      <c r="N283"/>
      <c r="O283"/>
    </row>
    <row r="284" spans="2:18">
      <c r="B284" s="122" t="s">
        <v>2994</v>
      </c>
      <c r="C284" s="426" t="s">
        <v>995</v>
      </c>
      <c r="D284" s="426"/>
      <c r="E284" s="115" t="s">
        <v>997</v>
      </c>
      <c r="F284" s="122">
        <v>1</v>
      </c>
      <c r="G284" s="122" t="s">
        <v>3387</v>
      </c>
      <c r="H284" s="367" t="s">
        <v>1449</v>
      </c>
      <c r="I284" s="368"/>
      <c r="J284" s="140" t="str">
        <f t="shared" ref="J284:J315" si="33">HYPERLINK("#'"&amp;$B$17&amp;$B$280&amp;"'!E"&amp;K284+6,IF(L284=K284,K284,K284&amp;"～"&amp;L284))</f>
        <v>1～28</v>
      </c>
      <c r="K284" s="60">
        <f>INDEX('1.2(2)'!$E:$E,MATCH(M284,'1.2(2)'!$F:$F,0),1)</f>
        <v>1</v>
      </c>
      <c r="L284" s="17">
        <f>K285-1</f>
        <v>28</v>
      </c>
      <c r="M284" s="17" t="str">
        <f>H284</f>
        <v>水冷ヒートポンプチラー</v>
      </c>
      <c r="N284"/>
      <c r="O284"/>
    </row>
    <row r="285" spans="2:18">
      <c r="B285" s="122" t="s">
        <v>2994</v>
      </c>
      <c r="C285" s="426" t="s">
        <v>995</v>
      </c>
      <c r="D285" s="426"/>
      <c r="E285" s="115" t="s">
        <v>997</v>
      </c>
      <c r="F285" s="122">
        <v>1</v>
      </c>
      <c r="G285" s="122" t="s">
        <v>3387</v>
      </c>
      <c r="H285" s="367" t="s">
        <v>1494</v>
      </c>
      <c r="I285" s="368"/>
      <c r="J285" s="140" t="e">
        <f t="shared" si="33"/>
        <v>#N/A</v>
      </c>
      <c r="K285" s="60">
        <f>INDEX('1.2(2)'!$E:$E,MATCH(M285,'1.2(2)'!$F:$F,0),1)</f>
        <v>29</v>
      </c>
      <c r="L285" s="17" t="e">
        <f t="shared" ref="L285:L348" si="34">K286-1</f>
        <v>#N/A</v>
      </c>
      <c r="M285" s="17" t="str">
        <f t="shared" ref="M285:M348" si="35">H285</f>
        <v>空冷ヒートポンプチラー</v>
      </c>
      <c r="N285"/>
      <c r="O285"/>
    </row>
    <row r="286" spans="2:18">
      <c r="B286" s="122" t="s">
        <v>2994</v>
      </c>
      <c r="C286" s="426" t="s">
        <v>995</v>
      </c>
      <c r="D286" s="426"/>
      <c r="E286" s="115" t="s">
        <v>997</v>
      </c>
      <c r="F286" s="122">
        <v>2</v>
      </c>
      <c r="G286" s="122" t="s">
        <v>3388</v>
      </c>
      <c r="H286" s="367" t="s">
        <v>1687</v>
      </c>
      <c r="I286" s="368"/>
      <c r="J286" s="140" t="e">
        <f t="shared" si="33"/>
        <v>#N/A</v>
      </c>
      <c r="K286" s="60" t="e">
        <f>INDEX('1.2(2)'!$E:$E,MATCH(M286,'1.2(2)'!$F:$F,0),1)</f>
        <v>#N/A</v>
      </c>
      <c r="L286" s="17">
        <f t="shared" si="34"/>
        <v>178</v>
      </c>
      <c r="M286" s="17" t="str">
        <f t="shared" si="35"/>
        <v>氷蓄熱ユニット</v>
      </c>
      <c r="N286"/>
      <c r="O286"/>
    </row>
    <row r="287" spans="2:18" ht="14.4" customHeight="1">
      <c r="B287" s="122" t="s">
        <v>2994</v>
      </c>
      <c r="C287" s="426" t="s">
        <v>995</v>
      </c>
      <c r="D287" s="426"/>
      <c r="E287" s="115" t="s">
        <v>997</v>
      </c>
      <c r="F287" s="122">
        <v>4</v>
      </c>
      <c r="G287" s="122" t="s">
        <v>26</v>
      </c>
      <c r="H287" s="367" t="s">
        <v>1406</v>
      </c>
      <c r="I287" s="368"/>
      <c r="J287" s="140" t="str">
        <f t="shared" si="33"/>
        <v>179～200</v>
      </c>
      <c r="K287" s="60">
        <f>INDEX('1.2(2)'!$E:$E,MATCH(M287,'1.2(2)'!$F:$F,0),1)</f>
        <v>179</v>
      </c>
      <c r="L287" s="17">
        <f t="shared" si="34"/>
        <v>200</v>
      </c>
      <c r="M287" s="17" t="str">
        <f t="shared" si="35"/>
        <v>フロン類等冷媒ターボ冷凍機</v>
      </c>
      <c r="N287"/>
      <c r="O287"/>
    </row>
    <row r="288" spans="2:18" ht="14.4" customHeight="1">
      <c r="B288" s="122" t="s">
        <v>2994</v>
      </c>
      <c r="C288" s="426" t="s">
        <v>995</v>
      </c>
      <c r="D288" s="426"/>
      <c r="E288" s="115" t="s">
        <v>997</v>
      </c>
      <c r="F288" s="122">
        <v>6</v>
      </c>
      <c r="G288" s="122" t="s">
        <v>3389</v>
      </c>
      <c r="H288" s="367" t="s">
        <v>1319</v>
      </c>
      <c r="I288" s="368"/>
      <c r="J288" s="140" t="str">
        <f t="shared" si="33"/>
        <v>201～206</v>
      </c>
      <c r="K288" s="60">
        <f>INDEX('1.2(2)'!$E:$E,MATCH(M288,'1.2(2)'!$F:$F,0),1)</f>
        <v>201</v>
      </c>
      <c r="L288" s="17">
        <f t="shared" si="34"/>
        <v>206</v>
      </c>
      <c r="M288" s="17" t="str">
        <f t="shared" si="35"/>
        <v>パッケージエアコン(店舗･オフィス用)</v>
      </c>
      <c r="N288"/>
      <c r="O288"/>
    </row>
    <row r="289" spans="2:15" ht="14.4" customHeight="1">
      <c r="B289" s="122" t="s">
        <v>2994</v>
      </c>
      <c r="C289" s="426" t="s">
        <v>995</v>
      </c>
      <c r="D289" s="426"/>
      <c r="E289" s="115" t="s">
        <v>997</v>
      </c>
      <c r="F289" s="122">
        <v>6</v>
      </c>
      <c r="G289" s="122" t="s">
        <v>3389</v>
      </c>
      <c r="H289" s="367" t="s">
        <v>1337</v>
      </c>
      <c r="I289" s="368"/>
      <c r="J289" s="140" t="str">
        <f t="shared" si="33"/>
        <v>207～214</v>
      </c>
      <c r="K289" s="60">
        <f>INDEX('1.2(2)'!$E:$E,MATCH(M289,'1.2(2)'!$F:$F,0),1)</f>
        <v>207</v>
      </c>
      <c r="L289" s="17">
        <f t="shared" si="34"/>
        <v>214</v>
      </c>
      <c r="M289" s="17" t="str">
        <f t="shared" si="35"/>
        <v>パッケージエアコン(設備用)</v>
      </c>
      <c r="N289"/>
      <c r="O289"/>
    </row>
    <row r="290" spans="2:15" ht="14.4" customHeight="1">
      <c r="B290" s="122" t="s">
        <v>2994</v>
      </c>
      <c r="C290" s="426" t="s">
        <v>995</v>
      </c>
      <c r="D290" s="426"/>
      <c r="E290" s="115" t="s">
        <v>997</v>
      </c>
      <c r="F290" s="122">
        <v>6</v>
      </c>
      <c r="G290" s="122" t="s">
        <v>3389</v>
      </c>
      <c r="H290" s="367" t="s">
        <v>1360</v>
      </c>
      <c r="I290" s="368"/>
      <c r="J290" s="140" t="str">
        <f t="shared" si="33"/>
        <v>215～225</v>
      </c>
      <c r="K290" s="60">
        <f>INDEX('1.2(2)'!$E:$E,MATCH(M290,'1.2(2)'!$F:$F,0),1)</f>
        <v>215</v>
      </c>
      <c r="L290" s="17">
        <f t="shared" si="34"/>
        <v>225</v>
      </c>
      <c r="M290" s="17" t="str">
        <f t="shared" si="35"/>
        <v>パッケージエアコン(ビル用マルチ)</v>
      </c>
      <c r="N290"/>
      <c r="O290"/>
    </row>
    <row r="291" spans="2:15">
      <c r="B291" s="122" t="s">
        <v>2994</v>
      </c>
      <c r="C291" s="426" t="s">
        <v>995</v>
      </c>
      <c r="D291" s="426"/>
      <c r="E291" s="115" t="s">
        <v>997</v>
      </c>
      <c r="F291" s="122">
        <v>7</v>
      </c>
      <c r="G291" s="122" t="s">
        <v>3390</v>
      </c>
      <c r="H291" s="367" t="s">
        <v>34</v>
      </c>
      <c r="I291" s="368"/>
      <c r="J291" s="140" t="str">
        <f t="shared" si="33"/>
        <v>226～255</v>
      </c>
      <c r="K291" s="60">
        <f>INDEX('1.2(2)'!$E:$E,MATCH(M291,'1.2(2)'!$F:$F,0),1)</f>
        <v>226</v>
      </c>
      <c r="L291" s="17">
        <f t="shared" si="34"/>
        <v>255</v>
      </c>
      <c r="M291" s="17" t="str">
        <f t="shared" si="35"/>
        <v>ガスヒートポンプ</v>
      </c>
      <c r="N291"/>
      <c r="O291"/>
    </row>
    <row r="292" spans="2:15" ht="14.4" customHeight="1">
      <c r="B292" s="122" t="s">
        <v>2994</v>
      </c>
      <c r="C292" s="426" t="s">
        <v>995</v>
      </c>
      <c r="D292" s="426"/>
      <c r="E292" s="115" t="s">
        <v>997</v>
      </c>
      <c r="F292" s="122">
        <v>9</v>
      </c>
      <c r="G292" s="122" t="s">
        <v>3391</v>
      </c>
      <c r="H292" s="367" t="s">
        <v>1383</v>
      </c>
      <c r="I292" s="368"/>
      <c r="J292" s="140" t="str">
        <f t="shared" si="33"/>
        <v>256～264</v>
      </c>
      <c r="K292" s="60">
        <f>INDEX('1.2(2)'!$E:$E,MATCH(M292,'1.2(2)'!$F:$F,0),1)</f>
        <v>256</v>
      </c>
      <c r="L292" s="17">
        <f t="shared" si="34"/>
        <v>264</v>
      </c>
      <c r="M292" s="17" t="str">
        <f t="shared" si="35"/>
        <v>氷蓄熱式パッケージエアコン</v>
      </c>
      <c r="N292"/>
      <c r="O292"/>
    </row>
    <row r="293" spans="2:15">
      <c r="B293" s="122" t="s">
        <v>2994</v>
      </c>
      <c r="C293" s="426" t="s">
        <v>995</v>
      </c>
      <c r="D293" s="426"/>
      <c r="E293" s="115" t="s">
        <v>997</v>
      </c>
      <c r="F293" s="122">
        <v>10</v>
      </c>
      <c r="G293" s="122" t="s">
        <v>3392</v>
      </c>
      <c r="H293" s="367" t="s">
        <v>1689</v>
      </c>
      <c r="I293" s="368"/>
      <c r="J293" s="140" t="str">
        <f t="shared" si="33"/>
        <v>265～292</v>
      </c>
      <c r="K293" s="60">
        <f>INDEX('1.2(2)'!$E:$E,MATCH(M293,'1.2(2)'!$F:$F,0),1)</f>
        <v>265</v>
      </c>
      <c r="L293" s="17">
        <f t="shared" si="34"/>
        <v>292</v>
      </c>
      <c r="M293" s="17" t="str">
        <f t="shared" si="35"/>
        <v>間接気化式冷却器</v>
      </c>
      <c r="N293"/>
      <c r="O293"/>
    </row>
    <row r="294" spans="2:15" ht="14.4" customHeight="1">
      <c r="B294" s="122" t="s">
        <v>2994</v>
      </c>
      <c r="C294" s="426" t="s">
        <v>995</v>
      </c>
      <c r="D294" s="426"/>
      <c r="E294" s="115" t="s">
        <v>997</v>
      </c>
      <c r="F294" s="122">
        <v>11</v>
      </c>
      <c r="G294" s="122" t="s">
        <v>3393</v>
      </c>
      <c r="H294" s="367" t="s">
        <v>1740</v>
      </c>
      <c r="I294" s="368"/>
      <c r="J294" s="140" t="str">
        <f t="shared" si="33"/>
        <v>293～298</v>
      </c>
      <c r="K294" s="60">
        <f>INDEX('1.2(2)'!$E:$E,MATCH(M294,'1.2(2)'!$F:$F,0),1)</f>
        <v>293</v>
      </c>
      <c r="L294" s="17">
        <f t="shared" si="34"/>
        <v>298</v>
      </c>
      <c r="M294" s="17" t="str">
        <f t="shared" si="35"/>
        <v>吸収冷温水機（二重効用）</v>
      </c>
      <c r="N294"/>
      <c r="O294"/>
    </row>
    <row r="295" spans="2:15" ht="14.4" customHeight="1">
      <c r="B295" s="122" t="s">
        <v>2994</v>
      </c>
      <c r="C295" s="426" t="s">
        <v>995</v>
      </c>
      <c r="D295" s="426"/>
      <c r="E295" s="115" t="s">
        <v>997</v>
      </c>
      <c r="F295" s="122">
        <v>11</v>
      </c>
      <c r="G295" s="122" t="s">
        <v>3393</v>
      </c>
      <c r="H295" s="367" t="s">
        <v>1754</v>
      </c>
      <c r="I295" s="368"/>
      <c r="J295" s="140">
        <f t="shared" si="33"/>
        <v>299</v>
      </c>
      <c r="K295" s="60">
        <f>INDEX('1.2(2)'!$E:$E,MATCH(M295,'1.2(2)'!$F:$F,0),1)</f>
        <v>299</v>
      </c>
      <c r="L295" s="17">
        <f t="shared" si="34"/>
        <v>299</v>
      </c>
      <c r="M295" s="17" t="str">
        <f t="shared" si="35"/>
        <v>吸収冷温水機（三重効用）/廃熱投入型吸収冷温水機（三重効用）</v>
      </c>
      <c r="N295"/>
      <c r="O295"/>
    </row>
    <row r="296" spans="2:15" ht="14.4" customHeight="1">
      <c r="B296" s="122" t="s">
        <v>2994</v>
      </c>
      <c r="C296" s="426" t="s">
        <v>995</v>
      </c>
      <c r="D296" s="426"/>
      <c r="E296" s="115" t="s">
        <v>997</v>
      </c>
      <c r="F296" s="122">
        <v>11</v>
      </c>
      <c r="G296" s="122" t="s">
        <v>3393</v>
      </c>
      <c r="H296" s="367" t="s">
        <v>1756</v>
      </c>
      <c r="I296" s="368"/>
      <c r="J296" s="140" t="str">
        <f t="shared" si="33"/>
        <v>300～305</v>
      </c>
      <c r="K296" s="60">
        <f>INDEX('1.2(2)'!$E:$E,MATCH(M296,'1.2(2)'!$F:$F,0),1)</f>
        <v>300</v>
      </c>
      <c r="L296" s="17">
        <f t="shared" si="34"/>
        <v>305</v>
      </c>
      <c r="M296" s="17" t="str">
        <f t="shared" si="35"/>
        <v>一重二重併用形吸収冷温水機</v>
      </c>
      <c r="N296"/>
      <c r="O296"/>
    </row>
    <row r="297" spans="2:15" ht="14.4" customHeight="1">
      <c r="B297" s="122" t="s">
        <v>2994</v>
      </c>
      <c r="C297" s="426" t="s">
        <v>995</v>
      </c>
      <c r="D297" s="426"/>
      <c r="E297" s="115" t="s">
        <v>997</v>
      </c>
      <c r="F297" s="122">
        <v>11</v>
      </c>
      <c r="G297" s="122" t="s">
        <v>3393</v>
      </c>
      <c r="H297" s="367" t="s">
        <v>1763</v>
      </c>
      <c r="I297" s="368"/>
      <c r="J297" s="140" t="str">
        <f t="shared" si="33"/>
        <v>306～308</v>
      </c>
      <c r="K297" s="60">
        <f>INDEX('1.2(2)'!$E:$E,MATCH(M297,'1.2(2)'!$F:$F,0),1)</f>
        <v>306</v>
      </c>
      <c r="L297" s="17">
        <f t="shared" si="34"/>
        <v>308</v>
      </c>
      <c r="M297" s="17" t="str">
        <f t="shared" si="35"/>
        <v>木質ペレット直焚き吸収冷温水機（二重効用）</v>
      </c>
      <c r="N297"/>
      <c r="O297"/>
    </row>
    <row r="298" spans="2:15">
      <c r="B298" s="122" t="s">
        <v>2994</v>
      </c>
      <c r="C298" s="426" t="s">
        <v>995</v>
      </c>
      <c r="D298" s="426"/>
      <c r="E298" s="115" t="s">
        <v>997</v>
      </c>
      <c r="F298" s="122">
        <v>12</v>
      </c>
      <c r="G298" s="122" t="s">
        <v>3394</v>
      </c>
      <c r="H298" s="367" t="s">
        <v>1788</v>
      </c>
      <c r="I298" s="368"/>
      <c r="J298" s="140" t="str">
        <f t="shared" si="33"/>
        <v>309～312</v>
      </c>
      <c r="K298" s="60">
        <f>INDEX('1.2(2)'!$E:$E,MATCH(M298,'1.2(2)'!$F:$F,0),1)</f>
        <v>309</v>
      </c>
      <c r="L298" s="17">
        <f t="shared" si="34"/>
        <v>312</v>
      </c>
      <c r="M298" s="17" t="str">
        <f t="shared" si="35"/>
        <v>吸着式冷凍機</v>
      </c>
      <c r="N298"/>
      <c r="O298"/>
    </row>
    <row r="299" spans="2:15" ht="14.4" customHeight="1">
      <c r="B299" s="122" t="s">
        <v>2994</v>
      </c>
      <c r="C299" s="426" t="s">
        <v>995</v>
      </c>
      <c r="D299" s="426"/>
      <c r="E299" s="115" t="s">
        <v>997</v>
      </c>
      <c r="F299" s="122">
        <v>13</v>
      </c>
      <c r="G299" s="122" t="s">
        <v>3395</v>
      </c>
      <c r="H299" s="367" t="s">
        <v>1771</v>
      </c>
      <c r="I299" s="368"/>
      <c r="J299" s="140" t="str">
        <f t="shared" si="33"/>
        <v>313～319</v>
      </c>
      <c r="K299" s="60">
        <f>INDEX('1.2(2)'!$E:$E,MATCH(M299,'1.2(2)'!$F:$F,0),1)</f>
        <v>313</v>
      </c>
      <c r="L299" s="17">
        <f t="shared" si="34"/>
        <v>319</v>
      </c>
      <c r="M299" s="17" t="str">
        <f t="shared" si="35"/>
        <v>パッシブ地中熱利用システム</v>
      </c>
      <c r="N299"/>
      <c r="O299"/>
    </row>
    <row r="300" spans="2:15">
      <c r="B300" s="122" t="s">
        <v>2994</v>
      </c>
      <c r="C300" s="426" t="s">
        <v>995</v>
      </c>
      <c r="D300" s="426"/>
      <c r="E300" s="115" t="s">
        <v>997</v>
      </c>
      <c r="F300" s="122">
        <v>14</v>
      </c>
      <c r="G300" s="122" t="s">
        <v>3396</v>
      </c>
      <c r="H300" s="367" t="s">
        <v>2808</v>
      </c>
      <c r="I300" s="368"/>
      <c r="J300" s="140">
        <f t="shared" si="33"/>
        <v>320</v>
      </c>
      <c r="K300" s="60">
        <f>INDEX('1.2(2)'!$E:$E,MATCH(M300,'1.2(2)'!$F:$F,0),1)</f>
        <v>320</v>
      </c>
      <c r="L300" s="17">
        <f t="shared" si="34"/>
        <v>320</v>
      </c>
      <c r="M300" s="17" t="str">
        <f t="shared" si="35"/>
        <v>二流体加湿器</v>
      </c>
      <c r="N300"/>
      <c r="O300"/>
    </row>
    <row r="301" spans="2:15">
      <c r="B301" s="122" t="s">
        <v>2994</v>
      </c>
      <c r="C301" s="426" t="s">
        <v>995</v>
      </c>
      <c r="D301" s="426"/>
      <c r="E301" s="115" t="s">
        <v>997</v>
      </c>
      <c r="F301" s="122">
        <v>15</v>
      </c>
      <c r="G301" s="122" t="s">
        <v>3397</v>
      </c>
      <c r="H301" s="367" t="s">
        <v>1991</v>
      </c>
      <c r="I301" s="368"/>
      <c r="J301" s="140">
        <f t="shared" si="33"/>
        <v>321</v>
      </c>
      <c r="K301" s="60">
        <f>INDEX('1.2(2)'!$E:$E,MATCH(M301,'1.2(2)'!$F:$F,0),1)</f>
        <v>321</v>
      </c>
      <c r="L301" s="17">
        <f t="shared" si="34"/>
        <v>321</v>
      </c>
      <c r="M301" s="17" t="str">
        <f t="shared" si="35"/>
        <v>密閉式ペレットストーブ</v>
      </c>
      <c r="N301"/>
      <c r="O301"/>
    </row>
    <row r="302" spans="2:15" ht="14.4" customHeight="1">
      <c r="B302" s="122" t="s">
        <v>2994</v>
      </c>
      <c r="C302" s="426" t="s">
        <v>995</v>
      </c>
      <c r="D302" s="426"/>
      <c r="E302" s="115" t="s">
        <v>997</v>
      </c>
      <c r="F302" s="122">
        <v>17</v>
      </c>
      <c r="G302" s="122" t="s">
        <v>3398</v>
      </c>
      <c r="H302" s="367" t="s">
        <v>1999</v>
      </c>
      <c r="I302" s="368"/>
      <c r="J302" s="140" t="str">
        <f t="shared" si="33"/>
        <v>322～333</v>
      </c>
      <c r="K302" s="60">
        <f>INDEX('1.2(2)'!$E:$E,MATCH(M302,'1.2(2)'!$F:$F,0),1)</f>
        <v>322</v>
      </c>
      <c r="L302" s="17">
        <f t="shared" si="34"/>
        <v>333</v>
      </c>
      <c r="M302" s="17" t="str">
        <f t="shared" si="35"/>
        <v>ヒートポンプ給湯機(空気熱源)</v>
      </c>
      <c r="N302"/>
      <c r="O302"/>
    </row>
    <row r="303" spans="2:15">
      <c r="B303" s="122" t="s">
        <v>2994</v>
      </c>
      <c r="C303" s="426" t="s">
        <v>995</v>
      </c>
      <c r="D303" s="426"/>
      <c r="E303" s="115" t="s">
        <v>997</v>
      </c>
      <c r="F303" s="122">
        <v>18</v>
      </c>
      <c r="G303" s="122" t="s">
        <v>57</v>
      </c>
      <c r="H303" s="367" t="s">
        <v>59</v>
      </c>
      <c r="I303" s="368"/>
      <c r="J303" s="140">
        <f t="shared" si="33"/>
        <v>334</v>
      </c>
      <c r="K303" s="60">
        <f>INDEX('1.2(2)'!$E:$E,MATCH(M303,'1.2(2)'!$F:$F,0),1)</f>
        <v>334</v>
      </c>
      <c r="L303" s="17">
        <f t="shared" si="34"/>
        <v>334</v>
      </c>
      <c r="M303" s="17" t="str">
        <f t="shared" si="35"/>
        <v>潜熱回収型給湯器</v>
      </c>
      <c r="N303"/>
      <c r="O303"/>
    </row>
    <row r="304" spans="2:15">
      <c r="B304" s="122" t="s">
        <v>2994</v>
      </c>
      <c r="C304" s="426" t="s">
        <v>995</v>
      </c>
      <c r="D304" s="426"/>
      <c r="E304" s="115" t="s">
        <v>997</v>
      </c>
      <c r="F304" s="122">
        <v>22</v>
      </c>
      <c r="G304" s="122" t="s">
        <v>68</v>
      </c>
      <c r="H304" s="367" t="s">
        <v>2379</v>
      </c>
      <c r="I304" s="368"/>
      <c r="J304" s="140" t="str">
        <f t="shared" si="33"/>
        <v>335～349</v>
      </c>
      <c r="K304" s="60">
        <f>INDEX('1.2(2)'!$E:$E,MATCH(M304,'1.2(2)'!$F:$F,0),1)</f>
        <v>335</v>
      </c>
      <c r="L304" s="17">
        <f t="shared" si="34"/>
        <v>349</v>
      </c>
      <c r="M304" s="17" t="str">
        <f t="shared" si="35"/>
        <v>LED照明器具</v>
      </c>
      <c r="N304"/>
      <c r="O304"/>
    </row>
    <row r="305" spans="2:15">
      <c r="B305" s="122" t="s">
        <v>2994</v>
      </c>
      <c r="C305" s="426" t="s">
        <v>995</v>
      </c>
      <c r="D305" s="426"/>
      <c r="E305" s="115" t="s">
        <v>997</v>
      </c>
      <c r="F305" s="122">
        <v>23</v>
      </c>
      <c r="G305" s="122" t="s">
        <v>3399</v>
      </c>
      <c r="H305" s="367" t="s">
        <v>2076</v>
      </c>
      <c r="I305" s="368"/>
      <c r="J305" s="140" t="str">
        <f t="shared" si="33"/>
        <v>350～356</v>
      </c>
      <c r="K305" s="60">
        <f>INDEX('1.2(2)'!$E:$E,MATCH(M305,'1.2(2)'!$F:$F,0),1)</f>
        <v>350</v>
      </c>
      <c r="L305" s="17">
        <f t="shared" si="34"/>
        <v>356</v>
      </c>
      <c r="M305" s="17" t="str">
        <f t="shared" si="35"/>
        <v>蒸気ボイラ(貫流ボイラ)</v>
      </c>
      <c r="N305"/>
      <c r="O305"/>
    </row>
    <row r="306" spans="2:15" ht="14.4" customHeight="1">
      <c r="B306" s="122" t="s">
        <v>2994</v>
      </c>
      <c r="C306" s="426" t="s">
        <v>995</v>
      </c>
      <c r="D306" s="426"/>
      <c r="E306" s="115" t="s">
        <v>997</v>
      </c>
      <c r="F306" s="122">
        <v>23</v>
      </c>
      <c r="G306" s="122" t="s">
        <v>3399</v>
      </c>
      <c r="H306" s="367" t="s">
        <v>2101</v>
      </c>
      <c r="I306" s="368"/>
      <c r="J306" s="140" t="str">
        <f t="shared" si="33"/>
        <v>357～364</v>
      </c>
      <c r="K306" s="60">
        <f>INDEX('1.2(2)'!$E:$E,MATCH(M306,'1.2(2)'!$F:$F,0),1)</f>
        <v>357</v>
      </c>
      <c r="L306" s="17">
        <f t="shared" si="34"/>
        <v>364</v>
      </c>
      <c r="M306" s="17" t="str">
        <f t="shared" si="35"/>
        <v>蒸気ボイラ(炉筒煙管ボイラ)</v>
      </c>
      <c r="N306"/>
      <c r="O306"/>
    </row>
    <row r="307" spans="2:15">
      <c r="B307" s="122" t="s">
        <v>2994</v>
      </c>
      <c r="C307" s="426" t="s">
        <v>995</v>
      </c>
      <c r="D307" s="426"/>
      <c r="E307" s="115" t="s">
        <v>997</v>
      </c>
      <c r="F307" s="122">
        <v>23</v>
      </c>
      <c r="G307" s="122" t="s">
        <v>3399</v>
      </c>
      <c r="H307" s="367" t="s">
        <v>2113</v>
      </c>
      <c r="I307" s="368"/>
      <c r="J307" s="140" t="str">
        <f t="shared" si="33"/>
        <v>365～369</v>
      </c>
      <c r="K307" s="60">
        <f>INDEX('1.2(2)'!$E:$E,MATCH(M307,'1.2(2)'!$F:$F,0),1)</f>
        <v>365</v>
      </c>
      <c r="L307" s="17">
        <f t="shared" si="34"/>
        <v>369</v>
      </c>
      <c r="M307" s="17" t="str">
        <f t="shared" si="35"/>
        <v>蒸気ボイラ(水管ボイラ)</v>
      </c>
      <c r="N307"/>
      <c r="O307"/>
    </row>
    <row r="308" spans="2:15">
      <c r="B308" s="122" t="s">
        <v>2994</v>
      </c>
      <c r="C308" s="426" t="s">
        <v>995</v>
      </c>
      <c r="D308" s="426"/>
      <c r="E308" s="115" t="s">
        <v>997</v>
      </c>
      <c r="F308" s="122">
        <v>23</v>
      </c>
      <c r="G308" s="122" t="s">
        <v>3399</v>
      </c>
      <c r="H308" s="367" t="s">
        <v>2119</v>
      </c>
      <c r="I308" s="368"/>
      <c r="J308" s="140" t="str">
        <f t="shared" si="33"/>
        <v>370～372</v>
      </c>
      <c r="K308" s="60">
        <f>INDEX('1.2(2)'!$E:$E,MATCH(M308,'1.2(2)'!$F:$F,0),1)</f>
        <v>370</v>
      </c>
      <c r="L308" s="17">
        <f t="shared" si="34"/>
        <v>372</v>
      </c>
      <c r="M308" s="17" t="str">
        <f t="shared" si="35"/>
        <v>水素ボイラ(貫流ボイラ)</v>
      </c>
      <c r="N308"/>
      <c r="O308"/>
    </row>
    <row r="309" spans="2:15">
      <c r="B309" s="122" t="s">
        <v>2994</v>
      </c>
      <c r="C309" s="426" t="s">
        <v>995</v>
      </c>
      <c r="D309" s="426"/>
      <c r="E309" s="115" t="s">
        <v>997</v>
      </c>
      <c r="F309" s="122">
        <v>24</v>
      </c>
      <c r="G309" s="122" t="s">
        <v>75</v>
      </c>
      <c r="H309" s="367" t="s">
        <v>2023</v>
      </c>
      <c r="I309" s="368"/>
      <c r="J309" s="140" t="str">
        <f t="shared" si="33"/>
        <v>373～390</v>
      </c>
      <c r="K309" s="60">
        <f>INDEX('1.2(2)'!$E:$E,MATCH(M309,'1.2(2)'!$F:$F,0),1)</f>
        <v>373</v>
      </c>
      <c r="L309" s="17">
        <f t="shared" si="34"/>
        <v>390</v>
      </c>
      <c r="M309" s="17" t="str">
        <f t="shared" si="35"/>
        <v>温水機</v>
      </c>
      <c r="N309"/>
      <c r="O309"/>
    </row>
    <row r="310" spans="2:15">
      <c r="B310" s="122" t="s">
        <v>2994</v>
      </c>
      <c r="C310" s="426" t="s">
        <v>995</v>
      </c>
      <c r="D310" s="426"/>
      <c r="E310" s="115" t="s">
        <v>997</v>
      </c>
      <c r="F310" s="122">
        <v>25</v>
      </c>
      <c r="G310" s="122" t="s">
        <v>3400</v>
      </c>
      <c r="H310" s="367" t="s">
        <v>2124</v>
      </c>
      <c r="I310" s="368"/>
      <c r="J310" s="140" t="str">
        <f t="shared" si="33"/>
        <v>391～393</v>
      </c>
      <c r="K310" s="60">
        <f>INDEX('1.2(2)'!$E:$E,MATCH(M310,'1.2(2)'!$F:$F,0),1)</f>
        <v>391</v>
      </c>
      <c r="L310" s="17">
        <f t="shared" si="34"/>
        <v>393</v>
      </c>
      <c r="M310" s="17" t="str">
        <f t="shared" si="35"/>
        <v>熱媒ボイラ</v>
      </c>
      <c r="N310"/>
      <c r="O310"/>
    </row>
    <row r="311" spans="2:15" ht="28.8">
      <c r="B311" s="122" t="s">
        <v>2994</v>
      </c>
      <c r="C311" s="426" t="s">
        <v>995</v>
      </c>
      <c r="D311" s="426"/>
      <c r="E311" s="115" t="s">
        <v>997</v>
      </c>
      <c r="F311" s="122">
        <v>31</v>
      </c>
      <c r="G311" s="122" t="s">
        <v>3401</v>
      </c>
      <c r="H311" s="367" t="s">
        <v>1445</v>
      </c>
      <c r="I311" s="368"/>
      <c r="J311" s="140" t="str">
        <f t="shared" si="33"/>
        <v>394～395</v>
      </c>
      <c r="K311" s="60">
        <f>INDEX('1.2(2)'!$E:$E,MATCH(M311,'1.2(2)'!$F:$F,0),1)</f>
        <v>394</v>
      </c>
      <c r="L311" s="17">
        <f t="shared" si="34"/>
        <v>395</v>
      </c>
      <c r="M311" s="17" t="str">
        <f t="shared" si="35"/>
        <v>自然冷媒ターボ冷凍機</v>
      </c>
      <c r="N311"/>
      <c r="O311"/>
    </row>
    <row r="312" spans="2:15" ht="14.4" customHeight="1">
      <c r="B312" s="122" t="s">
        <v>2994</v>
      </c>
      <c r="C312" s="426" t="s">
        <v>995</v>
      </c>
      <c r="D312" s="426"/>
      <c r="E312" s="115" t="s">
        <v>997</v>
      </c>
      <c r="F312" s="122">
        <v>36</v>
      </c>
      <c r="G312" s="122" t="s">
        <v>3402</v>
      </c>
      <c r="H312" s="367" t="s">
        <v>1803</v>
      </c>
      <c r="I312" s="368"/>
      <c r="J312" s="140" t="str">
        <f t="shared" si="33"/>
        <v>396～399</v>
      </c>
      <c r="K312" s="60">
        <f>INDEX('1.2(2)'!$E:$E,MATCH(M312,'1.2(2)'!$F:$F,0),1)</f>
        <v>396</v>
      </c>
      <c r="L312" s="17">
        <f t="shared" si="34"/>
        <v>399</v>
      </c>
      <c r="M312" s="17" t="str">
        <f t="shared" si="35"/>
        <v>高温水ヒートポンプ(空気熱源･循環式)</v>
      </c>
      <c r="N312"/>
      <c r="O312"/>
    </row>
    <row r="313" spans="2:15" ht="14.4" customHeight="1">
      <c r="B313" s="122" t="s">
        <v>2994</v>
      </c>
      <c r="C313" s="426" t="s">
        <v>995</v>
      </c>
      <c r="D313" s="426"/>
      <c r="E313" s="115" t="s">
        <v>997</v>
      </c>
      <c r="F313" s="122">
        <v>36</v>
      </c>
      <c r="G313" s="122" t="s">
        <v>3402</v>
      </c>
      <c r="H313" s="367" t="s">
        <v>1817</v>
      </c>
      <c r="I313" s="368"/>
      <c r="J313" s="140">
        <f t="shared" si="33"/>
        <v>400</v>
      </c>
      <c r="K313" s="60">
        <f>INDEX('1.2(2)'!$E:$E,MATCH(M313,'1.2(2)'!$F:$F,0),1)</f>
        <v>400</v>
      </c>
      <c r="L313" s="17">
        <f t="shared" si="34"/>
        <v>400</v>
      </c>
      <c r="M313" s="17" t="str">
        <f t="shared" si="35"/>
        <v>高温水ヒートポンプ(空気熱源･一過式)</v>
      </c>
      <c r="N313"/>
      <c r="O313"/>
    </row>
    <row r="314" spans="2:15" ht="14.4" customHeight="1">
      <c r="B314" s="122" t="s">
        <v>2994</v>
      </c>
      <c r="C314" s="426" t="s">
        <v>995</v>
      </c>
      <c r="D314" s="426"/>
      <c r="E314" s="115" t="s">
        <v>997</v>
      </c>
      <c r="F314" s="122">
        <v>36</v>
      </c>
      <c r="G314" s="122" t="s">
        <v>3402</v>
      </c>
      <c r="H314" s="367" t="s">
        <v>1823</v>
      </c>
      <c r="I314" s="368"/>
      <c r="J314" s="140" t="str">
        <f t="shared" si="33"/>
        <v>401～468</v>
      </c>
      <c r="K314" s="60">
        <f>INDEX('1.2(2)'!$E:$E,MATCH(M314,'1.2(2)'!$F:$F,0),1)</f>
        <v>401</v>
      </c>
      <c r="L314" s="17">
        <f t="shared" si="34"/>
        <v>468</v>
      </c>
      <c r="M314" s="17" t="str">
        <f t="shared" si="35"/>
        <v>高温水ヒートポンプ(水熱源･循環式)</v>
      </c>
      <c r="N314"/>
      <c r="O314"/>
    </row>
    <row r="315" spans="2:15" ht="14.4" customHeight="1">
      <c r="B315" s="122" t="s">
        <v>2994</v>
      </c>
      <c r="C315" s="426" t="s">
        <v>995</v>
      </c>
      <c r="D315" s="426"/>
      <c r="E315" s="115" t="s">
        <v>997</v>
      </c>
      <c r="F315" s="122">
        <v>36</v>
      </c>
      <c r="G315" s="122" t="s">
        <v>3402</v>
      </c>
      <c r="H315" s="367" t="s">
        <v>1931</v>
      </c>
      <c r="I315" s="368"/>
      <c r="J315" s="140" t="str">
        <f t="shared" si="33"/>
        <v>469～472</v>
      </c>
      <c r="K315" s="60">
        <f>INDEX('1.2(2)'!$E:$E,MATCH(M315,'1.2(2)'!$F:$F,0),1)</f>
        <v>469</v>
      </c>
      <c r="L315" s="17">
        <f t="shared" si="34"/>
        <v>472</v>
      </c>
      <c r="M315" s="17" t="str">
        <f t="shared" si="35"/>
        <v>高温水ヒートポンプ(水熱源･一過式)</v>
      </c>
      <c r="N315"/>
      <c r="O315"/>
    </row>
    <row r="316" spans="2:15" ht="14.4" customHeight="1">
      <c r="B316" s="122" t="s">
        <v>2994</v>
      </c>
      <c r="C316" s="426" t="s">
        <v>995</v>
      </c>
      <c r="D316" s="426"/>
      <c r="E316" s="115" t="s">
        <v>997</v>
      </c>
      <c r="F316" s="122">
        <v>36</v>
      </c>
      <c r="G316" s="122" t="s">
        <v>3402</v>
      </c>
      <c r="H316" s="367" t="s">
        <v>1942</v>
      </c>
      <c r="I316" s="368"/>
      <c r="J316" s="140" t="str">
        <f t="shared" ref="J316:J347" si="36">HYPERLINK("#'"&amp;$B$17&amp;$B$280&amp;"'!E"&amp;K316+6,IF(L316=K316,K316,K316&amp;"～"&amp;L316))</f>
        <v>473～475</v>
      </c>
      <c r="K316" s="60">
        <f>INDEX('1.2(2)'!$E:$E,MATCH(M316,'1.2(2)'!$F:$F,0),1)</f>
        <v>473</v>
      </c>
      <c r="L316" s="17">
        <f t="shared" si="34"/>
        <v>475</v>
      </c>
      <c r="M316" s="17" t="str">
        <f t="shared" si="35"/>
        <v>高温水ヒートポンプ(水空気熱源･循環式)</v>
      </c>
      <c r="N316"/>
      <c r="O316"/>
    </row>
    <row r="317" spans="2:15" ht="14.4" customHeight="1">
      <c r="B317" s="122" t="s">
        <v>2994</v>
      </c>
      <c r="C317" s="426" t="s">
        <v>995</v>
      </c>
      <c r="D317" s="426"/>
      <c r="E317" s="115" t="s">
        <v>997</v>
      </c>
      <c r="F317" s="122">
        <v>36</v>
      </c>
      <c r="G317" s="122" t="s">
        <v>3402</v>
      </c>
      <c r="H317" s="367" t="s">
        <v>1952</v>
      </c>
      <c r="I317" s="368"/>
      <c r="J317" s="140" t="str">
        <f t="shared" si="36"/>
        <v>476～477</v>
      </c>
      <c r="K317" s="60">
        <f>INDEX('1.2(2)'!$E:$E,MATCH(M317,'1.2(2)'!$F:$F,0),1)</f>
        <v>476</v>
      </c>
      <c r="L317" s="17">
        <f t="shared" si="34"/>
        <v>477</v>
      </c>
      <c r="M317" s="17" t="str">
        <f t="shared" si="35"/>
        <v>高温水ヒートポンプ(水空気熱源･一過式)</v>
      </c>
      <c r="N317"/>
      <c r="O317"/>
    </row>
    <row r="318" spans="2:15" ht="14.4" customHeight="1">
      <c r="B318" s="122" t="s">
        <v>2994</v>
      </c>
      <c r="C318" s="426" t="s">
        <v>995</v>
      </c>
      <c r="D318" s="426"/>
      <c r="E318" s="115" t="s">
        <v>997</v>
      </c>
      <c r="F318" s="122">
        <v>38</v>
      </c>
      <c r="G318" s="122" t="s">
        <v>3403</v>
      </c>
      <c r="H318" s="367" t="s">
        <v>1957</v>
      </c>
      <c r="I318" s="368"/>
      <c r="J318" s="140">
        <f t="shared" si="36"/>
        <v>478</v>
      </c>
      <c r="K318" s="60">
        <f>INDEX('1.2(2)'!$E:$E,MATCH(M318,'1.2(2)'!$F:$F,0),1)</f>
        <v>478</v>
      </c>
      <c r="L318" s="17">
        <f t="shared" si="34"/>
        <v>478</v>
      </c>
      <c r="M318" s="17" t="str">
        <f t="shared" si="35"/>
        <v>熱風ヒートポンプ(空気熱源･一過式)</v>
      </c>
      <c r="N318"/>
      <c r="O318"/>
    </row>
    <row r="319" spans="2:15" ht="14.4" customHeight="1">
      <c r="B319" s="122" t="s">
        <v>2994</v>
      </c>
      <c r="C319" s="426" t="s">
        <v>995</v>
      </c>
      <c r="D319" s="426"/>
      <c r="E319" s="115" t="s">
        <v>997</v>
      </c>
      <c r="F319" s="122">
        <v>38</v>
      </c>
      <c r="G319" s="122" t="s">
        <v>3403</v>
      </c>
      <c r="H319" s="367" t="s">
        <v>1960</v>
      </c>
      <c r="I319" s="368"/>
      <c r="J319" s="140" t="str">
        <f t="shared" si="36"/>
        <v>479～481</v>
      </c>
      <c r="K319" s="60">
        <f>INDEX('1.2(2)'!$E:$E,MATCH(M319,'1.2(2)'!$F:$F,0),1)</f>
        <v>479</v>
      </c>
      <c r="L319" s="17">
        <f t="shared" si="34"/>
        <v>481</v>
      </c>
      <c r="M319" s="17" t="str">
        <f t="shared" si="35"/>
        <v>熱風ヒートポンプ(水熱源･一過/循環式)</v>
      </c>
      <c r="N319"/>
      <c r="O319"/>
    </row>
    <row r="320" spans="2:15" ht="14.4" customHeight="1">
      <c r="B320" s="122" t="s">
        <v>2994</v>
      </c>
      <c r="C320" s="426" t="s">
        <v>995</v>
      </c>
      <c r="D320" s="426"/>
      <c r="E320" s="115" t="s">
        <v>997</v>
      </c>
      <c r="F320" s="122">
        <v>39</v>
      </c>
      <c r="G320" s="122" t="s">
        <v>3404</v>
      </c>
      <c r="H320" s="367" t="s">
        <v>1968</v>
      </c>
      <c r="I320" s="368"/>
      <c r="J320" s="140" t="str">
        <f t="shared" si="36"/>
        <v>482～484</v>
      </c>
      <c r="K320" s="60">
        <f>INDEX('1.2(2)'!$E:$E,MATCH(M320,'1.2(2)'!$F:$F,0),1)</f>
        <v>482</v>
      </c>
      <c r="L320" s="17">
        <f t="shared" si="34"/>
        <v>484</v>
      </c>
      <c r="M320" s="17" t="str">
        <f t="shared" si="35"/>
        <v>蒸気発生ヒートポンプ(水熱源･一過式)</v>
      </c>
      <c r="N320"/>
      <c r="O320"/>
    </row>
    <row r="321" spans="2:15" ht="14.4" customHeight="1">
      <c r="B321" s="122" t="s">
        <v>2994</v>
      </c>
      <c r="C321" s="426" t="s">
        <v>995</v>
      </c>
      <c r="D321" s="426"/>
      <c r="E321" s="115" t="s">
        <v>997</v>
      </c>
      <c r="F321" s="122">
        <v>40</v>
      </c>
      <c r="G321" s="122" t="s">
        <v>101</v>
      </c>
      <c r="H321" s="367" t="s">
        <v>2826</v>
      </c>
      <c r="I321" s="368"/>
      <c r="J321" s="140" t="str">
        <f t="shared" si="36"/>
        <v>485～486</v>
      </c>
      <c r="K321" s="60">
        <f>INDEX('1.2(2)'!$E:$E,MATCH(M321,'1.2(2)'!$F:$F,0),1)</f>
        <v>485</v>
      </c>
      <c r="L321" s="17">
        <f t="shared" si="34"/>
        <v>486</v>
      </c>
      <c r="M321" s="17" t="str">
        <f t="shared" si="35"/>
        <v>MVR型（自己蒸気機械圧縮型）蒸発濃縮装置</v>
      </c>
      <c r="N321"/>
      <c r="O321"/>
    </row>
    <row r="322" spans="2:15">
      <c r="B322" s="122" t="s">
        <v>2994</v>
      </c>
      <c r="C322" s="426" t="s">
        <v>995</v>
      </c>
      <c r="D322" s="426"/>
      <c r="E322" s="115" t="s">
        <v>997</v>
      </c>
      <c r="F322" s="122">
        <v>42</v>
      </c>
      <c r="G322" s="122" t="s">
        <v>3405</v>
      </c>
      <c r="H322" s="367" t="s">
        <v>2796</v>
      </c>
      <c r="I322" s="368"/>
      <c r="J322" s="140" t="str">
        <f t="shared" si="36"/>
        <v>487～489</v>
      </c>
      <c r="K322" s="60">
        <f>INDEX('1.2(2)'!$E:$E,MATCH(M322,'1.2(2)'!$F:$F,0),1)</f>
        <v>487</v>
      </c>
      <c r="L322" s="17">
        <f t="shared" si="34"/>
        <v>489</v>
      </c>
      <c r="M322" s="17" t="str">
        <f t="shared" si="35"/>
        <v>蒸気リサイクル型濃縮乾燥装置</v>
      </c>
      <c r="N322"/>
      <c r="O322"/>
    </row>
    <row r="323" spans="2:15" ht="14.4" customHeight="1">
      <c r="B323" s="122" t="s">
        <v>2994</v>
      </c>
      <c r="C323" s="426" t="s">
        <v>995</v>
      </c>
      <c r="D323" s="426"/>
      <c r="E323" s="115" t="s">
        <v>997</v>
      </c>
      <c r="F323" s="122">
        <v>43</v>
      </c>
      <c r="G323" s="122" t="s">
        <v>108</v>
      </c>
      <c r="H323" s="367" t="s">
        <v>1978</v>
      </c>
      <c r="I323" s="368"/>
      <c r="J323" s="140" t="str">
        <f t="shared" si="36"/>
        <v>490～492</v>
      </c>
      <c r="K323" s="60">
        <f>INDEX('1.2(2)'!$E:$E,MATCH(M323,'1.2(2)'!$F:$F,0),1)</f>
        <v>490</v>
      </c>
      <c r="L323" s="17">
        <f t="shared" si="34"/>
        <v>492</v>
      </c>
      <c r="M323" s="17" t="str">
        <f t="shared" si="35"/>
        <v>蒸気再圧縮装置</v>
      </c>
      <c r="N323"/>
      <c r="O323"/>
    </row>
    <row r="324" spans="2:15" ht="28.8">
      <c r="B324" s="122" t="s">
        <v>2994</v>
      </c>
      <c r="C324" s="426" t="s">
        <v>995</v>
      </c>
      <c r="D324" s="426"/>
      <c r="E324" s="115" t="s">
        <v>997</v>
      </c>
      <c r="F324" s="122">
        <v>44</v>
      </c>
      <c r="G324" s="122" t="s">
        <v>3406</v>
      </c>
      <c r="H324" s="367" t="s">
        <v>2128</v>
      </c>
      <c r="I324" s="368"/>
      <c r="J324" s="140" t="str">
        <f t="shared" si="36"/>
        <v>493～544</v>
      </c>
      <c r="K324" s="60">
        <f>INDEX('1.2(2)'!$E:$E,MATCH(M324,'1.2(2)'!$F:$F,0),1)</f>
        <v>493</v>
      </c>
      <c r="L324" s="17">
        <f t="shared" si="34"/>
        <v>544</v>
      </c>
      <c r="M324" s="17" t="str">
        <f t="shared" si="35"/>
        <v>ガスエンジンコージェネレーション</v>
      </c>
      <c r="N324"/>
      <c r="O324"/>
    </row>
    <row r="325" spans="2:15" ht="14.4" customHeight="1">
      <c r="B325" s="122" t="s">
        <v>2994</v>
      </c>
      <c r="C325" s="426" t="s">
        <v>995</v>
      </c>
      <c r="D325" s="426"/>
      <c r="E325" s="115" t="s">
        <v>997</v>
      </c>
      <c r="F325" s="122">
        <v>45</v>
      </c>
      <c r="G325" s="122" t="s">
        <v>113</v>
      </c>
      <c r="H325" s="367" t="s">
        <v>2207</v>
      </c>
      <c r="I325" s="368"/>
      <c r="J325" s="140" t="str">
        <f t="shared" si="36"/>
        <v>545～576</v>
      </c>
      <c r="K325" s="60">
        <f>INDEX('1.2(2)'!$E:$E,MATCH(M325,'1.2(2)'!$F:$F,0),1)</f>
        <v>545</v>
      </c>
      <c r="L325" s="17">
        <f t="shared" si="34"/>
        <v>576</v>
      </c>
      <c r="M325" s="17" t="str">
        <f t="shared" si="35"/>
        <v>ガスタービンコージェネレーション</v>
      </c>
      <c r="N325"/>
      <c r="O325"/>
    </row>
    <row r="326" spans="2:15" ht="14.4" customHeight="1">
      <c r="B326" s="122" t="s">
        <v>2994</v>
      </c>
      <c r="C326" s="426" t="s">
        <v>995</v>
      </c>
      <c r="D326" s="426"/>
      <c r="E326" s="115" t="s">
        <v>997</v>
      </c>
      <c r="F326" s="122">
        <v>46</v>
      </c>
      <c r="G326" s="122" t="s">
        <v>115</v>
      </c>
      <c r="H326" s="367" t="s">
        <v>2246</v>
      </c>
      <c r="I326" s="368"/>
      <c r="J326" s="140" t="str">
        <f t="shared" si="36"/>
        <v>577～612</v>
      </c>
      <c r="K326" s="60">
        <f>INDEX('1.2(2)'!$E:$E,MATCH(M326,'1.2(2)'!$F:$F,0),1)</f>
        <v>577</v>
      </c>
      <c r="L326" s="17">
        <f t="shared" si="34"/>
        <v>612</v>
      </c>
      <c r="M326" s="17" t="str">
        <f t="shared" si="35"/>
        <v>燃料電池コージェネレーション</v>
      </c>
      <c r="N326"/>
      <c r="O326"/>
    </row>
    <row r="327" spans="2:15" ht="14.4" customHeight="1">
      <c r="B327" s="122" t="s">
        <v>2994</v>
      </c>
      <c r="C327" s="426" t="s">
        <v>995</v>
      </c>
      <c r="D327" s="426"/>
      <c r="E327" s="115" t="s">
        <v>997</v>
      </c>
      <c r="F327" s="122">
        <v>47</v>
      </c>
      <c r="G327" s="122" t="s">
        <v>3407</v>
      </c>
      <c r="H327" s="367" t="s">
        <v>2584</v>
      </c>
      <c r="I327" s="368"/>
      <c r="J327" s="140" t="str">
        <f t="shared" si="36"/>
        <v>613～658</v>
      </c>
      <c r="K327" s="60">
        <f>INDEX('1.2(2)'!$E:$E,MATCH(M327,'1.2(2)'!$F:$F,0),1)</f>
        <v>613</v>
      </c>
      <c r="L327" s="17">
        <f t="shared" si="34"/>
        <v>658</v>
      </c>
      <c r="M327" s="17" t="str">
        <f t="shared" si="35"/>
        <v>油入変圧器</v>
      </c>
      <c r="N327"/>
      <c r="O327"/>
    </row>
    <row r="328" spans="2:15">
      <c r="B328" s="122" t="s">
        <v>2994</v>
      </c>
      <c r="C328" s="426" t="s">
        <v>995</v>
      </c>
      <c r="D328" s="426"/>
      <c r="E328" s="115" t="s">
        <v>997</v>
      </c>
      <c r="F328" s="122">
        <v>47</v>
      </c>
      <c r="G328" s="122" t="s">
        <v>3407</v>
      </c>
      <c r="H328" s="367" t="s">
        <v>2656</v>
      </c>
      <c r="I328" s="368"/>
      <c r="J328" s="140" t="str">
        <f t="shared" si="36"/>
        <v>659～704</v>
      </c>
      <c r="K328" s="60">
        <f>INDEX('1.2(2)'!$E:$E,MATCH(M328,'1.2(2)'!$F:$F,0),1)</f>
        <v>659</v>
      </c>
      <c r="L328" s="17">
        <f t="shared" si="34"/>
        <v>704</v>
      </c>
      <c r="M328" s="17" t="str">
        <f t="shared" si="35"/>
        <v>モールド変圧器</v>
      </c>
      <c r="N328"/>
      <c r="O328"/>
    </row>
    <row r="329" spans="2:15">
      <c r="B329" s="122" t="s">
        <v>2994</v>
      </c>
      <c r="C329" s="426" t="s">
        <v>995</v>
      </c>
      <c r="D329" s="426"/>
      <c r="E329" s="115" t="s">
        <v>997</v>
      </c>
      <c r="F329" s="122">
        <v>48</v>
      </c>
      <c r="G329" s="122" t="s">
        <v>122</v>
      </c>
      <c r="H329" s="367" t="s">
        <v>2419</v>
      </c>
      <c r="I329" s="368"/>
      <c r="J329" s="140" t="str">
        <f t="shared" si="36"/>
        <v>705～800</v>
      </c>
      <c r="K329" s="60">
        <f>INDEX('1.2(2)'!$E:$E,MATCH(M329,'1.2(2)'!$F:$F,0),1)</f>
        <v>705</v>
      </c>
      <c r="L329" s="17">
        <f t="shared" si="34"/>
        <v>800</v>
      </c>
      <c r="M329" s="17" t="str">
        <f t="shared" si="35"/>
        <v>誘導モータ</v>
      </c>
      <c r="N329"/>
      <c r="O329"/>
    </row>
    <row r="330" spans="2:15">
      <c r="B330" s="122" t="s">
        <v>2994</v>
      </c>
      <c r="C330" s="426" t="s">
        <v>995</v>
      </c>
      <c r="D330" s="426"/>
      <c r="E330" s="115" t="s">
        <v>997</v>
      </c>
      <c r="F330" s="122">
        <v>49</v>
      </c>
      <c r="G330" s="122" t="s">
        <v>124</v>
      </c>
      <c r="H330" s="367" t="s">
        <v>126</v>
      </c>
      <c r="I330" s="368"/>
      <c r="J330" s="140" t="str">
        <f t="shared" si="36"/>
        <v>801～951</v>
      </c>
      <c r="K330" s="60">
        <f>INDEX('1.2(2)'!$E:$E,MATCH(M330,'1.2(2)'!$F:$F,0),1)</f>
        <v>801</v>
      </c>
      <c r="L330" s="17">
        <f t="shared" si="34"/>
        <v>951</v>
      </c>
      <c r="M330" s="17" t="str">
        <f t="shared" si="35"/>
        <v>永久磁石同期モータ</v>
      </c>
      <c r="N330"/>
      <c r="O330"/>
    </row>
    <row r="331" spans="2:15">
      <c r="B331" s="122" t="s">
        <v>2994</v>
      </c>
      <c r="C331" s="426" t="s">
        <v>995</v>
      </c>
      <c r="D331" s="426"/>
      <c r="E331" s="115" t="s">
        <v>997</v>
      </c>
      <c r="F331" s="122">
        <v>50</v>
      </c>
      <c r="G331" s="122" t="s">
        <v>3408</v>
      </c>
      <c r="H331" s="367" t="s">
        <v>2710</v>
      </c>
      <c r="I331" s="368"/>
      <c r="J331" s="140" t="str">
        <f t="shared" si="36"/>
        <v>952～820</v>
      </c>
      <c r="K331" s="60">
        <f>INDEX('1.2(2)'!$E:$E,MATCH(M331,'1.2(2)'!$F:$F,0),1)</f>
        <v>952</v>
      </c>
      <c r="L331" s="17">
        <f t="shared" si="34"/>
        <v>820</v>
      </c>
      <c r="M331" s="17" t="str">
        <f t="shared" si="35"/>
        <v>蒸気駆動圧縮機</v>
      </c>
      <c r="N331"/>
      <c r="O331"/>
    </row>
    <row r="332" spans="2:15">
      <c r="B332" s="122" t="s">
        <v>2994</v>
      </c>
      <c r="C332" s="426" t="s">
        <v>995</v>
      </c>
      <c r="D332" s="426"/>
      <c r="E332" s="115" t="s">
        <v>997</v>
      </c>
      <c r="F332" s="122">
        <v>51</v>
      </c>
      <c r="G332" s="122" t="s">
        <v>3409</v>
      </c>
      <c r="H332" s="367" t="s">
        <v>129</v>
      </c>
      <c r="I332" s="368"/>
      <c r="J332" s="140" t="e">
        <f t="shared" si="36"/>
        <v>#N/A</v>
      </c>
      <c r="K332" s="60">
        <f>INDEX('1.2(2)'!$E:$E,MATCH(M332,'1.2(2)'!$F:$F,0),1)</f>
        <v>821</v>
      </c>
      <c r="L332" s="17" t="e">
        <f t="shared" si="34"/>
        <v>#N/A</v>
      </c>
      <c r="M332" s="17" t="str">
        <f t="shared" si="35"/>
        <v>熱回収式ねじ容積形圧縮機</v>
      </c>
      <c r="N332"/>
      <c r="O332"/>
    </row>
    <row r="333" spans="2:15" ht="14.4" customHeight="1">
      <c r="B333" s="122" t="s">
        <v>2994</v>
      </c>
      <c r="C333" s="426" t="s">
        <v>995</v>
      </c>
      <c r="D333" s="426"/>
      <c r="E333" s="115" t="s">
        <v>997</v>
      </c>
      <c r="F333" s="122">
        <v>57</v>
      </c>
      <c r="G333" s="122" t="s">
        <v>142</v>
      </c>
      <c r="H333" s="367" t="s">
        <v>144</v>
      </c>
      <c r="I333" s="368"/>
      <c r="J333" s="140" t="e">
        <f t="shared" si="36"/>
        <v>#N/A</v>
      </c>
      <c r="K333" s="60" t="e">
        <f>INDEX('1.2(2)'!$E:$E,MATCH(M333,'1.2(2)'!$F:$F,0),1)</f>
        <v>#N/A</v>
      </c>
      <c r="L333" s="17">
        <f t="shared" si="34"/>
        <v>824</v>
      </c>
      <c r="M333" s="17" t="str">
        <f t="shared" si="35"/>
        <v>業務用冷凍冷蔵庫</v>
      </c>
      <c r="N333"/>
      <c r="O333"/>
    </row>
    <row r="334" spans="2:15">
      <c r="B334" s="122" t="s">
        <v>2994</v>
      </c>
      <c r="C334" s="426" t="s">
        <v>995</v>
      </c>
      <c r="D334" s="426"/>
      <c r="E334" s="115" t="s">
        <v>997</v>
      </c>
      <c r="F334" s="122">
        <v>61</v>
      </c>
      <c r="G334" s="122" t="s">
        <v>3410</v>
      </c>
      <c r="H334" s="367" t="s">
        <v>153</v>
      </c>
      <c r="I334" s="368"/>
      <c r="J334" s="140" t="str">
        <f t="shared" si="36"/>
        <v>825～826</v>
      </c>
      <c r="K334" s="60">
        <f>INDEX('1.2(2)'!$E:$E,MATCH(M334,'1.2(2)'!$F:$F,0),1)</f>
        <v>825</v>
      </c>
      <c r="L334" s="17">
        <f t="shared" si="34"/>
        <v>826</v>
      </c>
      <c r="M334" s="17" t="str">
        <f t="shared" si="35"/>
        <v>空気冷媒方式冷凍機</v>
      </c>
      <c r="N334"/>
      <c r="O334"/>
    </row>
    <row r="335" spans="2:15" ht="43.2">
      <c r="B335" s="122" t="s">
        <v>2994</v>
      </c>
      <c r="C335" s="426" t="s">
        <v>995</v>
      </c>
      <c r="D335" s="426"/>
      <c r="E335" s="115" t="s">
        <v>997</v>
      </c>
      <c r="F335" s="122">
        <v>62</v>
      </c>
      <c r="G335" s="122" t="s">
        <v>3411</v>
      </c>
      <c r="H335" s="367" t="s">
        <v>158</v>
      </c>
      <c r="I335" s="368"/>
      <c r="J335" s="140" t="str">
        <f t="shared" si="36"/>
        <v>827～837</v>
      </c>
      <c r="K335" s="60">
        <f>INDEX('1.2(2)'!$E:$E,MATCH(M335,'1.2(2)'!$F:$F,0),1)</f>
        <v>827</v>
      </c>
      <c r="L335" s="17">
        <f t="shared" si="34"/>
        <v>837</v>
      </c>
      <c r="M335" s="17" t="str">
        <f t="shared" si="35"/>
        <v>冷凍冷蔵倉庫用自然冷媒冷凍機（アンモニア/CO2二次冷媒システム）</v>
      </c>
      <c r="N335"/>
      <c r="O335"/>
    </row>
    <row r="336" spans="2:15" ht="14.4" customHeight="1">
      <c r="B336" s="122" t="s">
        <v>2994</v>
      </c>
      <c r="C336" s="426" t="s">
        <v>995</v>
      </c>
      <c r="D336" s="426"/>
      <c r="E336" s="115" t="s">
        <v>997</v>
      </c>
      <c r="F336" s="122">
        <v>63</v>
      </c>
      <c r="G336" s="122" t="s">
        <v>3412</v>
      </c>
      <c r="H336" s="367" t="s">
        <v>161</v>
      </c>
      <c r="I336" s="368"/>
      <c r="J336" s="140" t="str">
        <f t="shared" si="36"/>
        <v>838～840</v>
      </c>
      <c r="K336" s="60">
        <f>INDEX('1.2(2)'!$E:$E,MATCH(M336,'1.2(2)'!$F:$F,0),1)</f>
        <v>838</v>
      </c>
      <c r="L336" s="17">
        <f t="shared" si="34"/>
        <v>840</v>
      </c>
      <c r="M336" s="17" t="str">
        <f t="shared" si="35"/>
        <v>低温用自然冷媒冷凍機（アンモニア/CO2二次冷媒システム）</v>
      </c>
      <c r="N336"/>
      <c r="O336"/>
    </row>
    <row r="337" spans="2:15" ht="28.95" customHeight="1">
      <c r="B337" s="122" t="s">
        <v>2994</v>
      </c>
      <c r="C337" s="426" t="s">
        <v>995</v>
      </c>
      <c r="D337" s="426"/>
      <c r="E337" s="115" t="s">
        <v>997</v>
      </c>
      <c r="F337" s="122">
        <v>64</v>
      </c>
      <c r="G337" s="122" t="s">
        <v>3413</v>
      </c>
      <c r="H337" s="367" t="s">
        <v>2330</v>
      </c>
      <c r="I337" s="368"/>
      <c r="J337" s="140" t="e">
        <f t="shared" si="36"/>
        <v>#N/A</v>
      </c>
      <c r="K337" s="60">
        <f>INDEX('1.2(2)'!$E:$E,MATCH(M337,'1.2(2)'!$F:$F,0),1)</f>
        <v>841</v>
      </c>
      <c r="L337" s="17" t="e">
        <f t="shared" si="34"/>
        <v>#N/A</v>
      </c>
      <c r="M337" s="17" t="str">
        <f t="shared" si="35"/>
        <v>自然冷媒冷凍冷蔵コンデンシングユニット</v>
      </c>
      <c r="N337"/>
      <c r="O337"/>
    </row>
    <row r="338" spans="2:15">
      <c r="B338" s="122" t="s">
        <v>2994</v>
      </c>
      <c r="C338" s="426" t="s">
        <v>995</v>
      </c>
      <c r="D338" s="426"/>
      <c r="E338" s="115" t="s">
        <v>997</v>
      </c>
      <c r="F338" s="122">
        <v>65</v>
      </c>
      <c r="G338" s="122" t="s">
        <v>162</v>
      </c>
      <c r="H338" s="367" t="s">
        <v>164</v>
      </c>
      <c r="I338" s="368"/>
      <c r="J338" s="140" t="e">
        <f t="shared" si="36"/>
        <v>#N/A</v>
      </c>
      <c r="K338" s="60" t="e">
        <f>INDEX('1.2(2)'!$E:$E,MATCH(M338,'1.2(2)'!$F:$F,0),1)</f>
        <v>#N/A</v>
      </c>
      <c r="L338" s="17" t="e">
        <f t="shared" si="34"/>
        <v>#N/A</v>
      </c>
      <c r="M338" s="17" t="str">
        <f t="shared" si="35"/>
        <v>サーバ用電子計算機</v>
      </c>
      <c r="N338"/>
      <c r="O338"/>
    </row>
    <row r="339" spans="2:15" ht="28.8">
      <c r="B339" s="122" t="s">
        <v>2994</v>
      </c>
      <c r="C339" s="426" t="s">
        <v>995</v>
      </c>
      <c r="D339" s="426"/>
      <c r="E339" s="115" t="s">
        <v>997</v>
      </c>
      <c r="F339" s="122">
        <v>67</v>
      </c>
      <c r="G339" s="122" t="s">
        <v>167</v>
      </c>
      <c r="H339" s="367" t="s">
        <v>2416</v>
      </c>
      <c r="I339" s="368"/>
      <c r="J339" s="140" t="e">
        <f t="shared" si="36"/>
        <v>#N/A</v>
      </c>
      <c r="K339" s="60" t="e">
        <f>INDEX('1.2(2)'!$E:$E,MATCH(M339,'1.2(2)'!$F:$F,0),1)</f>
        <v>#N/A</v>
      </c>
      <c r="L339" s="17" t="e">
        <f t="shared" si="34"/>
        <v>#N/A</v>
      </c>
      <c r="M339" s="17" t="str">
        <f t="shared" si="35"/>
        <v>プリンタ</v>
      </c>
      <c r="N339"/>
      <c r="O339"/>
    </row>
    <row r="340" spans="2:15" ht="28.8">
      <c r="B340" s="122" t="s">
        <v>2994</v>
      </c>
      <c r="C340" s="426" t="s">
        <v>995</v>
      </c>
      <c r="D340" s="426"/>
      <c r="E340" s="115" t="s">
        <v>997</v>
      </c>
      <c r="F340" s="122">
        <v>67</v>
      </c>
      <c r="G340" s="122" t="s">
        <v>167</v>
      </c>
      <c r="H340" s="367" t="s">
        <v>2417</v>
      </c>
      <c r="I340" s="368"/>
      <c r="J340" s="140" t="e">
        <f t="shared" si="36"/>
        <v>#N/A</v>
      </c>
      <c r="K340" s="60" t="e">
        <f>INDEX('1.2(2)'!$E:$E,MATCH(M340,'1.2(2)'!$F:$F,0),1)</f>
        <v>#N/A</v>
      </c>
      <c r="L340" s="17">
        <f t="shared" si="34"/>
        <v>866</v>
      </c>
      <c r="M340" s="17" t="str">
        <f t="shared" si="35"/>
        <v>複合機</v>
      </c>
      <c r="N340"/>
      <c r="O340"/>
    </row>
    <row r="341" spans="2:15">
      <c r="B341" s="122" t="s">
        <v>2994</v>
      </c>
      <c r="C341" s="426" t="s">
        <v>995</v>
      </c>
      <c r="D341" s="426"/>
      <c r="E341" s="115" t="s">
        <v>997</v>
      </c>
      <c r="F341" s="122">
        <v>68</v>
      </c>
      <c r="G341" s="122" t="s">
        <v>3414</v>
      </c>
      <c r="H341" s="367" t="s">
        <v>2738</v>
      </c>
      <c r="I341" s="368"/>
      <c r="J341" s="140">
        <f t="shared" si="36"/>
        <v>867</v>
      </c>
      <c r="K341" s="60">
        <f>INDEX('1.2(2)'!$E:$E,MATCH(M341,'1.2(2)'!$F:$F,0),1)</f>
        <v>867</v>
      </c>
      <c r="L341" s="17">
        <f t="shared" si="34"/>
        <v>867</v>
      </c>
      <c r="M341" s="17" t="str">
        <f t="shared" si="35"/>
        <v>Low-E複層ガラス</v>
      </c>
      <c r="N341"/>
      <c r="O341"/>
    </row>
    <row r="342" spans="2:15">
      <c r="B342" s="122" t="s">
        <v>2994</v>
      </c>
      <c r="C342" s="426" t="s">
        <v>995</v>
      </c>
      <c r="D342" s="426"/>
      <c r="E342" s="115" t="s">
        <v>997</v>
      </c>
      <c r="F342" s="122">
        <v>68</v>
      </c>
      <c r="G342" s="122" t="s">
        <v>3414</v>
      </c>
      <c r="H342" s="367" t="s">
        <v>2747</v>
      </c>
      <c r="I342" s="368"/>
      <c r="J342" s="140">
        <f t="shared" si="36"/>
        <v>868</v>
      </c>
      <c r="K342" s="60">
        <f>INDEX('1.2(2)'!$E:$E,MATCH(M342,'1.2(2)'!$F:$F,0),1)</f>
        <v>868</v>
      </c>
      <c r="L342" s="17">
        <f t="shared" si="34"/>
        <v>868</v>
      </c>
      <c r="M342" s="17" t="str">
        <f t="shared" si="35"/>
        <v>三層Low-E複層ガラス</v>
      </c>
      <c r="N342"/>
      <c r="O342"/>
    </row>
    <row r="343" spans="2:15">
      <c r="B343" s="122" t="s">
        <v>2994</v>
      </c>
      <c r="C343" s="426" t="s">
        <v>995</v>
      </c>
      <c r="D343" s="426"/>
      <c r="E343" s="115" t="s">
        <v>997</v>
      </c>
      <c r="F343" s="122">
        <v>68</v>
      </c>
      <c r="G343" s="122" t="s">
        <v>3414</v>
      </c>
      <c r="H343" s="367" t="s">
        <v>2750</v>
      </c>
      <c r="I343" s="368"/>
      <c r="J343" s="140">
        <f t="shared" si="36"/>
        <v>869</v>
      </c>
      <c r="K343" s="60">
        <f>INDEX('1.2(2)'!$E:$E,MATCH(M343,'1.2(2)'!$F:$F,0),1)</f>
        <v>869</v>
      </c>
      <c r="L343" s="17">
        <f t="shared" si="34"/>
        <v>869</v>
      </c>
      <c r="M343" s="17" t="str">
        <f t="shared" si="35"/>
        <v>真空Low-E複層ガラス</v>
      </c>
      <c r="N343"/>
      <c r="O343"/>
    </row>
    <row r="344" spans="2:15">
      <c r="B344" s="122" t="s">
        <v>2994</v>
      </c>
      <c r="C344" s="426" t="s">
        <v>995</v>
      </c>
      <c r="D344" s="426"/>
      <c r="E344" s="115" t="s">
        <v>997</v>
      </c>
      <c r="F344" s="122">
        <v>68</v>
      </c>
      <c r="G344" s="122" t="s">
        <v>3414</v>
      </c>
      <c r="H344" s="367" t="s">
        <v>2756</v>
      </c>
      <c r="I344" s="368"/>
      <c r="J344" s="140">
        <f t="shared" si="36"/>
        <v>870</v>
      </c>
      <c r="K344" s="60">
        <f>INDEX('1.2(2)'!$E:$E,MATCH(M344,'1.2(2)'!$F:$F,0),1)</f>
        <v>870</v>
      </c>
      <c r="L344" s="17">
        <f t="shared" si="34"/>
        <v>870</v>
      </c>
      <c r="M344" s="17" t="str">
        <f t="shared" si="35"/>
        <v>アタッチメント付きLow-E複層ガラス</v>
      </c>
      <c r="N344"/>
      <c r="O344"/>
    </row>
    <row r="345" spans="2:15" ht="14.4" customHeight="1">
      <c r="B345" s="122" t="s">
        <v>2994</v>
      </c>
      <c r="C345" s="426" t="s">
        <v>995</v>
      </c>
      <c r="D345" s="426"/>
      <c r="E345" s="115" t="s">
        <v>997</v>
      </c>
      <c r="F345" s="122">
        <v>68</v>
      </c>
      <c r="G345" s="122" t="s">
        <v>3414</v>
      </c>
      <c r="H345" s="367" t="s">
        <v>2760</v>
      </c>
      <c r="I345" s="368"/>
      <c r="J345" s="140">
        <f t="shared" si="36"/>
        <v>871</v>
      </c>
      <c r="K345" s="60">
        <f>INDEX('1.2(2)'!$E:$E,MATCH(M345,'1.2(2)'!$F:$F,0),1)</f>
        <v>871</v>
      </c>
      <c r="L345" s="17">
        <f t="shared" si="34"/>
        <v>871</v>
      </c>
      <c r="M345" s="17" t="str">
        <f t="shared" si="35"/>
        <v>真空ガラス</v>
      </c>
      <c r="N345"/>
      <c r="O345"/>
    </row>
    <row r="346" spans="2:15">
      <c r="B346" s="122" t="s">
        <v>2994</v>
      </c>
      <c r="C346" s="426" t="s">
        <v>995</v>
      </c>
      <c r="D346" s="426"/>
      <c r="E346" s="115" t="s">
        <v>997</v>
      </c>
      <c r="F346" s="122">
        <v>68</v>
      </c>
      <c r="G346" s="122" t="s">
        <v>3414</v>
      </c>
      <c r="H346" s="367" t="s">
        <v>2763</v>
      </c>
      <c r="I346" s="368"/>
      <c r="J346" s="140">
        <f t="shared" si="36"/>
        <v>872</v>
      </c>
      <c r="K346" s="60">
        <f>INDEX('1.2(2)'!$E:$E,MATCH(M346,'1.2(2)'!$F:$F,0),1)</f>
        <v>872</v>
      </c>
      <c r="L346" s="17">
        <f t="shared" si="34"/>
        <v>872</v>
      </c>
      <c r="M346" s="17" t="str">
        <f t="shared" si="35"/>
        <v>現場施工型後付けLow-E複層ガラス</v>
      </c>
      <c r="N346"/>
      <c r="O346"/>
    </row>
    <row r="347" spans="2:15" ht="14.4" customHeight="1">
      <c r="B347" s="122" t="s">
        <v>2994</v>
      </c>
      <c r="C347" s="426" t="s">
        <v>995</v>
      </c>
      <c r="D347" s="426"/>
      <c r="E347" s="115" t="s">
        <v>997</v>
      </c>
      <c r="F347" s="122">
        <v>68</v>
      </c>
      <c r="G347" s="122" t="s">
        <v>3414</v>
      </c>
      <c r="H347" s="367" t="s">
        <v>2766</v>
      </c>
      <c r="I347" s="368"/>
      <c r="J347" s="140">
        <f t="shared" si="36"/>
        <v>873</v>
      </c>
      <c r="K347" s="60">
        <f>INDEX('1.2(2)'!$E:$E,MATCH(M347,'1.2(2)'!$F:$F,0),1)</f>
        <v>873</v>
      </c>
      <c r="L347" s="17">
        <f t="shared" si="34"/>
        <v>873</v>
      </c>
      <c r="M347" s="17" t="str">
        <f t="shared" si="35"/>
        <v>薄型Low-E複層ガラス</v>
      </c>
      <c r="N347"/>
      <c r="O347"/>
    </row>
    <row r="348" spans="2:15">
      <c r="B348" s="122" t="s">
        <v>2994</v>
      </c>
      <c r="C348" s="426" t="s">
        <v>995</v>
      </c>
      <c r="D348" s="426"/>
      <c r="E348" s="115" t="s">
        <v>997</v>
      </c>
      <c r="F348" s="122">
        <v>69</v>
      </c>
      <c r="G348" s="122" t="s">
        <v>3415</v>
      </c>
      <c r="H348" s="367" t="s">
        <v>2769</v>
      </c>
      <c r="I348" s="368"/>
      <c r="J348" s="140">
        <f t="shared" ref="J348:J376" si="37">HYPERLINK("#'"&amp;$B$17&amp;$B$280&amp;"'!E"&amp;K348+6,IF(L348=K348,K348,K348&amp;"～"&amp;L348))</f>
        <v>874</v>
      </c>
      <c r="K348" s="60">
        <f>INDEX('1.2(2)'!$E:$E,MATCH(M348,'1.2(2)'!$F:$F,0),1)</f>
        <v>874</v>
      </c>
      <c r="L348" s="17">
        <f t="shared" si="34"/>
        <v>874</v>
      </c>
      <c r="M348" s="17" t="str">
        <f t="shared" si="35"/>
        <v>断熱材(押出法ポリスチレンフォーム)</v>
      </c>
      <c r="N348"/>
      <c r="O348"/>
    </row>
    <row r="349" spans="2:15" ht="14.4" customHeight="1">
      <c r="B349" s="122" t="s">
        <v>2994</v>
      </c>
      <c r="C349" s="426" t="s">
        <v>995</v>
      </c>
      <c r="D349" s="426"/>
      <c r="E349" s="115" t="s">
        <v>997</v>
      </c>
      <c r="F349" s="122">
        <v>69</v>
      </c>
      <c r="G349" s="122" t="s">
        <v>3415</v>
      </c>
      <c r="H349" s="367" t="s">
        <v>2776</v>
      </c>
      <c r="I349" s="368"/>
      <c r="J349" s="140" t="str">
        <f t="shared" si="37"/>
        <v>875～876</v>
      </c>
      <c r="K349" s="60">
        <f>INDEX('1.2(2)'!$E:$E,MATCH(M349,'1.2(2)'!$F:$F,0),1)</f>
        <v>875</v>
      </c>
      <c r="L349" s="17">
        <f t="shared" ref="L349:L375" si="38">K350-1</f>
        <v>876</v>
      </c>
      <c r="M349" s="17" t="str">
        <f t="shared" ref="M349:M376" si="39">H349</f>
        <v>断熱材(グラスウール)</v>
      </c>
      <c r="N349"/>
      <c r="O349"/>
    </row>
    <row r="350" spans="2:15">
      <c r="B350" s="122" t="s">
        <v>2994</v>
      </c>
      <c r="C350" s="426" t="s">
        <v>995</v>
      </c>
      <c r="D350" s="426"/>
      <c r="E350" s="115" t="s">
        <v>997</v>
      </c>
      <c r="F350" s="122">
        <v>69</v>
      </c>
      <c r="G350" s="122" t="s">
        <v>3415</v>
      </c>
      <c r="H350" s="367" t="s">
        <v>2784</v>
      </c>
      <c r="I350" s="368"/>
      <c r="J350" s="140" t="e">
        <f t="shared" si="37"/>
        <v>#N/A</v>
      </c>
      <c r="K350" s="60">
        <f>INDEX('1.2(2)'!$E:$E,MATCH(M350,'1.2(2)'!$F:$F,0),1)</f>
        <v>877</v>
      </c>
      <c r="L350" s="17" t="e">
        <f t="shared" si="38"/>
        <v>#N/A</v>
      </c>
      <c r="M350" s="17" t="str">
        <f t="shared" si="39"/>
        <v>真空断熱材</v>
      </c>
      <c r="N350"/>
      <c r="O350"/>
    </row>
    <row r="351" spans="2:15">
      <c r="B351" s="122" t="s">
        <v>2994</v>
      </c>
      <c r="C351" s="426" t="s">
        <v>995</v>
      </c>
      <c r="D351" s="426"/>
      <c r="E351" s="115" t="s">
        <v>997</v>
      </c>
      <c r="F351" s="122">
        <v>71</v>
      </c>
      <c r="G351" s="122" t="s">
        <v>3416</v>
      </c>
      <c r="H351" s="367" t="s">
        <v>2833</v>
      </c>
      <c r="I351" s="368"/>
      <c r="J351" s="140" t="e">
        <f t="shared" si="37"/>
        <v>#N/A</v>
      </c>
      <c r="K351" s="60" t="e">
        <f>INDEX('1.2(2)'!$E:$E,MATCH(M351,'1.2(2)'!$F:$F,0),1)</f>
        <v>#N/A</v>
      </c>
      <c r="L351" s="17" t="e">
        <f t="shared" si="38"/>
        <v>#N/A</v>
      </c>
      <c r="M351" s="17" t="str">
        <f t="shared" si="39"/>
        <v>ガソリン・ディーゼル車（乗用車）</v>
      </c>
      <c r="N351"/>
      <c r="O351"/>
    </row>
    <row r="352" spans="2:15" ht="14.4" customHeight="1">
      <c r="B352" s="122" t="s">
        <v>2994</v>
      </c>
      <c r="C352" s="426" t="s">
        <v>995</v>
      </c>
      <c r="D352" s="426"/>
      <c r="E352" s="115" t="s">
        <v>997</v>
      </c>
      <c r="F352" s="122">
        <v>72</v>
      </c>
      <c r="G352" s="122" t="s">
        <v>3417</v>
      </c>
      <c r="H352" s="367" t="s">
        <v>2834</v>
      </c>
      <c r="I352" s="368"/>
      <c r="J352" s="140" t="e">
        <f t="shared" si="37"/>
        <v>#N/A</v>
      </c>
      <c r="K352" s="60" t="e">
        <f>INDEX('1.2(2)'!$E:$E,MATCH(M352,'1.2(2)'!$F:$F,0),1)</f>
        <v>#N/A</v>
      </c>
      <c r="L352" s="17" t="e">
        <f t="shared" si="38"/>
        <v>#N/A</v>
      </c>
      <c r="M352" s="17" t="str">
        <f t="shared" si="39"/>
        <v>ディーゼル・天然ガス車（商用車・重量車）</v>
      </c>
      <c r="N352"/>
      <c r="O352"/>
    </row>
    <row r="353" spans="2:15" ht="14.4" customHeight="1">
      <c r="B353" s="122" t="s">
        <v>2997</v>
      </c>
      <c r="C353" s="426" t="s">
        <v>995</v>
      </c>
      <c r="D353" s="426"/>
      <c r="E353" s="115" t="s">
        <v>997</v>
      </c>
      <c r="F353" s="122">
        <v>73</v>
      </c>
      <c r="G353" s="122" t="s">
        <v>3418</v>
      </c>
      <c r="H353" s="367" t="s">
        <v>2835</v>
      </c>
      <c r="I353" s="368"/>
      <c r="J353" s="140" t="e">
        <f t="shared" si="37"/>
        <v>#N/A</v>
      </c>
      <c r="K353" s="60" t="e">
        <f>INDEX('1.2(2)'!$E:$E,MATCH(M353,'1.2(2)'!$F:$F,0),1)</f>
        <v>#N/A</v>
      </c>
      <c r="L353" s="17" t="e">
        <f t="shared" si="38"/>
        <v>#N/A</v>
      </c>
      <c r="M353" s="17" t="str">
        <f t="shared" si="39"/>
        <v>ハイブリット自動車（乗用車）</v>
      </c>
      <c r="N353"/>
      <c r="O353"/>
    </row>
    <row r="354" spans="2:15" ht="14.4" customHeight="1">
      <c r="B354" s="122" t="s">
        <v>2994</v>
      </c>
      <c r="C354" s="426" t="s">
        <v>995</v>
      </c>
      <c r="D354" s="426"/>
      <c r="E354" s="115" t="s">
        <v>997</v>
      </c>
      <c r="F354" s="122">
        <v>73</v>
      </c>
      <c r="G354" s="122" t="s">
        <v>3418</v>
      </c>
      <c r="H354" s="367" t="s">
        <v>2836</v>
      </c>
      <c r="I354" s="368"/>
      <c r="J354" s="140" t="e">
        <f t="shared" si="37"/>
        <v>#N/A</v>
      </c>
      <c r="K354" s="60" t="e">
        <f>INDEX('1.2(2)'!$E:$E,MATCH(M354,'1.2(2)'!$F:$F,0),1)</f>
        <v>#N/A</v>
      </c>
      <c r="L354" s="17" t="e">
        <f t="shared" si="38"/>
        <v>#N/A</v>
      </c>
      <c r="M354" s="17" t="str">
        <f t="shared" si="39"/>
        <v>ハイブリット自動車（商用車・重量車）</v>
      </c>
      <c r="N354"/>
      <c r="O354"/>
    </row>
    <row r="355" spans="2:15" ht="14.4" customHeight="1">
      <c r="B355" s="122" t="s">
        <v>2994</v>
      </c>
      <c r="C355" s="426" t="s">
        <v>995</v>
      </c>
      <c r="D355" s="426"/>
      <c r="E355" s="115" t="s">
        <v>997</v>
      </c>
      <c r="F355" s="122">
        <v>73</v>
      </c>
      <c r="G355" s="122" t="s">
        <v>3418</v>
      </c>
      <c r="H355" s="367" t="s">
        <v>2837</v>
      </c>
      <c r="I355" s="368"/>
      <c r="J355" s="140" t="e">
        <f t="shared" si="37"/>
        <v>#N/A</v>
      </c>
      <c r="K355" s="60" t="e">
        <f>INDEX('1.2(2)'!$E:$E,MATCH(M355,'1.2(2)'!$F:$F,0),1)</f>
        <v>#N/A</v>
      </c>
      <c r="L355" s="17">
        <f t="shared" si="38"/>
        <v>877</v>
      </c>
      <c r="M355" s="17" t="str">
        <f t="shared" si="39"/>
        <v>電気自動車（乗用車）</v>
      </c>
      <c r="N355"/>
      <c r="O355"/>
    </row>
    <row r="356" spans="2:15" ht="14.4" customHeight="1">
      <c r="B356" s="122" t="s">
        <v>2994</v>
      </c>
      <c r="C356" s="426" t="s">
        <v>995</v>
      </c>
      <c r="D356" s="426"/>
      <c r="E356" s="115" t="s">
        <v>997</v>
      </c>
      <c r="F356" s="122">
        <v>76</v>
      </c>
      <c r="G356" s="122" t="s">
        <v>3419</v>
      </c>
      <c r="H356" s="367" t="s">
        <v>2840</v>
      </c>
      <c r="I356" s="368"/>
      <c r="J356" s="140" t="str">
        <f t="shared" si="37"/>
        <v>878～879</v>
      </c>
      <c r="K356" s="60">
        <f>INDEX('1.2(2)'!$E:$E,MATCH(M356,'1.2(2)'!$F:$F,0),1)</f>
        <v>878</v>
      </c>
      <c r="L356" s="17">
        <f t="shared" si="38"/>
        <v>879</v>
      </c>
      <c r="M356" s="17" t="str">
        <f>H356</f>
        <v>太陽電池(シリコン系・単結晶)</v>
      </c>
      <c r="N356"/>
      <c r="O356"/>
    </row>
    <row r="357" spans="2:15" ht="14.4" customHeight="1">
      <c r="B357" s="122" t="s">
        <v>2994</v>
      </c>
      <c r="C357" s="426" t="s">
        <v>995</v>
      </c>
      <c r="D357" s="426"/>
      <c r="E357" s="115" t="s">
        <v>997</v>
      </c>
      <c r="F357" s="122">
        <v>76</v>
      </c>
      <c r="G357" s="122" t="s">
        <v>3419</v>
      </c>
      <c r="H357" s="367" t="s">
        <v>2854</v>
      </c>
      <c r="I357" s="368"/>
      <c r="J357" s="140">
        <f t="shared" si="37"/>
        <v>880</v>
      </c>
      <c r="K357" s="60">
        <f>INDEX('1.2(2)'!$E:$E,MATCH(M357,'1.2(2)'!$F:$F,0),1)</f>
        <v>880</v>
      </c>
      <c r="L357" s="17">
        <f t="shared" si="38"/>
        <v>880</v>
      </c>
      <c r="M357" s="17" t="str">
        <f t="shared" si="39"/>
        <v>太陽電池(シリコン系・多結晶)</v>
      </c>
      <c r="N357"/>
      <c r="O357"/>
    </row>
    <row r="358" spans="2:15" ht="14.4" customHeight="1">
      <c r="B358" s="122" t="s">
        <v>2994</v>
      </c>
      <c r="C358" s="426" t="s">
        <v>995</v>
      </c>
      <c r="D358" s="426"/>
      <c r="E358" s="115" t="s">
        <v>997</v>
      </c>
      <c r="F358" s="122">
        <v>76</v>
      </c>
      <c r="G358" s="122" t="s">
        <v>3419</v>
      </c>
      <c r="H358" s="367" t="s">
        <v>2857</v>
      </c>
      <c r="I358" s="368"/>
      <c r="J358" s="140">
        <f t="shared" si="37"/>
        <v>881</v>
      </c>
      <c r="K358" s="60">
        <f>INDEX('1.2(2)'!$E:$E,MATCH(M358,'1.2(2)'!$F:$F,0),1)</f>
        <v>881</v>
      </c>
      <c r="L358" s="17">
        <f t="shared" si="38"/>
        <v>881</v>
      </c>
      <c r="M358" s="17" t="str">
        <f t="shared" si="39"/>
        <v>太陽電池(化合物系)</v>
      </c>
      <c r="N358"/>
      <c r="O358"/>
    </row>
    <row r="359" spans="2:15" ht="14.4" customHeight="1">
      <c r="B359" s="122" t="s">
        <v>2994</v>
      </c>
      <c r="C359" s="426" t="s">
        <v>995</v>
      </c>
      <c r="D359" s="426"/>
      <c r="E359" s="115" t="s">
        <v>997</v>
      </c>
      <c r="F359" s="122">
        <v>76</v>
      </c>
      <c r="G359" s="122" t="s">
        <v>3419</v>
      </c>
      <c r="H359" s="367" t="s">
        <v>2863</v>
      </c>
      <c r="I359" s="368"/>
      <c r="J359" s="140">
        <f t="shared" si="37"/>
        <v>882</v>
      </c>
      <c r="K359" s="60">
        <f>INDEX('1.2(2)'!$E:$E,MATCH(M359,'1.2(2)'!$F:$F,0),1)</f>
        <v>882</v>
      </c>
      <c r="L359" s="17">
        <f t="shared" si="38"/>
        <v>882</v>
      </c>
      <c r="M359" s="17" t="str">
        <f t="shared" si="39"/>
        <v>太陽電池（薄膜シリコン）</v>
      </c>
      <c r="N359"/>
      <c r="O359"/>
    </row>
    <row r="360" spans="2:15">
      <c r="B360" s="122" t="s">
        <v>2994</v>
      </c>
      <c r="C360" s="426" t="s">
        <v>995</v>
      </c>
      <c r="D360" s="426"/>
      <c r="E360" s="115" t="s">
        <v>997</v>
      </c>
      <c r="F360" s="122">
        <v>76</v>
      </c>
      <c r="G360" s="122" t="s">
        <v>3419</v>
      </c>
      <c r="H360" s="367" t="s">
        <v>2869</v>
      </c>
      <c r="I360" s="368"/>
      <c r="J360" s="140" t="str">
        <f t="shared" si="37"/>
        <v>883～884</v>
      </c>
      <c r="K360" s="60">
        <f>INDEX('1.2(2)'!$E:$E,MATCH(M360,'1.2(2)'!$F:$F,0),1)</f>
        <v>883</v>
      </c>
      <c r="L360" s="17">
        <f t="shared" si="38"/>
        <v>884</v>
      </c>
      <c r="M360" s="17" t="str">
        <f t="shared" si="39"/>
        <v>トランスレス方式パワーコンディショナ（太陽光発電用）</v>
      </c>
      <c r="N360"/>
      <c r="O360"/>
    </row>
    <row r="361" spans="2:15" ht="14.4" customHeight="1">
      <c r="B361" s="122" t="s">
        <v>2994</v>
      </c>
      <c r="C361" s="426" t="s">
        <v>995</v>
      </c>
      <c r="D361" s="426"/>
      <c r="E361" s="115" t="s">
        <v>997</v>
      </c>
      <c r="F361" s="122">
        <v>76</v>
      </c>
      <c r="G361" s="122" t="s">
        <v>3419</v>
      </c>
      <c r="H361" s="367" t="s">
        <v>2880</v>
      </c>
      <c r="I361" s="368"/>
      <c r="J361" s="140">
        <f t="shared" si="37"/>
        <v>885</v>
      </c>
      <c r="K361" s="60">
        <f>INDEX('1.2(2)'!$E:$E,MATCH(M361,'1.2(2)'!$F:$F,0),1)</f>
        <v>885</v>
      </c>
      <c r="L361" s="17">
        <f t="shared" si="38"/>
        <v>885</v>
      </c>
      <c r="M361" s="17" t="str">
        <f t="shared" si="39"/>
        <v>高周波変圧器絶縁方式パワーコンディショナ（太陽光発電用）</v>
      </c>
      <c r="N361"/>
      <c r="O361"/>
    </row>
    <row r="362" spans="2:15" ht="14.4" customHeight="1">
      <c r="B362" s="122" t="s">
        <v>2994</v>
      </c>
      <c r="C362" s="426" t="s">
        <v>995</v>
      </c>
      <c r="D362" s="426"/>
      <c r="E362" s="115" t="s">
        <v>997</v>
      </c>
      <c r="F362" s="122">
        <v>78</v>
      </c>
      <c r="G362" s="122" t="s">
        <v>3420</v>
      </c>
      <c r="H362" s="367" t="s">
        <v>2882</v>
      </c>
      <c r="I362" s="368"/>
      <c r="J362" s="140">
        <f t="shared" si="37"/>
        <v>886</v>
      </c>
      <c r="K362" s="60">
        <f>INDEX('1.2(2)'!$E:$E,MATCH(M362,'1.2(2)'!$F:$F,0),1)</f>
        <v>886</v>
      </c>
      <c r="L362" s="17">
        <f t="shared" si="38"/>
        <v>886</v>
      </c>
      <c r="M362" s="17" t="str">
        <f t="shared" si="39"/>
        <v>プロペラ水車（小水力発電用）</v>
      </c>
      <c r="N362"/>
      <c r="O362"/>
    </row>
    <row r="363" spans="2:15" ht="14.4" customHeight="1">
      <c r="B363" s="122" t="s">
        <v>2994</v>
      </c>
      <c r="C363" s="426" t="s">
        <v>995</v>
      </c>
      <c r="D363" s="426"/>
      <c r="E363" s="115" t="s">
        <v>997</v>
      </c>
      <c r="F363" s="122">
        <v>78</v>
      </c>
      <c r="G363" s="122" t="s">
        <v>3420</v>
      </c>
      <c r="H363" s="367" t="s">
        <v>2890</v>
      </c>
      <c r="I363" s="368"/>
      <c r="J363" s="140">
        <f t="shared" si="37"/>
        <v>887</v>
      </c>
      <c r="K363" s="60">
        <f>INDEX('1.2(2)'!$E:$E,MATCH(M363,'1.2(2)'!$F:$F,0),1)</f>
        <v>887</v>
      </c>
      <c r="L363" s="17">
        <f t="shared" si="38"/>
        <v>887</v>
      </c>
      <c r="M363" s="17" t="str">
        <f t="shared" si="39"/>
        <v>フランシス水車（小水力発電用）</v>
      </c>
      <c r="N363"/>
      <c r="O363"/>
    </row>
    <row r="364" spans="2:15" ht="14.4" customHeight="1">
      <c r="B364" s="122" t="s">
        <v>2994</v>
      </c>
      <c r="C364" s="426" t="s">
        <v>995</v>
      </c>
      <c r="D364" s="426"/>
      <c r="E364" s="115" t="s">
        <v>997</v>
      </c>
      <c r="F364" s="122">
        <v>79</v>
      </c>
      <c r="G364" s="122" t="s">
        <v>3421</v>
      </c>
      <c r="H364" s="367" t="s">
        <v>2893</v>
      </c>
      <c r="I364" s="368"/>
      <c r="J364" s="140" t="str">
        <f t="shared" si="37"/>
        <v>888～923</v>
      </c>
      <c r="K364" s="60">
        <f>INDEX('1.2(2)'!$E:$E,MATCH(M364,'1.2(2)'!$F:$F,0),1)</f>
        <v>888</v>
      </c>
      <c r="L364" s="17">
        <f t="shared" si="38"/>
        <v>923</v>
      </c>
      <c r="M364" s="17" t="str">
        <f t="shared" si="39"/>
        <v>温水熱源小型バイナリー発電設備</v>
      </c>
      <c r="N364"/>
      <c r="O364"/>
    </row>
    <row r="365" spans="2:15" ht="14.4" customHeight="1">
      <c r="B365" s="122" t="s">
        <v>2994</v>
      </c>
      <c r="C365" s="426" t="s">
        <v>995</v>
      </c>
      <c r="D365" s="426"/>
      <c r="E365" s="115" t="s">
        <v>997</v>
      </c>
      <c r="F365" s="122">
        <v>79</v>
      </c>
      <c r="G365" s="122" t="s">
        <v>3421</v>
      </c>
      <c r="H365" s="367" t="s">
        <v>2946</v>
      </c>
      <c r="I365" s="368"/>
      <c r="J365" s="140" t="str">
        <f t="shared" si="37"/>
        <v>924～935</v>
      </c>
      <c r="K365" s="60">
        <f>INDEX('1.2(2)'!$E:$E,MATCH(M365,'1.2(2)'!$F:$F,0),1)</f>
        <v>924</v>
      </c>
      <c r="L365" s="17">
        <f t="shared" si="38"/>
        <v>935</v>
      </c>
      <c r="M365" s="17" t="str">
        <f t="shared" si="39"/>
        <v>蒸気熱源小型バイナリー発電設備</v>
      </c>
      <c r="N365"/>
      <c r="O365"/>
    </row>
    <row r="366" spans="2:15" ht="14.4" customHeight="1">
      <c r="B366" s="122" t="s">
        <v>2994</v>
      </c>
      <c r="C366" s="426" t="s">
        <v>995</v>
      </c>
      <c r="D366" s="426"/>
      <c r="E366" s="115" t="s">
        <v>997</v>
      </c>
      <c r="F366" s="122">
        <v>80</v>
      </c>
      <c r="G366" s="122" t="s">
        <v>3422</v>
      </c>
      <c r="H366" s="367" t="s">
        <v>2962</v>
      </c>
      <c r="I366" s="368"/>
      <c r="J366" s="140" t="str">
        <f t="shared" si="37"/>
        <v>936～943</v>
      </c>
      <c r="K366" s="60">
        <f>INDEX('1.2(2)'!$E:$E,MATCH(M366,'1.2(2)'!$F:$F,0),1)</f>
        <v>936</v>
      </c>
      <c r="L366" s="17">
        <f t="shared" si="38"/>
        <v>943</v>
      </c>
      <c r="M366" s="17" t="str">
        <f t="shared" si="39"/>
        <v>ガスエンジン発電設備（メタン発酵発電用）</v>
      </c>
      <c r="N366"/>
      <c r="O366"/>
    </row>
    <row r="367" spans="2:15" ht="14.4" customHeight="1">
      <c r="B367" s="122" t="s">
        <v>2994</v>
      </c>
      <c r="C367" s="426" t="s">
        <v>995</v>
      </c>
      <c r="D367" s="426"/>
      <c r="E367" s="115" t="s">
        <v>997</v>
      </c>
      <c r="F367" s="122">
        <v>80</v>
      </c>
      <c r="G367" s="122" t="s">
        <v>3422</v>
      </c>
      <c r="H367" s="367" t="s">
        <v>2977</v>
      </c>
      <c r="I367" s="368"/>
      <c r="J367" s="140" t="str">
        <f t="shared" si="37"/>
        <v>944～955</v>
      </c>
      <c r="K367" s="60">
        <f>INDEX('1.2(2)'!$E:$E,MATCH(M367,'1.2(2)'!$F:$F,0),1)</f>
        <v>944</v>
      </c>
      <c r="L367" s="17">
        <f t="shared" si="38"/>
        <v>955</v>
      </c>
      <c r="M367" s="17" t="str">
        <f t="shared" si="39"/>
        <v>ディーゼル発電設備（バイオディーゼル燃料専用）</v>
      </c>
      <c r="N367"/>
      <c r="O367"/>
    </row>
    <row r="368" spans="2:15" ht="14.4" customHeight="1">
      <c r="B368" s="122" t="s">
        <v>2994</v>
      </c>
      <c r="C368" s="426" t="s">
        <v>995</v>
      </c>
      <c r="D368" s="426"/>
      <c r="E368" s="115" t="s">
        <v>997</v>
      </c>
      <c r="F368" s="122">
        <v>128</v>
      </c>
      <c r="G368" s="122" t="s">
        <v>311</v>
      </c>
      <c r="H368" s="367" t="s">
        <v>3424</v>
      </c>
      <c r="I368" s="368"/>
      <c r="J368" s="140">
        <f t="shared" si="37"/>
        <v>956</v>
      </c>
      <c r="K368" s="60">
        <f>INDEX('1.2(2)'!$E:$E,MATCH(M368,'1.2(2)'!$F:$F,0),1)</f>
        <v>956</v>
      </c>
      <c r="L368" s="17">
        <f t="shared" si="38"/>
        <v>956</v>
      </c>
      <c r="M368" s="17" t="str">
        <f t="shared" si="39"/>
        <v>LED誘導灯・非常灯</v>
      </c>
      <c r="N368"/>
      <c r="O368"/>
    </row>
    <row r="369" spans="2:15" ht="14.4" customHeight="1">
      <c r="B369" s="122" t="s">
        <v>2994</v>
      </c>
      <c r="C369" s="426" t="s">
        <v>995</v>
      </c>
      <c r="D369" s="426"/>
      <c r="E369" s="115" t="s">
        <v>997</v>
      </c>
      <c r="F369" s="122">
        <v>212</v>
      </c>
      <c r="G369" s="122" t="s">
        <v>3423</v>
      </c>
      <c r="H369" s="367" t="s">
        <v>2789</v>
      </c>
      <c r="I369" s="368"/>
      <c r="J369" s="140" t="e">
        <f t="shared" si="37"/>
        <v>#N/A</v>
      </c>
      <c r="K369" s="60">
        <f>INDEX('1.2(2)'!$E:$E,MATCH(M369,'1.2(2)'!$F:$F,0),1)</f>
        <v>957</v>
      </c>
      <c r="L369" s="17" t="e">
        <f t="shared" si="38"/>
        <v>#N/A</v>
      </c>
      <c r="M369" s="17" t="str">
        <f t="shared" si="39"/>
        <v>低放射遮熱塗料</v>
      </c>
      <c r="N369"/>
      <c r="O369"/>
    </row>
    <row r="370" spans="2:15">
      <c r="B370" s="122" t="s">
        <v>2995</v>
      </c>
      <c r="C370" s="115" t="s">
        <v>741</v>
      </c>
      <c r="D370" s="115"/>
      <c r="E370" s="115" t="s">
        <v>771</v>
      </c>
      <c r="F370" s="122">
        <v>20</v>
      </c>
      <c r="G370" s="122" t="s">
        <v>3514</v>
      </c>
      <c r="H370" s="367" t="s">
        <v>2812</v>
      </c>
      <c r="I370" s="368"/>
      <c r="J370" s="140" t="e">
        <f t="shared" si="37"/>
        <v>#N/A</v>
      </c>
      <c r="K370" s="60" t="e">
        <f>INDEX('1.2(2)'!$E:$E,MATCH(M370,'1.2(2)'!$F:$F,0),1)</f>
        <v>#N/A</v>
      </c>
      <c r="L370" s="17" t="e">
        <f t="shared" si="38"/>
        <v>#N/A</v>
      </c>
      <c r="M370" s="17" t="str">
        <f t="shared" si="39"/>
        <v>農業等暖房用温水発生機</v>
      </c>
      <c r="N370"/>
      <c r="O370"/>
    </row>
    <row r="371" spans="2:15" ht="14.4" customHeight="1">
      <c r="B371" s="122" t="s">
        <v>2995</v>
      </c>
      <c r="C371" s="115" t="s">
        <v>741</v>
      </c>
      <c r="D371" s="115"/>
      <c r="E371" s="115" t="s">
        <v>2999</v>
      </c>
      <c r="F371" s="122">
        <v>35</v>
      </c>
      <c r="G371" s="122" t="s">
        <v>3515</v>
      </c>
      <c r="H371" s="367" t="s">
        <v>2813</v>
      </c>
      <c r="I371" s="368"/>
      <c r="J371" s="140" t="e">
        <f t="shared" si="37"/>
        <v>#N/A</v>
      </c>
      <c r="K371" s="60" t="e">
        <f>INDEX('1.2(2)'!$E:$E,MATCH(M371,'1.2(2)'!$F:$F,0),1)</f>
        <v>#N/A</v>
      </c>
      <c r="L371" s="17" t="e">
        <f t="shared" si="38"/>
        <v>#N/A</v>
      </c>
      <c r="M371" s="17" t="str">
        <f t="shared" si="39"/>
        <v>油圧ショベル（内燃機関型）</v>
      </c>
      <c r="N371"/>
      <c r="O371"/>
    </row>
    <row r="372" spans="2:15" ht="14.4" customHeight="1">
      <c r="B372" s="122" t="s">
        <v>2995</v>
      </c>
      <c r="C372" s="115" t="s">
        <v>741</v>
      </c>
      <c r="D372" s="115"/>
      <c r="E372" s="115" t="s">
        <v>771</v>
      </c>
      <c r="F372" s="122">
        <v>35</v>
      </c>
      <c r="G372" s="122" t="s">
        <v>3515</v>
      </c>
      <c r="H372" s="367" t="s">
        <v>2814</v>
      </c>
      <c r="I372" s="368"/>
      <c r="J372" s="140" t="e">
        <f t="shared" si="37"/>
        <v>#N/A</v>
      </c>
      <c r="K372" s="60" t="e">
        <f>INDEX('1.2(2)'!$E:$E,MATCH(M372,'1.2(2)'!$F:$F,0),1)</f>
        <v>#N/A</v>
      </c>
      <c r="L372" s="17" t="e">
        <f t="shared" si="38"/>
        <v>#N/A</v>
      </c>
      <c r="M372" s="17" t="str">
        <f t="shared" si="39"/>
        <v>ブルドーザ（内燃機関型）</v>
      </c>
      <c r="N372"/>
      <c r="O372"/>
    </row>
    <row r="373" spans="2:15" ht="14.4" customHeight="1">
      <c r="B373" s="122" t="s">
        <v>2995</v>
      </c>
      <c r="C373" s="115" t="s">
        <v>741</v>
      </c>
      <c r="D373" s="115"/>
      <c r="E373" s="115" t="s">
        <v>771</v>
      </c>
      <c r="F373" s="122">
        <v>35</v>
      </c>
      <c r="G373" s="122" t="s">
        <v>3515</v>
      </c>
      <c r="H373" s="367" t="s">
        <v>2815</v>
      </c>
      <c r="I373" s="368"/>
      <c r="J373" s="140" t="e">
        <f t="shared" si="37"/>
        <v>#N/A</v>
      </c>
      <c r="K373" s="60" t="e">
        <f>INDEX('1.2(2)'!$E:$E,MATCH(M373,'1.2(2)'!$F:$F,0),1)</f>
        <v>#N/A</v>
      </c>
      <c r="L373" s="17" t="e">
        <f t="shared" si="38"/>
        <v>#N/A</v>
      </c>
      <c r="M373" s="17" t="str">
        <f t="shared" si="39"/>
        <v>ホイールローダ（内燃機関型）</v>
      </c>
      <c r="N373"/>
      <c r="O373"/>
    </row>
    <row r="374" spans="2:15" ht="14.4" customHeight="1">
      <c r="B374" s="122" t="s">
        <v>2995</v>
      </c>
      <c r="C374" s="115" t="s">
        <v>741</v>
      </c>
      <c r="D374" s="115"/>
      <c r="E374" s="115" t="s">
        <v>771</v>
      </c>
      <c r="F374" s="122">
        <v>35</v>
      </c>
      <c r="G374" s="122" t="s">
        <v>3515</v>
      </c>
      <c r="H374" s="367" t="s">
        <v>2816</v>
      </c>
      <c r="I374" s="368"/>
      <c r="J374" s="140" t="e">
        <f t="shared" si="37"/>
        <v>#N/A</v>
      </c>
      <c r="K374" s="60" t="e">
        <f>INDEX('1.2(2)'!$E:$E,MATCH(M374,'1.2(2)'!$F:$F,0),1)</f>
        <v>#N/A</v>
      </c>
      <c r="L374" s="17" t="e">
        <f t="shared" si="38"/>
        <v>#N/A</v>
      </c>
      <c r="M374" s="17" t="str">
        <f t="shared" si="39"/>
        <v>油圧ショベル (ハイブリッド型)</v>
      </c>
      <c r="N374"/>
      <c r="O374"/>
    </row>
    <row r="375" spans="2:15" ht="14.4" customHeight="1">
      <c r="B375" s="122" t="s">
        <v>2995</v>
      </c>
      <c r="C375" s="115" t="s">
        <v>741</v>
      </c>
      <c r="D375" s="115"/>
      <c r="E375" s="115" t="s">
        <v>771</v>
      </c>
      <c r="F375" s="122">
        <v>35</v>
      </c>
      <c r="G375" s="122" t="s">
        <v>3515</v>
      </c>
      <c r="H375" s="367" t="s">
        <v>2817</v>
      </c>
      <c r="I375" s="368"/>
      <c r="J375" s="140" t="e">
        <f t="shared" si="37"/>
        <v>#N/A</v>
      </c>
      <c r="K375" s="60" t="e">
        <f>INDEX('1.2(2)'!$E:$E,MATCH(M375,'1.2(2)'!$F:$F,0),1)</f>
        <v>#N/A</v>
      </c>
      <c r="L375" s="17" t="e">
        <f t="shared" si="38"/>
        <v>#N/A</v>
      </c>
      <c r="M375" s="17" t="str">
        <f t="shared" si="39"/>
        <v>油圧ショベル (電動型)</v>
      </c>
      <c r="N375"/>
      <c r="O375"/>
    </row>
    <row r="376" spans="2:15">
      <c r="B376" s="122" t="s">
        <v>2995</v>
      </c>
      <c r="C376" s="115" t="s">
        <v>741</v>
      </c>
      <c r="D376" s="115"/>
      <c r="E376" s="115" t="s">
        <v>771</v>
      </c>
      <c r="F376" s="122">
        <v>35</v>
      </c>
      <c r="G376" s="122" t="s">
        <v>3515</v>
      </c>
      <c r="H376" s="367" t="s">
        <v>2818</v>
      </c>
      <c r="I376" s="368"/>
      <c r="J376" s="140" t="e">
        <f t="shared" si="37"/>
        <v>#N/A</v>
      </c>
      <c r="K376" s="60" t="e">
        <f>INDEX('1.2(2)'!$E:$E,MATCH(M376,'1.2(2)'!$F:$F,0),1)</f>
        <v>#N/A</v>
      </c>
      <c r="L376" s="17">
        <f>K377-1</f>
        <v>1108</v>
      </c>
      <c r="M376" s="17" t="str">
        <f t="shared" si="39"/>
        <v>ブルドーザ(電動型)</v>
      </c>
      <c r="N376"/>
      <c r="O376"/>
    </row>
    <row r="377" spans="2:15">
      <c r="K377" s="58">
        <v>1109</v>
      </c>
      <c r="N377"/>
      <c r="O377"/>
    </row>
    <row r="382" spans="2:15">
      <c r="J382"/>
      <c r="K382"/>
      <c r="L382"/>
      <c r="M382"/>
      <c r="N382"/>
      <c r="O382"/>
    </row>
    <row r="383" spans="2:15">
      <c r="J383"/>
      <c r="K383"/>
      <c r="L383"/>
      <c r="M383"/>
      <c r="N383"/>
      <c r="O383"/>
    </row>
    <row r="384" spans="2:15">
      <c r="J384"/>
      <c r="K384"/>
      <c r="L384"/>
      <c r="M384"/>
      <c r="N384"/>
      <c r="O384"/>
    </row>
    <row r="385" spans="10:15">
      <c r="J385"/>
      <c r="K385"/>
      <c r="L385"/>
      <c r="M385"/>
      <c r="N385"/>
      <c r="O385"/>
    </row>
    <row r="386" spans="10:15">
      <c r="J386"/>
      <c r="K386"/>
      <c r="L386"/>
      <c r="M386"/>
      <c r="N386"/>
      <c r="O386"/>
    </row>
    <row r="387" spans="10:15">
      <c r="J387"/>
      <c r="K387"/>
      <c r="L387"/>
      <c r="M387"/>
      <c r="N387"/>
      <c r="O387"/>
    </row>
    <row r="388" spans="10:15">
      <c r="J388"/>
      <c r="K388"/>
      <c r="L388"/>
      <c r="M388"/>
      <c r="N388"/>
      <c r="O388"/>
    </row>
    <row r="389" spans="10:15">
      <c r="J389"/>
      <c r="K389"/>
      <c r="L389"/>
      <c r="M389"/>
      <c r="N389"/>
      <c r="O389"/>
    </row>
    <row r="390" spans="10:15">
      <c r="J390"/>
      <c r="K390"/>
      <c r="L390"/>
      <c r="M390"/>
      <c r="N390"/>
      <c r="O390"/>
    </row>
    <row r="391" spans="10:15">
      <c r="J391"/>
      <c r="K391"/>
      <c r="L391"/>
      <c r="M391"/>
      <c r="N391"/>
      <c r="O391"/>
    </row>
    <row r="392" spans="10:15">
      <c r="J392"/>
      <c r="K392"/>
      <c r="L392"/>
      <c r="M392"/>
      <c r="N392"/>
      <c r="O392"/>
    </row>
    <row r="393" spans="10:15">
      <c r="J393"/>
      <c r="K393"/>
      <c r="L393"/>
      <c r="M393"/>
      <c r="N393"/>
      <c r="O393"/>
    </row>
    <row r="394" spans="10:15">
      <c r="J394"/>
      <c r="K394"/>
      <c r="L394"/>
      <c r="M394"/>
      <c r="N394"/>
      <c r="O394"/>
    </row>
    <row r="395" spans="10:15">
      <c r="J395"/>
      <c r="K395"/>
      <c r="L395"/>
      <c r="M395"/>
      <c r="N395"/>
      <c r="O395"/>
    </row>
    <row r="396" spans="10:15">
      <c r="J396"/>
      <c r="K396"/>
      <c r="L396"/>
      <c r="M396"/>
      <c r="N396"/>
      <c r="O396"/>
    </row>
    <row r="397" spans="10:15">
      <c r="J397"/>
      <c r="K397"/>
      <c r="L397"/>
      <c r="M397"/>
      <c r="N397"/>
      <c r="O397"/>
    </row>
    <row r="398" spans="10:15">
      <c r="J398"/>
      <c r="K398"/>
      <c r="L398"/>
      <c r="M398"/>
      <c r="N398"/>
      <c r="O398"/>
    </row>
    <row r="399" spans="10:15">
      <c r="J399"/>
      <c r="K399"/>
      <c r="L399"/>
      <c r="M399"/>
      <c r="N399"/>
      <c r="O399"/>
    </row>
    <row r="400" spans="10:15">
      <c r="J400"/>
      <c r="K400"/>
      <c r="L400"/>
      <c r="M400"/>
      <c r="N400"/>
      <c r="O400"/>
    </row>
    <row r="401" spans="10:15">
      <c r="J401"/>
      <c r="K401"/>
      <c r="L401"/>
      <c r="M401"/>
      <c r="N401"/>
      <c r="O401"/>
    </row>
    <row r="402" spans="10:15">
      <c r="J402"/>
      <c r="K402"/>
      <c r="L402"/>
      <c r="M402"/>
      <c r="N402"/>
      <c r="O402"/>
    </row>
    <row r="403" spans="10:15">
      <c r="J403"/>
      <c r="K403"/>
      <c r="L403"/>
      <c r="M403"/>
      <c r="N403"/>
      <c r="O403"/>
    </row>
    <row r="404" spans="10:15">
      <c r="J404"/>
      <c r="K404"/>
      <c r="L404"/>
      <c r="M404"/>
      <c r="N404"/>
      <c r="O404"/>
    </row>
    <row r="405" spans="10:15">
      <c r="J405"/>
      <c r="K405"/>
      <c r="L405"/>
      <c r="M405"/>
      <c r="N405"/>
      <c r="O405"/>
    </row>
    <row r="406" spans="10:15">
      <c r="J406"/>
      <c r="K406"/>
      <c r="L406"/>
      <c r="M406"/>
      <c r="N406"/>
      <c r="O406"/>
    </row>
    <row r="407" spans="10:15">
      <c r="J407"/>
      <c r="K407"/>
      <c r="L407"/>
      <c r="M407"/>
      <c r="N407"/>
      <c r="O407"/>
    </row>
    <row r="408" spans="10:15">
      <c r="J408"/>
      <c r="K408"/>
      <c r="L408"/>
      <c r="M408"/>
      <c r="N408"/>
      <c r="O408"/>
    </row>
    <row r="409" spans="10:15">
      <c r="J409"/>
      <c r="K409"/>
      <c r="L409"/>
      <c r="M409"/>
      <c r="N409"/>
      <c r="O409"/>
    </row>
    <row r="410" spans="10:15">
      <c r="J410"/>
      <c r="K410"/>
      <c r="L410"/>
      <c r="M410"/>
      <c r="N410"/>
      <c r="O410"/>
    </row>
    <row r="411" spans="10:15">
      <c r="J411"/>
      <c r="K411"/>
      <c r="L411"/>
      <c r="M411"/>
      <c r="N411"/>
      <c r="O411"/>
    </row>
    <row r="412" spans="10:15">
      <c r="J412"/>
      <c r="K412"/>
      <c r="L412"/>
      <c r="M412"/>
      <c r="N412"/>
      <c r="O412"/>
    </row>
    <row r="413" spans="10:15">
      <c r="J413"/>
      <c r="K413"/>
      <c r="L413"/>
      <c r="M413"/>
      <c r="N413"/>
      <c r="O413"/>
    </row>
    <row r="414" spans="10:15">
      <c r="J414"/>
      <c r="K414"/>
      <c r="L414"/>
      <c r="M414"/>
      <c r="N414"/>
      <c r="O414"/>
    </row>
    <row r="415" spans="10:15">
      <c r="J415"/>
      <c r="K415"/>
      <c r="L415"/>
      <c r="M415"/>
      <c r="N415"/>
      <c r="O415"/>
    </row>
    <row r="416" spans="10:15">
      <c r="J416"/>
      <c r="K416"/>
      <c r="L416"/>
      <c r="M416"/>
      <c r="N416"/>
      <c r="O416"/>
    </row>
    <row r="417" spans="10:15">
      <c r="J417"/>
      <c r="K417"/>
      <c r="L417"/>
      <c r="M417"/>
      <c r="N417"/>
      <c r="O417"/>
    </row>
    <row r="418" spans="10:15">
      <c r="J418"/>
      <c r="K418"/>
      <c r="L418"/>
      <c r="M418"/>
      <c r="N418"/>
      <c r="O418"/>
    </row>
    <row r="419" spans="10:15">
      <c r="J419"/>
      <c r="K419"/>
      <c r="L419"/>
      <c r="M419"/>
      <c r="N419"/>
      <c r="O419"/>
    </row>
    <row r="420" spans="10:15">
      <c r="J420"/>
      <c r="K420"/>
      <c r="L420"/>
      <c r="M420"/>
      <c r="N420"/>
      <c r="O420"/>
    </row>
    <row r="421" spans="10:15">
      <c r="J421"/>
      <c r="K421"/>
      <c r="L421"/>
      <c r="M421"/>
      <c r="N421"/>
      <c r="O421"/>
    </row>
    <row r="422" spans="10:15">
      <c r="J422"/>
      <c r="K422"/>
      <c r="L422"/>
      <c r="M422"/>
      <c r="N422"/>
      <c r="O422"/>
    </row>
    <row r="423" spans="10:15">
      <c r="J423"/>
      <c r="K423"/>
      <c r="L423"/>
      <c r="M423"/>
      <c r="N423"/>
      <c r="O423"/>
    </row>
    <row r="424" spans="10:15">
      <c r="J424"/>
      <c r="K424"/>
      <c r="L424"/>
      <c r="M424"/>
      <c r="N424"/>
      <c r="O424"/>
    </row>
    <row r="425" spans="10:15">
      <c r="J425"/>
      <c r="K425"/>
      <c r="L425"/>
      <c r="M425"/>
      <c r="N425"/>
      <c r="O425"/>
    </row>
    <row r="426" spans="10:15">
      <c r="J426"/>
      <c r="K426"/>
      <c r="L426"/>
      <c r="M426"/>
      <c r="N426"/>
      <c r="O426"/>
    </row>
    <row r="427" spans="10:15">
      <c r="J427"/>
      <c r="K427"/>
      <c r="L427"/>
      <c r="M427"/>
      <c r="N427"/>
      <c r="O427"/>
    </row>
    <row r="428" spans="10:15">
      <c r="J428"/>
      <c r="K428"/>
      <c r="L428"/>
      <c r="M428"/>
      <c r="N428"/>
      <c r="O428"/>
    </row>
    <row r="429" spans="10:15">
      <c r="J429"/>
      <c r="K429"/>
      <c r="L429"/>
      <c r="M429"/>
      <c r="N429"/>
      <c r="O429"/>
    </row>
    <row r="430" spans="10:15">
      <c r="J430"/>
      <c r="K430"/>
      <c r="L430"/>
      <c r="M430"/>
      <c r="N430"/>
      <c r="O430"/>
    </row>
    <row r="431" spans="10:15">
      <c r="J431"/>
      <c r="K431"/>
      <c r="L431"/>
      <c r="M431"/>
      <c r="N431"/>
      <c r="O431"/>
    </row>
    <row r="432" spans="10:15">
      <c r="J432"/>
      <c r="K432"/>
      <c r="L432"/>
      <c r="M432"/>
      <c r="N432"/>
      <c r="O432"/>
    </row>
    <row r="433" spans="10:15">
      <c r="J433"/>
      <c r="K433"/>
      <c r="L433"/>
      <c r="M433"/>
      <c r="N433"/>
      <c r="O433"/>
    </row>
    <row r="434" spans="10:15">
      <c r="J434"/>
      <c r="K434"/>
      <c r="L434"/>
      <c r="M434"/>
      <c r="N434"/>
      <c r="O434"/>
    </row>
    <row r="435" spans="10:15">
      <c r="J435"/>
      <c r="K435"/>
      <c r="L435"/>
      <c r="M435"/>
      <c r="N435"/>
      <c r="O435"/>
    </row>
    <row r="436" spans="10:15">
      <c r="J436"/>
      <c r="K436"/>
      <c r="L436"/>
      <c r="M436"/>
      <c r="N436"/>
      <c r="O436"/>
    </row>
    <row r="437" spans="10:15">
      <c r="J437"/>
      <c r="K437"/>
      <c r="L437"/>
      <c r="M437"/>
      <c r="N437"/>
      <c r="O437"/>
    </row>
    <row r="438" spans="10:15">
      <c r="J438"/>
      <c r="K438"/>
      <c r="L438"/>
      <c r="M438"/>
      <c r="N438"/>
      <c r="O438"/>
    </row>
    <row r="439" spans="10:15">
      <c r="J439"/>
      <c r="K439"/>
      <c r="L439"/>
      <c r="M439"/>
      <c r="N439"/>
      <c r="O439"/>
    </row>
    <row r="440" spans="10:15">
      <c r="J440"/>
      <c r="K440"/>
      <c r="L440"/>
      <c r="M440"/>
      <c r="N440"/>
      <c r="O440"/>
    </row>
    <row r="441" spans="10:15">
      <c r="J441"/>
      <c r="K441"/>
      <c r="L441"/>
      <c r="M441"/>
      <c r="N441"/>
      <c r="O441"/>
    </row>
    <row r="442" spans="10:15">
      <c r="J442"/>
      <c r="K442"/>
      <c r="L442"/>
      <c r="M442"/>
      <c r="N442"/>
      <c r="O442"/>
    </row>
    <row r="443" spans="10:15">
      <c r="J443"/>
      <c r="K443"/>
      <c r="L443"/>
      <c r="M443"/>
      <c r="N443"/>
      <c r="O443"/>
    </row>
    <row r="444" spans="10:15">
      <c r="J444"/>
      <c r="K444"/>
      <c r="L444"/>
      <c r="M444"/>
      <c r="N444"/>
      <c r="O444"/>
    </row>
    <row r="445" spans="10:15">
      <c r="J445"/>
      <c r="K445"/>
      <c r="L445"/>
      <c r="M445"/>
      <c r="N445"/>
      <c r="O445"/>
    </row>
    <row r="446" spans="10:15">
      <c r="J446"/>
      <c r="K446"/>
      <c r="L446"/>
      <c r="M446"/>
      <c r="N446"/>
      <c r="O446"/>
    </row>
    <row r="447" spans="10:15">
      <c r="J447"/>
      <c r="K447"/>
      <c r="L447"/>
      <c r="M447"/>
      <c r="N447"/>
      <c r="O447"/>
    </row>
    <row r="448" spans="10:15">
      <c r="J448"/>
      <c r="K448"/>
      <c r="L448"/>
      <c r="M448"/>
      <c r="N448"/>
      <c r="O448"/>
    </row>
    <row r="449" spans="10:15">
      <c r="J449"/>
      <c r="K449"/>
      <c r="L449"/>
      <c r="M449"/>
      <c r="N449"/>
      <c r="O449"/>
    </row>
    <row r="450" spans="10:15">
      <c r="J450"/>
      <c r="K450"/>
      <c r="L450"/>
      <c r="M450"/>
      <c r="N450"/>
      <c r="O450"/>
    </row>
    <row r="451" spans="10:15">
      <c r="J451"/>
      <c r="K451"/>
      <c r="L451"/>
      <c r="M451"/>
      <c r="N451"/>
      <c r="O451"/>
    </row>
    <row r="452" spans="10:15">
      <c r="J452"/>
      <c r="K452"/>
      <c r="L452"/>
      <c r="M452"/>
      <c r="N452"/>
      <c r="O452"/>
    </row>
    <row r="453" spans="10:15">
      <c r="J453"/>
      <c r="K453"/>
      <c r="L453"/>
      <c r="M453"/>
      <c r="N453"/>
      <c r="O453"/>
    </row>
    <row r="454" spans="10:15">
      <c r="J454"/>
      <c r="K454"/>
      <c r="L454"/>
      <c r="M454"/>
      <c r="N454"/>
      <c r="O454"/>
    </row>
    <row r="455" spans="10:15">
      <c r="J455"/>
      <c r="K455"/>
      <c r="L455"/>
      <c r="M455"/>
      <c r="N455"/>
      <c r="O455"/>
    </row>
    <row r="456" spans="10:15">
      <c r="J456"/>
      <c r="K456"/>
      <c r="L456"/>
      <c r="M456"/>
      <c r="N456"/>
      <c r="O456"/>
    </row>
    <row r="457" spans="10:15">
      <c r="J457"/>
      <c r="K457"/>
      <c r="L457"/>
      <c r="M457"/>
      <c r="N457"/>
      <c r="O457"/>
    </row>
    <row r="458" spans="10:15">
      <c r="J458"/>
      <c r="K458"/>
      <c r="L458"/>
      <c r="M458"/>
      <c r="N458"/>
      <c r="O458"/>
    </row>
    <row r="459" spans="10:15">
      <c r="J459"/>
      <c r="K459"/>
      <c r="L459"/>
      <c r="M459"/>
      <c r="N459"/>
      <c r="O459"/>
    </row>
    <row r="460" spans="10:15">
      <c r="J460"/>
      <c r="K460"/>
      <c r="L460"/>
      <c r="M460"/>
      <c r="N460"/>
      <c r="O460"/>
    </row>
    <row r="461" spans="10:15">
      <c r="J461"/>
      <c r="K461"/>
      <c r="L461"/>
      <c r="M461"/>
      <c r="N461"/>
      <c r="O461"/>
    </row>
    <row r="462" spans="10:15">
      <c r="J462"/>
      <c r="K462"/>
      <c r="L462"/>
      <c r="M462"/>
      <c r="N462"/>
      <c r="O462"/>
    </row>
    <row r="463" spans="10:15">
      <c r="J463"/>
      <c r="K463"/>
      <c r="L463"/>
      <c r="M463"/>
      <c r="N463"/>
      <c r="O463"/>
    </row>
    <row r="464" spans="10:15">
      <c r="J464"/>
      <c r="K464"/>
      <c r="L464"/>
      <c r="M464"/>
      <c r="N464"/>
      <c r="O464"/>
    </row>
    <row r="465" spans="10:15">
      <c r="J465"/>
      <c r="K465"/>
      <c r="L465"/>
      <c r="M465"/>
      <c r="N465"/>
      <c r="O465"/>
    </row>
    <row r="466" spans="10:15">
      <c r="J466"/>
      <c r="K466"/>
      <c r="L466"/>
      <c r="M466"/>
      <c r="N466"/>
      <c r="O466"/>
    </row>
    <row r="467" spans="10:15">
      <c r="J467"/>
      <c r="K467"/>
      <c r="L467"/>
      <c r="M467"/>
      <c r="N467"/>
      <c r="O467"/>
    </row>
    <row r="468" spans="10:15">
      <c r="J468"/>
      <c r="K468"/>
      <c r="L468"/>
      <c r="M468"/>
      <c r="N468"/>
      <c r="O468"/>
    </row>
    <row r="469" spans="10:15">
      <c r="J469"/>
      <c r="K469"/>
      <c r="L469"/>
      <c r="M469"/>
      <c r="N469"/>
      <c r="O469"/>
    </row>
    <row r="470" spans="10:15">
      <c r="J470"/>
      <c r="K470"/>
      <c r="L470"/>
      <c r="M470"/>
      <c r="N470"/>
      <c r="O470"/>
    </row>
    <row r="471" spans="10:15">
      <c r="J471"/>
      <c r="K471"/>
      <c r="L471"/>
      <c r="M471"/>
      <c r="N471"/>
      <c r="O471"/>
    </row>
    <row r="472" spans="10:15">
      <c r="J472"/>
      <c r="K472"/>
      <c r="L472"/>
      <c r="M472"/>
      <c r="N472"/>
      <c r="O472"/>
    </row>
    <row r="473" spans="10:15">
      <c r="J473"/>
      <c r="K473"/>
      <c r="L473"/>
      <c r="M473"/>
      <c r="N473"/>
      <c r="O473"/>
    </row>
    <row r="474" spans="10:15">
      <c r="J474"/>
      <c r="K474"/>
      <c r="L474"/>
      <c r="M474"/>
      <c r="N474"/>
      <c r="O474"/>
    </row>
    <row r="475" spans="10:15">
      <c r="J475"/>
      <c r="K475"/>
      <c r="L475"/>
      <c r="M475"/>
      <c r="N475"/>
      <c r="O475"/>
    </row>
    <row r="476" spans="10:15">
      <c r="J476"/>
      <c r="K476"/>
      <c r="L476"/>
      <c r="M476"/>
      <c r="N476"/>
      <c r="O476"/>
    </row>
    <row r="477" spans="10:15">
      <c r="J477"/>
      <c r="K477"/>
      <c r="L477"/>
      <c r="M477"/>
      <c r="N477"/>
      <c r="O477"/>
    </row>
    <row r="478" spans="10:15">
      <c r="J478"/>
      <c r="K478"/>
      <c r="L478"/>
      <c r="M478"/>
      <c r="N478"/>
      <c r="O478"/>
    </row>
    <row r="479" spans="10:15">
      <c r="J479"/>
      <c r="K479"/>
      <c r="L479"/>
      <c r="M479"/>
      <c r="N479"/>
      <c r="O479"/>
    </row>
    <row r="480" spans="10:15">
      <c r="J480"/>
      <c r="K480"/>
      <c r="L480"/>
      <c r="M480"/>
      <c r="N480"/>
      <c r="O480"/>
    </row>
    <row r="481" spans="10:15">
      <c r="J481"/>
      <c r="K481"/>
      <c r="L481"/>
      <c r="M481"/>
      <c r="N481"/>
      <c r="O481"/>
    </row>
    <row r="482" spans="10:15">
      <c r="J482"/>
      <c r="K482"/>
      <c r="L482"/>
      <c r="M482"/>
      <c r="N482"/>
      <c r="O482"/>
    </row>
    <row r="483" spans="10:15">
      <c r="J483"/>
      <c r="K483"/>
      <c r="L483"/>
      <c r="M483"/>
      <c r="N483"/>
      <c r="O483"/>
    </row>
    <row r="484" spans="10:15">
      <c r="J484"/>
      <c r="K484"/>
      <c r="L484"/>
      <c r="M484"/>
      <c r="N484"/>
      <c r="O484"/>
    </row>
    <row r="485" spans="10:15">
      <c r="J485"/>
      <c r="K485"/>
      <c r="L485"/>
      <c r="M485"/>
      <c r="N485"/>
      <c r="O485"/>
    </row>
    <row r="486" spans="10:15">
      <c r="J486"/>
      <c r="K486"/>
      <c r="L486"/>
      <c r="M486"/>
      <c r="N486"/>
      <c r="O486"/>
    </row>
    <row r="487" spans="10:15">
      <c r="J487"/>
      <c r="K487"/>
      <c r="L487"/>
      <c r="M487"/>
      <c r="N487"/>
      <c r="O487"/>
    </row>
    <row r="488" spans="10:15">
      <c r="J488"/>
      <c r="K488"/>
      <c r="L488"/>
      <c r="M488"/>
      <c r="N488"/>
      <c r="O488"/>
    </row>
    <row r="489" spans="10:15">
      <c r="J489"/>
      <c r="K489"/>
      <c r="L489"/>
      <c r="M489"/>
      <c r="N489"/>
      <c r="O489"/>
    </row>
    <row r="490" spans="10:15">
      <c r="J490"/>
      <c r="K490"/>
      <c r="L490"/>
      <c r="M490"/>
      <c r="N490"/>
      <c r="O490"/>
    </row>
    <row r="491" spans="10:15">
      <c r="J491"/>
      <c r="K491"/>
      <c r="L491"/>
      <c r="M491"/>
      <c r="N491"/>
      <c r="O491"/>
    </row>
    <row r="492" spans="10:15">
      <c r="J492"/>
      <c r="K492"/>
      <c r="L492"/>
      <c r="M492"/>
      <c r="N492"/>
      <c r="O492"/>
    </row>
    <row r="493" spans="10:15">
      <c r="J493"/>
      <c r="K493"/>
      <c r="L493"/>
      <c r="M493"/>
      <c r="N493"/>
      <c r="O493"/>
    </row>
    <row r="494" spans="10:15">
      <c r="J494"/>
      <c r="K494"/>
      <c r="L494"/>
      <c r="M494"/>
      <c r="N494"/>
      <c r="O494"/>
    </row>
    <row r="495" spans="10:15">
      <c r="J495"/>
      <c r="K495"/>
      <c r="L495"/>
      <c r="M495"/>
      <c r="N495"/>
      <c r="O495"/>
    </row>
    <row r="496" spans="10:15">
      <c r="J496"/>
      <c r="K496"/>
      <c r="L496"/>
      <c r="M496"/>
      <c r="N496"/>
      <c r="O496"/>
    </row>
    <row r="497" spans="10:15">
      <c r="J497"/>
      <c r="K497"/>
      <c r="L497"/>
      <c r="M497"/>
      <c r="N497"/>
      <c r="O497"/>
    </row>
    <row r="498" spans="10:15">
      <c r="J498"/>
      <c r="K498"/>
      <c r="L498"/>
      <c r="M498"/>
      <c r="N498"/>
      <c r="O498"/>
    </row>
    <row r="499" spans="10:15">
      <c r="J499"/>
      <c r="K499"/>
      <c r="L499"/>
      <c r="M499"/>
      <c r="N499"/>
      <c r="O499"/>
    </row>
    <row r="500" spans="10:15">
      <c r="J500"/>
      <c r="K500"/>
      <c r="L500"/>
      <c r="M500"/>
      <c r="N500"/>
      <c r="O500"/>
    </row>
    <row r="501" spans="10:15">
      <c r="J501"/>
      <c r="K501"/>
      <c r="L501"/>
      <c r="M501"/>
      <c r="N501"/>
      <c r="O501"/>
    </row>
    <row r="502" spans="10:15">
      <c r="J502"/>
      <c r="K502"/>
      <c r="L502"/>
      <c r="M502"/>
      <c r="N502"/>
      <c r="O502"/>
    </row>
  </sheetData>
  <mergeCells count="328">
    <mergeCell ref="B13:C13"/>
    <mergeCell ref="D13:E13"/>
    <mergeCell ref="B14:C14"/>
    <mergeCell ref="D14:E14"/>
    <mergeCell ref="B15:C15"/>
    <mergeCell ref="D15:E15"/>
    <mergeCell ref="D9:E9"/>
    <mergeCell ref="B10:C10"/>
    <mergeCell ref="D10:E10"/>
    <mergeCell ref="B11:C11"/>
    <mergeCell ref="D11:E11"/>
    <mergeCell ref="B12:C12"/>
    <mergeCell ref="D12:E12"/>
    <mergeCell ref="B26:C26"/>
    <mergeCell ref="B27:C27"/>
    <mergeCell ref="B28:C28"/>
    <mergeCell ref="B29:C29"/>
    <mergeCell ref="B30:C30"/>
    <mergeCell ref="B31:C31"/>
    <mergeCell ref="B23:C23"/>
    <mergeCell ref="D23:E23"/>
    <mergeCell ref="H23:I23"/>
    <mergeCell ref="B24:C24"/>
    <mergeCell ref="D24:E24"/>
    <mergeCell ref="B25:C25"/>
    <mergeCell ref="B38:C38"/>
    <mergeCell ref="B39:C39"/>
    <mergeCell ref="B40:C40"/>
    <mergeCell ref="B41:C41"/>
    <mergeCell ref="B42:C42"/>
    <mergeCell ref="B43:C43"/>
    <mergeCell ref="B32:C32"/>
    <mergeCell ref="B33:C33"/>
    <mergeCell ref="B34:C34"/>
    <mergeCell ref="B35:C35"/>
    <mergeCell ref="B36:C36"/>
    <mergeCell ref="B37:C37"/>
    <mergeCell ref="B49:C49"/>
    <mergeCell ref="B50:C50"/>
    <mergeCell ref="B51:C51"/>
    <mergeCell ref="B52:C52"/>
    <mergeCell ref="B53:C53"/>
    <mergeCell ref="B54:C54"/>
    <mergeCell ref="H43:I43"/>
    <mergeCell ref="B44:C44"/>
    <mergeCell ref="B45:C45"/>
    <mergeCell ref="B46:C46"/>
    <mergeCell ref="B47:C47"/>
    <mergeCell ref="B48:C48"/>
    <mergeCell ref="B61:C61"/>
    <mergeCell ref="B62:C62"/>
    <mergeCell ref="B63:C63"/>
    <mergeCell ref="B64:C64"/>
    <mergeCell ref="B65:C65"/>
    <mergeCell ref="B66:C66"/>
    <mergeCell ref="B55:C55"/>
    <mergeCell ref="B56:C56"/>
    <mergeCell ref="B57:C57"/>
    <mergeCell ref="B58:C58"/>
    <mergeCell ref="B59:C59"/>
    <mergeCell ref="B60:C60"/>
    <mergeCell ref="B73:C73"/>
    <mergeCell ref="B74:C74"/>
    <mergeCell ref="B75:C75"/>
    <mergeCell ref="B76:C76"/>
    <mergeCell ref="B77:C77"/>
    <mergeCell ref="B78:C78"/>
    <mergeCell ref="B67:C67"/>
    <mergeCell ref="B68:C68"/>
    <mergeCell ref="B69:C69"/>
    <mergeCell ref="B70:C70"/>
    <mergeCell ref="B71:C71"/>
    <mergeCell ref="B72:C72"/>
    <mergeCell ref="B85:C85"/>
    <mergeCell ref="B86:C86"/>
    <mergeCell ref="B87:C87"/>
    <mergeCell ref="B88:C88"/>
    <mergeCell ref="B89:C89"/>
    <mergeCell ref="B90:C90"/>
    <mergeCell ref="B79:C79"/>
    <mergeCell ref="B80:C80"/>
    <mergeCell ref="B81:C81"/>
    <mergeCell ref="B82:C82"/>
    <mergeCell ref="B83:C83"/>
    <mergeCell ref="B84:C84"/>
    <mergeCell ref="B96:C96"/>
    <mergeCell ref="H96:I96"/>
    <mergeCell ref="B97:C97"/>
    <mergeCell ref="H97:I97"/>
    <mergeCell ref="B98:C98"/>
    <mergeCell ref="H98:I98"/>
    <mergeCell ref="B91:C91"/>
    <mergeCell ref="B92:C92"/>
    <mergeCell ref="B93:C93"/>
    <mergeCell ref="B94:C94"/>
    <mergeCell ref="H94:I94"/>
    <mergeCell ref="B95:C95"/>
    <mergeCell ref="H95:I95"/>
    <mergeCell ref="D109:E109"/>
    <mergeCell ref="D110:E110"/>
    <mergeCell ref="D111:E111"/>
    <mergeCell ref="D112:E112"/>
    <mergeCell ref="D118:E118"/>
    <mergeCell ref="D119:E119"/>
    <mergeCell ref="B99:C99"/>
    <mergeCell ref="H99:I99"/>
    <mergeCell ref="B100:C100"/>
    <mergeCell ref="H100:I100"/>
    <mergeCell ref="B104:C104"/>
    <mergeCell ref="D104:E104"/>
    <mergeCell ref="H104:I104"/>
    <mergeCell ref="D153:E153"/>
    <mergeCell ref="D154:E154"/>
    <mergeCell ref="D155:E155"/>
    <mergeCell ref="D156:E156"/>
    <mergeCell ref="D157:E157"/>
    <mergeCell ref="D158:E158"/>
    <mergeCell ref="D127:E127"/>
    <mergeCell ref="D148:E148"/>
    <mergeCell ref="D149:E149"/>
    <mergeCell ref="D150:E150"/>
    <mergeCell ref="D151:E151"/>
    <mergeCell ref="D152:E152"/>
    <mergeCell ref="D165:E165"/>
    <mergeCell ref="D166:E166"/>
    <mergeCell ref="D167:D168"/>
    <mergeCell ref="D172:E172"/>
    <mergeCell ref="D173:E173"/>
    <mergeCell ref="D174:E174"/>
    <mergeCell ref="D159:E159"/>
    <mergeCell ref="D160:E160"/>
    <mergeCell ref="D161:E161"/>
    <mergeCell ref="D162:E162"/>
    <mergeCell ref="D163:E163"/>
    <mergeCell ref="D164:E164"/>
    <mergeCell ref="G184:H184"/>
    <mergeCell ref="G200:G201"/>
    <mergeCell ref="G210:G217"/>
    <mergeCell ref="B232:C232"/>
    <mergeCell ref="D232:E232"/>
    <mergeCell ref="G232:H232"/>
    <mergeCell ref="D175:E175"/>
    <mergeCell ref="D176:E176"/>
    <mergeCell ref="D177:E177"/>
    <mergeCell ref="D178:E178"/>
    <mergeCell ref="B184:C184"/>
    <mergeCell ref="D184:E184"/>
    <mergeCell ref="C286:D286"/>
    <mergeCell ref="H286:I286"/>
    <mergeCell ref="C287:D287"/>
    <mergeCell ref="H287:I287"/>
    <mergeCell ref="C288:D288"/>
    <mergeCell ref="H288:I288"/>
    <mergeCell ref="C283:D283"/>
    <mergeCell ref="H283:I283"/>
    <mergeCell ref="C284:D284"/>
    <mergeCell ref="H284:I284"/>
    <mergeCell ref="C285:D285"/>
    <mergeCell ref="H285:I285"/>
    <mergeCell ref="C292:D292"/>
    <mergeCell ref="H292:I292"/>
    <mergeCell ref="C293:D293"/>
    <mergeCell ref="H293:I293"/>
    <mergeCell ref="C294:D294"/>
    <mergeCell ref="H294:I294"/>
    <mergeCell ref="C289:D289"/>
    <mergeCell ref="H289:I289"/>
    <mergeCell ref="C290:D290"/>
    <mergeCell ref="H290:I290"/>
    <mergeCell ref="C291:D291"/>
    <mergeCell ref="H291:I291"/>
    <mergeCell ref="C298:D298"/>
    <mergeCell ref="H298:I298"/>
    <mergeCell ref="C299:D299"/>
    <mergeCell ref="H299:I299"/>
    <mergeCell ref="C300:D300"/>
    <mergeCell ref="H300:I300"/>
    <mergeCell ref="C295:D295"/>
    <mergeCell ref="H295:I295"/>
    <mergeCell ref="C296:D296"/>
    <mergeCell ref="H296:I296"/>
    <mergeCell ref="C297:D297"/>
    <mergeCell ref="H297:I297"/>
    <mergeCell ref="C304:D304"/>
    <mergeCell ref="H304:I304"/>
    <mergeCell ref="C305:D305"/>
    <mergeCell ref="H305:I305"/>
    <mergeCell ref="C306:D306"/>
    <mergeCell ref="H306:I306"/>
    <mergeCell ref="C301:D301"/>
    <mergeCell ref="H301:I301"/>
    <mergeCell ref="C302:D302"/>
    <mergeCell ref="H302:I302"/>
    <mergeCell ref="C303:D303"/>
    <mergeCell ref="H303:I303"/>
    <mergeCell ref="C310:D310"/>
    <mergeCell ref="H310:I310"/>
    <mergeCell ref="C311:D311"/>
    <mergeCell ref="H311:I311"/>
    <mergeCell ref="C312:D312"/>
    <mergeCell ref="H312:I312"/>
    <mergeCell ref="C307:D307"/>
    <mergeCell ref="H307:I307"/>
    <mergeCell ref="C308:D308"/>
    <mergeCell ref="H308:I308"/>
    <mergeCell ref="C309:D309"/>
    <mergeCell ref="H309:I309"/>
    <mergeCell ref="C316:D316"/>
    <mergeCell ref="H316:I316"/>
    <mergeCell ref="C317:D317"/>
    <mergeCell ref="H317:I317"/>
    <mergeCell ref="C318:D318"/>
    <mergeCell ref="H318:I318"/>
    <mergeCell ref="C313:D313"/>
    <mergeCell ref="H313:I313"/>
    <mergeCell ref="C314:D314"/>
    <mergeCell ref="H314:I314"/>
    <mergeCell ref="C315:D315"/>
    <mergeCell ref="H315:I315"/>
    <mergeCell ref="C322:D322"/>
    <mergeCell ref="H322:I322"/>
    <mergeCell ref="C323:D323"/>
    <mergeCell ref="H323:I323"/>
    <mergeCell ref="C324:D324"/>
    <mergeCell ref="H324:I324"/>
    <mergeCell ref="C319:D319"/>
    <mergeCell ref="H319:I319"/>
    <mergeCell ref="C320:D320"/>
    <mergeCell ref="H320:I320"/>
    <mergeCell ref="C321:D321"/>
    <mergeCell ref="H321:I321"/>
    <mergeCell ref="C328:D328"/>
    <mergeCell ref="H328:I328"/>
    <mergeCell ref="C329:D329"/>
    <mergeCell ref="H329:I329"/>
    <mergeCell ref="C330:D330"/>
    <mergeCell ref="H330:I330"/>
    <mergeCell ref="C325:D325"/>
    <mergeCell ref="H325:I325"/>
    <mergeCell ref="C326:D326"/>
    <mergeCell ref="H326:I326"/>
    <mergeCell ref="C327:D327"/>
    <mergeCell ref="H327:I327"/>
    <mergeCell ref="C334:D334"/>
    <mergeCell ref="H334:I334"/>
    <mergeCell ref="C335:D335"/>
    <mergeCell ref="H335:I335"/>
    <mergeCell ref="C336:D336"/>
    <mergeCell ref="H336:I336"/>
    <mergeCell ref="C331:D331"/>
    <mergeCell ref="H331:I331"/>
    <mergeCell ref="C332:D332"/>
    <mergeCell ref="H332:I332"/>
    <mergeCell ref="C333:D333"/>
    <mergeCell ref="H333:I333"/>
    <mergeCell ref="C340:D340"/>
    <mergeCell ref="H340:I340"/>
    <mergeCell ref="C341:D341"/>
    <mergeCell ref="H341:I341"/>
    <mergeCell ref="C342:D342"/>
    <mergeCell ref="H342:I342"/>
    <mergeCell ref="C337:D337"/>
    <mergeCell ref="H337:I337"/>
    <mergeCell ref="C338:D338"/>
    <mergeCell ref="H338:I338"/>
    <mergeCell ref="C339:D339"/>
    <mergeCell ref="H339:I339"/>
    <mergeCell ref="C346:D346"/>
    <mergeCell ref="H346:I346"/>
    <mergeCell ref="C347:D347"/>
    <mergeCell ref="H347:I347"/>
    <mergeCell ref="C348:D348"/>
    <mergeCell ref="H348:I348"/>
    <mergeCell ref="C343:D343"/>
    <mergeCell ref="H343:I343"/>
    <mergeCell ref="C344:D344"/>
    <mergeCell ref="H344:I344"/>
    <mergeCell ref="C345:D345"/>
    <mergeCell ref="H345:I345"/>
    <mergeCell ref="C352:D352"/>
    <mergeCell ref="H352:I352"/>
    <mergeCell ref="C353:D353"/>
    <mergeCell ref="H353:I353"/>
    <mergeCell ref="C354:D354"/>
    <mergeCell ref="H354:I354"/>
    <mergeCell ref="C349:D349"/>
    <mergeCell ref="H349:I349"/>
    <mergeCell ref="C350:D350"/>
    <mergeCell ref="H350:I350"/>
    <mergeCell ref="C351:D351"/>
    <mergeCell ref="H351:I351"/>
    <mergeCell ref="C358:D358"/>
    <mergeCell ref="H358:I358"/>
    <mergeCell ref="C359:D359"/>
    <mergeCell ref="H359:I359"/>
    <mergeCell ref="C360:D360"/>
    <mergeCell ref="H360:I360"/>
    <mergeCell ref="C355:D355"/>
    <mergeCell ref="H355:I355"/>
    <mergeCell ref="C356:D356"/>
    <mergeCell ref="H356:I356"/>
    <mergeCell ref="C357:D357"/>
    <mergeCell ref="H357:I357"/>
    <mergeCell ref="C364:D364"/>
    <mergeCell ref="H364:I364"/>
    <mergeCell ref="C365:D365"/>
    <mergeCell ref="H365:I365"/>
    <mergeCell ref="C366:D366"/>
    <mergeCell ref="H366:I366"/>
    <mergeCell ref="C361:D361"/>
    <mergeCell ref="H361:I361"/>
    <mergeCell ref="C362:D362"/>
    <mergeCell ref="H362:I362"/>
    <mergeCell ref="C363:D363"/>
    <mergeCell ref="H363:I363"/>
    <mergeCell ref="H376:I376"/>
    <mergeCell ref="H370:I370"/>
    <mergeCell ref="H371:I371"/>
    <mergeCell ref="H372:I372"/>
    <mergeCell ref="H373:I373"/>
    <mergeCell ref="H374:I374"/>
    <mergeCell ref="H375:I375"/>
    <mergeCell ref="C367:D367"/>
    <mergeCell ref="H367:I367"/>
    <mergeCell ref="C368:D368"/>
    <mergeCell ref="H368:I368"/>
    <mergeCell ref="C369:D369"/>
    <mergeCell ref="H369:I369"/>
  </mergeCells>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B7342E-82CC-45BC-8ECA-B3DE68B0A87C}">
  <ds:schemaRefs>
    <ds:schemaRef ds:uri="http://schemas.microsoft.com/sharepoint/v3/contenttype/forms"/>
  </ds:schemaRefs>
</ds:datastoreItem>
</file>

<file path=customXml/itemProps2.xml><?xml version="1.0" encoding="utf-8"?>
<ds:datastoreItem xmlns:ds="http://schemas.openxmlformats.org/officeDocument/2006/customXml" ds:itemID="{AE2BA1C0-6CE3-4F97-B010-8E37715D36D2}">
  <ds:schemaRefs>
    <ds:schemaRef ds:uri="http://schemas.microsoft.com/office/2006/documentManagement/types"/>
    <ds:schemaRef ds:uri="c2fc286c-e233-4b34-ab13-d6fa372eb0ef"/>
    <ds:schemaRef ds:uri="http://purl.org/dc/terms/"/>
    <ds:schemaRef ds:uri="http://schemas.openxmlformats.org/package/2006/metadata/core-properties"/>
    <ds:schemaRef ds:uri="b8c6ef0c-dc41-4134-828a-df4a1d7438e7"/>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目次</vt:lpstr>
      <vt:lpstr>検討会用①</vt:lpstr>
      <vt:lpstr>検討会用②</vt:lpstr>
      <vt:lpstr>目次 (検討会資料用1)</vt:lpstr>
      <vt:lpstr>検討会用④</vt:lpstr>
      <vt:lpstr>検討会用⑤</vt:lpstr>
      <vt:lpstr>目次 (検討会資料用2)</vt:lpstr>
      <vt:lpstr>目次 (検討会資料用3)</vt:lpstr>
      <vt:lpstr>目次 (検討会資料用4)</vt:lpstr>
      <vt:lpstr>目次 (検討会資料用4) (2)</vt:lpstr>
      <vt:lpstr>1.1</vt:lpstr>
      <vt:lpstr>1.2(1)①</vt:lpstr>
      <vt:lpstr>1.2(1)②</vt:lpstr>
      <vt:lpstr>1.2(1)③</vt:lpstr>
      <vt:lpstr>1.2(1)④</vt:lpstr>
      <vt:lpstr>1.2(2)</vt:lpstr>
      <vt:lpstr>'1.2(1)①'!Print_Area</vt:lpstr>
      <vt:lpstr>'1.2(1)②'!Print_Area</vt:lpstr>
      <vt:lpstr>'1.2(1)①'!Print_Titles</vt:lpstr>
      <vt:lpstr>'1.2(1)②'!Print_Titles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2021-12-20T10:00:27Z</cp:lastPrinted>
  <dcterms:created xsi:type="dcterms:W3CDTF">2021-12-08T15:59:37Z</dcterms:created>
  <dcterms:modified xsi:type="dcterms:W3CDTF">2021-12-20T10:03:21Z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