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9 再生循環局\会計課確認済み\"/>
    </mc:Choice>
  </mc:AlternateContent>
  <bookViews>
    <workbookView xWindow="10035" yWindow="0" windowWidth="8130" windowHeight="73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57" i="3" l="1"/>
  <c r="Y956" i="3"/>
  <c r="Y955" i="3"/>
  <c r="Y954" i="3"/>
  <c r="Y953" i="3"/>
  <c r="Y952" i="3"/>
  <c r="Y951" i="3"/>
  <c r="Y950" i="3"/>
  <c r="Y949" i="3"/>
  <c r="Y948" i="3"/>
  <c r="Y947" i="3"/>
  <c r="Y946" i="3"/>
  <c r="Y945" i="3"/>
  <c r="Y944" i="3"/>
  <c r="AL915" i="3"/>
  <c r="AL914" i="3"/>
  <c r="AL913" i="3"/>
  <c r="AL912" i="3"/>
  <c r="AL911" i="3"/>
  <c r="Y916" i="3"/>
  <c r="Y915" i="3"/>
  <c r="Y914" i="3"/>
  <c r="Y913" i="3"/>
  <c r="Y912" i="3"/>
  <c r="Y911" i="3"/>
  <c r="AL907" i="3"/>
  <c r="AL906" i="3"/>
  <c r="AL903" i="3"/>
  <c r="AL902" i="3"/>
  <c r="AL901" i="3"/>
  <c r="AL898" i="3"/>
  <c r="AL897" i="3"/>
  <c r="AL896" i="3"/>
  <c r="AL895" i="3"/>
  <c r="AL894" i="3"/>
  <c r="AL893" i="3"/>
  <c r="AL892" i="3"/>
  <c r="AL891" i="3"/>
  <c r="AL890" i="3"/>
  <c r="AL889" i="3"/>
  <c r="AL888" i="3"/>
  <c r="Y907" i="3"/>
  <c r="Y906" i="3"/>
  <c r="Y905" i="3"/>
  <c r="Y904" i="3"/>
  <c r="Y903" i="3"/>
  <c r="Y902" i="3"/>
  <c r="Y901" i="3"/>
  <c r="Y900" i="3"/>
  <c r="Y899" i="3"/>
  <c r="Y898" i="3"/>
  <c r="Y897" i="3"/>
  <c r="Y896" i="3"/>
  <c r="Y895" i="3"/>
  <c r="Y894" i="3"/>
  <c r="Y893" i="3"/>
  <c r="Y892" i="3"/>
  <c r="Y891" i="3"/>
  <c r="Y890" i="3"/>
  <c r="Y889" i="3"/>
  <c r="Y888" i="3"/>
  <c r="AL887" i="3"/>
  <c r="AL886" i="3"/>
  <c r="AL885" i="3"/>
  <c r="AL883" i="3"/>
  <c r="AL884" i="3"/>
  <c r="AL882" i="3"/>
  <c r="Y887" i="3"/>
  <c r="Y886" i="3"/>
  <c r="Y884" i="3"/>
  <c r="Y883" i="3"/>
  <c r="Y882" i="3"/>
  <c r="Y881" i="3"/>
  <c r="Y880" i="3"/>
  <c r="Y879" i="3"/>
  <c r="Y878" i="3"/>
  <c r="Y852" i="3"/>
  <c r="Y851" i="3"/>
  <c r="AL851" i="3"/>
  <c r="AL850" i="3"/>
  <c r="AL849" i="3"/>
  <c r="Y849" i="3"/>
  <c r="Y848" i="3"/>
  <c r="Y846" i="3"/>
  <c r="Y845" i="3"/>
  <c r="AL848" i="3"/>
  <c r="AL847" i="3"/>
  <c r="AL846" i="3"/>
  <c r="AU802" i="3"/>
  <c r="Y809" i="3"/>
  <c r="Y807" i="3"/>
  <c r="Y806" i="3"/>
  <c r="Y802" i="3"/>
  <c r="AU790" i="3"/>
  <c r="AD19" i="3" l="1"/>
  <c r="Y986" i="3"/>
  <c r="Y988" i="3" s="1"/>
  <c r="Y961" i="3" l="1"/>
  <c r="Y960" i="3"/>
  <c r="Y959" i="3"/>
  <c r="Y958" i="3"/>
  <c r="Y885" i="3" l="1"/>
  <c r="Y850" i="3"/>
  <c r="Y847" i="3"/>
  <c r="AU789" i="3" l="1"/>
  <c r="Y917" i="3" l="1"/>
  <c r="Y962" i="3"/>
  <c r="Y854" i="3" l="1"/>
  <c r="P29" i="3" l="1"/>
  <c r="Y853"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606" i="3"/>
  <c r="AY616" i="3"/>
  <c r="AY645" i="3"/>
  <c r="AY417"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<sst xmlns="http://schemas.openxmlformats.org/spreadsheetml/2006/main" count="2779" uniqueCount="890">
  <si>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</si>
  <si>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</si>
  <si>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</si>
  <si>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</si>
  <si>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</si>
  <si>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</si>
  <si>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</si>
  <si>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</si>
  <si>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</si>
  <si>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</si>
  <si>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</si>
  <si>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</si>
  <si>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</si>
  <si>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</si>
  <si>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</si>
  <si>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</si>
  <si>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</si>
  <si>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</si>
  <si>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</si>
  <si>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</si>
  <si>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</si>
  <si>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</si>
  <si>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</si>
  <si>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</si>
  <si>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</si>
  <si>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</si>
  <si>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</si>
  <si>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</si>
  <si>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</si>
  <si>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</si>
  <si>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</si>
  <si>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</si>
  <si>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</si>
  <si>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</si>
  <si>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</si>
  <si>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</si>
  <si>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</si>
  <si>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</si>
  <si>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</si>
  <si>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</si>
  <si>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</si>
  <si>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</si>
  <si>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</si>
  <si>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</si>
  <si>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</si>
  <si>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</si>
  <si>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</si>
  <si>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</si>
  <si>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</si>
  <si>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</si>
  <si>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</si>
  <si>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</si>
  <si>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</si>
  <si>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</si>
  <si>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</si>
  <si>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</si>
  <si>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</si>
  <si>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</si>
  <si>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</si>
  <si>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</si>
  <si>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</si>
  <si>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</si>
  <si>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</si>
  <si>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</si>
  <si>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</si>
  <si>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</si>
  <si>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</si>
  <si>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</si>
  <si>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</si>
  <si>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</si>
  <si>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</si>
  <si>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</si>
  <si>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</si>
  <si>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</si>
  <si>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</si>
  <si>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</si>
  <si>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</si>
  <si>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</si>
  <si>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</si>
  <si>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</si>
  <si>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</si>
  <si>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</si>
  <si>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</si>
  <si>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</si>
  <si>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</si>
  <si>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</si>
  <si>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</si>
  <si>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</si>
  <si>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</si>
  <si>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</si>
  <si>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</si>
  <si>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</si>
  <si>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</si>
  <si>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</si>
  <si>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</si>
  <si>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</si>
  <si>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</si>
  <si>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</si>
  <si>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</si>
  <si>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</si>
  <si>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</si>
  <si>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</si>
  <si>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</si>
  <si>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</si>
  <si>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</si>
  <si>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</si>
  <si>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</si>
  <si>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</si>
  <si>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</si>
  <si>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</si>
  <si>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</si>
  <si>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</si>
  <si>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</si>
  <si>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</si>
  <si>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</si>
  <si>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</si>
  <si>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</si>
  <si>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</si>
  <si>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</si>
  <si>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</si>
  <si>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</si>
  <si>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</si>
  <si>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</si>
  <si>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</si>
  <si>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</si>
  <si>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</si>
  <si>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</si>
  <si>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</si>
  <si>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</si>
  <si>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</si>
  <si>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</si>
  <si>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</si>
  <si>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</si>
  <si>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</si>
  <si>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</si>
  <si>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</si>
  <si>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</si>
  <si>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</si>
  <si>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</si>
  <si>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</si>
  <si>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</si>
  <si>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</si>
  <si>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</si>
  <si>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</si>
  <si>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</si>
  <si>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</si>
  <si>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</si>
  <si>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</si>
  <si>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</si>
  <si>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</si>
  <si>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</si>
  <si>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</si>
  <si>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</si>
  <si>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</si>
  <si>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</si>
  <si>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</si>
  <si>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</si>
  <si>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</si>
  <si>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</si>
  <si>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</si>
  <si>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</si>
  <si>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</si>
  <si>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</si>
  <si>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</si>
  <si>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</si>
  <si>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</si>
  <si>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</si>
  <si>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</si>
  <si>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</si>
  <si>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</si>
  <si>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</si>
  <si>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</si>
  <si>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</si>
  <si>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</si>
  <si>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</si>
  <si>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</si>
  <si>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</si>
  <si>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</si>
  <si>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</si>
  <si>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</si>
  <si>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</si>
  <si>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</si>
  <si>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</si>
  <si>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</si>
  <si>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</si>
  <si>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</si>
  <si>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</si>
  <si>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</si>
  <si>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</si>
  <si>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</si>
  <si>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</si>
  <si>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</si>
  <si>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</si>
  <si>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</si>
  <si>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</si>
  <si>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</si>
  <si>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</si>
  <si>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</si>
  <si>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</si>
  <si>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</si>
  <si>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</si>
  <si>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</si>
  <si>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</si>
  <si>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</si>
  <si>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</si>
  <si>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</si>
  <si>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</si>
  <si>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</si>
  <si>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</si>
  <si>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</si>
  <si>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</si>
  <si>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</si>
  <si>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</si>
  <si>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</si>
  <si>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</si>
  <si>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</si>
  <si>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</si>
  <si>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</si>
  <si>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</si>
  <si>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</si>
  <si>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</si>
  <si>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</si>
  <si>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</si>
  <si>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</si>
  <si>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</si>
  <si>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</si>
  <si>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</si>
  <si>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</si>
  <si>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</si>
  <si>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</si>
  <si>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</si>
  <si>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</si>
  <si>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</si>
  <si>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</si>
  <si>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</si>
  <si>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</si>
  <si>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</si>
  <si>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</si>
  <si>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</si>
  <si>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</si>
  <si>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</si>
  <si>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</si>
  <si>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</si>
  <si>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</si>
  <si>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</si>
  <si>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</si>
  <si>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</si>
  <si>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</si>
  <si>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</si>
  <si>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</si>
  <si>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</si>
  <si>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</si>
  <si>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</si>
  <si>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</si>
  <si>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</si>
  <si>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</si>
  <si>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</si>
  <si>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</si>
  <si>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</si>
  <si>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</si>
  <si>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</si>
  <si>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</si>
  <si>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</si>
  <si>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</si>
  <si>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</si>
  <si>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</si>
  <si>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</si>
  <si>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</si>
  <si>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</si>
  <si>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</si>
  <si>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</si>
  <si>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</si>
  <si>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</si>
  <si>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</si>
  <si>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</si>
  <si>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</si>
  <si>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</si>
  <si>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</si>
  <si>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</si>
  <si>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</si>
  <si>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</si>
  <si>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</si>
  <si>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</si>
  <si>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</si>
  <si>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</si>
  <si>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</si>
  <si>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</si>
  <si>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</si>
  <si>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</si>
  <si>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</si>
  <si>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</si>
  <si>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</si>
  <si>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</si>
  <si>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</si>
  <si>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</si>
  <si>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</si>
  <si>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</si>
  <si>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</si>
  <si>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</si>
  <si>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</si>
  <si>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</si>
  <si>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</si>
  <si>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</si>
  <si>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</si>
  <si>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</si>
  <si>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</si>
  <si>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</si>
  <si>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</si>
  <si>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</si>
  <si>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</si>
  <si>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</si>
  <si>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</si>
  <si>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</si>
  <si>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</si>
  <si>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</si>
  <si>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</si>
  <si>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</si>
  <si>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</si>
  <si>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</si>
  <si>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</si>
  <si>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</si>
  <si>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</si>
  <si>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</si>
  <si>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</si>
  <si>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</si>
  <si>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</si>
  <si>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</si>
  <si>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</si>
  <si>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</si>
  <si>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</si>
  <si>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</si>
  <si>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</si>
  <si>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</si>
  <si>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</si>
  <si>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</si>
  <si>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</si>
  <si>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</si>
  <si>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</si>
  <si>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</si>
  <si>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</si>
  <si>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</si>
  <si>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</si>
  <si>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</si>
  <si>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</si>
  <si>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</si>
  <si>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</si>
  <si>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</si>
  <si>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</si>
  <si>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</si>
  <si>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</si>
  <si>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</si>
  <si>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</si>
  <si>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</si>
  <si>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</si>
  <si>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</si>
  <si>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</si>
  <si>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</si>
  <si>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</si>
  <si>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</si>
  <si>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</si>
  <si>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</si>
  <si>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</si>
  <si>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</si>
  <si>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</si>
  <si>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</si>
  <si>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</si>
  <si>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</si>
  <si>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</si>
  <si>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</si>
  <si>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</si>
  <si>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</si>
  <si>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</si>
  <si>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</si>
  <si>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</si>
  <si>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</si>
  <si>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</si>
  <si>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</si>
  <si>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</si>
  <si>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</si>
  <si>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</si>
  <si>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</si>
  <si>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</si>
  <si>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</si>
  <si>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</si>
  <si>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</si>
  <si>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</si>
  <si>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</si>
  <si>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</si>
  <si>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</si>
  <si>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</si>
  <si>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</si>
  <si>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</si>
  <si>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</si>
  <si>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</si>
  <si>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</si>
  <si>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</si>
  <si>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</si>
  <si>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</si>
  <si>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</si>
  <si>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</si>
  <si>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</si>
  <si>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</si>
  <si>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</si>
  <si>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</si>
  <si>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</si>
  <si>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</si>
  <si>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</si>
  <si>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</si>
  <si>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</si>
  <si>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</si>
  <si>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</si>
  <si>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</si>
  <si>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</si>
  <si>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</si>
  <si>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</si>
  <si>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</si>
  <si>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</si>
  <si>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</si>
  <si>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</si>
  <si>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</si>
  <si>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</si>
  <si>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</si>
  <si>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</si>
  <si>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</si>
  <si>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</si>
  <si>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</si>
  <si>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</si>
  <si>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</si>
  <si>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</si>
  <si>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</si>
  <si>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</si>
  <si>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</si>
  <si>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</si>
  <si>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</si>
  <si>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</si>
  <si>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</si>
  <si>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</si>
  <si>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</si>
  <si>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</si>
  <si>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</si>
  <si>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</si>
  <si>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</si>
  <si>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</si>
  <si>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</si>
  <si>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</si>
  <si>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</si>
  <si>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</si>
  <si>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</si>
  <si>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</si>
  <si>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</si>
  <si>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</si>
  <si>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</si>
  <si>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</si>
  <si>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</si>
  <si>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</si>
  <si>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</si>
  <si>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</si>
  <si>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</si>
  <si>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</si>
  <si>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</si>
  <si>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</si>
  <si>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</si>
  <si>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</si>
  <si>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</si>
  <si>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</si>
  <si>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</si>
  <si>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</si>
  <si>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</si>
  <si>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</si>
  <si>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</si>
  <si>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</si>
  <si>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</si>
  <si>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</si>
  <si>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</si>
  <si>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</si>
  <si>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</si>
  <si>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</si>
  <si>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</si>
  <si>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</si>
  <si>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</si>
  <si>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</si>
  <si>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</si>
  <si>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</si>
  <si>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</si>
  <si>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</si>
  <si>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</si>
  <si>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</si>
  <si>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</si>
  <si>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</si>
  <si>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</si>
  <si>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</si>
  <si>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</si>
  <si>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</si>
  <si>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</si>
  <si>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</si>
  <si>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</si>
  <si>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</si>
  <si>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</si>
  <si>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</si>
  <si>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</si>
  <si>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</si>
  <si>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</si>
  <si>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</si>
  <si>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</si>
  <si>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</si>
  <si>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</si>
  <si>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</si>
  <si>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</si>
  <si>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</si>
  <si>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</si>
  <si>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</si>
  <si>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</si>
  <si>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</si>
  <si>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</si>
  <si>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</si>
  <si>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</si>
  <si>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</si>
  <si>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</si>
  <si>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</si>
  <si>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</si>
  <si>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</si>
  <si>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</si>
  <si>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</si>
  <si>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</si>
  <si>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</si>
  <si>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</si>
  <si>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</si>
  <si>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</si>
  <si>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</si>
  <si>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</si>
  <si>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</si>
  <si>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</si>
  <si>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</si>
  <si>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</si>
  <si>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</si>
  <si>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</si>
  <si>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</si>
  <si>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</si>
  <si>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</si>
  <si>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</si>
  <si>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</si>
  <si>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</si>
  <si>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</si>
  <si>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</si>
  <si>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</si>
  <si>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</si>
  <si>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</si>
  <si>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</si>
  <si>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</si>
  <si>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</si>
  <si>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</si>
  <si>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</si>
  <si>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</si>
  <si>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</si>
  <si>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</si>
  <si>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</si>
  <si>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</si>
  <si>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</si>
  <si>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</si>
  <si>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</si>
  <si>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</si>
  <si>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</si>
  <si>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</si>
  <si>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</si>
  <si>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</si>
  <si>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</si>
  <si>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</si>
  <si>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</si>
  <si>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</si>
  <si>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</si>
  <si>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</si>
  <si>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</si>
  <si>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</si>
  <si>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</si>
  <si>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</si>
  <si>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</si>
  <si>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</si>
  <si>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</si>
  <si>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</si>
  <si>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</si>
  <si>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</si>
  <si>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</si>
  <si>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</si>
  <si>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</si>
  <si>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</si>
  <si>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</si>
  <si>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</si>
  <si>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</si>
  <si>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</si>
  <si>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</si>
  <si>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</si>
  <si>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</si>
  <si>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</si>
  <si>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</si>
  <si>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</si>
  <si>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</si>
  <si>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</si>
  <si>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</si>
  <si>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</si>
  <si>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</si>
  <si>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</si>
  <si>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</si>
  <si>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</si>
  <si>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</si>
  <si>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</si>
  <si>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</si>
  <si>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</si>
  <si>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</si>
  <si>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</si>
  <si>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</si>
  <si>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</si>
  <si>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</si>
  <si>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</si>
  <si>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</si>
  <si>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</si>
  <si>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</si>
  <si>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</si>
  <si>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</si>
  <si>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</si>
  <si>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</si>
  <si>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</si>
  <si>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</si>
  <si>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</si>
  <si>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</si>
  <si>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</si>
  <si>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</si>
  <si>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</si>
  <si>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</si>
  <si>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大規模災害に備えた廃棄物処理体制検討・拠点整備事業</t>
  </si>
  <si>
    <t>環境再生・資源循環局</t>
  </si>
  <si>
    <t>平成26年度</t>
  </si>
  <si>
    <t>終了予定なし</t>
  </si>
  <si>
    <t>廃棄物適正処理推進課</t>
  </si>
  <si>
    <t>　災害発生時においても、適正かつ円滑・迅速な廃棄物の処理が実施可能となるよう、施設整備も含めた強靱な廃棄物処理システムの構築を目指す。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</si>
  <si>
    <t>　東日本大震災のような大規模災害が発生した場合においても、生活環境を保全するとともに、膨大に発生する災害廃棄物を適正かつ円滑・迅速に処理するための、強靱な廃棄物処理システムの構築を行うために、以下の事業を実施。
①大規模災害発生に備えた災害廃棄物対策の支援
　有識者会議が「災害廃棄物対策推進・支援体制の充実」 、 「研究開発、情報発信及び国際協力の推進」、「災害廃棄物対策のフォローアップの実施」等の観点から取りまとめた提言を受けて、全国単位、地域ブロック単位で施策を実施する。同時に、現場での対応力を強化するため、災害廃棄物対策指針及び大規模災害発生に備えた行動指針に基づき、災害廃棄物処理計画の策定の促進等の、地方自治体における災害廃棄物対策の支援を行う。
②廃棄物処理施設整備交付金の交付
　平時から地域の廃棄物処理システムを強靱化するため、災害廃棄物処理計画等に基づいた廃棄物処理施設整備事業の支援を目的とした交付金の交付を市町村に行う。（交付率１／３（一部１／２））</t>
  </si>
  <si>
    <t>-</t>
  </si>
  <si>
    <t>廃棄物処理施設整備交付金</t>
  </si>
  <si>
    <t>環境保全調査費</t>
  </si>
  <si>
    <t>①災害廃棄物の処理に関する計画の策定率</t>
  </si>
  <si>
    <t>②令和6年度においてごみ焼却施設における災害時自立稼働率を50%とする。</t>
  </si>
  <si>
    <t>②ごみ焼却施設における災害時自立稼働率</t>
  </si>
  <si>
    <t>①地域ブロック単位での協議の場の設置</t>
  </si>
  <si>
    <t>箇所</t>
  </si>
  <si>
    <t>②施設整備実施箇所数</t>
  </si>
  <si>
    <t>Ｘ：執行額（百万円） ／ Ｙ：施設整備実施箇所数（団体） 　　　　　　　　　　　　　　　　　</t>
    <phoneticPr fontId="5"/>
  </si>
  <si>
    <t>百万円/箇所</t>
  </si>
  <si>
    <t>　　X/Y</t>
    <phoneticPr fontId="5"/>
  </si>
  <si>
    <t>3,508/13</t>
  </si>
  <si>
    <t>2,004/8</t>
  </si>
  <si>
    <t>　　/</t>
    <phoneticPr fontId="5"/>
  </si>
  <si>
    <t>４．廃棄物・リサイクル対策の推進</t>
  </si>
  <si>
    <t>市区町村における災害廃棄物処理に関する計画策定率</t>
  </si>
  <si>
    <t>ごみ焼却施設における老朽化対策率</t>
  </si>
  <si>
    <t>循環型社会形成推進交付金</t>
  </si>
  <si>
    <t>161</t>
  </si>
  <si>
    <t>165</t>
  </si>
  <si>
    <t>156</t>
  </si>
  <si>
    <t>169</t>
  </si>
  <si>
    <t>○</t>
  </si>
  <si>
    <t>-</t>
    <phoneticPr fontId="5"/>
  </si>
  <si>
    <t>　大規模災害からの速やかな復旧・復興のためには、災害廃棄物処理の適正かつ円滑な処理が必要不可欠であり、国民のニーズに合致している。</t>
    <phoneticPr fontId="5"/>
  </si>
  <si>
    <t>　災害対策は政府全体の課題。大規模な災害の発生に備えた平時からの廃棄物処理システムの強靱化の推進は、国土強靱化基本法等においても国が優先して対応すべき事項とされている。</t>
    <phoneticPr fontId="5"/>
  </si>
  <si>
    <t>　大規模災害からの速やかな復旧・復興のためには、災害廃棄物処理を担う強靱な廃棄物処理システムが必要不可欠であり、そのための体制作りと施設整備は優先度の高い事業である。　　</t>
    <phoneticPr fontId="5"/>
  </si>
  <si>
    <t>　交付要綱において、交付率を定めており、妥当である。</t>
  </si>
  <si>
    <t>　事業の内容によって必要なコストは様々であるが、適切に対応している。</t>
  </si>
  <si>
    <t>‐</t>
  </si>
  <si>
    <t>　真に必要なもののうち優先度の高いものに限定されている。</t>
  </si>
  <si>
    <t>事業計画の変更等によりやむを得ず繰越を行ったもの。手続きに則り、適正に繰越を行っている。</t>
    <rPh sb="0" eb="2">
      <t>ジギョウ</t>
    </rPh>
    <rPh sb="2" eb="4">
      <t>ケイカク</t>
    </rPh>
    <rPh sb="5" eb="7">
      <t>ヘンコウ</t>
    </rPh>
    <rPh sb="7" eb="8">
      <t>トウ</t>
    </rPh>
    <rPh sb="14" eb="15">
      <t>エ</t>
    </rPh>
    <rPh sb="16" eb="18">
      <t>クリコシ</t>
    </rPh>
    <rPh sb="19" eb="20">
      <t>オコナ</t>
    </rPh>
    <rPh sb="25" eb="27">
      <t>テツヅ</t>
    </rPh>
    <rPh sb="29" eb="30">
      <t>ノット</t>
    </rPh>
    <rPh sb="32" eb="34">
      <t>テキセイ</t>
    </rPh>
    <rPh sb="35" eb="37">
      <t>クリコシ</t>
    </rPh>
    <rPh sb="38" eb="39">
      <t>オコナ</t>
    </rPh>
    <phoneticPr fontId="33"/>
  </si>
  <si>
    <t>　事業実施に際しては、総合評価落札方式等により、競争性を確保した。　また、随時業務の進捗状況を把握し、必要に応じて指示を行った。</t>
    <phoneticPr fontId="5"/>
  </si>
  <si>
    <t>　成果実績及び活動実績からみて他の手段と比較して実効性の高い手段といえる。</t>
    <phoneticPr fontId="5"/>
  </si>
  <si>
    <t>活動実績及び見込みからみて、見合ったものとなっている。</t>
  </si>
  <si>
    <t>一般廃棄物処理施設の整備に要する費用を交付する事業であるため、十分に活用されている。</t>
  </si>
  <si>
    <t>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phoneticPr fontId="5"/>
  </si>
  <si>
    <t>167</t>
    <phoneticPr fontId="5"/>
  </si>
  <si>
    <t>外部有識者点検対象外</t>
    <phoneticPr fontId="33"/>
  </si>
  <si>
    <t xml:space="preserve">  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5"/>
  </si>
  <si>
    <t>施設整備費</t>
    <phoneticPr fontId="5"/>
  </si>
  <si>
    <t>エネルギー回収型廃棄物処理施設</t>
    <phoneticPr fontId="5"/>
  </si>
  <si>
    <t>鶴岡市</t>
    <rPh sb="0" eb="3">
      <t>ツルオカシ</t>
    </rPh>
    <phoneticPr fontId="5"/>
  </si>
  <si>
    <t>エネルギー回収型廃棄物処理施設</t>
    <rPh sb="5" eb="8">
      <t>カイシュウガタ</t>
    </rPh>
    <rPh sb="8" eb="11">
      <t>ハイキブツ</t>
    </rPh>
    <rPh sb="11" eb="13">
      <t>ショリ</t>
    </rPh>
    <rPh sb="13" eb="15">
      <t>シセツ</t>
    </rPh>
    <phoneticPr fontId="5"/>
  </si>
  <si>
    <t>補助金等交付</t>
  </si>
  <si>
    <t>-</t>
    <phoneticPr fontId="5"/>
  </si>
  <si>
    <t>久喜市</t>
    <rPh sb="0" eb="3">
      <t>クキシ</t>
    </rPh>
    <phoneticPr fontId="5"/>
  </si>
  <si>
    <t>藤沢市</t>
    <rPh sb="0" eb="3">
      <t>フジサワシ</t>
    </rPh>
    <phoneticPr fontId="5"/>
  </si>
  <si>
    <t>東部知多衛生組合</t>
    <phoneticPr fontId="5"/>
  </si>
  <si>
    <t>マテリアルリサイクル推進施設</t>
    <rPh sb="10" eb="14">
      <t>スイシンシセツ</t>
    </rPh>
    <phoneticPr fontId="5"/>
  </si>
  <si>
    <t>鯖江広域衛生施設組合</t>
    <phoneticPr fontId="5"/>
  </si>
  <si>
    <t>茅ヶ崎市</t>
    <rPh sb="0" eb="4">
      <t>チガサキシ</t>
    </rPh>
    <phoneticPr fontId="5"/>
  </si>
  <si>
    <t>施設整備に関する計画支援事業</t>
    <rPh sb="0" eb="4">
      <t>シセツセイビ</t>
    </rPh>
    <rPh sb="5" eb="6">
      <t>カン</t>
    </rPh>
    <rPh sb="8" eb="14">
      <t>ケイカクシエンジギョウ</t>
    </rPh>
    <phoneticPr fontId="5"/>
  </si>
  <si>
    <t>市原市</t>
    <rPh sb="0" eb="3">
      <t>イチハラシ</t>
    </rPh>
    <phoneticPr fontId="5"/>
  </si>
  <si>
    <t>泉北環境整備施設組合</t>
    <phoneticPr fontId="5"/>
  </si>
  <si>
    <t>長寿命化総合計画策定支援事業</t>
    <phoneticPr fontId="5"/>
  </si>
  <si>
    <t>田尻町</t>
    <phoneticPr fontId="5"/>
  </si>
  <si>
    <t>災害廃棄物処理計画策定支援事業</t>
    <phoneticPr fontId="5"/>
  </si>
  <si>
    <t>茨木市</t>
    <rPh sb="0" eb="3">
      <t>イバラキシ</t>
    </rPh>
    <phoneticPr fontId="5"/>
  </si>
  <si>
    <t>①令和7年度において市区町村における災害廃棄物処理に関する計画策定率を60%とする。</t>
    <phoneticPr fontId="5"/>
  </si>
  <si>
    <t>株式会社電通</t>
    <rPh sb="0" eb="4">
      <t>カブシキガイシャ</t>
    </rPh>
    <rPh sb="4" eb="6">
      <t>デンツウ</t>
    </rPh>
    <phoneticPr fontId="1"/>
  </si>
  <si>
    <t>応用地質株式会社　東京事務所</t>
  </si>
  <si>
    <t>一般社団法人泥土リサイクル協会</t>
  </si>
  <si>
    <t>株式会社建設技術研究所</t>
  </si>
  <si>
    <t>令和２年度D.waste-Netを活用した災害廃棄物対策の会議開催等業務</t>
  </si>
  <si>
    <t>令和２年度災害廃棄物処理計画策定支援モデル事業アーカイブ化業務</t>
  </si>
  <si>
    <t>令和２年度災害廃棄物再生利用促進調査検討業務</t>
  </si>
  <si>
    <t>令和２年度平成30年７月豪雨における災害廃棄物処理の振り返り業務</t>
  </si>
  <si>
    <t>パシフィックコンサルタンツ株式会社　首都圏本社</t>
  </si>
  <si>
    <t>株式会社三菱総合研究所</t>
  </si>
  <si>
    <t>株式会社パスコ</t>
  </si>
  <si>
    <t>株式会社東和テクノロジー</t>
  </si>
  <si>
    <t>公益財団法人廃棄物・３Ｒ研究財団</t>
  </si>
  <si>
    <t>令和２年度　非常災害により生じる災害廃棄物の適正かつ迅速な処理対策検討業務</t>
  </si>
  <si>
    <t>令和２年度　一般廃棄物処理に関する災害時初動対応の調査検討業務</t>
  </si>
  <si>
    <t>令和２年度　災害廃棄物発生量の推計精度向上のための方策検討業務</t>
  </si>
  <si>
    <t>令和２年度　首都直下地震における一般廃棄物処理等検討業務</t>
  </si>
  <si>
    <t>令和2年度人工衛星等を活用した被災家屋推計手法の高度化検討業務</t>
  </si>
  <si>
    <t>令和2年度災害廃棄物対策に係る国際展開検討業務</t>
  </si>
  <si>
    <t>令和２年度　災害廃棄物分野における人材育成促進検討業務</t>
  </si>
  <si>
    <t>令和２年度災害廃棄物処理における仮設処理施設設置に関する検討業務</t>
  </si>
  <si>
    <t>一般社団法人　持続可能社会推進コンサルタント協会</t>
  </si>
  <si>
    <t>中間貯蔵・環境安全事業株式会社</t>
  </si>
  <si>
    <t>令和2年度「令和２年７月大雨」災害廃棄物処理支援業務（その２）</t>
  </si>
  <si>
    <t>令和2年度「令和２年７月大雨」災害廃棄物処理支援業務（その１）</t>
  </si>
  <si>
    <t>令和２年度九州豪雨に係る災害廃棄物処理技術的支援業務</t>
  </si>
  <si>
    <t>株式会社電通　</t>
  </si>
  <si>
    <t>一般財団法人日本地図センター</t>
  </si>
  <si>
    <t>令和２年度首都圏で発生する大規模水害における一般廃棄物処理等検討業務</t>
  </si>
  <si>
    <t>令和２年度　環境省及びD.waste-Netメンバー間情報連携クラウドサービス導入支援業務</t>
  </si>
  <si>
    <t>令和2年度「令和２年７月豪雨」への対応に伴う環境省及びD.Waste-Netメンバー間情報連携クラウドサービス導入支援業務</t>
  </si>
  <si>
    <t>令和２年度「電子地形図」データ提供業務</t>
  </si>
  <si>
    <t>・廃棄物処理法　第５条の３
・災害対策基本法　第86条の５
・国土強靱化基本法　第10条
・南海トラフ地震対策特別措置法　第４条
・首都直下地震対策特別措置法　第４条
・広域臨海環境整備センター法　第20条</t>
    <phoneticPr fontId="5"/>
  </si>
  <si>
    <t>有</t>
  </si>
  <si>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phoneticPr fontId="5"/>
  </si>
  <si>
    <t>＜達成手段の概要＞
・地方自治体における災害廃棄物対策の支援（モデル事業の実施とフォローアップ）。
・近年発生している災害に関する検証・ノウハウの蓄積、情報発信及び平時からの支援ネットワークの構築。
・市町村等による廃棄物処理施設整備事業への支援。
＜達成手段の目標＞
災害発生時においても、適正かつ円滑・迅速な廃棄物の処理が実施可能となるよう、施設整備も含めた強靱な廃棄物処理システムの
構築を目指す。
関連団体との連携強化や災害時の専門家の派遣体制の整備を進めるとともに、地方環境事務所と連携して、地域ブロック単位で、国・
地方公共団体・民間事業者が参加する協議会等を設置して災害廃棄物対策の具体化を進める。
＜施策の達成すべき目標（測定指標）への寄与の内容＞
一般廃棄物の適正処理、国土強靭化</t>
    <rPh sb="51" eb="53">
      <t>キンネン</t>
    </rPh>
    <rPh sb="53" eb="55">
      <t>ハッセイ</t>
    </rPh>
    <rPh sb="59" eb="61">
      <t>サイガイ</t>
    </rPh>
    <rPh sb="62" eb="63">
      <t>カン</t>
    </rPh>
    <rPh sb="65" eb="67">
      <t>ケンショウ</t>
    </rPh>
    <rPh sb="73" eb="75">
      <t>チクセキ</t>
    </rPh>
    <rPh sb="76" eb="78">
      <t>ジョウホウ</t>
    </rPh>
    <rPh sb="78" eb="80">
      <t>ハッシン</t>
    </rPh>
    <rPh sb="80" eb="81">
      <t>オヨ</t>
    </rPh>
    <rPh sb="82" eb="84">
      <t>ヘイジ</t>
    </rPh>
    <rPh sb="87" eb="89">
      <t>シエン</t>
    </rPh>
    <rPh sb="96" eb="98">
      <t>コウチク</t>
    </rPh>
    <phoneticPr fontId="5"/>
  </si>
  <si>
    <t>-</t>
    <phoneticPr fontId="5"/>
  </si>
  <si>
    <t>-</t>
    <phoneticPr fontId="5"/>
  </si>
  <si>
    <t>5,918／40</t>
    <phoneticPr fontId="5"/>
  </si>
  <si>
    <t>関東地域における災害廃棄物処理等に関するアスベスト対策調査検討業務</t>
    <phoneticPr fontId="5"/>
  </si>
  <si>
    <t>一般競争契約
（最低価格）</t>
    <rPh sb="0" eb="2">
      <t>イッパン</t>
    </rPh>
    <rPh sb="2" eb="4">
      <t>キョウソウ</t>
    </rPh>
    <rPh sb="4" eb="6">
      <t>ケイヤク</t>
    </rPh>
    <rPh sb="8" eb="10">
      <t>サイテイ</t>
    </rPh>
    <rPh sb="10" eb="12">
      <t>カカク</t>
    </rPh>
    <phoneticPr fontId="5"/>
  </si>
  <si>
    <t>（一財）日本環境衛生センター</t>
  </si>
  <si>
    <t xml:space="preserve">令和２年度東北地方ブロックにおける大規模災害に備えた災害廃棄物対策に関する支援等業務 </t>
  </si>
  <si>
    <t>一般競争契約（最低価格）</t>
  </si>
  <si>
    <t>（株）エイト日本技術</t>
  </si>
  <si>
    <t>令和２年度令和元年東日本台風における災害廃棄物処理の振り返り等業務</t>
  </si>
  <si>
    <t>人件費</t>
    <phoneticPr fontId="5"/>
  </si>
  <si>
    <t>企画・調整費</t>
    <phoneticPr fontId="5"/>
  </si>
  <si>
    <t>雑役務費</t>
    <phoneticPr fontId="5"/>
  </si>
  <si>
    <t>サイト運用、各会議事前準備・制作進行</t>
    <phoneticPr fontId="5"/>
  </si>
  <si>
    <t>その他</t>
    <phoneticPr fontId="5"/>
  </si>
  <si>
    <t>一般管理費・消費税</t>
    <phoneticPr fontId="5"/>
  </si>
  <si>
    <t>A.　株式会社 電通</t>
    <rPh sb="3" eb="7">
      <t>カブシキガイシャ</t>
    </rPh>
    <rPh sb="8" eb="10">
      <t>デンツウ</t>
    </rPh>
    <phoneticPr fontId="5"/>
  </si>
  <si>
    <t>災害廃棄物処理計画策定モデル事業</t>
    <phoneticPr fontId="5"/>
  </si>
  <si>
    <t>一般競争入札（総合評価）</t>
    <rPh sb="0" eb="2">
      <t>イッパン</t>
    </rPh>
    <rPh sb="2" eb="4">
      <t>キョウソウ</t>
    </rPh>
    <rPh sb="4" eb="6">
      <t>ニュウサツ</t>
    </rPh>
    <rPh sb="7" eb="9">
      <t>ソウゴウ</t>
    </rPh>
    <rPh sb="9" eb="11">
      <t>ヒョウカ</t>
    </rPh>
    <phoneticPr fontId="5"/>
  </si>
  <si>
    <t>-</t>
    <phoneticPr fontId="5"/>
  </si>
  <si>
    <t>大規模災害に備えた廃棄物処理業務継続のための計画、減災対策、連携</t>
    <phoneticPr fontId="5"/>
  </si>
  <si>
    <t>-</t>
    <phoneticPr fontId="5"/>
  </si>
  <si>
    <t>大規模災害発生時における災害廃棄物対策調査検討業務</t>
    <phoneticPr fontId="5"/>
  </si>
  <si>
    <t>災害廃棄物処理住民啓発モデル事業</t>
    <phoneticPr fontId="5"/>
  </si>
  <si>
    <t>株式会社エオネックス</t>
    <rPh sb="0" eb="2">
      <t>カブシキ</t>
    </rPh>
    <rPh sb="2" eb="4">
      <t>カイシャ</t>
    </rPh>
    <phoneticPr fontId="5"/>
  </si>
  <si>
    <t>東日本大震災に係る災害廃棄物の広域処理フォローアップにおける放射能濃度測定業務</t>
    <phoneticPr fontId="5"/>
  </si>
  <si>
    <t>一般競争契約（最低価格）</t>
    <rPh sb="0" eb="6">
      <t>イッパンキョウソウケイヤク</t>
    </rPh>
    <rPh sb="7" eb="11">
      <t>サイテイカカク</t>
    </rPh>
    <phoneticPr fontId="5"/>
  </si>
  <si>
    <t>三菱UFJリサーチ＆コンサルティング株式会社大阪</t>
    <phoneticPr fontId="5"/>
  </si>
  <si>
    <t>令和２年度大規模災害時における中国四国ブロックでの広域的な災害廃棄物対策に関する調査検討業務</t>
    <phoneticPr fontId="5"/>
  </si>
  <si>
    <t>一般競争契約（総合評価）</t>
    <phoneticPr fontId="5"/>
  </si>
  <si>
    <t>令和２年度災害廃棄物処理対策研修モデル（中国四国ブロック）業務</t>
    <phoneticPr fontId="5"/>
  </si>
  <si>
    <t>令和２年度大規模災害による災害廃棄物処理事例の記録活用業務</t>
    <phoneticPr fontId="5"/>
  </si>
  <si>
    <t>パシフィックコンサルタンツ（株）</t>
    <rPh sb="14" eb="15">
      <t>カブ</t>
    </rPh>
    <phoneticPr fontId="5"/>
  </si>
  <si>
    <t>関東地域ブロックにおける災害廃棄物処理計画作成モデル業務</t>
    <phoneticPr fontId="5"/>
  </si>
  <si>
    <t>一般競争契約
（総合評価）</t>
    <rPh sb="0" eb="2">
      <t>イッパン</t>
    </rPh>
    <rPh sb="2" eb="4">
      <t>キョウソウ</t>
    </rPh>
    <rPh sb="4" eb="6">
      <t>ケイヤク</t>
    </rPh>
    <rPh sb="8" eb="10">
      <t>ソウゴウ</t>
    </rPh>
    <rPh sb="10" eb="12">
      <t>ヒョウカ</t>
    </rPh>
    <phoneticPr fontId="5"/>
  </si>
  <si>
    <t>パシフィックコンサル株式会社</t>
    <rPh sb="10" eb="12">
      <t>カブシキ</t>
    </rPh>
    <rPh sb="12" eb="14">
      <t>カイシャ</t>
    </rPh>
    <phoneticPr fontId="5"/>
  </si>
  <si>
    <t>大規模災害時における中部ブロックでの広域的な災害廃棄物対策に関する調査検討業務</t>
    <phoneticPr fontId="5"/>
  </si>
  <si>
    <t>一般競争契約（総合評価）</t>
    <rPh sb="0" eb="6">
      <t>イッパンキョウソウケイヤク</t>
    </rPh>
    <rPh sb="7" eb="9">
      <t>ソウゴウ</t>
    </rPh>
    <rPh sb="9" eb="11">
      <t>ヒョウカ</t>
    </rPh>
    <phoneticPr fontId="5"/>
  </si>
  <si>
    <t>株式会社東和テクノロジー</t>
    <phoneticPr fontId="5"/>
  </si>
  <si>
    <t>令和２年度大規模災害時における災害廃棄物処理計画策定モデル（中国地方）業務</t>
    <phoneticPr fontId="5"/>
  </si>
  <si>
    <t>令和２年度大規模災害時における災害廃棄物処理計画改定モデル（四国地方）業務</t>
    <phoneticPr fontId="5"/>
  </si>
  <si>
    <t>株式会社東和テクノロジー</t>
    <phoneticPr fontId="5"/>
  </si>
  <si>
    <t>令和２年度災害等廃棄物処理事業費補助金に係る模擬的な災害報告書検討等業務</t>
    <phoneticPr fontId="5"/>
  </si>
  <si>
    <t>一般競争契約（総合評価）</t>
    <phoneticPr fontId="5"/>
  </si>
  <si>
    <t>八千代エンジニアリング株式会社</t>
    <rPh sb="0" eb="3">
      <t>ヤチヨ</t>
    </rPh>
    <rPh sb="11" eb="15">
      <t>カブシキガイシャ</t>
    </rPh>
    <phoneticPr fontId="5"/>
  </si>
  <si>
    <t>外海離島廃棄物処理検討業務</t>
    <rPh sb="0" eb="2">
      <t>ガイカイ</t>
    </rPh>
    <rPh sb="2" eb="4">
      <t>リトウ</t>
    </rPh>
    <rPh sb="4" eb="7">
      <t>ハイキブツ</t>
    </rPh>
    <rPh sb="7" eb="9">
      <t>ショリ</t>
    </rPh>
    <rPh sb="9" eb="11">
      <t>ケントウ</t>
    </rPh>
    <rPh sb="11" eb="13">
      <t>ギョウム</t>
    </rPh>
    <phoneticPr fontId="5"/>
  </si>
  <si>
    <t>一般競争契約（総合評価）</t>
    <rPh sb="0" eb="2">
      <t>イッパン</t>
    </rPh>
    <rPh sb="2" eb="4">
      <t>キョウソウ</t>
    </rPh>
    <rPh sb="4" eb="6">
      <t>ケイヤク</t>
    </rPh>
    <rPh sb="7" eb="9">
      <t>ソウゴウ</t>
    </rPh>
    <rPh sb="9" eb="11">
      <t>ヒョウカ</t>
    </rPh>
    <phoneticPr fontId="5"/>
  </si>
  <si>
    <t>応用地質株式会社 北海道事務所</t>
    <rPh sb="0" eb="2">
      <t>オウヨウ</t>
    </rPh>
    <rPh sb="2" eb="4">
      <t>チシツ</t>
    </rPh>
    <rPh sb="4" eb="8">
      <t>カブシキガイシャ</t>
    </rPh>
    <rPh sb="9" eb="12">
      <t>ホッカイドウ</t>
    </rPh>
    <rPh sb="12" eb="15">
      <t>ジムショ</t>
    </rPh>
    <phoneticPr fontId="5"/>
  </si>
  <si>
    <t>大規模災害時北海道ブロック人材育成モデル事業業務</t>
    <phoneticPr fontId="5"/>
  </si>
  <si>
    <t>大規模災害時北海道ブロック広域的災害廃棄物対策調査検討業務</t>
    <phoneticPr fontId="5"/>
  </si>
  <si>
    <t>大規模災害時における関東地域ブロックでの広域的な災害廃棄物対策に関する調査検討業務</t>
    <phoneticPr fontId="5"/>
  </si>
  <si>
    <t>（株）建設技術研究所</t>
  </si>
  <si>
    <t>令和２年度東北地方ブロックにおける大規模災害に備えた地方公共団体による災害廃棄物処理計画作成支援等業務</t>
  </si>
  <si>
    <t>一般競争契約（総合評価）</t>
  </si>
  <si>
    <t>アジア航測株式会社 札幌営業所</t>
    <rPh sb="3" eb="5">
      <t>コウソク</t>
    </rPh>
    <rPh sb="5" eb="9">
      <t>カブシキガイシャ</t>
    </rPh>
    <rPh sb="10" eb="12">
      <t>サッポロ</t>
    </rPh>
    <rPh sb="12" eb="15">
      <t>エイギョウショ</t>
    </rPh>
    <phoneticPr fontId="5"/>
  </si>
  <si>
    <t>北海道ブロック災害廃棄物処理計画策定支援モデル事業業務</t>
    <phoneticPr fontId="5"/>
  </si>
  <si>
    <t>広域的な災害廃棄物調査検討業務</t>
    <rPh sb="0" eb="3">
      <t>コウイキテキ</t>
    </rPh>
    <rPh sb="4" eb="6">
      <t>サイガイ</t>
    </rPh>
    <rPh sb="6" eb="9">
      <t>ハイキブツ</t>
    </rPh>
    <rPh sb="9" eb="11">
      <t>チョウサ</t>
    </rPh>
    <rPh sb="11" eb="13">
      <t>ケントウ</t>
    </rPh>
    <rPh sb="13" eb="15">
      <t>ギョウム</t>
    </rPh>
    <phoneticPr fontId="5"/>
  </si>
  <si>
    <t>九州ブロック災害廃棄物処理計画作成支援業務</t>
    <rPh sb="0" eb="2">
      <t>キュウシュウ</t>
    </rPh>
    <rPh sb="6" eb="8">
      <t>サイガイ</t>
    </rPh>
    <rPh sb="8" eb="11">
      <t>ハイキブツ</t>
    </rPh>
    <rPh sb="11" eb="13">
      <t>ショリ</t>
    </rPh>
    <rPh sb="13" eb="15">
      <t>ケイカク</t>
    </rPh>
    <rPh sb="15" eb="17">
      <t>サクセイ</t>
    </rPh>
    <rPh sb="17" eb="19">
      <t>シエン</t>
    </rPh>
    <rPh sb="19" eb="21">
      <t>ギョウム</t>
    </rPh>
    <phoneticPr fontId="5"/>
  </si>
  <si>
    <t>沖縄地区災害廃棄物処理計画作成支援業務</t>
    <rPh sb="0" eb="2">
      <t>オキナワ</t>
    </rPh>
    <rPh sb="2" eb="4">
      <t>チク</t>
    </rPh>
    <rPh sb="4" eb="6">
      <t>サイガイ</t>
    </rPh>
    <rPh sb="6" eb="9">
      <t>ハイキブツ</t>
    </rPh>
    <rPh sb="9" eb="11">
      <t>ショリ</t>
    </rPh>
    <rPh sb="11" eb="13">
      <t>ケイカク</t>
    </rPh>
    <rPh sb="13" eb="15">
      <t>サクセイ</t>
    </rPh>
    <rPh sb="15" eb="17">
      <t>シエン</t>
    </rPh>
    <rPh sb="17" eb="19">
      <t>ギョウム</t>
    </rPh>
    <phoneticPr fontId="5"/>
  </si>
  <si>
    <t>株式会社建設技術研究所</t>
    <rPh sb="0" eb="4">
      <t>カブシキガイシャ</t>
    </rPh>
    <phoneticPr fontId="5"/>
  </si>
  <si>
    <t>株式会社環境管理センター</t>
    <rPh sb="0" eb="4">
      <t>カブシキガイシャ</t>
    </rPh>
    <phoneticPr fontId="5"/>
  </si>
  <si>
    <t>株式会社エイト日本技術</t>
    <rPh sb="0" eb="4">
      <t>カブシキガイシャ</t>
    </rPh>
    <phoneticPr fontId="5"/>
  </si>
  <si>
    <t>中部地域ブロックにおける災害廃棄物処理計画策定モデル事業</t>
    <phoneticPr fontId="5"/>
  </si>
  <si>
    <t>人件費</t>
    <phoneticPr fontId="25"/>
  </si>
  <si>
    <t>検討費、解析費</t>
    <phoneticPr fontId="25"/>
  </si>
  <si>
    <t>旅費</t>
    <phoneticPr fontId="25"/>
  </si>
  <si>
    <t>業務打ち合わせ等</t>
    <phoneticPr fontId="25"/>
  </si>
  <si>
    <t>B.　応用地質株式会社関西事務所</t>
    <rPh sb="7" eb="11">
      <t>カブシキガイシャ</t>
    </rPh>
    <phoneticPr fontId="5"/>
  </si>
  <si>
    <t>E.　鶴岡市</t>
    <rPh sb="3" eb="6">
      <t>ツルオカシ</t>
    </rPh>
    <phoneticPr fontId="5"/>
  </si>
  <si>
    <t>C.　一般財団法人　日本環境衛生センター</t>
    <phoneticPr fontId="5"/>
  </si>
  <si>
    <t>WEB運用費</t>
    <phoneticPr fontId="5"/>
  </si>
  <si>
    <t>D.　　株式会社 電通</t>
    <phoneticPr fontId="5"/>
  </si>
  <si>
    <t>株式会社HIRATA</t>
    <rPh sb="0" eb="4">
      <t>カブシキガイシャ</t>
    </rPh>
    <phoneticPr fontId="5"/>
  </si>
  <si>
    <t>消耗品等の購入</t>
    <rPh sb="0" eb="3">
      <t>ショウモウヒン</t>
    </rPh>
    <rPh sb="3" eb="4">
      <t>トウ</t>
    </rPh>
    <rPh sb="5" eb="7">
      <t>コウニュウ</t>
    </rPh>
    <phoneticPr fontId="5"/>
  </si>
  <si>
    <t>株式会社日産カーレンタルソリューション</t>
    <rPh sb="0" eb="4">
      <t>カブシキガイシャ</t>
    </rPh>
    <rPh sb="4" eb="6">
      <t>ニッサン</t>
    </rPh>
    <phoneticPr fontId="5"/>
  </si>
  <si>
    <t>レンタカー借り上げ</t>
    <rPh sb="5" eb="6">
      <t>カ</t>
    </rPh>
    <rPh sb="7" eb="8">
      <t>ア</t>
    </rPh>
    <phoneticPr fontId="5"/>
  </si>
  <si>
    <t>九州自動車産業開発株式会社</t>
    <rPh sb="0" eb="2">
      <t>キュウシュウ</t>
    </rPh>
    <rPh sb="2" eb="5">
      <t>ジドウシャ</t>
    </rPh>
    <rPh sb="5" eb="7">
      <t>サンギョウ</t>
    </rPh>
    <rPh sb="7" eb="9">
      <t>カイハツ</t>
    </rPh>
    <rPh sb="9" eb="13">
      <t>カブシキガイシャ</t>
    </rPh>
    <phoneticPr fontId="5"/>
  </si>
  <si>
    <t>NTTドコモ株式会社</t>
    <rPh sb="6" eb="10">
      <t>カブシキガイシャ</t>
    </rPh>
    <phoneticPr fontId="5"/>
  </si>
  <si>
    <t>通信費</t>
    <rPh sb="0" eb="3">
      <t>ツウシンヒ</t>
    </rPh>
    <phoneticPr fontId="5"/>
  </si>
  <si>
    <t>株式会社ティーガイア　</t>
    <rPh sb="0" eb="4">
      <t>カブシキガイシャ</t>
    </rPh>
    <phoneticPr fontId="5"/>
  </si>
  <si>
    <t>消耗品購入</t>
    <rPh sb="0" eb="3">
      <t>ショウモウヒン</t>
    </rPh>
    <rPh sb="3" eb="5">
      <t>コウニュウ</t>
    </rPh>
    <phoneticPr fontId="5"/>
  </si>
  <si>
    <t>株式会社カイタックトレーディング</t>
    <phoneticPr fontId="5"/>
  </si>
  <si>
    <t>株式会社紀伊國屋書店</t>
    <rPh sb="0" eb="4">
      <t>カブシキガイシャ</t>
    </rPh>
    <rPh sb="4" eb="8">
      <t>キノクニヤ</t>
    </rPh>
    <rPh sb="8" eb="10">
      <t>ショテン</t>
    </rPh>
    <phoneticPr fontId="5"/>
  </si>
  <si>
    <t>図書の購入</t>
    <rPh sb="0" eb="2">
      <t>トショ</t>
    </rPh>
    <rPh sb="3" eb="5">
      <t>コウニュウ</t>
    </rPh>
    <phoneticPr fontId="5"/>
  </si>
  <si>
    <t>個人</t>
    <rPh sb="0" eb="2">
      <t>コジン</t>
    </rPh>
    <phoneticPr fontId="5"/>
  </si>
  <si>
    <t>タクシー利用立替</t>
    <rPh sb="4" eb="6">
      <t>リヨウ</t>
    </rPh>
    <rPh sb="6" eb="8">
      <t>タテカエ</t>
    </rPh>
    <phoneticPr fontId="5"/>
  </si>
  <si>
    <t>株式会社熊文社</t>
    <rPh sb="0" eb="4">
      <t>カブシキガイシャ</t>
    </rPh>
    <rPh sb="4" eb="5">
      <t>クマ</t>
    </rPh>
    <rPh sb="5" eb="6">
      <t>ブン</t>
    </rPh>
    <rPh sb="6" eb="7">
      <t>シャ</t>
    </rPh>
    <phoneticPr fontId="5"/>
  </si>
  <si>
    <t>（株）コジマ</t>
    <phoneticPr fontId="5"/>
  </si>
  <si>
    <t>赤外線体温計購入等</t>
    <rPh sb="6" eb="8">
      <t>コウニュウ</t>
    </rPh>
    <rPh sb="8" eb="9">
      <t>トウ</t>
    </rPh>
    <phoneticPr fontId="5"/>
  </si>
  <si>
    <t>（有）両森消防</t>
    <phoneticPr fontId="5"/>
  </si>
  <si>
    <t>作業服購入等</t>
    <rPh sb="0" eb="3">
      <t>サギョウフク</t>
    </rPh>
    <rPh sb="3" eb="5">
      <t>コウニュウ</t>
    </rPh>
    <rPh sb="5" eb="6">
      <t>トウ</t>
    </rPh>
    <phoneticPr fontId="5"/>
  </si>
  <si>
    <t>ミドリ安全（株）</t>
    <phoneticPr fontId="5"/>
  </si>
  <si>
    <t>防塵マスク購入等</t>
    <rPh sb="5" eb="7">
      <t>コウニュウ</t>
    </rPh>
    <rPh sb="7" eb="8">
      <t>トウ</t>
    </rPh>
    <phoneticPr fontId="5"/>
  </si>
  <si>
    <t>（株）アクセア</t>
    <phoneticPr fontId="5"/>
  </si>
  <si>
    <t>アクリルパーテーション購入</t>
    <phoneticPr fontId="5"/>
  </si>
  <si>
    <t>（株）NTTドコモ</t>
    <rPh sb="1" eb="2">
      <t>カブ</t>
    </rPh>
    <phoneticPr fontId="5"/>
  </si>
  <si>
    <t>電話料金</t>
    <rPh sb="0" eb="2">
      <t>デンワ</t>
    </rPh>
    <rPh sb="2" eb="4">
      <t>リョウキン</t>
    </rPh>
    <phoneticPr fontId="5"/>
  </si>
  <si>
    <t>A. 合計</t>
    <rPh sb="3" eb="5">
      <t>ゴウケイ</t>
    </rPh>
    <phoneticPr fontId="5"/>
  </si>
  <si>
    <t>B. 合計</t>
    <rPh sb="3" eb="5">
      <t>ゴウケイ</t>
    </rPh>
    <phoneticPr fontId="5"/>
  </si>
  <si>
    <t>応用地質株式会社　東京事務所</t>
    <phoneticPr fontId="5"/>
  </si>
  <si>
    <t>応用地質株式会社中部事務所</t>
    <rPh sb="0" eb="2">
      <t>オウヨウ</t>
    </rPh>
    <rPh sb="2" eb="4">
      <t>チシツ</t>
    </rPh>
    <rPh sb="4" eb="6">
      <t>カブシキ</t>
    </rPh>
    <rPh sb="6" eb="8">
      <t>カイシャ</t>
    </rPh>
    <rPh sb="8" eb="10">
      <t>チュウブ</t>
    </rPh>
    <rPh sb="10" eb="12">
      <t>ジム</t>
    </rPh>
    <rPh sb="12" eb="13">
      <t>ショ</t>
    </rPh>
    <phoneticPr fontId="5"/>
  </si>
  <si>
    <t>応用地質株式会社九州事務所</t>
    <rPh sb="0" eb="2">
      <t>オウヨウ</t>
    </rPh>
    <rPh sb="2" eb="4">
      <t>チシツ</t>
    </rPh>
    <rPh sb="4" eb="8">
      <t>カブシキガイシャ</t>
    </rPh>
    <phoneticPr fontId="5"/>
  </si>
  <si>
    <t>令和２年度新型コロナウイルス感染症対策に係る一般廃棄物処理支援業務</t>
    <phoneticPr fontId="5"/>
  </si>
  <si>
    <t>人件費</t>
    <phoneticPr fontId="5"/>
  </si>
  <si>
    <t>現地技術支援</t>
    <phoneticPr fontId="5"/>
  </si>
  <si>
    <t>旅費</t>
    <rPh sb="0" eb="2">
      <t>リョヒ</t>
    </rPh>
    <phoneticPr fontId="5"/>
  </si>
  <si>
    <t>現地技術支援</t>
    <phoneticPr fontId="5"/>
  </si>
  <si>
    <t>雑役務費</t>
    <phoneticPr fontId="5"/>
  </si>
  <si>
    <t>需用費</t>
    <phoneticPr fontId="5"/>
  </si>
  <si>
    <t>レンタカー費、燃料費、高速料金</t>
    <phoneticPr fontId="5"/>
  </si>
  <si>
    <t>印刷製本費</t>
    <phoneticPr fontId="5"/>
  </si>
  <si>
    <t>諸謝金</t>
    <phoneticPr fontId="5"/>
  </si>
  <si>
    <t>一般財団法人　日本環境衛生センター東日本支局</t>
    <rPh sb="17" eb="20">
      <t>ヒガシニホン</t>
    </rPh>
    <rPh sb="20" eb="22">
      <t>シキョク</t>
    </rPh>
    <phoneticPr fontId="5"/>
  </si>
  <si>
    <t>一般財団法人　日本環境衛生センター東日本支局</t>
    <phoneticPr fontId="5"/>
  </si>
  <si>
    <t>一般財団法人日本環境衛生センター西日本支局</t>
    <rPh sb="16" eb="17">
      <t>ニシ</t>
    </rPh>
    <phoneticPr fontId="5"/>
  </si>
  <si>
    <t>令和2年度中国四国地区廃棄物不適正処理対策研修企画運営業務</t>
    <rPh sb="0" eb="2">
      <t>レイワ</t>
    </rPh>
    <rPh sb="3" eb="4">
      <t>ネン</t>
    </rPh>
    <rPh sb="4" eb="5">
      <t>ド</t>
    </rPh>
    <phoneticPr fontId="5"/>
  </si>
  <si>
    <t>一般財団法人日本環境衛生センター東日本支局</t>
    <rPh sb="16" eb="19">
      <t>ヒガシニホン</t>
    </rPh>
    <rPh sb="19" eb="21">
      <t>シキョク</t>
    </rPh>
    <phoneticPr fontId="5"/>
  </si>
  <si>
    <t>一般財団法人日本環境衛生センター西日本支局</t>
    <rPh sb="0" eb="2">
      <t>イッパン</t>
    </rPh>
    <rPh sb="2" eb="4">
      <t>ザイダン</t>
    </rPh>
    <rPh sb="4" eb="6">
      <t>ホウジン</t>
    </rPh>
    <rPh sb="6" eb="8">
      <t>ニホン</t>
    </rPh>
    <rPh sb="8" eb="10">
      <t>カンキョウ</t>
    </rPh>
    <rPh sb="10" eb="12">
      <t>エイセイ</t>
    </rPh>
    <rPh sb="16" eb="19">
      <t>ニシニホン</t>
    </rPh>
    <rPh sb="19" eb="21">
      <t>シキョク</t>
    </rPh>
    <phoneticPr fontId="5"/>
  </si>
  <si>
    <t>(小数点以下の端数処理の関係で、合計数値が一致しない場合があります)</t>
    <rPh sb="12" eb="14">
      <t>カンケイ</t>
    </rPh>
    <rPh sb="16" eb="18">
      <t>ゴウケイ</t>
    </rPh>
    <rPh sb="18" eb="20">
      <t>スウチ</t>
    </rPh>
    <phoneticPr fontId="5"/>
  </si>
  <si>
    <t>(小数点以下の端数処理の関係で、合計数値が一致しない場合があります)</t>
    <rPh sb="1" eb="4">
      <t>ショウスウテン</t>
    </rPh>
    <rPh sb="4" eb="6">
      <t>イカ</t>
    </rPh>
    <rPh sb="7" eb="9">
      <t>ハスウ</t>
    </rPh>
    <rPh sb="9" eb="11">
      <t>ショリ</t>
    </rPh>
    <rPh sb="12" eb="14">
      <t>カンケイ</t>
    </rPh>
    <rPh sb="16" eb="18">
      <t>ゴウケイ</t>
    </rPh>
    <rPh sb="18" eb="20">
      <t>スウチ</t>
    </rPh>
    <rPh sb="21" eb="23">
      <t>イッチ</t>
    </rPh>
    <rPh sb="26" eb="28">
      <t>バアイ</t>
    </rPh>
    <phoneticPr fontId="5"/>
  </si>
  <si>
    <t>　計　(11位以下の支出額があるため、合計数値が一致しない場合があります)</t>
    <rPh sb="6" eb="9">
      <t>イイカ</t>
    </rPh>
    <rPh sb="10" eb="12">
      <t>シシュツ</t>
    </rPh>
    <rPh sb="12" eb="13">
      <t>ガク</t>
    </rPh>
    <phoneticPr fontId="5"/>
  </si>
  <si>
    <t>-</t>
    <phoneticPr fontId="5"/>
  </si>
  <si>
    <t>-</t>
    <phoneticPr fontId="5"/>
  </si>
  <si>
    <t>災害廃棄物処理対策の取組状況等の調査結果（令和３年３月、パシフィックコンサルタンツ株式会社）</t>
    <phoneticPr fontId="5"/>
  </si>
  <si>
    <t>ごみ焼却施設における災害時再稼働可能な施設の割合（政令市・中核市）（災害廃棄物処理対策の取組状況等の調査結果（令和３年３月、パシフィックコンサルタンツ株式会社））</t>
    <phoneticPr fontId="5"/>
  </si>
  <si>
    <t xml:space="preserve">  環境省ホームページにおける災害廃棄物対策に関する情報の積極的な発信を行うとともに、地域ブロック協議会、都道府県が主催するシンポジウム等において災害廃棄物対策について説明する等、本業務の成果等について継続的に普及啓発活動を実施する。
　また、アウトカムの目標達成率を向上させるため、引き続き必要な予算の確保に努めるとともに、自治体への周知や技術的な支援等を行う。</t>
    <phoneticPr fontId="5"/>
  </si>
  <si>
    <t>(小数点以下の端数処理の関係で、合計数値が一致しない場合があります)</t>
    <phoneticPr fontId="5"/>
  </si>
  <si>
    <t>消耗品費</t>
    <rPh sb="0" eb="3">
      <t>ショウモウヒン</t>
    </rPh>
    <rPh sb="3" eb="4">
      <t>ヒ</t>
    </rPh>
    <phoneticPr fontId="5"/>
  </si>
  <si>
    <t>試験消耗品</t>
    <rPh sb="0" eb="2">
      <t>シケン</t>
    </rPh>
    <rPh sb="2" eb="5">
      <t>ショウモウヒン</t>
    </rPh>
    <phoneticPr fontId="5"/>
  </si>
  <si>
    <t>ﾋｱﾘﾝｸﾞ謝金､動画監修謝金</t>
    <rPh sb="6" eb="8">
      <t>シャキン</t>
    </rPh>
    <rPh sb="9" eb="11">
      <t>ドウガ</t>
    </rPh>
    <rPh sb="11" eb="13">
      <t>カンシュウ</t>
    </rPh>
    <rPh sb="13" eb="15">
      <t>シャキン</t>
    </rPh>
    <phoneticPr fontId="5"/>
  </si>
  <si>
    <t>報告書</t>
    <rPh sb="0" eb="3">
      <t>ホウコクショ</t>
    </rPh>
    <phoneticPr fontId="5"/>
  </si>
  <si>
    <t>応用地質株式会社関西事務所</t>
    <rPh sb="0" eb="2">
      <t>オウヨウ</t>
    </rPh>
    <rPh sb="2" eb="4">
      <t>チシツ</t>
    </rPh>
    <rPh sb="8" eb="10">
      <t>カンサイ</t>
    </rPh>
    <rPh sb="10" eb="13">
      <t>ジムショ</t>
    </rPh>
    <phoneticPr fontId="3"/>
  </si>
  <si>
    <t>廃棄物適正処理推進課長
名倉　良雄</t>
    <phoneticPr fontId="5"/>
  </si>
  <si>
    <t>-</t>
    <phoneticPr fontId="5"/>
  </si>
  <si>
    <t>-</t>
    <phoneticPr fontId="5"/>
  </si>
  <si>
    <t>-</t>
    <phoneticPr fontId="5"/>
  </si>
  <si>
    <t>-</t>
    <phoneticPr fontId="5"/>
  </si>
  <si>
    <t>-</t>
    <phoneticPr fontId="5"/>
  </si>
  <si>
    <t>-</t>
    <phoneticPr fontId="5"/>
  </si>
  <si>
    <t>-</t>
    <phoneticPr fontId="5"/>
  </si>
  <si>
    <t>-</t>
    <phoneticPr fontId="5"/>
  </si>
  <si>
    <t>1,801/１１</t>
    <phoneticPr fontId="5"/>
  </si>
  <si>
    <t xml:space="preserve">　成果実績及び達成度から見て、成果実績は成果目標に見合ったものになっている。なお、ごみ焼却施設の整備には複数年を要するため、成果実績として表れていないが、非常用電源設備などの自立稼働に資する設備の財政支援を行っており、目標値に対して着実に進捗している。
</t>
    <phoneticPr fontId="5"/>
  </si>
  <si>
    <t>事業の効率的な実施や一者応札の改善に向け、調達方法等を逐次検討するとともに、成果目標達成に向けた取り組みを進めること。</t>
    <phoneticPr fontId="5"/>
  </si>
  <si>
    <t>委員等旅費</t>
    <rPh sb="0" eb="2">
      <t>イイン</t>
    </rPh>
    <rPh sb="2" eb="3">
      <t>トウ</t>
    </rPh>
    <rPh sb="3" eb="5">
      <t>リョヒ</t>
    </rPh>
    <phoneticPr fontId="5"/>
  </si>
  <si>
    <t>公益財団法人廃棄物・３Ｒ研究財団</t>
    <phoneticPr fontId="5"/>
  </si>
  <si>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
実施業務において専門性の高い内容になっている等の理由から競争性が十分に確保されていない事業があったため、今後は、一者応札・一者応募とならないように、引き続き業務内容及び実施方法等を精査し、複数の業者が応募できるようにしてまいりたい。</t>
    <rPh sb="105" eb="107">
      <t>ジッシ</t>
    </rPh>
    <rPh sb="107" eb="109">
      <t>ギョウム</t>
    </rPh>
    <rPh sb="113" eb="116">
      <t>センモンセイ</t>
    </rPh>
    <rPh sb="117" eb="118">
      <t>タカ</t>
    </rPh>
    <rPh sb="157" eb="159">
      <t>コンゴ</t>
    </rPh>
    <rPh sb="161" eb="162">
      <t>イッ</t>
    </rPh>
    <rPh sb="162" eb="163">
      <t>シャ</t>
    </rPh>
    <rPh sb="163" eb="165">
      <t>オウサツ</t>
    </rPh>
    <rPh sb="166" eb="167">
      <t>イッ</t>
    </rPh>
    <rPh sb="167" eb="168">
      <t>シャ</t>
    </rPh>
    <rPh sb="168" eb="170">
      <t>オウボ</t>
    </rPh>
    <rPh sb="179" eb="180">
      <t>ヒ</t>
    </rPh>
    <rPh sb="181" eb="182">
      <t>ツヅ</t>
    </rPh>
    <rPh sb="183" eb="185">
      <t>ギョウム</t>
    </rPh>
    <rPh sb="185" eb="187">
      <t>ナイヨウ</t>
    </rPh>
    <rPh sb="187" eb="188">
      <t>オヨ</t>
    </rPh>
    <rPh sb="189" eb="191">
      <t>ジッシ</t>
    </rPh>
    <rPh sb="191" eb="193">
      <t>ホウホウ</t>
    </rPh>
    <rPh sb="193" eb="194">
      <t>トウ</t>
    </rPh>
    <rPh sb="195" eb="197">
      <t>セイサ</t>
    </rPh>
    <rPh sb="199" eb="201">
      <t>フクスウ</t>
    </rPh>
    <rPh sb="202" eb="204">
      <t>ギョウシャ</t>
    </rPh>
    <rPh sb="205" eb="207">
      <t>オウボ</t>
    </rPh>
    <phoneticPr fontId="5"/>
  </si>
  <si>
    <t>効率的な事業運営を図っていくために、一者応札の改善等に向けて、調達方法の見直しの検討を引き続き行っていく。また、災害時自立稼働に資する設備を導入する自治体に対し引き続き財政支援を行っていく。</t>
    <rPh sb="0" eb="3">
      <t>コウリツテキ</t>
    </rPh>
    <rPh sb="4" eb="6">
      <t>ジギョウ</t>
    </rPh>
    <rPh sb="6" eb="8">
      <t>ウンエイ</t>
    </rPh>
    <rPh sb="9" eb="10">
      <t>ハカ</t>
    </rPh>
    <rPh sb="18" eb="19">
      <t>イッ</t>
    </rPh>
    <rPh sb="19" eb="20">
      <t>モノ</t>
    </rPh>
    <rPh sb="20" eb="22">
      <t>オウサツ</t>
    </rPh>
    <rPh sb="23" eb="25">
      <t>カイゼン</t>
    </rPh>
    <rPh sb="25" eb="26">
      <t>トウ</t>
    </rPh>
    <rPh sb="27" eb="28">
      <t>ム</t>
    </rPh>
    <rPh sb="31" eb="33">
      <t>チョウタツ</t>
    </rPh>
    <rPh sb="33" eb="35">
      <t>ホウホウ</t>
    </rPh>
    <rPh sb="36" eb="38">
      <t>ミナオ</t>
    </rPh>
    <rPh sb="40" eb="42">
      <t>ケントウ</t>
    </rPh>
    <rPh sb="43" eb="44">
      <t>ヒ</t>
    </rPh>
    <rPh sb="45" eb="46">
      <t>ツヅ</t>
    </rPh>
    <rPh sb="47" eb="48">
      <t>オコナ</t>
    </rPh>
    <phoneticPr fontId="5"/>
  </si>
  <si>
    <t>-</t>
    <phoneticPr fontId="5"/>
  </si>
  <si>
    <t>-</t>
    <phoneticPr fontId="5"/>
  </si>
  <si>
    <t>広報媒体ﾃﾞｻﾞｲﾝ､翻訳､調達物資搬送作業、広報動画撮影・編集</t>
    <rPh sb="0" eb="2">
      <t>コウホウ</t>
    </rPh>
    <rPh sb="2" eb="4">
      <t>バイタイ</t>
    </rPh>
    <rPh sb="11" eb="13">
      <t>ホンヤク</t>
    </rPh>
    <rPh sb="14" eb="16">
      <t>チョウタツ</t>
    </rPh>
    <rPh sb="16" eb="18">
      <t>ブッシ</t>
    </rPh>
    <rPh sb="18" eb="20">
      <t>ハンソウ</t>
    </rPh>
    <rPh sb="20" eb="22">
      <t>サギョウ</t>
    </rPh>
    <phoneticPr fontId="5"/>
  </si>
  <si>
    <t>その他</t>
  </si>
  <si>
    <t>一般管理費・消費税等</t>
  </si>
  <si>
    <t>雑役務費</t>
  </si>
  <si>
    <t>印刷製本費</t>
  </si>
  <si>
    <t>一般管理費、消費税等</t>
  </si>
  <si>
    <t>調査費、雑費</t>
    <rPh sb="0" eb="3">
      <t>チョウサヒ</t>
    </rPh>
    <phoneticPr fontId="5"/>
  </si>
  <si>
    <t>災害廃棄物処理計画の策定や改定等に係るモデル事業に必要な経費の計上及び市町村等からの一般廃棄物処理施設等の整備に係る要望を踏まえた増額</t>
    <rPh sb="0" eb="2">
      <t>サイガイ</t>
    </rPh>
    <rPh sb="2" eb="5">
      <t>ハイキブツ</t>
    </rPh>
    <rPh sb="5" eb="7">
      <t>ショリ</t>
    </rPh>
    <rPh sb="7" eb="9">
      <t>ケイカク</t>
    </rPh>
    <rPh sb="10" eb="12">
      <t>サクテイ</t>
    </rPh>
    <rPh sb="13" eb="15">
      <t>カイテイ</t>
    </rPh>
    <rPh sb="15" eb="16">
      <t>トウ</t>
    </rPh>
    <rPh sb="17" eb="18">
      <t>カカ</t>
    </rPh>
    <rPh sb="22" eb="24">
      <t>ジギョウ</t>
    </rPh>
    <rPh sb="25" eb="27">
      <t>ヒツヨウ</t>
    </rPh>
    <rPh sb="28" eb="30">
      <t>ケイヒ</t>
    </rPh>
    <rPh sb="31" eb="33">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</si>
</sst>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quot;¥&quot;\-#,##0.00"/>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u/>
      <sz val="11"/>
      <color indexed="12"/>
      <name val="ＭＳ Ｐゴシック"/>
      <family val="3"/>
      <charset val="128"/>
    </font>
    <font>
      <sz val="11"/>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81" fontId="0" fillId="5" borderId="24" xfId="0" applyNumberFormat="1" applyFont="1" applyFill="1" applyBorder="1" applyAlignment="1" applyProtection="1">
      <alignment horizontal="center" vertical="center" wrapText="1" shrinkToFit="1"/>
      <protection locked="0"/>
    </xf>
    <xf numFmtId="181" fontId="0" fillId="5" borderId="25" xfId="0" applyNumberFormat="1" applyFont="1" applyFill="1" applyBorder="1" applyAlignment="1" applyProtection="1">
      <alignment horizontal="center" vertical="center" wrapText="1" shrinkToFit="1"/>
      <protection locked="0"/>
    </xf>
    <xf numFmtId="181"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shrinkToFit="1"/>
      <protection locked="0"/>
    </xf>
    <xf numFmtId="176" fontId="0" fillId="5" borderId="25" xfId="0" applyNumberFormat="1" applyFont="1" applyFill="1" applyBorder="1" applyAlignment="1" applyProtection="1">
      <alignment horizontal="left" vertical="center" wrapText="1" shrinkToFit="1"/>
      <protection locked="0"/>
    </xf>
    <xf numFmtId="176" fontId="0" fillId="5" borderId="26" xfId="0" applyNumberFormat="1"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right" vertical="center" wrapText="1" shrinkToFit="1"/>
      <protection locked="0"/>
    </xf>
    <xf numFmtId="0" fontId="0" fillId="5" borderId="25" xfId="0" applyFont="1" applyFill="1" applyBorder="1" applyAlignment="1" applyProtection="1">
      <alignment horizontal="right" vertical="center" wrapText="1" shrinkToFit="1"/>
      <protection locked="0"/>
    </xf>
    <xf numFmtId="0" fontId="0" fillId="5" borderId="26" xfId="0" applyFont="1" applyFill="1" applyBorder="1" applyAlignment="1" applyProtection="1">
      <alignment horizontal="right" vertical="center" wrapText="1" shrinkToFit="1"/>
      <protection locked="0"/>
    </xf>
    <xf numFmtId="177" fontId="0" fillId="0" borderId="24" xfId="0" applyNumberFormat="1" applyFont="1" applyFill="1" applyBorder="1" applyAlignment="1" applyProtection="1">
      <alignment horizontal="right" vertical="center" wrapText="1" shrinkToFit="1"/>
      <protection locked="0"/>
    </xf>
    <xf numFmtId="177" fontId="0" fillId="0" borderId="25" xfId="0" applyNumberFormat="1" applyFont="1" applyFill="1" applyBorder="1" applyAlignment="1" applyProtection="1">
      <alignment horizontal="right" vertical="center" wrapText="1" shrinkToFit="1"/>
      <protection locked="0"/>
    </xf>
    <xf numFmtId="177" fontId="0" fillId="0" borderId="26" xfId="0" applyNumberFormat="1" applyFont="1" applyFill="1" applyBorder="1" applyAlignment="1" applyProtection="1">
      <alignment horizontal="right"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wrapText="1" shrinkToFit="1"/>
      <protection locked="0"/>
    </xf>
    <xf numFmtId="181" fontId="3"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0" fontId="0" fillId="5" borderId="11" xfId="0" applyFont="1" applyFill="1" applyBorder="1" applyAlignment="1" applyProtection="1">
      <alignment horizontal="right" vertical="center" wrapText="1" shrinkToFit="1"/>
      <protection locked="0"/>
    </xf>
    <xf numFmtId="0" fontId="3" fillId="5" borderId="11" xfId="0" applyFont="1" applyFill="1" applyBorder="1" applyAlignment="1" applyProtection="1">
      <alignment horizontal="right" vertical="center" wrapText="1" shrinkToFit="1"/>
      <protection locked="0"/>
    </xf>
    <xf numFmtId="176" fontId="0" fillId="5" borderId="11"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7" fontId="0" fillId="0" borderId="24" xfId="0" applyNumberFormat="1" applyFont="1" applyFill="1" applyBorder="1" applyAlignment="1" applyProtection="1">
      <alignment horizontal="right" vertical="center" wrapText="1"/>
      <protection locked="0"/>
    </xf>
    <xf numFmtId="7" fontId="0" fillId="0" borderId="25" xfId="0" applyNumberFormat="1" applyFont="1" applyFill="1" applyBorder="1" applyAlignment="1" applyProtection="1">
      <alignment horizontal="right" vertical="center" wrapText="1"/>
      <protection locked="0"/>
    </xf>
    <xf numFmtId="7" fontId="0" fillId="0" borderId="26" xfId="0" applyNumberFormat="1" applyFont="1" applyFill="1" applyBorder="1" applyAlignment="1" applyProtection="1">
      <alignment horizontal="righ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0" fontId="35" fillId="0" borderId="7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34" fillId="0" borderId="69" xfId="0" applyNumberFormat="1" applyFont="1" applyFill="1" applyBorder="1" applyAlignment="1" applyProtection="1">
      <alignment horizontal="right" vertical="center"/>
      <protection locked="0"/>
    </xf>
    <xf numFmtId="177" fontId="34" fillId="0" borderId="70" xfId="0" applyNumberFormat="1" applyFont="1" applyFill="1" applyBorder="1" applyAlignment="1" applyProtection="1">
      <alignment horizontal="right" vertical="center"/>
      <protection locked="0"/>
    </xf>
    <xf numFmtId="177" fontId="34" fillId="0" borderId="95"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4" fillId="0" borderId="7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1755</xdr:colOff>
      <xdr:row>755</xdr:row>
      <xdr:rowOff>33867</xdr:rowOff>
    </xdr:from>
    <xdr:to>
      <xdr:col>45</xdr:col>
      <xdr:colOff>8467</xdr:colOff>
      <xdr:row>758</xdr:row>
      <xdr:rowOff>125520</xdr:rowOff>
    </xdr:to>
    <xdr:sp macro="" textlink="">
      <xdr:nvSpPr>
        <xdr:cNvPr id="85" name="正方形/長方形 84"/>
        <xdr:cNvSpPr/>
      </xdr:nvSpPr>
      <xdr:spPr>
        <a:xfrm>
          <a:off x="7266155" y="54288267"/>
          <a:ext cx="1124312" cy="11584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E.</a:t>
          </a:r>
          <a:r>
            <a:rPr kumimoji="1" lang="ja-JP" altLang="en-US" sz="1100" baseline="0">
              <a:solidFill>
                <a:schemeClr val="tx1"/>
              </a:solidFill>
              <a:latin typeface="+mn-ea"/>
              <a:ea typeface="+mn-ea"/>
            </a:rPr>
            <a:t>市町村及び一部事務組合等</a:t>
          </a:r>
          <a:endParaRPr kumimoji="1" lang="en-US" altLang="ja-JP" sz="1100" baseline="0">
            <a:solidFill>
              <a:schemeClr val="tx1"/>
            </a:solidFill>
            <a:latin typeface="+mn-ea"/>
            <a:ea typeface="+mn-ea"/>
          </a:endParaRPr>
        </a:p>
        <a:p>
          <a:pPr algn="ctr"/>
          <a:r>
            <a:rPr kumimoji="1" lang="ja-JP" altLang="en-US" sz="1100" baseline="0">
              <a:solidFill>
                <a:schemeClr val="tx1"/>
              </a:solidFill>
              <a:latin typeface="+mn-ea"/>
              <a:ea typeface="+mn-ea"/>
            </a:rPr>
            <a:t>　</a:t>
          </a:r>
          <a:r>
            <a:rPr kumimoji="1" lang="en-US" altLang="ja-JP" sz="1100" baseline="0">
              <a:solidFill>
                <a:sysClr val="windowText" lastClr="000000"/>
              </a:solidFill>
              <a:latin typeface="+mn-ea"/>
              <a:ea typeface="+mn-ea"/>
            </a:rPr>
            <a:t>11</a:t>
          </a:r>
          <a:r>
            <a:rPr kumimoji="1" lang="en-US" altLang="ja-JP" sz="1100" baseline="0">
              <a:solidFill>
                <a:srgbClr val="FF0000"/>
              </a:solidFill>
              <a:latin typeface="+mn-ea"/>
              <a:ea typeface="+mn-ea"/>
            </a:rPr>
            <a:t> </a:t>
          </a:r>
          <a:r>
            <a:rPr kumimoji="1" lang="ja-JP" altLang="en-US" sz="1100" baseline="0">
              <a:solidFill>
                <a:schemeClr val="tx1"/>
              </a:solidFill>
              <a:latin typeface="+mn-ea"/>
              <a:ea typeface="+mn-ea"/>
            </a:rPr>
            <a:t>件</a:t>
          </a:r>
        </a:p>
        <a:p>
          <a:pPr algn="ctr"/>
          <a:r>
            <a:rPr kumimoji="1" lang="en-US" altLang="ja-JP" sz="1100" baseline="0">
              <a:solidFill>
                <a:schemeClr val="tx1"/>
              </a:solidFill>
              <a:latin typeface="+mn-ea"/>
              <a:ea typeface="+mn-ea"/>
            </a:rPr>
            <a:t>1,801</a:t>
          </a:r>
          <a:r>
            <a:rPr kumimoji="1" lang="ja-JP" altLang="en-US" sz="1100" baseline="0">
              <a:solidFill>
                <a:schemeClr val="tx1"/>
              </a:solidFill>
              <a:latin typeface="+mn-ea"/>
              <a:ea typeface="+mn-ea"/>
            </a:rPr>
            <a:t>百万円</a:t>
          </a:r>
        </a:p>
      </xdr:txBody>
    </xdr:sp>
    <xdr:clientData/>
  </xdr:twoCellAnchor>
  <xdr:oneCellAnchor>
    <xdr:from>
      <xdr:col>38</xdr:col>
      <xdr:colOff>152754</xdr:colOff>
      <xdr:row>759</xdr:row>
      <xdr:rowOff>10114</xdr:rowOff>
    </xdr:from>
    <xdr:ext cx="1163509" cy="1081217"/>
    <xdr:sp macro="" textlink="">
      <xdr:nvSpPr>
        <xdr:cNvPr id="86" name="大かっこ 85"/>
        <xdr:cNvSpPr/>
      </xdr:nvSpPr>
      <xdr:spPr>
        <a:xfrm>
          <a:off x="7230887" y="55686914"/>
          <a:ext cx="1163509" cy="108121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地域計画及び災害廃棄物処理計画に基づく廃棄物処理施設整備事業等の施行　</a:t>
          </a:r>
          <a:endParaRPr kumimoji="1" lang="en-US" altLang="ja-JP" sz="1100" baseline="0">
            <a:solidFill>
              <a:schemeClr val="tx1"/>
            </a:solidFill>
            <a:effectLst/>
            <a:latin typeface="+mn-lt"/>
            <a:ea typeface="+mn-ea"/>
            <a:cs typeface="+mn-cs"/>
          </a:endParaRPr>
        </a:p>
      </xdr:txBody>
    </xdr:sp>
    <xdr:clientData/>
  </xdr:oneCellAnchor>
  <xdr:oneCellAnchor>
    <xdr:from>
      <xdr:col>39</xdr:col>
      <xdr:colOff>93084</xdr:colOff>
      <xdr:row>754</xdr:row>
      <xdr:rowOff>19133</xdr:rowOff>
    </xdr:from>
    <xdr:ext cx="965371" cy="183384"/>
    <xdr:sp macro="" textlink="">
      <xdr:nvSpPr>
        <xdr:cNvPr id="87" name="正方形/長方形 86"/>
        <xdr:cNvSpPr/>
      </xdr:nvSpPr>
      <xdr:spPr>
        <a:xfrm>
          <a:off x="7357484" y="53926400"/>
          <a:ext cx="965371" cy="183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spAutoFit/>
        </a:bodyPr>
        <a:lstStyle/>
        <a:p>
          <a:pPr algn="ctr"/>
          <a:r>
            <a:rPr kumimoji="1" lang="en-US" altLang="ja-JP" sz="1100" baseline="0">
              <a:solidFill>
                <a:schemeClr val="tx1"/>
              </a:solidFill>
            </a:rPr>
            <a:t>【</a:t>
          </a:r>
          <a:r>
            <a:rPr kumimoji="1" lang="ja-JP" altLang="en-US" sz="1100" baseline="0">
              <a:solidFill>
                <a:schemeClr val="tx1"/>
              </a:solidFill>
            </a:rPr>
            <a:t>交付金</a:t>
          </a:r>
          <a:r>
            <a:rPr kumimoji="1" lang="en-US" altLang="ja-JP" sz="1100" baseline="0">
              <a:solidFill>
                <a:schemeClr val="tx1"/>
              </a:solidFill>
            </a:rPr>
            <a:t>】</a:t>
          </a:r>
        </a:p>
      </xdr:txBody>
    </xdr:sp>
    <xdr:clientData/>
  </xdr:oneCellAnchor>
  <xdr:twoCellAnchor>
    <xdr:from>
      <xdr:col>41</xdr:col>
      <xdr:colOff>147765</xdr:colOff>
      <xdr:row>751</xdr:row>
      <xdr:rowOff>327232</xdr:rowOff>
    </xdr:from>
    <xdr:to>
      <xdr:col>41</xdr:col>
      <xdr:colOff>147766</xdr:colOff>
      <xdr:row>753</xdr:row>
      <xdr:rowOff>216225</xdr:rowOff>
    </xdr:to>
    <xdr:cxnSp macro="">
      <xdr:nvCxnSpPr>
        <xdr:cNvPr id="88" name="直線矢印コネクタ 87"/>
        <xdr:cNvCxnSpPr/>
      </xdr:nvCxnSpPr>
      <xdr:spPr>
        <a:xfrm>
          <a:off x="7784698" y="53176165"/>
          <a:ext cx="1" cy="59172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170240</xdr:colOff>
      <xdr:row>752</xdr:row>
      <xdr:rowOff>240695</xdr:rowOff>
    </xdr:from>
    <xdr:to>
      <xdr:col>20</xdr:col>
      <xdr:colOff>91278</xdr:colOff>
      <xdr:row>756</xdr:row>
      <xdr:rowOff>48830</xdr:rowOff>
    </xdr:to>
    <xdr:sp macro="" textlink="">
      <xdr:nvSpPr>
        <xdr:cNvPr id="89" name="正方形/長方形 88"/>
        <xdr:cNvSpPr/>
      </xdr:nvSpPr>
      <xdr:spPr>
        <a:xfrm>
          <a:off x="1846640" y="53436762"/>
          <a:ext cx="1969971"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一般競争契約</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12</xdr:col>
      <xdr:colOff>94114</xdr:colOff>
      <xdr:row>755</xdr:row>
      <xdr:rowOff>24902</xdr:rowOff>
    </xdr:from>
    <xdr:to>
      <xdr:col>17</xdr:col>
      <xdr:colOff>148379</xdr:colOff>
      <xdr:row>758</xdr:row>
      <xdr:rowOff>83817</xdr:rowOff>
    </xdr:to>
    <xdr:sp macro="" textlink="">
      <xdr:nvSpPr>
        <xdr:cNvPr id="90" name="正方形/長方形 89"/>
        <xdr:cNvSpPr/>
      </xdr:nvSpPr>
      <xdr:spPr>
        <a:xfrm>
          <a:off x="2329314" y="54279302"/>
          <a:ext cx="985598"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8</a:t>
          </a:r>
          <a:r>
            <a:rPr kumimoji="1" lang="ja-JP" altLang="en-US" sz="1100" baseline="0">
              <a:solidFill>
                <a:schemeClr val="tx1"/>
              </a:solidFill>
              <a:latin typeface="+mn-ea"/>
              <a:ea typeface="+mn-ea"/>
            </a:rPr>
            <a:t> 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87</a:t>
          </a:r>
          <a:r>
            <a:rPr kumimoji="1" lang="ja-JP" altLang="en-US" sz="1100" baseline="0">
              <a:solidFill>
                <a:schemeClr val="tx1"/>
              </a:solidFill>
              <a:latin typeface="+mn-ea"/>
              <a:ea typeface="+mn-ea"/>
            </a:rPr>
            <a:t> 百万円</a:t>
          </a:r>
        </a:p>
      </xdr:txBody>
    </xdr:sp>
    <xdr:clientData/>
  </xdr:twoCellAnchor>
  <xdr:twoCellAnchor>
    <xdr:from>
      <xdr:col>16</xdr:col>
      <xdr:colOff>111831</xdr:colOff>
      <xdr:row>752</xdr:row>
      <xdr:rowOff>240696</xdr:rowOff>
    </xdr:from>
    <xdr:to>
      <xdr:col>27</xdr:col>
      <xdr:colOff>32868</xdr:colOff>
      <xdr:row>756</xdr:row>
      <xdr:rowOff>48831</xdr:rowOff>
    </xdr:to>
    <xdr:sp macro="" textlink="">
      <xdr:nvSpPr>
        <xdr:cNvPr id="91" name="正方形/長方形 90"/>
        <xdr:cNvSpPr/>
      </xdr:nvSpPr>
      <xdr:spPr>
        <a:xfrm>
          <a:off x="3092098" y="53436763"/>
          <a:ext cx="1969970"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一般競争契約</a:t>
          </a:r>
          <a:endParaRPr kumimoji="1" lang="en-US" altLang="ja-JP" sz="1200" baseline="0">
            <a:solidFill>
              <a:schemeClr val="tx1"/>
            </a:solidFill>
          </a:endParaRPr>
        </a:p>
        <a:p>
          <a:pPr algn="ctr"/>
          <a:r>
            <a:rPr kumimoji="1" lang="ja-JP" altLang="en-US" sz="1200" baseline="0">
              <a:solidFill>
                <a:schemeClr val="tx1"/>
              </a:solidFill>
            </a:rPr>
            <a:t>（総合評価）</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19</xdr:col>
      <xdr:colOff>32958</xdr:colOff>
      <xdr:row>755</xdr:row>
      <xdr:rowOff>37773</xdr:rowOff>
    </xdr:from>
    <xdr:to>
      <xdr:col>24</xdr:col>
      <xdr:colOff>105390</xdr:colOff>
      <xdr:row>758</xdr:row>
      <xdr:rowOff>96688</xdr:rowOff>
    </xdr:to>
    <xdr:sp macro="" textlink="">
      <xdr:nvSpPr>
        <xdr:cNvPr id="92" name="正方形/長方形 91"/>
        <xdr:cNvSpPr/>
      </xdr:nvSpPr>
      <xdr:spPr>
        <a:xfrm>
          <a:off x="3572025" y="54292173"/>
          <a:ext cx="1003765"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B.</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30</a:t>
          </a:r>
          <a:r>
            <a:rPr kumimoji="1" lang="ja-JP" altLang="en-US" sz="1100" baseline="0">
              <a:solidFill>
                <a:schemeClr val="tx1"/>
              </a:solidFill>
              <a:latin typeface="+mn-ea"/>
              <a:ea typeface="+mn-ea"/>
            </a:rPr>
            <a:t> 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679</a:t>
          </a:r>
          <a:r>
            <a:rPr kumimoji="1" lang="ja-JP" altLang="en-US" sz="1100" baseline="0">
              <a:solidFill>
                <a:schemeClr val="tx1"/>
              </a:solidFill>
              <a:latin typeface="+mn-ea"/>
              <a:ea typeface="+mn-ea"/>
            </a:rPr>
            <a:t> 百万円</a:t>
          </a:r>
        </a:p>
      </xdr:txBody>
    </xdr:sp>
    <xdr:clientData/>
  </xdr:twoCellAnchor>
  <xdr:twoCellAnchor>
    <xdr:from>
      <xdr:col>25</xdr:col>
      <xdr:colOff>123232</xdr:colOff>
      <xdr:row>755</xdr:row>
      <xdr:rowOff>50645</xdr:rowOff>
    </xdr:from>
    <xdr:to>
      <xdr:col>31</xdr:col>
      <xdr:colOff>13001</xdr:colOff>
      <xdr:row>758</xdr:row>
      <xdr:rowOff>109560</xdr:rowOff>
    </xdr:to>
    <xdr:sp macro="" textlink="">
      <xdr:nvSpPr>
        <xdr:cNvPr id="93" name="正方形/長方形 92"/>
        <xdr:cNvSpPr/>
      </xdr:nvSpPr>
      <xdr:spPr>
        <a:xfrm>
          <a:off x="4779899" y="54305045"/>
          <a:ext cx="1007369"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C.</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 </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78 </a:t>
          </a:r>
          <a:r>
            <a:rPr kumimoji="1" lang="ja-JP" altLang="en-US" sz="1100" baseline="0">
              <a:solidFill>
                <a:schemeClr val="tx1"/>
              </a:solidFill>
              <a:latin typeface="+mn-ea"/>
              <a:ea typeface="+mn-ea"/>
            </a:rPr>
            <a:t>百万円</a:t>
          </a:r>
        </a:p>
      </xdr:txBody>
    </xdr:sp>
    <xdr:clientData/>
  </xdr:twoCellAnchor>
  <xdr:twoCellAnchor>
    <xdr:from>
      <xdr:col>23</xdr:col>
      <xdr:colOff>38835</xdr:colOff>
      <xdr:row>752</xdr:row>
      <xdr:rowOff>240696</xdr:rowOff>
    </xdr:from>
    <xdr:to>
      <xdr:col>33</xdr:col>
      <xdr:colOff>146139</xdr:colOff>
      <xdr:row>756</xdr:row>
      <xdr:rowOff>48831</xdr:rowOff>
    </xdr:to>
    <xdr:sp macro="" textlink="">
      <xdr:nvSpPr>
        <xdr:cNvPr id="94" name="正方形/長方形 93"/>
        <xdr:cNvSpPr/>
      </xdr:nvSpPr>
      <xdr:spPr>
        <a:xfrm>
          <a:off x="4322968" y="53436763"/>
          <a:ext cx="1969971"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（その他）</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32</xdr:col>
      <xdr:colOff>62764</xdr:colOff>
      <xdr:row>755</xdr:row>
      <xdr:rowOff>63517</xdr:rowOff>
    </xdr:from>
    <xdr:to>
      <xdr:col>37</xdr:col>
      <xdr:colOff>141546</xdr:colOff>
      <xdr:row>758</xdr:row>
      <xdr:rowOff>122432</xdr:rowOff>
    </xdr:to>
    <xdr:sp macro="" textlink="">
      <xdr:nvSpPr>
        <xdr:cNvPr id="95" name="正方形/長方形 94"/>
        <xdr:cNvSpPr/>
      </xdr:nvSpPr>
      <xdr:spPr>
        <a:xfrm>
          <a:off x="6023297" y="54317917"/>
          <a:ext cx="1010116" cy="1125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D.</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18 </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7 </a:t>
          </a:r>
          <a:r>
            <a:rPr kumimoji="1" lang="ja-JP" altLang="en-US" sz="1100" baseline="0">
              <a:solidFill>
                <a:schemeClr val="tx1"/>
              </a:solidFill>
              <a:latin typeface="+mn-ea"/>
              <a:ea typeface="+mn-ea"/>
            </a:rPr>
            <a:t>百万円</a:t>
          </a:r>
        </a:p>
      </xdr:txBody>
    </xdr:sp>
    <xdr:clientData/>
  </xdr:twoCellAnchor>
  <xdr:twoCellAnchor>
    <xdr:from>
      <xdr:col>29</xdr:col>
      <xdr:colOff>128764</xdr:colOff>
      <xdr:row>752</xdr:row>
      <xdr:rowOff>240696</xdr:rowOff>
    </xdr:from>
    <xdr:to>
      <xdr:col>40</xdr:col>
      <xdr:colOff>49801</xdr:colOff>
      <xdr:row>756</xdr:row>
      <xdr:rowOff>48831</xdr:rowOff>
    </xdr:to>
    <xdr:sp macro="" textlink="">
      <xdr:nvSpPr>
        <xdr:cNvPr id="96" name="正方形/長方形 95"/>
        <xdr:cNvSpPr/>
      </xdr:nvSpPr>
      <xdr:spPr>
        <a:xfrm>
          <a:off x="5530497" y="53436763"/>
          <a:ext cx="1969971" cy="1222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（少額）</a:t>
          </a:r>
          <a:r>
            <a:rPr kumimoji="1" lang="en-US" altLang="ja-JP" sz="1200" baseline="0">
              <a:solidFill>
                <a:schemeClr val="tx1"/>
              </a:solidFill>
            </a:rPr>
            <a:t>】</a:t>
          </a:r>
          <a:endParaRPr kumimoji="1" lang="en-US" altLang="ja-JP" sz="800" baseline="0">
            <a:solidFill>
              <a:schemeClr val="tx1"/>
            </a:solidFill>
          </a:endParaRPr>
        </a:p>
      </xdr:txBody>
    </xdr:sp>
    <xdr:clientData/>
  </xdr:twoCellAnchor>
  <xdr:oneCellAnchor>
    <xdr:from>
      <xdr:col>18</xdr:col>
      <xdr:colOff>174432</xdr:colOff>
      <xdr:row>759</xdr:row>
      <xdr:rowOff>18931</xdr:rowOff>
    </xdr:from>
    <xdr:ext cx="1023037" cy="1048587"/>
    <xdr:sp macro="" textlink="">
      <xdr:nvSpPr>
        <xdr:cNvPr id="97" name="大かっこ 96"/>
        <xdr:cNvSpPr/>
      </xdr:nvSpPr>
      <xdr:spPr>
        <a:xfrm>
          <a:off x="3527232" y="55695731"/>
          <a:ext cx="1023037" cy="104858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災害廃棄物処理計画策定モデル事業等</a:t>
          </a:r>
          <a:endParaRPr kumimoji="1" lang="en-US" altLang="ja-JP" sz="1100" baseline="0">
            <a:solidFill>
              <a:schemeClr val="tx1"/>
            </a:solidFill>
            <a:effectLst/>
            <a:latin typeface="+mn-lt"/>
            <a:ea typeface="+mn-ea"/>
            <a:cs typeface="+mn-cs"/>
          </a:endParaRPr>
        </a:p>
      </xdr:txBody>
    </xdr:sp>
    <xdr:clientData/>
  </xdr:oneCellAnchor>
  <xdr:oneCellAnchor>
    <xdr:from>
      <xdr:col>25</xdr:col>
      <xdr:colOff>110361</xdr:colOff>
      <xdr:row>759</xdr:row>
      <xdr:rowOff>18932</xdr:rowOff>
    </xdr:from>
    <xdr:ext cx="1003985" cy="1048586"/>
    <xdr:sp macro="" textlink="">
      <xdr:nvSpPr>
        <xdr:cNvPr id="98" name="大かっこ 97"/>
        <xdr:cNvSpPr/>
      </xdr:nvSpPr>
      <xdr:spPr>
        <a:xfrm>
          <a:off x="4767028" y="55695732"/>
          <a:ext cx="1003985" cy="104858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「令和元年台風第</a:t>
          </a:r>
          <a:r>
            <a:rPr kumimoji="1" lang="en-US" altLang="ja-JP" sz="1100" baseline="0">
              <a:solidFill>
                <a:schemeClr val="tx1"/>
              </a:solidFill>
              <a:effectLst/>
              <a:latin typeface="+mn-lt"/>
              <a:ea typeface="+mn-ea"/>
              <a:cs typeface="+mn-cs"/>
            </a:rPr>
            <a:t>19</a:t>
          </a:r>
          <a:r>
            <a:rPr kumimoji="1" lang="ja-JP" altLang="en-US" sz="1100" baseline="0">
              <a:solidFill>
                <a:schemeClr val="tx1"/>
              </a:solidFill>
              <a:effectLst/>
              <a:latin typeface="+mn-lt"/>
              <a:ea typeface="+mn-ea"/>
              <a:cs typeface="+mn-cs"/>
            </a:rPr>
            <a:t>号」被災家屋棟数の推計業務等</a:t>
          </a:r>
          <a:endParaRPr kumimoji="1" lang="en-US" altLang="ja-JP" sz="1100" baseline="0">
            <a:solidFill>
              <a:schemeClr val="tx1"/>
            </a:solidFill>
            <a:effectLst/>
            <a:latin typeface="+mn-lt"/>
            <a:ea typeface="+mn-ea"/>
            <a:cs typeface="+mn-cs"/>
          </a:endParaRPr>
        </a:p>
      </xdr:txBody>
    </xdr:sp>
    <xdr:clientData/>
  </xdr:oneCellAnchor>
  <xdr:oneCellAnchor>
    <xdr:from>
      <xdr:col>32</xdr:col>
      <xdr:colOff>65314</xdr:colOff>
      <xdr:row>759</xdr:row>
      <xdr:rowOff>30517</xdr:rowOff>
    </xdr:from>
    <xdr:ext cx="1119831" cy="1029730"/>
    <xdr:sp macro="" textlink="">
      <xdr:nvSpPr>
        <xdr:cNvPr id="99" name="大かっこ 98"/>
        <xdr:cNvSpPr/>
      </xdr:nvSpPr>
      <xdr:spPr>
        <a:xfrm>
          <a:off x="6025847" y="55707317"/>
          <a:ext cx="1119831"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D.Waste-Net</a:t>
          </a:r>
          <a:r>
            <a:rPr kumimoji="1" lang="ja-JP" altLang="en-US" sz="1100" baseline="0">
              <a:solidFill>
                <a:schemeClr val="tx1"/>
              </a:solidFill>
              <a:effectLst/>
              <a:latin typeface="+mn-lt"/>
              <a:ea typeface="+mn-ea"/>
              <a:cs typeface="+mn-cs"/>
            </a:rPr>
            <a:t>メンバー意見交換会運営業務等</a:t>
          </a:r>
          <a:endParaRPr kumimoji="1" lang="en-US" altLang="ja-JP" sz="1100" baseline="0">
            <a:solidFill>
              <a:schemeClr val="tx1"/>
            </a:solidFill>
            <a:effectLst/>
            <a:latin typeface="+mn-lt"/>
            <a:ea typeface="+mn-ea"/>
            <a:cs typeface="+mn-cs"/>
          </a:endParaRPr>
        </a:p>
      </xdr:txBody>
    </xdr:sp>
    <xdr:clientData/>
  </xdr:oneCellAnchor>
  <xdr:oneCellAnchor>
    <xdr:from>
      <xdr:col>12</xdr:col>
      <xdr:colOff>29755</xdr:colOff>
      <xdr:row>759</xdr:row>
      <xdr:rowOff>30517</xdr:rowOff>
    </xdr:from>
    <xdr:ext cx="1068345" cy="1068346"/>
    <xdr:sp macro="" textlink="">
      <xdr:nvSpPr>
        <xdr:cNvPr id="100" name="大かっこ 99"/>
        <xdr:cNvSpPr/>
      </xdr:nvSpPr>
      <xdr:spPr>
        <a:xfrm>
          <a:off x="2264955" y="55707317"/>
          <a:ext cx="1068345" cy="106834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D.waste-Net</a:t>
          </a:r>
          <a:r>
            <a:rPr kumimoji="1" lang="ja-JP" altLang="en-US" sz="1100" baseline="0">
              <a:solidFill>
                <a:schemeClr val="tx1"/>
              </a:solidFill>
              <a:effectLst/>
              <a:latin typeface="+mn-lt"/>
              <a:ea typeface="+mn-ea"/>
              <a:cs typeface="+mn-cs"/>
            </a:rPr>
            <a:t>を活用した災害廃棄物対策の会議開催等</a:t>
          </a:r>
          <a:endParaRPr kumimoji="1" lang="en-US" altLang="ja-JP" sz="1100" baseline="0">
            <a:solidFill>
              <a:schemeClr val="tx1"/>
            </a:solidFill>
            <a:effectLst/>
            <a:latin typeface="+mn-lt"/>
            <a:ea typeface="+mn-ea"/>
            <a:cs typeface="+mn-cs"/>
          </a:endParaRPr>
        </a:p>
      </xdr:txBody>
    </xdr:sp>
    <xdr:clientData/>
  </xdr:oneCellAnchor>
  <xdr:twoCellAnchor>
    <xdr:from>
      <xdr:col>22</xdr:col>
      <xdr:colOff>111117</xdr:colOff>
      <xdr:row>748</xdr:row>
      <xdr:rowOff>0</xdr:rowOff>
    </xdr:from>
    <xdr:to>
      <xdr:col>33</xdr:col>
      <xdr:colOff>150578</xdr:colOff>
      <xdr:row>749</xdr:row>
      <xdr:rowOff>299257</xdr:rowOff>
    </xdr:to>
    <xdr:sp macro="" textlink="">
      <xdr:nvSpPr>
        <xdr:cNvPr id="101" name="正方形/長方形 100"/>
        <xdr:cNvSpPr/>
      </xdr:nvSpPr>
      <xdr:spPr>
        <a:xfrm>
          <a:off x="4208984" y="51782133"/>
          <a:ext cx="2088394" cy="654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2679 </a:t>
          </a:r>
          <a:r>
            <a:rPr kumimoji="1" lang="ja-JP" altLang="en-US" sz="1100" baseline="0">
              <a:solidFill>
                <a:schemeClr val="tx1"/>
              </a:solidFill>
              <a:latin typeface="+mn-ea"/>
              <a:ea typeface="+mn-ea"/>
            </a:rPr>
            <a:t>百万円</a:t>
          </a:r>
        </a:p>
      </xdr:txBody>
    </xdr:sp>
    <xdr:clientData/>
  </xdr:twoCellAnchor>
  <xdr:twoCellAnchor>
    <xdr:from>
      <xdr:col>8</xdr:col>
      <xdr:colOff>20444</xdr:colOff>
      <xdr:row>748</xdr:row>
      <xdr:rowOff>323396</xdr:rowOff>
    </xdr:from>
    <xdr:to>
      <xdr:col>22</xdr:col>
      <xdr:colOff>111117</xdr:colOff>
      <xdr:row>748</xdr:row>
      <xdr:rowOff>353786</xdr:rowOff>
    </xdr:to>
    <xdr:cxnSp macro="">
      <xdr:nvCxnSpPr>
        <xdr:cNvPr id="102" name="直線コネクタ 101"/>
        <xdr:cNvCxnSpPr>
          <a:stCxn id="101" idx="1"/>
        </xdr:cNvCxnSpPr>
      </xdr:nvCxnSpPr>
      <xdr:spPr>
        <a:xfrm flipH="1">
          <a:off x="1510577" y="52105529"/>
          <a:ext cx="2698407" cy="3039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751</xdr:row>
      <xdr:rowOff>314534</xdr:rowOff>
    </xdr:from>
    <xdr:to>
      <xdr:col>41</xdr:col>
      <xdr:colOff>130772</xdr:colOff>
      <xdr:row>751</xdr:row>
      <xdr:rowOff>322943</xdr:rowOff>
    </xdr:to>
    <xdr:cxnSp macro="">
      <xdr:nvCxnSpPr>
        <xdr:cNvPr id="103" name="直線コネクタ 102"/>
        <xdr:cNvCxnSpPr/>
      </xdr:nvCxnSpPr>
      <xdr:spPr>
        <a:xfrm flipH="1" flipV="1">
          <a:off x="1490133" y="53163467"/>
          <a:ext cx="6277572" cy="8409"/>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149822</xdr:colOff>
      <xdr:row>752</xdr:row>
      <xdr:rowOff>1209</xdr:rowOff>
    </xdr:from>
    <xdr:to>
      <xdr:col>14</xdr:col>
      <xdr:colOff>149823</xdr:colOff>
      <xdr:row>753</xdr:row>
      <xdr:rowOff>229269</xdr:rowOff>
    </xdr:to>
    <xdr:cxnSp macro="">
      <xdr:nvCxnSpPr>
        <xdr:cNvPr id="104" name="直線矢印コネクタ 103"/>
        <xdr:cNvCxnSpPr/>
      </xdr:nvCxnSpPr>
      <xdr:spPr>
        <a:xfrm>
          <a:off x="2757555" y="53197276"/>
          <a:ext cx="1" cy="5836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17068</xdr:colOff>
      <xdr:row>752</xdr:row>
      <xdr:rowOff>12266</xdr:rowOff>
    </xdr:from>
    <xdr:to>
      <xdr:col>22</xdr:col>
      <xdr:colOff>17069</xdr:colOff>
      <xdr:row>753</xdr:row>
      <xdr:rowOff>242140</xdr:rowOff>
    </xdr:to>
    <xdr:cxnSp macro="">
      <xdr:nvCxnSpPr>
        <xdr:cNvPr id="105" name="直線矢印コネクタ 104"/>
        <xdr:cNvCxnSpPr/>
      </xdr:nvCxnSpPr>
      <xdr:spPr>
        <a:xfrm>
          <a:off x="4114935" y="53208333"/>
          <a:ext cx="1" cy="585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65270</xdr:colOff>
      <xdr:row>752</xdr:row>
      <xdr:rowOff>12267</xdr:rowOff>
    </xdr:from>
    <xdr:to>
      <xdr:col>28</xdr:col>
      <xdr:colOff>65271</xdr:colOff>
      <xdr:row>753</xdr:row>
      <xdr:rowOff>242141</xdr:rowOff>
    </xdr:to>
    <xdr:cxnSp macro="">
      <xdr:nvCxnSpPr>
        <xdr:cNvPr id="106" name="直線矢印コネクタ 105"/>
        <xdr:cNvCxnSpPr/>
      </xdr:nvCxnSpPr>
      <xdr:spPr>
        <a:xfrm>
          <a:off x="5280737" y="53208334"/>
          <a:ext cx="1" cy="585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50796</xdr:colOff>
      <xdr:row>752</xdr:row>
      <xdr:rowOff>1209</xdr:rowOff>
    </xdr:from>
    <xdr:to>
      <xdr:col>35</xdr:col>
      <xdr:colOff>50797</xdr:colOff>
      <xdr:row>753</xdr:row>
      <xdr:rowOff>229269</xdr:rowOff>
    </xdr:to>
    <xdr:cxnSp macro="">
      <xdr:nvCxnSpPr>
        <xdr:cNvPr id="107" name="直線矢印コネクタ 106"/>
        <xdr:cNvCxnSpPr/>
      </xdr:nvCxnSpPr>
      <xdr:spPr>
        <a:xfrm>
          <a:off x="6570129" y="53197276"/>
          <a:ext cx="1" cy="5836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119886</xdr:colOff>
      <xdr:row>748</xdr:row>
      <xdr:rowOff>0</xdr:rowOff>
    </xdr:from>
    <xdr:to>
      <xdr:col>44</xdr:col>
      <xdr:colOff>186108</xdr:colOff>
      <xdr:row>749</xdr:row>
      <xdr:rowOff>299257</xdr:rowOff>
    </xdr:to>
    <xdr:sp macro="" textlink="">
      <xdr:nvSpPr>
        <xdr:cNvPr id="108" name="正方形/長方形 107"/>
        <xdr:cNvSpPr/>
      </xdr:nvSpPr>
      <xdr:spPr>
        <a:xfrm>
          <a:off x="7198019" y="51782133"/>
          <a:ext cx="1183822" cy="654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事務費</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27 </a:t>
          </a:r>
          <a:r>
            <a:rPr kumimoji="1" lang="ja-JP" altLang="en-US" sz="1100" baseline="0">
              <a:solidFill>
                <a:schemeClr val="tx1"/>
              </a:solidFill>
              <a:latin typeface="+mn-ea"/>
              <a:ea typeface="+mn-ea"/>
            </a:rPr>
            <a:t>百万円</a:t>
          </a:r>
        </a:p>
      </xdr:txBody>
    </xdr:sp>
    <xdr:clientData/>
  </xdr:twoCellAnchor>
  <xdr:twoCellAnchor>
    <xdr:from>
      <xdr:col>33</xdr:col>
      <xdr:colOff>150578</xdr:colOff>
      <xdr:row>748</xdr:row>
      <xdr:rowOff>327429</xdr:rowOff>
    </xdr:from>
    <xdr:to>
      <xdr:col>38</xdr:col>
      <xdr:colOff>119886</xdr:colOff>
      <xdr:row>748</xdr:row>
      <xdr:rowOff>327429</xdr:rowOff>
    </xdr:to>
    <xdr:cxnSp macro="">
      <xdr:nvCxnSpPr>
        <xdr:cNvPr id="109" name="直線矢印コネクタ 108"/>
        <xdr:cNvCxnSpPr>
          <a:stCxn id="101" idx="3"/>
          <a:endCxn id="108" idx="1"/>
        </xdr:cNvCxnSpPr>
      </xdr:nvCxnSpPr>
      <xdr:spPr>
        <a:xfrm>
          <a:off x="6297378" y="52109562"/>
          <a:ext cx="90064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749</xdr:row>
      <xdr:rowOff>0</xdr:rowOff>
    </xdr:from>
    <xdr:to>
      <xdr:col>8</xdr:col>
      <xdr:colOff>10149</xdr:colOff>
      <xdr:row>751</xdr:row>
      <xdr:rowOff>305291</xdr:rowOff>
    </xdr:to>
    <xdr:cxnSp macro="">
      <xdr:nvCxnSpPr>
        <xdr:cNvPr id="110" name="直線コネクタ 109"/>
        <xdr:cNvCxnSpPr/>
      </xdr:nvCxnSpPr>
      <xdr:spPr>
        <a:xfrm flipH="1">
          <a:off x="1490133" y="52137733"/>
          <a:ext cx="10149" cy="101649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32658</xdr:colOff>
      <xdr:row>31</xdr:row>
      <xdr:rowOff>21772</xdr:rowOff>
    </xdr:from>
    <xdr:to>
      <xdr:col>41</xdr:col>
      <xdr:colOff>141514</xdr:colOff>
      <xdr:row>31</xdr:row>
      <xdr:rowOff>272143</xdr:rowOff>
    </xdr:to>
    <xdr:sp macro="" textlink="">
      <xdr:nvSpPr>
        <xdr:cNvPr id="2" name="テキスト ボックス 1"/>
        <xdr:cNvSpPr txBox="1"/>
      </xdr:nvSpPr>
      <xdr:spPr>
        <a:xfrm>
          <a:off x="7064829" y="12050486"/>
          <a:ext cx="664028" cy="250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調査中</a:t>
          </a:r>
        </a:p>
      </xdr:txBody>
    </xdr:sp>
    <xdr:clientData/>
  </xdr:twoCellAnchor>
  <xdr:twoCellAnchor>
    <xdr:from>
      <xdr:col>38</xdr:col>
      <xdr:colOff>43544</xdr:colOff>
      <xdr:row>38</xdr:row>
      <xdr:rowOff>21772</xdr:rowOff>
    </xdr:from>
    <xdr:to>
      <xdr:col>41</xdr:col>
      <xdr:colOff>152400</xdr:colOff>
      <xdr:row>38</xdr:row>
      <xdr:rowOff>272143</xdr:rowOff>
    </xdr:to>
    <xdr:sp macro="" textlink="">
      <xdr:nvSpPr>
        <xdr:cNvPr id="29" name="テキスト ボックス 28"/>
        <xdr:cNvSpPr txBox="1"/>
      </xdr:nvSpPr>
      <xdr:spPr>
        <a:xfrm>
          <a:off x="7075715" y="13999029"/>
          <a:ext cx="664028" cy="250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321</v>
      </c>
      <c r="AJ2" s="192" t="s">
        <v>625</v>
      </c>
      <c r="AK2" s="192"/>
      <c r="AL2" s="192"/>
      <c r="AM2" s="192"/>
      <c r="AN2" s="83" t="s">
        <v>321</v>
      </c>
      <c r="AO2" s="192">
        <v>20</v>
      </c>
      <c r="AP2" s="192"/>
      <c r="AQ2" s="192"/>
      <c r="AR2" s="84" t="s">
        <v>624</v>
      </c>
      <c r="AS2" s="193">
        <v>171</v>
      </c>
      <c r="AT2" s="193"/>
      <c r="AU2" s="193"/>
      <c r="AV2" s="83" t="str">
        <f>IF(AW2="","","-")</f>
        <v/>
      </c>
      <c r="AW2" s="387"/>
      <c r="AX2" s="387"/>
    </row>
    <row r="3" spans="1:50" ht="21" customHeight="1" thickBot="1" x14ac:dyDescent="0.2">
      <c r="A3" s="565" t="s">
        <v>617</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23" t="s">
        <v>63</v>
      </c>
      <c r="AJ3" s="567" t="s">
        <v>627</v>
      </c>
      <c r="AK3" s="567"/>
      <c r="AL3" s="567"/>
      <c r="AM3" s="567"/>
      <c r="AN3" s="567"/>
      <c r="AO3" s="567"/>
      <c r="AP3" s="567"/>
      <c r="AQ3" s="567"/>
      <c r="AR3" s="567"/>
      <c r="AS3" s="567"/>
      <c r="AT3" s="567"/>
      <c r="AU3" s="567"/>
      <c r="AV3" s="567"/>
      <c r="AW3" s="567"/>
      <c r="AX3" s="24" t="s">
        <v>64</v>
      </c>
    </row>
    <row r="4" spans="1:50" ht="24.75" customHeight="1" x14ac:dyDescent="0.15">
      <c r="A4" s="783" t="s">
        <v>25</v>
      </c>
      <c r="B4" s="784"/>
      <c r="C4" s="784"/>
      <c r="D4" s="784"/>
      <c r="E4" s="784"/>
      <c r="F4" s="784"/>
      <c r="G4" s="759" t="s">
        <v>628</v>
      </c>
      <c r="H4" s="760"/>
      <c r="I4" s="760"/>
      <c r="J4" s="760"/>
      <c r="K4" s="760"/>
      <c r="L4" s="760"/>
      <c r="M4" s="760"/>
      <c r="N4" s="760"/>
      <c r="O4" s="760"/>
      <c r="P4" s="760"/>
      <c r="Q4" s="760"/>
      <c r="R4" s="760"/>
      <c r="S4" s="760"/>
      <c r="T4" s="760"/>
      <c r="U4" s="760"/>
      <c r="V4" s="760"/>
      <c r="W4" s="760"/>
      <c r="X4" s="760"/>
      <c r="Y4" s="761" t="s">
        <v>1</v>
      </c>
      <c r="Z4" s="762"/>
      <c r="AA4" s="762"/>
      <c r="AB4" s="762"/>
      <c r="AC4" s="762"/>
      <c r="AD4" s="763"/>
      <c r="AE4" s="764" t="s">
        <v>629</v>
      </c>
      <c r="AF4" s="765"/>
      <c r="AG4" s="765"/>
      <c r="AH4" s="765"/>
      <c r="AI4" s="765"/>
      <c r="AJ4" s="765"/>
      <c r="AK4" s="765"/>
      <c r="AL4" s="765"/>
      <c r="AM4" s="765"/>
      <c r="AN4" s="765"/>
      <c r="AO4" s="765"/>
      <c r="AP4" s="766"/>
      <c r="AQ4" s="767" t="s">
        <v>2</v>
      </c>
      <c r="AR4" s="762"/>
      <c r="AS4" s="762"/>
      <c r="AT4" s="762"/>
      <c r="AU4" s="762"/>
      <c r="AV4" s="762"/>
      <c r="AW4" s="762"/>
      <c r="AX4" s="768"/>
    </row>
    <row r="5" spans="1:50" ht="30" customHeight="1" x14ac:dyDescent="0.15">
      <c r="A5" s="769" t="s">
        <v>66</v>
      </c>
      <c r="B5" s="770"/>
      <c r="C5" s="770"/>
      <c r="D5" s="770"/>
      <c r="E5" s="770"/>
      <c r="F5" s="771"/>
      <c r="G5" s="600" t="s">
        <v>630</v>
      </c>
      <c r="H5" s="601"/>
      <c r="I5" s="601"/>
      <c r="J5" s="601"/>
      <c r="K5" s="601"/>
      <c r="L5" s="601"/>
      <c r="M5" s="602" t="s">
        <v>65</v>
      </c>
      <c r="N5" s="603"/>
      <c r="O5" s="603"/>
      <c r="P5" s="603"/>
      <c r="Q5" s="603"/>
      <c r="R5" s="604"/>
      <c r="S5" s="605" t="s">
        <v>631</v>
      </c>
      <c r="T5" s="601"/>
      <c r="U5" s="601"/>
      <c r="V5" s="601"/>
      <c r="W5" s="601"/>
      <c r="X5" s="606"/>
      <c r="Y5" s="775" t="s">
        <v>3</v>
      </c>
      <c r="Z5" s="776"/>
      <c r="AA5" s="776"/>
      <c r="AB5" s="776"/>
      <c r="AC5" s="776"/>
      <c r="AD5" s="777"/>
      <c r="AE5" s="778" t="s">
        <v>632</v>
      </c>
      <c r="AF5" s="778"/>
      <c r="AG5" s="778"/>
      <c r="AH5" s="778"/>
      <c r="AI5" s="778"/>
      <c r="AJ5" s="778"/>
      <c r="AK5" s="778"/>
      <c r="AL5" s="778"/>
      <c r="AM5" s="778"/>
      <c r="AN5" s="778"/>
      <c r="AO5" s="778"/>
      <c r="AP5" s="779"/>
      <c r="AQ5" s="780" t="s">
        <v>864</v>
      </c>
      <c r="AR5" s="781"/>
      <c r="AS5" s="781"/>
      <c r="AT5" s="781"/>
      <c r="AU5" s="781"/>
      <c r="AV5" s="781"/>
      <c r="AW5" s="781"/>
      <c r="AX5" s="782"/>
    </row>
    <row r="6" spans="1:50" ht="39" customHeight="1" x14ac:dyDescent="0.15">
      <c r="A6" s="785" t="s">
        <v>4</v>
      </c>
      <c r="B6" s="786"/>
      <c r="C6" s="786"/>
      <c r="D6" s="786"/>
      <c r="E6" s="786"/>
      <c r="F6" s="786"/>
      <c r="G6" s="939" t="str">
        <f>入力規則等!F39</f>
        <v>一般会計</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104.1" customHeight="1" x14ac:dyDescent="0.15">
      <c r="A7" s="888" t="s">
        <v>22</v>
      </c>
      <c r="B7" s="889"/>
      <c r="C7" s="889"/>
      <c r="D7" s="889"/>
      <c r="E7" s="889"/>
      <c r="F7" s="890"/>
      <c r="G7" s="891" t="s">
        <v>728</v>
      </c>
      <c r="H7" s="892"/>
      <c r="I7" s="892"/>
      <c r="J7" s="892"/>
      <c r="K7" s="892"/>
      <c r="L7" s="892"/>
      <c r="M7" s="892"/>
      <c r="N7" s="892"/>
      <c r="O7" s="892"/>
      <c r="P7" s="892"/>
      <c r="Q7" s="892"/>
      <c r="R7" s="892"/>
      <c r="S7" s="892"/>
      <c r="T7" s="892"/>
      <c r="U7" s="892"/>
      <c r="V7" s="892"/>
      <c r="W7" s="892"/>
      <c r="X7" s="893"/>
      <c r="Y7" s="385" t="s">
        <v>304</v>
      </c>
      <c r="Z7" s="282"/>
      <c r="AA7" s="282"/>
      <c r="AB7" s="282"/>
      <c r="AC7" s="282"/>
      <c r="AD7" s="386"/>
      <c r="AE7" s="372" t="s">
        <v>730</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88" t="s">
        <v>208</v>
      </c>
      <c r="B8" s="889"/>
      <c r="C8" s="889"/>
      <c r="D8" s="889"/>
      <c r="E8" s="889"/>
      <c r="F8" s="890"/>
      <c r="G8" s="204" t="str">
        <f>入力規則等!A27</f>
        <v>国土強靱化施策</v>
      </c>
      <c r="H8" s="205"/>
      <c r="I8" s="205"/>
      <c r="J8" s="205"/>
      <c r="K8" s="205"/>
      <c r="L8" s="205"/>
      <c r="M8" s="205"/>
      <c r="N8" s="205"/>
      <c r="O8" s="205"/>
      <c r="P8" s="205"/>
      <c r="Q8" s="205"/>
      <c r="R8" s="205"/>
      <c r="S8" s="205"/>
      <c r="T8" s="205"/>
      <c r="U8" s="205"/>
      <c r="V8" s="205"/>
      <c r="W8" s="205"/>
      <c r="X8" s="206"/>
      <c r="Y8" s="611" t="s">
        <v>209</v>
      </c>
      <c r="Z8" s="612"/>
      <c r="AA8" s="612"/>
      <c r="AB8" s="612"/>
      <c r="AC8" s="612"/>
      <c r="AD8" s="613"/>
      <c r="AE8" s="800"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801"/>
    </row>
    <row r="9" spans="1:50" ht="58.5" customHeight="1" x14ac:dyDescent="0.15">
      <c r="A9" s="109" t="s">
        <v>23</v>
      </c>
      <c r="B9" s="110"/>
      <c r="C9" s="110"/>
      <c r="D9" s="110"/>
      <c r="E9" s="110"/>
      <c r="F9" s="110"/>
      <c r="G9" s="614" t="s">
        <v>633</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6"/>
    </row>
    <row r="10" spans="1:50" ht="142.5" customHeight="1" x14ac:dyDescent="0.15">
      <c r="A10" s="802" t="s">
        <v>29</v>
      </c>
      <c r="B10" s="803"/>
      <c r="C10" s="803"/>
      <c r="D10" s="803"/>
      <c r="E10" s="803"/>
      <c r="F10" s="803"/>
      <c r="G10" s="733" t="s">
        <v>634</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802" t="s">
        <v>5</v>
      </c>
      <c r="B11" s="803"/>
      <c r="C11" s="803"/>
      <c r="D11" s="803"/>
      <c r="E11" s="803"/>
      <c r="F11" s="811"/>
      <c r="G11" s="772" t="str">
        <f>入力規則等!P10</f>
        <v>委託・請負、交付</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103" t="s">
        <v>24</v>
      </c>
      <c r="B12" s="104"/>
      <c r="C12" s="104"/>
      <c r="D12" s="104"/>
      <c r="E12" s="104"/>
      <c r="F12" s="105"/>
      <c r="G12" s="739"/>
      <c r="H12" s="740"/>
      <c r="I12" s="740"/>
      <c r="J12" s="740"/>
      <c r="K12" s="740"/>
      <c r="L12" s="740"/>
      <c r="M12" s="740"/>
      <c r="N12" s="740"/>
      <c r="O12" s="740"/>
      <c r="P12" s="289" t="s">
        <v>305</v>
      </c>
      <c r="Q12" s="284"/>
      <c r="R12" s="284"/>
      <c r="S12" s="284"/>
      <c r="T12" s="284"/>
      <c r="U12" s="284"/>
      <c r="V12" s="285"/>
      <c r="W12" s="289" t="s">
        <v>327</v>
      </c>
      <c r="X12" s="284"/>
      <c r="Y12" s="284"/>
      <c r="Z12" s="284"/>
      <c r="AA12" s="284"/>
      <c r="AB12" s="284"/>
      <c r="AC12" s="285"/>
      <c r="AD12" s="289" t="s">
        <v>614</v>
      </c>
      <c r="AE12" s="284"/>
      <c r="AF12" s="284"/>
      <c r="AG12" s="284"/>
      <c r="AH12" s="284"/>
      <c r="AI12" s="284"/>
      <c r="AJ12" s="285"/>
      <c r="AK12" s="289" t="s">
        <v>618</v>
      </c>
      <c r="AL12" s="284"/>
      <c r="AM12" s="284"/>
      <c r="AN12" s="284"/>
      <c r="AO12" s="284"/>
      <c r="AP12" s="284"/>
      <c r="AQ12" s="285"/>
      <c r="AR12" s="289" t="s">
        <v>619</v>
      </c>
      <c r="AS12" s="284"/>
      <c r="AT12" s="284"/>
      <c r="AU12" s="284"/>
      <c r="AV12" s="284"/>
      <c r="AW12" s="284"/>
      <c r="AX12" s="804"/>
    </row>
    <row r="13" spans="1:50" ht="21" customHeight="1" x14ac:dyDescent="0.15">
      <c r="A13" s="106"/>
      <c r="B13" s="107"/>
      <c r="C13" s="107"/>
      <c r="D13" s="107"/>
      <c r="E13" s="107"/>
      <c r="F13" s="108"/>
      <c r="G13" s="805" t="s">
        <v>6</v>
      </c>
      <c r="H13" s="806"/>
      <c r="I13" s="699" t="s">
        <v>7</v>
      </c>
      <c r="J13" s="700"/>
      <c r="K13" s="700"/>
      <c r="L13" s="700"/>
      <c r="M13" s="700"/>
      <c r="N13" s="700"/>
      <c r="O13" s="701"/>
      <c r="P13" s="149">
        <v>3115</v>
      </c>
      <c r="Q13" s="150"/>
      <c r="R13" s="150"/>
      <c r="S13" s="150"/>
      <c r="T13" s="150"/>
      <c r="U13" s="150"/>
      <c r="V13" s="151"/>
      <c r="W13" s="149">
        <v>2931</v>
      </c>
      <c r="X13" s="150"/>
      <c r="Y13" s="150"/>
      <c r="Z13" s="150"/>
      <c r="AA13" s="150"/>
      <c r="AB13" s="150"/>
      <c r="AC13" s="151"/>
      <c r="AD13" s="149">
        <v>3564</v>
      </c>
      <c r="AE13" s="150"/>
      <c r="AF13" s="150"/>
      <c r="AG13" s="150"/>
      <c r="AH13" s="150"/>
      <c r="AI13" s="150"/>
      <c r="AJ13" s="151"/>
      <c r="AK13" s="149">
        <v>1396</v>
      </c>
      <c r="AL13" s="150"/>
      <c r="AM13" s="150"/>
      <c r="AN13" s="150"/>
      <c r="AO13" s="150"/>
      <c r="AP13" s="150"/>
      <c r="AQ13" s="151"/>
      <c r="AR13" s="146">
        <v>4214</v>
      </c>
      <c r="AS13" s="147"/>
      <c r="AT13" s="147"/>
      <c r="AU13" s="147"/>
      <c r="AV13" s="147"/>
      <c r="AW13" s="147"/>
      <c r="AX13" s="384"/>
    </row>
    <row r="14" spans="1:50" ht="21" customHeight="1" x14ac:dyDescent="0.15">
      <c r="A14" s="106"/>
      <c r="B14" s="107"/>
      <c r="C14" s="107"/>
      <c r="D14" s="107"/>
      <c r="E14" s="107"/>
      <c r="F14" s="108"/>
      <c r="G14" s="807"/>
      <c r="H14" s="808"/>
      <c r="I14" s="617" t="s">
        <v>8</v>
      </c>
      <c r="J14" s="690"/>
      <c r="K14" s="690"/>
      <c r="L14" s="690"/>
      <c r="M14" s="690"/>
      <c r="N14" s="690"/>
      <c r="O14" s="691"/>
      <c r="P14" s="149">
        <v>564</v>
      </c>
      <c r="Q14" s="150"/>
      <c r="R14" s="150"/>
      <c r="S14" s="150"/>
      <c r="T14" s="150"/>
      <c r="U14" s="150"/>
      <c r="V14" s="151"/>
      <c r="W14" s="149">
        <v>1320</v>
      </c>
      <c r="X14" s="150"/>
      <c r="Y14" s="150"/>
      <c r="Z14" s="150"/>
      <c r="AA14" s="150"/>
      <c r="AB14" s="150"/>
      <c r="AC14" s="151"/>
      <c r="AD14" s="149">
        <v>2758</v>
      </c>
      <c r="AE14" s="150"/>
      <c r="AF14" s="150"/>
      <c r="AG14" s="150"/>
      <c r="AH14" s="150"/>
      <c r="AI14" s="150"/>
      <c r="AJ14" s="151"/>
      <c r="AK14" s="149" t="s">
        <v>635</v>
      </c>
      <c r="AL14" s="150"/>
      <c r="AM14" s="150"/>
      <c r="AN14" s="150"/>
      <c r="AO14" s="150"/>
      <c r="AP14" s="150"/>
      <c r="AQ14" s="151"/>
      <c r="AR14" s="726"/>
      <c r="AS14" s="726"/>
      <c r="AT14" s="726"/>
      <c r="AU14" s="726"/>
      <c r="AV14" s="726"/>
      <c r="AW14" s="726"/>
      <c r="AX14" s="727"/>
    </row>
    <row r="15" spans="1:50" ht="21" customHeight="1" x14ac:dyDescent="0.15">
      <c r="A15" s="106"/>
      <c r="B15" s="107"/>
      <c r="C15" s="107"/>
      <c r="D15" s="107"/>
      <c r="E15" s="107"/>
      <c r="F15" s="108"/>
      <c r="G15" s="807"/>
      <c r="H15" s="808"/>
      <c r="I15" s="617" t="s">
        <v>50</v>
      </c>
      <c r="J15" s="618"/>
      <c r="K15" s="618"/>
      <c r="L15" s="618"/>
      <c r="M15" s="618"/>
      <c r="N15" s="618"/>
      <c r="O15" s="619"/>
      <c r="P15" s="149">
        <v>1658</v>
      </c>
      <c r="Q15" s="150"/>
      <c r="R15" s="150"/>
      <c r="S15" s="150"/>
      <c r="T15" s="150"/>
      <c r="U15" s="150"/>
      <c r="V15" s="151"/>
      <c r="W15" s="149">
        <v>564</v>
      </c>
      <c r="X15" s="150"/>
      <c r="Y15" s="150"/>
      <c r="Z15" s="150"/>
      <c r="AA15" s="150"/>
      <c r="AB15" s="150"/>
      <c r="AC15" s="151"/>
      <c r="AD15" s="149">
        <v>1840</v>
      </c>
      <c r="AE15" s="150"/>
      <c r="AF15" s="150"/>
      <c r="AG15" s="150"/>
      <c r="AH15" s="150"/>
      <c r="AI15" s="150"/>
      <c r="AJ15" s="151"/>
      <c r="AK15" s="149">
        <v>5438</v>
      </c>
      <c r="AL15" s="150"/>
      <c r="AM15" s="150"/>
      <c r="AN15" s="150"/>
      <c r="AO15" s="150"/>
      <c r="AP15" s="150"/>
      <c r="AQ15" s="151"/>
      <c r="AR15" s="149" t="s">
        <v>880</v>
      </c>
      <c r="AS15" s="150"/>
      <c r="AT15" s="150"/>
      <c r="AU15" s="150"/>
      <c r="AV15" s="150"/>
      <c r="AW15" s="150"/>
      <c r="AX15" s="689"/>
    </row>
    <row r="16" spans="1:50" ht="21" customHeight="1" x14ac:dyDescent="0.15">
      <c r="A16" s="106"/>
      <c r="B16" s="107"/>
      <c r="C16" s="107"/>
      <c r="D16" s="107"/>
      <c r="E16" s="107"/>
      <c r="F16" s="108"/>
      <c r="G16" s="807"/>
      <c r="H16" s="808"/>
      <c r="I16" s="617" t="s">
        <v>51</v>
      </c>
      <c r="J16" s="618"/>
      <c r="K16" s="618"/>
      <c r="L16" s="618"/>
      <c r="M16" s="618"/>
      <c r="N16" s="618"/>
      <c r="O16" s="619"/>
      <c r="P16" s="149">
        <v>-564</v>
      </c>
      <c r="Q16" s="150"/>
      <c r="R16" s="150"/>
      <c r="S16" s="150"/>
      <c r="T16" s="150"/>
      <c r="U16" s="150"/>
      <c r="V16" s="151"/>
      <c r="W16" s="149">
        <v>-1840</v>
      </c>
      <c r="X16" s="150"/>
      <c r="Y16" s="150"/>
      <c r="Z16" s="150"/>
      <c r="AA16" s="150"/>
      <c r="AB16" s="150"/>
      <c r="AC16" s="151"/>
      <c r="AD16" s="149">
        <v>-5438</v>
      </c>
      <c r="AE16" s="150"/>
      <c r="AF16" s="150"/>
      <c r="AG16" s="150"/>
      <c r="AH16" s="150"/>
      <c r="AI16" s="150"/>
      <c r="AJ16" s="151"/>
      <c r="AK16" s="149" t="s">
        <v>635</v>
      </c>
      <c r="AL16" s="150"/>
      <c r="AM16" s="150"/>
      <c r="AN16" s="150"/>
      <c r="AO16" s="150"/>
      <c r="AP16" s="150"/>
      <c r="AQ16" s="151"/>
      <c r="AR16" s="736"/>
      <c r="AS16" s="737"/>
      <c r="AT16" s="737"/>
      <c r="AU16" s="737"/>
      <c r="AV16" s="737"/>
      <c r="AW16" s="737"/>
      <c r="AX16" s="738"/>
    </row>
    <row r="17" spans="1:50" ht="24.75" customHeight="1" x14ac:dyDescent="0.15">
      <c r="A17" s="106"/>
      <c r="B17" s="107"/>
      <c r="C17" s="107"/>
      <c r="D17" s="107"/>
      <c r="E17" s="107"/>
      <c r="F17" s="108"/>
      <c r="G17" s="807"/>
      <c r="H17" s="808"/>
      <c r="I17" s="617" t="s">
        <v>49</v>
      </c>
      <c r="J17" s="690"/>
      <c r="K17" s="690"/>
      <c r="L17" s="690"/>
      <c r="M17" s="690"/>
      <c r="N17" s="690"/>
      <c r="O17" s="691"/>
      <c r="P17" s="149" t="s">
        <v>635</v>
      </c>
      <c r="Q17" s="150"/>
      <c r="R17" s="150"/>
      <c r="S17" s="150"/>
      <c r="T17" s="150"/>
      <c r="U17" s="150"/>
      <c r="V17" s="151"/>
      <c r="W17" s="149" t="s">
        <v>635</v>
      </c>
      <c r="X17" s="150"/>
      <c r="Y17" s="150"/>
      <c r="Z17" s="150"/>
      <c r="AA17" s="150"/>
      <c r="AB17" s="150"/>
      <c r="AC17" s="151"/>
      <c r="AD17" s="149" t="s">
        <v>659</v>
      </c>
      <c r="AE17" s="150"/>
      <c r="AF17" s="150"/>
      <c r="AG17" s="150"/>
      <c r="AH17" s="150"/>
      <c r="AI17" s="150"/>
      <c r="AJ17" s="151"/>
      <c r="AK17" s="149" t="s">
        <v>635</v>
      </c>
      <c r="AL17" s="150"/>
      <c r="AM17" s="150"/>
      <c r="AN17" s="150"/>
      <c r="AO17" s="150"/>
      <c r="AP17" s="150"/>
      <c r="AQ17" s="151"/>
      <c r="AR17" s="382"/>
      <c r="AS17" s="382"/>
      <c r="AT17" s="382"/>
      <c r="AU17" s="382"/>
      <c r="AV17" s="382"/>
      <c r="AW17" s="382"/>
      <c r="AX17" s="383"/>
    </row>
    <row r="18" spans="1:50" ht="24.75" customHeight="1" x14ac:dyDescent="0.15">
      <c r="A18" s="106"/>
      <c r="B18" s="107"/>
      <c r="C18" s="107"/>
      <c r="D18" s="107"/>
      <c r="E18" s="107"/>
      <c r="F18" s="108"/>
      <c r="G18" s="809"/>
      <c r="H18" s="810"/>
      <c r="I18" s="797" t="s">
        <v>20</v>
      </c>
      <c r="J18" s="798"/>
      <c r="K18" s="798"/>
      <c r="L18" s="798"/>
      <c r="M18" s="798"/>
      <c r="N18" s="798"/>
      <c r="O18" s="799"/>
      <c r="P18" s="155">
        <f>SUM(P13:V17)</f>
        <v>4773</v>
      </c>
      <c r="Q18" s="156"/>
      <c r="R18" s="156"/>
      <c r="S18" s="156"/>
      <c r="T18" s="156"/>
      <c r="U18" s="156"/>
      <c r="V18" s="157"/>
      <c r="W18" s="155">
        <f>SUM(W13:AC17)</f>
        <v>2975</v>
      </c>
      <c r="X18" s="156"/>
      <c r="Y18" s="156"/>
      <c r="Z18" s="156"/>
      <c r="AA18" s="156"/>
      <c r="AB18" s="156"/>
      <c r="AC18" s="157"/>
      <c r="AD18" s="155">
        <f>SUM(AD13:AJ17)</f>
        <v>2724</v>
      </c>
      <c r="AE18" s="156"/>
      <c r="AF18" s="156"/>
      <c r="AG18" s="156"/>
      <c r="AH18" s="156"/>
      <c r="AI18" s="156"/>
      <c r="AJ18" s="157"/>
      <c r="AK18" s="155">
        <f>SUM(AK13:AQ17)</f>
        <v>6834</v>
      </c>
      <c r="AL18" s="156"/>
      <c r="AM18" s="156"/>
      <c r="AN18" s="156"/>
      <c r="AO18" s="156"/>
      <c r="AP18" s="156"/>
      <c r="AQ18" s="157"/>
      <c r="AR18" s="155">
        <f>SUM(AR13:AX17)</f>
        <v>4214</v>
      </c>
      <c r="AS18" s="156"/>
      <c r="AT18" s="156"/>
      <c r="AU18" s="156"/>
      <c r="AV18" s="156"/>
      <c r="AW18" s="156"/>
      <c r="AX18" s="579"/>
    </row>
    <row r="19" spans="1:50" ht="24.75" customHeight="1" x14ac:dyDescent="0.15">
      <c r="A19" s="106"/>
      <c r="B19" s="107"/>
      <c r="C19" s="107"/>
      <c r="D19" s="107"/>
      <c r="E19" s="107"/>
      <c r="F19" s="108"/>
      <c r="G19" s="577" t="s">
        <v>9</v>
      </c>
      <c r="H19" s="578"/>
      <c r="I19" s="578"/>
      <c r="J19" s="578"/>
      <c r="K19" s="578"/>
      <c r="L19" s="578"/>
      <c r="M19" s="578"/>
      <c r="N19" s="578"/>
      <c r="O19" s="578"/>
      <c r="P19" s="149">
        <v>4118</v>
      </c>
      <c r="Q19" s="150"/>
      <c r="R19" s="150"/>
      <c r="S19" s="150"/>
      <c r="T19" s="150"/>
      <c r="U19" s="150"/>
      <c r="V19" s="151"/>
      <c r="W19" s="149">
        <v>2792</v>
      </c>
      <c r="X19" s="150"/>
      <c r="Y19" s="150"/>
      <c r="Z19" s="150"/>
      <c r="AA19" s="150"/>
      <c r="AB19" s="150"/>
      <c r="AC19" s="151"/>
      <c r="AD19" s="149">
        <f>2679</f>
        <v>2679</v>
      </c>
      <c r="AE19" s="150"/>
      <c r="AF19" s="150"/>
      <c r="AG19" s="150"/>
      <c r="AH19" s="150"/>
      <c r="AI19" s="150"/>
      <c r="AJ19" s="151"/>
      <c r="AK19" s="528"/>
      <c r="AL19" s="528"/>
      <c r="AM19" s="528"/>
      <c r="AN19" s="528"/>
      <c r="AO19" s="528"/>
      <c r="AP19" s="528"/>
      <c r="AQ19" s="528"/>
      <c r="AR19" s="528"/>
      <c r="AS19" s="528"/>
      <c r="AT19" s="528"/>
      <c r="AU19" s="528"/>
      <c r="AV19" s="528"/>
      <c r="AW19" s="528"/>
      <c r="AX19" s="580"/>
    </row>
    <row r="20" spans="1:50" ht="24.75" customHeight="1" x14ac:dyDescent="0.15">
      <c r="A20" s="106"/>
      <c r="B20" s="107"/>
      <c r="C20" s="107"/>
      <c r="D20" s="107"/>
      <c r="E20" s="107"/>
      <c r="F20" s="108"/>
      <c r="G20" s="577" t="s">
        <v>10</v>
      </c>
      <c r="H20" s="578"/>
      <c r="I20" s="578"/>
      <c r="J20" s="578"/>
      <c r="K20" s="578"/>
      <c r="L20" s="578"/>
      <c r="M20" s="578"/>
      <c r="N20" s="578"/>
      <c r="O20" s="578"/>
      <c r="P20" s="581">
        <f>IF(P18=0, "-", SUM(P19)/P18)</f>
        <v>0.86276974649067673</v>
      </c>
      <c r="Q20" s="581"/>
      <c r="R20" s="581"/>
      <c r="S20" s="581"/>
      <c r="T20" s="581"/>
      <c r="U20" s="581"/>
      <c r="V20" s="581"/>
      <c r="W20" s="581">
        <f t="shared" ref="W20" si="0">IF(W18=0, "-", SUM(W19)/W18)</f>
        <v>0.93848739495798317</v>
      </c>
      <c r="X20" s="581"/>
      <c r="Y20" s="581"/>
      <c r="Z20" s="581"/>
      <c r="AA20" s="581"/>
      <c r="AB20" s="581"/>
      <c r="AC20" s="581"/>
      <c r="AD20" s="581">
        <f t="shared" ref="AD20" si="1">IF(AD18=0, "-", SUM(AD19)/AD18)</f>
        <v>0.98348017621145378</v>
      </c>
      <c r="AE20" s="581"/>
      <c r="AF20" s="581"/>
      <c r="AG20" s="581"/>
      <c r="AH20" s="581"/>
      <c r="AI20" s="581"/>
      <c r="AJ20" s="581"/>
      <c r="AK20" s="528"/>
      <c r="AL20" s="528"/>
      <c r="AM20" s="528"/>
      <c r="AN20" s="528"/>
      <c r="AO20" s="528"/>
      <c r="AP20" s="528"/>
      <c r="AQ20" s="529"/>
      <c r="AR20" s="529"/>
      <c r="AS20" s="529"/>
      <c r="AT20" s="529"/>
      <c r="AU20" s="528"/>
      <c r="AV20" s="528"/>
      <c r="AW20" s="528"/>
      <c r="AX20" s="580"/>
    </row>
    <row r="21" spans="1:50" ht="25.5" customHeight="1" x14ac:dyDescent="0.15">
      <c r="A21" s="109"/>
      <c r="B21" s="110"/>
      <c r="C21" s="110"/>
      <c r="D21" s="110"/>
      <c r="E21" s="110"/>
      <c r="F21" s="111"/>
      <c r="G21" s="987" t="s">
        <v>271</v>
      </c>
      <c r="H21" s="988"/>
      <c r="I21" s="988"/>
      <c r="J21" s="988"/>
      <c r="K21" s="988"/>
      <c r="L21" s="988"/>
      <c r="M21" s="988"/>
      <c r="N21" s="988"/>
      <c r="O21" s="988"/>
      <c r="P21" s="581">
        <f>IF(P19=0, "-", SUM(P19)/SUM(P13,P14))</f>
        <v>1.1193259037782006</v>
      </c>
      <c r="Q21" s="581"/>
      <c r="R21" s="581"/>
      <c r="S21" s="581"/>
      <c r="T21" s="581"/>
      <c r="U21" s="581"/>
      <c r="V21" s="581"/>
      <c r="W21" s="581">
        <f t="shared" ref="W21" si="2">IF(W19=0, "-", SUM(W19)/SUM(W13,W14))</f>
        <v>0.65678663843801455</v>
      </c>
      <c r="X21" s="581"/>
      <c r="Y21" s="581"/>
      <c r="Z21" s="581"/>
      <c r="AA21" s="581"/>
      <c r="AB21" s="581"/>
      <c r="AC21" s="581"/>
      <c r="AD21" s="581">
        <f t="shared" ref="AD21" si="3">IF(AD19=0, "-", SUM(AD19)/SUM(AD13,AD14))</f>
        <v>0.42375830433407152</v>
      </c>
      <c r="AE21" s="581"/>
      <c r="AF21" s="581"/>
      <c r="AG21" s="581"/>
      <c r="AH21" s="581"/>
      <c r="AI21" s="581"/>
      <c r="AJ21" s="581"/>
      <c r="AK21" s="528"/>
      <c r="AL21" s="528"/>
      <c r="AM21" s="528"/>
      <c r="AN21" s="528"/>
      <c r="AO21" s="528"/>
      <c r="AP21" s="528"/>
      <c r="AQ21" s="529"/>
      <c r="AR21" s="529"/>
      <c r="AS21" s="529"/>
      <c r="AT21" s="529"/>
      <c r="AU21" s="528"/>
      <c r="AV21" s="528"/>
      <c r="AW21" s="528"/>
      <c r="AX21" s="580"/>
    </row>
    <row r="22" spans="1:50" ht="18.75" customHeight="1" x14ac:dyDescent="0.15">
      <c r="A22" s="124" t="s">
        <v>622</v>
      </c>
      <c r="B22" s="125"/>
      <c r="C22" s="125"/>
      <c r="D22" s="125"/>
      <c r="E22" s="125"/>
      <c r="F22" s="126"/>
      <c r="G22" s="115" t="s">
        <v>251</v>
      </c>
      <c r="H22" s="116"/>
      <c r="I22" s="116"/>
      <c r="J22" s="116"/>
      <c r="K22" s="116"/>
      <c r="L22" s="116"/>
      <c r="M22" s="116"/>
      <c r="N22" s="116"/>
      <c r="O22" s="117"/>
      <c r="P22" s="133" t="s">
        <v>620</v>
      </c>
      <c r="Q22" s="116"/>
      <c r="R22" s="116"/>
      <c r="S22" s="116"/>
      <c r="T22" s="116"/>
      <c r="U22" s="116"/>
      <c r="V22" s="117"/>
      <c r="W22" s="133" t="s">
        <v>621</v>
      </c>
      <c r="X22" s="116"/>
      <c r="Y22" s="116"/>
      <c r="Z22" s="116"/>
      <c r="AA22" s="116"/>
      <c r="AB22" s="116"/>
      <c r="AC22" s="117"/>
      <c r="AD22" s="133" t="s">
        <v>250</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636</v>
      </c>
      <c r="H23" s="119"/>
      <c r="I23" s="119"/>
      <c r="J23" s="119"/>
      <c r="K23" s="119"/>
      <c r="L23" s="119"/>
      <c r="M23" s="119"/>
      <c r="N23" s="119"/>
      <c r="O23" s="120"/>
      <c r="P23" s="146">
        <v>1100</v>
      </c>
      <c r="Q23" s="147"/>
      <c r="R23" s="147"/>
      <c r="S23" s="147"/>
      <c r="T23" s="147"/>
      <c r="U23" s="147"/>
      <c r="V23" s="148"/>
      <c r="W23" s="146">
        <v>3300</v>
      </c>
      <c r="X23" s="147"/>
      <c r="Y23" s="147"/>
      <c r="Z23" s="147"/>
      <c r="AA23" s="147"/>
      <c r="AB23" s="147"/>
      <c r="AC23" s="148"/>
      <c r="AD23" s="135" t="s">
        <v>889</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637</v>
      </c>
      <c r="H24" s="122"/>
      <c r="I24" s="122"/>
      <c r="J24" s="122"/>
      <c r="K24" s="122"/>
      <c r="L24" s="122"/>
      <c r="M24" s="122"/>
      <c r="N24" s="122"/>
      <c r="O24" s="123"/>
      <c r="P24" s="149">
        <v>296</v>
      </c>
      <c r="Q24" s="150"/>
      <c r="R24" s="150"/>
      <c r="S24" s="150"/>
      <c r="T24" s="150"/>
      <c r="U24" s="150"/>
      <c r="V24" s="151"/>
      <c r="W24" s="149">
        <v>914</v>
      </c>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t="s">
        <v>876</v>
      </c>
      <c r="H25" s="122"/>
      <c r="I25" s="122"/>
      <c r="J25" s="122"/>
      <c r="K25" s="122"/>
      <c r="L25" s="122"/>
      <c r="M25" s="122"/>
      <c r="N25" s="122"/>
      <c r="O25" s="123"/>
      <c r="P25" s="149">
        <v>0.4</v>
      </c>
      <c r="Q25" s="150"/>
      <c r="R25" s="150"/>
      <c r="S25" s="150"/>
      <c r="T25" s="150"/>
      <c r="U25" s="150"/>
      <c r="V25" s="151"/>
      <c r="W25" s="149">
        <v>0.4</v>
      </c>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255</v>
      </c>
      <c r="H28" s="212"/>
      <c r="I28" s="212"/>
      <c r="J28" s="212"/>
      <c r="K28" s="212"/>
      <c r="L28" s="212"/>
      <c r="M28" s="212"/>
      <c r="N28" s="212"/>
      <c r="O28" s="213"/>
      <c r="P28" s="155">
        <f>P29-SUM(P23:P27)</f>
        <v>-0.40000000000009095</v>
      </c>
      <c r="Q28" s="156"/>
      <c r="R28" s="156"/>
      <c r="S28" s="156"/>
      <c r="T28" s="156"/>
      <c r="U28" s="156"/>
      <c r="V28" s="157"/>
      <c r="W28" s="155">
        <f>W29-SUM(W23:W27)</f>
        <v>-0.3999999999996362</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252</v>
      </c>
      <c r="H29" s="215"/>
      <c r="I29" s="215"/>
      <c r="J29" s="215"/>
      <c r="K29" s="215"/>
      <c r="L29" s="215"/>
      <c r="M29" s="215"/>
      <c r="N29" s="215"/>
      <c r="O29" s="216"/>
      <c r="P29" s="149">
        <f>AK13</f>
        <v>1396</v>
      </c>
      <c r="Q29" s="150"/>
      <c r="R29" s="150"/>
      <c r="S29" s="150"/>
      <c r="T29" s="150"/>
      <c r="U29" s="150"/>
      <c r="V29" s="151"/>
      <c r="W29" s="197">
        <f>AR13</f>
        <v>4214</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551" t="s">
        <v>267</v>
      </c>
      <c r="B30" s="552"/>
      <c r="C30" s="552"/>
      <c r="D30" s="552"/>
      <c r="E30" s="552"/>
      <c r="F30" s="553"/>
      <c r="G30" s="711" t="s">
        <v>145</v>
      </c>
      <c r="H30" s="380"/>
      <c r="I30" s="380"/>
      <c r="J30" s="380"/>
      <c r="K30" s="380"/>
      <c r="L30" s="380"/>
      <c r="M30" s="380"/>
      <c r="N30" s="380"/>
      <c r="O30" s="621"/>
      <c r="P30" s="620" t="s">
        <v>58</v>
      </c>
      <c r="Q30" s="380"/>
      <c r="R30" s="380"/>
      <c r="S30" s="380"/>
      <c r="T30" s="380"/>
      <c r="U30" s="380"/>
      <c r="V30" s="380"/>
      <c r="W30" s="380"/>
      <c r="X30" s="621"/>
      <c r="Y30" s="507"/>
      <c r="Z30" s="508"/>
      <c r="AA30" s="509"/>
      <c r="AB30" s="375" t="s">
        <v>11</v>
      </c>
      <c r="AC30" s="376"/>
      <c r="AD30" s="377"/>
      <c r="AE30" s="375" t="s">
        <v>305</v>
      </c>
      <c r="AF30" s="376"/>
      <c r="AG30" s="376"/>
      <c r="AH30" s="377"/>
      <c r="AI30" s="378" t="s">
        <v>327</v>
      </c>
      <c r="AJ30" s="378"/>
      <c r="AK30" s="378"/>
      <c r="AL30" s="375"/>
      <c r="AM30" s="378" t="s">
        <v>424</v>
      </c>
      <c r="AN30" s="378"/>
      <c r="AO30" s="378"/>
      <c r="AP30" s="375"/>
      <c r="AQ30" s="702" t="s">
        <v>184</v>
      </c>
      <c r="AR30" s="703"/>
      <c r="AS30" s="703"/>
      <c r="AT30" s="704"/>
      <c r="AU30" s="380" t="s">
        <v>133</v>
      </c>
      <c r="AV30" s="380"/>
      <c r="AW30" s="380"/>
      <c r="AX30" s="381"/>
    </row>
    <row r="31" spans="1:50" ht="18.75" customHeight="1" x14ac:dyDescent="0.15">
      <c r="A31" s="554"/>
      <c r="B31" s="555"/>
      <c r="C31" s="555"/>
      <c r="D31" s="555"/>
      <c r="E31" s="555"/>
      <c r="F31" s="556"/>
      <c r="G31" s="609"/>
      <c r="H31" s="368"/>
      <c r="I31" s="368"/>
      <c r="J31" s="368"/>
      <c r="K31" s="368"/>
      <c r="L31" s="368"/>
      <c r="M31" s="368"/>
      <c r="N31" s="368"/>
      <c r="O31" s="610"/>
      <c r="P31" s="622"/>
      <c r="Q31" s="368"/>
      <c r="R31" s="368"/>
      <c r="S31" s="368"/>
      <c r="T31" s="368"/>
      <c r="U31" s="368"/>
      <c r="V31" s="368"/>
      <c r="W31" s="368"/>
      <c r="X31" s="610"/>
      <c r="Y31" s="510"/>
      <c r="Z31" s="511"/>
      <c r="AA31" s="512"/>
      <c r="AB31" s="325"/>
      <c r="AC31" s="326"/>
      <c r="AD31" s="327"/>
      <c r="AE31" s="325"/>
      <c r="AF31" s="326"/>
      <c r="AG31" s="326"/>
      <c r="AH31" s="327"/>
      <c r="AI31" s="379"/>
      <c r="AJ31" s="379"/>
      <c r="AK31" s="379"/>
      <c r="AL31" s="325"/>
      <c r="AM31" s="379"/>
      <c r="AN31" s="379"/>
      <c r="AO31" s="379"/>
      <c r="AP31" s="325"/>
      <c r="AQ31" s="217" t="s">
        <v>635</v>
      </c>
      <c r="AR31" s="164"/>
      <c r="AS31" s="165" t="s">
        <v>185</v>
      </c>
      <c r="AT31" s="188"/>
      <c r="AU31" s="257">
        <v>7</v>
      </c>
      <c r="AV31" s="257"/>
      <c r="AW31" s="368" t="s">
        <v>175</v>
      </c>
      <c r="AX31" s="369"/>
    </row>
    <row r="32" spans="1:50" ht="23.25" customHeight="1" x14ac:dyDescent="0.15">
      <c r="A32" s="557"/>
      <c r="B32" s="555"/>
      <c r="C32" s="555"/>
      <c r="D32" s="555"/>
      <c r="E32" s="555"/>
      <c r="F32" s="556"/>
      <c r="G32" s="582" t="s">
        <v>695</v>
      </c>
      <c r="H32" s="583"/>
      <c r="I32" s="583"/>
      <c r="J32" s="583"/>
      <c r="K32" s="583"/>
      <c r="L32" s="583"/>
      <c r="M32" s="583"/>
      <c r="N32" s="583"/>
      <c r="O32" s="584"/>
      <c r="P32" s="177" t="s">
        <v>638</v>
      </c>
      <c r="Q32" s="177"/>
      <c r="R32" s="177"/>
      <c r="S32" s="177"/>
      <c r="T32" s="177"/>
      <c r="U32" s="177"/>
      <c r="V32" s="177"/>
      <c r="W32" s="177"/>
      <c r="X32" s="219"/>
      <c r="Y32" s="332" t="s">
        <v>12</v>
      </c>
      <c r="Z32" s="591"/>
      <c r="AA32" s="592"/>
      <c r="AB32" s="593" t="s">
        <v>286</v>
      </c>
      <c r="AC32" s="593"/>
      <c r="AD32" s="593"/>
      <c r="AE32" s="356">
        <v>39</v>
      </c>
      <c r="AF32" s="357"/>
      <c r="AG32" s="357"/>
      <c r="AH32" s="357"/>
      <c r="AI32" s="356">
        <v>51</v>
      </c>
      <c r="AJ32" s="357"/>
      <c r="AK32" s="357"/>
      <c r="AL32" s="357"/>
      <c r="AM32" s="356" t="s">
        <v>635</v>
      </c>
      <c r="AN32" s="357"/>
      <c r="AO32" s="357"/>
      <c r="AP32" s="357"/>
      <c r="AQ32" s="152" t="s">
        <v>635</v>
      </c>
      <c r="AR32" s="153"/>
      <c r="AS32" s="153"/>
      <c r="AT32" s="154"/>
      <c r="AU32" s="357" t="s">
        <v>635</v>
      </c>
      <c r="AV32" s="357"/>
      <c r="AW32" s="357"/>
      <c r="AX32" s="358"/>
    </row>
    <row r="33" spans="1:51" ht="23.25" customHeight="1" x14ac:dyDescent="0.15">
      <c r="A33" s="558"/>
      <c r="B33" s="559"/>
      <c r="C33" s="559"/>
      <c r="D33" s="559"/>
      <c r="E33" s="559"/>
      <c r="F33" s="560"/>
      <c r="G33" s="585"/>
      <c r="H33" s="586"/>
      <c r="I33" s="586"/>
      <c r="J33" s="586"/>
      <c r="K33" s="586"/>
      <c r="L33" s="586"/>
      <c r="M33" s="586"/>
      <c r="N33" s="586"/>
      <c r="O33" s="587"/>
      <c r="P33" s="221"/>
      <c r="Q33" s="221"/>
      <c r="R33" s="221"/>
      <c r="S33" s="221"/>
      <c r="T33" s="221"/>
      <c r="U33" s="221"/>
      <c r="V33" s="221"/>
      <c r="W33" s="221"/>
      <c r="X33" s="222"/>
      <c r="Y33" s="289" t="s">
        <v>53</v>
      </c>
      <c r="Z33" s="284"/>
      <c r="AA33" s="285"/>
      <c r="AB33" s="564" t="s">
        <v>286</v>
      </c>
      <c r="AC33" s="564"/>
      <c r="AD33" s="564"/>
      <c r="AE33" s="356">
        <v>60</v>
      </c>
      <c r="AF33" s="357"/>
      <c r="AG33" s="357"/>
      <c r="AH33" s="357"/>
      <c r="AI33" s="356">
        <v>60</v>
      </c>
      <c r="AJ33" s="357"/>
      <c r="AK33" s="357"/>
      <c r="AL33" s="357"/>
      <c r="AM33" s="356">
        <v>60</v>
      </c>
      <c r="AN33" s="357"/>
      <c r="AO33" s="357"/>
      <c r="AP33" s="357"/>
      <c r="AQ33" s="152" t="s">
        <v>635</v>
      </c>
      <c r="AR33" s="153"/>
      <c r="AS33" s="153"/>
      <c r="AT33" s="154"/>
      <c r="AU33" s="357">
        <v>60</v>
      </c>
      <c r="AV33" s="357"/>
      <c r="AW33" s="357"/>
      <c r="AX33" s="358"/>
    </row>
    <row r="34" spans="1:51" ht="23.25" customHeight="1" x14ac:dyDescent="0.15">
      <c r="A34" s="557"/>
      <c r="B34" s="555"/>
      <c r="C34" s="555"/>
      <c r="D34" s="555"/>
      <c r="E34" s="555"/>
      <c r="F34" s="556"/>
      <c r="G34" s="588"/>
      <c r="H34" s="589"/>
      <c r="I34" s="589"/>
      <c r="J34" s="589"/>
      <c r="K34" s="589"/>
      <c r="L34" s="589"/>
      <c r="M34" s="589"/>
      <c r="N34" s="589"/>
      <c r="O34" s="590"/>
      <c r="P34" s="180"/>
      <c r="Q34" s="180"/>
      <c r="R34" s="180"/>
      <c r="S34" s="180"/>
      <c r="T34" s="180"/>
      <c r="U34" s="180"/>
      <c r="V34" s="180"/>
      <c r="W34" s="180"/>
      <c r="X34" s="224"/>
      <c r="Y34" s="289" t="s">
        <v>13</v>
      </c>
      <c r="Z34" s="284"/>
      <c r="AA34" s="285"/>
      <c r="AB34" s="539" t="s">
        <v>176</v>
      </c>
      <c r="AC34" s="539"/>
      <c r="AD34" s="539"/>
      <c r="AE34" s="356">
        <v>65</v>
      </c>
      <c r="AF34" s="357"/>
      <c r="AG34" s="357"/>
      <c r="AH34" s="357"/>
      <c r="AI34" s="356">
        <v>85</v>
      </c>
      <c r="AJ34" s="357"/>
      <c r="AK34" s="357"/>
      <c r="AL34" s="357"/>
      <c r="AM34" s="356" t="s">
        <v>635</v>
      </c>
      <c r="AN34" s="357"/>
      <c r="AO34" s="357"/>
      <c r="AP34" s="357"/>
      <c r="AQ34" s="152" t="s">
        <v>635</v>
      </c>
      <c r="AR34" s="153"/>
      <c r="AS34" s="153"/>
      <c r="AT34" s="154"/>
      <c r="AU34" s="357" t="s">
        <v>635</v>
      </c>
      <c r="AV34" s="357"/>
      <c r="AW34" s="357"/>
      <c r="AX34" s="358"/>
    </row>
    <row r="35" spans="1:51" ht="23.25" customHeight="1" x14ac:dyDescent="0.15">
      <c r="A35" s="960" t="s">
        <v>295</v>
      </c>
      <c r="B35" s="961"/>
      <c r="C35" s="961"/>
      <c r="D35" s="961"/>
      <c r="E35" s="961"/>
      <c r="F35" s="962"/>
      <c r="G35" s="966" t="s">
        <v>855</v>
      </c>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8"/>
    </row>
    <row r="36" spans="1:51" ht="23.25" customHeight="1" x14ac:dyDescent="0.15">
      <c r="A36" s="963"/>
      <c r="B36" s="964"/>
      <c r="C36" s="964"/>
      <c r="D36" s="964"/>
      <c r="E36" s="964"/>
      <c r="F36" s="965"/>
      <c r="G36" s="969"/>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1"/>
      <c r="AF36" s="971"/>
      <c r="AG36" s="971"/>
      <c r="AH36" s="971"/>
      <c r="AI36" s="971"/>
      <c r="AJ36" s="971"/>
      <c r="AK36" s="971"/>
      <c r="AL36" s="971"/>
      <c r="AM36" s="971"/>
      <c r="AN36" s="971"/>
      <c r="AO36" s="971"/>
      <c r="AP36" s="971"/>
      <c r="AQ36" s="970"/>
      <c r="AR36" s="970"/>
      <c r="AS36" s="970"/>
      <c r="AT36" s="970"/>
      <c r="AU36" s="970"/>
      <c r="AV36" s="970"/>
      <c r="AW36" s="970"/>
      <c r="AX36" s="972"/>
    </row>
    <row r="37" spans="1:51" ht="18.75" customHeight="1" x14ac:dyDescent="0.15">
      <c r="A37" s="705" t="s">
        <v>267</v>
      </c>
      <c r="B37" s="706"/>
      <c r="C37" s="706"/>
      <c r="D37" s="706"/>
      <c r="E37" s="706"/>
      <c r="F37" s="707"/>
      <c r="G37" s="607" t="s">
        <v>145</v>
      </c>
      <c r="H37" s="370"/>
      <c r="I37" s="370"/>
      <c r="J37" s="370"/>
      <c r="K37" s="370"/>
      <c r="L37" s="370"/>
      <c r="M37" s="370"/>
      <c r="N37" s="370"/>
      <c r="O37" s="608"/>
      <c r="P37" s="692" t="s">
        <v>58</v>
      </c>
      <c r="Q37" s="370"/>
      <c r="R37" s="370"/>
      <c r="S37" s="370"/>
      <c r="T37" s="370"/>
      <c r="U37" s="370"/>
      <c r="V37" s="370"/>
      <c r="W37" s="370"/>
      <c r="X37" s="608"/>
      <c r="Y37" s="693"/>
      <c r="Z37" s="694"/>
      <c r="AA37" s="695"/>
      <c r="AB37" s="696" t="s">
        <v>11</v>
      </c>
      <c r="AC37" s="697"/>
      <c r="AD37" s="698"/>
      <c r="AE37" s="328" t="s">
        <v>305</v>
      </c>
      <c r="AF37" s="328"/>
      <c r="AG37" s="328"/>
      <c r="AH37" s="328"/>
      <c r="AI37" s="328" t="s">
        <v>327</v>
      </c>
      <c r="AJ37" s="328"/>
      <c r="AK37" s="328"/>
      <c r="AL37" s="328"/>
      <c r="AM37" s="328" t="s">
        <v>424</v>
      </c>
      <c r="AN37" s="328"/>
      <c r="AO37" s="328"/>
      <c r="AP37" s="328"/>
      <c r="AQ37" s="253" t="s">
        <v>184</v>
      </c>
      <c r="AR37" s="254"/>
      <c r="AS37" s="254"/>
      <c r="AT37" s="255"/>
      <c r="AU37" s="370" t="s">
        <v>133</v>
      </c>
      <c r="AV37" s="370"/>
      <c r="AW37" s="370"/>
      <c r="AX37" s="371"/>
      <c r="AY37">
        <f>COUNTA($G$39)</f>
        <v>1</v>
      </c>
    </row>
    <row r="38" spans="1:51" ht="18.75" customHeight="1" x14ac:dyDescent="0.15">
      <c r="A38" s="554"/>
      <c r="B38" s="555"/>
      <c r="C38" s="555"/>
      <c r="D38" s="555"/>
      <c r="E38" s="555"/>
      <c r="F38" s="556"/>
      <c r="G38" s="609"/>
      <c r="H38" s="368"/>
      <c r="I38" s="368"/>
      <c r="J38" s="368"/>
      <c r="K38" s="368"/>
      <c r="L38" s="368"/>
      <c r="M38" s="368"/>
      <c r="N38" s="368"/>
      <c r="O38" s="610"/>
      <c r="P38" s="622"/>
      <c r="Q38" s="368"/>
      <c r="R38" s="368"/>
      <c r="S38" s="368"/>
      <c r="T38" s="368"/>
      <c r="U38" s="368"/>
      <c r="V38" s="368"/>
      <c r="W38" s="368"/>
      <c r="X38" s="610"/>
      <c r="Y38" s="510"/>
      <c r="Z38" s="511"/>
      <c r="AA38" s="512"/>
      <c r="AB38" s="325"/>
      <c r="AC38" s="326"/>
      <c r="AD38" s="327"/>
      <c r="AE38" s="328"/>
      <c r="AF38" s="328"/>
      <c r="AG38" s="328"/>
      <c r="AH38" s="328"/>
      <c r="AI38" s="328"/>
      <c r="AJ38" s="328"/>
      <c r="AK38" s="328"/>
      <c r="AL38" s="328"/>
      <c r="AM38" s="328"/>
      <c r="AN38" s="328"/>
      <c r="AO38" s="328"/>
      <c r="AP38" s="328"/>
      <c r="AQ38" s="217" t="s">
        <v>635</v>
      </c>
      <c r="AR38" s="164"/>
      <c r="AS38" s="165" t="s">
        <v>185</v>
      </c>
      <c r="AT38" s="188"/>
      <c r="AU38" s="257">
        <v>6</v>
      </c>
      <c r="AV38" s="257"/>
      <c r="AW38" s="368" t="s">
        <v>175</v>
      </c>
      <c r="AX38" s="369"/>
      <c r="AY38">
        <f>$AY$37</f>
        <v>1</v>
      </c>
    </row>
    <row r="39" spans="1:51" ht="23.25" customHeight="1" x14ac:dyDescent="0.15">
      <c r="A39" s="557"/>
      <c r="B39" s="555"/>
      <c r="C39" s="555"/>
      <c r="D39" s="555"/>
      <c r="E39" s="555"/>
      <c r="F39" s="556"/>
      <c r="G39" s="582" t="s">
        <v>639</v>
      </c>
      <c r="H39" s="583"/>
      <c r="I39" s="583"/>
      <c r="J39" s="583"/>
      <c r="K39" s="583"/>
      <c r="L39" s="583"/>
      <c r="M39" s="583"/>
      <c r="N39" s="583"/>
      <c r="O39" s="584"/>
      <c r="P39" s="177" t="s">
        <v>640</v>
      </c>
      <c r="Q39" s="177"/>
      <c r="R39" s="177"/>
      <c r="S39" s="177"/>
      <c r="T39" s="177"/>
      <c r="U39" s="177"/>
      <c r="V39" s="177"/>
      <c r="W39" s="177"/>
      <c r="X39" s="219"/>
      <c r="Y39" s="332" t="s">
        <v>12</v>
      </c>
      <c r="Z39" s="591"/>
      <c r="AA39" s="592"/>
      <c r="AB39" s="593" t="s">
        <v>286</v>
      </c>
      <c r="AC39" s="593"/>
      <c r="AD39" s="593"/>
      <c r="AE39" s="356">
        <v>18</v>
      </c>
      <c r="AF39" s="357"/>
      <c r="AG39" s="357"/>
      <c r="AH39" s="357"/>
      <c r="AI39" s="356">
        <v>18</v>
      </c>
      <c r="AJ39" s="357"/>
      <c r="AK39" s="357"/>
      <c r="AL39" s="357"/>
      <c r="AM39" s="356" t="s">
        <v>732</v>
      </c>
      <c r="AN39" s="357"/>
      <c r="AO39" s="357"/>
      <c r="AP39" s="357"/>
      <c r="AQ39" s="152" t="s">
        <v>635</v>
      </c>
      <c r="AR39" s="153"/>
      <c r="AS39" s="153"/>
      <c r="AT39" s="154"/>
      <c r="AU39" s="357" t="s">
        <v>635</v>
      </c>
      <c r="AV39" s="357"/>
      <c r="AW39" s="357"/>
      <c r="AX39" s="358"/>
      <c r="AY39">
        <f t="shared" ref="AY39:AY43" si="4">$AY$37</f>
        <v>1</v>
      </c>
    </row>
    <row r="40" spans="1:51" ht="23.25" customHeight="1" x14ac:dyDescent="0.15">
      <c r="A40" s="558"/>
      <c r="B40" s="559"/>
      <c r="C40" s="559"/>
      <c r="D40" s="559"/>
      <c r="E40" s="559"/>
      <c r="F40" s="560"/>
      <c r="G40" s="585"/>
      <c r="H40" s="586"/>
      <c r="I40" s="586"/>
      <c r="J40" s="586"/>
      <c r="K40" s="586"/>
      <c r="L40" s="586"/>
      <c r="M40" s="586"/>
      <c r="N40" s="586"/>
      <c r="O40" s="587"/>
      <c r="P40" s="221"/>
      <c r="Q40" s="221"/>
      <c r="R40" s="221"/>
      <c r="S40" s="221"/>
      <c r="T40" s="221"/>
      <c r="U40" s="221"/>
      <c r="V40" s="221"/>
      <c r="W40" s="221"/>
      <c r="X40" s="222"/>
      <c r="Y40" s="289" t="s">
        <v>53</v>
      </c>
      <c r="Z40" s="284"/>
      <c r="AA40" s="285"/>
      <c r="AB40" s="564" t="s">
        <v>286</v>
      </c>
      <c r="AC40" s="564"/>
      <c r="AD40" s="564"/>
      <c r="AE40" s="356">
        <v>50</v>
      </c>
      <c r="AF40" s="357"/>
      <c r="AG40" s="357"/>
      <c r="AH40" s="357"/>
      <c r="AI40" s="356">
        <v>50</v>
      </c>
      <c r="AJ40" s="357"/>
      <c r="AK40" s="357"/>
      <c r="AL40" s="357"/>
      <c r="AM40" s="356">
        <v>50</v>
      </c>
      <c r="AN40" s="357"/>
      <c r="AO40" s="357"/>
      <c r="AP40" s="357"/>
      <c r="AQ40" s="152" t="s">
        <v>635</v>
      </c>
      <c r="AR40" s="153"/>
      <c r="AS40" s="153"/>
      <c r="AT40" s="154"/>
      <c r="AU40" s="357">
        <v>50</v>
      </c>
      <c r="AV40" s="357"/>
      <c r="AW40" s="357"/>
      <c r="AX40" s="358"/>
      <c r="AY40">
        <f t="shared" si="4"/>
        <v>1</v>
      </c>
    </row>
    <row r="41" spans="1:51" ht="23.25" customHeight="1" x14ac:dyDescent="0.15">
      <c r="A41" s="708"/>
      <c r="B41" s="709"/>
      <c r="C41" s="709"/>
      <c r="D41" s="709"/>
      <c r="E41" s="709"/>
      <c r="F41" s="710"/>
      <c r="G41" s="588"/>
      <c r="H41" s="589"/>
      <c r="I41" s="589"/>
      <c r="J41" s="589"/>
      <c r="K41" s="589"/>
      <c r="L41" s="589"/>
      <c r="M41" s="589"/>
      <c r="N41" s="589"/>
      <c r="O41" s="590"/>
      <c r="P41" s="180"/>
      <c r="Q41" s="180"/>
      <c r="R41" s="180"/>
      <c r="S41" s="180"/>
      <c r="T41" s="180"/>
      <c r="U41" s="180"/>
      <c r="V41" s="180"/>
      <c r="W41" s="180"/>
      <c r="X41" s="224"/>
      <c r="Y41" s="289" t="s">
        <v>13</v>
      </c>
      <c r="Z41" s="284"/>
      <c r="AA41" s="285"/>
      <c r="AB41" s="539" t="s">
        <v>176</v>
      </c>
      <c r="AC41" s="539"/>
      <c r="AD41" s="539"/>
      <c r="AE41" s="356">
        <v>36</v>
      </c>
      <c r="AF41" s="357"/>
      <c r="AG41" s="357"/>
      <c r="AH41" s="357"/>
      <c r="AI41" s="356">
        <v>36</v>
      </c>
      <c r="AJ41" s="357"/>
      <c r="AK41" s="357"/>
      <c r="AL41" s="357"/>
      <c r="AM41" s="356" t="s">
        <v>733</v>
      </c>
      <c r="AN41" s="357"/>
      <c r="AO41" s="357"/>
      <c r="AP41" s="357"/>
      <c r="AQ41" s="152" t="s">
        <v>635</v>
      </c>
      <c r="AR41" s="153"/>
      <c r="AS41" s="153"/>
      <c r="AT41" s="154"/>
      <c r="AU41" s="357" t="s">
        <v>635</v>
      </c>
      <c r="AV41" s="357"/>
      <c r="AW41" s="357"/>
      <c r="AX41" s="358"/>
      <c r="AY41">
        <f t="shared" si="4"/>
        <v>1</v>
      </c>
    </row>
    <row r="42" spans="1:51" ht="23.25" customHeight="1" x14ac:dyDescent="0.15">
      <c r="A42" s="960" t="s">
        <v>295</v>
      </c>
      <c r="B42" s="961"/>
      <c r="C42" s="961"/>
      <c r="D42" s="961"/>
      <c r="E42" s="961"/>
      <c r="F42" s="962"/>
      <c r="G42" s="966" t="s">
        <v>856</v>
      </c>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8"/>
      <c r="AY42">
        <f t="shared" si="4"/>
        <v>1</v>
      </c>
    </row>
    <row r="43" spans="1:51" ht="23.25" customHeight="1" thickBot="1" x14ac:dyDescent="0.2">
      <c r="A43" s="963"/>
      <c r="B43" s="964"/>
      <c r="C43" s="964"/>
      <c r="D43" s="964"/>
      <c r="E43" s="964"/>
      <c r="F43" s="965"/>
      <c r="G43" s="969"/>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1"/>
      <c r="AF43" s="971"/>
      <c r="AG43" s="971"/>
      <c r="AH43" s="971"/>
      <c r="AI43" s="971"/>
      <c r="AJ43" s="971"/>
      <c r="AK43" s="971"/>
      <c r="AL43" s="971"/>
      <c r="AM43" s="971"/>
      <c r="AN43" s="971"/>
      <c r="AO43" s="971"/>
      <c r="AP43" s="971"/>
      <c r="AQ43" s="970"/>
      <c r="AR43" s="970"/>
      <c r="AS43" s="970"/>
      <c r="AT43" s="970"/>
      <c r="AU43" s="970"/>
      <c r="AV43" s="970"/>
      <c r="AW43" s="970"/>
      <c r="AX43" s="972"/>
      <c r="AY43">
        <f t="shared" si="4"/>
        <v>1</v>
      </c>
    </row>
    <row r="44" spans="1:51" ht="18.75" hidden="1" customHeight="1" x14ac:dyDescent="0.15">
      <c r="A44" s="705" t="s">
        <v>267</v>
      </c>
      <c r="B44" s="706"/>
      <c r="C44" s="706"/>
      <c r="D44" s="706"/>
      <c r="E44" s="706"/>
      <c r="F44" s="707"/>
      <c r="G44" s="607" t="s">
        <v>145</v>
      </c>
      <c r="H44" s="370"/>
      <c r="I44" s="370"/>
      <c r="J44" s="370"/>
      <c r="K44" s="370"/>
      <c r="L44" s="370"/>
      <c r="M44" s="370"/>
      <c r="N44" s="370"/>
      <c r="O44" s="608"/>
      <c r="P44" s="692" t="s">
        <v>58</v>
      </c>
      <c r="Q44" s="370"/>
      <c r="R44" s="370"/>
      <c r="S44" s="370"/>
      <c r="T44" s="370"/>
      <c r="U44" s="370"/>
      <c r="V44" s="370"/>
      <c r="W44" s="370"/>
      <c r="X44" s="608"/>
      <c r="Y44" s="693"/>
      <c r="Z44" s="694"/>
      <c r="AA44" s="695"/>
      <c r="AB44" s="696" t="s">
        <v>11</v>
      </c>
      <c r="AC44" s="697"/>
      <c r="AD44" s="698"/>
      <c r="AE44" s="328" t="s">
        <v>305</v>
      </c>
      <c r="AF44" s="328"/>
      <c r="AG44" s="328"/>
      <c r="AH44" s="328"/>
      <c r="AI44" s="328" t="s">
        <v>327</v>
      </c>
      <c r="AJ44" s="328"/>
      <c r="AK44" s="328"/>
      <c r="AL44" s="328"/>
      <c r="AM44" s="328" t="s">
        <v>424</v>
      </c>
      <c r="AN44" s="328"/>
      <c r="AO44" s="328"/>
      <c r="AP44" s="328"/>
      <c r="AQ44" s="253" t="s">
        <v>184</v>
      </c>
      <c r="AR44" s="254"/>
      <c r="AS44" s="254"/>
      <c r="AT44" s="255"/>
      <c r="AU44" s="370" t="s">
        <v>133</v>
      </c>
      <c r="AV44" s="370"/>
      <c r="AW44" s="370"/>
      <c r="AX44" s="371"/>
      <c r="AY44">
        <f>COUNTA($G$46)</f>
        <v>0</v>
      </c>
    </row>
    <row r="45" spans="1:51" ht="18.75" hidden="1" customHeight="1" x14ac:dyDescent="0.15">
      <c r="A45" s="554"/>
      <c r="B45" s="555"/>
      <c r="C45" s="555"/>
      <c r="D45" s="555"/>
      <c r="E45" s="555"/>
      <c r="F45" s="556"/>
      <c r="G45" s="609"/>
      <c r="H45" s="368"/>
      <c r="I45" s="368"/>
      <c r="J45" s="368"/>
      <c r="K45" s="368"/>
      <c r="L45" s="368"/>
      <c r="M45" s="368"/>
      <c r="N45" s="368"/>
      <c r="O45" s="610"/>
      <c r="P45" s="622"/>
      <c r="Q45" s="368"/>
      <c r="R45" s="368"/>
      <c r="S45" s="368"/>
      <c r="T45" s="368"/>
      <c r="U45" s="368"/>
      <c r="V45" s="368"/>
      <c r="W45" s="368"/>
      <c r="X45" s="610"/>
      <c r="Y45" s="510"/>
      <c r="Z45" s="511"/>
      <c r="AA45" s="512"/>
      <c r="AB45" s="325"/>
      <c r="AC45" s="326"/>
      <c r="AD45" s="327"/>
      <c r="AE45" s="328"/>
      <c r="AF45" s="328"/>
      <c r="AG45" s="328"/>
      <c r="AH45" s="328"/>
      <c r="AI45" s="328"/>
      <c r="AJ45" s="328"/>
      <c r="AK45" s="328"/>
      <c r="AL45" s="328"/>
      <c r="AM45" s="328"/>
      <c r="AN45" s="328"/>
      <c r="AO45" s="328"/>
      <c r="AP45" s="328"/>
      <c r="AQ45" s="217"/>
      <c r="AR45" s="164"/>
      <c r="AS45" s="165" t="s">
        <v>185</v>
      </c>
      <c r="AT45" s="188"/>
      <c r="AU45" s="257"/>
      <c r="AV45" s="257"/>
      <c r="AW45" s="368" t="s">
        <v>175</v>
      </c>
      <c r="AX45" s="369"/>
      <c r="AY45">
        <f>$AY$44</f>
        <v>0</v>
      </c>
    </row>
    <row r="46" spans="1:51" ht="23.25" hidden="1" customHeight="1" x14ac:dyDescent="0.15">
      <c r="A46" s="557"/>
      <c r="B46" s="555"/>
      <c r="C46" s="555"/>
      <c r="D46" s="555"/>
      <c r="E46" s="555"/>
      <c r="F46" s="556"/>
      <c r="G46" s="582"/>
      <c r="H46" s="583"/>
      <c r="I46" s="583"/>
      <c r="J46" s="583"/>
      <c r="K46" s="583"/>
      <c r="L46" s="583"/>
      <c r="M46" s="583"/>
      <c r="N46" s="583"/>
      <c r="O46" s="584"/>
      <c r="P46" s="177"/>
      <c r="Q46" s="177"/>
      <c r="R46" s="177"/>
      <c r="S46" s="177"/>
      <c r="T46" s="177"/>
      <c r="U46" s="177"/>
      <c r="V46" s="177"/>
      <c r="W46" s="177"/>
      <c r="X46" s="219"/>
      <c r="Y46" s="332" t="s">
        <v>12</v>
      </c>
      <c r="Z46" s="591"/>
      <c r="AA46" s="592"/>
      <c r="AB46" s="593"/>
      <c r="AC46" s="593"/>
      <c r="AD46" s="593"/>
      <c r="AE46" s="351"/>
      <c r="AF46" s="351"/>
      <c r="AG46" s="351"/>
      <c r="AH46" s="351"/>
      <c r="AI46" s="351"/>
      <c r="AJ46" s="351"/>
      <c r="AK46" s="351"/>
      <c r="AL46" s="351"/>
      <c r="AM46" s="351"/>
      <c r="AN46" s="351"/>
      <c r="AO46" s="351"/>
      <c r="AP46" s="351"/>
      <c r="AQ46" s="152"/>
      <c r="AR46" s="153"/>
      <c r="AS46" s="153"/>
      <c r="AT46" s="154"/>
      <c r="AU46" s="357"/>
      <c r="AV46" s="357"/>
      <c r="AW46" s="357"/>
      <c r="AX46" s="358"/>
      <c r="AY46">
        <f t="shared" ref="AY46:AY50" si="5">$AY$44</f>
        <v>0</v>
      </c>
    </row>
    <row r="47" spans="1:51" ht="23.25" hidden="1" customHeight="1" x14ac:dyDescent="0.15">
      <c r="A47" s="558"/>
      <c r="B47" s="559"/>
      <c r="C47" s="559"/>
      <c r="D47" s="559"/>
      <c r="E47" s="559"/>
      <c r="F47" s="560"/>
      <c r="G47" s="585"/>
      <c r="H47" s="586"/>
      <c r="I47" s="586"/>
      <c r="J47" s="586"/>
      <c r="K47" s="586"/>
      <c r="L47" s="586"/>
      <c r="M47" s="586"/>
      <c r="N47" s="586"/>
      <c r="O47" s="587"/>
      <c r="P47" s="221"/>
      <c r="Q47" s="221"/>
      <c r="R47" s="221"/>
      <c r="S47" s="221"/>
      <c r="T47" s="221"/>
      <c r="U47" s="221"/>
      <c r="V47" s="221"/>
      <c r="W47" s="221"/>
      <c r="X47" s="222"/>
      <c r="Y47" s="289" t="s">
        <v>53</v>
      </c>
      <c r="Z47" s="284"/>
      <c r="AA47" s="285"/>
      <c r="AB47" s="564"/>
      <c r="AC47" s="564"/>
      <c r="AD47" s="564"/>
      <c r="AE47" s="356"/>
      <c r="AF47" s="357"/>
      <c r="AG47" s="357"/>
      <c r="AH47" s="357"/>
      <c r="AI47" s="356"/>
      <c r="AJ47" s="357"/>
      <c r="AK47" s="357"/>
      <c r="AL47" s="357"/>
      <c r="AM47" s="356"/>
      <c r="AN47" s="357"/>
      <c r="AO47" s="357"/>
      <c r="AP47" s="357"/>
      <c r="AQ47" s="152"/>
      <c r="AR47" s="153"/>
      <c r="AS47" s="153"/>
      <c r="AT47" s="154"/>
      <c r="AU47" s="357"/>
      <c r="AV47" s="357"/>
      <c r="AW47" s="357"/>
      <c r="AX47" s="358"/>
      <c r="AY47">
        <f t="shared" si="5"/>
        <v>0</v>
      </c>
    </row>
    <row r="48" spans="1:51" ht="23.25" hidden="1" customHeight="1" x14ac:dyDescent="0.15">
      <c r="A48" s="708"/>
      <c r="B48" s="709"/>
      <c r="C48" s="709"/>
      <c r="D48" s="709"/>
      <c r="E48" s="709"/>
      <c r="F48" s="710"/>
      <c r="G48" s="588"/>
      <c r="H48" s="589"/>
      <c r="I48" s="589"/>
      <c r="J48" s="589"/>
      <c r="K48" s="589"/>
      <c r="L48" s="589"/>
      <c r="M48" s="589"/>
      <c r="N48" s="589"/>
      <c r="O48" s="590"/>
      <c r="P48" s="180"/>
      <c r="Q48" s="180"/>
      <c r="R48" s="180"/>
      <c r="S48" s="180"/>
      <c r="T48" s="180"/>
      <c r="U48" s="180"/>
      <c r="V48" s="180"/>
      <c r="W48" s="180"/>
      <c r="X48" s="224"/>
      <c r="Y48" s="289" t="s">
        <v>13</v>
      </c>
      <c r="Z48" s="284"/>
      <c r="AA48" s="285"/>
      <c r="AB48" s="539" t="s">
        <v>176</v>
      </c>
      <c r="AC48" s="539"/>
      <c r="AD48" s="539"/>
      <c r="AE48" s="356"/>
      <c r="AF48" s="357"/>
      <c r="AG48" s="357"/>
      <c r="AH48" s="357"/>
      <c r="AI48" s="356"/>
      <c r="AJ48" s="357"/>
      <c r="AK48" s="357"/>
      <c r="AL48" s="357"/>
      <c r="AM48" s="356"/>
      <c r="AN48" s="357"/>
      <c r="AO48" s="357"/>
      <c r="AP48" s="357"/>
      <c r="AQ48" s="152"/>
      <c r="AR48" s="153"/>
      <c r="AS48" s="153"/>
      <c r="AT48" s="154"/>
      <c r="AU48" s="357"/>
      <c r="AV48" s="357"/>
      <c r="AW48" s="357"/>
      <c r="AX48" s="358"/>
      <c r="AY48">
        <f t="shared" si="5"/>
        <v>0</v>
      </c>
    </row>
    <row r="49" spans="1:51" ht="23.25" hidden="1" customHeight="1" x14ac:dyDescent="0.15">
      <c r="A49" s="960" t="s">
        <v>295</v>
      </c>
      <c r="B49" s="961"/>
      <c r="C49" s="961"/>
      <c r="D49" s="961"/>
      <c r="E49" s="961"/>
      <c r="F49" s="962"/>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8"/>
      <c r="AY49">
        <f t="shared" si="5"/>
        <v>0</v>
      </c>
    </row>
    <row r="50" spans="1:51" ht="23.25" hidden="1" customHeight="1" x14ac:dyDescent="0.15">
      <c r="A50" s="963"/>
      <c r="B50" s="964"/>
      <c r="C50" s="964"/>
      <c r="D50" s="964"/>
      <c r="E50" s="964"/>
      <c r="F50" s="965"/>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1"/>
      <c r="AF50" s="971"/>
      <c r="AG50" s="971"/>
      <c r="AH50" s="971"/>
      <c r="AI50" s="971"/>
      <c r="AJ50" s="971"/>
      <c r="AK50" s="971"/>
      <c r="AL50" s="971"/>
      <c r="AM50" s="971"/>
      <c r="AN50" s="971"/>
      <c r="AO50" s="971"/>
      <c r="AP50" s="971"/>
      <c r="AQ50" s="970"/>
      <c r="AR50" s="970"/>
      <c r="AS50" s="970"/>
      <c r="AT50" s="970"/>
      <c r="AU50" s="970"/>
      <c r="AV50" s="970"/>
      <c r="AW50" s="970"/>
      <c r="AX50" s="972"/>
      <c r="AY50">
        <f t="shared" si="5"/>
        <v>0</v>
      </c>
    </row>
    <row r="51" spans="1:51" ht="18.75" hidden="1" customHeight="1" x14ac:dyDescent="0.15">
      <c r="A51" s="554" t="s">
        <v>267</v>
      </c>
      <c r="B51" s="555"/>
      <c r="C51" s="555"/>
      <c r="D51" s="555"/>
      <c r="E51" s="555"/>
      <c r="F51" s="556"/>
      <c r="G51" s="607" t="s">
        <v>145</v>
      </c>
      <c r="H51" s="370"/>
      <c r="I51" s="370"/>
      <c r="J51" s="370"/>
      <c r="K51" s="370"/>
      <c r="L51" s="370"/>
      <c r="M51" s="370"/>
      <c r="N51" s="370"/>
      <c r="O51" s="608"/>
      <c r="P51" s="692" t="s">
        <v>58</v>
      </c>
      <c r="Q51" s="370"/>
      <c r="R51" s="370"/>
      <c r="S51" s="370"/>
      <c r="T51" s="370"/>
      <c r="U51" s="370"/>
      <c r="V51" s="370"/>
      <c r="W51" s="370"/>
      <c r="X51" s="608"/>
      <c r="Y51" s="693"/>
      <c r="Z51" s="694"/>
      <c r="AA51" s="695"/>
      <c r="AB51" s="696" t="s">
        <v>11</v>
      </c>
      <c r="AC51" s="697"/>
      <c r="AD51" s="698"/>
      <c r="AE51" s="328" t="s">
        <v>305</v>
      </c>
      <c r="AF51" s="328"/>
      <c r="AG51" s="328"/>
      <c r="AH51" s="328"/>
      <c r="AI51" s="328" t="s">
        <v>327</v>
      </c>
      <c r="AJ51" s="328"/>
      <c r="AK51" s="328"/>
      <c r="AL51" s="328"/>
      <c r="AM51" s="328" t="s">
        <v>424</v>
      </c>
      <c r="AN51" s="328"/>
      <c r="AO51" s="328"/>
      <c r="AP51" s="328"/>
      <c r="AQ51" s="253" t="s">
        <v>184</v>
      </c>
      <c r="AR51" s="254"/>
      <c r="AS51" s="254"/>
      <c r="AT51" s="255"/>
      <c r="AU51" s="366" t="s">
        <v>133</v>
      </c>
      <c r="AV51" s="366"/>
      <c r="AW51" s="366"/>
      <c r="AX51" s="367"/>
      <c r="AY51">
        <f>COUNTA($G$53)</f>
        <v>0</v>
      </c>
    </row>
    <row r="52" spans="1:51" ht="18.75" hidden="1" customHeight="1" x14ac:dyDescent="0.15">
      <c r="A52" s="554"/>
      <c r="B52" s="555"/>
      <c r="C52" s="555"/>
      <c r="D52" s="555"/>
      <c r="E52" s="555"/>
      <c r="F52" s="556"/>
      <c r="G52" s="609"/>
      <c r="H52" s="368"/>
      <c r="I52" s="368"/>
      <c r="J52" s="368"/>
      <c r="K52" s="368"/>
      <c r="L52" s="368"/>
      <c r="M52" s="368"/>
      <c r="N52" s="368"/>
      <c r="O52" s="610"/>
      <c r="P52" s="622"/>
      <c r="Q52" s="368"/>
      <c r="R52" s="368"/>
      <c r="S52" s="368"/>
      <c r="T52" s="368"/>
      <c r="U52" s="368"/>
      <c r="V52" s="368"/>
      <c r="W52" s="368"/>
      <c r="X52" s="610"/>
      <c r="Y52" s="510"/>
      <c r="Z52" s="511"/>
      <c r="AA52" s="512"/>
      <c r="AB52" s="325"/>
      <c r="AC52" s="326"/>
      <c r="AD52" s="327"/>
      <c r="AE52" s="328"/>
      <c r="AF52" s="328"/>
      <c r="AG52" s="328"/>
      <c r="AH52" s="328"/>
      <c r="AI52" s="328"/>
      <c r="AJ52" s="328"/>
      <c r="AK52" s="328"/>
      <c r="AL52" s="328"/>
      <c r="AM52" s="328"/>
      <c r="AN52" s="328"/>
      <c r="AO52" s="328"/>
      <c r="AP52" s="328"/>
      <c r="AQ52" s="217"/>
      <c r="AR52" s="164"/>
      <c r="AS52" s="165" t="s">
        <v>185</v>
      </c>
      <c r="AT52" s="188"/>
      <c r="AU52" s="257"/>
      <c r="AV52" s="257"/>
      <c r="AW52" s="368" t="s">
        <v>175</v>
      </c>
      <c r="AX52" s="369"/>
      <c r="AY52">
        <f>$AY$51</f>
        <v>0</v>
      </c>
    </row>
    <row r="53" spans="1:51" ht="23.25" hidden="1" customHeight="1" x14ac:dyDescent="0.15">
      <c r="A53" s="557"/>
      <c r="B53" s="555"/>
      <c r="C53" s="555"/>
      <c r="D53" s="555"/>
      <c r="E53" s="555"/>
      <c r="F53" s="556"/>
      <c r="G53" s="582"/>
      <c r="H53" s="583"/>
      <c r="I53" s="583"/>
      <c r="J53" s="583"/>
      <c r="K53" s="583"/>
      <c r="L53" s="583"/>
      <c r="M53" s="583"/>
      <c r="N53" s="583"/>
      <c r="O53" s="584"/>
      <c r="P53" s="177"/>
      <c r="Q53" s="177"/>
      <c r="R53" s="177"/>
      <c r="S53" s="177"/>
      <c r="T53" s="177"/>
      <c r="U53" s="177"/>
      <c r="V53" s="177"/>
      <c r="W53" s="177"/>
      <c r="X53" s="219"/>
      <c r="Y53" s="332" t="s">
        <v>12</v>
      </c>
      <c r="Z53" s="591"/>
      <c r="AA53" s="592"/>
      <c r="AB53" s="593"/>
      <c r="AC53" s="593"/>
      <c r="AD53" s="593"/>
      <c r="AE53" s="356"/>
      <c r="AF53" s="357"/>
      <c r="AG53" s="357"/>
      <c r="AH53" s="357"/>
      <c r="AI53" s="356"/>
      <c r="AJ53" s="357"/>
      <c r="AK53" s="357"/>
      <c r="AL53" s="357"/>
      <c r="AM53" s="356"/>
      <c r="AN53" s="357"/>
      <c r="AO53" s="357"/>
      <c r="AP53" s="357"/>
      <c r="AQ53" s="152"/>
      <c r="AR53" s="153"/>
      <c r="AS53" s="153"/>
      <c r="AT53" s="154"/>
      <c r="AU53" s="357"/>
      <c r="AV53" s="357"/>
      <c r="AW53" s="357"/>
      <c r="AX53" s="358"/>
      <c r="AY53">
        <f t="shared" ref="AY53:AY57" si="6">$AY$51</f>
        <v>0</v>
      </c>
    </row>
    <row r="54" spans="1:51" ht="23.25" hidden="1" customHeight="1" x14ac:dyDescent="0.15">
      <c r="A54" s="558"/>
      <c r="B54" s="559"/>
      <c r="C54" s="559"/>
      <c r="D54" s="559"/>
      <c r="E54" s="559"/>
      <c r="F54" s="560"/>
      <c r="G54" s="585"/>
      <c r="H54" s="586"/>
      <c r="I54" s="586"/>
      <c r="J54" s="586"/>
      <c r="K54" s="586"/>
      <c r="L54" s="586"/>
      <c r="M54" s="586"/>
      <c r="N54" s="586"/>
      <c r="O54" s="587"/>
      <c r="P54" s="221"/>
      <c r="Q54" s="221"/>
      <c r="R54" s="221"/>
      <c r="S54" s="221"/>
      <c r="T54" s="221"/>
      <c r="U54" s="221"/>
      <c r="V54" s="221"/>
      <c r="W54" s="221"/>
      <c r="X54" s="222"/>
      <c r="Y54" s="289" t="s">
        <v>53</v>
      </c>
      <c r="Z54" s="284"/>
      <c r="AA54" s="285"/>
      <c r="AB54" s="564"/>
      <c r="AC54" s="564"/>
      <c r="AD54" s="564"/>
      <c r="AE54" s="356"/>
      <c r="AF54" s="357"/>
      <c r="AG54" s="357"/>
      <c r="AH54" s="357"/>
      <c r="AI54" s="356"/>
      <c r="AJ54" s="357"/>
      <c r="AK54" s="357"/>
      <c r="AL54" s="357"/>
      <c r="AM54" s="356"/>
      <c r="AN54" s="357"/>
      <c r="AO54" s="357"/>
      <c r="AP54" s="357"/>
      <c r="AQ54" s="152"/>
      <c r="AR54" s="153"/>
      <c r="AS54" s="153"/>
      <c r="AT54" s="154"/>
      <c r="AU54" s="357"/>
      <c r="AV54" s="357"/>
      <c r="AW54" s="357"/>
      <c r="AX54" s="358"/>
      <c r="AY54">
        <f t="shared" si="6"/>
        <v>0</v>
      </c>
    </row>
    <row r="55" spans="1:51" ht="23.25" hidden="1" customHeight="1" x14ac:dyDescent="0.15">
      <c r="A55" s="708"/>
      <c r="B55" s="709"/>
      <c r="C55" s="709"/>
      <c r="D55" s="709"/>
      <c r="E55" s="709"/>
      <c r="F55" s="710"/>
      <c r="G55" s="588"/>
      <c r="H55" s="589"/>
      <c r="I55" s="589"/>
      <c r="J55" s="589"/>
      <c r="K55" s="589"/>
      <c r="L55" s="589"/>
      <c r="M55" s="589"/>
      <c r="N55" s="589"/>
      <c r="O55" s="590"/>
      <c r="P55" s="180"/>
      <c r="Q55" s="180"/>
      <c r="R55" s="180"/>
      <c r="S55" s="180"/>
      <c r="T55" s="180"/>
      <c r="U55" s="180"/>
      <c r="V55" s="180"/>
      <c r="W55" s="180"/>
      <c r="X55" s="224"/>
      <c r="Y55" s="289" t="s">
        <v>13</v>
      </c>
      <c r="Z55" s="284"/>
      <c r="AA55" s="285"/>
      <c r="AB55" s="503" t="s">
        <v>14</v>
      </c>
      <c r="AC55" s="503"/>
      <c r="AD55" s="503"/>
      <c r="AE55" s="356"/>
      <c r="AF55" s="357"/>
      <c r="AG55" s="357"/>
      <c r="AH55" s="357"/>
      <c r="AI55" s="356"/>
      <c r="AJ55" s="357"/>
      <c r="AK55" s="357"/>
      <c r="AL55" s="357"/>
      <c r="AM55" s="356"/>
      <c r="AN55" s="357"/>
      <c r="AO55" s="357"/>
      <c r="AP55" s="357"/>
      <c r="AQ55" s="152"/>
      <c r="AR55" s="153"/>
      <c r="AS55" s="153"/>
      <c r="AT55" s="154"/>
      <c r="AU55" s="357"/>
      <c r="AV55" s="357"/>
      <c r="AW55" s="357"/>
      <c r="AX55" s="358"/>
      <c r="AY55">
        <f t="shared" si="6"/>
        <v>0</v>
      </c>
    </row>
    <row r="56" spans="1:51" ht="23.25" hidden="1" customHeight="1" x14ac:dyDescent="0.15">
      <c r="A56" s="960" t="s">
        <v>295</v>
      </c>
      <c r="B56" s="961"/>
      <c r="C56" s="961"/>
      <c r="D56" s="961"/>
      <c r="E56" s="961"/>
      <c r="F56" s="962"/>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8"/>
      <c r="AY56">
        <f t="shared" si="6"/>
        <v>0</v>
      </c>
    </row>
    <row r="57" spans="1:51" ht="23.25" hidden="1" customHeight="1" x14ac:dyDescent="0.15">
      <c r="A57" s="963"/>
      <c r="B57" s="964"/>
      <c r="C57" s="964"/>
      <c r="D57" s="964"/>
      <c r="E57" s="964"/>
      <c r="F57" s="965"/>
      <c r="G57" s="969"/>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1"/>
      <c r="AF57" s="971"/>
      <c r="AG57" s="971"/>
      <c r="AH57" s="971"/>
      <c r="AI57" s="971"/>
      <c r="AJ57" s="971"/>
      <c r="AK57" s="971"/>
      <c r="AL57" s="971"/>
      <c r="AM57" s="971"/>
      <c r="AN57" s="971"/>
      <c r="AO57" s="971"/>
      <c r="AP57" s="971"/>
      <c r="AQ57" s="970"/>
      <c r="AR57" s="970"/>
      <c r="AS57" s="970"/>
      <c r="AT57" s="970"/>
      <c r="AU57" s="970"/>
      <c r="AV57" s="970"/>
      <c r="AW57" s="970"/>
      <c r="AX57" s="972"/>
      <c r="AY57">
        <f t="shared" si="6"/>
        <v>0</v>
      </c>
    </row>
    <row r="58" spans="1:51" ht="18.75" hidden="1" customHeight="1" x14ac:dyDescent="0.15">
      <c r="A58" s="554" t="s">
        <v>267</v>
      </c>
      <c r="B58" s="555"/>
      <c r="C58" s="555"/>
      <c r="D58" s="555"/>
      <c r="E58" s="555"/>
      <c r="F58" s="556"/>
      <c r="G58" s="607" t="s">
        <v>145</v>
      </c>
      <c r="H58" s="370"/>
      <c r="I58" s="370"/>
      <c r="J58" s="370"/>
      <c r="K58" s="370"/>
      <c r="L58" s="370"/>
      <c r="M58" s="370"/>
      <c r="N58" s="370"/>
      <c r="O58" s="608"/>
      <c r="P58" s="692" t="s">
        <v>58</v>
      </c>
      <c r="Q58" s="370"/>
      <c r="R58" s="370"/>
      <c r="S58" s="370"/>
      <c r="T58" s="370"/>
      <c r="U58" s="370"/>
      <c r="V58" s="370"/>
      <c r="W58" s="370"/>
      <c r="X58" s="608"/>
      <c r="Y58" s="693"/>
      <c r="Z58" s="694"/>
      <c r="AA58" s="695"/>
      <c r="AB58" s="696" t="s">
        <v>11</v>
      </c>
      <c r="AC58" s="697"/>
      <c r="AD58" s="698"/>
      <c r="AE58" s="328" t="s">
        <v>305</v>
      </c>
      <c r="AF58" s="328"/>
      <c r="AG58" s="328"/>
      <c r="AH58" s="328"/>
      <c r="AI58" s="328" t="s">
        <v>327</v>
      </c>
      <c r="AJ58" s="328"/>
      <c r="AK58" s="328"/>
      <c r="AL58" s="328"/>
      <c r="AM58" s="328" t="s">
        <v>424</v>
      </c>
      <c r="AN58" s="328"/>
      <c r="AO58" s="328"/>
      <c r="AP58" s="328"/>
      <c r="AQ58" s="253" t="s">
        <v>184</v>
      </c>
      <c r="AR58" s="254"/>
      <c r="AS58" s="254"/>
      <c r="AT58" s="255"/>
      <c r="AU58" s="366" t="s">
        <v>133</v>
      </c>
      <c r="AV58" s="366"/>
      <c r="AW58" s="366"/>
      <c r="AX58" s="367"/>
      <c r="AY58">
        <f>COUNTA($G$60)</f>
        <v>0</v>
      </c>
    </row>
    <row r="59" spans="1:51" ht="18.75" hidden="1" customHeight="1" x14ac:dyDescent="0.15">
      <c r="A59" s="554"/>
      <c r="B59" s="555"/>
      <c r="C59" s="555"/>
      <c r="D59" s="555"/>
      <c r="E59" s="555"/>
      <c r="F59" s="556"/>
      <c r="G59" s="609"/>
      <c r="H59" s="368"/>
      <c r="I59" s="368"/>
      <c r="J59" s="368"/>
      <c r="K59" s="368"/>
      <c r="L59" s="368"/>
      <c r="M59" s="368"/>
      <c r="N59" s="368"/>
      <c r="O59" s="610"/>
      <c r="P59" s="622"/>
      <c r="Q59" s="368"/>
      <c r="R59" s="368"/>
      <c r="S59" s="368"/>
      <c r="T59" s="368"/>
      <c r="U59" s="368"/>
      <c r="V59" s="368"/>
      <c r="W59" s="368"/>
      <c r="X59" s="610"/>
      <c r="Y59" s="510"/>
      <c r="Z59" s="511"/>
      <c r="AA59" s="512"/>
      <c r="AB59" s="325"/>
      <c r="AC59" s="326"/>
      <c r="AD59" s="327"/>
      <c r="AE59" s="328"/>
      <c r="AF59" s="328"/>
      <c r="AG59" s="328"/>
      <c r="AH59" s="328"/>
      <c r="AI59" s="328"/>
      <c r="AJ59" s="328"/>
      <c r="AK59" s="328"/>
      <c r="AL59" s="328"/>
      <c r="AM59" s="328"/>
      <c r="AN59" s="328"/>
      <c r="AO59" s="328"/>
      <c r="AP59" s="328"/>
      <c r="AQ59" s="217"/>
      <c r="AR59" s="164"/>
      <c r="AS59" s="165" t="s">
        <v>185</v>
      </c>
      <c r="AT59" s="188"/>
      <c r="AU59" s="257"/>
      <c r="AV59" s="257"/>
      <c r="AW59" s="368" t="s">
        <v>175</v>
      </c>
      <c r="AX59" s="369"/>
      <c r="AY59">
        <f>$AY$58</f>
        <v>0</v>
      </c>
    </row>
    <row r="60" spans="1:51" ht="23.25" hidden="1" customHeight="1" x14ac:dyDescent="0.15">
      <c r="A60" s="557"/>
      <c r="B60" s="555"/>
      <c r="C60" s="555"/>
      <c r="D60" s="555"/>
      <c r="E60" s="555"/>
      <c r="F60" s="556"/>
      <c r="G60" s="582"/>
      <c r="H60" s="583"/>
      <c r="I60" s="583"/>
      <c r="J60" s="583"/>
      <c r="K60" s="583"/>
      <c r="L60" s="583"/>
      <c r="M60" s="583"/>
      <c r="N60" s="583"/>
      <c r="O60" s="584"/>
      <c r="P60" s="177"/>
      <c r="Q60" s="177"/>
      <c r="R60" s="177"/>
      <c r="S60" s="177"/>
      <c r="T60" s="177"/>
      <c r="U60" s="177"/>
      <c r="V60" s="177"/>
      <c r="W60" s="177"/>
      <c r="X60" s="219"/>
      <c r="Y60" s="332" t="s">
        <v>12</v>
      </c>
      <c r="Z60" s="591"/>
      <c r="AA60" s="592"/>
      <c r="AB60" s="593"/>
      <c r="AC60" s="593"/>
      <c r="AD60" s="593"/>
      <c r="AE60" s="356"/>
      <c r="AF60" s="357"/>
      <c r="AG60" s="357"/>
      <c r="AH60" s="357"/>
      <c r="AI60" s="356"/>
      <c r="AJ60" s="357"/>
      <c r="AK60" s="357"/>
      <c r="AL60" s="357"/>
      <c r="AM60" s="356"/>
      <c r="AN60" s="357"/>
      <c r="AO60" s="357"/>
      <c r="AP60" s="357"/>
      <c r="AQ60" s="152"/>
      <c r="AR60" s="153"/>
      <c r="AS60" s="153"/>
      <c r="AT60" s="154"/>
      <c r="AU60" s="357"/>
      <c r="AV60" s="357"/>
      <c r="AW60" s="357"/>
      <c r="AX60" s="358"/>
      <c r="AY60">
        <f t="shared" ref="AY60:AY64" si="7">$AY$58</f>
        <v>0</v>
      </c>
    </row>
    <row r="61" spans="1:51" ht="23.25" hidden="1" customHeight="1" x14ac:dyDescent="0.15">
      <c r="A61" s="558"/>
      <c r="B61" s="559"/>
      <c r="C61" s="559"/>
      <c r="D61" s="559"/>
      <c r="E61" s="559"/>
      <c r="F61" s="560"/>
      <c r="G61" s="585"/>
      <c r="H61" s="586"/>
      <c r="I61" s="586"/>
      <c r="J61" s="586"/>
      <c r="K61" s="586"/>
      <c r="L61" s="586"/>
      <c r="M61" s="586"/>
      <c r="N61" s="586"/>
      <c r="O61" s="587"/>
      <c r="P61" s="221"/>
      <c r="Q61" s="221"/>
      <c r="R61" s="221"/>
      <c r="S61" s="221"/>
      <c r="T61" s="221"/>
      <c r="U61" s="221"/>
      <c r="V61" s="221"/>
      <c r="W61" s="221"/>
      <c r="X61" s="222"/>
      <c r="Y61" s="289" t="s">
        <v>53</v>
      </c>
      <c r="Z61" s="284"/>
      <c r="AA61" s="285"/>
      <c r="AB61" s="564"/>
      <c r="AC61" s="564"/>
      <c r="AD61" s="564"/>
      <c r="AE61" s="356"/>
      <c r="AF61" s="357"/>
      <c r="AG61" s="357"/>
      <c r="AH61" s="357"/>
      <c r="AI61" s="356"/>
      <c r="AJ61" s="357"/>
      <c r="AK61" s="357"/>
      <c r="AL61" s="357"/>
      <c r="AM61" s="356"/>
      <c r="AN61" s="357"/>
      <c r="AO61" s="357"/>
      <c r="AP61" s="357"/>
      <c r="AQ61" s="152"/>
      <c r="AR61" s="153"/>
      <c r="AS61" s="153"/>
      <c r="AT61" s="154"/>
      <c r="AU61" s="357"/>
      <c r="AV61" s="357"/>
      <c r="AW61" s="357"/>
      <c r="AX61" s="358"/>
      <c r="AY61">
        <f t="shared" si="7"/>
        <v>0</v>
      </c>
    </row>
    <row r="62" spans="1:51" ht="23.25" hidden="1" customHeight="1" x14ac:dyDescent="0.15">
      <c r="A62" s="558"/>
      <c r="B62" s="559"/>
      <c r="C62" s="559"/>
      <c r="D62" s="559"/>
      <c r="E62" s="559"/>
      <c r="F62" s="560"/>
      <c r="G62" s="588"/>
      <c r="H62" s="589"/>
      <c r="I62" s="589"/>
      <c r="J62" s="589"/>
      <c r="K62" s="589"/>
      <c r="L62" s="589"/>
      <c r="M62" s="589"/>
      <c r="N62" s="589"/>
      <c r="O62" s="590"/>
      <c r="P62" s="180"/>
      <c r="Q62" s="180"/>
      <c r="R62" s="180"/>
      <c r="S62" s="180"/>
      <c r="T62" s="180"/>
      <c r="U62" s="180"/>
      <c r="V62" s="180"/>
      <c r="W62" s="180"/>
      <c r="X62" s="224"/>
      <c r="Y62" s="289" t="s">
        <v>13</v>
      </c>
      <c r="Z62" s="284"/>
      <c r="AA62" s="285"/>
      <c r="AB62" s="539" t="s">
        <v>14</v>
      </c>
      <c r="AC62" s="539"/>
      <c r="AD62" s="539"/>
      <c r="AE62" s="356"/>
      <c r="AF62" s="357"/>
      <c r="AG62" s="357"/>
      <c r="AH62" s="357"/>
      <c r="AI62" s="356"/>
      <c r="AJ62" s="357"/>
      <c r="AK62" s="357"/>
      <c r="AL62" s="357"/>
      <c r="AM62" s="356"/>
      <c r="AN62" s="357"/>
      <c r="AO62" s="357"/>
      <c r="AP62" s="357"/>
      <c r="AQ62" s="152"/>
      <c r="AR62" s="153"/>
      <c r="AS62" s="153"/>
      <c r="AT62" s="154"/>
      <c r="AU62" s="357"/>
      <c r="AV62" s="357"/>
      <c r="AW62" s="357"/>
      <c r="AX62" s="358"/>
      <c r="AY62">
        <f t="shared" si="7"/>
        <v>0</v>
      </c>
    </row>
    <row r="63" spans="1:51" ht="23.25" hidden="1" customHeight="1" x14ac:dyDescent="0.15">
      <c r="A63" s="960" t="s">
        <v>295</v>
      </c>
      <c r="B63" s="961"/>
      <c r="C63" s="961"/>
      <c r="D63" s="961"/>
      <c r="E63" s="961"/>
      <c r="F63" s="962"/>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8"/>
      <c r="AY63">
        <f t="shared" si="7"/>
        <v>0</v>
      </c>
    </row>
    <row r="64" spans="1:51" ht="23.25" hidden="1" customHeight="1" x14ac:dyDescent="0.15">
      <c r="A64" s="963"/>
      <c r="B64" s="964"/>
      <c r="C64" s="964"/>
      <c r="D64" s="964"/>
      <c r="E64" s="964"/>
      <c r="F64" s="965"/>
      <c r="G64" s="969"/>
      <c r="H64" s="970"/>
      <c r="I64" s="970"/>
      <c r="J64" s="970"/>
      <c r="K64" s="970"/>
      <c r="L64" s="970"/>
      <c r="M64" s="970"/>
      <c r="N64" s="970"/>
      <c r="O64" s="970"/>
      <c r="P64" s="970"/>
      <c r="Q64" s="970"/>
      <c r="R64" s="970"/>
      <c r="S64" s="970"/>
      <c r="T64" s="970"/>
      <c r="U64" s="970"/>
      <c r="V64" s="970"/>
      <c r="W64" s="970"/>
      <c r="X64" s="970"/>
      <c r="Y64" s="970"/>
      <c r="Z64" s="970"/>
      <c r="AA64" s="970"/>
      <c r="AB64" s="970"/>
      <c r="AC64" s="970"/>
      <c r="AD64" s="970"/>
      <c r="AE64" s="971"/>
      <c r="AF64" s="971"/>
      <c r="AG64" s="971"/>
      <c r="AH64" s="971"/>
      <c r="AI64" s="971"/>
      <c r="AJ64" s="971"/>
      <c r="AK64" s="971"/>
      <c r="AL64" s="971"/>
      <c r="AM64" s="971"/>
      <c r="AN64" s="971"/>
      <c r="AO64" s="971"/>
      <c r="AP64" s="971"/>
      <c r="AQ64" s="971"/>
      <c r="AR64" s="971"/>
      <c r="AS64" s="971"/>
      <c r="AT64" s="971"/>
      <c r="AU64" s="970"/>
      <c r="AV64" s="970"/>
      <c r="AW64" s="970"/>
      <c r="AX64" s="972"/>
      <c r="AY64">
        <f t="shared" si="7"/>
        <v>0</v>
      </c>
    </row>
    <row r="65" spans="1:51" ht="18.75" hidden="1" customHeight="1" x14ac:dyDescent="0.15">
      <c r="A65" s="920" t="s">
        <v>268</v>
      </c>
      <c r="B65" s="921"/>
      <c r="C65" s="921"/>
      <c r="D65" s="921"/>
      <c r="E65" s="921"/>
      <c r="F65" s="922"/>
      <c r="G65" s="923"/>
      <c r="H65" s="925" t="s">
        <v>145</v>
      </c>
      <c r="I65" s="925"/>
      <c r="J65" s="925"/>
      <c r="K65" s="925"/>
      <c r="L65" s="925"/>
      <c r="M65" s="925"/>
      <c r="N65" s="925"/>
      <c r="O65" s="926"/>
      <c r="P65" s="929" t="s">
        <v>58</v>
      </c>
      <c r="Q65" s="925"/>
      <c r="R65" s="925"/>
      <c r="S65" s="925"/>
      <c r="T65" s="925"/>
      <c r="U65" s="925"/>
      <c r="V65" s="926"/>
      <c r="W65" s="931" t="s">
        <v>263</v>
      </c>
      <c r="X65" s="932"/>
      <c r="Y65" s="935"/>
      <c r="Z65" s="935"/>
      <c r="AA65" s="936"/>
      <c r="AB65" s="929" t="s">
        <v>11</v>
      </c>
      <c r="AC65" s="925"/>
      <c r="AD65" s="926"/>
      <c r="AE65" s="328" t="s">
        <v>305</v>
      </c>
      <c r="AF65" s="328"/>
      <c r="AG65" s="328"/>
      <c r="AH65" s="328"/>
      <c r="AI65" s="328" t="s">
        <v>327</v>
      </c>
      <c r="AJ65" s="328"/>
      <c r="AK65" s="328"/>
      <c r="AL65" s="328"/>
      <c r="AM65" s="328" t="s">
        <v>424</v>
      </c>
      <c r="AN65" s="328"/>
      <c r="AO65" s="328"/>
      <c r="AP65" s="328"/>
      <c r="AQ65" s="201" t="s">
        <v>184</v>
      </c>
      <c r="AR65" s="185"/>
      <c r="AS65" s="185"/>
      <c r="AT65" s="186"/>
      <c r="AU65" s="1038" t="s">
        <v>133</v>
      </c>
      <c r="AV65" s="1038"/>
      <c r="AW65" s="1038"/>
      <c r="AX65" s="1039"/>
      <c r="AY65">
        <f>COUNTA($H$67)</f>
        <v>0</v>
      </c>
    </row>
    <row r="66" spans="1:51" ht="18.75" hidden="1" customHeight="1" x14ac:dyDescent="0.15">
      <c r="A66" s="913"/>
      <c r="B66" s="914"/>
      <c r="C66" s="914"/>
      <c r="D66" s="914"/>
      <c r="E66" s="914"/>
      <c r="F66" s="915"/>
      <c r="G66" s="924"/>
      <c r="H66" s="927"/>
      <c r="I66" s="927"/>
      <c r="J66" s="927"/>
      <c r="K66" s="927"/>
      <c r="L66" s="927"/>
      <c r="M66" s="927"/>
      <c r="N66" s="927"/>
      <c r="O66" s="928"/>
      <c r="P66" s="930"/>
      <c r="Q66" s="927"/>
      <c r="R66" s="927"/>
      <c r="S66" s="927"/>
      <c r="T66" s="927"/>
      <c r="U66" s="927"/>
      <c r="V66" s="928"/>
      <c r="W66" s="933"/>
      <c r="X66" s="934"/>
      <c r="Y66" s="937"/>
      <c r="Z66" s="937"/>
      <c r="AA66" s="938"/>
      <c r="AB66" s="930"/>
      <c r="AC66" s="927"/>
      <c r="AD66" s="928"/>
      <c r="AE66" s="328"/>
      <c r="AF66" s="328"/>
      <c r="AG66" s="328"/>
      <c r="AH66" s="328"/>
      <c r="AI66" s="328"/>
      <c r="AJ66" s="328"/>
      <c r="AK66" s="328"/>
      <c r="AL66" s="328"/>
      <c r="AM66" s="328"/>
      <c r="AN66" s="328"/>
      <c r="AO66" s="328"/>
      <c r="AP66" s="328"/>
      <c r="AQ66" s="217"/>
      <c r="AR66" s="164"/>
      <c r="AS66" s="165" t="s">
        <v>185</v>
      </c>
      <c r="AT66" s="188"/>
      <c r="AU66" s="257"/>
      <c r="AV66" s="257"/>
      <c r="AW66" s="927" t="s">
        <v>266</v>
      </c>
      <c r="AX66" s="1040"/>
      <c r="AY66">
        <f>$AY$65</f>
        <v>0</v>
      </c>
    </row>
    <row r="67" spans="1:51" ht="23.25" hidden="1" customHeight="1" x14ac:dyDescent="0.15">
      <c r="A67" s="913"/>
      <c r="B67" s="914"/>
      <c r="C67" s="914"/>
      <c r="D67" s="914"/>
      <c r="E67" s="914"/>
      <c r="F67" s="915"/>
      <c r="G67" s="1041" t="s">
        <v>186</v>
      </c>
      <c r="H67" s="1024"/>
      <c r="I67" s="1025"/>
      <c r="J67" s="1025"/>
      <c r="K67" s="1025"/>
      <c r="L67" s="1025"/>
      <c r="M67" s="1025"/>
      <c r="N67" s="1025"/>
      <c r="O67" s="1026"/>
      <c r="P67" s="1024"/>
      <c r="Q67" s="1025"/>
      <c r="R67" s="1025"/>
      <c r="S67" s="1025"/>
      <c r="T67" s="1025"/>
      <c r="U67" s="1025"/>
      <c r="V67" s="1026"/>
      <c r="W67" s="1030"/>
      <c r="X67" s="1031"/>
      <c r="Y67" s="1011" t="s">
        <v>12</v>
      </c>
      <c r="Z67" s="1011"/>
      <c r="AA67" s="1012"/>
      <c r="AB67" s="1013" t="s">
        <v>285</v>
      </c>
      <c r="AC67" s="1013"/>
      <c r="AD67" s="1013"/>
      <c r="AE67" s="356"/>
      <c r="AF67" s="357"/>
      <c r="AG67" s="357"/>
      <c r="AH67" s="357"/>
      <c r="AI67" s="356"/>
      <c r="AJ67" s="357"/>
      <c r="AK67" s="357"/>
      <c r="AL67" s="357"/>
      <c r="AM67" s="356"/>
      <c r="AN67" s="357"/>
      <c r="AO67" s="357"/>
      <c r="AP67" s="357"/>
      <c r="AQ67" s="356"/>
      <c r="AR67" s="357"/>
      <c r="AS67" s="357"/>
      <c r="AT67" s="878"/>
      <c r="AU67" s="357"/>
      <c r="AV67" s="357"/>
      <c r="AW67" s="357"/>
      <c r="AX67" s="358"/>
      <c r="AY67">
        <f t="shared" ref="AY67:AY72" si="8">$AY$65</f>
        <v>0</v>
      </c>
    </row>
    <row r="68" spans="1:51" ht="23.25" hidden="1" customHeight="1" x14ac:dyDescent="0.15">
      <c r="A68" s="913"/>
      <c r="B68" s="914"/>
      <c r="C68" s="914"/>
      <c r="D68" s="914"/>
      <c r="E68" s="914"/>
      <c r="F68" s="915"/>
      <c r="G68" s="1001"/>
      <c r="H68" s="1027"/>
      <c r="I68" s="1028"/>
      <c r="J68" s="1028"/>
      <c r="K68" s="1028"/>
      <c r="L68" s="1028"/>
      <c r="M68" s="1028"/>
      <c r="N68" s="1028"/>
      <c r="O68" s="1029"/>
      <c r="P68" s="1027"/>
      <c r="Q68" s="1028"/>
      <c r="R68" s="1028"/>
      <c r="S68" s="1028"/>
      <c r="T68" s="1028"/>
      <c r="U68" s="1028"/>
      <c r="V68" s="1029"/>
      <c r="W68" s="1032"/>
      <c r="X68" s="1033"/>
      <c r="Y68" s="116" t="s">
        <v>53</v>
      </c>
      <c r="Z68" s="116"/>
      <c r="AA68" s="117"/>
      <c r="AB68" s="1036" t="s">
        <v>285</v>
      </c>
      <c r="AC68" s="1036"/>
      <c r="AD68" s="1036"/>
      <c r="AE68" s="356"/>
      <c r="AF68" s="357"/>
      <c r="AG68" s="357"/>
      <c r="AH68" s="357"/>
      <c r="AI68" s="356"/>
      <c r="AJ68" s="357"/>
      <c r="AK68" s="357"/>
      <c r="AL68" s="357"/>
      <c r="AM68" s="356"/>
      <c r="AN68" s="357"/>
      <c r="AO68" s="357"/>
      <c r="AP68" s="357"/>
      <c r="AQ68" s="356"/>
      <c r="AR68" s="357"/>
      <c r="AS68" s="357"/>
      <c r="AT68" s="878"/>
      <c r="AU68" s="357"/>
      <c r="AV68" s="357"/>
      <c r="AW68" s="357"/>
      <c r="AX68" s="358"/>
      <c r="AY68">
        <f t="shared" si="8"/>
        <v>0</v>
      </c>
    </row>
    <row r="69" spans="1:51" ht="23.25" hidden="1" customHeight="1" x14ac:dyDescent="0.15">
      <c r="A69" s="913"/>
      <c r="B69" s="914"/>
      <c r="C69" s="914"/>
      <c r="D69" s="914"/>
      <c r="E69" s="914"/>
      <c r="F69" s="915"/>
      <c r="G69" s="1042"/>
      <c r="H69" s="1027"/>
      <c r="I69" s="1028"/>
      <c r="J69" s="1028"/>
      <c r="K69" s="1028"/>
      <c r="L69" s="1028"/>
      <c r="M69" s="1028"/>
      <c r="N69" s="1028"/>
      <c r="O69" s="1029"/>
      <c r="P69" s="1027"/>
      <c r="Q69" s="1028"/>
      <c r="R69" s="1028"/>
      <c r="S69" s="1028"/>
      <c r="T69" s="1028"/>
      <c r="U69" s="1028"/>
      <c r="V69" s="1029"/>
      <c r="W69" s="1034"/>
      <c r="X69" s="1035"/>
      <c r="Y69" s="116" t="s">
        <v>13</v>
      </c>
      <c r="Z69" s="116"/>
      <c r="AA69" s="117"/>
      <c r="AB69" s="1037" t="s">
        <v>286</v>
      </c>
      <c r="AC69" s="1037"/>
      <c r="AD69" s="1037"/>
      <c r="AE69" s="364"/>
      <c r="AF69" s="365"/>
      <c r="AG69" s="365"/>
      <c r="AH69" s="365"/>
      <c r="AI69" s="364"/>
      <c r="AJ69" s="365"/>
      <c r="AK69" s="365"/>
      <c r="AL69" s="365"/>
      <c r="AM69" s="364"/>
      <c r="AN69" s="365"/>
      <c r="AO69" s="365"/>
      <c r="AP69" s="365"/>
      <c r="AQ69" s="356"/>
      <c r="AR69" s="357"/>
      <c r="AS69" s="357"/>
      <c r="AT69" s="878"/>
      <c r="AU69" s="357"/>
      <c r="AV69" s="357"/>
      <c r="AW69" s="357"/>
      <c r="AX69" s="358"/>
      <c r="AY69">
        <f t="shared" si="8"/>
        <v>0</v>
      </c>
    </row>
    <row r="70" spans="1:51" ht="23.25" hidden="1" customHeight="1" x14ac:dyDescent="0.15">
      <c r="A70" s="913" t="s">
        <v>272</v>
      </c>
      <c r="B70" s="914"/>
      <c r="C70" s="914"/>
      <c r="D70" s="914"/>
      <c r="E70" s="914"/>
      <c r="F70" s="915"/>
      <c r="G70" s="1001" t="s">
        <v>187</v>
      </c>
      <c r="H70" s="1002"/>
      <c r="I70" s="1002"/>
      <c r="J70" s="1002"/>
      <c r="K70" s="1002"/>
      <c r="L70" s="1002"/>
      <c r="M70" s="1002"/>
      <c r="N70" s="1002"/>
      <c r="O70" s="1002"/>
      <c r="P70" s="1002"/>
      <c r="Q70" s="1002"/>
      <c r="R70" s="1002"/>
      <c r="S70" s="1002"/>
      <c r="T70" s="1002"/>
      <c r="U70" s="1002"/>
      <c r="V70" s="1002"/>
      <c r="W70" s="1005" t="s">
        <v>284</v>
      </c>
      <c r="X70" s="1006"/>
      <c r="Y70" s="1011" t="s">
        <v>12</v>
      </c>
      <c r="Z70" s="1011"/>
      <c r="AA70" s="1012"/>
      <c r="AB70" s="1013" t="s">
        <v>285</v>
      </c>
      <c r="AC70" s="1013"/>
      <c r="AD70" s="1013"/>
      <c r="AE70" s="356"/>
      <c r="AF70" s="357"/>
      <c r="AG70" s="357"/>
      <c r="AH70" s="357"/>
      <c r="AI70" s="356"/>
      <c r="AJ70" s="357"/>
      <c r="AK70" s="357"/>
      <c r="AL70" s="357"/>
      <c r="AM70" s="356"/>
      <c r="AN70" s="357"/>
      <c r="AO70" s="357"/>
      <c r="AP70" s="357"/>
      <c r="AQ70" s="356"/>
      <c r="AR70" s="357"/>
      <c r="AS70" s="357"/>
      <c r="AT70" s="878"/>
      <c r="AU70" s="357"/>
      <c r="AV70" s="357"/>
      <c r="AW70" s="357"/>
      <c r="AX70" s="358"/>
      <c r="AY70">
        <f t="shared" si="8"/>
        <v>0</v>
      </c>
    </row>
    <row r="71" spans="1:51" ht="23.25" hidden="1" customHeight="1" x14ac:dyDescent="0.15">
      <c r="A71" s="913"/>
      <c r="B71" s="914"/>
      <c r="C71" s="914"/>
      <c r="D71" s="914"/>
      <c r="E71" s="914"/>
      <c r="F71" s="915"/>
      <c r="G71" s="1001"/>
      <c r="H71" s="1003"/>
      <c r="I71" s="1003"/>
      <c r="J71" s="1003"/>
      <c r="K71" s="1003"/>
      <c r="L71" s="1003"/>
      <c r="M71" s="1003"/>
      <c r="N71" s="1003"/>
      <c r="O71" s="1003"/>
      <c r="P71" s="1003"/>
      <c r="Q71" s="1003"/>
      <c r="R71" s="1003"/>
      <c r="S71" s="1003"/>
      <c r="T71" s="1003"/>
      <c r="U71" s="1003"/>
      <c r="V71" s="1003"/>
      <c r="W71" s="1007"/>
      <c r="X71" s="1008"/>
      <c r="Y71" s="116" t="s">
        <v>53</v>
      </c>
      <c r="Z71" s="116"/>
      <c r="AA71" s="117"/>
      <c r="AB71" s="1036" t="s">
        <v>285</v>
      </c>
      <c r="AC71" s="1036"/>
      <c r="AD71" s="1036"/>
      <c r="AE71" s="356"/>
      <c r="AF71" s="357"/>
      <c r="AG71" s="357"/>
      <c r="AH71" s="357"/>
      <c r="AI71" s="356"/>
      <c r="AJ71" s="357"/>
      <c r="AK71" s="357"/>
      <c r="AL71" s="357"/>
      <c r="AM71" s="356"/>
      <c r="AN71" s="357"/>
      <c r="AO71" s="357"/>
      <c r="AP71" s="357"/>
      <c r="AQ71" s="356"/>
      <c r="AR71" s="357"/>
      <c r="AS71" s="357"/>
      <c r="AT71" s="878"/>
      <c r="AU71" s="357"/>
      <c r="AV71" s="357"/>
      <c r="AW71" s="357"/>
      <c r="AX71" s="358"/>
      <c r="AY71">
        <f t="shared" si="8"/>
        <v>0</v>
      </c>
    </row>
    <row r="72" spans="1:51" ht="23.25" hidden="1" customHeight="1" x14ac:dyDescent="0.15">
      <c r="A72" s="916"/>
      <c r="B72" s="917"/>
      <c r="C72" s="917"/>
      <c r="D72" s="917"/>
      <c r="E72" s="917"/>
      <c r="F72" s="918"/>
      <c r="G72" s="1001"/>
      <c r="H72" s="1004"/>
      <c r="I72" s="1004"/>
      <c r="J72" s="1004"/>
      <c r="K72" s="1004"/>
      <c r="L72" s="1004"/>
      <c r="M72" s="1004"/>
      <c r="N72" s="1004"/>
      <c r="O72" s="1004"/>
      <c r="P72" s="1004"/>
      <c r="Q72" s="1004"/>
      <c r="R72" s="1004"/>
      <c r="S72" s="1004"/>
      <c r="T72" s="1004"/>
      <c r="U72" s="1004"/>
      <c r="V72" s="1004"/>
      <c r="W72" s="1009"/>
      <c r="X72" s="1010"/>
      <c r="Y72" s="116" t="s">
        <v>13</v>
      </c>
      <c r="Z72" s="116"/>
      <c r="AA72" s="117"/>
      <c r="AB72" s="1037" t="s">
        <v>286</v>
      </c>
      <c r="AC72" s="1037"/>
      <c r="AD72" s="1037"/>
      <c r="AE72" s="364"/>
      <c r="AF72" s="365"/>
      <c r="AG72" s="365"/>
      <c r="AH72" s="365"/>
      <c r="AI72" s="364"/>
      <c r="AJ72" s="365"/>
      <c r="AK72" s="365"/>
      <c r="AL72" s="365"/>
      <c r="AM72" s="364"/>
      <c r="AN72" s="365"/>
      <c r="AO72" s="365"/>
      <c r="AP72" s="1000"/>
      <c r="AQ72" s="356"/>
      <c r="AR72" s="357"/>
      <c r="AS72" s="357"/>
      <c r="AT72" s="878"/>
      <c r="AU72" s="357"/>
      <c r="AV72" s="357"/>
      <c r="AW72" s="357"/>
      <c r="AX72" s="358"/>
      <c r="AY72">
        <f t="shared" si="8"/>
        <v>0</v>
      </c>
    </row>
    <row r="73" spans="1:51" ht="18.75" hidden="1" customHeight="1" x14ac:dyDescent="0.15">
      <c r="A73" s="899" t="s">
        <v>268</v>
      </c>
      <c r="B73" s="900"/>
      <c r="C73" s="900"/>
      <c r="D73" s="900"/>
      <c r="E73" s="900"/>
      <c r="F73" s="901"/>
      <c r="G73" s="870"/>
      <c r="H73" s="185" t="s">
        <v>145</v>
      </c>
      <c r="I73" s="185"/>
      <c r="J73" s="185"/>
      <c r="K73" s="185"/>
      <c r="L73" s="185"/>
      <c r="M73" s="185"/>
      <c r="N73" s="185"/>
      <c r="O73" s="186"/>
      <c r="P73" s="201" t="s">
        <v>58</v>
      </c>
      <c r="Q73" s="185"/>
      <c r="R73" s="185"/>
      <c r="S73" s="185"/>
      <c r="T73" s="185"/>
      <c r="U73" s="185"/>
      <c r="V73" s="185"/>
      <c r="W73" s="185"/>
      <c r="X73" s="186"/>
      <c r="Y73" s="872"/>
      <c r="Z73" s="873"/>
      <c r="AA73" s="874"/>
      <c r="AB73" s="201" t="s">
        <v>11</v>
      </c>
      <c r="AC73" s="185"/>
      <c r="AD73" s="186"/>
      <c r="AE73" s="328" t="s">
        <v>305</v>
      </c>
      <c r="AF73" s="328"/>
      <c r="AG73" s="328"/>
      <c r="AH73" s="328"/>
      <c r="AI73" s="328" t="s">
        <v>327</v>
      </c>
      <c r="AJ73" s="328"/>
      <c r="AK73" s="328"/>
      <c r="AL73" s="328"/>
      <c r="AM73" s="328" t="s">
        <v>424</v>
      </c>
      <c r="AN73" s="328"/>
      <c r="AO73" s="328"/>
      <c r="AP73" s="328"/>
      <c r="AQ73" s="201" t="s">
        <v>184</v>
      </c>
      <c r="AR73" s="185"/>
      <c r="AS73" s="185"/>
      <c r="AT73" s="186"/>
      <c r="AU73" s="259" t="s">
        <v>133</v>
      </c>
      <c r="AV73" s="162"/>
      <c r="AW73" s="162"/>
      <c r="AX73" s="163"/>
      <c r="AY73">
        <f>COUNTA($H$75)</f>
        <v>0</v>
      </c>
    </row>
    <row r="74" spans="1:51" ht="18.75" hidden="1" customHeight="1" x14ac:dyDescent="0.15">
      <c r="A74" s="902"/>
      <c r="B74" s="903"/>
      <c r="C74" s="903"/>
      <c r="D74" s="903"/>
      <c r="E74" s="903"/>
      <c r="F74" s="904"/>
      <c r="G74" s="871"/>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8"/>
      <c r="AF74" s="328"/>
      <c r="AG74" s="328"/>
      <c r="AH74" s="328"/>
      <c r="AI74" s="328"/>
      <c r="AJ74" s="328"/>
      <c r="AK74" s="328"/>
      <c r="AL74" s="328"/>
      <c r="AM74" s="328"/>
      <c r="AN74" s="328"/>
      <c r="AO74" s="328"/>
      <c r="AP74" s="328"/>
      <c r="AQ74" s="217"/>
      <c r="AR74" s="164"/>
      <c r="AS74" s="165" t="s">
        <v>185</v>
      </c>
      <c r="AT74" s="188"/>
      <c r="AU74" s="217"/>
      <c r="AV74" s="164"/>
      <c r="AW74" s="165" t="s">
        <v>175</v>
      </c>
      <c r="AX74" s="166"/>
      <c r="AY74">
        <f>$AY$73</f>
        <v>0</v>
      </c>
    </row>
    <row r="75" spans="1:51" ht="23.25" hidden="1" customHeight="1" x14ac:dyDescent="0.15">
      <c r="A75" s="902"/>
      <c r="B75" s="903"/>
      <c r="C75" s="903"/>
      <c r="D75" s="903"/>
      <c r="E75" s="903"/>
      <c r="F75" s="904"/>
      <c r="G75" s="845"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7"/>
      <c r="AV75" s="357"/>
      <c r="AW75" s="357"/>
      <c r="AX75" s="358"/>
      <c r="AY75">
        <f t="shared" ref="AY75:AY78" si="9">$AY$73</f>
        <v>0</v>
      </c>
    </row>
    <row r="76" spans="1:51" ht="23.25" hidden="1" customHeight="1" x14ac:dyDescent="0.15">
      <c r="A76" s="902"/>
      <c r="B76" s="903"/>
      <c r="C76" s="903"/>
      <c r="D76" s="903"/>
      <c r="E76" s="903"/>
      <c r="F76" s="904"/>
      <c r="G76" s="846"/>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7"/>
      <c r="AV76" s="357"/>
      <c r="AW76" s="357"/>
      <c r="AX76" s="358"/>
      <c r="AY76">
        <f t="shared" si="9"/>
        <v>0</v>
      </c>
    </row>
    <row r="77" spans="1:51" ht="23.25" hidden="1" customHeight="1" x14ac:dyDescent="0.15">
      <c r="A77" s="902"/>
      <c r="B77" s="903"/>
      <c r="C77" s="903"/>
      <c r="D77" s="903"/>
      <c r="E77" s="903"/>
      <c r="F77" s="904"/>
      <c r="G77" s="847"/>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60"/>
      <c r="AF77" s="361"/>
      <c r="AG77" s="361"/>
      <c r="AH77" s="361"/>
      <c r="AI77" s="360"/>
      <c r="AJ77" s="361"/>
      <c r="AK77" s="361"/>
      <c r="AL77" s="361"/>
      <c r="AM77" s="360"/>
      <c r="AN77" s="361"/>
      <c r="AO77" s="361"/>
      <c r="AP77" s="361"/>
      <c r="AQ77" s="152"/>
      <c r="AR77" s="153"/>
      <c r="AS77" s="153"/>
      <c r="AT77" s="154"/>
      <c r="AU77" s="357"/>
      <c r="AV77" s="357"/>
      <c r="AW77" s="357"/>
      <c r="AX77" s="358"/>
      <c r="AY77">
        <f t="shared" si="9"/>
        <v>0</v>
      </c>
    </row>
    <row r="78" spans="1:51" ht="69.75" hidden="1" customHeight="1" x14ac:dyDescent="0.15">
      <c r="A78" s="975" t="s">
        <v>298</v>
      </c>
      <c r="B78" s="976"/>
      <c r="C78" s="976"/>
      <c r="D78" s="976"/>
      <c r="E78" s="973" t="s">
        <v>246</v>
      </c>
      <c r="F78" s="974"/>
      <c r="G78" s="45" t="s">
        <v>187</v>
      </c>
      <c r="H78" s="856"/>
      <c r="I78" s="231"/>
      <c r="J78" s="231"/>
      <c r="K78" s="231"/>
      <c r="L78" s="231"/>
      <c r="M78" s="231"/>
      <c r="N78" s="231"/>
      <c r="O78" s="857"/>
      <c r="P78" s="248"/>
      <c r="Q78" s="248"/>
      <c r="R78" s="248"/>
      <c r="S78" s="248"/>
      <c r="T78" s="248"/>
      <c r="U78" s="248"/>
      <c r="V78" s="248"/>
      <c r="W78" s="248"/>
      <c r="X78" s="248"/>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c r="AY78">
        <f t="shared" si="9"/>
        <v>0</v>
      </c>
    </row>
    <row r="79" spans="1:51" ht="18.75" hidden="1" customHeight="1" x14ac:dyDescent="0.15">
      <c r="A79" s="875" t="s">
        <v>148</v>
      </c>
      <c r="B79" s="876"/>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112" t="s">
        <v>262</v>
      </c>
      <c r="AP79" s="113"/>
      <c r="AQ79" s="113"/>
      <c r="AR79" s="62" t="s">
        <v>260</v>
      </c>
      <c r="AS79" s="112"/>
      <c r="AT79" s="113"/>
      <c r="AU79" s="113"/>
      <c r="AV79" s="113"/>
      <c r="AW79" s="113"/>
      <c r="AX79" s="114"/>
      <c r="AY79">
        <f>COUNTIF($AR$79,"☑")</f>
        <v>0</v>
      </c>
    </row>
    <row r="80" spans="1:51" ht="18.75" hidden="1" customHeight="1" x14ac:dyDescent="0.15">
      <c r="A80" s="561" t="s">
        <v>146</v>
      </c>
      <c r="B80" s="908" t="s">
        <v>259</v>
      </c>
      <c r="C80" s="909"/>
      <c r="D80" s="909"/>
      <c r="E80" s="909"/>
      <c r="F80" s="910"/>
      <c r="G80" s="843" t="s">
        <v>138</v>
      </c>
      <c r="H80" s="843"/>
      <c r="I80" s="843"/>
      <c r="J80" s="843"/>
      <c r="K80" s="843"/>
      <c r="L80" s="843"/>
      <c r="M80" s="843"/>
      <c r="N80" s="843"/>
      <c r="O80" s="843"/>
      <c r="P80" s="843"/>
      <c r="Q80" s="843"/>
      <c r="R80" s="843"/>
      <c r="S80" s="843"/>
      <c r="T80" s="843"/>
      <c r="U80" s="843"/>
      <c r="V80" s="843"/>
      <c r="W80" s="843"/>
      <c r="X80" s="843"/>
      <c r="Y80" s="843"/>
      <c r="Z80" s="843"/>
      <c r="AA80" s="844"/>
      <c r="AB80" s="842" t="s">
        <v>615</v>
      </c>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944"/>
      <c r="AY80">
        <f>COUNTA($G$82)</f>
        <v>0</v>
      </c>
    </row>
    <row r="81" spans="1:60" ht="22.5" hidden="1" customHeight="1" x14ac:dyDescent="0.15">
      <c r="A81" s="562"/>
      <c r="B81" s="911"/>
      <c r="C81" s="594"/>
      <c r="D81" s="594"/>
      <c r="E81" s="594"/>
      <c r="F81" s="595"/>
      <c r="G81" s="368"/>
      <c r="H81" s="368"/>
      <c r="I81" s="368"/>
      <c r="J81" s="368"/>
      <c r="K81" s="368"/>
      <c r="L81" s="368"/>
      <c r="M81" s="368"/>
      <c r="N81" s="368"/>
      <c r="O81" s="368"/>
      <c r="P81" s="368"/>
      <c r="Q81" s="368"/>
      <c r="R81" s="368"/>
      <c r="S81" s="368"/>
      <c r="T81" s="368"/>
      <c r="U81" s="368"/>
      <c r="V81" s="368"/>
      <c r="W81" s="368"/>
      <c r="X81" s="368"/>
      <c r="Y81" s="368"/>
      <c r="Z81" s="368"/>
      <c r="AA81" s="610"/>
      <c r="AB81" s="62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c r="AY81">
        <f>$AY$80</f>
        <v>0</v>
      </c>
    </row>
    <row r="82" spans="1:60" ht="22.5" hidden="1" customHeight="1" x14ac:dyDescent="0.15">
      <c r="A82" s="562"/>
      <c r="B82" s="911"/>
      <c r="C82" s="594"/>
      <c r="D82" s="594"/>
      <c r="E82" s="594"/>
      <c r="F82" s="595"/>
      <c r="G82" s="543"/>
      <c r="H82" s="543"/>
      <c r="I82" s="543"/>
      <c r="J82" s="543"/>
      <c r="K82" s="543"/>
      <c r="L82" s="543"/>
      <c r="M82" s="543"/>
      <c r="N82" s="543"/>
      <c r="O82" s="543"/>
      <c r="P82" s="543"/>
      <c r="Q82" s="543"/>
      <c r="R82" s="543"/>
      <c r="S82" s="543"/>
      <c r="T82" s="543"/>
      <c r="U82" s="543"/>
      <c r="V82" s="543"/>
      <c r="W82" s="543"/>
      <c r="X82" s="543"/>
      <c r="Y82" s="543"/>
      <c r="Z82" s="543"/>
      <c r="AA82" s="813"/>
      <c r="AB82" s="542"/>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c r="AY82">
        <f t="shared" ref="AY82:AY89" si="10">$AY$80</f>
        <v>0</v>
      </c>
    </row>
    <row r="83" spans="1:60" ht="22.5" hidden="1" customHeight="1" x14ac:dyDescent="0.15">
      <c r="A83" s="562"/>
      <c r="B83" s="911"/>
      <c r="C83" s="594"/>
      <c r="D83" s="594"/>
      <c r="E83" s="594"/>
      <c r="F83" s="595"/>
      <c r="G83" s="546"/>
      <c r="H83" s="546"/>
      <c r="I83" s="546"/>
      <c r="J83" s="546"/>
      <c r="K83" s="546"/>
      <c r="L83" s="546"/>
      <c r="M83" s="546"/>
      <c r="N83" s="546"/>
      <c r="O83" s="546"/>
      <c r="P83" s="546"/>
      <c r="Q83" s="546"/>
      <c r="R83" s="546"/>
      <c r="S83" s="546"/>
      <c r="T83" s="546"/>
      <c r="U83" s="546"/>
      <c r="V83" s="546"/>
      <c r="W83" s="546"/>
      <c r="X83" s="546"/>
      <c r="Y83" s="546"/>
      <c r="Z83" s="546"/>
      <c r="AA83" s="814"/>
      <c r="AB83" s="545"/>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7"/>
      <c r="AY83">
        <f t="shared" si="10"/>
        <v>0</v>
      </c>
    </row>
    <row r="84" spans="1:60" ht="19.5" hidden="1" customHeight="1" x14ac:dyDescent="0.15">
      <c r="A84" s="562"/>
      <c r="B84" s="912"/>
      <c r="C84" s="596"/>
      <c r="D84" s="596"/>
      <c r="E84" s="596"/>
      <c r="F84" s="597"/>
      <c r="G84" s="549"/>
      <c r="H84" s="549"/>
      <c r="I84" s="549"/>
      <c r="J84" s="549"/>
      <c r="K84" s="549"/>
      <c r="L84" s="549"/>
      <c r="M84" s="549"/>
      <c r="N84" s="549"/>
      <c r="O84" s="549"/>
      <c r="P84" s="549"/>
      <c r="Q84" s="549"/>
      <c r="R84" s="549"/>
      <c r="S84" s="549"/>
      <c r="T84" s="549"/>
      <c r="U84" s="549"/>
      <c r="V84" s="549"/>
      <c r="W84" s="549"/>
      <c r="X84" s="549"/>
      <c r="Y84" s="549"/>
      <c r="Z84" s="549"/>
      <c r="AA84" s="815"/>
      <c r="AB84" s="548"/>
      <c r="AC84" s="549"/>
      <c r="AD84" s="549"/>
      <c r="AE84" s="546"/>
      <c r="AF84" s="546"/>
      <c r="AG84" s="546"/>
      <c r="AH84" s="546"/>
      <c r="AI84" s="546"/>
      <c r="AJ84" s="546"/>
      <c r="AK84" s="546"/>
      <c r="AL84" s="546"/>
      <c r="AM84" s="546"/>
      <c r="AN84" s="546"/>
      <c r="AO84" s="546"/>
      <c r="AP84" s="546"/>
      <c r="AQ84" s="546"/>
      <c r="AR84" s="546"/>
      <c r="AS84" s="546"/>
      <c r="AT84" s="546"/>
      <c r="AU84" s="549"/>
      <c r="AV84" s="549"/>
      <c r="AW84" s="549"/>
      <c r="AX84" s="550"/>
      <c r="AY84">
        <f t="shared" si="10"/>
        <v>0</v>
      </c>
    </row>
    <row r="85" spans="1:60" ht="18.75" hidden="1" customHeight="1" x14ac:dyDescent="0.15">
      <c r="A85" s="562"/>
      <c r="B85" s="594" t="s">
        <v>144</v>
      </c>
      <c r="C85" s="594"/>
      <c r="D85" s="594"/>
      <c r="E85" s="594"/>
      <c r="F85" s="595"/>
      <c r="G85" s="858" t="s">
        <v>60</v>
      </c>
      <c r="H85" s="843"/>
      <c r="I85" s="843"/>
      <c r="J85" s="843"/>
      <c r="K85" s="843"/>
      <c r="L85" s="843"/>
      <c r="M85" s="843"/>
      <c r="N85" s="843"/>
      <c r="O85" s="844"/>
      <c r="P85" s="842" t="s">
        <v>62</v>
      </c>
      <c r="Q85" s="843"/>
      <c r="R85" s="843"/>
      <c r="S85" s="843"/>
      <c r="T85" s="843"/>
      <c r="U85" s="843"/>
      <c r="V85" s="843"/>
      <c r="W85" s="843"/>
      <c r="X85" s="844"/>
      <c r="Y85" s="189"/>
      <c r="Z85" s="190"/>
      <c r="AA85" s="191"/>
      <c r="AB85" s="500" t="s">
        <v>11</v>
      </c>
      <c r="AC85" s="501"/>
      <c r="AD85" s="502"/>
      <c r="AE85" s="328" t="s">
        <v>305</v>
      </c>
      <c r="AF85" s="328"/>
      <c r="AG85" s="328"/>
      <c r="AH85" s="328"/>
      <c r="AI85" s="328" t="s">
        <v>327</v>
      </c>
      <c r="AJ85" s="328"/>
      <c r="AK85" s="328"/>
      <c r="AL85" s="328"/>
      <c r="AM85" s="328" t="s">
        <v>424</v>
      </c>
      <c r="AN85" s="328"/>
      <c r="AO85" s="328"/>
      <c r="AP85" s="328"/>
      <c r="AQ85" s="201" t="s">
        <v>184</v>
      </c>
      <c r="AR85" s="185"/>
      <c r="AS85" s="185"/>
      <c r="AT85" s="186"/>
      <c r="AU85" s="362" t="s">
        <v>133</v>
      </c>
      <c r="AV85" s="362"/>
      <c r="AW85" s="362"/>
      <c r="AX85" s="363"/>
      <c r="AY85">
        <f t="shared" si="10"/>
        <v>0</v>
      </c>
      <c r="AZ85" s="10"/>
      <c r="BA85" s="10"/>
      <c r="BB85" s="10"/>
      <c r="BC85" s="10"/>
    </row>
    <row r="86" spans="1:60" ht="18.75" hidden="1" customHeight="1" x14ac:dyDescent="0.15">
      <c r="A86" s="562"/>
      <c r="B86" s="594"/>
      <c r="C86" s="594"/>
      <c r="D86" s="594"/>
      <c r="E86" s="594"/>
      <c r="F86" s="595"/>
      <c r="G86" s="609"/>
      <c r="H86" s="368"/>
      <c r="I86" s="368"/>
      <c r="J86" s="368"/>
      <c r="K86" s="368"/>
      <c r="L86" s="368"/>
      <c r="M86" s="368"/>
      <c r="N86" s="368"/>
      <c r="O86" s="610"/>
      <c r="P86" s="622"/>
      <c r="Q86" s="368"/>
      <c r="R86" s="368"/>
      <c r="S86" s="368"/>
      <c r="T86" s="368"/>
      <c r="U86" s="368"/>
      <c r="V86" s="368"/>
      <c r="W86" s="368"/>
      <c r="X86" s="610"/>
      <c r="Y86" s="189"/>
      <c r="Z86" s="190"/>
      <c r="AA86" s="191"/>
      <c r="AB86" s="325"/>
      <c r="AC86" s="326"/>
      <c r="AD86" s="327"/>
      <c r="AE86" s="328"/>
      <c r="AF86" s="328"/>
      <c r="AG86" s="328"/>
      <c r="AH86" s="328"/>
      <c r="AI86" s="328"/>
      <c r="AJ86" s="328"/>
      <c r="AK86" s="328"/>
      <c r="AL86" s="328"/>
      <c r="AM86" s="328"/>
      <c r="AN86" s="328"/>
      <c r="AO86" s="328"/>
      <c r="AP86" s="328"/>
      <c r="AQ86" s="256"/>
      <c r="AR86" s="257"/>
      <c r="AS86" s="165" t="s">
        <v>185</v>
      </c>
      <c r="AT86" s="188"/>
      <c r="AU86" s="257"/>
      <c r="AV86" s="257"/>
      <c r="AW86" s="368" t="s">
        <v>175</v>
      </c>
      <c r="AX86" s="369"/>
      <c r="AY86">
        <f t="shared" si="10"/>
        <v>0</v>
      </c>
      <c r="AZ86" s="10"/>
      <c r="BA86" s="10"/>
      <c r="BB86" s="10"/>
      <c r="BC86" s="10"/>
      <c r="BD86" s="10"/>
      <c r="BE86" s="10"/>
      <c r="BF86" s="10"/>
      <c r="BG86" s="10"/>
      <c r="BH86" s="10"/>
    </row>
    <row r="87" spans="1:60" ht="23.25" hidden="1" customHeight="1" x14ac:dyDescent="0.15">
      <c r="A87" s="562"/>
      <c r="B87" s="594"/>
      <c r="C87" s="594"/>
      <c r="D87" s="594"/>
      <c r="E87" s="594"/>
      <c r="F87" s="595"/>
      <c r="G87" s="218"/>
      <c r="H87" s="177"/>
      <c r="I87" s="177"/>
      <c r="J87" s="177"/>
      <c r="K87" s="177"/>
      <c r="L87" s="177"/>
      <c r="M87" s="177"/>
      <c r="N87" s="177"/>
      <c r="O87" s="219"/>
      <c r="P87" s="177"/>
      <c r="Q87" s="863"/>
      <c r="R87" s="863"/>
      <c r="S87" s="863"/>
      <c r="T87" s="863"/>
      <c r="U87" s="863"/>
      <c r="V87" s="863"/>
      <c r="W87" s="863"/>
      <c r="X87" s="864"/>
      <c r="Y87" s="816" t="s">
        <v>61</v>
      </c>
      <c r="Z87" s="817"/>
      <c r="AA87" s="818"/>
      <c r="AB87" s="593"/>
      <c r="AC87" s="593"/>
      <c r="AD87" s="593"/>
      <c r="AE87" s="356"/>
      <c r="AF87" s="357"/>
      <c r="AG87" s="357"/>
      <c r="AH87" s="357"/>
      <c r="AI87" s="356"/>
      <c r="AJ87" s="357"/>
      <c r="AK87" s="357"/>
      <c r="AL87" s="357"/>
      <c r="AM87" s="356"/>
      <c r="AN87" s="357"/>
      <c r="AO87" s="357"/>
      <c r="AP87" s="357"/>
      <c r="AQ87" s="152"/>
      <c r="AR87" s="153"/>
      <c r="AS87" s="153"/>
      <c r="AT87" s="154"/>
      <c r="AU87" s="357"/>
      <c r="AV87" s="357"/>
      <c r="AW87" s="357"/>
      <c r="AX87" s="358"/>
      <c r="AY87">
        <f t="shared" si="10"/>
        <v>0</v>
      </c>
    </row>
    <row r="88" spans="1:60" ht="23.25" hidden="1" customHeight="1" x14ac:dyDescent="0.15">
      <c r="A88" s="562"/>
      <c r="B88" s="594"/>
      <c r="C88" s="594"/>
      <c r="D88" s="594"/>
      <c r="E88" s="594"/>
      <c r="F88" s="595"/>
      <c r="G88" s="220"/>
      <c r="H88" s="221"/>
      <c r="I88" s="221"/>
      <c r="J88" s="221"/>
      <c r="K88" s="221"/>
      <c r="L88" s="221"/>
      <c r="M88" s="221"/>
      <c r="N88" s="221"/>
      <c r="O88" s="222"/>
      <c r="P88" s="865"/>
      <c r="Q88" s="865"/>
      <c r="R88" s="865"/>
      <c r="S88" s="865"/>
      <c r="T88" s="865"/>
      <c r="U88" s="865"/>
      <c r="V88" s="865"/>
      <c r="W88" s="865"/>
      <c r="X88" s="866"/>
      <c r="Y88" s="792" t="s">
        <v>53</v>
      </c>
      <c r="Z88" s="793"/>
      <c r="AA88" s="794"/>
      <c r="AB88" s="564"/>
      <c r="AC88" s="564"/>
      <c r="AD88" s="564"/>
      <c r="AE88" s="356"/>
      <c r="AF88" s="357"/>
      <c r="AG88" s="357"/>
      <c r="AH88" s="357"/>
      <c r="AI88" s="356"/>
      <c r="AJ88" s="357"/>
      <c r="AK88" s="357"/>
      <c r="AL88" s="357"/>
      <c r="AM88" s="356"/>
      <c r="AN88" s="357"/>
      <c r="AO88" s="357"/>
      <c r="AP88" s="357"/>
      <c r="AQ88" s="152"/>
      <c r="AR88" s="153"/>
      <c r="AS88" s="153"/>
      <c r="AT88" s="154"/>
      <c r="AU88" s="357"/>
      <c r="AV88" s="357"/>
      <c r="AW88" s="357"/>
      <c r="AX88" s="358"/>
      <c r="AY88">
        <f t="shared" si="10"/>
        <v>0</v>
      </c>
      <c r="AZ88" s="10"/>
      <c r="BA88" s="10"/>
      <c r="BB88" s="10"/>
      <c r="BC88" s="10"/>
    </row>
    <row r="89" spans="1:60" ht="23.25" hidden="1" customHeight="1" x14ac:dyDescent="0.15">
      <c r="A89" s="562"/>
      <c r="B89" s="596"/>
      <c r="C89" s="596"/>
      <c r="D89" s="596"/>
      <c r="E89" s="596"/>
      <c r="F89" s="597"/>
      <c r="G89" s="223"/>
      <c r="H89" s="180"/>
      <c r="I89" s="180"/>
      <c r="J89" s="180"/>
      <c r="K89" s="180"/>
      <c r="L89" s="180"/>
      <c r="M89" s="180"/>
      <c r="N89" s="180"/>
      <c r="O89" s="224"/>
      <c r="P89" s="290"/>
      <c r="Q89" s="290"/>
      <c r="R89" s="290"/>
      <c r="S89" s="290"/>
      <c r="T89" s="290"/>
      <c r="U89" s="290"/>
      <c r="V89" s="290"/>
      <c r="W89" s="290"/>
      <c r="X89" s="867"/>
      <c r="Y89" s="792" t="s">
        <v>13</v>
      </c>
      <c r="Z89" s="793"/>
      <c r="AA89" s="794"/>
      <c r="AB89" s="503" t="s">
        <v>14</v>
      </c>
      <c r="AC89" s="503"/>
      <c r="AD89" s="503"/>
      <c r="AE89" s="364"/>
      <c r="AF89" s="365"/>
      <c r="AG89" s="365"/>
      <c r="AH89" s="365"/>
      <c r="AI89" s="364"/>
      <c r="AJ89" s="365"/>
      <c r="AK89" s="365"/>
      <c r="AL89" s="365"/>
      <c r="AM89" s="364"/>
      <c r="AN89" s="365"/>
      <c r="AO89" s="365"/>
      <c r="AP89" s="365"/>
      <c r="AQ89" s="152"/>
      <c r="AR89" s="153"/>
      <c r="AS89" s="153"/>
      <c r="AT89" s="154"/>
      <c r="AU89" s="357"/>
      <c r="AV89" s="357"/>
      <c r="AW89" s="357"/>
      <c r="AX89" s="358"/>
      <c r="AY89">
        <f t="shared" si="10"/>
        <v>0</v>
      </c>
      <c r="AZ89" s="10"/>
      <c r="BA89" s="10"/>
      <c r="BB89" s="10"/>
      <c r="BC89" s="10"/>
      <c r="BD89" s="10"/>
      <c r="BE89" s="10"/>
      <c r="BF89" s="10"/>
      <c r="BG89" s="10"/>
      <c r="BH89" s="10"/>
    </row>
    <row r="90" spans="1:60" ht="18.75" hidden="1" customHeight="1" x14ac:dyDescent="0.15">
      <c r="A90" s="562"/>
      <c r="B90" s="594" t="s">
        <v>144</v>
      </c>
      <c r="C90" s="594"/>
      <c r="D90" s="594"/>
      <c r="E90" s="594"/>
      <c r="F90" s="595"/>
      <c r="G90" s="858" t="s">
        <v>60</v>
      </c>
      <c r="H90" s="843"/>
      <c r="I90" s="843"/>
      <c r="J90" s="843"/>
      <c r="K90" s="843"/>
      <c r="L90" s="843"/>
      <c r="M90" s="843"/>
      <c r="N90" s="843"/>
      <c r="O90" s="844"/>
      <c r="P90" s="842" t="s">
        <v>62</v>
      </c>
      <c r="Q90" s="843"/>
      <c r="R90" s="843"/>
      <c r="S90" s="843"/>
      <c r="T90" s="843"/>
      <c r="U90" s="843"/>
      <c r="V90" s="843"/>
      <c r="W90" s="843"/>
      <c r="X90" s="844"/>
      <c r="Y90" s="189"/>
      <c r="Z90" s="190"/>
      <c r="AA90" s="191"/>
      <c r="AB90" s="500" t="s">
        <v>11</v>
      </c>
      <c r="AC90" s="501"/>
      <c r="AD90" s="502"/>
      <c r="AE90" s="328" t="s">
        <v>305</v>
      </c>
      <c r="AF90" s="328"/>
      <c r="AG90" s="328"/>
      <c r="AH90" s="328"/>
      <c r="AI90" s="328" t="s">
        <v>327</v>
      </c>
      <c r="AJ90" s="328"/>
      <c r="AK90" s="328"/>
      <c r="AL90" s="328"/>
      <c r="AM90" s="328" t="s">
        <v>424</v>
      </c>
      <c r="AN90" s="328"/>
      <c r="AO90" s="328"/>
      <c r="AP90" s="328"/>
      <c r="AQ90" s="201" t="s">
        <v>184</v>
      </c>
      <c r="AR90" s="185"/>
      <c r="AS90" s="185"/>
      <c r="AT90" s="186"/>
      <c r="AU90" s="362" t="s">
        <v>133</v>
      </c>
      <c r="AV90" s="362"/>
      <c r="AW90" s="362"/>
      <c r="AX90" s="363"/>
      <c r="AY90">
        <f>COUNTA($G$92)</f>
        <v>0</v>
      </c>
    </row>
    <row r="91" spans="1:60" ht="18.75" hidden="1" customHeight="1" x14ac:dyDescent="0.15">
      <c r="A91" s="562"/>
      <c r="B91" s="594"/>
      <c r="C91" s="594"/>
      <c r="D91" s="594"/>
      <c r="E91" s="594"/>
      <c r="F91" s="595"/>
      <c r="G91" s="609"/>
      <c r="H91" s="368"/>
      <c r="I91" s="368"/>
      <c r="J91" s="368"/>
      <c r="K91" s="368"/>
      <c r="L91" s="368"/>
      <c r="M91" s="368"/>
      <c r="N91" s="368"/>
      <c r="O91" s="610"/>
      <c r="P91" s="622"/>
      <c r="Q91" s="368"/>
      <c r="R91" s="368"/>
      <c r="S91" s="368"/>
      <c r="T91" s="368"/>
      <c r="U91" s="368"/>
      <c r="V91" s="368"/>
      <c r="W91" s="368"/>
      <c r="X91" s="610"/>
      <c r="Y91" s="189"/>
      <c r="Z91" s="190"/>
      <c r="AA91" s="191"/>
      <c r="AB91" s="325"/>
      <c r="AC91" s="326"/>
      <c r="AD91" s="327"/>
      <c r="AE91" s="328"/>
      <c r="AF91" s="328"/>
      <c r="AG91" s="328"/>
      <c r="AH91" s="328"/>
      <c r="AI91" s="328"/>
      <c r="AJ91" s="328"/>
      <c r="AK91" s="328"/>
      <c r="AL91" s="328"/>
      <c r="AM91" s="328"/>
      <c r="AN91" s="328"/>
      <c r="AO91" s="328"/>
      <c r="AP91" s="328"/>
      <c r="AQ91" s="256"/>
      <c r="AR91" s="257"/>
      <c r="AS91" s="165" t="s">
        <v>185</v>
      </c>
      <c r="AT91" s="188"/>
      <c r="AU91" s="257"/>
      <c r="AV91" s="257"/>
      <c r="AW91" s="368" t="s">
        <v>175</v>
      </c>
      <c r="AX91" s="369"/>
      <c r="AY91">
        <f>$AY$90</f>
        <v>0</v>
      </c>
      <c r="AZ91" s="10"/>
      <c r="BA91" s="10"/>
      <c r="BB91" s="10"/>
      <c r="BC91" s="10"/>
    </row>
    <row r="92" spans="1:60" ht="23.25" hidden="1" customHeight="1" x14ac:dyDescent="0.15">
      <c r="A92" s="562"/>
      <c r="B92" s="594"/>
      <c r="C92" s="594"/>
      <c r="D92" s="594"/>
      <c r="E92" s="594"/>
      <c r="F92" s="595"/>
      <c r="G92" s="218"/>
      <c r="H92" s="177"/>
      <c r="I92" s="177"/>
      <c r="J92" s="177"/>
      <c r="K92" s="177"/>
      <c r="L92" s="177"/>
      <c r="M92" s="177"/>
      <c r="N92" s="177"/>
      <c r="O92" s="219"/>
      <c r="P92" s="177"/>
      <c r="Q92" s="863"/>
      <c r="R92" s="863"/>
      <c r="S92" s="863"/>
      <c r="T92" s="863"/>
      <c r="U92" s="863"/>
      <c r="V92" s="863"/>
      <c r="W92" s="863"/>
      <c r="X92" s="864"/>
      <c r="Y92" s="816" t="s">
        <v>61</v>
      </c>
      <c r="Z92" s="817"/>
      <c r="AA92" s="818"/>
      <c r="AB92" s="593"/>
      <c r="AC92" s="593"/>
      <c r="AD92" s="593"/>
      <c r="AE92" s="356"/>
      <c r="AF92" s="357"/>
      <c r="AG92" s="357"/>
      <c r="AH92" s="357"/>
      <c r="AI92" s="356"/>
      <c r="AJ92" s="357"/>
      <c r="AK92" s="357"/>
      <c r="AL92" s="357"/>
      <c r="AM92" s="356"/>
      <c r="AN92" s="357"/>
      <c r="AO92" s="357"/>
      <c r="AP92" s="357"/>
      <c r="AQ92" s="152"/>
      <c r="AR92" s="153"/>
      <c r="AS92" s="153"/>
      <c r="AT92" s="154"/>
      <c r="AU92" s="357"/>
      <c r="AV92" s="357"/>
      <c r="AW92" s="357"/>
      <c r="AX92" s="358"/>
      <c r="AY92">
        <f t="shared" ref="AY92:AY94" si="11">$AY$90</f>
        <v>0</v>
      </c>
      <c r="AZ92" s="10"/>
      <c r="BA92" s="10"/>
      <c r="BB92" s="10"/>
      <c r="BC92" s="10"/>
      <c r="BD92" s="10"/>
      <c r="BE92" s="10"/>
      <c r="BF92" s="10"/>
      <c r="BG92" s="10"/>
      <c r="BH92" s="10"/>
    </row>
    <row r="93" spans="1:60" ht="23.25" hidden="1" customHeight="1" x14ac:dyDescent="0.15">
      <c r="A93" s="562"/>
      <c r="B93" s="594"/>
      <c r="C93" s="594"/>
      <c r="D93" s="594"/>
      <c r="E93" s="594"/>
      <c r="F93" s="595"/>
      <c r="G93" s="220"/>
      <c r="H93" s="221"/>
      <c r="I93" s="221"/>
      <c r="J93" s="221"/>
      <c r="K93" s="221"/>
      <c r="L93" s="221"/>
      <c r="M93" s="221"/>
      <c r="N93" s="221"/>
      <c r="O93" s="222"/>
      <c r="P93" s="865"/>
      <c r="Q93" s="865"/>
      <c r="R93" s="865"/>
      <c r="S93" s="865"/>
      <c r="T93" s="865"/>
      <c r="U93" s="865"/>
      <c r="V93" s="865"/>
      <c r="W93" s="865"/>
      <c r="X93" s="866"/>
      <c r="Y93" s="792" t="s">
        <v>53</v>
      </c>
      <c r="Z93" s="793"/>
      <c r="AA93" s="794"/>
      <c r="AB93" s="564"/>
      <c r="AC93" s="564"/>
      <c r="AD93" s="564"/>
      <c r="AE93" s="356"/>
      <c r="AF93" s="357"/>
      <c r="AG93" s="357"/>
      <c r="AH93" s="357"/>
      <c r="AI93" s="356"/>
      <c r="AJ93" s="357"/>
      <c r="AK93" s="357"/>
      <c r="AL93" s="357"/>
      <c r="AM93" s="356"/>
      <c r="AN93" s="357"/>
      <c r="AO93" s="357"/>
      <c r="AP93" s="357"/>
      <c r="AQ93" s="152"/>
      <c r="AR93" s="153"/>
      <c r="AS93" s="153"/>
      <c r="AT93" s="154"/>
      <c r="AU93" s="357"/>
      <c r="AV93" s="357"/>
      <c r="AW93" s="357"/>
      <c r="AX93" s="358"/>
      <c r="AY93">
        <f t="shared" si="11"/>
        <v>0</v>
      </c>
    </row>
    <row r="94" spans="1:60" ht="23.25" hidden="1" customHeight="1" x14ac:dyDescent="0.15">
      <c r="A94" s="562"/>
      <c r="B94" s="596"/>
      <c r="C94" s="596"/>
      <c r="D94" s="596"/>
      <c r="E94" s="596"/>
      <c r="F94" s="597"/>
      <c r="G94" s="223"/>
      <c r="H94" s="180"/>
      <c r="I94" s="180"/>
      <c r="J94" s="180"/>
      <c r="K94" s="180"/>
      <c r="L94" s="180"/>
      <c r="M94" s="180"/>
      <c r="N94" s="180"/>
      <c r="O94" s="224"/>
      <c r="P94" s="290"/>
      <c r="Q94" s="290"/>
      <c r="R94" s="290"/>
      <c r="S94" s="290"/>
      <c r="T94" s="290"/>
      <c r="U94" s="290"/>
      <c r="V94" s="290"/>
      <c r="W94" s="290"/>
      <c r="X94" s="867"/>
      <c r="Y94" s="792" t="s">
        <v>13</v>
      </c>
      <c r="Z94" s="793"/>
      <c r="AA94" s="794"/>
      <c r="AB94" s="503" t="s">
        <v>14</v>
      </c>
      <c r="AC94" s="503"/>
      <c r="AD94" s="503"/>
      <c r="AE94" s="364"/>
      <c r="AF94" s="365"/>
      <c r="AG94" s="365"/>
      <c r="AH94" s="365"/>
      <c r="AI94" s="364"/>
      <c r="AJ94" s="365"/>
      <c r="AK94" s="365"/>
      <c r="AL94" s="365"/>
      <c r="AM94" s="364"/>
      <c r="AN94" s="365"/>
      <c r="AO94" s="365"/>
      <c r="AP94" s="365"/>
      <c r="AQ94" s="152"/>
      <c r="AR94" s="153"/>
      <c r="AS94" s="153"/>
      <c r="AT94" s="154"/>
      <c r="AU94" s="357"/>
      <c r="AV94" s="357"/>
      <c r="AW94" s="357"/>
      <c r="AX94" s="358"/>
      <c r="AY94">
        <f t="shared" si="11"/>
        <v>0</v>
      </c>
      <c r="AZ94" s="10"/>
      <c r="BA94" s="10"/>
      <c r="BB94" s="10"/>
      <c r="BC94" s="10"/>
    </row>
    <row r="95" spans="1:60" ht="18.75" hidden="1" customHeight="1" x14ac:dyDescent="0.15">
      <c r="A95" s="562"/>
      <c r="B95" s="594" t="s">
        <v>144</v>
      </c>
      <c r="C95" s="594"/>
      <c r="D95" s="594"/>
      <c r="E95" s="594"/>
      <c r="F95" s="595"/>
      <c r="G95" s="858" t="s">
        <v>60</v>
      </c>
      <c r="H95" s="843"/>
      <c r="I95" s="843"/>
      <c r="J95" s="843"/>
      <c r="K95" s="843"/>
      <c r="L95" s="843"/>
      <c r="M95" s="843"/>
      <c r="N95" s="843"/>
      <c r="O95" s="844"/>
      <c r="P95" s="842" t="s">
        <v>62</v>
      </c>
      <c r="Q95" s="843"/>
      <c r="R95" s="843"/>
      <c r="S95" s="843"/>
      <c r="T95" s="843"/>
      <c r="U95" s="843"/>
      <c r="V95" s="843"/>
      <c r="W95" s="843"/>
      <c r="X95" s="844"/>
      <c r="Y95" s="189"/>
      <c r="Z95" s="190"/>
      <c r="AA95" s="191"/>
      <c r="AB95" s="500" t="s">
        <v>11</v>
      </c>
      <c r="AC95" s="501"/>
      <c r="AD95" s="502"/>
      <c r="AE95" s="328" t="s">
        <v>305</v>
      </c>
      <c r="AF95" s="328"/>
      <c r="AG95" s="328"/>
      <c r="AH95" s="328"/>
      <c r="AI95" s="328" t="s">
        <v>327</v>
      </c>
      <c r="AJ95" s="328"/>
      <c r="AK95" s="328"/>
      <c r="AL95" s="328"/>
      <c r="AM95" s="328" t="s">
        <v>424</v>
      </c>
      <c r="AN95" s="328"/>
      <c r="AO95" s="328"/>
      <c r="AP95" s="328"/>
      <c r="AQ95" s="201" t="s">
        <v>184</v>
      </c>
      <c r="AR95" s="185"/>
      <c r="AS95" s="185"/>
      <c r="AT95" s="186"/>
      <c r="AU95" s="362" t="s">
        <v>133</v>
      </c>
      <c r="AV95" s="362"/>
      <c r="AW95" s="362"/>
      <c r="AX95" s="363"/>
      <c r="AY95">
        <f>COUNTA($G$97)</f>
        <v>0</v>
      </c>
      <c r="AZ95" s="10"/>
      <c r="BA95" s="10"/>
      <c r="BB95" s="10"/>
      <c r="BC95" s="10"/>
      <c r="BD95" s="10"/>
      <c r="BE95" s="10"/>
      <c r="BF95" s="10"/>
      <c r="BG95" s="10"/>
      <c r="BH95" s="10"/>
    </row>
    <row r="96" spans="1:60" ht="18.75" hidden="1" customHeight="1" x14ac:dyDescent="0.15">
      <c r="A96" s="562"/>
      <c r="B96" s="594"/>
      <c r="C96" s="594"/>
      <c r="D96" s="594"/>
      <c r="E96" s="594"/>
      <c r="F96" s="595"/>
      <c r="G96" s="609"/>
      <c r="H96" s="368"/>
      <c r="I96" s="368"/>
      <c r="J96" s="368"/>
      <c r="K96" s="368"/>
      <c r="L96" s="368"/>
      <c r="M96" s="368"/>
      <c r="N96" s="368"/>
      <c r="O96" s="610"/>
      <c r="P96" s="622"/>
      <c r="Q96" s="368"/>
      <c r="R96" s="368"/>
      <c r="S96" s="368"/>
      <c r="T96" s="368"/>
      <c r="U96" s="368"/>
      <c r="V96" s="368"/>
      <c r="W96" s="368"/>
      <c r="X96" s="610"/>
      <c r="Y96" s="189"/>
      <c r="Z96" s="190"/>
      <c r="AA96" s="191"/>
      <c r="AB96" s="325"/>
      <c r="AC96" s="326"/>
      <c r="AD96" s="327"/>
      <c r="AE96" s="328"/>
      <c r="AF96" s="328"/>
      <c r="AG96" s="328"/>
      <c r="AH96" s="328"/>
      <c r="AI96" s="328"/>
      <c r="AJ96" s="328"/>
      <c r="AK96" s="328"/>
      <c r="AL96" s="328"/>
      <c r="AM96" s="328"/>
      <c r="AN96" s="328"/>
      <c r="AO96" s="328"/>
      <c r="AP96" s="328"/>
      <c r="AQ96" s="256"/>
      <c r="AR96" s="257"/>
      <c r="AS96" s="165" t="s">
        <v>185</v>
      </c>
      <c r="AT96" s="188"/>
      <c r="AU96" s="257"/>
      <c r="AV96" s="257"/>
      <c r="AW96" s="368" t="s">
        <v>175</v>
      </c>
      <c r="AX96" s="369"/>
      <c r="AY96">
        <f>$AY$95</f>
        <v>0</v>
      </c>
    </row>
    <row r="97" spans="1:60" ht="23.25" hidden="1" customHeight="1" x14ac:dyDescent="0.15">
      <c r="A97" s="562"/>
      <c r="B97" s="594"/>
      <c r="C97" s="594"/>
      <c r="D97" s="594"/>
      <c r="E97" s="594"/>
      <c r="F97" s="595"/>
      <c r="G97" s="218"/>
      <c r="H97" s="177"/>
      <c r="I97" s="177"/>
      <c r="J97" s="177"/>
      <c r="K97" s="177"/>
      <c r="L97" s="177"/>
      <c r="M97" s="177"/>
      <c r="N97" s="177"/>
      <c r="O97" s="219"/>
      <c r="P97" s="177"/>
      <c r="Q97" s="863"/>
      <c r="R97" s="863"/>
      <c r="S97" s="863"/>
      <c r="T97" s="863"/>
      <c r="U97" s="863"/>
      <c r="V97" s="863"/>
      <c r="W97" s="863"/>
      <c r="X97" s="864"/>
      <c r="Y97" s="816" t="s">
        <v>61</v>
      </c>
      <c r="Z97" s="817"/>
      <c r="AA97" s="818"/>
      <c r="AB97" s="396"/>
      <c r="AC97" s="397"/>
      <c r="AD97" s="398"/>
      <c r="AE97" s="356"/>
      <c r="AF97" s="357"/>
      <c r="AG97" s="357"/>
      <c r="AH97" s="878"/>
      <c r="AI97" s="356"/>
      <c r="AJ97" s="357"/>
      <c r="AK97" s="357"/>
      <c r="AL97" s="878"/>
      <c r="AM97" s="356"/>
      <c r="AN97" s="357"/>
      <c r="AO97" s="357"/>
      <c r="AP97" s="357"/>
      <c r="AQ97" s="152"/>
      <c r="AR97" s="153"/>
      <c r="AS97" s="153"/>
      <c r="AT97" s="154"/>
      <c r="AU97" s="357"/>
      <c r="AV97" s="357"/>
      <c r="AW97" s="357"/>
      <c r="AX97" s="358"/>
      <c r="AY97">
        <f t="shared" ref="AY97:AY99" si="12">$AY$95</f>
        <v>0</v>
      </c>
      <c r="AZ97" s="10"/>
      <c r="BA97" s="10"/>
      <c r="BB97" s="10"/>
      <c r="BC97" s="10"/>
    </row>
    <row r="98" spans="1:60" ht="23.25" hidden="1" customHeight="1" x14ac:dyDescent="0.15">
      <c r="A98" s="562"/>
      <c r="B98" s="594"/>
      <c r="C98" s="594"/>
      <c r="D98" s="594"/>
      <c r="E98" s="594"/>
      <c r="F98" s="595"/>
      <c r="G98" s="220"/>
      <c r="H98" s="221"/>
      <c r="I98" s="221"/>
      <c r="J98" s="221"/>
      <c r="K98" s="221"/>
      <c r="L98" s="221"/>
      <c r="M98" s="221"/>
      <c r="N98" s="221"/>
      <c r="O98" s="222"/>
      <c r="P98" s="865"/>
      <c r="Q98" s="865"/>
      <c r="R98" s="865"/>
      <c r="S98" s="865"/>
      <c r="T98" s="865"/>
      <c r="U98" s="865"/>
      <c r="V98" s="865"/>
      <c r="W98" s="865"/>
      <c r="X98" s="866"/>
      <c r="Y98" s="792" t="s">
        <v>53</v>
      </c>
      <c r="Z98" s="793"/>
      <c r="AA98" s="794"/>
      <c r="AB98" s="286"/>
      <c r="AC98" s="287"/>
      <c r="AD98" s="288"/>
      <c r="AE98" s="356"/>
      <c r="AF98" s="357"/>
      <c r="AG98" s="357"/>
      <c r="AH98" s="878"/>
      <c r="AI98" s="356"/>
      <c r="AJ98" s="357"/>
      <c r="AK98" s="357"/>
      <c r="AL98" s="878"/>
      <c r="AM98" s="356"/>
      <c r="AN98" s="357"/>
      <c r="AO98" s="357"/>
      <c r="AP98" s="357"/>
      <c r="AQ98" s="152"/>
      <c r="AR98" s="153"/>
      <c r="AS98" s="153"/>
      <c r="AT98" s="154"/>
      <c r="AU98" s="357"/>
      <c r="AV98" s="357"/>
      <c r="AW98" s="357"/>
      <c r="AX98" s="358"/>
      <c r="AY98">
        <f t="shared" si="12"/>
        <v>0</v>
      </c>
      <c r="AZ98" s="10"/>
      <c r="BA98" s="10"/>
      <c r="BB98" s="10"/>
      <c r="BC98" s="10"/>
      <c r="BD98" s="10"/>
      <c r="BE98" s="10"/>
      <c r="BF98" s="10"/>
      <c r="BG98" s="10"/>
      <c r="BH98" s="10"/>
    </row>
    <row r="99" spans="1:60" ht="23.25" hidden="1" customHeight="1" thickBot="1" x14ac:dyDescent="0.2">
      <c r="A99" s="563"/>
      <c r="B99" s="942"/>
      <c r="C99" s="942"/>
      <c r="D99" s="942"/>
      <c r="E99" s="942"/>
      <c r="F99" s="943"/>
      <c r="G99" s="868"/>
      <c r="H99" s="234"/>
      <c r="I99" s="234"/>
      <c r="J99" s="234"/>
      <c r="K99" s="234"/>
      <c r="L99" s="234"/>
      <c r="M99" s="234"/>
      <c r="N99" s="234"/>
      <c r="O99" s="869"/>
      <c r="P99" s="905"/>
      <c r="Q99" s="905"/>
      <c r="R99" s="905"/>
      <c r="S99" s="905"/>
      <c r="T99" s="905"/>
      <c r="U99" s="905"/>
      <c r="V99" s="905"/>
      <c r="W99" s="905"/>
      <c r="X99" s="906"/>
      <c r="Y99" s="522" t="s">
        <v>13</v>
      </c>
      <c r="Z99" s="523"/>
      <c r="AA99" s="524"/>
      <c r="AB99" s="504" t="s">
        <v>14</v>
      </c>
      <c r="AC99" s="505"/>
      <c r="AD99" s="506"/>
      <c r="AE99" s="879"/>
      <c r="AF99" s="880"/>
      <c r="AG99" s="880"/>
      <c r="AH99" s="907"/>
      <c r="AI99" s="879"/>
      <c r="AJ99" s="880"/>
      <c r="AK99" s="880"/>
      <c r="AL99" s="907"/>
      <c r="AM99" s="879"/>
      <c r="AN99" s="880"/>
      <c r="AO99" s="880"/>
      <c r="AP99" s="880"/>
      <c r="AQ99" s="881"/>
      <c r="AR99" s="882"/>
      <c r="AS99" s="882"/>
      <c r="AT99" s="883"/>
      <c r="AU99" s="880"/>
      <c r="AV99" s="880"/>
      <c r="AW99" s="880"/>
      <c r="AX99" s="884"/>
      <c r="AY99">
        <f t="shared" si="12"/>
        <v>0</v>
      </c>
    </row>
    <row r="100" spans="1:60" ht="31.5" customHeight="1" x14ac:dyDescent="0.15">
      <c r="A100" s="894" t="s">
        <v>269</v>
      </c>
      <c r="B100" s="895"/>
      <c r="C100" s="895"/>
      <c r="D100" s="895"/>
      <c r="E100" s="895"/>
      <c r="F100" s="896"/>
      <c r="G100" s="897" t="s">
        <v>59</v>
      </c>
      <c r="H100" s="897"/>
      <c r="I100" s="897"/>
      <c r="J100" s="897"/>
      <c r="K100" s="897"/>
      <c r="L100" s="897"/>
      <c r="M100" s="897"/>
      <c r="N100" s="897"/>
      <c r="O100" s="897"/>
      <c r="P100" s="897"/>
      <c r="Q100" s="897"/>
      <c r="R100" s="897"/>
      <c r="S100" s="897"/>
      <c r="T100" s="897"/>
      <c r="U100" s="897"/>
      <c r="V100" s="897"/>
      <c r="W100" s="897"/>
      <c r="X100" s="898"/>
      <c r="Y100" s="507"/>
      <c r="Z100" s="508"/>
      <c r="AA100" s="509"/>
      <c r="AB100" s="919" t="s">
        <v>11</v>
      </c>
      <c r="AC100" s="919"/>
      <c r="AD100" s="919"/>
      <c r="AE100" s="885" t="s">
        <v>305</v>
      </c>
      <c r="AF100" s="886"/>
      <c r="AG100" s="886"/>
      <c r="AH100" s="887"/>
      <c r="AI100" s="885" t="s">
        <v>327</v>
      </c>
      <c r="AJ100" s="886"/>
      <c r="AK100" s="886"/>
      <c r="AL100" s="887"/>
      <c r="AM100" s="885" t="s">
        <v>424</v>
      </c>
      <c r="AN100" s="886"/>
      <c r="AO100" s="886"/>
      <c r="AP100" s="887"/>
      <c r="AQ100" s="989" t="s">
        <v>332</v>
      </c>
      <c r="AR100" s="990"/>
      <c r="AS100" s="990"/>
      <c r="AT100" s="991"/>
      <c r="AU100" s="989" t="s">
        <v>456</v>
      </c>
      <c r="AV100" s="990"/>
      <c r="AW100" s="990"/>
      <c r="AX100" s="992"/>
    </row>
    <row r="101" spans="1:60" ht="23.25" customHeight="1" x14ac:dyDescent="0.15">
      <c r="A101" s="533"/>
      <c r="B101" s="534"/>
      <c r="C101" s="534"/>
      <c r="D101" s="534"/>
      <c r="E101" s="534"/>
      <c r="F101" s="535"/>
      <c r="G101" s="177" t="s">
        <v>641</v>
      </c>
      <c r="H101" s="177"/>
      <c r="I101" s="177"/>
      <c r="J101" s="177"/>
      <c r="K101" s="177"/>
      <c r="L101" s="177"/>
      <c r="M101" s="177"/>
      <c r="N101" s="177"/>
      <c r="O101" s="177"/>
      <c r="P101" s="177"/>
      <c r="Q101" s="177"/>
      <c r="R101" s="177"/>
      <c r="S101" s="177"/>
      <c r="T101" s="177"/>
      <c r="U101" s="177"/>
      <c r="V101" s="177"/>
      <c r="W101" s="177"/>
      <c r="X101" s="219"/>
      <c r="Y101" s="877" t="s">
        <v>54</v>
      </c>
      <c r="Z101" s="776"/>
      <c r="AA101" s="777"/>
      <c r="AB101" s="513" t="s">
        <v>642</v>
      </c>
      <c r="AC101" s="514"/>
      <c r="AD101" s="515"/>
      <c r="AE101" s="351">
        <v>8</v>
      </c>
      <c r="AF101" s="351"/>
      <c r="AG101" s="351"/>
      <c r="AH101" s="351"/>
      <c r="AI101" s="351">
        <v>8</v>
      </c>
      <c r="AJ101" s="351"/>
      <c r="AK101" s="351"/>
      <c r="AL101" s="351"/>
      <c r="AM101" s="351">
        <v>8</v>
      </c>
      <c r="AN101" s="351"/>
      <c r="AO101" s="351"/>
      <c r="AP101" s="351"/>
      <c r="AQ101" s="152" t="s">
        <v>635</v>
      </c>
      <c r="AR101" s="153"/>
      <c r="AS101" s="153"/>
      <c r="AT101" s="154"/>
      <c r="AU101" s="152" t="s">
        <v>635</v>
      </c>
      <c r="AV101" s="153"/>
      <c r="AW101" s="153"/>
      <c r="AX101" s="154"/>
    </row>
    <row r="102" spans="1:60" ht="23.25" customHeight="1" x14ac:dyDescent="0.15">
      <c r="A102" s="536"/>
      <c r="B102" s="537"/>
      <c r="C102" s="537"/>
      <c r="D102" s="537"/>
      <c r="E102" s="537"/>
      <c r="F102" s="538"/>
      <c r="G102" s="180"/>
      <c r="H102" s="180"/>
      <c r="I102" s="180"/>
      <c r="J102" s="180"/>
      <c r="K102" s="180"/>
      <c r="L102" s="180"/>
      <c r="M102" s="180"/>
      <c r="N102" s="180"/>
      <c r="O102" s="180"/>
      <c r="P102" s="180"/>
      <c r="Q102" s="180"/>
      <c r="R102" s="180"/>
      <c r="S102" s="180"/>
      <c r="T102" s="180"/>
      <c r="U102" s="180"/>
      <c r="V102" s="180"/>
      <c r="W102" s="180"/>
      <c r="X102" s="224"/>
      <c r="Y102" s="516" t="s">
        <v>55</v>
      </c>
      <c r="Z102" s="333"/>
      <c r="AA102" s="334"/>
      <c r="AB102" s="396" t="s">
        <v>642</v>
      </c>
      <c r="AC102" s="397"/>
      <c r="AD102" s="398"/>
      <c r="AE102" s="351">
        <v>8</v>
      </c>
      <c r="AF102" s="351"/>
      <c r="AG102" s="351"/>
      <c r="AH102" s="351"/>
      <c r="AI102" s="351">
        <v>8</v>
      </c>
      <c r="AJ102" s="351"/>
      <c r="AK102" s="351"/>
      <c r="AL102" s="351"/>
      <c r="AM102" s="351">
        <v>8</v>
      </c>
      <c r="AN102" s="351"/>
      <c r="AO102" s="351"/>
      <c r="AP102" s="351"/>
      <c r="AQ102" s="351">
        <v>8</v>
      </c>
      <c r="AR102" s="351"/>
      <c r="AS102" s="351"/>
      <c r="AT102" s="351"/>
      <c r="AU102" s="152" t="s">
        <v>635</v>
      </c>
      <c r="AV102" s="153"/>
      <c r="AW102" s="153"/>
      <c r="AX102" s="154"/>
    </row>
    <row r="103" spans="1:60" ht="31.5" customHeight="1" x14ac:dyDescent="0.15">
      <c r="A103" s="530" t="s">
        <v>269</v>
      </c>
      <c r="B103" s="531"/>
      <c r="C103" s="531"/>
      <c r="D103" s="531"/>
      <c r="E103" s="531"/>
      <c r="F103" s="532"/>
      <c r="G103" s="793" t="s">
        <v>59</v>
      </c>
      <c r="H103" s="793"/>
      <c r="I103" s="793"/>
      <c r="J103" s="793"/>
      <c r="K103" s="793"/>
      <c r="L103" s="793"/>
      <c r="M103" s="793"/>
      <c r="N103" s="793"/>
      <c r="O103" s="793"/>
      <c r="P103" s="793"/>
      <c r="Q103" s="793"/>
      <c r="R103" s="793"/>
      <c r="S103" s="793"/>
      <c r="T103" s="793"/>
      <c r="U103" s="793"/>
      <c r="V103" s="793"/>
      <c r="W103" s="793"/>
      <c r="X103" s="794"/>
      <c r="Y103" s="510"/>
      <c r="Z103" s="511"/>
      <c r="AA103" s="512"/>
      <c r="AB103" s="289" t="s">
        <v>11</v>
      </c>
      <c r="AC103" s="284"/>
      <c r="AD103" s="285"/>
      <c r="AE103" s="328" t="s">
        <v>305</v>
      </c>
      <c r="AF103" s="328"/>
      <c r="AG103" s="328"/>
      <c r="AH103" s="328"/>
      <c r="AI103" s="328" t="s">
        <v>327</v>
      </c>
      <c r="AJ103" s="328"/>
      <c r="AK103" s="328"/>
      <c r="AL103" s="328"/>
      <c r="AM103" s="328" t="s">
        <v>424</v>
      </c>
      <c r="AN103" s="328"/>
      <c r="AO103" s="328"/>
      <c r="AP103" s="328"/>
      <c r="AQ103" s="353" t="s">
        <v>332</v>
      </c>
      <c r="AR103" s="354"/>
      <c r="AS103" s="354"/>
      <c r="AT103" s="354"/>
      <c r="AU103" s="353" t="s">
        <v>456</v>
      </c>
      <c r="AV103" s="354"/>
      <c r="AW103" s="354"/>
      <c r="AX103" s="355"/>
      <c r="AY103">
        <f>COUNTA($G$104)</f>
        <v>1</v>
      </c>
    </row>
    <row r="104" spans="1:60" ht="23.25" customHeight="1" x14ac:dyDescent="0.15">
      <c r="A104" s="533"/>
      <c r="B104" s="534"/>
      <c r="C104" s="534"/>
      <c r="D104" s="534"/>
      <c r="E104" s="534"/>
      <c r="F104" s="535"/>
      <c r="G104" s="177" t="s">
        <v>643</v>
      </c>
      <c r="H104" s="177"/>
      <c r="I104" s="177"/>
      <c r="J104" s="177"/>
      <c r="K104" s="177"/>
      <c r="L104" s="177"/>
      <c r="M104" s="177"/>
      <c r="N104" s="177"/>
      <c r="O104" s="177"/>
      <c r="P104" s="177"/>
      <c r="Q104" s="177"/>
      <c r="R104" s="177"/>
      <c r="S104" s="177"/>
      <c r="T104" s="177"/>
      <c r="U104" s="177"/>
      <c r="V104" s="177"/>
      <c r="W104" s="177"/>
      <c r="X104" s="219"/>
      <c r="Y104" s="519" t="s">
        <v>54</v>
      </c>
      <c r="Z104" s="520"/>
      <c r="AA104" s="521"/>
      <c r="AB104" s="513" t="s">
        <v>642</v>
      </c>
      <c r="AC104" s="514"/>
      <c r="AD104" s="515"/>
      <c r="AE104" s="351">
        <v>13</v>
      </c>
      <c r="AF104" s="351"/>
      <c r="AG104" s="351"/>
      <c r="AH104" s="351"/>
      <c r="AI104" s="351">
        <v>8</v>
      </c>
      <c r="AJ104" s="351"/>
      <c r="AK104" s="351"/>
      <c r="AL104" s="351"/>
      <c r="AM104" s="351">
        <v>11</v>
      </c>
      <c r="AN104" s="351"/>
      <c r="AO104" s="351"/>
      <c r="AP104" s="351"/>
      <c r="AQ104" s="152" t="s">
        <v>635</v>
      </c>
      <c r="AR104" s="153"/>
      <c r="AS104" s="153"/>
      <c r="AT104" s="154"/>
      <c r="AU104" s="152" t="s">
        <v>635</v>
      </c>
      <c r="AV104" s="153"/>
      <c r="AW104" s="153"/>
      <c r="AX104" s="154"/>
      <c r="AY104">
        <f>$AY$103</f>
        <v>1</v>
      </c>
    </row>
    <row r="105" spans="1:60" ht="23.25" customHeight="1" x14ac:dyDescent="0.15">
      <c r="A105" s="536"/>
      <c r="B105" s="537"/>
      <c r="C105" s="537"/>
      <c r="D105" s="537"/>
      <c r="E105" s="537"/>
      <c r="F105" s="538"/>
      <c r="G105" s="180"/>
      <c r="H105" s="180"/>
      <c r="I105" s="180"/>
      <c r="J105" s="180"/>
      <c r="K105" s="180"/>
      <c r="L105" s="180"/>
      <c r="M105" s="180"/>
      <c r="N105" s="180"/>
      <c r="O105" s="180"/>
      <c r="P105" s="180"/>
      <c r="Q105" s="180"/>
      <c r="R105" s="180"/>
      <c r="S105" s="180"/>
      <c r="T105" s="180"/>
      <c r="U105" s="180"/>
      <c r="V105" s="180"/>
      <c r="W105" s="180"/>
      <c r="X105" s="224"/>
      <c r="Y105" s="516" t="s">
        <v>55</v>
      </c>
      <c r="Z105" s="517"/>
      <c r="AA105" s="518"/>
      <c r="AB105" s="396" t="s">
        <v>642</v>
      </c>
      <c r="AC105" s="397"/>
      <c r="AD105" s="398"/>
      <c r="AE105" s="359">
        <v>13</v>
      </c>
      <c r="AF105" s="359"/>
      <c r="AG105" s="359"/>
      <c r="AH105" s="359"/>
      <c r="AI105" s="359">
        <v>11</v>
      </c>
      <c r="AJ105" s="359"/>
      <c r="AK105" s="359"/>
      <c r="AL105" s="359"/>
      <c r="AM105" s="351">
        <v>12</v>
      </c>
      <c r="AN105" s="351"/>
      <c r="AO105" s="351"/>
      <c r="AP105" s="351"/>
      <c r="AQ105" s="351">
        <v>40</v>
      </c>
      <c r="AR105" s="351"/>
      <c r="AS105" s="351"/>
      <c r="AT105" s="351"/>
      <c r="AU105" s="152" t="s">
        <v>635</v>
      </c>
      <c r="AV105" s="153"/>
      <c r="AW105" s="153"/>
      <c r="AX105" s="154"/>
      <c r="AY105">
        <f>$AY$103</f>
        <v>1</v>
      </c>
    </row>
    <row r="106" spans="1:60" ht="31.5" hidden="1" customHeight="1" x14ac:dyDescent="0.15">
      <c r="A106" s="530" t="s">
        <v>269</v>
      </c>
      <c r="B106" s="531"/>
      <c r="C106" s="531"/>
      <c r="D106" s="531"/>
      <c r="E106" s="531"/>
      <c r="F106" s="532"/>
      <c r="G106" s="793" t="s">
        <v>59</v>
      </c>
      <c r="H106" s="793"/>
      <c r="I106" s="793"/>
      <c r="J106" s="793"/>
      <c r="K106" s="793"/>
      <c r="L106" s="793"/>
      <c r="M106" s="793"/>
      <c r="N106" s="793"/>
      <c r="O106" s="793"/>
      <c r="P106" s="793"/>
      <c r="Q106" s="793"/>
      <c r="R106" s="793"/>
      <c r="S106" s="793"/>
      <c r="T106" s="793"/>
      <c r="U106" s="793"/>
      <c r="V106" s="793"/>
      <c r="W106" s="793"/>
      <c r="X106" s="794"/>
      <c r="Y106" s="510"/>
      <c r="Z106" s="511"/>
      <c r="AA106" s="512"/>
      <c r="AB106" s="289" t="s">
        <v>11</v>
      </c>
      <c r="AC106" s="284"/>
      <c r="AD106" s="285"/>
      <c r="AE106" s="328" t="s">
        <v>305</v>
      </c>
      <c r="AF106" s="328"/>
      <c r="AG106" s="328"/>
      <c r="AH106" s="328"/>
      <c r="AI106" s="328" t="s">
        <v>327</v>
      </c>
      <c r="AJ106" s="328"/>
      <c r="AK106" s="328"/>
      <c r="AL106" s="328"/>
      <c r="AM106" s="328" t="s">
        <v>424</v>
      </c>
      <c r="AN106" s="328"/>
      <c r="AO106" s="328"/>
      <c r="AP106" s="328"/>
      <c r="AQ106" s="353" t="s">
        <v>332</v>
      </c>
      <c r="AR106" s="354"/>
      <c r="AS106" s="354"/>
      <c r="AT106" s="354"/>
      <c r="AU106" s="353" t="s">
        <v>456</v>
      </c>
      <c r="AV106" s="354"/>
      <c r="AW106" s="354"/>
      <c r="AX106" s="355"/>
      <c r="AY106">
        <f>COUNTA($G$107)</f>
        <v>0</v>
      </c>
    </row>
    <row r="107" spans="1:60" ht="23.25" hidden="1" customHeight="1" x14ac:dyDescent="0.15">
      <c r="A107" s="533"/>
      <c r="B107" s="534"/>
      <c r="C107" s="534"/>
      <c r="D107" s="534"/>
      <c r="E107" s="534"/>
      <c r="F107" s="535"/>
      <c r="G107" s="177"/>
      <c r="H107" s="177"/>
      <c r="I107" s="177"/>
      <c r="J107" s="177"/>
      <c r="K107" s="177"/>
      <c r="L107" s="177"/>
      <c r="M107" s="177"/>
      <c r="N107" s="177"/>
      <c r="O107" s="177"/>
      <c r="P107" s="177"/>
      <c r="Q107" s="177"/>
      <c r="R107" s="177"/>
      <c r="S107" s="177"/>
      <c r="T107" s="177"/>
      <c r="U107" s="177"/>
      <c r="V107" s="177"/>
      <c r="W107" s="177"/>
      <c r="X107" s="219"/>
      <c r="Y107" s="519" t="s">
        <v>54</v>
      </c>
      <c r="Z107" s="520"/>
      <c r="AA107" s="521"/>
      <c r="AB107" s="513"/>
      <c r="AC107" s="514"/>
      <c r="AD107" s="515"/>
      <c r="AE107" s="351"/>
      <c r="AF107" s="351"/>
      <c r="AG107" s="351"/>
      <c r="AH107" s="351"/>
      <c r="AI107" s="351"/>
      <c r="AJ107" s="351"/>
      <c r="AK107" s="351"/>
      <c r="AL107" s="351"/>
      <c r="AM107" s="351"/>
      <c r="AN107" s="351"/>
      <c r="AO107" s="351"/>
      <c r="AP107" s="351"/>
      <c r="AQ107" s="351"/>
      <c r="AR107" s="351"/>
      <c r="AS107" s="351"/>
      <c r="AT107" s="351"/>
      <c r="AU107" s="351"/>
      <c r="AV107" s="351"/>
      <c r="AW107" s="351"/>
      <c r="AX107" s="352"/>
      <c r="AY107">
        <f>$AY$106</f>
        <v>0</v>
      </c>
    </row>
    <row r="108" spans="1:60" ht="23.25" hidden="1" customHeight="1" x14ac:dyDescent="0.15">
      <c r="A108" s="536"/>
      <c r="B108" s="537"/>
      <c r="C108" s="537"/>
      <c r="D108" s="537"/>
      <c r="E108" s="537"/>
      <c r="F108" s="538"/>
      <c r="G108" s="180"/>
      <c r="H108" s="180"/>
      <c r="I108" s="180"/>
      <c r="J108" s="180"/>
      <c r="K108" s="180"/>
      <c r="L108" s="180"/>
      <c r="M108" s="180"/>
      <c r="N108" s="180"/>
      <c r="O108" s="180"/>
      <c r="P108" s="180"/>
      <c r="Q108" s="180"/>
      <c r="R108" s="180"/>
      <c r="S108" s="180"/>
      <c r="T108" s="180"/>
      <c r="U108" s="180"/>
      <c r="V108" s="180"/>
      <c r="W108" s="180"/>
      <c r="X108" s="224"/>
      <c r="Y108" s="516" t="s">
        <v>55</v>
      </c>
      <c r="Z108" s="517"/>
      <c r="AA108" s="518"/>
      <c r="AB108" s="396"/>
      <c r="AC108" s="397"/>
      <c r="AD108" s="398"/>
      <c r="AE108" s="351"/>
      <c r="AF108" s="351"/>
      <c r="AG108" s="351"/>
      <c r="AH108" s="351"/>
      <c r="AI108" s="351"/>
      <c r="AJ108" s="351"/>
      <c r="AK108" s="351"/>
      <c r="AL108" s="351"/>
      <c r="AM108" s="351"/>
      <c r="AN108" s="351"/>
      <c r="AO108" s="351"/>
      <c r="AP108" s="351"/>
      <c r="AQ108" s="351"/>
      <c r="AR108" s="351"/>
      <c r="AS108" s="351"/>
      <c r="AT108" s="351"/>
      <c r="AU108" s="351"/>
      <c r="AV108" s="351"/>
      <c r="AW108" s="351"/>
      <c r="AX108" s="352"/>
      <c r="AY108">
        <f>$AY$106</f>
        <v>0</v>
      </c>
    </row>
    <row r="109" spans="1:60" ht="31.5" hidden="1" customHeight="1" x14ac:dyDescent="0.15">
      <c r="A109" s="530" t="s">
        <v>269</v>
      </c>
      <c r="B109" s="531"/>
      <c r="C109" s="531"/>
      <c r="D109" s="531"/>
      <c r="E109" s="531"/>
      <c r="F109" s="532"/>
      <c r="G109" s="793" t="s">
        <v>59</v>
      </c>
      <c r="H109" s="793"/>
      <c r="I109" s="793"/>
      <c r="J109" s="793"/>
      <c r="K109" s="793"/>
      <c r="L109" s="793"/>
      <c r="M109" s="793"/>
      <c r="N109" s="793"/>
      <c r="O109" s="793"/>
      <c r="P109" s="793"/>
      <c r="Q109" s="793"/>
      <c r="R109" s="793"/>
      <c r="S109" s="793"/>
      <c r="T109" s="793"/>
      <c r="U109" s="793"/>
      <c r="V109" s="793"/>
      <c r="W109" s="793"/>
      <c r="X109" s="794"/>
      <c r="Y109" s="510"/>
      <c r="Z109" s="511"/>
      <c r="AA109" s="512"/>
      <c r="AB109" s="289" t="s">
        <v>11</v>
      </c>
      <c r="AC109" s="284"/>
      <c r="AD109" s="285"/>
      <c r="AE109" s="328" t="s">
        <v>305</v>
      </c>
      <c r="AF109" s="328"/>
      <c r="AG109" s="328"/>
      <c r="AH109" s="328"/>
      <c r="AI109" s="328" t="s">
        <v>327</v>
      </c>
      <c r="AJ109" s="328"/>
      <c r="AK109" s="328"/>
      <c r="AL109" s="328"/>
      <c r="AM109" s="328" t="s">
        <v>424</v>
      </c>
      <c r="AN109" s="328"/>
      <c r="AO109" s="328"/>
      <c r="AP109" s="328"/>
      <c r="AQ109" s="353" t="s">
        <v>332</v>
      </c>
      <c r="AR109" s="354"/>
      <c r="AS109" s="354"/>
      <c r="AT109" s="354"/>
      <c r="AU109" s="353" t="s">
        <v>456</v>
      </c>
      <c r="AV109" s="354"/>
      <c r="AW109" s="354"/>
      <c r="AX109" s="355"/>
      <c r="AY109">
        <f>COUNTA($G$110)</f>
        <v>0</v>
      </c>
    </row>
    <row r="110" spans="1:60" ht="23.25" hidden="1" customHeight="1" x14ac:dyDescent="0.15">
      <c r="A110" s="533"/>
      <c r="B110" s="534"/>
      <c r="C110" s="534"/>
      <c r="D110" s="534"/>
      <c r="E110" s="534"/>
      <c r="F110" s="535"/>
      <c r="G110" s="177"/>
      <c r="H110" s="177"/>
      <c r="I110" s="177"/>
      <c r="J110" s="177"/>
      <c r="K110" s="177"/>
      <c r="L110" s="177"/>
      <c r="M110" s="177"/>
      <c r="N110" s="177"/>
      <c r="O110" s="177"/>
      <c r="P110" s="177"/>
      <c r="Q110" s="177"/>
      <c r="R110" s="177"/>
      <c r="S110" s="177"/>
      <c r="T110" s="177"/>
      <c r="U110" s="177"/>
      <c r="V110" s="177"/>
      <c r="W110" s="177"/>
      <c r="X110" s="219"/>
      <c r="Y110" s="519" t="s">
        <v>54</v>
      </c>
      <c r="Z110" s="520"/>
      <c r="AA110" s="521"/>
      <c r="AB110" s="513"/>
      <c r="AC110" s="514"/>
      <c r="AD110" s="515"/>
      <c r="AE110" s="351"/>
      <c r="AF110" s="351"/>
      <c r="AG110" s="351"/>
      <c r="AH110" s="351"/>
      <c r="AI110" s="351"/>
      <c r="AJ110" s="351"/>
      <c r="AK110" s="351"/>
      <c r="AL110" s="351"/>
      <c r="AM110" s="351"/>
      <c r="AN110" s="351"/>
      <c r="AO110" s="351"/>
      <c r="AP110" s="351"/>
      <c r="AQ110" s="351"/>
      <c r="AR110" s="351"/>
      <c r="AS110" s="351"/>
      <c r="AT110" s="351"/>
      <c r="AU110" s="351"/>
      <c r="AV110" s="351"/>
      <c r="AW110" s="351"/>
      <c r="AX110" s="352"/>
      <c r="AY110">
        <f>$AY$109</f>
        <v>0</v>
      </c>
    </row>
    <row r="111" spans="1:60" ht="23.25" hidden="1" customHeight="1" x14ac:dyDescent="0.15">
      <c r="A111" s="536"/>
      <c r="B111" s="537"/>
      <c r="C111" s="537"/>
      <c r="D111" s="537"/>
      <c r="E111" s="537"/>
      <c r="F111" s="538"/>
      <c r="G111" s="180"/>
      <c r="H111" s="180"/>
      <c r="I111" s="180"/>
      <c r="J111" s="180"/>
      <c r="K111" s="180"/>
      <c r="L111" s="180"/>
      <c r="M111" s="180"/>
      <c r="N111" s="180"/>
      <c r="O111" s="180"/>
      <c r="P111" s="180"/>
      <c r="Q111" s="180"/>
      <c r="R111" s="180"/>
      <c r="S111" s="180"/>
      <c r="T111" s="180"/>
      <c r="U111" s="180"/>
      <c r="V111" s="180"/>
      <c r="W111" s="180"/>
      <c r="X111" s="224"/>
      <c r="Y111" s="516" t="s">
        <v>55</v>
      </c>
      <c r="Z111" s="517"/>
      <c r="AA111" s="518"/>
      <c r="AB111" s="396"/>
      <c r="AC111" s="397"/>
      <c r="AD111" s="398"/>
      <c r="AE111" s="351"/>
      <c r="AF111" s="351"/>
      <c r="AG111" s="351"/>
      <c r="AH111" s="351"/>
      <c r="AI111" s="351"/>
      <c r="AJ111" s="351"/>
      <c r="AK111" s="351"/>
      <c r="AL111" s="351"/>
      <c r="AM111" s="351"/>
      <c r="AN111" s="351"/>
      <c r="AO111" s="351"/>
      <c r="AP111" s="351"/>
      <c r="AQ111" s="351"/>
      <c r="AR111" s="351"/>
      <c r="AS111" s="351"/>
      <c r="AT111" s="351"/>
      <c r="AU111" s="351"/>
      <c r="AV111" s="351"/>
      <c r="AW111" s="351"/>
      <c r="AX111" s="352"/>
      <c r="AY111">
        <f>$AY$109</f>
        <v>0</v>
      </c>
    </row>
    <row r="112" spans="1:60" ht="31.5" hidden="1" customHeight="1" x14ac:dyDescent="0.15">
      <c r="A112" s="530" t="s">
        <v>269</v>
      </c>
      <c r="B112" s="531"/>
      <c r="C112" s="531"/>
      <c r="D112" s="531"/>
      <c r="E112" s="531"/>
      <c r="F112" s="532"/>
      <c r="G112" s="793" t="s">
        <v>59</v>
      </c>
      <c r="H112" s="793"/>
      <c r="I112" s="793"/>
      <c r="J112" s="793"/>
      <c r="K112" s="793"/>
      <c r="L112" s="793"/>
      <c r="M112" s="793"/>
      <c r="N112" s="793"/>
      <c r="O112" s="793"/>
      <c r="P112" s="793"/>
      <c r="Q112" s="793"/>
      <c r="R112" s="793"/>
      <c r="S112" s="793"/>
      <c r="T112" s="793"/>
      <c r="U112" s="793"/>
      <c r="V112" s="793"/>
      <c r="W112" s="793"/>
      <c r="X112" s="794"/>
      <c r="Y112" s="510"/>
      <c r="Z112" s="511"/>
      <c r="AA112" s="512"/>
      <c r="AB112" s="289" t="s">
        <v>11</v>
      </c>
      <c r="AC112" s="284"/>
      <c r="AD112" s="285"/>
      <c r="AE112" s="328" t="s">
        <v>305</v>
      </c>
      <c r="AF112" s="328"/>
      <c r="AG112" s="328"/>
      <c r="AH112" s="328"/>
      <c r="AI112" s="328" t="s">
        <v>327</v>
      </c>
      <c r="AJ112" s="328"/>
      <c r="AK112" s="328"/>
      <c r="AL112" s="328"/>
      <c r="AM112" s="328" t="s">
        <v>424</v>
      </c>
      <c r="AN112" s="328"/>
      <c r="AO112" s="328"/>
      <c r="AP112" s="328"/>
      <c r="AQ112" s="353" t="s">
        <v>332</v>
      </c>
      <c r="AR112" s="354"/>
      <c r="AS112" s="354"/>
      <c r="AT112" s="354"/>
      <c r="AU112" s="353" t="s">
        <v>456</v>
      </c>
      <c r="AV112" s="354"/>
      <c r="AW112" s="354"/>
      <c r="AX112" s="355"/>
      <c r="AY112">
        <f>COUNTA($G$113)</f>
        <v>0</v>
      </c>
    </row>
    <row r="113" spans="1:51" ht="23.25" hidden="1" customHeight="1" x14ac:dyDescent="0.15">
      <c r="A113" s="533"/>
      <c r="B113" s="534"/>
      <c r="C113" s="534"/>
      <c r="D113" s="534"/>
      <c r="E113" s="534"/>
      <c r="F113" s="535"/>
      <c r="G113" s="177"/>
      <c r="H113" s="177"/>
      <c r="I113" s="177"/>
      <c r="J113" s="177"/>
      <c r="K113" s="177"/>
      <c r="L113" s="177"/>
      <c r="M113" s="177"/>
      <c r="N113" s="177"/>
      <c r="O113" s="177"/>
      <c r="P113" s="177"/>
      <c r="Q113" s="177"/>
      <c r="R113" s="177"/>
      <c r="S113" s="177"/>
      <c r="T113" s="177"/>
      <c r="U113" s="177"/>
      <c r="V113" s="177"/>
      <c r="W113" s="177"/>
      <c r="X113" s="219"/>
      <c r="Y113" s="519" t="s">
        <v>54</v>
      </c>
      <c r="Z113" s="520"/>
      <c r="AA113" s="521"/>
      <c r="AB113" s="513"/>
      <c r="AC113" s="514"/>
      <c r="AD113" s="515"/>
      <c r="AE113" s="351"/>
      <c r="AF113" s="351"/>
      <c r="AG113" s="351"/>
      <c r="AH113" s="351"/>
      <c r="AI113" s="351"/>
      <c r="AJ113" s="351"/>
      <c r="AK113" s="351"/>
      <c r="AL113" s="351"/>
      <c r="AM113" s="351"/>
      <c r="AN113" s="351"/>
      <c r="AO113" s="351"/>
      <c r="AP113" s="351"/>
      <c r="AQ113" s="356"/>
      <c r="AR113" s="357"/>
      <c r="AS113" s="357"/>
      <c r="AT113" s="878"/>
      <c r="AU113" s="351"/>
      <c r="AV113" s="351"/>
      <c r="AW113" s="351"/>
      <c r="AX113" s="352"/>
      <c r="AY113">
        <f>$AY$112</f>
        <v>0</v>
      </c>
    </row>
    <row r="114" spans="1:51" ht="23.25" hidden="1" customHeight="1" x14ac:dyDescent="0.15">
      <c r="A114" s="536"/>
      <c r="B114" s="537"/>
      <c r="C114" s="537"/>
      <c r="D114" s="537"/>
      <c r="E114" s="537"/>
      <c r="F114" s="538"/>
      <c r="G114" s="180"/>
      <c r="H114" s="180"/>
      <c r="I114" s="180"/>
      <c r="J114" s="180"/>
      <c r="K114" s="180"/>
      <c r="L114" s="180"/>
      <c r="M114" s="180"/>
      <c r="N114" s="180"/>
      <c r="O114" s="180"/>
      <c r="P114" s="180"/>
      <c r="Q114" s="180"/>
      <c r="R114" s="180"/>
      <c r="S114" s="180"/>
      <c r="T114" s="180"/>
      <c r="U114" s="180"/>
      <c r="V114" s="180"/>
      <c r="W114" s="180"/>
      <c r="X114" s="224"/>
      <c r="Y114" s="516" t="s">
        <v>55</v>
      </c>
      <c r="Z114" s="517"/>
      <c r="AA114" s="518"/>
      <c r="AB114" s="396"/>
      <c r="AC114" s="397"/>
      <c r="AD114" s="398"/>
      <c r="AE114" s="359"/>
      <c r="AF114" s="359"/>
      <c r="AG114" s="359"/>
      <c r="AH114" s="359"/>
      <c r="AI114" s="359"/>
      <c r="AJ114" s="359"/>
      <c r="AK114" s="359"/>
      <c r="AL114" s="359"/>
      <c r="AM114" s="359"/>
      <c r="AN114" s="359"/>
      <c r="AO114" s="359"/>
      <c r="AP114" s="359"/>
      <c r="AQ114" s="356"/>
      <c r="AR114" s="357"/>
      <c r="AS114" s="357"/>
      <c r="AT114" s="878"/>
      <c r="AU114" s="356"/>
      <c r="AV114" s="357"/>
      <c r="AW114" s="357"/>
      <c r="AX114" s="358"/>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25"/>
      <c r="Z115" s="526"/>
      <c r="AA115" s="527"/>
      <c r="AB115" s="289" t="s">
        <v>11</v>
      </c>
      <c r="AC115" s="284"/>
      <c r="AD115" s="285"/>
      <c r="AE115" s="328" t="s">
        <v>305</v>
      </c>
      <c r="AF115" s="328"/>
      <c r="AG115" s="328"/>
      <c r="AH115" s="328"/>
      <c r="AI115" s="328" t="s">
        <v>327</v>
      </c>
      <c r="AJ115" s="328"/>
      <c r="AK115" s="328"/>
      <c r="AL115" s="328"/>
      <c r="AM115" s="328" t="s">
        <v>424</v>
      </c>
      <c r="AN115" s="328"/>
      <c r="AO115" s="328"/>
      <c r="AP115" s="328"/>
      <c r="AQ115" s="329" t="s">
        <v>457</v>
      </c>
      <c r="AR115" s="330"/>
      <c r="AS115" s="330"/>
      <c r="AT115" s="330"/>
      <c r="AU115" s="330"/>
      <c r="AV115" s="330"/>
      <c r="AW115" s="330"/>
      <c r="AX115" s="331"/>
    </row>
    <row r="116" spans="1:51" ht="23.25" customHeight="1" x14ac:dyDescent="0.15">
      <c r="A116" s="278"/>
      <c r="B116" s="279"/>
      <c r="C116" s="279"/>
      <c r="D116" s="279"/>
      <c r="E116" s="279"/>
      <c r="F116" s="280"/>
      <c r="G116" s="344" t="s">
        <v>644</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86" t="s">
        <v>645</v>
      </c>
      <c r="AC116" s="287"/>
      <c r="AD116" s="288"/>
      <c r="AE116" s="351">
        <v>270</v>
      </c>
      <c r="AF116" s="351"/>
      <c r="AG116" s="351"/>
      <c r="AH116" s="351"/>
      <c r="AI116" s="351">
        <v>251</v>
      </c>
      <c r="AJ116" s="351"/>
      <c r="AK116" s="351"/>
      <c r="AL116" s="351"/>
      <c r="AM116" s="351">
        <v>163</v>
      </c>
      <c r="AN116" s="351"/>
      <c r="AO116" s="351"/>
      <c r="AP116" s="351"/>
      <c r="AQ116" s="356">
        <v>148</v>
      </c>
      <c r="AR116" s="357"/>
      <c r="AS116" s="357"/>
      <c r="AT116" s="357"/>
      <c r="AU116" s="357"/>
      <c r="AV116" s="357"/>
      <c r="AW116" s="357"/>
      <c r="AX116" s="358"/>
    </row>
    <row r="117" spans="1:51" ht="46.5" customHeight="1" thickBot="1" x14ac:dyDescent="0.2">
      <c r="A117" s="281"/>
      <c r="B117" s="282"/>
      <c r="C117" s="282"/>
      <c r="D117" s="282"/>
      <c r="E117" s="282"/>
      <c r="F117" s="283"/>
      <c r="G117" s="346"/>
      <c r="H117" s="346"/>
      <c r="I117" s="346"/>
      <c r="J117" s="346"/>
      <c r="K117" s="346"/>
      <c r="L117" s="346"/>
      <c r="M117" s="346"/>
      <c r="N117" s="346"/>
      <c r="O117" s="346"/>
      <c r="P117" s="346"/>
      <c r="Q117" s="346"/>
      <c r="R117" s="346"/>
      <c r="S117" s="346"/>
      <c r="T117" s="346"/>
      <c r="U117" s="346"/>
      <c r="V117" s="346"/>
      <c r="W117" s="346"/>
      <c r="X117" s="346"/>
      <c r="Y117" s="332" t="s">
        <v>48</v>
      </c>
      <c r="Z117" s="333"/>
      <c r="AA117" s="334"/>
      <c r="AB117" s="335" t="s">
        <v>646</v>
      </c>
      <c r="AC117" s="336"/>
      <c r="AD117" s="337"/>
      <c r="AE117" s="292" t="s">
        <v>647</v>
      </c>
      <c r="AF117" s="292"/>
      <c r="AG117" s="292"/>
      <c r="AH117" s="292"/>
      <c r="AI117" s="292" t="s">
        <v>648</v>
      </c>
      <c r="AJ117" s="292"/>
      <c r="AK117" s="292"/>
      <c r="AL117" s="292"/>
      <c r="AM117" s="292" t="s">
        <v>873</v>
      </c>
      <c r="AN117" s="292"/>
      <c r="AO117" s="292"/>
      <c r="AP117" s="292"/>
      <c r="AQ117" s="292" t="s">
        <v>734</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25"/>
      <c r="Z118" s="526"/>
      <c r="AA118" s="527"/>
      <c r="AB118" s="289" t="s">
        <v>11</v>
      </c>
      <c r="AC118" s="284"/>
      <c r="AD118" s="285"/>
      <c r="AE118" s="328" t="s">
        <v>305</v>
      </c>
      <c r="AF118" s="328"/>
      <c r="AG118" s="328"/>
      <c r="AH118" s="328"/>
      <c r="AI118" s="328" t="s">
        <v>327</v>
      </c>
      <c r="AJ118" s="328"/>
      <c r="AK118" s="328"/>
      <c r="AL118" s="328"/>
      <c r="AM118" s="328" t="s">
        <v>424</v>
      </c>
      <c r="AN118" s="328"/>
      <c r="AO118" s="328"/>
      <c r="AP118" s="328"/>
      <c r="AQ118" s="329" t="s">
        <v>457</v>
      </c>
      <c r="AR118" s="330"/>
      <c r="AS118" s="330"/>
      <c r="AT118" s="330"/>
      <c r="AU118" s="330"/>
      <c r="AV118" s="330"/>
      <c r="AW118" s="330"/>
      <c r="AX118" s="331"/>
      <c r="AY118" s="77">
        <f>IF(SUBSTITUTE(SUBSTITUTE($G$119,"／",""),"　","")="",0,1)</f>
        <v>0</v>
      </c>
    </row>
    <row r="119" spans="1:51" ht="23.25" hidden="1" customHeight="1" x14ac:dyDescent="0.15">
      <c r="A119" s="278"/>
      <c r="B119" s="279"/>
      <c r="C119" s="279"/>
      <c r="D119" s="279"/>
      <c r="E119" s="279"/>
      <c r="F119" s="280"/>
      <c r="G119" s="344" t="s">
        <v>276</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86"/>
      <c r="AC119" s="287"/>
      <c r="AD119" s="288"/>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c r="AY119">
        <f>$AY$118</f>
        <v>0</v>
      </c>
    </row>
    <row r="120" spans="1:51" ht="46.5" hidden="1" customHeight="1" x14ac:dyDescent="0.15">
      <c r="A120" s="281"/>
      <c r="B120" s="282"/>
      <c r="C120" s="282"/>
      <c r="D120" s="282"/>
      <c r="E120" s="282"/>
      <c r="F120" s="283"/>
      <c r="G120" s="346"/>
      <c r="H120" s="346"/>
      <c r="I120" s="346"/>
      <c r="J120" s="346"/>
      <c r="K120" s="346"/>
      <c r="L120" s="346"/>
      <c r="M120" s="346"/>
      <c r="N120" s="346"/>
      <c r="O120" s="346"/>
      <c r="P120" s="346"/>
      <c r="Q120" s="346"/>
      <c r="R120" s="346"/>
      <c r="S120" s="346"/>
      <c r="T120" s="346"/>
      <c r="U120" s="346"/>
      <c r="V120" s="346"/>
      <c r="W120" s="346"/>
      <c r="X120" s="346"/>
      <c r="Y120" s="332" t="s">
        <v>48</v>
      </c>
      <c r="Z120" s="333"/>
      <c r="AA120" s="334"/>
      <c r="AB120" s="335" t="s">
        <v>275</v>
      </c>
      <c r="AC120" s="336"/>
      <c r="AD120" s="337"/>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25"/>
      <c r="Z121" s="526"/>
      <c r="AA121" s="527"/>
      <c r="AB121" s="289" t="s">
        <v>11</v>
      </c>
      <c r="AC121" s="284"/>
      <c r="AD121" s="285"/>
      <c r="AE121" s="328" t="s">
        <v>305</v>
      </c>
      <c r="AF121" s="328"/>
      <c r="AG121" s="328"/>
      <c r="AH121" s="328"/>
      <c r="AI121" s="328" t="s">
        <v>327</v>
      </c>
      <c r="AJ121" s="328"/>
      <c r="AK121" s="328"/>
      <c r="AL121" s="328"/>
      <c r="AM121" s="328" t="s">
        <v>424</v>
      </c>
      <c r="AN121" s="328"/>
      <c r="AO121" s="328"/>
      <c r="AP121" s="328"/>
      <c r="AQ121" s="329" t="s">
        <v>457</v>
      </c>
      <c r="AR121" s="330"/>
      <c r="AS121" s="330"/>
      <c r="AT121" s="330"/>
      <c r="AU121" s="330"/>
      <c r="AV121" s="330"/>
      <c r="AW121" s="330"/>
      <c r="AX121" s="331"/>
      <c r="AY121" s="77">
        <f>IF(SUBSTITUTE(SUBSTITUTE($G$122,"／",""),"　","")="",0,1)</f>
        <v>0</v>
      </c>
    </row>
    <row r="122" spans="1:51" ht="23.25" hidden="1" customHeight="1" x14ac:dyDescent="0.15">
      <c r="A122" s="278"/>
      <c r="B122" s="279"/>
      <c r="C122" s="279"/>
      <c r="D122" s="279"/>
      <c r="E122" s="279"/>
      <c r="F122" s="280"/>
      <c r="G122" s="344" t="s">
        <v>277</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86"/>
      <c r="AC122" s="287"/>
      <c r="AD122" s="288"/>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c r="AY122">
        <f>$AY$121</f>
        <v>0</v>
      </c>
    </row>
    <row r="123" spans="1:51" ht="46.5" hidden="1" customHeight="1" x14ac:dyDescent="0.15">
      <c r="A123" s="281"/>
      <c r="B123" s="282"/>
      <c r="C123" s="282"/>
      <c r="D123" s="282"/>
      <c r="E123" s="282"/>
      <c r="F123" s="283"/>
      <c r="G123" s="346"/>
      <c r="H123" s="346"/>
      <c r="I123" s="346"/>
      <c r="J123" s="346"/>
      <c r="K123" s="346"/>
      <c r="L123" s="346"/>
      <c r="M123" s="346"/>
      <c r="N123" s="346"/>
      <c r="O123" s="346"/>
      <c r="P123" s="346"/>
      <c r="Q123" s="346"/>
      <c r="R123" s="346"/>
      <c r="S123" s="346"/>
      <c r="T123" s="346"/>
      <c r="U123" s="346"/>
      <c r="V123" s="346"/>
      <c r="W123" s="346"/>
      <c r="X123" s="346"/>
      <c r="Y123" s="332" t="s">
        <v>48</v>
      </c>
      <c r="Z123" s="333"/>
      <c r="AA123" s="334"/>
      <c r="AB123" s="335" t="s">
        <v>275</v>
      </c>
      <c r="AC123" s="336"/>
      <c r="AD123" s="337"/>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25"/>
      <c r="Z124" s="526"/>
      <c r="AA124" s="527"/>
      <c r="AB124" s="289" t="s">
        <v>11</v>
      </c>
      <c r="AC124" s="284"/>
      <c r="AD124" s="285"/>
      <c r="AE124" s="328" t="s">
        <v>305</v>
      </c>
      <c r="AF124" s="328"/>
      <c r="AG124" s="328"/>
      <c r="AH124" s="328"/>
      <c r="AI124" s="328" t="s">
        <v>327</v>
      </c>
      <c r="AJ124" s="328"/>
      <c r="AK124" s="328"/>
      <c r="AL124" s="328"/>
      <c r="AM124" s="328" t="s">
        <v>424</v>
      </c>
      <c r="AN124" s="328"/>
      <c r="AO124" s="328"/>
      <c r="AP124" s="328"/>
      <c r="AQ124" s="329" t="s">
        <v>457</v>
      </c>
      <c r="AR124" s="330"/>
      <c r="AS124" s="330"/>
      <c r="AT124" s="330"/>
      <c r="AU124" s="330"/>
      <c r="AV124" s="330"/>
      <c r="AW124" s="330"/>
      <c r="AX124" s="331"/>
      <c r="AY124" s="77">
        <f>IF(SUBSTITUTE(SUBSTITUTE($G$125,"／",""),"　","")="",0,1)</f>
        <v>0</v>
      </c>
    </row>
    <row r="125" spans="1:51" ht="23.25" hidden="1" customHeight="1" x14ac:dyDescent="0.15">
      <c r="A125" s="278"/>
      <c r="B125" s="279"/>
      <c r="C125" s="279"/>
      <c r="D125" s="279"/>
      <c r="E125" s="279"/>
      <c r="F125" s="280"/>
      <c r="G125" s="344" t="s">
        <v>277</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86"/>
      <c r="AC125" s="287"/>
      <c r="AD125" s="288"/>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c r="AY125">
        <f>$AY$124</f>
        <v>0</v>
      </c>
    </row>
    <row r="126" spans="1:51" ht="46.5" hidden="1" customHeight="1" x14ac:dyDescent="0.15">
      <c r="A126" s="281"/>
      <c r="B126" s="282"/>
      <c r="C126" s="282"/>
      <c r="D126" s="282"/>
      <c r="E126" s="282"/>
      <c r="F126" s="283"/>
      <c r="G126" s="346"/>
      <c r="H126" s="346"/>
      <c r="I126" s="346"/>
      <c r="J126" s="346"/>
      <c r="K126" s="346"/>
      <c r="L126" s="346"/>
      <c r="M126" s="346"/>
      <c r="N126" s="346"/>
      <c r="O126" s="346"/>
      <c r="P126" s="346"/>
      <c r="Q126" s="346"/>
      <c r="R126" s="346"/>
      <c r="S126" s="346"/>
      <c r="T126" s="346"/>
      <c r="U126" s="346"/>
      <c r="V126" s="346"/>
      <c r="W126" s="346"/>
      <c r="X126" s="347"/>
      <c r="Y126" s="332" t="s">
        <v>48</v>
      </c>
      <c r="Z126" s="333"/>
      <c r="AA126" s="334"/>
      <c r="AB126" s="335" t="s">
        <v>649</v>
      </c>
      <c r="AC126" s="336"/>
      <c r="AD126" s="337"/>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98" t="s">
        <v>15</v>
      </c>
      <c r="B127" s="279"/>
      <c r="C127" s="279"/>
      <c r="D127" s="279"/>
      <c r="E127" s="279"/>
      <c r="F127" s="280"/>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28" t="s">
        <v>305</v>
      </c>
      <c r="AF127" s="328"/>
      <c r="AG127" s="328"/>
      <c r="AH127" s="328"/>
      <c r="AI127" s="328" t="s">
        <v>327</v>
      </c>
      <c r="AJ127" s="328"/>
      <c r="AK127" s="328"/>
      <c r="AL127" s="328"/>
      <c r="AM127" s="328" t="s">
        <v>424</v>
      </c>
      <c r="AN127" s="328"/>
      <c r="AO127" s="328"/>
      <c r="AP127" s="328"/>
      <c r="AQ127" s="329" t="s">
        <v>457</v>
      </c>
      <c r="AR127" s="330"/>
      <c r="AS127" s="330"/>
      <c r="AT127" s="330"/>
      <c r="AU127" s="330"/>
      <c r="AV127" s="330"/>
      <c r="AW127" s="330"/>
      <c r="AX127" s="331"/>
      <c r="AY127" s="77">
        <f>IF(SUBSTITUTE(SUBSTITUTE($G$128,"／",""),"　","")="",0,1)</f>
        <v>0</v>
      </c>
    </row>
    <row r="128" spans="1:51" ht="23.25" hidden="1" customHeight="1" x14ac:dyDescent="0.15">
      <c r="A128" s="278"/>
      <c r="B128" s="279"/>
      <c r="C128" s="279"/>
      <c r="D128" s="279"/>
      <c r="E128" s="279"/>
      <c r="F128" s="280"/>
      <c r="G128" s="344" t="s">
        <v>277</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86"/>
      <c r="AC128" s="287"/>
      <c r="AD128" s="288"/>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c r="AY128">
        <f>$AY$127</f>
        <v>0</v>
      </c>
    </row>
    <row r="129" spans="1:51" ht="46.5" hidden="1" customHeight="1" thickBot="1" x14ac:dyDescent="0.2">
      <c r="A129" s="281"/>
      <c r="B129" s="282"/>
      <c r="C129" s="282"/>
      <c r="D129" s="282"/>
      <c r="E129" s="282"/>
      <c r="F129" s="283"/>
      <c r="G129" s="346"/>
      <c r="H129" s="346"/>
      <c r="I129" s="346"/>
      <c r="J129" s="346"/>
      <c r="K129" s="346"/>
      <c r="L129" s="346"/>
      <c r="M129" s="346"/>
      <c r="N129" s="346"/>
      <c r="O129" s="346"/>
      <c r="P129" s="346"/>
      <c r="Q129" s="346"/>
      <c r="R129" s="346"/>
      <c r="S129" s="346"/>
      <c r="T129" s="346"/>
      <c r="U129" s="346"/>
      <c r="V129" s="346"/>
      <c r="W129" s="346"/>
      <c r="X129" s="346"/>
      <c r="Y129" s="332" t="s">
        <v>48</v>
      </c>
      <c r="Z129" s="333"/>
      <c r="AA129" s="334"/>
      <c r="AB129" s="335" t="s">
        <v>275</v>
      </c>
      <c r="AC129" s="336"/>
      <c r="AD129" s="337"/>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1055" t="s">
        <v>320</v>
      </c>
      <c r="B130" s="1053"/>
      <c r="C130" s="1052" t="s">
        <v>188</v>
      </c>
      <c r="D130" s="1053"/>
      <c r="E130" s="294" t="s">
        <v>217</v>
      </c>
      <c r="F130" s="295"/>
      <c r="G130" s="296" t="s">
        <v>635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1056"/>
      <c r="B131" s="239"/>
      <c r="C131" s="238"/>
      <c r="D131" s="239"/>
      <c r="E131" s="225" t="s">
        <v>216</v>
      </c>
      <c r="F131" s="226"/>
      <c r="G131" s="223" t="s">
        <v>650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1056"/>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305</v>
      </c>
      <c r="AF132" s="185"/>
      <c r="AG132" s="185"/>
      <c r="AH132" s="186"/>
      <c r="AI132" s="201" t="s">
        <v>327</v>
      </c>
      <c r="AJ132" s="185"/>
      <c r="AK132" s="185"/>
      <c r="AL132" s="186"/>
      <c r="AM132" s="201" t="s">
        <v>614</v>
      </c>
      <c r="AN132" s="185"/>
      <c r="AO132" s="185"/>
      <c r="AP132" s="186"/>
      <c r="AQ132" s="253" t="s">
        <v>184</v>
      </c>
      <c r="AR132" s="254"/>
      <c r="AS132" s="254"/>
      <c r="AT132" s="255"/>
      <c r="AU132" s="265" t="s">
        <v>200</v>
      </c>
      <c r="AV132" s="265"/>
      <c r="AW132" s="265"/>
      <c r="AX132" s="266"/>
      <c r="AY132">
        <f>COUNTA($G$134)</f>
        <v>1</v>
      </c>
    </row>
    <row r="133" spans="1:51" ht="18.75" customHeight="1" x14ac:dyDescent="0.15">
      <c r="A133" s="1056"/>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659</v>
      </c>
      <c r="AR133" s="257"/>
      <c r="AS133" s="165" t="s">
        <v>185</v>
      </c>
      <c r="AT133" s="188"/>
      <c r="AU133" s="164">
        <v>7</v>
      </c>
      <c r="AV133" s="164"/>
      <c r="AW133" s="165" t="s">
        <v>175</v>
      </c>
      <c r="AX133" s="166"/>
      <c r="AY133">
        <f>$AY$132</f>
        <v>1</v>
      </c>
    </row>
    <row r="134" spans="1:51" ht="39.75" customHeight="1" x14ac:dyDescent="0.15">
      <c r="A134" s="1056"/>
      <c r="B134" s="239"/>
      <c r="C134" s="238"/>
      <c r="D134" s="239"/>
      <c r="E134" s="238"/>
      <c r="F134" s="300"/>
      <c r="G134" s="218" t="s">
        <v>651</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286</v>
      </c>
      <c r="AC134" s="210"/>
      <c r="AD134" s="210"/>
      <c r="AE134" s="252">
        <v>39</v>
      </c>
      <c r="AF134" s="153"/>
      <c r="AG134" s="153"/>
      <c r="AH134" s="153"/>
      <c r="AI134" s="252">
        <v>51</v>
      </c>
      <c r="AJ134" s="153"/>
      <c r="AK134" s="153"/>
      <c r="AL134" s="153"/>
      <c r="AM134" s="252" t="s">
        <v>635</v>
      </c>
      <c r="AN134" s="153"/>
      <c r="AO134" s="153"/>
      <c r="AP134" s="153"/>
      <c r="AQ134" s="252" t="s">
        <v>635</v>
      </c>
      <c r="AR134" s="153"/>
      <c r="AS134" s="153"/>
      <c r="AT134" s="153"/>
      <c r="AU134" s="252" t="s">
        <v>635</v>
      </c>
      <c r="AV134" s="153"/>
      <c r="AW134" s="153"/>
      <c r="AX134" s="194"/>
      <c r="AY134">
        <f t="shared" ref="AY134:AY135" si="13">$AY$132</f>
        <v>1</v>
      </c>
    </row>
    <row r="135" spans="1:51" ht="39.75" customHeight="1" x14ac:dyDescent="0.15">
      <c r="A135" s="1056"/>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286</v>
      </c>
      <c r="AC135" s="161"/>
      <c r="AD135" s="161"/>
      <c r="AE135" s="252">
        <v>60</v>
      </c>
      <c r="AF135" s="153"/>
      <c r="AG135" s="153"/>
      <c r="AH135" s="153"/>
      <c r="AI135" s="252">
        <v>60</v>
      </c>
      <c r="AJ135" s="153"/>
      <c r="AK135" s="153"/>
      <c r="AL135" s="153"/>
      <c r="AM135" s="252">
        <v>60</v>
      </c>
      <c r="AN135" s="153"/>
      <c r="AO135" s="153"/>
      <c r="AP135" s="153"/>
      <c r="AQ135" s="252" t="s">
        <v>635</v>
      </c>
      <c r="AR135" s="153"/>
      <c r="AS135" s="153"/>
      <c r="AT135" s="153"/>
      <c r="AU135" s="252">
        <v>60</v>
      </c>
      <c r="AV135" s="153"/>
      <c r="AW135" s="153"/>
      <c r="AX135" s="194"/>
      <c r="AY135">
        <f t="shared" si="13"/>
        <v>1</v>
      </c>
    </row>
    <row r="136" spans="1:51" ht="18.75" customHeight="1" x14ac:dyDescent="0.15">
      <c r="A136" s="1056"/>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305</v>
      </c>
      <c r="AF136" s="185"/>
      <c r="AG136" s="185"/>
      <c r="AH136" s="186"/>
      <c r="AI136" s="201" t="s">
        <v>327</v>
      </c>
      <c r="AJ136" s="185"/>
      <c r="AK136" s="185"/>
      <c r="AL136" s="186"/>
      <c r="AM136" s="201" t="s">
        <v>614</v>
      </c>
      <c r="AN136" s="185"/>
      <c r="AO136" s="185"/>
      <c r="AP136" s="186"/>
      <c r="AQ136" s="253" t="s">
        <v>184</v>
      </c>
      <c r="AR136" s="254"/>
      <c r="AS136" s="254"/>
      <c r="AT136" s="255"/>
      <c r="AU136" s="265" t="s">
        <v>200</v>
      </c>
      <c r="AV136" s="265"/>
      <c r="AW136" s="265"/>
      <c r="AX136" s="266"/>
      <c r="AY136">
        <f>COUNTA($G$138)</f>
        <v>1</v>
      </c>
    </row>
    <row r="137" spans="1:51" ht="18.75" customHeight="1" x14ac:dyDescent="0.15">
      <c r="A137" s="1056"/>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t="s">
        <v>659</v>
      </c>
      <c r="AR137" s="257"/>
      <c r="AS137" s="165" t="s">
        <v>185</v>
      </c>
      <c r="AT137" s="188"/>
      <c r="AU137" s="164">
        <v>7</v>
      </c>
      <c r="AV137" s="164"/>
      <c r="AW137" s="165" t="s">
        <v>175</v>
      </c>
      <c r="AX137" s="166"/>
      <c r="AY137">
        <f>$AY$136</f>
        <v>1</v>
      </c>
    </row>
    <row r="138" spans="1:51" ht="39.75" customHeight="1" x14ac:dyDescent="0.15">
      <c r="A138" s="1056"/>
      <c r="B138" s="239"/>
      <c r="C138" s="238"/>
      <c r="D138" s="239"/>
      <c r="E138" s="238"/>
      <c r="F138" s="300"/>
      <c r="G138" s="218" t="s">
        <v>652</v>
      </c>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t="s">
        <v>286</v>
      </c>
      <c r="AC138" s="210"/>
      <c r="AD138" s="210"/>
      <c r="AE138" s="252">
        <v>86</v>
      </c>
      <c r="AF138" s="153"/>
      <c r="AG138" s="153"/>
      <c r="AH138" s="153"/>
      <c r="AI138" s="252">
        <v>86</v>
      </c>
      <c r="AJ138" s="153"/>
      <c r="AK138" s="153"/>
      <c r="AL138" s="153"/>
      <c r="AM138" s="252" t="s">
        <v>635</v>
      </c>
      <c r="AN138" s="153"/>
      <c r="AO138" s="153"/>
      <c r="AP138" s="153"/>
      <c r="AQ138" s="252" t="s">
        <v>635</v>
      </c>
      <c r="AR138" s="153"/>
      <c r="AS138" s="153"/>
      <c r="AT138" s="153"/>
      <c r="AU138" s="252" t="s">
        <v>635</v>
      </c>
      <c r="AV138" s="153"/>
      <c r="AW138" s="153"/>
      <c r="AX138" s="194"/>
      <c r="AY138">
        <f t="shared" ref="AY138:AY139" si="14">$AY$136</f>
        <v>1</v>
      </c>
    </row>
    <row r="139" spans="1:51" ht="39.75" customHeight="1" x14ac:dyDescent="0.15">
      <c r="A139" s="1056"/>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t="s">
        <v>286</v>
      </c>
      <c r="AC139" s="161"/>
      <c r="AD139" s="161"/>
      <c r="AE139" s="252">
        <v>85</v>
      </c>
      <c r="AF139" s="153"/>
      <c r="AG139" s="153"/>
      <c r="AH139" s="153"/>
      <c r="AI139" s="252">
        <v>85</v>
      </c>
      <c r="AJ139" s="153"/>
      <c r="AK139" s="153"/>
      <c r="AL139" s="153"/>
      <c r="AM139" s="252">
        <v>85</v>
      </c>
      <c r="AN139" s="153"/>
      <c r="AO139" s="153"/>
      <c r="AP139" s="153"/>
      <c r="AQ139" s="252" t="s">
        <v>635</v>
      </c>
      <c r="AR139" s="153"/>
      <c r="AS139" s="153"/>
      <c r="AT139" s="153"/>
      <c r="AU139" s="252">
        <v>85</v>
      </c>
      <c r="AV139" s="153"/>
      <c r="AW139" s="153"/>
      <c r="AX139" s="194"/>
      <c r="AY139">
        <f t="shared" si="14"/>
        <v>1</v>
      </c>
    </row>
    <row r="140" spans="1:51" ht="18.75" hidden="1" customHeight="1" x14ac:dyDescent="0.15">
      <c r="A140" s="1056"/>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305</v>
      </c>
      <c r="AF140" s="185"/>
      <c r="AG140" s="185"/>
      <c r="AH140" s="186"/>
      <c r="AI140" s="201" t="s">
        <v>327</v>
      </c>
      <c r="AJ140" s="185"/>
      <c r="AK140" s="185"/>
      <c r="AL140" s="186"/>
      <c r="AM140" s="201" t="s">
        <v>614</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1056"/>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1056"/>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1056"/>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1056"/>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305</v>
      </c>
      <c r="AF144" s="185"/>
      <c r="AG144" s="185"/>
      <c r="AH144" s="186"/>
      <c r="AI144" s="201" t="s">
        <v>327</v>
      </c>
      <c r="AJ144" s="185"/>
      <c r="AK144" s="185"/>
      <c r="AL144" s="186"/>
      <c r="AM144" s="201" t="s">
        <v>614</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1056"/>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1056"/>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1056"/>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1056"/>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305</v>
      </c>
      <c r="AF148" s="185"/>
      <c r="AG148" s="185"/>
      <c r="AH148" s="186"/>
      <c r="AI148" s="201" t="s">
        <v>327</v>
      </c>
      <c r="AJ148" s="185"/>
      <c r="AK148" s="185"/>
      <c r="AL148" s="186"/>
      <c r="AM148" s="201" t="s">
        <v>614</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1056"/>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1056"/>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1056"/>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1056"/>
      <c r="B152" s="239"/>
      <c r="C152" s="238"/>
      <c r="D152" s="239"/>
      <c r="E152" s="238"/>
      <c r="F152" s="300"/>
      <c r="G152" s="258" t="s">
        <v>201</v>
      </c>
      <c r="H152" s="185"/>
      <c r="I152" s="185"/>
      <c r="J152" s="185"/>
      <c r="K152" s="185"/>
      <c r="L152" s="185"/>
      <c r="M152" s="185"/>
      <c r="N152" s="185"/>
      <c r="O152" s="185"/>
      <c r="P152" s="186"/>
      <c r="Q152" s="201" t="s">
        <v>253</v>
      </c>
      <c r="R152" s="185"/>
      <c r="S152" s="185"/>
      <c r="T152" s="185"/>
      <c r="U152" s="185"/>
      <c r="V152" s="185"/>
      <c r="W152" s="185"/>
      <c r="X152" s="185"/>
      <c r="Y152" s="185"/>
      <c r="Z152" s="185"/>
      <c r="AA152" s="185"/>
      <c r="AB152" s="273" t="s">
        <v>254</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645"/>
      <c r="AY152">
        <f>COUNTA($G$154)</f>
        <v>0</v>
      </c>
    </row>
    <row r="153" spans="1:51" ht="22.5" hidden="1" customHeight="1" x14ac:dyDescent="0.15">
      <c r="A153" s="1056"/>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1056"/>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8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1056"/>
      <c r="B155" s="239"/>
      <c r="C155" s="238"/>
      <c r="D155" s="239"/>
      <c r="E155" s="238"/>
      <c r="F155" s="300"/>
      <c r="G155" s="220"/>
      <c r="H155" s="221"/>
      <c r="I155" s="221"/>
      <c r="J155" s="221"/>
      <c r="K155" s="221"/>
      <c r="L155" s="221"/>
      <c r="M155" s="221"/>
      <c r="N155" s="221"/>
      <c r="O155" s="221"/>
      <c r="P155" s="222"/>
      <c r="Q155" s="787"/>
      <c r="R155" s="221"/>
      <c r="S155" s="221"/>
      <c r="T155" s="221"/>
      <c r="U155" s="221"/>
      <c r="V155" s="221"/>
      <c r="W155" s="221"/>
      <c r="X155" s="221"/>
      <c r="Y155" s="221"/>
      <c r="Z155" s="221"/>
      <c r="AA155" s="98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1056"/>
      <c r="B156" s="239"/>
      <c r="C156" s="238"/>
      <c r="D156" s="239"/>
      <c r="E156" s="238"/>
      <c r="F156" s="300"/>
      <c r="G156" s="220"/>
      <c r="H156" s="221"/>
      <c r="I156" s="221"/>
      <c r="J156" s="221"/>
      <c r="K156" s="221"/>
      <c r="L156" s="221"/>
      <c r="M156" s="221"/>
      <c r="N156" s="221"/>
      <c r="O156" s="221"/>
      <c r="P156" s="222"/>
      <c r="Q156" s="787"/>
      <c r="R156" s="221"/>
      <c r="S156" s="221"/>
      <c r="T156" s="221"/>
      <c r="U156" s="221"/>
      <c r="V156" s="221"/>
      <c r="W156" s="221"/>
      <c r="X156" s="221"/>
      <c r="Y156" s="221"/>
      <c r="Z156" s="221"/>
      <c r="AA156" s="985"/>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1056"/>
      <c r="B157" s="239"/>
      <c r="C157" s="238"/>
      <c r="D157" s="239"/>
      <c r="E157" s="238"/>
      <c r="F157" s="300"/>
      <c r="G157" s="220"/>
      <c r="H157" s="221"/>
      <c r="I157" s="221"/>
      <c r="J157" s="221"/>
      <c r="K157" s="221"/>
      <c r="L157" s="221"/>
      <c r="M157" s="221"/>
      <c r="N157" s="221"/>
      <c r="O157" s="221"/>
      <c r="P157" s="222"/>
      <c r="Q157" s="787"/>
      <c r="R157" s="221"/>
      <c r="S157" s="221"/>
      <c r="T157" s="221"/>
      <c r="U157" s="221"/>
      <c r="V157" s="221"/>
      <c r="W157" s="221"/>
      <c r="X157" s="221"/>
      <c r="Y157" s="221"/>
      <c r="Z157" s="221"/>
      <c r="AA157" s="985"/>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1056"/>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86"/>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1056"/>
      <c r="B159" s="239"/>
      <c r="C159" s="238"/>
      <c r="D159" s="239"/>
      <c r="E159" s="238"/>
      <c r="F159" s="300"/>
      <c r="G159" s="258" t="s">
        <v>201</v>
      </c>
      <c r="H159" s="185"/>
      <c r="I159" s="185"/>
      <c r="J159" s="185"/>
      <c r="K159" s="185"/>
      <c r="L159" s="185"/>
      <c r="M159" s="185"/>
      <c r="N159" s="185"/>
      <c r="O159" s="185"/>
      <c r="P159" s="186"/>
      <c r="Q159" s="201" t="s">
        <v>253</v>
      </c>
      <c r="R159" s="185"/>
      <c r="S159" s="185"/>
      <c r="T159" s="185"/>
      <c r="U159" s="185"/>
      <c r="V159" s="185"/>
      <c r="W159" s="185"/>
      <c r="X159" s="185"/>
      <c r="Y159" s="185"/>
      <c r="Z159" s="185"/>
      <c r="AA159" s="185"/>
      <c r="AB159" s="273" t="s">
        <v>254</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1056"/>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1056"/>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8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1056"/>
      <c r="B162" s="239"/>
      <c r="C162" s="238"/>
      <c r="D162" s="239"/>
      <c r="E162" s="238"/>
      <c r="F162" s="300"/>
      <c r="G162" s="220"/>
      <c r="H162" s="221"/>
      <c r="I162" s="221"/>
      <c r="J162" s="221"/>
      <c r="K162" s="221"/>
      <c r="L162" s="221"/>
      <c r="M162" s="221"/>
      <c r="N162" s="221"/>
      <c r="O162" s="221"/>
      <c r="P162" s="222"/>
      <c r="Q162" s="787"/>
      <c r="R162" s="221"/>
      <c r="S162" s="221"/>
      <c r="T162" s="221"/>
      <c r="U162" s="221"/>
      <c r="V162" s="221"/>
      <c r="W162" s="221"/>
      <c r="X162" s="221"/>
      <c r="Y162" s="221"/>
      <c r="Z162" s="221"/>
      <c r="AA162" s="98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1056"/>
      <c r="B163" s="239"/>
      <c r="C163" s="238"/>
      <c r="D163" s="239"/>
      <c r="E163" s="238"/>
      <c r="F163" s="300"/>
      <c r="G163" s="220"/>
      <c r="H163" s="221"/>
      <c r="I163" s="221"/>
      <c r="J163" s="221"/>
      <c r="K163" s="221"/>
      <c r="L163" s="221"/>
      <c r="M163" s="221"/>
      <c r="N163" s="221"/>
      <c r="O163" s="221"/>
      <c r="P163" s="222"/>
      <c r="Q163" s="787"/>
      <c r="R163" s="221"/>
      <c r="S163" s="221"/>
      <c r="T163" s="221"/>
      <c r="U163" s="221"/>
      <c r="V163" s="221"/>
      <c r="W163" s="221"/>
      <c r="X163" s="221"/>
      <c r="Y163" s="221"/>
      <c r="Z163" s="221"/>
      <c r="AA163" s="985"/>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1056"/>
      <c r="B164" s="239"/>
      <c r="C164" s="238"/>
      <c r="D164" s="239"/>
      <c r="E164" s="238"/>
      <c r="F164" s="300"/>
      <c r="G164" s="220"/>
      <c r="H164" s="221"/>
      <c r="I164" s="221"/>
      <c r="J164" s="221"/>
      <c r="K164" s="221"/>
      <c r="L164" s="221"/>
      <c r="M164" s="221"/>
      <c r="N164" s="221"/>
      <c r="O164" s="221"/>
      <c r="P164" s="222"/>
      <c r="Q164" s="787"/>
      <c r="R164" s="221"/>
      <c r="S164" s="221"/>
      <c r="T164" s="221"/>
      <c r="U164" s="221"/>
      <c r="V164" s="221"/>
      <c r="W164" s="221"/>
      <c r="X164" s="221"/>
      <c r="Y164" s="221"/>
      <c r="Z164" s="221"/>
      <c r="AA164" s="985"/>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1056"/>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86"/>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1056"/>
      <c r="B166" s="239"/>
      <c r="C166" s="238"/>
      <c r="D166" s="239"/>
      <c r="E166" s="238"/>
      <c r="F166" s="300"/>
      <c r="G166" s="258" t="s">
        <v>201</v>
      </c>
      <c r="H166" s="185"/>
      <c r="I166" s="185"/>
      <c r="J166" s="185"/>
      <c r="K166" s="185"/>
      <c r="L166" s="185"/>
      <c r="M166" s="185"/>
      <c r="N166" s="185"/>
      <c r="O166" s="185"/>
      <c r="P166" s="186"/>
      <c r="Q166" s="201" t="s">
        <v>253</v>
      </c>
      <c r="R166" s="185"/>
      <c r="S166" s="185"/>
      <c r="T166" s="185"/>
      <c r="U166" s="185"/>
      <c r="V166" s="185"/>
      <c r="W166" s="185"/>
      <c r="X166" s="185"/>
      <c r="Y166" s="185"/>
      <c r="Z166" s="185"/>
      <c r="AA166" s="185"/>
      <c r="AB166" s="273" t="s">
        <v>254</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1056"/>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1056"/>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8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1056"/>
      <c r="B169" s="239"/>
      <c r="C169" s="238"/>
      <c r="D169" s="239"/>
      <c r="E169" s="238"/>
      <c r="F169" s="300"/>
      <c r="G169" s="220"/>
      <c r="H169" s="221"/>
      <c r="I169" s="221"/>
      <c r="J169" s="221"/>
      <c r="K169" s="221"/>
      <c r="L169" s="221"/>
      <c r="M169" s="221"/>
      <c r="N169" s="221"/>
      <c r="O169" s="221"/>
      <c r="P169" s="222"/>
      <c r="Q169" s="787"/>
      <c r="R169" s="221"/>
      <c r="S169" s="221"/>
      <c r="T169" s="221"/>
      <c r="U169" s="221"/>
      <c r="V169" s="221"/>
      <c r="W169" s="221"/>
      <c r="X169" s="221"/>
      <c r="Y169" s="221"/>
      <c r="Z169" s="221"/>
      <c r="AA169" s="98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1056"/>
      <c r="B170" s="239"/>
      <c r="C170" s="238"/>
      <c r="D170" s="239"/>
      <c r="E170" s="238"/>
      <c r="F170" s="300"/>
      <c r="G170" s="220"/>
      <c r="H170" s="221"/>
      <c r="I170" s="221"/>
      <c r="J170" s="221"/>
      <c r="K170" s="221"/>
      <c r="L170" s="221"/>
      <c r="M170" s="221"/>
      <c r="N170" s="221"/>
      <c r="O170" s="221"/>
      <c r="P170" s="222"/>
      <c r="Q170" s="787"/>
      <c r="R170" s="221"/>
      <c r="S170" s="221"/>
      <c r="T170" s="221"/>
      <c r="U170" s="221"/>
      <c r="V170" s="221"/>
      <c r="W170" s="221"/>
      <c r="X170" s="221"/>
      <c r="Y170" s="221"/>
      <c r="Z170" s="221"/>
      <c r="AA170" s="985"/>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1056"/>
      <c r="B171" s="239"/>
      <c r="C171" s="238"/>
      <c r="D171" s="239"/>
      <c r="E171" s="238"/>
      <c r="F171" s="300"/>
      <c r="G171" s="220"/>
      <c r="H171" s="221"/>
      <c r="I171" s="221"/>
      <c r="J171" s="221"/>
      <c r="K171" s="221"/>
      <c r="L171" s="221"/>
      <c r="M171" s="221"/>
      <c r="N171" s="221"/>
      <c r="O171" s="221"/>
      <c r="P171" s="222"/>
      <c r="Q171" s="787"/>
      <c r="R171" s="221"/>
      <c r="S171" s="221"/>
      <c r="T171" s="221"/>
      <c r="U171" s="221"/>
      <c r="V171" s="221"/>
      <c r="W171" s="221"/>
      <c r="X171" s="221"/>
      <c r="Y171" s="221"/>
      <c r="Z171" s="221"/>
      <c r="AA171" s="985"/>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1056"/>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86"/>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1056"/>
      <c r="B173" s="239"/>
      <c r="C173" s="238"/>
      <c r="D173" s="239"/>
      <c r="E173" s="238"/>
      <c r="F173" s="300"/>
      <c r="G173" s="258" t="s">
        <v>201</v>
      </c>
      <c r="H173" s="185"/>
      <c r="I173" s="185"/>
      <c r="J173" s="185"/>
      <c r="K173" s="185"/>
      <c r="L173" s="185"/>
      <c r="M173" s="185"/>
      <c r="N173" s="185"/>
      <c r="O173" s="185"/>
      <c r="P173" s="186"/>
      <c r="Q173" s="201" t="s">
        <v>253</v>
      </c>
      <c r="R173" s="185"/>
      <c r="S173" s="185"/>
      <c r="T173" s="185"/>
      <c r="U173" s="185"/>
      <c r="V173" s="185"/>
      <c r="W173" s="185"/>
      <c r="X173" s="185"/>
      <c r="Y173" s="185"/>
      <c r="Z173" s="185"/>
      <c r="AA173" s="185"/>
      <c r="AB173" s="273" t="s">
        <v>254</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1056"/>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1056"/>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8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1056"/>
      <c r="B176" s="239"/>
      <c r="C176" s="238"/>
      <c r="D176" s="239"/>
      <c r="E176" s="238"/>
      <c r="F176" s="300"/>
      <c r="G176" s="220"/>
      <c r="H176" s="221"/>
      <c r="I176" s="221"/>
      <c r="J176" s="221"/>
      <c r="K176" s="221"/>
      <c r="L176" s="221"/>
      <c r="M176" s="221"/>
      <c r="N176" s="221"/>
      <c r="O176" s="221"/>
      <c r="P176" s="222"/>
      <c r="Q176" s="787"/>
      <c r="R176" s="221"/>
      <c r="S176" s="221"/>
      <c r="T176" s="221"/>
      <c r="U176" s="221"/>
      <c r="V176" s="221"/>
      <c r="W176" s="221"/>
      <c r="X176" s="221"/>
      <c r="Y176" s="221"/>
      <c r="Z176" s="221"/>
      <c r="AA176" s="98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1056"/>
      <c r="B177" s="239"/>
      <c r="C177" s="238"/>
      <c r="D177" s="239"/>
      <c r="E177" s="238"/>
      <c r="F177" s="300"/>
      <c r="G177" s="220"/>
      <c r="H177" s="221"/>
      <c r="I177" s="221"/>
      <c r="J177" s="221"/>
      <c r="K177" s="221"/>
      <c r="L177" s="221"/>
      <c r="M177" s="221"/>
      <c r="N177" s="221"/>
      <c r="O177" s="221"/>
      <c r="P177" s="222"/>
      <c r="Q177" s="787"/>
      <c r="R177" s="221"/>
      <c r="S177" s="221"/>
      <c r="T177" s="221"/>
      <c r="U177" s="221"/>
      <c r="V177" s="221"/>
      <c r="W177" s="221"/>
      <c r="X177" s="221"/>
      <c r="Y177" s="221"/>
      <c r="Z177" s="221"/>
      <c r="AA177" s="985"/>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1056"/>
      <c r="B178" s="239"/>
      <c r="C178" s="238"/>
      <c r="D178" s="239"/>
      <c r="E178" s="238"/>
      <c r="F178" s="300"/>
      <c r="G178" s="220"/>
      <c r="H178" s="221"/>
      <c r="I178" s="221"/>
      <c r="J178" s="221"/>
      <c r="K178" s="221"/>
      <c r="L178" s="221"/>
      <c r="M178" s="221"/>
      <c r="N178" s="221"/>
      <c r="O178" s="221"/>
      <c r="P178" s="222"/>
      <c r="Q178" s="787"/>
      <c r="R178" s="221"/>
      <c r="S178" s="221"/>
      <c r="T178" s="221"/>
      <c r="U178" s="221"/>
      <c r="V178" s="221"/>
      <c r="W178" s="221"/>
      <c r="X178" s="221"/>
      <c r="Y178" s="221"/>
      <c r="Z178" s="221"/>
      <c r="AA178" s="985"/>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1056"/>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86"/>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1056"/>
      <c r="B180" s="239"/>
      <c r="C180" s="238"/>
      <c r="D180" s="239"/>
      <c r="E180" s="238"/>
      <c r="F180" s="300"/>
      <c r="G180" s="258" t="s">
        <v>201</v>
      </c>
      <c r="H180" s="185"/>
      <c r="I180" s="185"/>
      <c r="J180" s="185"/>
      <c r="K180" s="185"/>
      <c r="L180" s="185"/>
      <c r="M180" s="185"/>
      <c r="N180" s="185"/>
      <c r="O180" s="185"/>
      <c r="P180" s="186"/>
      <c r="Q180" s="201" t="s">
        <v>253</v>
      </c>
      <c r="R180" s="185"/>
      <c r="S180" s="185"/>
      <c r="T180" s="185"/>
      <c r="U180" s="185"/>
      <c r="V180" s="185"/>
      <c r="W180" s="185"/>
      <c r="X180" s="185"/>
      <c r="Y180" s="185"/>
      <c r="Z180" s="185"/>
      <c r="AA180" s="185"/>
      <c r="AB180" s="273" t="s">
        <v>254</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1056"/>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1056"/>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8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1056"/>
      <c r="B183" s="239"/>
      <c r="C183" s="238"/>
      <c r="D183" s="239"/>
      <c r="E183" s="238"/>
      <c r="F183" s="300"/>
      <c r="G183" s="220"/>
      <c r="H183" s="221"/>
      <c r="I183" s="221"/>
      <c r="J183" s="221"/>
      <c r="K183" s="221"/>
      <c r="L183" s="221"/>
      <c r="M183" s="221"/>
      <c r="N183" s="221"/>
      <c r="O183" s="221"/>
      <c r="P183" s="222"/>
      <c r="Q183" s="787"/>
      <c r="R183" s="221"/>
      <c r="S183" s="221"/>
      <c r="T183" s="221"/>
      <c r="U183" s="221"/>
      <c r="V183" s="221"/>
      <c r="W183" s="221"/>
      <c r="X183" s="221"/>
      <c r="Y183" s="221"/>
      <c r="Z183" s="221"/>
      <c r="AA183" s="98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1056"/>
      <c r="B184" s="239"/>
      <c r="C184" s="238"/>
      <c r="D184" s="239"/>
      <c r="E184" s="238"/>
      <c r="F184" s="300"/>
      <c r="G184" s="220"/>
      <c r="H184" s="221"/>
      <c r="I184" s="221"/>
      <c r="J184" s="221"/>
      <c r="K184" s="221"/>
      <c r="L184" s="221"/>
      <c r="M184" s="221"/>
      <c r="N184" s="221"/>
      <c r="O184" s="221"/>
      <c r="P184" s="222"/>
      <c r="Q184" s="787"/>
      <c r="R184" s="221"/>
      <c r="S184" s="221"/>
      <c r="T184" s="221"/>
      <c r="U184" s="221"/>
      <c r="V184" s="221"/>
      <c r="W184" s="221"/>
      <c r="X184" s="221"/>
      <c r="Y184" s="221"/>
      <c r="Z184" s="221"/>
      <c r="AA184" s="985"/>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1056"/>
      <c r="B185" s="239"/>
      <c r="C185" s="238"/>
      <c r="D185" s="239"/>
      <c r="E185" s="238"/>
      <c r="F185" s="300"/>
      <c r="G185" s="220"/>
      <c r="H185" s="221"/>
      <c r="I185" s="221"/>
      <c r="J185" s="221"/>
      <c r="K185" s="221"/>
      <c r="L185" s="221"/>
      <c r="M185" s="221"/>
      <c r="N185" s="221"/>
      <c r="O185" s="221"/>
      <c r="P185" s="222"/>
      <c r="Q185" s="787"/>
      <c r="R185" s="221"/>
      <c r="S185" s="221"/>
      <c r="T185" s="221"/>
      <c r="U185" s="221"/>
      <c r="V185" s="221"/>
      <c r="W185" s="221"/>
      <c r="X185" s="221"/>
      <c r="Y185" s="221"/>
      <c r="Z185" s="221"/>
      <c r="AA185" s="985"/>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1056"/>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86"/>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1056"/>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76.150000000000006" customHeight="1" x14ac:dyDescent="0.15">
      <c r="A188" s="1056"/>
      <c r="B188" s="239"/>
      <c r="C188" s="238"/>
      <c r="D188" s="239"/>
      <c r="E188" s="176" t="s">
        <v>731</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103.5" customHeight="1" x14ac:dyDescent="0.15">
      <c r="A189" s="1056"/>
      <c r="B189" s="239"/>
      <c r="C189" s="238"/>
      <c r="D189" s="239"/>
      <c r="E189" s="179"/>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1"/>
      <c r="AY189">
        <f>$AY$187</f>
        <v>1</v>
      </c>
    </row>
    <row r="190" spans="1:51" ht="45" hidden="1" customHeight="1" x14ac:dyDescent="0.15">
      <c r="A190" s="1056"/>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1056"/>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1056"/>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305</v>
      </c>
      <c r="AF192" s="185"/>
      <c r="AG192" s="185"/>
      <c r="AH192" s="186"/>
      <c r="AI192" s="201" t="s">
        <v>327</v>
      </c>
      <c r="AJ192" s="185"/>
      <c r="AK192" s="185"/>
      <c r="AL192" s="186"/>
      <c r="AM192" s="201" t="s">
        <v>614</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1056"/>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1056"/>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1056"/>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1056"/>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305</v>
      </c>
      <c r="AF196" s="185"/>
      <c r="AG196" s="185"/>
      <c r="AH196" s="186"/>
      <c r="AI196" s="201" t="s">
        <v>327</v>
      </c>
      <c r="AJ196" s="185"/>
      <c r="AK196" s="185"/>
      <c r="AL196" s="186"/>
      <c r="AM196" s="201" t="s">
        <v>614</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1056"/>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1056"/>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1056"/>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1056"/>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305</v>
      </c>
      <c r="AF200" s="185"/>
      <c r="AG200" s="185"/>
      <c r="AH200" s="186"/>
      <c r="AI200" s="201" t="s">
        <v>327</v>
      </c>
      <c r="AJ200" s="185"/>
      <c r="AK200" s="185"/>
      <c r="AL200" s="186"/>
      <c r="AM200" s="201" t="s">
        <v>614</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1056"/>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1056"/>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1056"/>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1056"/>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305</v>
      </c>
      <c r="AF204" s="185"/>
      <c r="AG204" s="185"/>
      <c r="AH204" s="186"/>
      <c r="AI204" s="201" t="s">
        <v>327</v>
      </c>
      <c r="AJ204" s="185"/>
      <c r="AK204" s="185"/>
      <c r="AL204" s="186"/>
      <c r="AM204" s="201" t="s">
        <v>614</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1056"/>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1056"/>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1056"/>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1056"/>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305</v>
      </c>
      <c r="AF208" s="185"/>
      <c r="AG208" s="185"/>
      <c r="AH208" s="186"/>
      <c r="AI208" s="201" t="s">
        <v>327</v>
      </c>
      <c r="AJ208" s="185"/>
      <c r="AK208" s="185"/>
      <c r="AL208" s="186"/>
      <c r="AM208" s="201" t="s">
        <v>614</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1056"/>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1056"/>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1056"/>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1056"/>
      <c r="B212" s="239"/>
      <c r="C212" s="238"/>
      <c r="D212" s="239"/>
      <c r="E212" s="238"/>
      <c r="F212" s="300"/>
      <c r="G212" s="258" t="s">
        <v>201</v>
      </c>
      <c r="H212" s="185"/>
      <c r="I212" s="185"/>
      <c r="J212" s="185"/>
      <c r="K212" s="185"/>
      <c r="L212" s="185"/>
      <c r="M212" s="185"/>
      <c r="N212" s="185"/>
      <c r="O212" s="185"/>
      <c r="P212" s="186"/>
      <c r="Q212" s="201" t="s">
        <v>253</v>
      </c>
      <c r="R212" s="185"/>
      <c r="S212" s="185"/>
      <c r="T212" s="185"/>
      <c r="U212" s="185"/>
      <c r="V212" s="185"/>
      <c r="W212" s="185"/>
      <c r="X212" s="185"/>
      <c r="Y212" s="185"/>
      <c r="Z212" s="185"/>
      <c r="AA212" s="185"/>
      <c r="AB212" s="273" t="s">
        <v>254</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645"/>
      <c r="AY212">
        <f>COUNTA($G$214)</f>
        <v>0</v>
      </c>
    </row>
    <row r="213" spans="1:51" ht="22.5" hidden="1" customHeight="1" x14ac:dyDescent="0.15">
      <c r="A213" s="1056"/>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1056"/>
      <c r="B214" s="239"/>
      <c r="C214" s="238"/>
      <c r="D214" s="239"/>
      <c r="E214" s="238"/>
      <c r="F214" s="300"/>
      <c r="G214" s="218"/>
      <c r="H214" s="177"/>
      <c r="I214" s="177"/>
      <c r="J214" s="177"/>
      <c r="K214" s="177"/>
      <c r="L214" s="177"/>
      <c r="M214" s="177"/>
      <c r="N214" s="177"/>
      <c r="O214" s="177"/>
      <c r="P214" s="219"/>
      <c r="Q214" s="1043"/>
      <c r="R214" s="1044"/>
      <c r="S214" s="1044"/>
      <c r="T214" s="1044"/>
      <c r="U214" s="1044"/>
      <c r="V214" s="1044"/>
      <c r="W214" s="1044"/>
      <c r="X214" s="1044"/>
      <c r="Y214" s="1044"/>
      <c r="Z214" s="1044"/>
      <c r="AA214" s="104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1056"/>
      <c r="B215" s="239"/>
      <c r="C215" s="238"/>
      <c r="D215" s="239"/>
      <c r="E215" s="238"/>
      <c r="F215" s="300"/>
      <c r="G215" s="220"/>
      <c r="H215" s="221"/>
      <c r="I215" s="221"/>
      <c r="J215" s="221"/>
      <c r="K215" s="221"/>
      <c r="L215" s="221"/>
      <c r="M215" s="221"/>
      <c r="N215" s="221"/>
      <c r="O215" s="221"/>
      <c r="P215" s="222"/>
      <c r="Q215" s="1046"/>
      <c r="R215" s="1047"/>
      <c r="S215" s="1047"/>
      <c r="T215" s="1047"/>
      <c r="U215" s="1047"/>
      <c r="V215" s="1047"/>
      <c r="W215" s="1047"/>
      <c r="X215" s="1047"/>
      <c r="Y215" s="1047"/>
      <c r="Z215" s="1047"/>
      <c r="AA215" s="104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1056"/>
      <c r="B216" s="239"/>
      <c r="C216" s="238"/>
      <c r="D216" s="239"/>
      <c r="E216" s="238"/>
      <c r="F216" s="300"/>
      <c r="G216" s="220"/>
      <c r="H216" s="221"/>
      <c r="I216" s="221"/>
      <c r="J216" s="221"/>
      <c r="K216" s="221"/>
      <c r="L216" s="221"/>
      <c r="M216" s="221"/>
      <c r="N216" s="221"/>
      <c r="O216" s="221"/>
      <c r="P216" s="222"/>
      <c r="Q216" s="1046"/>
      <c r="R216" s="1047"/>
      <c r="S216" s="1047"/>
      <c r="T216" s="1047"/>
      <c r="U216" s="1047"/>
      <c r="V216" s="1047"/>
      <c r="W216" s="1047"/>
      <c r="X216" s="1047"/>
      <c r="Y216" s="1047"/>
      <c r="Z216" s="1047"/>
      <c r="AA216" s="1048"/>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1056"/>
      <c r="B217" s="239"/>
      <c r="C217" s="238"/>
      <c r="D217" s="239"/>
      <c r="E217" s="238"/>
      <c r="F217" s="300"/>
      <c r="G217" s="220"/>
      <c r="H217" s="221"/>
      <c r="I217" s="221"/>
      <c r="J217" s="221"/>
      <c r="K217" s="221"/>
      <c r="L217" s="221"/>
      <c r="M217" s="221"/>
      <c r="N217" s="221"/>
      <c r="O217" s="221"/>
      <c r="P217" s="222"/>
      <c r="Q217" s="1046"/>
      <c r="R217" s="1047"/>
      <c r="S217" s="1047"/>
      <c r="T217" s="1047"/>
      <c r="U217" s="1047"/>
      <c r="V217" s="1047"/>
      <c r="W217" s="1047"/>
      <c r="X217" s="1047"/>
      <c r="Y217" s="1047"/>
      <c r="Z217" s="1047"/>
      <c r="AA217" s="104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1056"/>
      <c r="B218" s="239"/>
      <c r="C218" s="238"/>
      <c r="D218" s="239"/>
      <c r="E218" s="238"/>
      <c r="F218" s="300"/>
      <c r="G218" s="223"/>
      <c r="H218" s="180"/>
      <c r="I218" s="180"/>
      <c r="J218" s="180"/>
      <c r="K218" s="180"/>
      <c r="L218" s="180"/>
      <c r="M218" s="180"/>
      <c r="N218" s="180"/>
      <c r="O218" s="180"/>
      <c r="P218" s="224"/>
      <c r="Q218" s="1049"/>
      <c r="R218" s="1050"/>
      <c r="S218" s="1050"/>
      <c r="T218" s="1050"/>
      <c r="U218" s="1050"/>
      <c r="V218" s="1050"/>
      <c r="W218" s="1050"/>
      <c r="X218" s="1050"/>
      <c r="Y218" s="1050"/>
      <c r="Z218" s="1050"/>
      <c r="AA218" s="105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1056"/>
      <c r="B219" s="239"/>
      <c r="C219" s="238"/>
      <c r="D219" s="239"/>
      <c r="E219" s="238"/>
      <c r="F219" s="300"/>
      <c r="G219" s="258" t="s">
        <v>201</v>
      </c>
      <c r="H219" s="185"/>
      <c r="I219" s="185"/>
      <c r="J219" s="185"/>
      <c r="K219" s="185"/>
      <c r="L219" s="185"/>
      <c r="M219" s="185"/>
      <c r="N219" s="185"/>
      <c r="O219" s="185"/>
      <c r="P219" s="186"/>
      <c r="Q219" s="201" t="s">
        <v>253</v>
      </c>
      <c r="R219" s="185"/>
      <c r="S219" s="185"/>
      <c r="T219" s="185"/>
      <c r="U219" s="185"/>
      <c r="V219" s="185"/>
      <c r="W219" s="185"/>
      <c r="X219" s="185"/>
      <c r="Y219" s="185"/>
      <c r="Z219" s="185"/>
      <c r="AA219" s="185"/>
      <c r="AB219" s="273" t="s">
        <v>254</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1056"/>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1056"/>
      <c r="B221" s="239"/>
      <c r="C221" s="238"/>
      <c r="D221" s="239"/>
      <c r="E221" s="238"/>
      <c r="F221" s="300"/>
      <c r="G221" s="218"/>
      <c r="H221" s="177"/>
      <c r="I221" s="177"/>
      <c r="J221" s="177"/>
      <c r="K221" s="177"/>
      <c r="L221" s="177"/>
      <c r="M221" s="177"/>
      <c r="N221" s="177"/>
      <c r="O221" s="177"/>
      <c r="P221" s="219"/>
      <c r="Q221" s="1043"/>
      <c r="R221" s="1044"/>
      <c r="S221" s="1044"/>
      <c r="T221" s="1044"/>
      <c r="U221" s="1044"/>
      <c r="V221" s="1044"/>
      <c r="W221" s="1044"/>
      <c r="X221" s="1044"/>
      <c r="Y221" s="1044"/>
      <c r="Z221" s="1044"/>
      <c r="AA221" s="104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1056"/>
      <c r="B222" s="239"/>
      <c r="C222" s="238"/>
      <c r="D222" s="239"/>
      <c r="E222" s="238"/>
      <c r="F222" s="300"/>
      <c r="G222" s="220"/>
      <c r="H222" s="221"/>
      <c r="I222" s="221"/>
      <c r="J222" s="221"/>
      <c r="K222" s="221"/>
      <c r="L222" s="221"/>
      <c r="M222" s="221"/>
      <c r="N222" s="221"/>
      <c r="O222" s="221"/>
      <c r="P222" s="222"/>
      <c r="Q222" s="1046"/>
      <c r="R222" s="1047"/>
      <c r="S222" s="1047"/>
      <c r="T222" s="1047"/>
      <c r="U222" s="1047"/>
      <c r="V222" s="1047"/>
      <c r="W222" s="1047"/>
      <c r="X222" s="1047"/>
      <c r="Y222" s="1047"/>
      <c r="Z222" s="1047"/>
      <c r="AA222" s="104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1056"/>
      <c r="B223" s="239"/>
      <c r="C223" s="238"/>
      <c r="D223" s="239"/>
      <c r="E223" s="238"/>
      <c r="F223" s="300"/>
      <c r="G223" s="220"/>
      <c r="H223" s="221"/>
      <c r="I223" s="221"/>
      <c r="J223" s="221"/>
      <c r="K223" s="221"/>
      <c r="L223" s="221"/>
      <c r="M223" s="221"/>
      <c r="N223" s="221"/>
      <c r="O223" s="221"/>
      <c r="P223" s="222"/>
      <c r="Q223" s="1046"/>
      <c r="R223" s="1047"/>
      <c r="S223" s="1047"/>
      <c r="T223" s="1047"/>
      <c r="U223" s="1047"/>
      <c r="V223" s="1047"/>
      <c r="W223" s="1047"/>
      <c r="X223" s="1047"/>
      <c r="Y223" s="1047"/>
      <c r="Z223" s="1047"/>
      <c r="AA223" s="1048"/>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1056"/>
      <c r="B224" s="239"/>
      <c r="C224" s="238"/>
      <c r="D224" s="239"/>
      <c r="E224" s="238"/>
      <c r="F224" s="300"/>
      <c r="G224" s="220"/>
      <c r="H224" s="221"/>
      <c r="I224" s="221"/>
      <c r="J224" s="221"/>
      <c r="K224" s="221"/>
      <c r="L224" s="221"/>
      <c r="M224" s="221"/>
      <c r="N224" s="221"/>
      <c r="O224" s="221"/>
      <c r="P224" s="222"/>
      <c r="Q224" s="1046"/>
      <c r="R224" s="1047"/>
      <c r="S224" s="1047"/>
      <c r="T224" s="1047"/>
      <c r="U224" s="1047"/>
      <c r="V224" s="1047"/>
      <c r="W224" s="1047"/>
      <c r="X224" s="1047"/>
      <c r="Y224" s="1047"/>
      <c r="Z224" s="1047"/>
      <c r="AA224" s="104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1056"/>
      <c r="B225" s="239"/>
      <c r="C225" s="238"/>
      <c r="D225" s="239"/>
      <c r="E225" s="238"/>
      <c r="F225" s="300"/>
      <c r="G225" s="223"/>
      <c r="H225" s="180"/>
      <c r="I225" s="180"/>
      <c r="J225" s="180"/>
      <c r="K225" s="180"/>
      <c r="L225" s="180"/>
      <c r="M225" s="180"/>
      <c r="N225" s="180"/>
      <c r="O225" s="180"/>
      <c r="P225" s="224"/>
      <c r="Q225" s="1049"/>
      <c r="R225" s="1050"/>
      <c r="S225" s="1050"/>
      <c r="T225" s="1050"/>
      <c r="U225" s="1050"/>
      <c r="V225" s="1050"/>
      <c r="W225" s="1050"/>
      <c r="X225" s="1050"/>
      <c r="Y225" s="1050"/>
      <c r="Z225" s="1050"/>
      <c r="AA225" s="105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1056"/>
      <c r="B226" s="239"/>
      <c r="C226" s="238"/>
      <c r="D226" s="239"/>
      <c r="E226" s="238"/>
      <c r="F226" s="300"/>
      <c r="G226" s="258" t="s">
        <v>201</v>
      </c>
      <c r="H226" s="185"/>
      <c r="I226" s="185"/>
      <c r="J226" s="185"/>
      <c r="K226" s="185"/>
      <c r="L226" s="185"/>
      <c r="M226" s="185"/>
      <c r="N226" s="185"/>
      <c r="O226" s="185"/>
      <c r="P226" s="186"/>
      <c r="Q226" s="201" t="s">
        <v>253</v>
      </c>
      <c r="R226" s="185"/>
      <c r="S226" s="185"/>
      <c r="T226" s="185"/>
      <c r="U226" s="185"/>
      <c r="V226" s="185"/>
      <c r="W226" s="185"/>
      <c r="X226" s="185"/>
      <c r="Y226" s="185"/>
      <c r="Z226" s="185"/>
      <c r="AA226" s="185"/>
      <c r="AB226" s="273" t="s">
        <v>254</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1056"/>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1056"/>
      <c r="B228" s="239"/>
      <c r="C228" s="238"/>
      <c r="D228" s="239"/>
      <c r="E228" s="238"/>
      <c r="F228" s="300"/>
      <c r="G228" s="218"/>
      <c r="H228" s="177"/>
      <c r="I228" s="177"/>
      <c r="J228" s="177"/>
      <c r="K228" s="177"/>
      <c r="L228" s="177"/>
      <c r="M228" s="177"/>
      <c r="N228" s="177"/>
      <c r="O228" s="177"/>
      <c r="P228" s="219"/>
      <c r="Q228" s="1043"/>
      <c r="R228" s="1044"/>
      <c r="S228" s="1044"/>
      <c r="T228" s="1044"/>
      <c r="U228" s="1044"/>
      <c r="V228" s="1044"/>
      <c r="W228" s="1044"/>
      <c r="X228" s="1044"/>
      <c r="Y228" s="1044"/>
      <c r="Z228" s="1044"/>
      <c r="AA228" s="104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1056"/>
      <c r="B229" s="239"/>
      <c r="C229" s="238"/>
      <c r="D229" s="239"/>
      <c r="E229" s="238"/>
      <c r="F229" s="300"/>
      <c r="G229" s="220"/>
      <c r="H229" s="221"/>
      <c r="I229" s="221"/>
      <c r="J229" s="221"/>
      <c r="K229" s="221"/>
      <c r="L229" s="221"/>
      <c r="M229" s="221"/>
      <c r="N229" s="221"/>
      <c r="O229" s="221"/>
      <c r="P229" s="222"/>
      <c r="Q229" s="1046"/>
      <c r="R229" s="1047"/>
      <c r="S229" s="1047"/>
      <c r="T229" s="1047"/>
      <c r="U229" s="1047"/>
      <c r="V229" s="1047"/>
      <c r="W229" s="1047"/>
      <c r="X229" s="1047"/>
      <c r="Y229" s="1047"/>
      <c r="Z229" s="1047"/>
      <c r="AA229" s="104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1056"/>
      <c r="B230" s="239"/>
      <c r="C230" s="238"/>
      <c r="D230" s="239"/>
      <c r="E230" s="238"/>
      <c r="F230" s="300"/>
      <c r="G230" s="220"/>
      <c r="H230" s="221"/>
      <c r="I230" s="221"/>
      <c r="J230" s="221"/>
      <c r="K230" s="221"/>
      <c r="L230" s="221"/>
      <c r="M230" s="221"/>
      <c r="N230" s="221"/>
      <c r="O230" s="221"/>
      <c r="P230" s="222"/>
      <c r="Q230" s="1046"/>
      <c r="R230" s="1047"/>
      <c r="S230" s="1047"/>
      <c r="T230" s="1047"/>
      <c r="U230" s="1047"/>
      <c r="V230" s="1047"/>
      <c r="W230" s="1047"/>
      <c r="X230" s="1047"/>
      <c r="Y230" s="1047"/>
      <c r="Z230" s="1047"/>
      <c r="AA230" s="1048"/>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1056"/>
      <c r="B231" s="239"/>
      <c r="C231" s="238"/>
      <c r="D231" s="239"/>
      <c r="E231" s="238"/>
      <c r="F231" s="300"/>
      <c r="G231" s="220"/>
      <c r="H231" s="221"/>
      <c r="I231" s="221"/>
      <c r="J231" s="221"/>
      <c r="K231" s="221"/>
      <c r="L231" s="221"/>
      <c r="M231" s="221"/>
      <c r="N231" s="221"/>
      <c r="O231" s="221"/>
      <c r="P231" s="222"/>
      <c r="Q231" s="1046"/>
      <c r="R231" s="1047"/>
      <c r="S231" s="1047"/>
      <c r="T231" s="1047"/>
      <c r="U231" s="1047"/>
      <c r="V231" s="1047"/>
      <c r="W231" s="1047"/>
      <c r="X231" s="1047"/>
      <c r="Y231" s="1047"/>
      <c r="Z231" s="1047"/>
      <c r="AA231" s="104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1056"/>
      <c r="B232" s="239"/>
      <c r="C232" s="238"/>
      <c r="D232" s="239"/>
      <c r="E232" s="238"/>
      <c r="F232" s="300"/>
      <c r="G232" s="223"/>
      <c r="H232" s="180"/>
      <c r="I232" s="180"/>
      <c r="J232" s="180"/>
      <c r="K232" s="180"/>
      <c r="L232" s="180"/>
      <c r="M232" s="180"/>
      <c r="N232" s="180"/>
      <c r="O232" s="180"/>
      <c r="P232" s="224"/>
      <c r="Q232" s="1049"/>
      <c r="R232" s="1050"/>
      <c r="S232" s="1050"/>
      <c r="T232" s="1050"/>
      <c r="U232" s="1050"/>
      <c r="V232" s="1050"/>
      <c r="W232" s="1050"/>
      <c r="X232" s="1050"/>
      <c r="Y232" s="1050"/>
      <c r="Z232" s="1050"/>
      <c r="AA232" s="105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1056"/>
      <c r="B233" s="239"/>
      <c r="C233" s="238"/>
      <c r="D233" s="239"/>
      <c r="E233" s="238"/>
      <c r="F233" s="300"/>
      <c r="G233" s="258" t="s">
        <v>201</v>
      </c>
      <c r="H233" s="185"/>
      <c r="I233" s="185"/>
      <c r="J233" s="185"/>
      <c r="K233" s="185"/>
      <c r="L233" s="185"/>
      <c r="M233" s="185"/>
      <c r="N233" s="185"/>
      <c r="O233" s="185"/>
      <c r="P233" s="186"/>
      <c r="Q233" s="201" t="s">
        <v>253</v>
      </c>
      <c r="R233" s="185"/>
      <c r="S233" s="185"/>
      <c r="T233" s="185"/>
      <c r="U233" s="185"/>
      <c r="V233" s="185"/>
      <c r="W233" s="185"/>
      <c r="X233" s="185"/>
      <c r="Y233" s="185"/>
      <c r="Z233" s="185"/>
      <c r="AA233" s="185"/>
      <c r="AB233" s="273" t="s">
        <v>254</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1056"/>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1056"/>
      <c r="B235" s="239"/>
      <c r="C235" s="238"/>
      <c r="D235" s="239"/>
      <c r="E235" s="238"/>
      <c r="F235" s="300"/>
      <c r="G235" s="218"/>
      <c r="H235" s="177"/>
      <c r="I235" s="177"/>
      <c r="J235" s="177"/>
      <c r="K235" s="177"/>
      <c r="L235" s="177"/>
      <c r="M235" s="177"/>
      <c r="N235" s="177"/>
      <c r="O235" s="177"/>
      <c r="P235" s="219"/>
      <c r="Q235" s="1043"/>
      <c r="R235" s="1044"/>
      <c r="S235" s="1044"/>
      <c r="T235" s="1044"/>
      <c r="U235" s="1044"/>
      <c r="V235" s="1044"/>
      <c r="W235" s="1044"/>
      <c r="X235" s="1044"/>
      <c r="Y235" s="1044"/>
      <c r="Z235" s="1044"/>
      <c r="AA235" s="104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1056"/>
      <c r="B236" s="239"/>
      <c r="C236" s="238"/>
      <c r="D236" s="239"/>
      <c r="E236" s="238"/>
      <c r="F236" s="300"/>
      <c r="G236" s="220"/>
      <c r="H236" s="221"/>
      <c r="I236" s="221"/>
      <c r="J236" s="221"/>
      <c r="K236" s="221"/>
      <c r="L236" s="221"/>
      <c r="M236" s="221"/>
      <c r="N236" s="221"/>
      <c r="O236" s="221"/>
      <c r="P236" s="222"/>
      <c r="Q236" s="1046"/>
      <c r="R236" s="1047"/>
      <c r="S236" s="1047"/>
      <c r="T236" s="1047"/>
      <c r="U236" s="1047"/>
      <c r="V236" s="1047"/>
      <c r="W236" s="1047"/>
      <c r="X236" s="1047"/>
      <c r="Y236" s="1047"/>
      <c r="Z236" s="1047"/>
      <c r="AA236" s="104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1056"/>
      <c r="B237" s="239"/>
      <c r="C237" s="238"/>
      <c r="D237" s="239"/>
      <c r="E237" s="238"/>
      <c r="F237" s="300"/>
      <c r="G237" s="220"/>
      <c r="H237" s="221"/>
      <c r="I237" s="221"/>
      <c r="J237" s="221"/>
      <c r="K237" s="221"/>
      <c r="L237" s="221"/>
      <c r="M237" s="221"/>
      <c r="N237" s="221"/>
      <c r="O237" s="221"/>
      <c r="P237" s="222"/>
      <c r="Q237" s="1046"/>
      <c r="R237" s="1047"/>
      <c r="S237" s="1047"/>
      <c r="T237" s="1047"/>
      <c r="U237" s="1047"/>
      <c r="V237" s="1047"/>
      <c r="W237" s="1047"/>
      <c r="X237" s="1047"/>
      <c r="Y237" s="1047"/>
      <c r="Z237" s="1047"/>
      <c r="AA237" s="1048"/>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1056"/>
      <c r="B238" s="239"/>
      <c r="C238" s="238"/>
      <c r="D238" s="239"/>
      <c r="E238" s="238"/>
      <c r="F238" s="300"/>
      <c r="G238" s="220"/>
      <c r="H238" s="221"/>
      <c r="I238" s="221"/>
      <c r="J238" s="221"/>
      <c r="K238" s="221"/>
      <c r="L238" s="221"/>
      <c r="M238" s="221"/>
      <c r="N238" s="221"/>
      <c r="O238" s="221"/>
      <c r="P238" s="222"/>
      <c r="Q238" s="1046"/>
      <c r="R238" s="1047"/>
      <c r="S238" s="1047"/>
      <c r="T238" s="1047"/>
      <c r="U238" s="1047"/>
      <c r="V238" s="1047"/>
      <c r="W238" s="1047"/>
      <c r="X238" s="1047"/>
      <c r="Y238" s="1047"/>
      <c r="Z238" s="1047"/>
      <c r="AA238" s="104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1056"/>
      <c r="B239" s="239"/>
      <c r="C239" s="238"/>
      <c r="D239" s="239"/>
      <c r="E239" s="238"/>
      <c r="F239" s="300"/>
      <c r="G239" s="223"/>
      <c r="H239" s="180"/>
      <c r="I239" s="180"/>
      <c r="J239" s="180"/>
      <c r="K239" s="180"/>
      <c r="L239" s="180"/>
      <c r="M239" s="180"/>
      <c r="N239" s="180"/>
      <c r="O239" s="180"/>
      <c r="P239" s="224"/>
      <c r="Q239" s="1049"/>
      <c r="R239" s="1050"/>
      <c r="S239" s="1050"/>
      <c r="T239" s="1050"/>
      <c r="U239" s="1050"/>
      <c r="V239" s="1050"/>
      <c r="W239" s="1050"/>
      <c r="X239" s="1050"/>
      <c r="Y239" s="1050"/>
      <c r="Z239" s="1050"/>
      <c r="AA239" s="105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1056"/>
      <c r="B240" s="239"/>
      <c r="C240" s="238"/>
      <c r="D240" s="239"/>
      <c r="E240" s="238"/>
      <c r="F240" s="300"/>
      <c r="G240" s="258" t="s">
        <v>201</v>
      </c>
      <c r="H240" s="185"/>
      <c r="I240" s="185"/>
      <c r="J240" s="185"/>
      <c r="K240" s="185"/>
      <c r="L240" s="185"/>
      <c r="M240" s="185"/>
      <c r="N240" s="185"/>
      <c r="O240" s="185"/>
      <c r="P240" s="186"/>
      <c r="Q240" s="201" t="s">
        <v>253</v>
      </c>
      <c r="R240" s="185"/>
      <c r="S240" s="185"/>
      <c r="T240" s="185"/>
      <c r="U240" s="185"/>
      <c r="V240" s="185"/>
      <c r="W240" s="185"/>
      <c r="X240" s="185"/>
      <c r="Y240" s="185"/>
      <c r="Z240" s="185"/>
      <c r="AA240" s="185"/>
      <c r="AB240" s="273" t="s">
        <v>254</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1056"/>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1056"/>
      <c r="B242" s="239"/>
      <c r="C242" s="238"/>
      <c r="D242" s="239"/>
      <c r="E242" s="238"/>
      <c r="F242" s="300"/>
      <c r="G242" s="218"/>
      <c r="H242" s="177"/>
      <c r="I242" s="177"/>
      <c r="J242" s="177"/>
      <c r="K242" s="177"/>
      <c r="L242" s="177"/>
      <c r="M242" s="177"/>
      <c r="N242" s="177"/>
      <c r="O242" s="177"/>
      <c r="P242" s="219"/>
      <c r="Q242" s="1043"/>
      <c r="R242" s="1044"/>
      <c r="S242" s="1044"/>
      <c r="T242" s="1044"/>
      <c r="U242" s="1044"/>
      <c r="V242" s="1044"/>
      <c r="W242" s="1044"/>
      <c r="X242" s="1044"/>
      <c r="Y242" s="1044"/>
      <c r="Z242" s="1044"/>
      <c r="AA242" s="104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1056"/>
      <c r="B243" s="239"/>
      <c r="C243" s="238"/>
      <c r="D243" s="239"/>
      <c r="E243" s="238"/>
      <c r="F243" s="300"/>
      <c r="G243" s="220"/>
      <c r="H243" s="221"/>
      <c r="I243" s="221"/>
      <c r="J243" s="221"/>
      <c r="K243" s="221"/>
      <c r="L243" s="221"/>
      <c r="M243" s="221"/>
      <c r="N243" s="221"/>
      <c r="O243" s="221"/>
      <c r="P243" s="222"/>
      <c r="Q243" s="1046"/>
      <c r="R243" s="1047"/>
      <c r="S243" s="1047"/>
      <c r="T243" s="1047"/>
      <c r="U243" s="1047"/>
      <c r="V243" s="1047"/>
      <c r="W243" s="1047"/>
      <c r="X243" s="1047"/>
      <c r="Y243" s="1047"/>
      <c r="Z243" s="1047"/>
      <c r="AA243" s="104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1056"/>
      <c r="B244" s="239"/>
      <c r="C244" s="238"/>
      <c r="D244" s="239"/>
      <c r="E244" s="238"/>
      <c r="F244" s="300"/>
      <c r="G244" s="220"/>
      <c r="H244" s="221"/>
      <c r="I244" s="221"/>
      <c r="J244" s="221"/>
      <c r="K244" s="221"/>
      <c r="L244" s="221"/>
      <c r="M244" s="221"/>
      <c r="N244" s="221"/>
      <c r="O244" s="221"/>
      <c r="P244" s="222"/>
      <c r="Q244" s="1046"/>
      <c r="R244" s="1047"/>
      <c r="S244" s="1047"/>
      <c r="T244" s="1047"/>
      <c r="U244" s="1047"/>
      <c r="V244" s="1047"/>
      <c r="W244" s="1047"/>
      <c r="X244" s="1047"/>
      <c r="Y244" s="1047"/>
      <c r="Z244" s="1047"/>
      <c r="AA244" s="1048"/>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1056"/>
      <c r="B245" s="239"/>
      <c r="C245" s="238"/>
      <c r="D245" s="239"/>
      <c r="E245" s="238"/>
      <c r="F245" s="300"/>
      <c r="G245" s="220"/>
      <c r="H245" s="221"/>
      <c r="I245" s="221"/>
      <c r="J245" s="221"/>
      <c r="K245" s="221"/>
      <c r="L245" s="221"/>
      <c r="M245" s="221"/>
      <c r="N245" s="221"/>
      <c r="O245" s="221"/>
      <c r="P245" s="222"/>
      <c r="Q245" s="1046"/>
      <c r="R245" s="1047"/>
      <c r="S245" s="1047"/>
      <c r="T245" s="1047"/>
      <c r="U245" s="1047"/>
      <c r="V245" s="1047"/>
      <c r="W245" s="1047"/>
      <c r="X245" s="1047"/>
      <c r="Y245" s="1047"/>
      <c r="Z245" s="1047"/>
      <c r="AA245" s="104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1056"/>
      <c r="B246" s="239"/>
      <c r="C246" s="238"/>
      <c r="D246" s="239"/>
      <c r="E246" s="301"/>
      <c r="F246" s="302"/>
      <c r="G246" s="223"/>
      <c r="H246" s="180"/>
      <c r="I246" s="180"/>
      <c r="J246" s="180"/>
      <c r="K246" s="180"/>
      <c r="L246" s="180"/>
      <c r="M246" s="180"/>
      <c r="N246" s="180"/>
      <c r="O246" s="180"/>
      <c r="P246" s="224"/>
      <c r="Q246" s="1049"/>
      <c r="R246" s="1050"/>
      <c r="S246" s="1050"/>
      <c r="T246" s="1050"/>
      <c r="U246" s="1050"/>
      <c r="V246" s="1050"/>
      <c r="W246" s="1050"/>
      <c r="X246" s="1050"/>
      <c r="Y246" s="1050"/>
      <c r="Z246" s="1050"/>
      <c r="AA246" s="105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1056"/>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105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1056"/>
      <c r="B249" s="239"/>
      <c r="C249" s="238"/>
      <c r="D249" s="239"/>
      <c r="E249" s="787"/>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788"/>
      <c r="AY249">
        <f>$AY$247</f>
        <v>0</v>
      </c>
    </row>
    <row r="250" spans="1:51" ht="45" hidden="1" customHeight="1" x14ac:dyDescent="0.15">
      <c r="A250" s="1056"/>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1056"/>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1056"/>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305</v>
      </c>
      <c r="AF252" s="185"/>
      <c r="AG252" s="185"/>
      <c r="AH252" s="186"/>
      <c r="AI252" s="201" t="s">
        <v>327</v>
      </c>
      <c r="AJ252" s="185"/>
      <c r="AK252" s="185"/>
      <c r="AL252" s="186"/>
      <c r="AM252" s="201" t="s">
        <v>614</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1056"/>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1056"/>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1056"/>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1056"/>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305</v>
      </c>
      <c r="AF256" s="185"/>
      <c r="AG256" s="185"/>
      <c r="AH256" s="186"/>
      <c r="AI256" s="201" t="s">
        <v>327</v>
      </c>
      <c r="AJ256" s="185"/>
      <c r="AK256" s="185"/>
      <c r="AL256" s="186"/>
      <c r="AM256" s="201" t="s">
        <v>614</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1056"/>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1056"/>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1056"/>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1056"/>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305</v>
      </c>
      <c r="AF260" s="185"/>
      <c r="AG260" s="185"/>
      <c r="AH260" s="186"/>
      <c r="AI260" s="201" t="s">
        <v>327</v>
      </c>
      <c r="AJ260" s="185"/>
      <c r="AK260" s="185"/>
      <c r="AL260" s="186"/>
      <c r="AM260" s="201" t="s">
        <v>614</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1056"/>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1056"/>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1056"/>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1056"/>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305</v>
      </c>
      <c r="AF264" s="185"/>
      <c r="AG264" s="185"/>
      <c r="AH264" s="186"/>
      <c r="AI264" s="201" t="s">
        <v>327</v>
      </c>
      <c r="AJ264" s="185"/>
      <c r="AK264" s="185"/>
      <c r="AL264" s="186"/>
      <c r="AM264" s="201" t="s">
        <v>614</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1056"/>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1056"/>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1056"/>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1056"/>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305</v>
      </c>
      <c r="AF268" s="185"/>
      <c r="AG268" s="185"/>
      <c r="AH268" s="186"/>
      <c r="AI268" s="201" t="s">
        <v>327</v>
      </c>
      <c r="AJ268" s="185"/>
      <c r="AK268" s="185"/>
      <c r="AL268" s="186"/>
      <c r="AM268" s="201" t="s">
        <v>614</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1056"/>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1056"/>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1056"/>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1056"/>
      <c r="B272" s="239"/>
      <c r="C272" s="238"/>
      <c r="D272" s="239"/>
      <c r="E272" s="238"/>
      <c r="F272" s="300"/>
      <c r="G272" s="258" t="s">
        <v>201</v>
      </c>
      <c r="H272" s="185"/>
      <c r="I272" s="185"/>
      <c r="J272" s="185"/>
      <c r="K272" s="185"/>
      <c r="L272" s="185"/>
      <c r="M272" s="185"/>
      <c r="N272" s="185"/>
      <c r="O272" s="185"/>
      <c r="P272" s="186"/>
      <c r="Q272" s="201" t="s">
        <v>253</v>
      </c>
      <c r="R272" s="185"/>
      <c r="S272" s="185"/>
      <c r="T272" s="185"/>
      <c r="U272" s="185"/>
      <c r="V272" s="185"/>
      <c r="W272" s="185"/>
      <c r="X272" s="185"/>
      <c r="Y272" s="185"/>
      <c r="Z272" s="185"/>
      <c r="AA272" s="185"/>
      <c r="AB272" s="273" t="s">
        <v>254</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645"/>
      <c r="AY272">
        <f>COUNTA($G$274)</f>
        <v>0</v>
      </c>
    </row>
    <row r="273" spans="1:51" ht="22.5" hidden="1" customHeight="1" x14ac:dyDescent="0.15">
      <c r="A273" s="1056"/>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1056"/>
      <c r="B274" s="239"/>
      <c r="C274" s="238"/>
      <c r="D274" s="239"/>
      <c r="E274" s="238"/>
      <c r="F274" s="300"/>
      <c r="G274" s="218"/>
      <c r="H274" s="177"/>
      <c r="I274" s="177"/>
      <c r="J274" s="177"/>
      <c r="K274" s="177"/>
      <c r="L274" s="177"/>
      <c r="M274" s="177"/>
      <c r="N274" s="177"/>
      <c r="O274" s="177"/>
      <c r="P274" s="219"/>
      <c r="Q274" s="1043"/>
      <c r="R274" s="1044"/>
      <c r="S274" s="1044"/>
      <c r="T274" s="1044"/>
      <c r="U274" s="1044"/>
      <c r="V274" s="1044"/>
      <c r="W274" s="1044"/>
      <c r="X274" s="1044"/>
      <c r="Y274" s="1044"/>
      <c r="Z274" s="1044"/>
      <c r="AA274" s="104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1056"/>
      <c r="B275" s="239"/>
      <c r="C275" s="238"/>
      <c r="D275" s="239"/>
      <c r="E275" s="238"/>
      <c r="F275" s="300"/>
      <c r="G275" s="220"/>
      <c r="H275" s="221"/>
      <c r="I275" s="221"/>
      <c r="J275" s="221"/>
      <c r="K275" s="221"/>
      <c r="L275" s="221"/>
      <c r="M275" s="221"/>
      <c r="N275" s="221"/>
      <c r="O275" s="221"/>
      <c r="P275" s="222"/>
      <c r="Q275" s="1046"/>
      <c r="R275" s="1047"/>
      <c r="S275" s="1047"/>
      <c r="T275" s="1047"/>
      <c r="U275" s="1047"/>
      <c r="V275" s="1047"/>
      <c r="W275" s="1047"/>
      <c r="X275" s="1047"/>
      <c r="Y275" s="1047"/>
      <c r="Z275" s="1047"/>
      <c r="AA275" s="104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1056"/>
      <c r="B276" s="239"/>
      <c r="C276" s="238"/>
      <c r="D276" s="239"/>
      <c r="E276" s="238"/>
      <c r="F276" s="300"/>
      <c r="G276" s="220"/>
      <c r="H276" s="221"/>
      <c r="I276" s="221"/>
      <c r="J276" s="221"/>
      <c r="K276" s="221"/>
      <c r="L276" s="221"/>
      <c r="M276" s="221"/>
      <c r="N276" s="221"/>
      <c r="O276" s="221"/>
      <c r="P276" s="222"/>
      <c r="Q276" s="1046"/>
      <c r="R276" s="1047"/>
      <c r="S276" s="1047"/>
      <c r="T276" s="1047"/>
      <c r="U276" s="1047"/>
      <c r="V276" s="1047"/>
      <c r="W276" s="1047"/>
      <c r="X276" s="1047"/>
      <c r="Y276" s="1047"/>
      <c r="Z276" s="1047"/>
      <c r="AA276" s="1048"/>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1056"/>
      <c r="B277" s="239"/>
      <c r="C277" s="238"/>
      <c r="D277" s="239"/>
      <c r="E277" s="238"/>
      <c r="F277" s="300"/>
      <c r="G277" s="220"/>
      <c r="H277" s="221"/>
      <c r="I277" s="221"/>
      <c r="J277" s="221"/>
      <c r="K277" s="221"/>
      <c r="L277" s="221"/>
      <c r="M277" s="221"/>
      <c r="N277" s="221"/>
      <c r="O277" s="221"/>
      <c r="P277" s="222"/>
      <c r="Q277" s="1046"/>
      <c r="R277" s="1047"/>
      <c r="S277" s="1047"/>
      <c r="T277" s="1047"/>
      <c r="U277" s="1047"/>
      <c r="V277" s="1047"/>
      <c r="W277" s="1047"/>
      <c r="X277" s="1047"/>
      <c r="Y277" s="1047"/>
      <c r="Z277" s="1047"/>
      <c r="AA277" s="104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1056"/>
      <c r="B278" s="239"/>
      <c r="C278" s="238"/>
      <c r="D278" s="239"/>
      <c r="E278" s="238"/>
      <c r="F278" s="300"/>
      <c r="G278" s="223"/>
      <c r="H278" s="180"/>
      <c r="I278" s="180"/>
      <c r="J278" s="180"/>
      <c r="K278" s="180"/>
      <c r="L278" s="180"/>
      <c r="M278" s="180"/>
      <c r="N278" s="180"/>
      <c r="O278" s="180"/>
      <c r="P278" s="224"/>
      <c r="Q278" s="1049"/>
      <c r="R278" s="1050"/>
      <c r="S278" s="1050"/>
      <c r="T278" s="1050"/>
      <c r="U278" s="1050"/>
      <c r="V278" s="1050"/>
      <c r="W278" s="1050"/>
      <c r="X278" s="1050"/>
      <c r="Y278" s="1050"/>
      <c r="Z278" s="1050"/>
      <c r="AA278" s="105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1056"/>
      <c r="B279" s="239"/>
      <c r="C279" s="238"/>
      <c r="D279" s="239"/>
      <c r="E279" s="238"/>
      <c r="F279" s="300"/>
      <c r="G279" s="258" t="s">
        <v>201</v>
      </c>
      <c r="H279" s="185"/>
      <c r="I279" s="185"/>
      <c r="J279" s="185"/>
      <c r="K279" s="185"/>
      <c r="L279" s="185"/>
      <c r="M279" s="185"/>
      <c r="N279" s="185"/>
      <c r="O279" s="185"/>
      <c r="P279" s="186"/>
      <c r="Q279" s="201" t="s">
        <v>253</v>
      </c>
      <c r="R279" s="185"/>
      <c r="S279" s="185"/>
      <c r="T279" s="185"/>
      <c r="U279" s="185"/>
      <c r="V279" s="185"/>
      <c r="W279" s="185"/>
      <c r="X279" s="185"/>
      <c r="Y279" s="185"/>
      <c r="Z279" s="185"/>
      <c r="AA279" s="185"/>
      <c r="AB279" s="273" t="s">
        <v>254</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1056"/>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1056"/>
      <c r="B281" s="239"/>
      <c r="C281" s="238"/>
      <c r="D281" s="239"/>
      <c r="E281" s="238"/>
      <c r="F281" s="300"/>
      <c r="G281" s="218"/>
      <c r="H281" s="177"/>
      <c r="I281" s="177"/>
      <c r="J281" s="177"/>
      <c r="K281" s="177"/>
      <c r="L281" s="177"/>
      <c r="M281" s="177"/>
      <c r="N281" s="177"/>
      <c r="O281" s="177"/>
      <c r="P281" s="219"/>
      <c r="Q281" s="1043"/>
      <c r="R281" s="1044"/>
      <c r="S281" s="1044"/>
      <c r="T281" s="1044"/>
      <c r="U281" s="1044"/>
      <c r="V281" s="1044"/>
      <c r="W281" s="1044"/>
      <c r="X281" s="1044"/>
      <c r="Y281" s="1044"/>
      <c r="Z281" s="1044"/>
      <c r="AA281" s="104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1056"/>
      <c r="B282" s="239"/>
      <c r="C282" s="238"/>
      <c r="D282" s="239"/>
      <c r="E282" s="238"/>
      <c r="F282" s="300"/>
      <c r="G282" s="220"/>
      <c r="H282" s="221"/>
      <c r="I282" s="221"/>
      <c r="J282" s="221"/>
      <c r="K282" s="221"/>
      <c r="L282" s="221"/>
      <c r="M282" s="221"/>
      <c r="N282" s="221"/>
      <c r="O282" s="221"/>
      <c r="P282" s="222"/>
      <c r="Q282" s="1046"/>
      <c r="R282" s="1047"/>
      <c r="S282" s="1047"/>
      <c r="T282" s="1047"/>
      <c r="U282" s="1047"/>
      <c r="V282" s="1047"/>
      <c r="W282" s="1047"/>
      <c r="X282" s="1047"/>
      <c r="Y282" s="1047"/>
      <c r="Z282" s="1047"/>
      <c r="AA282" s="104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1056"/>
      <c r="B283" s="239"/>
      <c r="C283" s="238"/>
      <c r="D283" s="239"/>
      <c r="E283" s="238"/>
      <c r="F283" s="300"/>
      <c r="G283" s="220"/>
      <c r="H283" s="221"/>
      <c r="I283" s="221"/>
      <c r="J283" s="221"/>
      <c r="K283" s="221"/>
      <c r="L283" s="221"/>
      <c r="M283" s="221"/>
      <c r="N283" s="221"/>
      <c r="O283" s="221"/>
      <c r="P283" s="222"/>
      <c r="Q283" s="1046"/>
      <c r="R283" s="1047"/>
      <c r="S283" s="1047"/>
      <c r="T283" s="1047"/>
      <c r="U283" s="1047"/>
      <c r="V283" s="1047"/>
      <c r="W283" s="1047"/>
      <c r="X283" s="1047"/>
      <c r="Y283" s="1047"/>
      <c r="Z283" s="1047"/>
      <c r="AA283" s="1048"/>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1056"/>
      <c r="B284" s="239"/>
      <c r="C284" s="238"/>
      <c r="D284" s="239"/>
      <c r="E284" s="238"/>
      <c r="F284" s="300"/>
      <c r="G284" s="220"/>
      <c r="H284" s="221"/>
      <c r="I284" s="221"/>
      <c r="J284" s="221"/>
      <c r="K284" s="221"/>
      <c r="L284" s="221"/>
      <c r="M284" s="221"/>
      <c r="N284" s="221"/>
      <c r="O284" s="221"/>
      <c r="P284" s="222"/>
      <c r="Q284" s="1046"/>
      <c r="R284" s="1047"/>
      <c r="S284" s="1047"/>
      <c r="T284" s="1047"/>
      <c r="U284" s="1047"/>
      <c r="V284" s="1047"/>
      <c r="W284" s="1047"/>
      <c r="X284" s="1047"/>
      <c r="Y284" s="1047"/>
      <c r="Z284" s="1047"/>
      <c r="AA284" s="104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1056"/>
      <c r="B285" s="239"/>
      <c r="C285" s="238"/>
      <c r="D285" s="239"/>
      <c r="E285" s="238"/>
      <c r="F285" s="300"/>
      <c r="G285" s="223"/>
      <c r="H285" s="180"/>
      <c r="I285" s="180"/>
      <c r="J285" s="180"/>
      <c r="K285" s="180"/>
      <c r="L285" s="180"/>
      <c r="M285" s="180"/>
      <c r="N285" s="180"/>
      <c r="O285" s="180"/>
      <c r="P285" s="224"/>
      <c r="Q285" s="1049"/>
      <c r="R285" s="1050"/>
      <c r="S285" s="1050"/>
      <c r="T285" s="1050"/>
      <c r="U285" s="1050"/>
      <c r="V285" s="1050"/>
      <c r="W285" s="1050"/>
      <c r="X285" s="1050"/>
      <c r="Y285" s="1050"/>
      <c r="Z285" s="1050"/>
      <c r="AA285" s="105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1056"/>
      <c r="B286" s="239"/>
      <c r="C286" s="238"/>
      <c r="D286" s="239"/>
      <c r="E286" s="238"/>
      <c r="F286" s="300"/>
      <c r="G286" s="258" t="s">
        <v>201</v>
      </c>
      <c r="H286" s="185"/>
      <c r="I286" s="185"/>
      <c r="J286" s="185"/>
      <c r="K286" s="185"/>
      <c r="L286" s="185"/>
      <c r="M286" s="185"/>
      <c r="N286" s="185"/>
      <c r="O286" s="185"/>
      <c r="P286" s="186"/>
      <c r="Q286" s="201" t="s">
        <v>253</v>
      </c>
      <c r="R286" s="185"/>
      <c r="S286" s="185"/>
      <c r="T286" s="185"/>
      <c r="U286" s="185"/>
      <c r="V286" s="185"/>
      <c r="W286" s="185"/>
      <c r="X286" s="185"/>
      <c r="Y286" s="185"/>
      <c r="Z286" s="185"/>
      <c r="AA286" s="185"/>
      <c r="AB286" s="273" t="s">
        <v>254</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1056"/>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1056"/>
      <c r="B288" s="239"/>
      <c r="C288" s="238"/>
      <c r="D288" s="239"/>
      <c r="E288" s="238"/>
      <c r="F288" s="300"/>
      <c r="G288" s="218"/>
      <c r="H288" s="177"/>
      <c r="I288" s="177"/>
      <c r="J288" s="177"/>
      <c r="K288" s="177"/>
      <c r="L288" s="177"/>
      <c r="M288" s="177"/>
      <c r="N288" s="177"/>
      <c r="O288" s="177"/>
      <c r="P288" s="219"/>
      <c r="Q288" s="1043"/>
      <c r="R288" s="1044"/>
      <c r="S288" s="1044"/>
      <c r="T288" s="1044"/>
      <c r="U288" s="1044"/>
      <c r="V288" s="1044"/>
      <c r="W288" s="1044"/>
      <c r="X288" s="1044"/>
      <c r="Y288" s="1044"/>
      <c r="Z288" s="1044"/>
      <c r="AA288" s="104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1056"/>
      <c r="B289" s="239"/>
      <c r="C289" s="238"/>
      <c r="D289" s="239"/>
      <c r="E289" s="238"/>
      <c r="F289" s="300"/>
      <c r="G289" s="220"/>
      <c r="H289" s="221"/>
      <c r="I289" s="221"/>
      <c r="J289" s="221"/>
      <c r="K289" s="221"/>
      <c r="L289" s="221"/>
      <c r="M289" s="221"/>
      <c r="N289" s="221"/>
      <c r="O289" s="221"/>
      <c r="P289" s="222"/>
      <c r="Q289" s="1046"/>
      <c r="R289" s="1047"/>
      <c r="S289" s="1047"/>
      <c r="T289" s="1047"/>
      <c r="U289" s="1047"/>
      <c r="V289" s="1047"/>
      <c r="W289" s="1047"/>
      <c r="X289" s="1047"/>
      <c r="Y289" s="1047"/>
      <c r="Z289" s="1047"/>
      <c r="AA289" s="104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1056"/>
      <c r="B290" s="239"/>
      <c r="C290" s="238"/>
      <c r="D290" s="239"/>
      <c r="E290" s="238"/>
      <c r="F290" s="300"/>
      <c r="G290" s="220"/>
      <c r="H290" s="221"/>
      <c r="I290" s="221"/>
      <c r="J290" s="221"/>
      <c r="K290" s="221"/>
      <c r="L290" s="221"/>
      <c r="M290" s="221"/>
      <c r="N290" s="221"/>
      <c r="O290" s="221"/>
      <c r="P290" s="222"/>
      <c r="Q290" s="1046"/>
      <c r="R290" s="1047"/>
      <c r="S290" s="1047"/>
      <c r="T290" s="1047"/>
      <c r="U290" s="1047"/>
      <c r="V290" s="1047"/>
      <c r="W290" s="1047"/>
      <c r="X290" s="1047"/>
      <c r="Y290" s="1047"/>
      <c r="Z290" s="1047"/>
      <c r="AA290" s="1048"/>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1056"/>
      <c r="B291" s="239"/>
      <c r="C291" s="238"/>
      <c r="D291" s="239"/>
      <c r="E291" s="238"/>
      <c r="F291" s="300"/>
      <c r="G291" s="220"/>
      <c r="H291" s="221"/>
      <c r="I291" s="221"/>
      <c r="J291" s="221"/>
      <c r="K291" s="221"/>
      <c r="L291" s="221"/>
      <c r="M291" s="221"/>
      <c r="N291" s="221"/>
      <c r="O291" s="221"/>
      <c r="P291" s="222"/>
      <c r="Q291" s="1046"/>
      <c r="R291" s="1047"/>
      <c r="S291" s="1047"/>
      <c r="T291" s="1047"/>
      <c r="U291" s="1047"/>
      <c r="V291" s="1047"/>
      <c r="W291" s="1047"/>
      <c r="X291" s="1047"/>
      <c r="Y291" s="1047"/>
      <c r="Z291" s="1047"/>
      <c r="AA291" s="104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1056"/>
      <c r="B292" s="239"/>
      <c r="C292" s="238"/>
      <c r="D292" s="239"/>
      <c r="E292" s="238"/>
      <c r="F292" s="300"/>
      <c r="G292" s="223"/>
      <c r="H292" s="180"/>
      <c r="I292" s="180"/>
      <c r="J292" s="180"/>
      <c r="K292" s="180"/>
      <c r="L292" s="180"/>
      <c r="M292" s="180"/>
      <c r="N292" s="180"/>
      <c r="O292" s="180"/>
      <c r="P292" s="224"/>
      <c r="Q292" s="1049"/>
      <c r="R292" s="1050"/>
      <c r="S292" s="1050"/>
      <c r="T292" s="1050"/>
      <c r="U292" s="1050"/>
      <c r="V292" s="1050"/>
      <c r="W292" s="1050"/>
      <c r="X292" s="1050"/>
      <c r="Y292" s="1050"/>
      <c r="Z292" s="1050"/>
      <c r="AA292" s="105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1056"/>
      <c r="B293" s="239"/>
      <c r="C293" s="238"/>
      <c r="D293" s="239"/>
      <c r="E293" s="238"/>
      <c r="F293" s="300"/>
      <c r="G293" s="258" t="s">
        <v>201</v>
      </c>
      <c r="H293" s="185"/>
      <c r="I293" s="185"/>
      <c r="J293" s="185"/>
      <c r="K293" s="185"/>
      <c r="L293" s="185"/>
      <c r="M293" s="185"/>
      <c r="N293" s="185"/>
      <c r="O293" s="185"/>
      <c r="P293" s="186"/>
      <c r="Q293" s="201" t="s">
        <v>253</v>
      </c>
      <c r="R293" s="185"/>
      <c r="S293" s="185"/>
      <c r="T293" s="185"/>
      <c r="U293" s="185"/>
      <c r="V293" s="185"/>
      <c r="W293" s="185"/>
      <c r="X293" s="185"/>
      <c r="Y293" s="185"/>
      <c r="Z293" s="185"/>
      <c r="AA293" s="185"/>
      <c r="AB293" s="273" t="s">
        <v>254</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1056"/>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1056"/>
      <c r="B295" s="239"/>
      <c r="C295" s="238"/>
      <c r="D295" s="239"/>
      <c r="E295" s="238"/>
      <c r="F295" s="300"/>
      <c r="G295" s="218"/>
      <c r="H295" s="177"/>
      <c r="I295" s="177"/>
      <c r="J295" s="177"/>
      <c r="K295" s="177"/>
      <c r="L295" s="177"/>
      <c r="M295" s="177"/>
      <c r="N295" s="177"/>
      <c r="O295" s="177"/>
      <c r="P295" s="219"/>
      <c r="Q295" s="1043"/>
      <c r="R295" s="1044"/>
      <c r="S295" s="1044"/>
      <c r="T295" s="1044"/>
      <c r="U295" s="1044"/>
      <c r="V295" s="1044"/>
      <c r="W295" s="1044"/>
      <c r="X295" s="1044"/>
      <c r="Y295" s="1044"/>
      <c r="Z295" s="1044"/>
      <c r="AA295" s="104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1056"/>
      <c r="B296" s="239"/>
      <c r="C296" s="238"/>
      <c r="D296" s="239"/>
      <c r="E296" s="238"/>
      <c r="F296" s="300"/>
      <c r="G296" s="220"/>
      <c r="H296" s="221"/>
      <c r="I296" s="221"/>
      <c r="J296" s="221"/>
      <c r="K296" s="221"/>
      <c r="L296" s="221"/>
      <c r="M296" s="221"/>
      <c r="N296" s="221"/>
      <c r="O296" s="221"/>
      <c r="P296" s="222"/>
      <c r="Q296" s="1046"/>
      <c r="R296" s="1047"/>
      <c r="S296" s="1047"/>
      <c r="T296" s="1047"/>
      <c r="U296" s="1047"/>
      <c r="V296" s="1047"/>
      <c r="W296" s="1047"/>
      <c r="X296" s="1047"/>
      <c r="Y296" s="1047"/>
      <c r="Z296" s="1047"/>
      <c r="AA296" s="104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1056"/>
      <c r="B297" s="239"/>
      <c r="C297" s="238"/>
      <c r="D297" s="239"/>
      <c r="E297" s="238"/>
      <c r="F297" s="300"/>
      <c r="G297" s="220"/>
      <c r="H297" s="221"/>
      <c r="I297" s="221"/>
      <c r="J297" s="221"/>
      <c r="K297" s="221"/>
      <c r="L297" s="221"/>
      <c r="M297" s="221"/>
      <c r="N297" s="221"/>
      <c r="O297" s="221"/>
      <c r="P297" s="222"/>
      <c r="Q297" s="1046"/>
      <c r="R297" s="1047"/>
      <c r="S297" s="1047"/>
      <c r="T297" s="1047"/>
      <c r="U297" s="1047"/>
      <c r="V297" s="1047"/>
      <c r="W297" s="1047"/>
      <c r="X297" s="1047"/>
      <c r="Y297" s="1047"/>
      <c r="Z297" s="1047"/>
      <c r="AA297" s="1048"/>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1056"/>
      <c r="B298" s="239"/>
      <c r="C298" s="238"/>
      <c r="D298" s="239"/>
      <c r="E298" s="238"/>
      <c r="F298" s="300"/>
      <c r="G298" s="220"/>
      <c r="H298" s="221"/>
      <c r="I298" s="221"/>
      <c r="J298" s="221"/>
      <c r="K298" s="221"/>
      <c r="L298" s="221"/>
      <c r="M298" s="221"/>
      <c r="N298" s="221"/>
      <c r="O298" s="221"/>
      <c r="P298" s="222"/>
      <c r="Q298" s="1046"/>
      <c r="R298" s="1047"/>
      <c r="S298" s="1047"/>
      <c r="T298" s="1047"/>
      <c r="U298" s="1047"/>
      <c r="V298" s="1047"/>
      <c r="W298" s="1047"/>
      <c r="X298" s="1047"/>
      <c r="Y298" s="1047"/>
      <c r="Z298" s="1047"/>
      <c r="AA298" s="104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1056"/>
      <c r="B299" s="239"/>
      <c r="C299" s="238"/>
      <c r="D299" s="239"/>
      <c r="E299" s="238"/>
      <c r="F299" s="300"/>
      <c r="G299" s="223"/>
      <c r="H299" s="180"/>
      <c r="I299" s="180"/>
      <c r="J299" s="180"/>
      <c r="K299" s="180"/>
      <c r="L299" s="180"/>
      <c r="M299" s="180"/>
      <c r="N299" s="180"/>
      <c r="O299" s="180"/>
      <c r="P299" s="224"/>
      <c r="Q299" s="1049"/>
      <c r="R299" s="1050"/>
      <c r="S299" s="1050"/>
      <c r="T299" s="1050"/>
      <c r="U299" s="1050"/>
      <c r="V299" s="1050"/>
      <c r="W299" s="1050"/>
      <c r="X299" s="1050"/>
      <c r="Y299" s="1050"/>
      <c r="Z299" s="1050"/>
      <c r="AA299" s="105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1056"/>
      <c r="B300" s="239"/>
      <c r="C300" s="238"/>
      <c r="D300" s="239"/>
      <c r="E300" s="238"/>
      <c r="F300" s="300"/>
      <c r="G300" s="258" t="s">
        <v>201</v>
      </c>
      <c r="H300" s="185"/>
      <c r="I300" s="185"/>
      <c r="J300" s="185"/>
      <c r="K300" s="185"/>
      <c r="L300" s="185"/>
      <c r="M300" s="185"/>
      <c r="N300" s="185"/>
      <c r="O300" s="185"/>
      <c r="P300" s="186"/>
      <c r="Q300" s="201" t="s">
        <v>253</v>
      </c>
      <c r="R300" s="185"/>
      <c r="S300" s="185"/>
      <c r="T300" s="185"/>
      <c r="U300" s="185"/>
      <c r="V300" s="185"/>
      <c r="W300" s="185"/>
      <c r="X300" s="185"/>
      <c r="Y300" s="185"/>
      <c r="Z300" s="185"/>
      <c r="AA300" s="185"/>
      <c r="AB300" s="273" t="s">
        <v>254</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1056"/>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1056"/>
      <c r="B302" s="239"/>
      <c r="C302" s="238"/>
      <c r="D302" s="239"/>
      <c r="E302" s="238"/>
      <c r="F302" s="300"/>
      <c r="G302" s="218"/>
      <c r="H302" s="177"/>
      <c r="I302" s="177"/>
      <c r="J302" s="177"/>
      <c r="K302" s="177"/>
      <c r="L302" s="177"/>
      <c r="M302" s="177"/>
      <c r="N302" s="177"/>
      <c r="O302" s="177"/>
      <c r="P302" s="219"/>
      <c r="Q302" s="1043"/>
      <c r="R302" s="1044"/>
      <c r="S302" s="1044"/>
      <c r="T302" s="1044"/>
      <c r="U302" s="1044"/>
      <c r="V302" s="1044"/>
      <c r="W302" s="1044"/>
      <c r="X302" s="1044"/>
      <c r="Y302" s="1044"/>
      <c r="Z302" s="1044"/>
      <c r="AA302" s="104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1056"/>
      <c r="B303" s="239"/>
      <c r="C303" s="238"/>
      <c r="D303" s="239"/>
      <c r="E303" s="238"/>
      <c r="F303" s="300"/>
      <c r="G303" s="220"/>
      <c r="H303" s="221"/>
      <c r="I303" s="221"/>
      <c r="J303" s="221"/>
      <c r="K303" s="221"/>
      <c r="L303" s="221"/>
      <c r="M303" s="221"/>
      <c r="N303" s="221"/>
      <c r="O303" s="221"/>
      <c r="P303" s="222"/>
      <c r="Q303" s="1046"/>
      <c r="R303" s="1047"/>
      <c r="S303" s="1047"/>
      <c r="T303" s="1047"/>
      <c r="U303" s="1047"/>
      <c r="V303" s="1047"/>
      <c r="W303" s="1047"/>
      <c r="X303" s="1047"/>
      <c r="Y303" s="1047"/>
      <c r="Z303" s="1047"/>
      <c r="AA303" s="104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1056"/>
      <c r="B304" s="239"/>
      <c r="C304" s="238"/>
      <c r="D304" s="239"/>
      <c r="E304" s="238"/>
      <c r="F304" s="300"/>
      <c r="G304" s="220"/>
      <c r="H304" s="221"/>
      <c r="I304" s="221"/>
      <c r="J304" s="221"/>
      <c r="K304" s="221"/>
      <c r="L304" s="221"/>
      <c r="M304" s="221"/>
      <c r="N304" s="221"/>
      <c r="O304" s="221"/>
      <c r="P304" s="222"/>
      <c r="Q304" s="1046"/>
      <c r="R304" s="1047"/>
      <c r="S304" s="1047"/>
      <c r="T304" s="1047"/>
      <c r="U304" s="1047"/>
      <c r="V304" s="1047"/>
      <c r="W304" s="1047"/>
      <c r="X304" s="1047"/>
      <c r="Y304" s="1047"/>
      <c r="Z304" s="1047"/>
      <c r="AA304" s="1048"/>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1056"/>
      <c r="B305" s="239"/>
      <c r="C305" s="238"/>
      <c r="D305" s="239"/>
      <c r="E305" s="238"/>
      <c r="F305" s="300"/>
      <c r="G305" s="220"/>
      <c r="H305" s="221"/>
      <c r="I305" s="221"/>
      <c r="J305" s="221"/>
      <c r="K305" s="221"/>
      <c r="L305" s="221"/>
      <c r="M305" s="221"/>
      <c r="N305" s="221"/>
      <c r="O305" s="221"/>
      <c r="P305" s="222"/>
      <c r="Q305" s="1046"/>
      <c r="R305" s="1047"/>
      <c r="S305" s="1047"/>
      <c r="T305" s="1047"/>
      <c r="U305" s="1047"/>
      <c r="V305" s="1047"/>
      <c r="W305" s="1047"/>
      <c r="X305" s="1047"/>
      <c r="Y305" s="1047"/>
      <c r="Z305" s="1047"/>
      <c r="AA305" s="104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1056"/>
      <c r="B306" s="239"/>
      <c r="C306" s="238"/>
      <c r="D306" s="239"/>
      <c r="E306" s="301"/>
      <c r="F306" s="302"/>
      <c r="G306" s="223"/>
      <c r="H306" s="180"/>
      <c r="I306" s="180"/>
      <c r="J306" s="180"/>
      <c r="K306" s="180"/>
      <c r="L306" s="180"/>
      <c r="M306" s="180"/>
      <c r="N306" s="180"/>
      <c r="O306" s="180"/>
      <c r="P306" s="224"/>
      <c r="Q306" s="1049"/>
      <c r="R306" s="1050"/>
      <c r="S306" s="1050"/>
      <c r="T306" s="1050"/>
      <c r="U306" s="1050"/>
      <c r="V306" s="1050"/>
      <c r="W306" s="1050"/>
      <c r="X306" s="1050"/>
      <c r="Y306" s="1050"/>
      <c r="Z306" s="1050"/>
      <c r="AA306" s="105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1056"/>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105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105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1056"/>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1056"/>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1056"/>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305</v>
      </c>
      <c r="AF312" s="185"/>
      <c r="AG312" s="185"/>
      <c r="AH312" s="186"/>
      <c r="AI312" s="201" t="s">
        <v>327</v>
      </c>
      <c r="AJ312" s="185"/>
      <c r="AK312" s="185"/>
      <c r="AL312" s="186"/>
      <c r="AM312" s="201" t="s">
        <v>614</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1056"/>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1056"/>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1056"/>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1056"/>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305</v>
      </c>
      <c r="AF316" s="185"/>
      <c r="AG316" s="185"/>
      <c r="AH316" s="186"/>
      <c r="AI316" s="201" t="s">
        <v>327</v>
      </c>
      <c r="AJ316" s="185"/>
      <c r="AK316" s="185"/>
      <c r="AL316" s="186"/>
      <c r="AM316" s="201" t="s">
        <v>614</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1056"/>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1056"/>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1056"/>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1056"/>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305</v>
      </c>
      <c r="AF320" s="185"/>
      <c r="AG320" s="185"/>
      <c r="AH320" s="186"/>
      <c r="AI320" s="201" t="s">
        <v>327</v>
      </c>
      <c r="AJ320" s="185"/>
      <c r="AK320" s="185"/>
      <c r="AL320" s="186"/>
      <c r="AM320" s="201" t="s">
        <v>614</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1056"/>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1056"/>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1056"/>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1056"/>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305</v>
      </c>
      <c r="AF324" s="185"/>
      <c r="AG324" s="185"/>
      <c r="AH324" s="186"/>
      <c r="AI324" s="201" t="s">
        <v>327</v>
      </c>
      <c r="AJ324" s="185"/>
      <c r="AK324" s="185"/>
      <c r="AL324" s="186"/>
      <c r="AM324" s="201" t="s">
        <v>614</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1056"/>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1056"/>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1056"/>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1056"/>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305</v>
      </c>
      <c r="AF328" s="185"/>
      <c r="AG328" s="185"/>
      <c r="AH328" s="186"/>
      <c r="AI328" s="201" t="s">
        <v>327</v>
      </c>
      <c r="AJ328" s="185"/>
      <c r="AK328" s="185"/>
      <c r="AL328" s="186"/>
      <c r="AM328" s="201" t="s">
        <v>614</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1056"/>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1056"/>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1056"/>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1056"/>
      <c r="B332" s="239"/>
      <c r="C332" s="238"/>
      <c r="D332" s="239"/>
      <c r="E332" s="238"/>
      <c r="F332" s="300"/>
      <c r="G332" s="258" t="s">
        <v>201</v>
      </c>
      <c r="H332" s="185"/>
      <c r="I332" s="185"/>
      <c r="J332" s="185"/>
      <c r="K332" s="185"/>
      <c r="L332" s="185"/>
      <c r="M332" s="185"/>
      <c r="N332" s="185"/>
      <c r="O332" s="185"/>
      <c r="P332" s="186"/>
      <c r="Q332" s="201" t="s">
        <v>253</v>
      </c>
      <c r="R332" s="185"/>
      <c r="S332" s="185"/>
      <c r="T332" s="185"/>
      <c r="U332" s="185"/>
      <c r="V332" s="185"/>
      <c r="W332" s="185"/>
      <c r="X332" s="185"/>
      <c r="Y332" s="185"/>
      <c r="Z332" s="185"/>
      <c r="AA332" s="185"/>
      <c r="AB332" s="273" t="s">
        <v>254</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645"/>
      <c r="AY332">
        <f>COUNTA($G$334)</f>
        <v>0</v>
      </c>
    </row>
    <row r="333" spans="1:51" ht="22.5" hidden="1" customHeight="1" x14ac:dyDescent="0.15">
      <c r="A333" s="1056"/>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1056"/>
      <c r="B334" s="239"/>
      <c r="C334" s="238"/>
      <c r="D334" s="239"/>
      <c r="E334" s="238"/>
      <c r="F334" s="300"/>
      <c r="G334" s="218"/>
      <c r="H334" s="177"/>
      <c r="I334" s="177"/>
      <c r="J334" s="177"/>
      <c r="K334" s="177"/>
      <c r="L334" s="177"/>
      <c r="M334" s="177"/>
      <c r="N334" s="177"/>
      <c r="O334" s="177"/>
      <c r="P334" s="219"/>
      <c r="Q334" s="1043"/>
      <c r="R334" s="1044"/>
      <c r="S334" s="1044"/>
      <c r="T334" s="1044"/>
      <c r="U334" s="1044"/>
      <c r="V334" s="1044"/>
      <c r="W334" s="1044"/>
      <c r="X334" s="1044"/>
      <c r="Y334" s="1044"/>
      <c r="Z334" s="1044"/>
      <c r="AA334" s="104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1056"/>
      <c r="B335" s="239"/>
      <c r="C335" s="238"/>
      <c r="D335" s="239"/>
      <c r="E335" s="238"/>
      <c r="F335" s="300"/>
      <c r="G335" s="220"/>
      <c r="H335" s="221"/>
      <c r="I335" s="221"/>
      <c r="J335" s="221"/>
      <c r="K335" s="221"/>
      <c r="L335" s="221"/>
      <c r="M335" s="221"/>
      <c r="N335" s="221"/>
      <c r="O335" s="221"/>
      <c r="P335" s="222"/>
      <c r="Q335" s="1046"/>
      <c r="R335" s="1047"/>
      <c r="S335" s="1047"/>
      <c r="T335" s="1047"/>
      <c r="U335" s="1047"/>
      <c r="V335" s="1047"/>
      <c r="W335" s="1047"/>
      <c r="X335" s="1047"/>
      <c r="Y335" s="1047"/>
      <c r="Z335" s="1047"/>
      <c r="AA335" s="104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1056"/>
      <c r="B336" s="239"/>
      <c r="C336" s="238"/>
      <c r="D336" s="239"/>
      <c r="E336" s="238"/>
      <c r="F336" s="300"/>
      <c r="G336" s="220"/>
      <c r="H336" s="221"/>
      <c r="I336" s="221"/>
      <c r="J336" s="221"/>
      <c r="K336" s="221"/>
      <c r="L336" s="221"/>
      <c r="M336" s="221"/>
      <c r="N336" s="221"/>
      <c r="O336" s="221"/>
      <c r="P336" s="222"/>
      <c r="Q336" s="1046"/>
      <c r="R336" s="1047"/>
      <c r="S336" s="1047"/>
      <c r="T336" s="1047"/>
      <c r="U336" s="1047"/>
      <c r="V336" s="1047"/>
      <c r="W336" s="1047"/>
      <c r="X336" s="1047"/>
      <c r="Y336" s="1047"/>
      <c r="Z336" s="1047"/>
      <c r="AA336" s="1048"/>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1056"/>
      <c r="B337" s="239"/>
      <c r="C337" s="238"/>
      <c r="D337" s="239"/>
      <c r="E337" s="238"/>
      <c r="F337" s="300"/>
      <c r="G337" s="220"/>
      <c r="H337" s="221"/>
      <c r="I337" s="221"/>
      <c r="J337" s="221"/>
      <c r="K337" s="221"/>
      <c r="L337" s="221"/>
      <c r="M337" s="221"/>
      <c r="N337" s="221"/>
      <c r="O337" s="221"/>
      <c r="P337" s="222"/>
      <c r="Q337" s="1046"/>
      <c r="R337" s="1047"/>
      <c r="S337" s="1047"/>
      <c r="T337" s="1047"/>
      <c r="U337" s="1047"/>
      <c r="V337" s="1047"/>
      <c r="W337" s="1047"/>
      <c r="X337" s="1047"/>
      <c r="Y337" s="1047"/>
      <c r="Z337" s="1047"/>
      <c r="AA337" s="104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1056"/>
      <c r="B338" s="239"/>
      <c r="C338" s="238"/>
      <c r="D338" s="239"/>
      <c r="E338" s="238"/>
      <c r="F338" s="300"/>
      <c r="G338" s="223"/>
      <c r="H338" s="180"/>
      <c r="I338" s="180"/>
      <c r="J338" s="180"/>
      <c r="K338" s="180"/>
      <c r="L338" s="180"/>
      <c r="M338" s="180"/>
      <c r="N338" s="180"/>
      <c r="O338" s="180"/>
      <c r="P338" s="224"/>
      <c r="Q338" s="1049"/>
      <c r="R338" s="1050"/>
      <c r="S338" s="1050"/>
      <c r="T338" s="1050"/>
      <c r="U338" s="1050"/>
      <c r="V338" s="1050"/>
      <c r="W338" s="1050"/>
      <c r="X338" s="1050"/>
      <c r="Y338" s="1050"/>
      <c r="Z338" s="1050"/>
      <c r="AA338" s="105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1056"/>
      <c r="B339" s="239"/>
      <c r="C339" s="238"/>
      <c r="D339" s="239"/>
      <c r="E339" s="238"/>
      <c r="F339" s="300"/>
      <c r="G339" s="258" t="s">
        <v>201</v>
      </c>
      <c r="H339" s="185"/>
      <c r="I339" s="185"/>
      <c r="J339" s="185"/>
      <c r="K339" s="185"/>
      <c r="L339" s="185"/>
      <c r="M339" s="185"/>
      <c r="N339" s="185"/>
      <c r="O339" s="185"/>
      <c r="P339" s="186"/>
      <c r="Q339" s="201" t="s">
        <v>253</v>
      </c>
      <c r="R339" s="185"/>
      <c r="S339" s="185"/>
      <c r="T339" s="185"/>
      <c r="U339" s="185"/>
      <c r="V339" s="185"/>
      <c r="W339" s="185"/>
      <c r="X339" s="185"/>
      <c r="Y339" s="185"/>
      <c r="Z339" s="185"/>
      <c r="AA339" s="185"/>
      <c r="AB339" s="273" t="s">
        <v>254</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1056"/>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1056"/>
      <c r="B341" s="239"/>
      <c r="C341" s="238"/>
      <c r="D341" s="239"/>
      <c r="E341" s="238"/>
      <c r="F341" s="300"/>
      <c r="G341" s="218"/>
      <c r="H341" s="177"/>
      <c r="I341" s="177"/>
      <c r="J341" s="177"/>
      <c r="K341" s="177"/>
      <c r="L341" s="177"/>
      <c r="M341" s="177"/>
      <c r="N341" s="177"/>
      <c r="O341" s="177"/>
      <c r="P341" s="219"/>
      <c r="Q341" s="1043"/>
      <c r="R341" s="1044"/>
      <c r="S341" s="1044"/>
      <c r="T341" s="1044"/>
      <c r="U341" s="1044"/>
      <c r="V341" s="1044"/>
      <c r="W341" s="1044"/>
      <c r="X341" s="1044"/>
      <c r="Y341" s="1044"/>
      <c r="Z341" s="1044"/>
      <c r="AA341" s="104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1056"/>
      <c r="B342" s="239"/>
      <c r="C342" s="238"/>
      <c r="D342" s="239"/>
      <c r="E342" s="238"/>
      <c r="F342" s="300"/>
      <c r="G342" s="220"/>
      <c r="H342" s="221"/>
      <c r="I342" s="221"/>
      <c r="J342" s="221"/>
      <c r="K342" s="221"/>
      <c r="L342" s="221"/>
      <c r="M342" s="221"/>
      <c r="N342" s="221"/>
      <c r="O342" s="221"/>
      <c r="P342" s="222"/>
      <c r="Q342" s="1046"/>
      <c r="R342" s="1047"/>
      <c r="S342" s="1047"/>
      <c r="T342" s="1047"/>
      <c r="U342" s="1047"/>
      <c r="V342" s="1047"/>
      <c r="W342" s="1047"/>
      <c r="X342" s="1047"/>
      <c r="Y342" s="1047"/>
      <c r="Z342" s="1047"/>
      <c r="AA342" s="104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1056"/>
      <c r="B343" s="239"/>
      <c r="C343" s="238"/>
      <c r="D343" s="239"/>
      <c r="E343" s="238"/>
      <c r="F343" s="300"/>
      <c r="G343" s="220"/>
      <c r="H343" s="221"/>
      <c r="I343" s="221"/>
      <c r="J343" s="221"/>
      <c r="K343" s="221"/>
      <c r="L343" s="221"/>
      <c r="M343" s="221"/>
      <c r="N343" s="221"/>
      <c r="O343" s="221"/>
      <c r="P343" s="222"/>
      <c r="Q343" s="1046"/>
      <c r="R343" s="1047"/>
      <c r="S343" s="1047"/>
      <c r="T343" s="1047"/>
      <c r="U343" s="1047"/>
      <c r="V343" s="1047"/>
      <c r="W343" s="1047"/>
      <c r="X343" s="1047"/>
      <c r="Y343" s="1047"/>
      <c r="Z343" s="1047"/>
      <c r="AA343" s="1048"/>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1056"/>
      <c r="B344" s="239"/>
      <c r="C344" s="238"/>
      <c r="D344" s="239"/>
      <c r="E344" s="238"/>
      <c r="F344" s="300"/>
      <c r="G344" s="220"/>
      <c r="H344" s="221"/>
      <c r="I344" s="221"/>
      <c r="J344" s="221"/>
      <c r="K344" s="221"/>
      <c r="L344" s="221"/>
      <c r="M344" s="221"/>
      <c r="N344" s="221"/>
      <c r="O344" s="221"/>
      <c r="P344" s="222"/>
      <c r="Q344" s="1046"/>
      <c r="R344" s="1047"/>
      <c r="S344" s="1047"/>
      <c r="T344" s="1047"/>
      <c r="U344" s="1047"/>
      <c r="V344" s="1047"/>
      <c r="W344" s="1047"/>
      <c r="X344" s="1047"/>
      <c r="Y344" s="1047"/>
      <c r="Z344" s="1047"/>
      <c r="AA344" s="104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1056"/>
      <c r="B345" s="239"/>
      <c r="C345" s="238"/>
      <c r="D345" s="239"/>
      <c r="E345" s="238"/>
      <c r="F345" s="300"/>
      <c r="G345" s="223"/>
      <c r="H345" s="180"/>
      <c r="I345" s="180"/>
      <c r="J345" s="180"/>
      <c r="K345" s="180"/>
      <c r="L345" s="180"/>
      <c r="M345" s="180"/>
      <c r="N345" s="180"/>
      <c r="O345" s="180"/>
      <c r="P345" s="224"/>
      <c r="Q345" s="1049"/>
      <c r="R345" s="1050"/>
      <c r="S345" s="1050"/>
      <c r="T345" s="1050"/>
      <c r="U345" s="1050"/>
      <c r="V345" s="1050"/>
      <c r="W345" s="1050"/>
      <c r="X345" s="1050"/>
      <c r="Y345" s="1050"/>
      <c r="Z345" s="1050"/>
      <c r="AA345" s="105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1056"/>
      <c r="B346" s="239"/>
      <c r="C346" s="238"/>
      <c r="D346" s="239"/>
      <c r="E346" s="238"/>
      <c r="F346" s="300"/>
      <c r="G346" s="258" t="s">
        <v>201</v>
      </c>
      <c r="H346" s="185"/>
      <c r="I346" s="185"/>
      <c r="J346" s="185"/>
      <c r="K346" s="185"/>
      <c r="L346" s="185"/>
      <c r="M346" s="185"/>
      <c r="N346" s="185"/>
      <c r="O346" s="185"/>
      <c r="P346" s="186"/>
      <c r="Q346" s="201" t="s">
        <v>253</v>
      </c>
      <c r="R346" s="185"/>
      <c r="S346" s="185"/>
      <c r="T346" s="185"/>
      <c r="U346" s="185"/>
      <c r="V346" s="185"/>
      <c r="W346" s="185"/>
      <c r="X346" s="185"/>
      <c r="Y346" s="185"/>
      <c r="Z346" s="185"/>
      <c r="AA346" s="185"/>
      <c r="AB346" s="273" t="s">
        <v>254</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1056"/>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1056"/>
      <c r="B348" s="239"/>
      <c r="C348" s="238"/>
      <c r="D348" s="239"/>
      <c r="E348" s="238"/>
      <c r="F348" s="300"/>
      <c r="G348" s="218"/>
      <c r="H348" s="177"/>
      <c r="I348" s="177"/>
      <c r="J348" s="177"/>
      <c r="K348" s="177"/>
      <c r="L348" s="177"/>
      <c r="M348" s="177"/>
      <c r="N348" s="177"/>
      <c r="O348" s="177"/>
      <c r="P348" s="219"/>
      <c r="Q348" s="1043"/>
      <c r="R348" s="1044"/>
      <c r="S348" s="1044"/>
      <c r="T348" s="1044"/>
      <c r="U348" s="1044"/>
      <c r="V348" s="1044"/>
      <c r="W348" s="1044"/>
      <c r="X348" s="1044"/>
      <c r="Y348" s="1044"/>
      <c r="Z348" s="1044"/>
      <c r="AA348" s="104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1056"/>
      <c r="B349" s="239"/>
      <c r="C349" s="238"/>
      <c r="D349" s="239"/>
      <c r="E349" s="238"/>
      <c r="F349" s="300"/>
      <c r="G349" s="220"/>
      <c r="H349" s="221"/>
      <c r="I349" s="221"/>
      <c r="J349" s="221"/>
      <c r="K349" s="221"/>
      <c r="L349" s="221"/>
      <c r="M349" s="221"/>
      <c r="N349" s="221"/>
      <c r="O349" s="221"/>
      <c r="P349" s="222"/>
      <c r="Q349" s="1046"/>
      <c r="R349" s="1047"/>
      <c r="S349" s="1047"/>
      <c r="T349" s="1047"/>
      <c r="U349" s="1047"/>
      <c r="V349" s="1047"/>
      <c r="W349" s="1047"/>
      <c r="X349" s="1047"/>
      <c r="Y349" s="1047"/>
      <c r="Z349" s="1047"/>
      <c r="AA349" s="104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1056"/>
      <c r="B350" s="239"/>
      <c r="C350" s="238"/>
      <c r="D350" s="239"/>
      <c r="E350" s="238"/>
      <c r="F350" s="300"/>
      <c r="G350" s="220"/>
      <c r="H350" s="221"/>
      <c r="I350" s="221"/>
      <c r="J350" s="221"/>
      <c r="K350" s="221"/>
      <c r="L350" s="221"/>
      <c r="M350" s="221"/>
      <c r="N350" s="221"/>
      <c r="O350" s="221"/>
      <c r="P350" s="222"/>
      <c r="Q350" s="1046"/>
      <c r="R350" s="1047"/>
      <c r="S350" s="1047"/>
      <c r="T350" s="1047"/>
      <c r="U350" s="1047"/>
      <c r="V350" s="1047"/>
      <c r="W350" s="1047"/>
      <c r="X350" s="1047"/>
      <c r="Y350" s="1047"/>
      <c r="Z350" s="1047"/>
      <c r="AA350" s="1048"/>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1056"/>
      <c r="B351" s="239"/>
      <c r="C351" s="238"/>
      <c r="D351" s="239"/>
      <c r="E351" s="238"/>
      <c r="F351" s="300"/>
      <c r="G351" s="220"/>
      <c r="H351" s="221"/>
      <c r="I351" s="221"/>
      <c r="J351" s="221"/>
      <c r="K351" s="221"/>
      <c r="L351" s="221"/>
      <c r="M351" s="221"/>
      <c r="N351" s="221"/>
      <c r="O351" s="221"/>
      <c r="P351" s="222"/>
      <c r="Q351" s="1046"/>
      <c r="R351" s="1047"/>
      <c r="S351" s="1047"/>
      <c r="T351" s="1047"/>
      <c r="U351" s="1047"/>
      <c r="V351" s="1047"/>
      <c r="W351" s="1047"/>
      <c r="X351" s="1047"/>
      <c r="Y351" s="1047"/>
      <c r="Z351" s="1047"/>
      <c r="AA351" s="104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1056"/>
      <c r="B352" s="239"/>
      <c r="C352" s="238"/>
      <c r="D352" s="239"/>
      <c r="E352" s="238"/>
      <c r="F352" s="300"/>
      <c r="G352" s="223"/>
      <c r="H352" s="180"/>
      <c r="I352" s="180"/>
      <c r="J352" s="180"/>
      <c r="K352" s="180"/>
      <c r="L352" s="180"/>
      <c r="M352" s="180"/>
      <c r="N352" s="180"/>
      <c r="O352" s="180"/>
      <c r="P352" s="224"/>
      <c r="Q352" s="1049"/>
      <c r="R352" s="1050"/>
      <c r="S352" s="1050"/>
      <c r="T352" s="1050"/>
      <c r="U352" s="1050"/>
      <c r="V352" s="1050"/>
      <c r="W352" s="1050"/>
      <c r="X352" s="1050"/>
      <c r="Y352" s="1050"/>
      <c r="Z352" s="1050"/>
      <c r="AA352" s="105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1056"/>
      <c r="B353" s="239"/>
      <c r="C353" s="238"/>
      <c r="D353" s="239"/>
      <c r="E353" s="238"/>
      <c r="F353" s="300"/>
      <c r="G353" s="258" t="s">
        <v>201</v>
      </c>
      <c r="H353" s="185"/>
      <c r="I353" s="185"/>
      <c r="J353" s="185"/>
      <c r="K353" s="185"/>
      <c r="L353" s="185"/>
      <c r="M353" s="185"/>
      <c r="N353" s="185"/>
      <c r="O353" s="185"/>
      <c r="P353" s="186"/>
      <c r="Q353" s="201" t="s">
        <v>253</v>
      </c>
      <c r="R353" s="185"/>
      <c r="S353" s="185"/>
      <c r="T353" s="185"/>
      <c r="U353" s="185"/>
      <c r="V353" s="185"/>
      <c r="W353" s="185"/>
      <c r="X353" s="185"/>
      <c r="Y353" s="185"/>
      <c r="Z353" s="185"/>
      <c r="AA353" s="185"/>
      <c r="AB353" s="273" t="s">
        <v>254</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1056"/>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1056"/>
      <c r="B355" s="239"/>
      <c r="C355" s="238"/>
      <c r="D355" s="239"/>
      <c r="E355" s="238"/>
      <c r="F355" s="300"/>
      <c r="G355" s="218"/>
      <c r="H355" s="177"/>
      <c r="I355" s="177"/>
      <c r="J355" s="177"/>
      <c r="K355" s="177"/>
      <c r="L355" s="177"/>
      <c r="M355" s="177"/>
      <c r="N355" s="177"/>
      <c r="O355" s="177"/>
      <c r="P355" s="219"/>
      <c r="Q355" s="1043"/>
      <c r="R355" s="1044"/>
      <c r="S355" s="1044"/>
      <c r="T355" s="1044"/>
      <c r="U355" s="1044"/>
      <c r="V355" s="1044"/>
      <c r="W355" s="1044"/>
      <c r="X355" s="1044"/>
      <c r="Y355" s="1044"/>
      <c r="Z355" s="1044"/>
      <c r="AA355" s="104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1056"/>
      <c r="B356" s="239"/>
      <c r="C356" s="238"/>
      <c r="D356" s="239"/>
      <c r="E356" s="238"/>
      <c r="F356" s="300"/>
      <c r="G356" s="220"/>
      <c r="H356" s="221"/>
      <c r="I356" s="221"/>
      <c r="J356" s="221"/>
      <c r="K356" s="221"/>
      <c r="L356" s="221"/>
      <c r="M356" s="221"/>
      <c r="N356" s="221"/>
      <c r="O356" s="221"/>
      <c r="P356" s="222"/>
      <c r="Q356" s="1046"/>
      <c r="R356" s="1047"/>
      <c r="S356" s="1047"/>
      <c r="T356" s="1047"/>
      <c r="U356" s="1047"/>
      <c r="V356" s="1047"/>
      <c r="W356" s="1047"/>
      <c r="X356" s="1047"/>
      <c r="Y356" s="1047"/>
      <c r="Z356" s="1047"/>
      <c r="AA356" s="104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1056"/>
      <c r="B357" s="239"/>
      <c r="C357" s="238"/>
      <c r="D357" s="239"/>
      <c r="E357" s="238"/>
      <c r="F357" s="300"/>
      <c r="G357" s="220"/>
      <c r="H357" s="221"/>
      <c r="I357" s="221"/>
      <c r="J357" s="221"/>
      <c r="K357" s="221"/>
      <c r="L357" s="221"/>
      <c r="M357" s="221"/>
      <c r="N357" s="221"/>
      <c r="O357" s="221"/>
      <c r="P357" s="222"/>
      <c r="Q357" s="1046"/>
      <c r="R357" s="1047"/>
      <c r="S357" s="1047"/>
      <c r="T357" s="1047"/>
      <c r="U357" s="1047"/>
      <c r="V357" s="1047"/>
      <c r="W357" s="1047"/>
      <c r="X357" s="1047"/>
      <c r="Y357" s="1047"/>
      <c r="Z357" s="1047"/>
      <c r="AA357" s="1048"/>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1056"/>
      <c r="B358" s="239"/>
      <c r="C358" s="238"/>
      <c r="D358" s="239"/>
      <c r="E358" s="238"/>
      <c r="F358" s="300"/>
      <c r="G358" s="220"/>
      <c r="H358" s="221"/>
      <c r="I358" s="221"/>
      <c r="J358" s="221"/>
      <c r="K358" s="221"/>
      <c r="L358" s="221"/>
      <c r="M358" s="221"/>
      <c r="N358" s="221"/>
      <c r="O358" s="221"/>
      <c r="P358" s="222"/>
      <c r="Q358" s="1046"/>
      <c r="R358" s="1047"/>
      <c r="S358" s="1047"/>
      <c r="T358" s="1047"/>
      <c r="U358" s="1047"/>
      <c r="V358" s="1047"/>
      <c r="W358" s="1047"/>
      <c r="X358" s="1047"/>
      <c r="Y358" s="1047"/>
      <c r="Z358" s="1047"/>
      <c r="AA358" s="104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1056"/>
      <c r="B359" s="239"/>
      <c r="C359" s="238"/>
      <c r="D359" s="239"/>
      <c r="E359" s="238"/>
      <c r="F359" s="300"/>
      <c r="G359" s="223"/>
      <c r="H359" s="180"/>
      <c r="I359" s="180"/>
      <c r="J359" s="180"/>
      <c r="K359" s="180"/>
      <c r="L359" s="180"/>
      <c r="M359" s="180"/>
      <c r="N359" s="180"/>
      <c r="O359" s="180"/>
      <c r="P359" s="224"/>
      <c r="Q359" s="1049"/>
      <c r="R359" s="1050"/>
      <c r="S359" s="1050"/>
      <c r="T359" s="1050"/>
      <c r="U359" s="1050"/>
      <c r="V359" s="1050"/>
      <c r="W359" s="1050"/>
      <c r="X359" s="1050"/>
      <c r="Y359" s="1050"/>
      <c r="Z359" s="1050"/>
      <c r="AA359" s="105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1056"/>
      <c r="B360" s="239"/>
      <c r="C360" s="238"/>
      <c r="D360" s="239"/>
      <c r="E360" s="238"/>
      <c r="F360" s="300"/>
      <c r="G360" s="258" t="s">
        <v>201</v>
      </c>
      <c r="H360" s="185"/>
      <c r="I360" s="185"/>
      <c r="J360" s="185"/>
      <c r="K360" s="185"/>
      <c r="L360" s="185"/>
      <c r="M360" s="185"/>
      <c r="N360" s="185"/>
      <c r="O360" s="185"/>
      <c r="P360" s="186"/>
      <c r="Q360" s="201" t="s">
        <v>253</v>
      </c>
      <c r="R360" s="185"/>
      <c r="S360" s="185"/>
      <c r="T360" s="185"/>
      <c r="U360" s="185"/>
      <c r="V360" s="185"/>
      <c r="W360" s="185"/>
      <c r="X360" s="185"/>
      <c r="Y360" s="185"/>
      <c r="Z360" s="185"/>
      <c r="AA360" s="185"/>
      <c r="AB360" s="273" t="s">
        <v>254</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1056"/>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1056"/>
      <c r="B362" s="239"/>
      <c r="C362" s="238"/>
      <c r="D362" s="239"/>
      <c r="E362" s="238"/>
      <c r="F362" s="300"/>
      <c r="G362" s="218"/>
      <c r="H362" s="177"/>
      <c r="I362" s="177"/>
      <c r="J362" s="177"/>
      <c r="K362" s="177"/>
      <c r="L362" s="177"/>
      <c r="M362" s="177"/>
      <c r="N362" s="177"/>
      <c r="O362" s="177"/>
      <c r="P362" s="219"/>
      <c r="Q362" s="1043"/>
      <c r="R362" s="1044"/>
      <c r="S362" s="1044"/>
      <c r="T362" s="1044"/>
      <c r="U362" s="1044"/>
      <c r="V362" s="1044"/>
      <c r="W362" s="1044"/>
      <c r="X362" s="1044"/>
      <c r="Y362" s="1044"/>
      <c r="Z362" s="1044"/>
      <c r="AA362" s="104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1056"/>
      <c r="B363" s="239"/>
      <c r="C363" s="238"/>
      <c r="D363" s="239"/>
      <c r="E363" s="238"/>
      <c r="F363" s="300"/>
      <c r="G363" s="220"/>
      <c r="H363" s="221"/>
      <c r="I363" s="221"/>
      <c r="J363" s="221"/>
      <c r="K363" s="221"/>
      <c r="L363" s="221"/>
      <c r="M363" s="221"/>
      <c r="N363" s="221"/>
      <c r="O363" s="221"/>
      <c r="P363" s="222"/>
      <c r="Q363" s="1046"/>
      <c r="R363" s="1047"/>
      <c r="S363" s="1047"/>
      <c r="T363" s="1047"/>
      <c r="U363" s="1047"/>
      <c r="V363" s="1047"/>
      <c r="W363" s="1047"/>
      <c r="X363" s="1047"/>
      <c r="Y363" s="1047"/>
      <c r="Z363" s="1047"/>
      <c r="AA363" s="104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1056"/>
      <c r="B364" s="239"/>
      <c r="C364" s="238"/>
      <c r="D364" s="239"/>
      <c r="E364" s="238"/>
      <c r="F364" s="300"/>
      <c r="G364" s="220"/>
      <c r="H364" s="221"/>
      <c r="I364" s="221"/>
      <c r="J364" s="221"/>
      <c r="K364" s="221"/>
      <c r="L364" s="221"/>
      <c r="M364" s="221"/>
      <c r="N364" s="221"/>
      <c r="O364" s="221"/>
      <c r="P364" s="222"/>
      <c r="Q364" s="1046"/>
      <c r="R364" s="1047"/>
      <c r="S364" s="1047"/>
      <c r="T364" s="1047"/>
      <c r="U364" s="1047"/>
      <c r="V364" s="1047"/>
      <c r="W364" s="1047"/>
      <c r="X364" s="1047"/>
      <c r="Y364" s="1047"/>
      <c r="Z364" s="1047"/>
      <c r="AA364" s="1048"/>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1056"/>
      <c r="B365" s="239"/>
      <c r="C365" s="238"/>
      <c r="D365" s="239"/>
      <c r="E365" s="238"/>
      <c r="F365" s="300"/>
      <c r="G365" s="220"/>
      <c r="H365" s="221"/>
      <c r="I365" s="221"/>
      <c r="J365" s="221"/>
      <c r="K365" s="221"/>
      <c r="L365" s="221"/>
      <c r="M365" s="221"/>
      <c r="N365" s="221"/>
      <c r="O365" s="221"/>
      <c r="P365" s="222"/>
      <c r="Q365" s="1046"/>
      <c r="R365" s="1047"/>
      <c r="S365" s="1047"/>
      <c r="T365" s="1047"/>
      <c r="U365" s="1047"/>
      <c r="V365" s="1047"/>
      <c r="W365" s="1047"/>
      <c r="X365" s="1047"/>
      <c r="Y365" s="1047"/>
      <c r="Z365" s="1047"/>
      <c r="AA365" s="104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1056"/>
      <c r="B366" s="239"/>
      <c r="C366" s="238"/>
      <c r="D366" s="239"/>
      <c r="E366" s="301"/>
      <c r="F366" s="302"/>
      <c r="G366" s="223"/>
      <c r="H366" s="180"/>
      <c r="I366" s="180"/>
      <c r="J366" s="180"/>
      <c r="K366" s="180"/>
      <c r="L366" s="180"/>
      <c r="M366" s="180"/>
      <c r="N366" s="180"/>
      <c r="O366" s="180"/>
      <c r="P366" s="224"/>
      <c r="Q366" s="1049"/>
      <c r="R366" s="1050"/>
      <c r="S366" s="1050"/>
      <c r="T366" s="1050"/>
      <c r="U366" s="1050"/>
      <c r="V366" s="1050"/>
      <c r="W366" s="1050"/>
      <c r="X366" s="1050"/>
      <c r="Y366" s="1050"/>
      <c r="Z366" s="1050"/>
      <c r="AA366" s="105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1056"/>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105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1056"/>
      <c r="B369" s="239"/>
      <c r="C369" s="238"/>
      <c r="D369" s="239"/>
      <c r="E369" s="787"/>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788"/>
      <c r="AY369">
        <f>$AY$367</f>
        <v>0</v>
      </c>
    </row>
    <row r="370" spans="1:51" ht="45" hidden="1" customHeight="1" x14ac:dyDescent="0.15">
      <c r="A370" s="1056"/>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1056"/>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1056"/>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305</v>
      </c>
      <c r="AF372" s="185"/>
      <c r="AG372" s="185"/>
      <c r="AH372" s="186"/>
      <c r="AI372" s="201" t="s">
        <v>327</v>
      </c>
      <c r="AJ372" s="185"/>
      <c r="AK372" s="185"/>
      <c r="AL372" s="186"/>
      <c r="AM372" s="201" t="s">
        <v>614</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1056"/>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1056"/>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1056"/>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1056"/>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305</v>
      </c>
      <c r="AF376" s="185"/>
      <c r="AG376" s="185"/>
      <c r="AH376" s="186"/>
      <c r="AI376" s="201" t="s">
        <v>327</v>
      </c>
      <c r="AJ376" s="185"/>
      <c r="AK376" s="185"/>
      <c r="AL376" s="186"/>
      <c r="AM376" s="201" t="s">
        <v>614</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1056"/>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1056"/>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1056"/>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1056"/>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305</v>
      </c>
      <c r="AF380" s="185"/>
      <c r="AG380" s="185"/>
      <c r="AH380" s="186"/>
      <c r="AI380" s="201" t="s">
        <v>327</v>
      </c>
      <c r="AJ380" s="185"/>
      <c r="AK380" s="185"/>
      <c r="AL380" s="186"/>
      <c r="AM380" s="201" t="s">
        <v>614</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1056"/>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1056"/>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1056"/>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1056"/>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305</v>
      </c>
      <c r="AF384" s="185"/>
      <c r="AG384" s="185"/>
      <c r="AH384" s="186"/>
      <c r="AI384" s="201" t="s">
        <v>327</v>
      </c>
      <c r="AJ384" s="185"/>
      <c r="AK384" s="185"/>
      <c r="AL384" s="186"/>
      <c r="AM384" s="201" t="s">
        <v>614</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1056"/>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1056"/>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1056"/>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1056"/>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305</v>
      </c>
      <c r="AF388" s="185"/>
      <c r="AG388" s="185"/>
      <c r="AH388" s="186"/>
      <c r="AI388" s="201" t="s">
        <v>327</v>
      </c>
      <c r="AJ388" s="185"/>
      <c r="AK388" s="185"/>
      <c r="AL388" s="186"/>
      <c r="AM388" s="201" t="s">
        <v>614</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1056"/>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1056"/>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1056"/>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1056"/>
      <c r="B392" s="239"/>
      <c r="C392" s="238"/>
      <c r="D392" s="239"/>
      <c r="E392" s="238"/>
      <c r="F392" s="300"/>
      <c r="G392" s="258" t="s">
        <v>201</v>
      </c>
      <c r="H392" s="185"/>
      <c r="I392" s="185"/>
      <c r="J392" s="185"/>
      <c r="K392" s="185"/>
      <c r="L392" s="185"/>
      <c r="M392" s="185"/>
      <c r="N392" s="185"/>
      <c r="O392" s="185"/>
      <c r="P392" s="186"/>
      <c r="Q392" s="201" t="s">
        <v>253</v>
      </c>
      <c r="R392" s="185"/>
      <c r="S392" s="185"/>
      <c r="T392" s="185"/>
      <c r="U392" s="185"/>
      <c r="V392" s="185"/>
      <c r="W392" s="185"/>
      <c r="X392" s="185"/>
      <c r="Y392" s="185"/>
      <c r="Z392" s="185"/>
      <c r="AA392" s="185"/>
      <c r="AB392" s="273" t="s">
        <v>254</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645"/>
      <c r="AY392">
        <f>COUNTA($G$394)</f>
        <v>0</v>
      </c>
    </row>
    <row r="393" spans="1:51" ht="22.5" hidden="1" customHeight="1" x14ac:dyDescent="0.15">
      <c r="A393" s="1056"/>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1056"/>
      <c r="B394" s="239"/>
      <c r="C394" s="238"/>
      <c r="D394" s="239"/>
      <c r="E394" s="238"/>
      <c r="F394" s="300"/>
      <c r="G394" s="218"/>
      <c r="H394" s="177"/>
      <c r="I394" s="177"/>
      <c r="J394" s="177"/>
      <c r="K394" s="177"/>
      <c r="L394" s="177"/>
      <c r="M394" s="177"/>
      <c r="N394" s="177"/>
      <c r="O394" s="177"/>
      <c r="P394" s="219"/>
      <c r="Q394" s="1043"/>
      <c r="R394" s="1044"/>
      <c r="S394" s="1044"/>
      <c r="T394" s="1044"/>
      <c r="U394" s="1044"/>
      <c r="V394" s="1044"/>
      <c r="W394" s="1044"/>
      <c r="X394" s="1044"/>
      <c r="Y394" s="1044"/>
      <c r="Z394" s="1044"/>
      <c r="AA394" s="104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1056"/>
      <c r="B395" s="239"/>
      <c r="C395" s="238"/>
      <c r="D395" s="239"/>
      <c r="E395" s="238"/>
      <c r="F395" s="300"/>
      <c r="G395" s="220"/>
      <c r="H395" s="221"/>
      <c r="I395" s="221"/>
      <c r="J395" s="221"/>
      <c r="K395" s="221"/>
      <c r="L395" s="221"/>
      <c r="M395" s="221"/>
      <c r="N395" s="221"/>
      <c r="O395" s="221"/>
      <c r="P395" s="222"/>
      <c r="Q395" s="1046"/>
      <c r="R395" s="1047"/>
      <c r="S395" s="1047"/>
      <c r="T395" s="1047"/>
      <c r="U395" s="1047"/>
      <c r="V395" s="1047"/>
      <c r="W395" s="1047"/>
      <c r="X395" s="1047"/>
      <c r="Y395" s="1047"/>
      <c r="Z395" s="1047"/>
      <c r="AA395" s="104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1056"/>
      <c r="B396" s="239"/>
      <c r="C396" s="238"/>
      <c r="D396" s="239"/>
      <c r="E396" s="238"/>
      <c r="F396" s="300"/>
      <c r="G396" s="220"/>
      <c r="H396" s="221"/>
      <c r="I396" s="221"/>
      <c r="J396" s="221"/>
      <c r="K396" s="221"/>
      <c r="L396" s="221"/>
      <c r="M396" s="221"/>
      <c r="N396" s="221"/>
      <c r="O396" s="221"/>
      <c r="P396" s="222"/>
      <c r="Q396" s="1046"/>
      <c r="R396" s="1047"/>
      <c r="S396" s="1047"/>
      <c r="T396" s="1047"/>
      <c r="U396" s="1047"/>
      <c r="V396" s="1047"/>
      <c r="W396" s="1047"/>
      <c r="X396" s="1047"/>
      <c r="Y396" s="1047"/>
      <c r="Z396" s="1047"/>
      <c r="AA396" s="1048"/>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1056"/>
      <c r="B397" s="239"/>
      <c r="C397" s="238"/>
      <c r="D397" s="239"/>
      <c r="E397" s="238"/>
      <c r="F397" s="300"/>
      <c r="G397" s="220"/>
      <c r="H397" s="221"/>
      <c r="I397" s="221"/>
      <c r="J397" s="221"/>
      <c r="K397" s="221"/>
      <c r="L397" s="221"/>
      <c r="M397" s="221"/>
      <c r="N397" s="221"/>
      <c r="O397" s="221"/>
      <c r="P397" s="222"/>
      <c r="Q397" s="1046"/>
      <c r="R397" s="1047"/>
      <c r="S397" s="1047"/>
      <c r="T397" s="1047"/>
      <c r="U397" s="1047"/>
      <c r="V397" s="1047"/>
      <c r="W397" s="1047"/>
      <c r="X397" s="1047"/>
      <c r="Y397" s="1047"/>
      <c r="Z397" s="1047"/>
      <c r="AA397" s="104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1056"/>
      <c r="B398" s="239"/>
      <c r="C398" s="238"/>
      <c r="D398" s="239"/>
      <c r="E398" s="238"/>
      <c r="F398" s="300"/>
      <c r="G398" s="223"/>
      <c r="H398" s="180"/>
      <c r="I398" s="180"/>
      <c r="J398" s="180"/>
      <c r="K398" s="180"/>
      <c r="L398" s="180"/>
      <c r="M398" s="180"/>
      <c r="N398" s="180"/>
      <c r="O398" s="180"/>
      <c r="P398" s="224"/>
      <c r="Q398" s="1049"/>
      <c r="R398" s="1050"/>
      <c r="S398" s="1050"/>
      <c r="T398" s="1050"/>
      <c r="U398" s="1050"/>
      <c r="V398" s="1050"/>
      <c r="W398" s="1050"/>
      <c r="X398" s="1050"/>
      <c r="Y398" s="1050"/>
      <c r="Z398" s="1050"/>
      <c r="AA398" s="105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1056"/>
      <c r="B399" s="239"/>
      <c r="C399" s="238"/>
      <c r="D399" s="239"/>
      <c r="E399" s="238"/>
      <c r="F399" s="300"/>
      <c r="G399" s="258" t="s">
        <v>201</v>
      </c>
      <c r="H399" s="185"/>
      <c r="I399" s="185"/>
      <c r="J399" s="185"/>
      <c r="K399" s="185"/>
      <c r="L399" s="185"/>
      <c r="M399" s="185"/>
      <c r="N399" s="185"/>
      <c r="O399" s="185"/>
      <c r="P399" s="186"/>
      <c r="Q399" s="201" t="s">
        <v>253</v>
      </c>
      <c r="R399" s="185"/>
      <c r="S399" s="185"/>
      <c r="T399" s="185"/>
      <c r="U399" s="185"/>
      <c r="V399" s="185"/>
      <c r="W399" s="185"/>
      <c r="X399" s="185"/>
      <c r="Y399" s="185"/>
      <c r="Z399" s="185"/>
      <c r="AA399" s="185"/>
      <c r="AB399" s="273" t="s">
        <v>254</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1056"/>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1056"/>
      <c r="B401" s="239"/>
      <c r="C401" s="238"/>
      <c r="D401" s="239"/>
      <c r="E401" s="238"/>
      <c r="F401" s="300"/>
      <c r="G401" s="218"/>
      <c r="H401" s="177"/>
      <c r="I401" s="177"/>
      <c r="J401" s="177"/>
      <c r="K401" s="177"/>
      <c r="L401" s="177"/>
      <c r="M401" s="177"/>
      <c r="N401" s="177"/>
      <c r="O401" s="177"/>
      <c r="P401" s="219"/>
      <c r="Q401" s="1043"/>
      <c r="R401" s="1044"/>
      <c r="S401" s="1044"/>
      <c r="T401" s="1044"/>
      <c r="U401" s="1044"/>
      <c r="V401" s="1044"/>
      <c r="W401" s="1044"/>
      <c r="X401" s="1044"/>
      <c r="Y401" s="1044"/>
      <c r="Z401" s="1044"/>
      <c r="AA401" s="104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1056"/>
      <c r="B402" s="239"/>
      <c r="C402" s="238"/>
      <c r="D402" s="239"/>
      <c r="E402" s="238"/>
      <c r="F402" s="300"/>
      <c r="G402" s="220"/>
      <c r="H402" s="221"/>
      <c r="I402" s="221"/>
      <c r="J402" s="221"/>
      <c r="K402" s="221"/>
      <c r="L402" s="221"/>
      <c r="M402" s="221"/>
      <c r="N402" s="221"/>
      <c r="O402" s="221"/>
      <c r="P402" s="222"/>
      <c r="Q402" s="1046"/>
      <c r="R402" s="1047"/>
      <c r="S402" s="1047"/>
      <c r="T402" s="1047"/>
      <c r="U402" s="1047"/>
      <c r="V402" s="1047"/>
      <c r="W402" s="1047"/>
      <c r="X402" s="1047"/>
      <c r="Y402" s="1047"/>
      <c r="Z402" s="1047"/>
      <c r="AA402" s="104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1056"/>
      <c r="B403" s="239"/>
      <c r="C403" s="238"/>
      <c r="D403" s="239"/>
      <c r="E403" s="238"/>
      <c r="F403" s="300"/>
      <c r="G403" s="220"/>
      <c r="H403" s="221"/>
      <c r="I403" s="221"/>
      <c r="J403" s="221"/>
      <c r="K403" s="221"/>
      <c r="L403" s="221"/>
      <c r="M403" s="221"/>
      <c r="N403" s="221"/>
      <c r="O403" s="221"/>
      <c r="P403" s="222"/>
      <c r="Q403" s="1046"/>
      <c r="R403" s="1047"/>
      <c r="S403" s="1047"/>
      <c r="T403" s="1047"/>
      <c r="U403" s="1047"/>
      <c r="V403" s="1047"/>
      <c r="W403" s="1047"/>
      <c r="X403" s="1047"/>
      <c r="Y403" s="1047"/>
      <c r="Z403" s="1047"/>
      <c r="AA403" s="1048"/>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1056"/>
      <c r="B404" s="239"/>
      <c r="C404" s="238"/>
      <c r="D404" s="239"/>
      <c r="E404" s="238"/>
      <c r="F404" s="300"/>
      <c r="G404" s="220"/>
      <c r="H404" s="221"/>
      <c r="I404" s="221"/>
      <c r="J404" s="221"/>
      <c r="K404" s="221"/>
      <c r="L404" s="221"/>
      <c r="M404" s="221"/>
      <c r="N404" s="221"/>
      <c r="O404" s="221"/>
      <c r="P404" s="222"/>
      <c r="Q404" s="1046"/>
      <c r="R404" s="1047"/>
      <c r="S404" s="1047"/>
      <c r="T404" s="1047"/>
      <c r="U404" s="1047"/>
      <c r="V404" s="1047"/>
      <c r="W404" s="1047"/>
      <c r="X404" s="1047"/>
      <c r="Y404" s="1047"/>
      <c r="Z404" s="1047"/>
      <c r="AA404" s="104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1056"/>
      <c r="B405" s="239"/>
      <c r="C405" s="238"/>
      <c r="D405" s="239"/>
      <c r="E405" s="238"/>
      <c r="F405" s="300"/>
      <c r="G405" s="223"/>
      <c r="H405" s="180"/>
      <c r="I405" s="180"/>
      <c r="J405" s="180"/>
      <c r="K405" s="180"/>
      <c r="L405" s="180"/>
      <c r="M405" s="180"/>
      <c r="N405" s="180"/>
      <c r="O405" s="180"/>
      <c r="P405" s="224"/>
      <c r="Q405" s="1049"/>
      <c r="R405" s="1050"/>
      <c r="S405" s="1050"/>
      <c r="T405" s="1050"/>
      <c r="U405" s="1050"/>
      <c r="V405" s="1050"/>
      <c r="W405" s="1050"/>
      <c r="X405" s="1050"/>
      <c r="Y405" s="1050"/>
      <c r="Z405" s="1050"/>
      <c r="AA405" s="105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1056"/>
      <c r="B406" s="239"/>
      <c r="C406" s="238"/>
      <c r="D406" s="239"/>
      <c r="E406" s="238"/>
      <c r="F406" s="300"/>
      <c r="G406" s="258" t="s">
        <v>201</v>
      </c>
      <c r="H406" s="185"/>
      <c r="I406" s="185"/>
      <c r="J406" s="185"/>
      <c r="K406" s="185"/>
      <c r="L406" s="185"/>
      <c r="M406" s="185"/>
      <c r="N406" s="185"/>
      <c r="O406" s="185"/>
      <c r="P406" s="186"/>
      <c r="Q406" s="201" t="s">
        <v>253</v>
      </c>
      <c r="R406" s="185"/>
      <c r="S406" s="185"/>
      <c r="T406" s="185"/>
      <c r="U406" s="185"/>
      <c r="V406" s="185"/>
      <c r="W406" s="185"/>
      <c r="X406" s="185"/>
      <c r="Y406" s="185"/>
      <c r="Z406" s="185"/>
      <c r="AA406" s="185"/>
      <c r="AB406" s="273" t="s">
        <v>254</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1056"/>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1056"/>
      <c r="B408" s="239"/>
      <c r="C408" s="238"/>
      <c r="D408" s="239"/>
      <c r="E408" s="238"/>
      <c r="F408" s="300"/>
      <c r="G408" s="218"/>
      <c r="H408" s="177"/>
      <c r="I408" s="177"/>
      <c r="J408" s="177"/>
      <c r="K408" s="177"/>
      <c r="L408" s="177"/>
      <c r="M408" s="177"/>
      <c r="N408" s="177"/>
      <c r="O408" s="177"/>
      <c r="P408" s="219"/>
      <c r="Q408" s="1043"/>
      <c r="R408" s="1044"/>
      <c r="S408" s="1044"/>
      <c r="T408" s="1044"/>
      <c r="U408" s="1044"/>
      <c r="V408" s="1044"/>
      <c r="W408" s="1044"/>
      <c r="X408" s="1044"/>
      <c r="Y408" s="1044"/>
      <c r="Z408" s="1044"/>
      <c r="AA408" s="104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1056"/>
      <c r="B409" s="239"/>
      <c r="C409" s="238"/>
      <c r="D409" s="239"/>
      <c r="E409" s="238"/>
      <c r="F409" s="300"/>
      <c r="G409" s="220"/>
      <c r="H409" s="221"/>
      <c r="I409" s="221"/>
      <c r="J409" s="221"/>
      <c r="K409" s="221"/>
      <c r="L409" s="221"/>
      <c r="M409" s="221"/>
      <c r="N409" s="221"/>
      <c r="O409" s="221"/>
      <c r="P409" s="222"/>
      <c r="Q409" s="1046"/>
      <c r="R409" s="1047"/>
      <c r="S409" s="1047"/>
      <c r="T409" s="1047"/>
      <c r="U409" s="1047"/>
      <c r="V409" s="1047"/>
      <c r="W409" s="1047"/>
      <c r="X409" s="1047"/>
      <c r="Y409" s="1047"/>
      <c r="Z409" s="1047"/>
      <c r="AA409" s="104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1056"/>
      <c r="B410" s="239"/>
      <c r="C410" s="238"/>
      <c r="D410" s="239"/>
      <c r="E410" s="238"/>
      <c r="F410" s="300"/>
      <c r="G410" s="220"/>
      <c r="H410" s="221"/>
      <c r="I410" s="221"/>
      <c r="J410" s="221"/>
      <c r="K410" s="221"/>
      <c r="L410" s="221"/>
      <c r="M410" s="221"/>
      <c r="N410" s="221"/>
      <c r="O410" s="221"/>
      <c r="P410" s="222"/>
      <c r="Q410" s="1046"/>
      <c r="R410" s="1047"/>
      <c r="S410" s="1047"/>
      <c r="T410" s="1047"/>
      <c r="U410" s="1047"/>
      <c r="V410" s="1047"/>
      <c r="W410" s="1047"/>
      <c r="X410" s="1047"/>
      <c r="Y410" s="1047"/>
      <c r="Z410" s="1047"/>
      <c r="AA410" s="1048"/>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1056"/>
      <c r="B411" s="239"/>
      <c r="C411" s="238"/>
      <c r="D411" s="239"/>
      <c r="E411" s="238"/>
      <c r="F411" s="300"/>
      <c r="G411" s="220"/>
      <c r="H411" s="221"/>
      <c r="I411" s="221"/>
      <c r="J411" s="221"/>
      <c r="K411" s="221"/>
      <c r="L411" s="221"/>
      <c r="M411" s="221"/>
      <c r="N411" s="221"/>
      <c r="O411" s="221"/>
      <c r="P411" s="222"/>
      <c r="Q411" s="1046"/>
      <c r="R411" s="1047"/>
      <c r="S411" s="1047"/>
      <c r="T411" s="1047"/>
      <c r="U411" s="1047"/>
      <c r="V411" s="1047"/>
      <c r="W411" s="1047"/>
      <c r="X411" s="1047"/>
      <c r="Y411" s="1047"/>
      <c r="Z411" s="1047"/>
      <c r="AA411" s="104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1056"/>
      <c r="B412" s="239"/>
      <c r="C412" s="238"/>
      <c r="D412" s="239"/>
      <c r="E412" s="238"/>
      <c r="F412" s="300"/>
      <c r="G412" s="223"/>
      <c r="H412" s="180"/>
      <c r="I412" s="180"/>
      <c r="J412" s="180"/>
      <c r="K412" s="180"/>
      <c r="L412" s="180"/>
      <c r="M412" s="180"/>
      <c r="N412" s="180"/>
      <c r="O412" s="180"/>
      <c r="P412" s="224"/>
      <c r="Q412" s="1049"/>
      <c r="R412" s="1050"/>
      <c r="S412" s="1050"/>
      <c r="T412" s="1050"/>
      <c r="U412" s="1050"/>
      <c r="V412" s="1050"/>
      <c r="W412" s="1050"/>
      <c r="X412" s="1050"/>
      <c r="Y412" s="1050"/>
      <c r="Z412" s="1050"/>
      <c r="AA412" s="105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1056"/>
      <c r="B413" s="239"/>
      <c r="C413" s="238"/>
      <c r="D413" s="239"/>
      <c r="E413" s="238"/>
      <c r="F413" s="300"/>
      <c r="G413" s="258" t="s">
        <v>201</v>
      </c>
      <c r="H413" s="185"/>
      <c r="I413" s="185"/>
      <c r="J413" s="185"/>
      <c r="K413" s="185"/>
      <c r="L413" s="185"/>
      <c r="M413" s="185"/>
      <c r="N413" s="185"/>
      <c r="O413" s="185"/>
      <c r="P413" s="186"/>
      <c r="Q413" s="201" t="s">
        <v>253</v>
      </c>
      <c r="R413" s="185"/>
      <c r="S413" s="185"/>
      <c r="T413" s="185"/>
      <c r="U413" s="185"/>
      <c r="V413" s="185"/>
      <c r="W413" s="185"/>
      <c r="X413" s="185"/>
      <c r="Y413" s="185"/>
      <c r="Z413" s="185"/>
      <c r="AA413" s="185"/>
      <c r="AB413" s="273" t="s">
        <v>254</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1056"/>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1056"/>
      <c r="B415" s="239"/>
      <c r="C415" s="238"/>
      <c r="D415" s="239"/>
      <c r="E415" s="238"/>
      <c r="F415" s="300"/>
      <c r="G415" s="218"/>
      <c r="H415" s="177"/>
      <c r="I415" s="177"/>
      <c r="J415" s="177"/>
      <c r="K415" s="177"/>
      <c r="L415" s="177"/>
      <c r="M415" s="177"/>
      <c r="N415" s="177"/>
      <c r="O415" s="177"/>
      <c r="P415" s="219"/>
      <c r="Q415" s="1043"/>
      <c r="R415" s="1044"/>
      <c r="S415" s="1044"/>
      <c r="T415" s="1044"/>
      <c r="U415" s="1044"/>
      <c r="V415" s="1044"/>
      <c r="W415" s="1044"/>
      <c r="X415" s="1044"/>
      <c r="Y415" s="1044"/>
      <c r="Z415" s="1044"/>
      <c r="AA415" s="104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1056"/>
      <c r="B416" s="239"/>
      <c r="C416" s="238"/>
      <c r="D416" s="239"/>
      <c r="E416" s="238"/>
      <c r="F416" s="300"/>
      <c r="G416" s="220"/>
      <c r="H416" s="221"/>
      <c r="I416" s="221"/>
      <c r="J416" s="221"/>
      <c r="K416" s="221"/>
      <c r="L416" s="221"/>
      <c r="M416" s="221"/>
      <c r="N416" s="221"/>
      <c r="O416" s="221"/>
      <c r="P416" s="222"/>
      <c r="Q416" s="1046"/>
      <c r="R416" s="1047"/>
      <c r="S416" s="1047"/>
      <c r="T416" s="1047"/>
      <c r="U416" s="1047"/>
      <c r="V416" s="1047"/>
      <c r="W416" s="1047"/>
      <c r="X416" s="1047"/>
      <c r="Y416" s="1047"/>
      <c r="Z416" s="1047"/>
      <c r="AA416" s="104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1056"/>
      <c r="B417" s="239"/>
      <c r="C417" s="238"/>
      <c r="D417" s="239"/>
      <c r="E417" s="238"/>
      <c r="F417" s="300"/>
      <c r="G417" s="220"/>
      <c r="H417" s="221"/>
      <c r="I417" s="221"/>
      <c r="J417" s="221"/>
      <c r="K417" s="221"/>
      <c r="L417" s="221"/>
      <c r="M417" s="221"/>
      <c r="N417" s="221"/>
      <c r="O417" s="221"/>
      <c r="P417" s="222"/>
      <c r="Q417" s="1046"/>
      <c r="R417" s="1047"/>
      <c r="S417" s="1047"/>
      <c r="T417" s="1047"/>
      <c r="U417" s="1047"/>
      <c r="V417" s="1047"/>
      <c r="W417" s="1047"/>
      <c r="X417" s="1047"/>
      <c r="Y417" s="1047"/>
      <c r="Z417" s="1047"/>
      <c r="AA417" s="1048"/>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1056"/>
      <c r="B418" s="239"/>
      <c r="C418" s="238"/>
      <c r="D418" s="239"/>
      <c r="E418" s="238"/>
      <c r="F418" s="300"/>
      <c r="G418" s="220"/>
      <c r="H418" s="221"/>
      <c r="I418" s="221"/>
      <c r="J418" s="221"/>
      <c r="K418" s="221"/>
      <c r="L418" s="221"/>
      <c r="M418" s="221"/>
      <c r="N418" s="221"/>
      <c r="O418" s="221"/>
      <c r="P418" s="222"/>
      <c r="Q418" s="1046"/>
      <c r="R418" s="1047"/>
      <c r="S418" s="1047"/>
      <c r="T418" s="1047"/>
      <c r="U418" s="1047"/>
      <c r="V418" s="1047"/>
      <c r="W418" s="1047"/>
      <c r="X418" s="1047"/>
      <c r="Y418" s="1047"/>
      <c r="Z418" s="1047"/>
      <c r="AA418" s="104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1056"/>
      <c r="B419" s="239"/>
      <c r="C419" s="238"/>
      <c r="D419" s="239"/>
      <c r="E419" s="238"/>
      <c r="F419" s="300"/>
      <c r="G419" s="223"/>
      <c r="H419" s="180"/>
      <c r="I419" s="180"/>
      <c r="J419" s="180"/>
      <c r="K419" s="180"/>
      <c r="L419" s="180"/>
      <c r="M419" s="180"/>
      <c r="N419" s="180"/>
      <c r="O419" s="180"/>
      <c r="P419" s="224"/>
      <c r="Q419" s="1049"/>
      <c r="R419" s="1050"/>
      <c r="S419" s="1050"/>
      <c r="T419" s="1050"/>
      <c r="U419" s="1050"/>
      <c r="V419" s="1050"/>
      <c r="W419" s="1050"/>
      <c r="X419" s="1050"/>
      <c r="Y419" s="1050"/>
      <c r="Z419" s="1050"/>
      <c r="AA419" s="105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1056"/>
      <c r="B420" s="239"/>
      <c r="C420" s="238"/>
      <c r="D420" s="239"/>
      <c r="E420" s="238"/>
      <c r="F420" s="300"/>
      <c r="G420" s="258" t="s">
        <v>201</v>
      </c>
      <c r="H420" s="185"/>
      <c r="I420" s="185"/>
      <c r="J420" s="185"/>
      <c r="K420" s="185"/>
      <c r="L420" s="185"/>
      <c r="M420" s="185"/>
      <c r="N420" s="185"/>
      <c r="O420" s="185"/>
      <c r="P420" s="186"/>
      <c r="Q420" s="201" t="s">
        <v>253</v>
      </c>
      <c r="R420" s="185"/>
      <c r="S420" s="185"/>
      <c r="T420" s="185"/>
      <c r="U420" s="185"/>
      <c r="V420" s="185"/>
      <c r="W420" s="185"/>
      <c r="X420" s="185"/>
      <c r="Y420" s="185"/>
      <c r="Z420" s="185"/>
      <c r="AA420" s="185"/>
      <c r="AB420" s="273" t="s">
        <v>254</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1056"/>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1056"/>
      <c r="B422" s="239"/>
      <c r="C422" s="238"/>
      <c r="D422" s="239"/>
      <c r="E422" s="238"/>
      <c r="F422" s="300"/>
      <c r="G422" s="218"/>
      <c r="H422" s="177"/>
      <c r="I422" s="177"/>
      <c r="J422" s="177"/>
      <c r="K422" s="177"/>
      <c r="L422" s="177"/>
      <c r="M422" s="177"/>
      <c r="N422" s="177"/>
      <c r="O422" s="177"/>
      <c r="P422" s="219"/>
      <c r="Q422" s="1043"/>
      <c r="R422" s="1044"/>
      <c r="S422" s="1044"/>
      <c r="T422" s="1044"/>
      <c r="U422" s="1044"/>
      <c r="V422" s="1044"/>
      <c r="W422" s="1044"/>
      <c r="X422" s="1044"/>
      <c r="Y422" s="1044"/>
      <c r="Z422" s="1044"/>
      <c r="AA422" s="104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1056"/>
      <c r="B423" s="239"/>
      <c r="C423" s="238"/>
      <c r="D423" s="239"/>
      <c r="E423" s="238"/>
      <c r="F423" s="300"/>
      <c r="G423" s="220"/>
      <c r="H423" s="221"/>
      <c r="I423" s="221"/>
      <c r="J423" s="221"/>
      <c r="K423" s="221"/>
      <c r="L423" s="221"/>
      <c r="M423" s="221"/>
      <c r="N423" s="221"/>
      <c r="O423" s="221"/>
      <c r="P423" s="222"/>
      <c r="Q423" s="1046"/>
      <c r="R423" s="1047"/>
      <c r="S423" s="1047"/>
      <c r="T423" s="1047"/>
      <c r="U423" s="1047"/>
      <c r="V423" s="1047"/>
      <c r="W423" s="1047"/>
      <c r="X423" s="1047"/>
      <c r="Y423" s="1047"/>
      <c r="Z423" s="1047"/>
      <c r="AA423" s="104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1056"/>
      <c r="B424" s="239"/>
      <c r="C424" s="238"/>
      <c r="D424" s="239"/>
      <c r="E424" s="238"/>
      <c r="F424" s="300"/>
      <c r="G424" s="220"/>
      <c r="H424" s="221"/>
      <c r="I424" s="221"/>
      <c r="J424" s="221"/>
      <c r="K424" s="221"/>
      <c r="L424" s="221"/>
      <c r="M424" s="221"/>
      <c r="N424" s="221"/>
      <c r="O424" s="221"/>
      <c r="P424" s="222"/>
      <c r="Q424" s="1046"/>
      <c r="R424" s="1047"/>
      <c r="S424" s="1047"/>
      <c r="T424" s="1047"/>
      <c r="U424" s="1047"/>
      <c r="V424" s="1047"/>
      <c r="W424" s="1047"/>
      <c r="X424" s="1047"/>
      <c r="Y424" s="1047"/>
      <c r="Z424" s="1047"/>
      <c r="AA424" s="1048"/>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1056"/>
      <c r="B425" s="239"/>
      <c r="C425" s="238"/>
      <c r="D425" s="239"/>
      <c r="E425" s="238"/>
      <c r="F425" s="300"/>
      <c r="G425" s="220"/>
      <c r="H425" s="221"/>
      <c r="I425" s="221"/>
      <c r="J425" s="221"/>
      <c r="K425" s="221"/>
      <c r="L425" s="221"/>
      <c r="M425" s="221"/>
      <c r="N425" s="221"/>
      <c r="O425" s="221"/>
      <c r="P425" s="222"/>
      <c r="Q425" s="1046"/>
      <c r="R425" s="1047"/>
      <c r="S425" s="1047"/>
      <c r="T425" s="1047"/>
      <c r="U425" s="1047"/>
      <c r="V425" s="1047"/>
      <c r="W425" s="1047"/>
      <c r="X425" s="1047"/>
      <c r="Y425" s="1047"/>
      <c r="Z425" s="1047"/>
      <c r="AA425" s="104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1056"/>
      <c r="B426" s="239"/>
      <c r="C426" s="238"/>
      <c r="D426" s="239"/>
      <c r="E426" s="301"/>
      <c r="F426" s="302"/>
      <c r="G426" s="223"/>
      <c r="H426" s="180"/>
      <c r="I426" s="180"/>
      <c r="J426" s="180"/>
      <c r="K426" s="180"/>
      <c r="L426" s="180"/>
      <c r="M426" s="180"/>
      <c r="N426" s="180"/>
      <c r="O426" s="180"/>
      <c r="P426" s="224"/>
      <c r="Q426" s="1049"/>
      <c r="R426" s="1050"/>
      <c r="S426" s="1050"/>
      <c r="T426" s="1050"/>
      <c r="U426" s="1050"/>
      <c r="V426" s="1050"/>
      <c r="W426" s="1050"/>
      <c r="X426" s="1050"/>
      <c r="Y426" s="1050"/>
      <c r="Z426" s="1050"/>
      <c r="AA426" s="105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1056"/>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105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1056"/>
      <c r="B429" s="239"/>
      <c r="C429" s="301"/>
      <c r="D429" s="105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1056"/>
      <c r="B430" s="239"/>
      <c r="C430" s="236" t="s">
        <v>586</v>
      </c>
      <c r="D430" s="237"/>
      <c r="E430" s="225" t="s">
        <v>314</v>
      </c>
      <c r="F430" s="490"/>
      <c r="G430" s="227" t="s">
        <v>204</v>
      </c>
      <c r="H430" s="174"/>
      <c r="I430" s="174"/>
      <c r="J430" s="228" t="s">
        <v>635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1056"/>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458</v>
      </c>
      <c r="AJ431" s="200"/>
      <c r="AK431" s="200"/>
      <c r="AL431" s="201"/>
      <c r="AM431" s="200" t="s">
        <v>459</v>
      </c>
      <c r="AN431" s="200"/>
      <c r="AO431" s="200"/>
      <c r="AP431" s="201"/>
      <c r="AQ431" s="201" t="s">
        <v>184</v>
      </c>
      <c r="AR431" s="185"/>
      <c r="AS431" s="185"/>
      <c r="AT431" s="186"/>
      <c r="AU431" s="162" t="s">
        <v>133</v>
      </c>
      <c r="AV431" s="162"/>
      <c r="AW431" s="162"/>
      <c r="AX431" s="163"/>
      <c r="AY431">
        <f>COUNTA($G$433)</f>
        <v>1</v>
      </c>
    </row>
    <row r="432" spans="1:51" ht="18.75" customHeight="1" x14ac:dyDescent="0.15">
      <c r="A432" s="1056"/>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635</v>
      </c>
      <c r="AF432" s="164"/>
      <c r="AG432" s="165" t="s">
        <v>185</v>
      </c>
      <c r="AH432" s="188"/>
      <c r="AI432" s="202"/>
      <c r="AJ432" s="202"/>
      <c r="AK432" s="202"/>
      <c r="AL432" s="203"/>
      <c r="AM432" s="202"/>
      <c r="AN432" s="202"/>
      <c r="AO432" s="202"/>
      <c r="AP432" s="203"/>
      <c r="AQ432" s="217" t="s">
        <v>635</v>
      </c>
      <c r="AR432" s="164"/>
      <c r="AS432" s="165" t="s">
        <v>185</v>
      </c>
      <c r="AT432" s="188"/>
      <c r="AU432" s="164" t="s">
        <v>635</v>
      </c>
      <c r="AV432" s="164"/>
      <c r="AW432" s="165" t="s">
        <v>175</v>
      </c>
      <c r="AX432" s="166"/>
      <c r="AY432">
        <f>$AY$431</f>
        <v>1</v>
      </c>
    </row>
    <row r="433" spans="1:51" ht="23.25" customHeight="1" x14ac:dyDescent="0.15">
      <c r="A433" s="1056"/>
      <c r="B433" s="239"/>
      <c r="C433" s="238"/>
      <c r="D433" s="239"/>
      <c r="E433" s="182"/>
      <c r="F433" s="183"/>
      <c r="G433" s="218" t="s">
        <v>635</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635</v>
      </c>
      <c r="AC433" s="161"/>
      <c r="AD433" s="161"/>
      <c r="AE433" s="152" t="s">
        <v>635</v>
      </c>
      <c r="AF433" s="153"/>
      <c r="AG433" s="153"/>
      <c r="AH433" s="153"/>
      <c r="AI433" s="152" t="s">
        <v>635</v>
      </c>
      <c r="AJ433" s="153"/>
      <c r="AK433" s="153"/>
      <c r="AL433" s="153"/>
      <c r="AM433" s="152" t="s">
        <v>853</v>
      </c>
      <c r="AN433" s="153"/>
      <c r="AO433" s="153"/>
      <c r="AP433" s="154"/>
      <c r="AQ433" s="152" t="s">
        <v>635</v>
      </c>
      <c r="AR433" s="153"/>
      <c r="AS433" s="153"/>
      <c r="AT433" s="154"/>
      <c r="AU433" s="153" t="s">
        <v>635</v>
      </c>
      <c r="AV433" s="153"/>
      <c r="AW433" s="153"/>
      <c r="AX433" s="194"/>
      <c r="AY433">
        <f t="shared" ref="AY433:AY435" si="63">$AY$431</f>
        <v>1</v>
      </c>
    </row>
    <row r="434" spans="1:51" ht="23.25" customHeight="1" x14ac:dyDescent="0.15">
      <c r="A434" s="105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635</v>
      </c>
      <c r="AC434" s="210"/>
      <c r="AD434" s="210"/>
      <c r="AE434" s="152" t="s">
        <v>635</v>
      </c>
      <c r="AF434" s="153"/>
      <c r="AG434" s="153"/>
      <c r="AH434" s="154"/>
      <c r="AI434" s="152" t="s">
        <v>635</v>
      </c>
      <c r="AJ434" s="153"/>
      <c r="AK434" s="153"/>
      <c r="AL434" s="153"/>
      <c r="AM434" s="152" t="s">
        <v>854</v>
      </c>
      <c r="AN434" s="153"/>
      <c r="AO434" s="153"/>
      <c r="AP434" s="154"/>
      <c r="AQ434" s="152" t="s">
        <v>635</v>
      </c>
      <c r="AR434" s="153"/>
      <c r="AS434" s="153"/>
      <c r="AT434" s="154"/>
      <c r="AU434" s="153" t="s">
        <v>635</v>
      </c>
      <c r="AV434" s="153"/>
      <c r="AW434" s="153"/>
      <c r="AX434" s="194"/>
      <c r="AY434">
        <f t="shared" si="63"/>
        <v>1</v>
      </c>
    </row>
    <row r="435" spans="1:51" ht="23.25" customHeight="1" x14ac:dyDescent="0.15">
      <c r="A435" s="105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635</v>
      </c>
      <c r="AF435" s="153"/>
      <c r="AG435" s="153"/>
      <c r="AH435" s="154"/>
      <c r="AI435" s="152" t="s">
        <v>635</v>
      </c>
      <c r="AJ435" s="153"/>
      <c r="AK435" s="153"/>
      <c r="AL435" s="153"/>
      <c r="AM435" s="152" t="s">
        <v>853</v>
      </c>
      <c r="AN435" s="153"/>
      <c r="AO435" s="153"/>
      <c r="AP435" s="154"/>
      <c r="AQ435" s="152" t="s">
        <v>635</v>
      </c>
      <c r="AR435" s="153"/>
      <c r="AS435" s="153"/>
      <c r="AT435" s="154"/>
      <c r="AU435" s="153" t="s">
        <v>635</v>
      </c>
      <c r="AV435" s="153"/>
      <c r="AW435" s="153"/>
      <c r="AX435" s="194"/>
      <c r="AY435">
        <f t="shared" si="63"/>
        <v>1</v>
      </c>
    </row>
    <row r="436" spans="1:51" ht="18.75" hidden="1" customHeight="1" x14ac:dyDescent="0.15">
      <c r="A436" s="1056"/>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458</v>
      </c>
      <c r="AJ436" s="200"/>
      <c r="AK436" s="200"/>
      <c r="AL436" s="201"/>
      <c r="AM436" s="200" t="s">
        <v>459</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1056"/>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105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105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105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1056"/>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458</v>
      </c>
      <c r="AJ441" s="200"/>
      <c r="AK441" s="200"/>
      <c r="AL441" s="201"/>
      <c r="AM441" s="200" t="s">
        <v>459</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1056"/>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105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105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105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1056"/>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458</v>
      </c>
      <c r="AJ446" s="200"/>
      <c r="AK446" s="200"/>
      <c r="AL446" s="201"/>
      <c r="AM446" s="200" t="s">
        <v>459</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1056"/>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105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105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105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1056"/>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458</v>
      </c>
      <c r="AJ451" s="200"/>
      <c r="AK451" s="200"/>
      <c r="AL451" s="201"/>
      <c r="AM451" s="200" t="s">
        <v>459</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1056"/>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105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105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105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1056"/>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458</v>
      </c>
      <c r="AJ456" s="200"/>
      <c r="AK456" s="200"/>
      <c r="AL456" s="201"/>
      <c r="AM456" s="200" t="s">
        <v>459</v>
      </c>
      <c r="AN456" s="200"/>
      <c r="AO456" s="200"/>
      <c r="AP456" s="201"/>
      <c r="AQ456" s="201" t="s">
        <v>184</v>
      </c>
      <c r="AR456" s="185"/>
      <c r="AS456" s="185"/>
      <c r="AT456" s="186"/>
      <c r="AU456" s="162" t="s">
        <v>133</v>
      </c>
      <c r="AV456" s="162"/>
      <c r="AW456" s="162"/>
      <c r="AX456" s="163"/>
      <c r="AY456">
        <f>COUNTA($G$458)</f>
        <v>1</v>
      </c>
    </row>
    <row r="457" spans="1:51" ht="18.75" customHeight="1" x14ac:dyDescent="0.15">
      <c r="A457" s="1056"/>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635</v>
      </c>
      <c r="AF457" s="164"/>
      <c r="AG457" s="165" t="s">
        <v>185</v>
      </c>
      <c r="AH457" s="188"/>
      <c r="AI457" s="202"/>
      <c r="AJ457" s="202"/>
      <c r="AK457" s="202"/>
      <c r="AL457" s="203"/>
      <c r="AM457" s="202"/>
      <c r="AN457" s="202"/>
      <c r="AO457" s="202"/>
      <c r="AP457" s="203"/>
      <c r="AQ457" s="217" t="s">
        <v>635</v>
      </c>
      <c r="AR457" s="164"/>
      <c r="AS457" s="165" t="s">
        <v>185</v>
      </c>
      <c r="AT457" s="188"/>
      <c r="AU457" s="164" t="s">
        <v>635</v>
      </c>
      <c r="AV457" s="164"/>
      <c r="AW457" s="165" t="s">
        <v>175</v>
      </c>
      <c r="AX457" s="166"/>
      <c r="AY457">
        <f>$AY$456</f>
        <v>1</v>
      </c>
    </row>
    <row r="458" spans="1:51" ht="23.25" customHeight="1" x14ac:dyDescent="0.15">
      <c r="A458" s="1056"/>
      <c r="B458" s="239"/>
      <c r="C458" s="238"/>
      <c r="D458" s="239"/>
      <c r="E458" s="182"/>
      <c r="F458" s="183"/>
      <c r="G458" s="218" t="s">
        <v>635</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635</v>
      </c>
      <c r="AC458" s="161"/>
      <c r="AD458" s="161"/>
      <c r="AE458" s="152" t="s">
        <v>635</v>
      </c>
      <c r="AF458" s="153"/>
      <c r="AG458" s="153"/>
      <c r="AH458" s="153"/>
      <c r="AI458" s="152" t="s">
        <v>635</v>
      </c>
      <c r="AJ458" s="153"/>
      <c r="AK458" s="153"/>
      <c r="AL458" s="153"/>
      <c r="AM458" s="152" t="s">
        <v>853</v>
      </c>
      <c r="AN458" s="153"/>
      <c r="AO458" s="153"/>
      <c r="AP458" s="154"/>
      <c r="AQ458" s="152" t="s">
        <v>635</v>
      </c>
      <c r="AR458" s="153"/>
      <c r="AS458" s="153"/>
      <c r="AT458" s="154"/>
      <c r="AU458" s="153" t="s">
        <v>635</v>
      </c>
      <c r="AV458" s="153"/>
      <c r="AW458" s="153"/>
      <c r="AX458" s="194"/>
      <c r="AY458">
        <f t="shared" ref="AY458:AY460" si="68">$AY$456</f>
        <v>1</v>
      </c>
    </row>
    <row r="459" spans="1:51" ht="23.25" customHeight="1" x14ac:dyDescent="0.15">
      <c r="A459" s="105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635</v>
      </c>
      <c r="AC459" s="210"/>
      <c r="AD459" s="210"/>
      <c r="AE459" s="152" t="s">
        <v>635</v>
      </c>
      <c r="AF459" s="153"/>
      <c r="AG459" s="153"/>
      <c r="AH459" s="154"/>
      <c r="AI459" s="152" t="s">
        <v>635</v>
      </c>
      <c r="AJ459" s="153"/>
      <c r="AK459" s="153"/>
      <c r="AL459" s="153"/>
      <c r="AM459" s="152" t="s">
        <v>854</v>
      </c>
      <c r="AN459" s="153"/>
      <c r="AO459" s="153"/>
      <c r="AP459" s="154"/>
      <c r="AQ459" s="152" t="s">
        <v>635</v>
      </c>
      <c r="AR459" s="153"/>
      <c r="AS459" s="153"/>
      <c r="AT459" s="154"/>
      <c r="AU459" s="153" t="s">
        <v>635</v>
      </c>
      <c r="AV459" s="153"/>
      <c r="AW459" s="153"/>
      <c r="AX459" s="194"/>
      <c r="AY459">
        <f t="shared" si="68"/>
        <v>1</v>
      </c>
    </row>
    <row r="460" spans="1:51" ht="23.25" customHeight="1" x14ac:dyDescent="0.15">
      <c r="A460" s="105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635</v>
      </c>
      <c r="AF460" s="153"/>
      <c r="AG460" s="153"/>
      <c r="AH460" s="154"/>
      <c r="AI460" s="152" t="s">
        <v>635</v>
      </c>
      <c r="AJ460" s="153"/>
      <c r="AK460" s="153"/>
      <c r="AL460" s="153"/>
      <c r="AM460" s="152" t="s">
        <v>853</v>
      </c>
      <c r="AN460" s="153"/>
      <c r="AO460" s="153"/>
      <c r="AP460" s="154"/>
      <c r="AQ460" s="152" t="s">
        <v>635</v>
      </c>
      <c r="AR460" s="153"/>
      <c r="AS460" s="153"/>
      <c r="AT460" s="154"/>
      <c r="AU460" s="153" t="s">
        <v>635</v>
      </c>
      <c r="AV460" s="153"/>
      <c r="AW460" s="153"/>
      <c r="AX460" s="194"/>
      <c r="AY460">
        <f t="shared" si="68"/>
        <v>1</v>
      </c>
    </row>
    <row r="461" spans="1:51" ht="18.75" hidden="1" customHeight="1" x14ac:dyDescent="0.15">
      <c r="A461" s="1056"/>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458</v>
      </c>
      <c r="AJ461" s="200"/>
      <c r="AK461" s="200"/>
      <c r="AL461" s="201"/>
      <c r="AM461" s="200" t="s">
        <v>459</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1056"/>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105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105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105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1056"/>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458</v>
      </c>
      <c r="AJ466" s="200"/>
      <c r="AK466" s="200"/>
      <c r="AL466" s="201"/>
      <c r="AM466" s="200" t="s">
        <v>459</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1056"/>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105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105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105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1056"/>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458</v>
      </c>
      <c r="AJ471" s="200"/>
      <c r="AK471" s="200"/>
      <c r="AL471" s="201"/>
      <c r="AM471" s="200" t="s">
        <v>459</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1056"/>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105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105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105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1056"/>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458</v>
      </c>
      <c r="AJ476" s="200"/>
      <c r="AK476" s="200"/>
      <c r="AL476" s="201"/>
      <c r="AM476" s="200" t="s">
        <v>459</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1056"/>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105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105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105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hidden="1" customHeight="1" x14ac:dyDescent="0.15">
      <c r="A481" s="1056"/>
      <c r="B481" s="239"/>
      <c r="C481" s="238"/>
      <c r="D481" s="239"/>
      <c r="E481" s="173" t="s">
        <v>322</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15">
      <c r="A482" s="1056"/>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hidden="1" customHeight="1" x14ac:dyDescent="0.15">
      <c r="A483" s="105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5" hidden="1" customHeight="1" x14ac:dyDescent="0.15">
      <c r="A484" s="1056"/>
      <c r="B484" s="239"/>
      <c r="C484" s="238"/>
      <c r="D484" s="239"/>
      <c r="E484" s="225" t="s">
        <v>317</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1056"/>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458</v>
      </c>
      <c r="AJ485" s="200"/>
      <c r="AK485" s="200"/>
      <c r="AL485" s="201"/>
      <c r="AM485" s="200" t="s">
        <v>459</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1056"/>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105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105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105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1056"/>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458</v>
      </c>
      <c r="AJ490" s="200"/>
      <c r="AK490" s="200"/>
      <c r="AL490" s="201"/>
      <c r="AM490" s="200" t="s">
        <v>459</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1056"/>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105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105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105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1056"/>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458</v>
      </c>
      <c r="AJ495" s="200"/>
      <c r="AK495" s="200"/>
      <c r="AL495" s="201"/>
      <c r="AM495" s="200" t="s">
        <v>459</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1056"/>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105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105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105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1056"/>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458</v>
      </c>
      <c r="AJ500" s="200"/>
      <c r="AK500" s="200"/>
      <c r="AL500" s="201"/>
      <c r="AM500" s="200" t="s">
        <v>459</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1056"/>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105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105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105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1056"/>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458</v>
      </c>
      <c r="AJ505" s="200"/>
      <c r="AK505" s="200"/>
      <c r="AL505" s="201"/>
      <c r="AM505" s="200" t="s">
        <v>459</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1056"/>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105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105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105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1056"/>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458</v>
      </c>
      <c r="AJ510" s="200"/>
      <c r="AK510" s="200"/>
      <c r="AL510" s="201"/>
      <c r="AM510" s="200" t="s">
        <v>459</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1056"/>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105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105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105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1056"/>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458</v>
      </c>
      <c r="AJ515" s="200"/>
      <c r="AK515" s="200"/>
      <c r="AL515" s="201"/>
      <c r="AM515" s="200" t="s">
        <v>459</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1056"/>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105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105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105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1056"/>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458</v>
      </c>
      <c r="AJ520" s="200"/>
      <c r="AK520" s="200"/>
      <c r="AL520" s="201"/>
      <c r="AM520" s="200" t="s">
        <v>459</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1056"/>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105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105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105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1056"/>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458</v>
      </c>
      <c r="AJ525" s="200"/>
      <c r="AK525" s="200"/>
      <c r="AL525" s="201"/>
      <c r="AM525" s="200" t="s">
        <v>459</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1056"/>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105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105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105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1056"/>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458</v>
      </c>
      <c r="AJ530" s="200"/>
      <c r="AK530" s="200"/>
      <c r="AL530" s="201"/>
      <c r="AM530" s="200" t="s">
        <v>459</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1056"/>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105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105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105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1056"/>
      <c r="B535" s="239"/>
      <c r="C535" s="238"/>
      <c r="D535" s="239"/>
      <c r="E535" s="173" t="s">
        <v>323</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105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105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1056"/>
      <c r="B538" s="239"/>
      <c r="C538" s="238"/>
      <c r="D538" s="239"/>
      <c r="E538" s="225" t="s">
        <v>318</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1056"/>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458</v>
      </c>
      <c r="AJ539" s="200"/>
      <c r="AK539" s="200"/>
      <c r="AL539" s="201"/>
      <c r="AM539" s="200" t="s">
        <v>459</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1056"/>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105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105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105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1056"/>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458</v>
      </c>
      <c r="AJ544" s="200"/>
      <c r="AK544" s="200"/>
      <c r="AL544" s="201"/>
      <c r="AM544" s="200" t="s">
        <v>459</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1056"/>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105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105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105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1056"/>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458</v>
      </c>
      <c r="AJ549" s="200"/>
      <c r="AK549" s="200"/>
      <c r="AL549" s="201"/>
      <c r="AM549" s="200" t="s">
        <v>459</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1056"/>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105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105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105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1056"/>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458</v>
      </c>
      <c r="AJ554" s="200"/>
      <c r="AK554" s="200"/>
      <c r="AL554" s="201"/>
      <c r="AM554" s="200" t="s">
        <v>459</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1056"/>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105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105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105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1056"/>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458</v>
      </c>
      <c r="AJ559" s="200"/>
      <c r="AK559" s="200"/>
      <c r="AL559" s="201"/>
      <c r="AM559" s="200" t="s">
        <v>459</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1056"/>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105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105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105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1056"/>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458</v>
      </c>
      <c r="AJ564" s="200"/>
      <c r="AK564" s="200"/>
      <c r="AL564" s="201"/>
      <c r="AM564" s="200" t="s">
        <v>459</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1056"/>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105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105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105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1056"/>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458</v>
      </c>
      <c r="AJ569" s="200"/>
      <c r="AK569" s="200"/>
      <c r="AL569" s="201"/>
      <c r="AM569" s="200" t="s">
        <v>459</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1056"/>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105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105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105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1056"/>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458</v>
      </c>
      <c r="AJ574" s="200"/>
      <c r="AK574" s="200"/>
      <c r="AL574" s="201"/>
      <c r="AM574" s="200" t="s">
        <v>459</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1056"/>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105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105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105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1056"/>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458</v>
      </c>
      <c r="AJ579" s="200"/>
      <c r="AK579" s="200"/>
      <c r="AL579" s="201"/>
      <c r="AM579" s="200" t="s">
        <v>459</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1056"/>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105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105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105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1056"/>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458</v>
      </c>
      <c r="AJ584" s="200"/>
      <c r="AK584" s="200"/>
      <c r="AL584" s="201"/>
      <c r="AM584" s="200" t="s">
        <v>459</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1056"/>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105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105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105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1056"/>
      <c r="B589" s="239"/>
      <c r="C589" s="238"/>
      <c r="D589" s="239"/>
      <c r="E589" s="173" t="s">
        <v>323</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105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105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1056"/>
      <c r="B592" s="239"/>
      <c r="C592" s="238"/>
      <c r="D592" s="239"/>
      <c r="E592" s="225" t="s">
        <v>317</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1056"/>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458</v>
      </c>
      <c r="AJ593" s="200"/>
      <c r="AK593" s="200"/>
      <c r="AL593" s="201"/>
      <c r="AM593" s="200" t="s">
        <v>459</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1056"/>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105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105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105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1056"/>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458</v>
      </c>
      <c r="AJ598" s="200"/>
      <c r="AK598" s="200"/>
      <c r="AL598" s="201"/>
      <c r="AM598" s="200" t="s">
        <v>459</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1056"/>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105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105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105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1056"/>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458</v>
      </c>
      <c r="AJ603" s="200"/>
      <c r="AK603" s="200"/>
      <c r="AL603" s="201"/>
      <c r="AM603" s="200" t="s">
        <v>459</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1056"/>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105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105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105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1056"/>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458</v>
      </c>
      <c r="AJ608" s="200"/>
      <c r="AK608" s="200"/>
      <c r="AL608" s="201"/>
      <c r="AM608" s="200" t="s">
        <v>459</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1056"/>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105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105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105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1056"/>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458</v>
      </c>
      <c r="AJ613" s="200"/>
      <c r="AK613" s="200"/>
      <c r="AL613" s="201"/>
      <c r="AM613" s="200" t="s">
        <v>459</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1056"/>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105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105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105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1056"/>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458</v>
      </c>
      <c r="AJ618" s="200"/>
      <c r="AK618" s="200"/>
      <c r="AL618" s="201"/>
      <c r="AM618" s="200" t="s">
        <v>459</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1056"/>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105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105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105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1056"/>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458</v>
      </c>
      <c r="AJ623" s="200"/>
      <c r="AK623" s="200"/>
      <c r="AL623" s="201"/>
      <c r="AM623" s="200" t="s">
        <v>459</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1056"/>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105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105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105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1056"/>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458</v>
      </c>
      <c r="AJ628" s="200"/>
      <c r="AK628" s="200"/>
      <c r="AL628" s="201"/>
      <c r="AM628" s="200" t="s">
        <v>459</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1056"/>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105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105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105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1056"/>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458</v>
      </c>
      <c r="AJ633" s="200"/>
      <c r="AK633" s="200"/>
      <c r="AL633" s="201"/>
      <c r="AM633" s="200" t="s">
        <v>459</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1056"/>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105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105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105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1056"/>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458</v>
      </c>
      <c r="AJ638" s="200"/>
      <c r="AK638" s="200"/>
      <c r="AL638" s="201"/>
      <c r="AM638" s="200" t="s">
        <v>459</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1056"/>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105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105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105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1056"/>
      <c r="B643" s="239"/>
      <c r="C643" s="238"/>
      <c r="D643" s="239"/>
      <c r="E643" s="173" t="s">
        <v>323</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105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105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1056"/>
      <c r="B646" s="239"/>
      <c r="C646" s="238"/>
      <c r="D646" s="239"/>
      <c r="E646" s="225" t="s">
        <v>318</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1056"/>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458</v>
      </c>
      <c r="AJ647" s="200"/>
      <c r="AK647" s="200"/>
      <c r="AL647" s="201"/>
      <c r="AM647" s="200" t="s">
        <v>459</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1056"/>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105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105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105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1056"/>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458</v>
      </c>
      <c r="AJ652" s="200"/>
      <c r="AK652" s="200"/>
      <c r="AL652" s="201"/>
      <c r="AM652" s="200" t="s">
        <v>459</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1056"/>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105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105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105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1056"/>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458</v>
      </c>
      <c r="AJ657" s="200"/>
      <c r="AK657" s="200"/>
      <c r="AL657" s="201"/>
      <c r="AM657" s="200" t="s">
        <v>459</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1056"/>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105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105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105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1056"/>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458</v>
      </c>
      <c r="AJ662" s="200"/>
      <c r="AK662" s="200"/>
      <c r="AL662" s="201"/>
      <c r="AM662" s="200" t="s">
        <v>459</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1056"/>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105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105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105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1056"/>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458</v>
      </c>
      <c r="AJ667" s="200"/>
      <c r="AK667" s="200"/>
      <c r="AL667" s="201"/>
      <c r="AM667" s="200" t="s">
        <v>459</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1056"/>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105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105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105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1056"/>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458</v>
      </c>
      <c r="AJ672" s="200"/>
      <c r="AK672" s="200"/>
      <c r="AL672" s="201"/>
      <c r="AM672" s="200" t="s">
        <v>459</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1056"/>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105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105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105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1056"/>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458</v>
      </c>
      <c r="AJ677" s="200"/>
      <c r="AK677" s="200"/>
      <c r="AL677" s="201"/>
      <c r="AM677" s="200" t="s">
        <v>459</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1056"/>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105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105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105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1056"/>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458</v>
      </c>
      <c r="AJ682" s="200"/>
      <c r="AK682" s="200"/>
      <c r="AL682" s="201"/>
      <c r="AM682" s="200" t="s">
        <v>459</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1056"/>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105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105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105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1056"/>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458</v>
      </c>
      <c r="AJ687" s="200"/>
      <c r="AK687" s="200"/>
      <c r="AL687" s="201"/>
      <c r="AM687" s="200" t="s">
        <v>459</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1056"/>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105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105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105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1056"/>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458</v>
      </c>
      <c r="AJ692" s="200"/>
      <c r="AK692" s="200"/>
      <c r="AL692" s="201"/>
      <c r="AM692" s="200" t="s">
        <v>459</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1056"/>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105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105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105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customHeight="1" x14ac:dyDescent="0.15">
      <c r="A697" s="1056"/>
      <c r="B697" s="239"/>
      <c r="C697" s="238"/>
      <c r="D697" s="239"/>
      <c r="E697" s="173" t="s">
        <v>323</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1</v>
      </c>
    </row>
    <row r="698" spans="1:51" ht="24.75" customHeight="1" x14ac:dyDescent="0.15">
      <c r="A698" s="1056"/>
      <c r="B698" s="239"/>
      <c r="C698" s="238"/>
      <c r="D698" s="239"/>
      <c r="E698" s="176" t="s">
        <v>635</v>
      </c>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1</v>
      </c>
    </row>
    <row r="699" spans="1:51" ht="24.75" customHeight="1" thickBot="1" x14ac:dyDescent="0.2">
      <c r="A699" s="105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1</v>
      </c>
    </row>
    <row r="700" spans="1:51" ht="27" customHeight="1" x14ac:dyDescent="0.15">
      <c r="A700" s="472" t="s">
        <v>46</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1" ht="27" customHeight="1" x14ac:dyDescent="0.15">
      <c r="A701" s="5"/>
      <c r="B701" s="6"/>
      <c r="C701" s="945" t="s">
        <v>31</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946"/>
      <c r="AD701" s="667" t="s">
        <v>35</v>
      </c>
      <c r="AE701" s="667"/>
      <c r="AF701" s="667"/>
      <c r="AG701" s="666" t="s">
        <v>30</v>
      </c>
      <c r="AH701" s="667"/>
      <c r="AI701" s="667"/>
      <c r="AJ701" s="667"/>
      <c r="AK701" s="667"/>
      <c r="AL701" s="667"/>
      <c r="AM701" s="667"/>
      <c r="AN701" s="667"/>
      <c r="AO701" s="667"/>
      <c r="AP701" s="667"/>
      <c r="AQ701" s="667"/>
      <c r="AR701" s="667"/>
      <c r="AS701" s="667"/>
      <c r="AT701" s="667"/>
      <c r="AU701" s="667"/>
      <c r="AV701" s="667"/>
      <c r="AW701" s="667"/>
      <c r="AX701" s="668"/>
    </row>
    <row r="702" spans="1:51" ht="44.65" customHeight="1" x14ac:dyDescent="0.15">
      <c r="A702" s="571" t="s">
        <v>139</v>
      </c>
      <c r="B702" s="572"/>
      <c r="C702" s="789" t="s">
        <v>140</v>
      </c>
      <c r="D702" s="790"/>
      <c r="E702" s="790"/>
      <c r="F702" s="790"/>
      <c r="G702" s="790"/>
      <c r="H702" s="790"/>
      <c r="I702" s="790"/>
      <c r="J702" s="790"/>
      <c r="K702" s="790"/>
      <c r="L702" s="790"/>
      <c r="M702" s="790"/>
      <c r="N702" s="790"/>
      <c r="O702" s="790"/>
      <c r="P702" s="790"/>
      <c r="Q702" s="790"/>
      <c r="R702" s="790"/>
      <c r="S702" s="790"/>
      <c r="T702" s="790"/>
      <c r="U702" s="790"/>
      <c r="V702" s="790"/>
      <c r="W702" s="790"/>
      <c r="X702" s="790"/>
      <c r="Y702" s="790"/>
      <c r="Z702" s="790"/>
      <c r="AA702" s="790"/>
      <c r="AB702" s="790"/>
      <c r="AC702" s="791"/>
      <c r="AD702" s="958" t="s">
        <v>658</v>
      </c>
      <c r="AE702" s="959"/>
      <c r="AF702" s="959"/>
      <c r="AG702" s="947" t="s">
        <v>660</v>
      </c>
      <c r="AH702" s="948"/>
      <c r="AI702" s="948"/>
      <c r="AJ702" s="948"/>
      <c r="AK702" s="948"/>
      <c r="AL702" s="948"/>
      <c r="AM702" s="948"/>
      <c r="AN702" s="948"/>
      <c r="AO702" s="948"/>
      <c r="AP702" s="948"/>
      <c r="AQ702" s="948"/>
      <c r="AR702" s="948"/>
      <c r="AS702" s="948"/>
      <c r="AT702" s="948"/>
      <c r="AU702" s="948"/>
      <c r="AV702" s="948"/>
      <c r="AW702" s="948"/>
      <c r="AX702" s="949"/>
    </row>
    <row r="703" spans="1:51" ht="59.1" customHeight="1" x14ac:dyDescent="0.15">
      <c r="A703" s="573"/>
      <c r="B703" s="574"/>
      <c r="C703" s="657" t="s">
        <v>36</v>
      </c>
      <c r="D703" s="658"/>
      <c r="E703" s="658"/>
      <c r="F703" s="658"/>
      <c r="G703" s="658"/>
      <c r="H703" s="658"/>
      <c r="I703" s="658"/>
      <c r="J703" s="658"/>
      <c r="K703" s="658"/>
      <c r="L703" s="658"/>
      <c r="M703" s="658"/>
      <c r="N703" s="658"/>
      <c r="O703" s="658"/>
      <c r="P703" s="658"/>
      <c r="Q703" s="658"/>
      <c r="R703" s="658"/>
      <c r="S703" s="658"/>
      <c r="T703" s="658"/>
      <c r="U703" s="658"/>
      <c r="V703" s="658"/>
      <c r="W703" s="658"/>
      <c r="X703" s="658"/>
      <c r="Y703" s="658"/>
      <c r="Z703" s="658"/>
      <c r="AA703" s="658"/>
      <c r="AB703" s="658"/>
      <c r="AC703" s="647"/>
      <c r="AD703" s="170" t="s">
        <v>658</v>
      </c>
      <c r="AE703" s="171"/>
      <c r="AF703" s="171"/>
      <c r="AG703" s="652" t="s">
        <v>661</v>
      </c>
      <c r="AH703" s="653"/>
      <c r="AI703" s="653"/>
      <c r="AJ703" s="653"/>
      <c r="AK703" s="653"/>
      <c r="AL703" s="653"/>
      <c r="AM703" s="653"/>
      <c r="AN703" s="653"/>
      <c r="AO703" s="653"/>
      <c r="AP703" s="653"/>
      <c r="AQ703" s="653"/>
      <c r="AR703" s="653"/>
      <c r="AS703" s="653"/>
      <c r="AT703" s="653"/>
      <c r="AU703" s="653"/>
      <c r="AV703" s="653"/>
      <c r="AW703" s="653"/>
      <c r="AX703" s="654"/>
    </row>
    <row r="704" spans="1:51" ht="60.6" customHeight="1" x14ac:dyDescent="0.15">
      <c r="A704" s="575"/>
      <c r="B704" s="576"/>
      <c r="C704" s="659" t="s">
        <v>141</v>
      </c>
      <c r="D704" s="660"/>
      <c r="E704" s="660"/>
      <c r="F704" s="660"/>
      <c r="G704" s="660"/>
      <c r="H704" s="660"/>
      <c r="I704" s="660"/>
      <c r="J704" s="660"/>
      <c r="K704" s="660"/>
      <c r="L704" s="660"/>
      <c r="M704" s="660"/>
      <c r="N704" s="660"/>
      <c r="O704" s="660"/>
      <c r="P704" s="660"/>
      <c r="Q704" s="660"/>
      <c r="R704" s="660"/>
      <c r="S704" s="660"/>
      <c r="T704" s="660"/>
      <c r="U704" s="660"/>
      <c r="V704" s="660"/>
      <c r="W704" s="660"/>
      <c r="X704" s="660"/>
      <c r="Y704" s="660"/>
      <c r="Z704" s="660"/>
      <c r="AA704" s="660"/>
      <c r="AB704" s="660"/>
      <c r="AC704" s="661"/>
      <c r="AD704" s="643" t="s">
        <v>658</v>
      </c>
      <c r="AE704" s="644"/>
      <c r="AF704" s="644"/>
      <c r="AG704" s="787" t="s">
        <v>662</v>
      </c>
      <c r="AH704" s="221"/>
      <c r="AI704" s="221"/>
      <c r="AJ704" s="221"/>
      <c r="AK704" s="221"/>
      <c r="AL704" s="221"/>
      <c r="AM704" s="221"/>
      <c r="AN704" s="221"/>
      <c r="AO704" s="221"/>
      <c r="AP704" s="221"/>
      <c r="AQ704" s="221"/>
      <c r="AR704" s="221"/>
      <c r="AS704" s="221"/>
      <c r="AT704" s="221"/>
      <c r="AU704" s="221"/>
      <c r="AV704" s="221"/>
      <c r="AW704" s="221"/>
      <c r="AX704" s="788"/>
    </row>
    <row r="705" spans="1:50" ht="27" customHeight="1" x14ac:dyDescent="0.15">
      <c r="A705" s="679" t="s">
        <v>38</v>
      </c>
      <c r="B705" s="830"/>
      <c r="C705" s="662" t="s">
        <v>40</v>
      </c>
      <c r="D705" s="663"/>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665"/>
      <c r="AD705" s="795" t="s">
        <v>658</v>
      </c>
      <c r="AE705" s="796"/>
      <c r="AF705" s="796"/>
      <c r="AG705" s="176" t="s">
        <v>878</v>
      </c>
      <c r="AH705" s="177"/>
      <c r="AI705" s="177"/>
      <c r="AJ705" s="177"/>
      <c r="AK705" s="177"/>
      <c r="AL705" s="177"/>
      <c r="AM705" s="177"/>
      <c r="AN705" s="177"/>
      <c r="AO705" s="177"/>
      <c r="AP705" s="177"/>
      <c r="AQ705" s="177"/>
      <c r="AR705" s="177"/>
      <c r="AS705" s="177"/>
      <c r="AT705" s="177"/>
      <c r="AU705" s="177"/>
      <c r="AV705" s="177"/>
      <c r="AW705" s="177"/>
      <c r="AX705" s="178"/>
    </row>
    <row r="706" spans="1:50" ht="47.1" customHeight="1" x14ac:dyDescent="0.15">
      <c r="A706" s="719"/>
      <c r="B706" s="831"/>
      <c r="C706" s="672"/>
      <c r="D706" s="673"/>
      <c r="E706" s="744" t="s">
        <v>296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170" t="s">
        <v>729</v>
      </c>
      <c r="AE706" s="171"/>
      <c r="AF706" s="172"/>
      <c r="AG706" s="787"/>
      <c r="AH706" s="221"/>
      <c r="AI706" s="221"/>
      <c r="AJ706" s="221"/>
      <c r="AK706" s="221"/>
      <c r="AL706" s="221"/>
      <c r="AM706" s="221"/>
      <c r="AN706" s="221"/>
      <c r="AO706" s="221"/>
      <c r="AP706" s="221"/>
      <c r="AQ706" s="221"/>
      <c r="AR706" s="221"/>
      <c r="AS706" s="221"/>
      <c r="AT706" s="221"/>
      <c r="AU706" s="221"/>
      <c r="AV706" s="221"/>
      <c r="AW706" s="221"/>
      <c r="AX706" s="788"/>
    </row>
    <row r="707" spans="1:50" ht="54" customHeight="1" x14ac:dyDescent="0.15">
      <c r="A707" s="719"/>
      <c r="B707" s="831"/>
      <c r="C707" s="674"/>
      <c r="D707" s="675"/>
      <c r="E707" s="747" t="s">
        <v>239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641" t="s">
        <v>729</v>
      </c>
      <c r="AE707" s="642"/>
      <c r="AF707" s="642"/>
      <c r="AG707" s="787"/>
      <c r="AH707" s="221"/>
      <c r="AI707" s="221"/>
      <c r="AJ707" s="221"/>
      <c r="AK707" s="221"/>
      <c r="AL707" s="221"/>
      <c r="AM707" s="221"/>
      <c r="AN707" s="221"/>
      <c r="AO707" s="221"/>
      <c r="AP707" s="221"/>
      <c r="AQ707" s="221"/>
      <c r="AR707" s="221"/>
      <c r="AS707" s="221"/>
      <c r="AT707" s="221"/>
      <c r="AU707" s="221"/>
      <c r="AV707" s="221"/>
      <c r="AW707" s="221"/>
      <c r="AX707" s="788"/>
    </row>
    <row r="708" spans="1:50" ht="26.25" customHeight="1" x14ac:dyDescent="0.15">
      <c r="A708" s="719"/>
      <c r="B708" s="720"/>
      <c r="C708" s="655" t="s">
        <v>41</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728" t="s">
        <v>658</v>
      </c>
      <c r="AE708" s="729"/>
      <c r="AF708" s="729"/>
      <c r="AG708" s="568" t="s">
        <v>663</v>
      </c>
      <c r="AH708" s="569"/>
      <c r="AI708" s="569"/>
      <c r="AJ708" s="569"/>
      <c r="AK708" s="569"/>
      <c r="AL708" s="569"/>
      <c r="AM708" s="569"/>
      <c r="AN708" s="569"/>
      <c r="AO708" s="569"/>
      <c r="AP708" s="569"/>
      <c r="AQ708" s="569"/>
      <c r="AR708" s="569"/>
      <c r="AS708" s="569"/>
      <c r="AT708" s="569"/>
      <c r="AU708" s="569"/>
      <c r="AV708" s="569"/>
      <c r="AW708" s="569"/>
      <c r="AX708" s="570"/>
    </row>
    <row r="709" spans="1:50" ht="30.6" customHeight="1" x14ac:dyDescent="0.15">
      <c r="A709" s="719"/>
      <c r="B709" s="720"/>
      <c r="C709" s="646" t="s">
        <v>142</v>
      </c>
      <c r="D709" s="647"/>
      <c r="E709" s="647"/>
      <c r="F709" s="647"/>
      <c r="G709" s="647"/>
      <c r="H709" s="647"/>
      <c r="I709" s="647"/>
      <c r="J709" s="647"/>
      <c r="K709" s="647"/>
      <c r="L709" s="647"/>
      <c r="M709" s="647"/>
      <c r="N709" s="647"/>
      <c r="O709" s="647"/>
      <c r="P709" s="647"/>
      <c r="Q709" s="647"/>
      <c r="R709" s="647"/>
      <c r="S709" s="647"/>
      <c r="T709" s="647"/>
      <c r="U709" s="647"/>
      <c r="V709" s="647"/>
      <c r="W709" s="647"/>
      <c r="X709" s="647"/>
      <c r="Y709" s="647"/>
      <c r="Z709" s="647"/>
      <c r="AA709" s="647"/>
      <c r="AB709" s="647"/>
      <c r="AC709" s="647"/>
      <c r="AD709" s="170" t="s">
        <v>658</v>
      </c>
      <c r="AE709" s="171"/>
      <c r="AF709" s="171"/>
      <c r="AG709" s="652" t="s">
        <v>664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719"/>
      <c r="B710" s="720"/>
      <c r="C710" s="646" t="s">
        <v>37</v>
      </c>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170" t="s">
        <v>665</v>
      </c>
      <c r="AE710" s="171"/>
      <c r="AF710" s="171"/>
      <c r="AG710" s="652" t="s">
        <v>321</v>
      </c>
      <c r="AH710" s="653"/>
      <c r="AI710" s="653"/>
      <c r="AJ710" s="653"/>
      <c r="AK710" s="653"/>
      <c r="AL710" s="653"/>
      <c r="AM710" s="653"/>
      <c r="AN710" s="653"/>
      <c r="AO710" s="653"/>
      <c r="AP710" s="653"/>
      <c r="AQ710" s="653"/>
      <c r="AR710" s="653"/>
      <c r="AS710" s="653"/>
      <c r="AT710" s="653"/>
      <c r="AU710" s="653"/>
      <c r="AV710" s="653"/>
      <c r="AW710" s="653"/>
      <c r="AX710" s="654"/>
    </row>
    <row r="711" spans="1:50" ht="30" customHeight="1" x14ac:dyDescent="0.15">
      <c r="A711" s="719"/>
      <c r="B711" s="720"/>
      <c r="C711" s="646" t="s">
        <v>42</v>
      </c>
      <c r="D711" s="647"/>
      <c r="E711" s="647"/>
      <c r="F711" s="647"/>
      <c r="G711" s="647"/>
      <c r="H711" s="647"/>
      <c r="I711" s="647"/>
      <c r="J711" s="647"/>
      <c r="K711" s="647"/>
      <c r="L711" s="647"/>
      <c r="M711" s="647"/>
      <c r="N711" s="647"/>
      <c r="O711" s="647"/>
      <c r="P711" s="647"/>
      <c r="Q711" s="647"/>
      <c r="R711" s="647"/>
      <c r="S711" s="647"/>
      <c r="T711" s="647"/>
      <c r="U711" s="647"/>
      <c r="V711" s="647"/>
      <c r="W711" s="647"/>
      <c r="X711" s="647"/>
      <c r="Y711" s="647"/>
      <c r="Z711" s="647"/>
      <c r="AA711" s="647"/>
      <c r="AB711" s="647"/>
      <c r="AC711" s="648"/>
      <c r="AD711" s="170" t="s">
        <v>658</v>
      </c>
      <c r="AE711" s="171"/>
      <c r="AF711" s="171"/>
      <c r="AG711" s="652" t="s">
        <v>666</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719"/>
      <c r="B712" s="720"/>
      <c r="C712" s="646" t="s">
        <v>264</v>
      </c>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8"/>
      <c r="AD712" s="643" t="s">
        <v>665</v>
      </c>
      <c r="AE712" s="644"/>
      <c r="AF712" s="644"/>
      <c r="AG712" s="652" t="s">
        <v>321</v>
      </c>
      <c r="AH712" s="653"/>
      <c r="AI712" s="653"/>
      <c r="AJ712" s="653"/>
      <c r="AK712" s="653"/>
      <c r="AL712" s="653"/>
      <c r="AM712" s="653"/>
      <c r="AN712" s="653"/>
      <c r="AO712" s="653"/>
      <c r="AP712" s="653"/>
      <c r="AQ712" s="653"/>
      <c r="AR712" s="653"/>
      <c r="AS712" s="653"/>
      <c r="AT712" s="653"/>
      <c r="AU712" s="653"/>
      <c r="AV712" s="653"/>
      <c r="AW712" s="653"/>
      <c r="AX712" s="654"/>
    </row>
    <row r="713" spans="1:50" ht="26.25" customHeight="1" x14ac:dyDescent="0.15">
      <c r="A713" s="719"/>
      <c r="B713" s="720"/>
      <c r="C713" s="167" t="s">
        <v>265</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658</v>
      </c>
      <c r="AE713" s="171"/>
      <c r="AF713" s="172"/>
      <c r="AG713" s="652" t="s">
        <v>667</v>
      </c>
      <c r="AH713" s="653"/>
      <c r="AI713" s="653"/>
      <c r="AJ713" s="653"/>
      <c r="AK713" s="653"/>
      <c r="AL713" s="653"/>
      <c r="AM713" s="653"/>
      <c r="AN713" s="653"/>
      <c r="AO713" s="653"/>
      <c r="AP713" s="653"/>
      <c r="AQ713" s="653"/>
      <c r="AR713" s="653"/>
      <c r="AS713" s="653"/>
      <c r="AT713" s="653"/>
      <c r="AU713" s="653"/>
      <c r="AV713" s="653"/>
      <c r="AW713" s="653"/>
      <c r="AX713" s="654"/>
    </row>
    <row r="714" spans="1:50" ht="56.65" customHeight="1" x14ac:dyDescent="0.15">
      <c r="A714" s="721"/>
      <c r="B714" s="722"/>
      <c r="C714" s="832" t="s">
        <v>243</v>
      </c>
      <c r="D714" s="833"/>
      <c r="E714" s="833"/>
      <c r="F714" s="833"/>
      <c r="G714" s="833"/>
      <c r="H714" s="833"/>
      <c r="I714" s="833"/>
      <c r="J714" s="833"/>
      <c r="K714" s="833"/>
      <c r="L714" s="833"/>
      <c r="M714" s="833"/>
      <c r="N714" s="833"/>
      <c r="O714" s="833"/>
      <c r="P714" s="833"/>
      <c r="Q714" s="833"/>
      <c r="R714" s="833"/>
      <c r="S714" s="833"/>
      <c r="T714" s="833"/>
      <c r="U714" s="833"/>
      <c r="V714" s="833"/>
      <c r="W714" s="833"/>
      <c r="X714" s="833"/>
      <c r="Y714" s="833"/>
      <c r="Z714" s="833"/>
      <c r="AA714" s="833"/>
      <c r="AB714" s="833"/>
      <c r="AC714" s="834"/>
      <c r="AD714" s="649" t="s">
        <v>658</v>
      </c>
      <c r="AE714" s="650"/>
      <c r="AF714" s="651"/>
      <c r="AG714" s="750" t="s">
        <v>668</v>
      </c>
      <c r="AH714" s="751"/>
      <c r="AI714" s="751"/>
      <c r="AJ714" s="751"/>
      <c r="AK714" s="751"/>
      <c r="AL714" s="751"/>
      <c r="AM714" s="751"/>
      <c r="AN714" s="751"/>
      <c r="AO714" s="751"/>
      <c r="AP714" s="751"/>
      <c r="AQ714" s="751"/>
      <c r="AR714" s="751"/>
      <c r="AS714" s="751"/>
      <c r="AT714" s="751"/>
      <c r="AU714" s="751"/>
      <c r="AV714" s="751"/>
      <c r="AW714" s="751"/>
      <c r="AX714" s="752"/>
    </row>
    <row r="715" spans="1:50" ht="82.5" customHeight="1" x14ac:dyDescent="0.15">
      <c r="A715" s="679" t="s">
        <v>39</v>
      </c>
      <c r="B715" s="718"/>
      <c r="C715" s="723" t="s">
        <v>244</v>
      </c>
      <c r="D715" s="724"/>
      <c r="E715" s="724"/>
      <c r="F715" s="724"/>
      <c r="G715" s="724"/>
      <c r="H715" s="724"/>
      <c r="I715" s="724"/>
      <c r="J715" s="724"/>
      <c r="K715" s="724"/>
      <c r="L715" s="724"/>
      <c r="M715" s="724"/>
      <c r="N715" s="724"/>
      <c r="O715" s="724"/>
      <c r="P715" s="724"/>
      <c r="Q715" s="724"/>
      <c r="R715" s="724"/>
      <c r="S715" s="724"/>
      <c r="T715" s="724"/>
      <c r="U715" s="724"/>
      <c r="V715" s="724"/>
      <c r="W715" s="724"/>
      <c r="X715" s="724"/>
      <c r="Y715" s="724"/>
      <c r="Z715" s="724"/>
      <c r="AA715" s="724"/>
      <c r="AB715" s="724"/>
      <c r="AC715" s="725"/>
      <c r="AD715" s="728" t="s">
        <v>658</v>
      </c>
      <c r="AE715" s="729"/>
      <c r="AF715" s="838"/>
      <c r="AG715" s="568" t="s">
        <v>874</v>
      </c>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719"/>
      <c r="B716" s="720"/>
      <c r="C716" s="851" t="s">
        <v>44</v>
      </c>
      <c r="D716" s="852"/>
      <c r="E716" s="852"/>
      <c r="F716" s="852"/>
      <c r="G716" s="852"/>
      <c r="H716" s="852"/>
      <c r="I716" s="852"/>
      <c r="J716" s="852"/>
      <c r="K716" s="852"/>
      <c r="L716" s="852"/>
      <c r="M716" s="852"/>
      <c r="N716" s="852"/>
      <c r="O716" s="852"/>
      <c r="P716" s="852"/>
      <c r="Q716" s="852"/>
      <c r="R716" s="852"/>
      <c r="S716" s="852"/>
      <c r="T716" s="852"/>
      <c r="U716" s="852"/>
      <c r="V716" s="852"/>
      <c r="W716" s="852"/>
      <c r="X716" s="852"/>
      <c r="Y716" s="852"/>
      <c r="Z716" s="852"/>
      <c r="AA716" s="852"/>
      <c r="AB716" s="852"/>
      <c r="AC716" s="853"/>
      <c r="AD716" s="819" t="s">
        <v>658</v>
      </c>
      <c r="AE716" s="820"/>
      <c r="AF716" s="820"/>
      <c r="AG716" s="652" t="s">
        <v>669</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719"/>
      <c r="B717" s="720"/>
      <c r="C717" s="646" t="s">
        <v>195</v>
      </c>
      <c r="D717" s="647"/>
      <c r="E717" s="647"/>
      <c r="F717" s="647"/>
      <c r="G717" s="647"/>
      <c r="H717" s="647"/>
      <c r="I717" s="647"/>
      <c r="J717" s="647"/>
      <c r="K717" s="647"/>
      <c r="L717" s="647"/>
      <c r="M717" s="647"/>
      <c r="N717" s="647"/>
      <c r="O717" s="647"/>
      <c r="P717" s="647"/>
      <c r="Q717" s="647"/>
      <c r="R717" s="647"/>
      <c r="S717" s="647"/>
      <c r="T717" s="647"/>
      <c r="U717" s="647"/>
      <c r="V717" s="647"/>
      <c r="W717" s="647"/>
      <c r="X717" s="647"/>
      <c r="Y717" s="647"/>
      <c r="Z717" s="647"/>
      <c r="AA717" s="647"/>
      <c r="AB717" s="647"/>
      <c r="AC717" s="647"/>
      <c r="AD717" s="170" t="s">
        <v>658</v>
      </c>
      <c r="AE717" s="171"/>
      <c r="AF717" s="171"/>
      <c r="AG717" s="652" t="s">
        <v>670</v>
      </c>
      <c r="AH717" s="653"/>
      <c r="AI717" s="653"/>
      <c r="AJ717" s="653"/>
      <c r="AK717" s="653"/>
      <c r="AL717" s="653"/>
      <c r="AM717" s="653"/>
      <c r="AN717" s="653"/>
      <c r="AO717" s="653"/>
      <c r="AP717" s="653"/>
      <c r="AQ717" s="653"/>
      <c r="AR717" s="653"/>
      <c r="AS717" s="653"/>
      <c r="AT717" s="653"/>
      <c r="AU717" s="653"/>
      <c r="AV717" s="653"/>
      <c r="AW717" s="653"/>
      <c r="AX717" s="654"/>
    </row>
    <row r="718" spans="1:50" ht="31.5" customHeight="1" x14ac:dyDescent="0.15">
      <c r="A718" s="721"/>
      <c r="B718" s="722"/>
      <c r="C718" s="646" t="s">
        <v>43</v>
      </c>
      <c r="D718" s="647"/>
      <c r="E718" s="647"/>
      <c r="F718" s="647"/>
      <c r="G718" s="647"/>
      <c r="H718" s="647"/>
      <c r="I718" s="647"/>
      <c r="J718" s="647"/>
      <c r="K718" s="647"/>
      <c r="L718" s="647"/>
      <c r="M718" s="647"/>
      <c r="N718" s="647"/>
      <c r="O718" s="647"/>
      <c r="P718" s="647"/>
      <c r="Q718" s="647"/>
      <c r="R718" s="647"/>
      <c r="S718" s="647"/>
      <c r="T718" s="647"/>
      <c r="U718" s="647"/>
      <c r="V718" s="647"/>
      <c r="W718" s="647"/>
      <c r="X718" s="647"/>
      <c r="Y718" s="647"/>
      <c r="Z718" s="647"/>
      <c r="AA718" s="647"/>
      <c r="AB718" s="647"/>
      <c r="AC718" s="647"/>
      <c r="AD718" s="170" t="s">
        <v>658</v>
      </c>
      <c r="AE718" s="171"/>
      <c r="AF718" s="171"/>
      <c r="AG718" s="179" t="s">
        <v>671</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712" t="s">
        <v>57</v>
      </c>
      <c r="B719" s="713"/>
      <c r="C719" s="854" t="s">
        <v>143</v>
      </c>
      <c r="D719" s="855"/>
      <c r="E719" s="855"/>
      <c r="F719" s="855"/>
      <c r="G719" s="855"/>
      <c r="H719" s="855"/>
      <c r="I719" s="855"/>
      <c r="J719" s="855"/>
      <c r="K719" s="855"/>
      <c r="L719" s="855"/>
      <c r="M719" s="855"/>
      <c r="N719" s="855"/>
      <c r="O719" s="855"/>
      <c r="P719" s="855"/>
      <c r="Q719" s="855"/>
      <c r="R719" s="855"/>
      <c r="S719" s="855"/>
      <c r="T719" s="855"/>
      <c r="U719" s="855"/>
      <c r="V719" s="855"/>
      <c r="W719" s="855"/>
      <c r="X719" s="855"/>
      <c r="Y719" s="855"/>
      <c r="Z719" s="855"/>
      <c r="AA719" s="855"/>
      <c r="AB719" s="855"/>
      <c r="AC719" s="664"/>
      <c r="AD719" s="728" t="s">
        <v>658</v>
      </c>
      <c r="AE719" s="729"/>
      <c r="AF719" s="729"/>
      <c r="AG719" s="176" t="s">
        <v>672</v>
      </c>
      <c r="AH719" s="177"/>
      <c r="AI719" s="177"/>
      <c r="AJ719" s="177"/>
      <c r="AK719" s="177"/>
      <c r="AL719" s="177"/>
      <c r="AM719" s="177"/>
      <c r="AN719" s="177"/>
      <c r="AO719" s="177"/>
      <c r="AP719" s="177"/>
      <c r="AQ719" s="177"/>
      <c r="AR719" s="177"/>
      <c r="AS719" s="177"/>
      <c r="AT719" s="177"/>
      <c r="AU719" s="177"/>
      <c r="AV719" s="177"/>
      <c r="AW719" s="177"/>
      <c r="AX719" s="178"/>
    </row>
    <row r="720" spans="1:50" ht="19.899999999999999" customHeight="1" x14ac:dyDescent="0.15">
      <c r="A720" s="714"/>
      <c r="B720" s="715"/>
      <c r="C720" s="996" t="s">
        <v>257</v>
      </c>
      <c r="D720" s="994"/>
      <c r="E720" s="994"/>
      <c r="F720" s="997"/>
      <c r="G720" s="993" t="s">
        <v>258</v>
      </c>
      <c r="H720" s="994"/>
      <c r="I720" s="994"/>
      <c r="J720" s="994"/>
      <c r="K720" s="994"/>
      <c r="L720" s="994"/>
      <c r="M720" s="994"/>
      <c r="N720" s="993" t="s">
        <v>261</v>
      </c>
      <c r="O720" s="994"/>
      <c r="P720" s="994"/>
      <c r="Q720" s="994"/>
      <c r="R720" s="994"/>
      <c r="S720" s="994"/>
      <c r="T720" s="994"/>
      <c r="U720" s="994"/>
      <c r="V720" s="994"/>
      <c r="W720" s="994"/>
      <c r="X720" s="994"/>
      <c r="Y720" s="994"/>
      <c r="Z720" s="994"/>
      <c r="AA720" s="994"/>
      <c r="AB720" s="994"/>
      <c r="AC720" s="994"/>
      <c r="AD720" s="994"/>
      <c r="AE720" s="994"/>
      <c r="AF720" s="995"/>
      <c r="AG720" s="787"/>
      <c r="AH720" s="221"/>
      <c r="AI720" s="221"/>
      <c r="AJ720" s="221"/>
      <c r="AK720" s="221"/>
      <c r="AL720" s="221"/>
      <c r="AM720" s="221"/>
      <c r="AN720" s="221"/>
      <c r="AO720" s="221"/>
      <c r="AP720" s="221"/>
      <c r="AQ720" s="221"/>
      <c r="AR720" s="221"/>
      <c r="AS720" s="221"/>
      <c r="AT720" s="221"/>
      <c r="AU720" s="221"/>
      <c r="AV720" s="221"/>
      <c r="AW720" s="221"/>
      <c r="AX720" s="788"/>
    </row>
    <row r="721" spans="1:52" ht="24.75" customHeight="1" x14ac:dyDescent="0.15">
      <c r="A721" s="714"/>
      <c r="B721" s="715"/>
      <c r="C721" s="981" t="s">
        <v>626</v>
      </c>
      <c r="D721" s="982"/>
      <c r="E721" s="982"/>
      <c r="F721" s="983"/>
      <c r="G721" s="998">
        <v>20</v>
      </c>
      <c r="H721" s="999"/>
      <c r="I721" s="63" t="str">
        <f>IF(OR(G721="　", G721=""), "", "-")</f>
        <v>-</v>
      </c>
      <c r="J721" s="980">
        <v>165</v>
      </c>
      <c r="K721" s="980"/>
      <c r="L721" s="63" t="str">
        <f>IF(M721="","","-")</f>
        <v/>
      </c>
      <c r="M721" s="64"/>
      <c r="N721" s="977" t="s">
        <v>653</v>
      </c>
      <c r="O721" s="978"/>
      <c r="P721" s="978"/>
      <c r="Q721" s="978"/>
      <c r="R721" s="978"/>
      <c r="S721" s="978"/>
      <c r="T721" s="978"/>
      <c r="U721" s="978"/>
      <c r="V721" s="978"/>
      <c r="W721" s="978"/>
      <c r="X721" s="978"/>
      <c r="Y721" s="978"/>
      <c r="Z721" s="978"/>
      <c r="AA721" s="978"/>
      <c r="AB721" s="978"/>
      <c r="AC721" s="978"/>
      <c r="AD721" s="978"/>
      <c r="AE721" s="978"/>
      <c r="AF721" s="979"/>
      <c r="AG721" s="787"/>
      <c r="AH721" s="221"/>
      <c r="AI721" s="221"/>
      <c r="AJ721" s="221"/>
      <c r="AK721" s="221"/>
      <c r="AL721" s="221"/>
      <c r="AM721" s="221"/>
      <c r="AN721" s="221"/>
      <c r="AO721" s="221"/>
      <c r="AP721" s="221"/>
      <c r="AQ721" s="221"/>
      <c r="AR721" s="221"/>
      <c r="AS721" s="221"/>
      <c r="AT721" s="221"/>
      <c r="AU721" s="221"/>
      <c r="AV721" s="221"/>
      <c r="AW721" s="221"/>
      <c r="AX721" s="788"/>
    </row>
    <row r="722" spans="1:52" ht="24.75" hidden="1" customHeight="1" x14ac:dyDescent="0.15">
      <c r="A722" s="714"/>
      <c r="B722" s="715"/>
      <c r="C722" s="981"/>
      <c r="D722" s="982"/>
      <c r="E722" s="982"/>
      <c r="F722" s="983"/>
      <c r="G722" s="998"/>
      <c r="H722" s="999"/>
      <c r="I722" s="63" t="str">
        <f t="shared" ref="I722:I725" si="113">IF(OR(G722="　", G722=""), "", "-")</f>
        <v/>
      </c>
      <c r="J722" s="980"/>
      <c r="K722" s="980"/>
      <c r="L722" s="63" t="str">
        <f t="shared" ref="L722:L725" si="114">IF(M722="","","-")</f>
        <v/>
      </c>
      <c r="M722" s="64"/>
      <c r="N722" s="977"/>
      <c r="O722" s="978"/>
      <c r="P722" s="978"/>
      <c r="Q722" s="978"/>
      <c r="R722" s="978"/>
      <c r="S722" s="978"/>
      <c r="T722" s="978"/>
      <c r="U722" s="978"/>
      <c r="V722" s="978"/>
      <c r="W722" s="978"/>
      <c r="X722" s="978"/>
      <c r="Y722" s="978"/>
      <c r="Z722" s="978"/>
      <c r="AA722" s="978"/>
      <c r="AB722" s="978"/>
      <c r="AC722" s="978"/>
      <c r="AD722" s="978"/>
      <c r="AE722" s="978"/>
      <c r="AF722" s="979"/>
      <c r="AG722" s="787"/>
      <c r="AH722" s="221"/>
      <c r="AI722" s="221"/>
      <c r="AJ722" s="221"/>
      <c r="AK722" s="221"/>
      <c r="AL722" s="221"/>
      <c r="AM722" s="221"/>
      <c r="AN722" s="221"/>
      <c r="AO722" s="221"/>
      <c r="AP722" s="221"/>
      <c r="AQ722" s="221"/>
      <c r="AR722" s="221"/>
      <c r="AS722" s="221"/>
      <c r="AT722" s="221"/>
      <c r="AU722" s="221"/>
      <c r="AV722" s="221"/>
      <c r="AW722" s="221"/>
      <c r="AX722" s="788"/>
    </row>
    <row r="723" spans="1:52" ht="24.75" hidden="1" customHeight="1" x14ac:dyDescent="0.15">
      <c r="A723" s="714"/>
      <c r="B723" s="715"/>
      <c r="C723" s="981"/>
      <c r="D723" s="982"/>
      <c r="E723" s="982"/>
      <c r="F723" s="983"/>
      <c r="G723" s="998"/>
      <c r="H723" s="999"/>
      <c r="I723" s="63" t="str">
        <f t="shared" si="113"/>
        <v/>
      </c>
      <c r="J723" s="980"/>
      <c r="K723" s="980"/>
      <c r="L723" s="63" t="str">
        <f t="shared" si="114"/>
        <v/>
      </c>
      <c r="M723" s="64"/>
      <c r="N723" s="977"/>
      <c r="O723" s="978"/>
      <c r="P723" s="978"/>
      <c r="Q723" s="978"/>
      <c r="R723" s="978"/>
      <c r="S723" s="978"/>
      <c r="T723" s="978"/>
      <c r="U723" s="978"/>
      <c r="V723" s="978"/>
      <c r="W723" s="978"/>
      <c r="X723" s="978"/>
      <c r="Y723" s="978"/>
      <c r="Z723" s="978"/>
      <c r="AA723" s="978"/>
      <c r="AB723" s="978"/>
      <c r="AC723" s="978"/>
      <c r="AD723" s="978"/>
      <c r="AE723" s="978"/>
      <c r="AF723" s="979"/>
      <c r="AG723" s="787"/>
      <c r="AH723" s="221"/>
      <c r="AI723" s="221"/>
      <c r="AJ723" s="221"/>
      <c r="AK723" s="221"/>
      <c r="AL723" s="221"/>
      <c r="AM723" s="221"/>
      <c r="AN723" s="221"/>
      <c r="AO723" s="221"/>
      <c r="AP723" s="221"/>
      <c r="AQ723" s="221"/>
      <c r="AR723" s="221"/>
      <c r="AS723" s="221"/>
      <c r="AT723" s="221"/>
      <c r="AU723" s="221"/>
      <c r="AV723" s="221"/>
      <c r="AW723" s="221"/>
      <c r="AX723" s="788"/>
    </row>
    <row r="724" spans="1:52" ht="24.75" hidden="1" customHeight="1" x14ac:dyDescent="0.15">
      <c r="A724" s="714"/>
      <c r="B724" s="715"/>
      <c r="C724" s="981"/>
      <c r="D724" s="982"/>
      <c r="E724" s="982"/>
      <c r="F724" s="983"/>
      <c r="G724" s="998"/>
      <c r="H724" s="999"/>
      <c r="I724" s="63" t="str">
        <f t="shared" si="113"/>
        <v/>
      </c>
      <c r="J724" s="980"/>
      <c r="K724" s="980"/>
      <c r="L724" s="63" t="str">
        <f t="shared" si="114"/>
        <v/>
      </c>
      <c r="M724" s="64"/>
      <c r="N724" s="977"/>
      <c r="O724" s="978"/>
      <c r="P724" s="978"/>
      <c r="Q724" s="978"/>
      <c r="R724" s="978"/>
      <c r="S724" s="978"/>
      <c r="T724" s="978"/>
      <c r="U724" s="978"/>
      <c r="V724" s="978"/>
      <c r="W724" s="978"/>
      <c r="X724" s="978"/>
      <c r="Y724" s="978"/>
      <c r="Z724" s="978"/>
      <c r="AA724" s="978"/>
      <c r="AB724" s="978"/>
      <c r="AC724" s="978"/>
      <c r="AD724" s="978"/>
      <c r="AE724" s="978"/>
      <c r="AF724" s="979"/>
      <c r="AG724" s="787"/>
      <c r="AH724" s="221"/>
      <c r="AI724" s="221"/>
      <c r="AJ724" s="221"/>
      <c r="AK724" s="221"/>
      <c r="AL724" s="221"/>
      <c r="AM724" s="221"/>
      <c r="AN724" s="221"/>
      <c r="AO724" s="221"/>
      <c r="AP724" s="221"/>
      <c r="AQ724" s="221"/>
      <c r="AR724" s="221"/>
      <c r="AS724" s="221"/>
      <c r="AT724" s="221"/>
      <c r="AU724" s="221"/>
      <c r="AV724" s="221"/>
      <c r="AW724" s="221"/>
      <c r="AX724" s="788"/>
    </row>
    <row r="725" spans="1:52" ht="24.75" hidden="1" customHeight="1" x14ac:dyDescent="0.15">
      <c r="A725" s="716"/>
      <c r="B725" s="717"/>
      <c r="C725" s="981"/>
      <c r="D725" s="982"/>
      <c r="E725" s="982"/>
      <c r="F725" s="983"/>
      <c r="G725" s="1021"/>
      <c r="H725" s="1022"/>
      <c r="I725" s="65" t="str">
        <f t="shared" si="113"/>
        <v/>
      </c>
      <c r="J725" s="1023"/>
      <c r="K725" s="1023"/>
      <c r="L725" s="65" t="str">
        <f t="shared" si="114"/>
        <v/>
      </c>
      <c r="M725" s="66"/>
      <c r="N725" s="1014"/>
      <c r="O725" s="1015"/>
      <c r="P725" s="1015"/>
      <c r="Q725" s="1015"/>
      <c r="R725" s="1015"/>
      <c r="S725" s="1015"/>
      <c r="T725" s="1015"/>
      <c r="U725" s="1015"/>
      <c r="V725" s="1015"/>
      <c r="W725" s="1015"/>
      <c r="X725" s="1015"/>
      <c r="Y725" s="1015"/>
      <c r="Z725" s="1015"/>
      <c r="AA725" s="1015"/>
      <c r="AB725" s="1015"/>
      <c r="AC725" s="1015"/>
      <c r="AD725" s="1015"/>
      <c r="AE725" s="1015"/>
      <c r="AF725" s="101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79" t="s">
        <v>47</v>
      </c>
      <c r="B726" s="680"/>
      <c r="C726" s="485" t="s">
        <v>52</v>
      </c>
      <c r="D726" s="635"/>
      <c r="E726" s="635"/>
      <c r="F726" s="636"/>
      <c r="G726" s="861" t="s">
        <v>675</v>
      </c>
      <c r="H726" s="861"/>
      <c r="I726" s="861"/>
      <c r="J726" s="861"/>
      <c r="K726" s="861"/>
      <c r="L726" s="861"/>
      <c r="M726" s="861"/>
      <c r="N726" s="861"/>
      <c r="O726" s="861"/>
      <c r="P726" s="861"/>
      <c r="Q726" s="861"/>
      <c r="R726" s="861"/>
      <c r="S726" s="861"/>
      <c r="T726" s="861"/>
      <c r="U726" s="861"/>
      <c r="V726" s="861"/>
      <c r="W726" s="861"/>
      <c r="X726" s="861"/>
      <c r="Y726" s="861"/>
      <c r="Z726" s="861"/>
      <c r="AA726" s="861"/>
      <c r="AB726" s="861"/>
      <c r="AC726" s="861"/>
      <c r="AD726" s="861"/>
      <c r="AE726" s="861"/>
      <c r="AF726" s="861"/>
      <c r="AG726" s="861"/>
      <c r="AH726" s="861"/>
      <c r="AI726" s="861"/>
      <c r="AJ726" s="861"/>
      <c r="AK726" s="861"/>
      <c r="AL726" s="861"/>
      <c r="AM726" s="861"/>
      <c r="AN726" s="861"/>
      <c r="AO726" s="861"/>
      <c r="AP726" s="861"/>
      <c r="AQ726" s="861"/>
      <c r="AR726" s="861"/>
      <c r="AS726" s="861"/>
      <c r="AT726" s="861"/>
      <c r="AU726" s="861"/>
      <c r="AV726" s="861"/>
      <c r="AW726" s="861"/>
      <c r="AX726" s="862"/>
    </row>
    <row r="727" spans="1:52" ht="67.5" customHeight="1" thickBot="1" x14ac:dyDescent="0.2">
      <c r="A727" s="681"/>
      <c r="B727" s="682"/>
      <c r="C727" s="756" t="s">
        <v>56</v>
      </c>
      <c r="D727" s="757"/>
      <c r="E727" s="757"/>
      <c r="F727" s="758"/>
      <c r="G727" s="859" t="s">
        <v>857</v>
      </c>
      <c r="H727" s="859"/>
      <c r="I727" s="859"/>
      <c r="J727" s="859"/>
      <c r="K727" s="859"/>
      <c r="L727" s="859"/>
      <c r="M727" s="859"/>
      <c r="N727" s="859"/>
      <c r="O727" s="859"/>
      <c r="P727" s="859"/>
      <c r="Q727" s="859"/>
      <c r="R727" s="859"/>
      <c r="S727" s="859"/>
      <c r="T727" s="859"/>
      <c r="U727" s="859"/>
      <c r="V727" s="859"/>
      <c r="W727" s="859"/>
      <c r="X727" s="859"/>
      <c r="Y727" s="859"/>
      <c r="Z727" s="859"/>
      <c r="AA727" s="859"/>
      <c r="AB727" s="859"/>
      <c r="AC727" s="859"/>
      <c r="AD727" s="859"/>
      <c r="AE727" s="859"/>
      <c r="AF727" s="859"/>
      <c r="AG727" s="859"/>
      <c r="AH727" s="859"/>
      <c r="AI727" s="859"/>
      <c r="AJ727" s="859"/>
      <c r="AK727" s="859"/>
      <c r="AL727" s="859"/>
      <c r="AM727" s="859"/>
      <c r="AN727" s="859"/>
      <c r="AO727" s="859"/>
      <c r="AP727" s="859"/>
      <c r="AQ727" s="859"/>
      <c r="AR727" s="859"/>
      <c r="AS727" s="859"/>
      <c r="AT727" s="859"/>
      <c r="AU727" s="859"/>
      <c r="AV727" s="859"/>
      <c r="AW727" s="859"/>
      <c r="AX727" s="860"/>
    </row>
    <row r="728" spans="1:52"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826" t="s">
        <v>674</v>
      </c>
      <c r="B729" s="742"/>
      <c r="C729" s="742"/>
      <c r="D729" s="742"/>
      <c r="E729" s="742"/>
      <c r="F729" s="742"/>
      <c r="G729" s="742"/>
      <c r="H729" s="742"/>
      <c r="I729" s="742"/>
      <c r="J729" s="742"/>
      <c r="K729" s="742"/>
      <c r="L729" s="742"/>
      <c r="M729" s="742"/>
      <c r="N729" s="742"/>
      <c r="O729" s="742"/>
      <c r="P729" s="742"/>
      <c r="Q729" s="742"/>
      <c r="R729" s="742"/>
      <c r="S729" s="742"/>
      <c r="T729" s="742"/>
      <c r="U729" s="742"/>
      <c r="V729" s="742"/>
      <c r="W729" s="742"/>
      <c r="X729" s="742"/>
      <c r="Y729" s="742"/>
      <c r="Z729" s="742"/>
      <c r="AA729" s="742"/>
      <c r="AB729" s="742"/>
      <c r="AC729" s="742"/>
      <c r="AD729" s="742"/>
      <c r="AE729" s="742"/>
      <c r="AF729" s="742"/>
      <c r="AG729" s="742"/>
      <c r="AH729" s="742"/>
      <c r="AI729" s="742"/>
      <c r="AJ729" s="742"/>
      <c r="AK729" s="742"/>
      <c r="AL729" s="742"/>
      <c r="AM729" s="742"/>
      <c r="AN729" s="742"/>
      <c r="AO729" s="742"/>
      <c r="AP729" s="742"/>
      <c r="AQ729" s="742"/>
      <c r="AR729" s="742"/>
      <c r="AS729" s="742"/>
      <c r="AT729" s="742"/>
      <c r="AU729" s="742"/>
      <c r="AV729" s="742"/>
      <c r="AW729" s="742"/>
      <c r="AX729" s="743"/>
    </row>
    <row r="730" spans="1:52" ht="24.75" customHeight="1" x14ac:dyDescent="0.15">
      <c r="A730" s="686" t="s">
        <v>33</v>
      </c>
      <c r="B730" s="687"/>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7"/>
      <c r="AL730" s="687"/>
      <c r="AM730" s="687"/>
      <c r="AN730" s="687"/>
      <c r="AO730" s="687"/>
      <c r="AP730" s="687"/>
      <c r="AQ730" s="687"/>
      <c r="AR730" s="687"/>
      <c r="AS730" s="687"/>
      <c r="AT730" s="687"/>
      <c r="AU730" s="687"/>
      <c r="AV730" s="687"/>
      <c r="AW730" s="687"/>
      <c r="AX730" s="688"/>
    </row>
    <row r="731" spans="1:52" ht="67.5" customHeight="1" thickBot="1" x14ac:dyDescent="0.2">
      <c r="A731" s="676" t="s">
        <v>137</v>
      </c>
      <c r="B731" s="677"/>
      <c r="C731" s="677"/>
      <c r="D731" s="677"/>
      <c r="E731" s="678"/>
      <c r="F731" s="741" t="s">
        <v>875</v>
      </c>
      <c r="G731" s="742"/>
      <c r="H731" s="742"/>
      <c r="I731" s="742"/>
      <c r="J731" s="742"/>
      <c r="K731" s="742"/>
      <c r="L731" s="742"/>
      <c r="M731" s="742"/>
      <c r="N731" s="742"/>
      <c r="O731" s="742"/>
      <c r="P731" s="742"/>
      <c r="Q731" s="742"/>
      <c r="R731" s="742"/>
      <c r="S731" s="742"/>
      <c r="T731" s="742"/>
      <c r="U731" s="742"/>
      <c r="V731" s="742"/>
      <c r="W731" s="742"/>
      <c r="X731" s="742"/>
      <c r="Y731" s="742"/>
      <c r="Z731" s="742"/>
      <c r="AA731" s="742"/>
      <c r="AB731" s="742"/>
      <c r="AC731" s="742"/>
      <c r="AD731" s="742"/>
      <c r="AE731" s="742"/>
      <c r="AF731" s="742"/>
      <c r="AG731" s="742"/>
      <c r="AH731" s="742"/>
      <c r="AI731" s="742"/>
      <c r="AJ731" s="742"/>
      <c r="AK731" s="742"/>
      <c r="AL731" s="742"/>
      <c r="AM731" s="742"/>
      <c r="AN731" s="742"/>
      <c r="AO731" s="742"/>
      <c r="AP731" s="742"/>
      <c r="AQ731" s="742"/>
      <c r="AR731" s="742"/>
      <c r="AS731" s="742"/>
      <c r="AT731" s="742"/>
      <c r="AU731" s="742"/>
      <c r="AV731" s="742"/>
      <c r="AW731" s="742"/>
      <c r="AX731" s="743"/>
    </row>
    <row r="732" spans="1:52" ht="24.75" customHeight="1" x14ac:dyDescent="0.15">
      <c r="A732" s="686" t="s">
        <v>45</v>
      </c>
      <c r="B732" s="687"/>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7"/>
      <c r="AL732" s="687"/>
      <c r="AM732" s="687"/>
      <c r="AN732" s="687"/>
      <c r="AO732" s="687"/>
      <c r="AP732" s="687"/>
      <c r="AQ732" s="687"/>
      <c r="AR732" s="687"/>
      <c r="AS732" s="687"/>
      <c r="AT732" s="687"/>
      <c r="AU732" s="687"/>
      <c r="AV732" s="687"/>
      <c r="AW732" s="687"/>
      <c r="AX732" s="688"/>
    </row>
    <row r="733" spans="1:52" ht="66" customHeight="1" thickBot="1" x14ac:dyDescent="0.2">
      <c r="A733" s="676" t="s">
        <v>137</v>
      </c>
      <c r="B733" s="677"/>
      <c r="C733" s="677"/>
      <c r="D733" s="677"/>
      <c r="E733" s="678"/>
      <c r="F733" s="827" t="s">
        <v>879</v>
      </c>
      <c r="G733" s="828"/>
      <c r="H733" s="828"/>
      <c r="I733" s="828"/>
      <c r="J733" s="828"/>
      <c r="K733" s="828"/>
      <c r="L733" s="828"/>
      <c r="M733" s="828"/>
      <c r="N733" s="828"/>
      <c r="O733" s="828"/>
      <c r="P733" s="828"/>
      <c r="Q733" s="828"/>
      <c r="R733" s="828"/>
      <c r="S733" s="828"/>
      <c r="T733" s="828"/>
      <c r="U733" s="828"/>
      <c r="V733" s="828"/>
      <c r="W733" s="828"/>
      <c r="X733" s="828"/>
      <c r="Y733" s="828"/>
      <c r="Z733" s="828"/>
      <c r="AA733" s="828"/>
      <c r="AB733" s="828"/>
      <c r="AC733" s="828"/>
      <c r="AD733" s="828"/>
      <c r="AE733" s="828"/>
      <c r="AF733" s="828"/>
      <c r="AG733" s="828"/>
      <c r="AH733" s="828"/>
      <c r="AI733" s="828"/>
      <c r="AJ733" s="828"/>
      <c r="AK733" s="828"/>
      <c r="AL733" s="828"/>
      <c r="AM733" s="828"/>
      <c r="AN733" s="828"/>
      <c r="AO733" s="828"/>
      <c r="AP733" s="828"/>
      <c r="AQ733" s="828"/>
      <c r="AR733" s="828"/>
      <c r="AS733" s="828"/>
      <c r="AT733" s="828"/>
      <c r="AU733" s="828"/>
      <c r="AV733" s="828"/>
      <c r="AW733" s="828"/>
      <c r="AX733" s="829"/>
    </row>
    <row r="734" spans="1:52" ht="24.75" customHeight="1" x14ac:dyDescent="0.15">
      <c r="A734" s="730" t="s">
        <v>34</v>
      </c>
      <c r="B734" s="731"/>
      <c r="C734" s="731"/>
      <c r="D734" s="731"/>
      <c r="E734" s="731"/>
      <c r="F734" s="731"/>
      <c r="G734" s="731"/>
      <c r="H734" s="731"/>
      <c r="I734" s="731"/>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1"/>
      <c r="AJ734" s="731"/>
      <c r="AK734" s="731"/>
      <c r="AL734" s="731"/>
      <c r="AM734" s="731"/>
      <c r="AN734" s="731"/>
      <c r="AO734" s="731"/>
      <c r="AP734" s="731"/>
      <c r="AQ734" s="731"/>
      <c r="AR734" s="731"/>
      <c r="AS734" s="731"/>
      <c r="AT734" s="731"/>
      <c r="AU734" s="731"/>
      <c r="AV734" s="731"/>
      <c r="AW734" s="731"/>
      <c r="AX734" s="732"/>
    </row>
    <row r="735" spans="1:52" ht="67.5" customHeight="1" thickBot="1" x14ac:dyDescent="0.2">
      <c r="A735" s="669" t="s">
        <v>881</v>
      </c>
      <c r="B735" s="670"/>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70"/>
      <c r="AL735" s="670"/>
      <c r="AM735" s="670"/>
      <c r="AN735" s="670"/>
      <c r="AO735" s="670"/>
      <c r="AP735" s="670"/>
      <c r="AQ735" s="670"/>
      <c r="AR735" s="670"/>
      <c r="AS735" s="670"/>
      <c r="AT735" s="670"/>
      <c r="AU735" s="670"/>
      <c r="AV735" s="670"/>
      <c r="AW735" s="670"/>
      <c r="AX735" s="671"/>
    </row>
    <row r="736" spans="1:52" ht="24.75" customHeight="1" x14ac:dyDescent="0.15">
      <c r="A736" s="835" t="s">
        <v>270</v>
      </c>
      <c r="B736" s="836"/>
      <c r="C736" s="836"/>
      <c r="D736" s="836"/>
      <c r="E736" s="836"/>
      <c r="F736" s="836"/>
      <c r="G736" s="836"/>
      <c r="H736" s="836"/>
      <c r="I736" s="836"/>
      <c r="J736" s="836"/>
      <c r="K736" s="836"/>
      <c r="L736" s="836"/>
      <c r="M736" s="836"/>
      <c r="N736" s="836"/>
      <c r="O736" s="836"/>
      <c r="P736" s="836"/>
      <c r="Q736" s="836"/>
      <c r="R736" s="836"/>
      <c r="S736" s="836"/>
      <c r="T736" s="836"/>
      <c r="U736" s="836"/>
      <c r="V736" s="836"/>
      <c r="W736" s="836"/>
      <c r="X736" s="836"/>
      <c r="Y736" s="836"/>
      <c r="Z736" s="836"/>
      <c r="AA736" s="836"/>
      <c r="AB736" s="836"/>
      <c r="AC736" s="836"/>
      <c r="AD736" s="836"/>
      <c r="AE736" s="836"/>
      <c r="AF736" s="836"/>
      <c r="AG736" s="836"/>
      <c r="AH736" s="836"/>
      <c r="AI736" s="836"/>
      <c r="AJ736" s="836"/>
      <c r="AK736" s="836"/>
      <c r="AL736" s="836"/>
      <c r="AM736" s="836"/>
      <c r="AN736" s="836"/>
      <c r="AO736" s="836"/>
      <c r="AP736" s="836"/>
      <c r="AQ736" s="836"/>
      <c r="AR736" s="836"/>
      <c r="AS736" s="836"/>
      <c r="AT736" s="836"/>
      <c r="AU736" s="836"/>
      <c r="AV736" s="836"/>
      <c r="AW736" s="836"/>
      <c r="AX736" s="837"/>
      <c r="AZ736" s="10"/>
    </row>
    <row r="737" spans="1:51" ht="24.75" hidden="1" customHeight="1" x14ac:dyDescent="0.15">
      <c r="A737" s="143" t="s">
        <v>587</v>
      </c>
      <c r="B737" s="144"/>
      <c r="C737" s="144"/>
      <c r="D737" s="145"/>
      <c r="E737" s="91" t="s">
        <v>635</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hidden="1" customHeight="1" x14ac:dyDescent="0.15">
      <c r="A738" s="95" t="s">
        <v>312</v>
      </c>
      <c r="B738" s="95"/>
      <c r="C738" s="95"/>
      <c r="D738" s="95"/>
      <c r="E738" s="91" t="s">
        <v>635</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hidden="1" customHeight="1" x14ac:dyDescent="0.15">
      <c r="A739" s="95" t="s">
        <v>311</v>
      </c>
      <c r="B739" s="95"/>
      <c r="C739" s="95"/>
      <c r="D739" s="95"/>
      <c r="E739" s="91" t="s">
        <v>635</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hidden="1" customHeight="1" x14ac:dyDescent="0.15">
      <c r="A740" s="95" t="s">
        <v>310</v>
      </c>
      <c r="B740" s="95"/>
      <c r="C740" s="95"/>
      <c r="D740" s="95"/>
      <c r="E740" s="91" t="s">
        <v>635</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309</v>
      </c>
      <c r="B741" s="95"/>
      <c r="C741" s="95"/>
      <c r="D741" s="95"/>
      <c r="E741" s="91" t="s">
        <v>654</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308</v>
      </c>
      <c r="B742" s="95"/>
      <c r="C742" s="95"/>
      <c r="D742" s="95"/>
      <c r="E742" s="91" t="s">
        <v>655</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307</v>
      </c>
      <c r="B743" s="95"/>
      <c r="C743" s="95"/>
      <c r="D743" s="95"/>
      <c r="E743" s="91" t="s">
        <v>656</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306</v>
      </c>
      <c r="B744" s="95"/>
      <c r="C744" s="95"/>
      <c r="D744" s="95"/>
      <c r="E744" s="91" t="s">
        <v>657</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305</v>
      </c>
      <c r="B745" s="95"/>
      <c r="C745" s="95"/>
      <c r="D745" s="95"/>
      <c r="E745" s="100" t="s">
        <v>673</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460</v>
      </c>
      <c r="B746" s="95"/>
      <c r="C746" s="95"/>
      <c r="D746" s="95"/>
      <c r="E746" s="98" t="s">
        <v>626</v>
      </c>
      <c r="F746" s="99"/>
      <c r="G746" s="99"/>
      <c r="H746" s="85" t="str">
        <f>IF(E746="","","-")</f>
        <v>-</v>
      </c>
      <c r="I746" s="99"/>
      <c r="J746" s="99"/>
      <c r="K746" s="85" t="str">
        <f>IF(I746="","","-")</f>
        <v/>
      </c>
      <c r="L746" s="90">
        <v>161</v>
      </c>
      <c r="M746" s="90"/>
      <c r="N746" s="85" t="str">
        <f>IF(O746="","","-")</f>
        <v/>
      </c>
      <c r="O746" s="96"/>
      <c r="P746" s="97"/>
      <c r="Q746" s="98" t="s">
        <v>626</v>
      </c>
      <c r="R746" s="99"/>
      <c r="S746" s="99"/>
      <c r="T746" s="85" t="str">
        <f>IF(Q746="","","-")</f>
        <v>-</v>
      </c>
      <c r="U746" s="99"/>
      <c r="V746" s="99"/>
      <c r="W746" s="85" t="str">
        <f>IF(U746="","","-")</f>
        <v/>
      </c>
      <c r="X746" s="90">
        <v>159</v>
      </c>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424</v>
      </c>
      <c r="B747" s="95"/>
      <c r="C747" s="95"/>
      <c r="D747" s="95"/>
      <c r="E747" s="98" t="s">
        <v>626</v>
      </c>
      <c r="F747" s="99"/>
      <c r="G747" s="99"/>
      <c r="H747" s="85" t="str">
        <f>IF(E747="","","-")</f>
        <v>-</v>
      </c>
      <c r="I747" s="99"/>
      <c r="J747" s="99"/>
      <c r="K747" s="85" t="str">
        <f>IF(I747="","","-")</f>
        <v/>
      </c>
      <c r="L747" s="90">
        <v>165</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299</v>
      </c>
      <c r="B748" s="107"/>
      <c r="C748" s="107"/>
      <c r="D748" s="107"/>
      <c r="E748" s="107"/>
      <c r="F748" s="108"/>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89"/>
      <c r="AE764" s="36"/>
      <c r="AF764" s="89"/>
      <c r="AG764" s="36"/>
      <c r="AH764" s="36"/>
      <c r="AI764" s="36"/>
      <c r="AJ764" s="89"/>
      <c r="AK764" s="36"/>
      <c r="AL764" s="36"/>
      <c r="AM764" s="36"/>
      <c r="AN764" s="36"/>
      <c r="AO764" s="36"/>
      <c r="AP764" s="36"/>
      <c r="AQ764" s="36"/>
      <c r="AR764" s="36"/>
      <c r="AS764" s="36"/>
      <c r="AT764" s="36"/>
      <c r="AU764" s="36"/>
      <c r="AV764" s="36"/>
      <c r="AW764" s="36"/>
      <c r="AX764" s="89"/>
    </row>
    <row r="765" spans="1:50" ht="52.5" customHeight="1" thickBot="1" x14ac:dyDescent="0.2">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7" t="s">
        <v>850</v>
      </c>
      <c r="AC765" s="36"/>
      <c r="AD765" s="89"/>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848"/>
      <c r="B786" s="849"/>
      <c r="C786" s="849"/>
      <c r="D786" s="849"/>
      <c r="E786" s="849"/>
      <c r="F786" s="85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821" t="s">
        <v>301</v>
      </c>
      <c r="B787" s="822"/>
      <c r="C787" s="822"/>
      <c r="D787" s="822"/>
      <c r="E787" s="822"/>
      <c r="F787" s="823"/>
      <c r="G787" s="839" t="s">
        <v>748</v>
      </c>
      <c r="H787" s="840"/>
      <c r="I787" s="840"/>
      <c r="J787" s="840"/>
      <c r="K787" s="840"/>
      <c r="L787" s="840"/>
      <c r="M787" s="840"/>
      <c r="N787" s="840"/>
      <c r="O787" s="840"/>
      <c r="P787" s="840"/>
      <c r="Q787" s="840"/>
      <c r="R787" s="840"/>
      <c r="S787" s="840"/>
      <c r="T787" s="840"/>
      <c r="U787" s="840"/>
      <c r="V787" s="840"/>
      <c r="W787" s="840"/>
      <c r="X787" s="840"/>
      <c r="Y787" s="840"/>
      <c r="Z787" s="840"/>
      <c r="AA787" s="840"/>
      <c r="AB787" s="841"/>
      <c r="AC787" s="481" t="s">
        <v>799</v>
      </c>
      <c r="AD787" s="482"/>
      <c r="AE787" s="482"/>
      <c r="AF787" s="482"/>
      <c r="AG787" s="482"/>
      <c r="AH787" s="482"/>
      <c r="AI787" s="482"/>
      <c r="AJ787" s="482"/>
      <c r="AK787" s="482"/>
      <c r="AL787" s="482"/>
      <c r="AM787" s="482"/>
      <c r="AN787" s="482"/>
      <c r="AO787" s="482"/>
      <c r="AP787" s="482"/>
      <c r="AQ787" s="482"/>
      <c r="AR787" s="482"/>
      <c r="AS787" s="482"/>
      <c r="AT787" s="482"/>
      <c r="AU787" s="482"/>
      <c r="AV787" s="482"/>
      <c r="AW787" s="482"/>
      <c r="AX787" s="484"/>
    </row>
    <row r="788" spans="1:51" ht="24.75" customHeight="1" x14ac:dyDescent="0.15">
      <c r="A788" s="598"/>
      <c r="B788" s="824"/>
      <c r="C788" s="824"/>
      <c r="D788" s="824"/>
      <c r="E788" s="824"/>
      <c r="F788" s="825"/>
      <c r="G788" s="485" t="s">
        <v>17</v>
      </c>
      <c r="H788" s="486"/>
      <c r="I788" s="486"/>
      <c r="J788" s="486"/>
      <c r="K788" s="486"/>
      <c r="L788" s="487" t="s">
        <v>18</v>
      </c>
      <c r="M788" s="486"/>
      <c r="N788" s="486"/>
      <c r="O788" s="486"/>
      <c r="P788" s="486"/>
      <c r="Q788" s="486"/>
      <c r="R788" s="486"/>
      <c r="S788" s="486"/>
      <c r="T788" s="486"/>
      <c r="U788" s="486"/>
      <c r="V788" s="486"/>
      <c r="W788" s="486"/>
      <c r="X788" s="488"/>
      <c r="Y788" s="478" t="s">
        <v>19</v>
      </c>
      <c r="Z788" s="479"/>
      <c r="AA788" s="479"/>
      <c r="AB788" s="489"/>
      <c r="AC788" s="485" t="s">
        <v>17</v>
      </c>
      <c r="AD788" s="486"/>
      <c r="AE788" s="486"/>
      <c r="AF788" s="486"/>
      <c r="AG788" s="486"/>
      <c r="AH788" s="487" t="s">
        <v>18</v>
      </c>
      <c r="AI788" s="486"/>
      <c r="AJ788" s="486"/>
      <c r="AK788" s="486"/>
      <c r="AL788" s="486"/>
      <c r="AM788" s="486"/>
      <c r="AN788" s="486"/>
      <c r="AO788" s="486"/>
      <c r="AP788" s="486"/>
      <c r="AQ788" s="486"/>
      <c r="AR788" s="486"/>
      <c r="AS788" s="486"/>
      <c r="AT788" s="488"/>
      <c r="AU788" s="478" t="s">
        <v>19</v>
      </c>
      <c r="AV788" s="479"/>
      <c r="AW788" s="479"/>
      <c r="AX788" s="480"/>
    </row>
    <row r="789" spans="1:51" ht="24.75" customHeight="1" x14ac:dyDescent="0.15">
      <c r="A789" s="598"/>
      <c r="B789" s="824"/>
      <c r="C789" s="824"/>
      <c r="D789" s="824"/>
      <c r="E789" s="824"/>
      <c r="F789" s="825"/>
      <c r="G789" s="812" t="s">
        <v>742</v>
      </c>
      <c r="H789" s="492"/>
      <c r="I789" s="492"/>
      <c r="J789" s="492"/>
      <c r="K789" s="493"/>
      <c r="L789" s="494" t="s">
        <v>743</v>
      </c>
      <c r="M789" s="495"/>
      <c r="N789" s="495"/>
      <c r="O789" s="495"/>
      <c r="P789" s="495"/>
      <c r="Q789" s="495"/>
      <c r="R789" s="495"/>
      <c r="S789" s="495"/>
      <c r="T789" s="495"/>
      <c r="U789" s="495"/>
      <c r="V789" s="495"/>
      <c r="W789" s="495"/>
      <c r="X789" s="496"/>
      <c r="Y789" s="683">
        <v>2</v>
      </c>
      <c r="Z789" s="684"/>
      <c r="AA789" s="684"/>
      <c r="AB789" s="685"/>
      <c r="AC789" s="640" t="s">
        <v>795</v>
      </c>
      <c r="AD789" s="492"/>
      <c r="AE789" s="492"/>
      <c r="AF789" s="492"/>
      <c r="AG789" s="493"/>
      <c r="AH789" s="494" t="s">
        <v>796</v>
      </c>
      <c r="AI789" s="495"/>
      <c r="AJ789" s="495"/>
      <c r="AK789" s="495"/>
      <c r="AL789" s="495"/>
      <c r="AM789" s="495"/>
      <c r="AN789" s="495"/>
      <c r="AO789" s="495"/>
      <c r="AP789" s="495"/>
      <c r="AQ789" s="495"/>
      <c r="AR789" s="495"/>
      <c r="AS789" s="495"/>
      <c r="AT789" s="496"/>
      <c r="AU789" s="683">
        <f>16+9+11+11</f>
        <v>47</v>
      </c>
      <c r="AV789" s="684"/>
      <c r="AW789" s="684"/>
      <c r="AX789" s="685"/>
    </row>
    <row r="790" spans="1:51" ht="24.75" customHeight="1" x14ac:dyDescent="0.15">
      <c r="A790" s="598"/>
      <c r="B790" s="824"/>
      <c r="C790" s="824"/>
      <c r="D790" s="824"/>
      <c r="E790" s="824"/>
      <c r="F790" s="825"/>
      <c r="G790" s="634" t="s">
        <v>744</v>
      </c>
      <c r="H790" s="342"/>
      <c r="I790" s="342"/>
      <c r="J790" s="342"/>
      <c r="K790" s="343"/>
      <c r="L790" s="391" t="s">
        <v>745</v>
      </c>
      <c r="M790" s="392"/>
      <c r="N790" s="392"/>
      <c r="O790" s="392"/>
      <c r="P790" s="392"/>
      <c r="Q790" s="392"/>
      <c r="R790" s="392"/>
      <c r="S790" s="392"/>
      <c r="T790" s="392"/>
      <c r="U790" s="392"/>
      <c r="V790" s="392"/>
      <c r="W790" s="392"/>
      <c r="X790" s="393"/>
      <c r="Y790" s="637">
        <v>25</v>
      </c>
      <c r="Z790" s="638"/>
      <c r="AA790" s="638"/>
      <c r="AB790" s="639"/>
      <c r="AC790" s="634" t="s">
        <v>797</v>
      </c>
      <c r="AD790" s="342"/>
      <c r="AE790" s="342"/>
      <c r="AF790" s="342"/>
      <c r="AG790" s="343"/>
      <c r="AH790" s="391" t="s">
        <v>798</v>
      </c>
      <c r="AI790" s="392"/>
      <c r="AJ790" s="392"/>
      <c r="AK790" s="392"/>
      <c r="AL790" s="392"/>
      <c r="AM790" s="392"/>
      <c r="AN790" s="392"/>
      <c r="AO790" s="392"/>
      <c r="AP790" s="392"/>
      <c r="AQ790" s="392"/>
      <c r="AR790" s="392"/>
      <c r="AS790" s="392"/>
      <c r="AT790" s="393"/>
      <c r="AU790" s="637">
        <f>ROUND(2+2+3+1.5,0)</f>
        <v>9</v>
      </c>
      <c r="AV790" s="638"/>
      <c r="AW790" s="638"/>
      <c r="AX790" s="639"/>
    </row>
    <row r="791" spans="1:51" ht="36" customHeight="1" x14ac:dyDescent="0.15">
      <c r="A791" s="598"/>
      <c r="B791" s="824"/>
      <c r="C791" s="824"/>
      <c r="D791" s="824"/>
      <c r="E791" s="824"/>
      <c r="F791" s="825"/>
      <c r="G791" s="634" t="s">
        <v>746</v>
      </c>
      <c r="H791" s="342"/>
      <c r="I791" s="342"/>
      <c r="J791" s="342"/>
      <c r="K791" s="343"/>
      <c r="L791" s="391" t="s">
        <v>747</v>
      </c>
      <c r="M791" s="392"/>
      <c r="N791" s="392"/>
      <c r="O791" s="392"/>
      <c r="P791" s="392"/>
      <c r="Q791" s="392"/>
      <c r="R791" s="392"/>
      <c r="S791" s="392"/>
      <c r="T791" s="392"/>
      <c r="U791" s="392"/>
      <c r="V791" s="392"/>
      <c r="W791" s="392"/>
      <c r="X791" s="393"/>
      <c r="Y791" s="637">
        <v>7</v>
      </c>
      <c r="Z791" s="638"/>
      <c r="AA791" s="638"/>
      <c r="AB791" s="639"/>
      <c r="AC791" s="634" t="s">
        <v>885</v>
      </c>
      <c r="AD791" s="342"/>
      <c r="AE791" s="342"/>
      <c r="AF791" s="342"/>
      <c r="AG791" s="343"/>
      <c r="AH791" s="391" t="s">
        <v>888</v>
      </c>
      <c r="AI791" s="392"/>
      <c r="AJ791" s="392"/>
      <c r="AK791" s="392"/>
      <c r="AL791" s="392"/>
      <c r="AM791" s="392"/>
      <c r="AN791" s="392"/>
      <c r="AO791" s="392"/>
      <c r="AP791" s="392"/>
      <c r="AQ791" s="392"/>
      <c r="AR791" s="392"/>
      <c r="AS791" s="392"/>
      <c r="AT791" s="393"/>
      <c r="AU791" s="637">
        <v>7</v>
      </c>
      <c r="AV791" s="638"/>
      <c r="AW791" s="638"/>
      <c r="AX791" s="639"/>
    </row>
    <row r="792" spans="1:51" ht="24.75" customHeight="1" x14ac:dyDescent="0.15">
      <c r="A792" s="598"/>
      <c r="B792" s="824"/>
      <c r="C792" s="824"/>
      <c r="D792" s="824"/>
      <c r="E792" s="824"/>
      <c r="F792" s="825"/>
      <c r="G792" s="341"/>
      <c r="H792" s="626"/>
      <c r="I792" s="626"/>
      <c r="J792" s="626"/>
      <c r="K792" s="627"/>
      <c r="L792" s="391"/>
      <c r="M792" s="628"/>
      <c r="N792" s="628"/>
      <c r="O792" s="628"/>
      <c r="P792" s="628"/>
      <c r="Q792" s="628"/>
      <c r="R792" s="628"/>
      <c r="S792" s="628"/>
      <c r="T792" s="628"/>
      <c r="U792" s="628"/>
      <c r="V792" s="628"/>
      <c r="W792" s="628"/>
      <c r="X792" s="629"/>
      <c r="Y792" s="388"/>
      <c r="Z792" s="389"/>
      <c r="AA792" s="389"/>
      <c r="AB792" s="395"/>
      <c r="AC792" s="634" t="s">
        <v>886</v>
      </c>
      <c r="AD792" s="342"/>
      <c r="AE792" s="342"/>
      <c r="AF792" s="342"/>
      <c r="AG792" s="343"/>
      <c r="AH792" s="391"/>
      <c r="AI792" s="392"/>
      <c r="AJ792" s="392"/>
      <c r="AK792" s="392"/>
      <c r="AL792" s="392"/>
      <c r="AM792" s="392"/>
      <c r="AN792" s="392"/>
      <c r="AO792" s="392"/>
      <c r="AP792" s="392"/>
      <c r="AQ792" s="392"/>
      <c r="AR792" s="392"/>
      <c r="AS792" s="392"/>
      <c r="AT792" s="393"/>
      <c r="AU792" s="637">
        <v>6</v>
      </c>
      <c r="AV792" s="638"/>
      <c r="AW792" s="638"/>
      <c r="AX792" s="639"/>
    </row>
    <row r="793" spans="1:51" ht="24.75" customHeight="1" x14ac:dyDescent="0.15">
      <c r="A793" s="598"/>
      <c r="B793" s="824"/>
      <c r="C793" s="824"/>
      <c r="D793" s="824"/>
      <c r="E793" s="824"/>
      <c r="F793" s="825"/>
      <c r="G793" s="341"/>
      <c r="H793" s="626"/>
      <c r="I793" s="626"/>
      <c r="J793" s="626"/>
      <c r="K793" s="627"/>
      <c r="L793" s="391"/>
      <c r="M793" s="628"/>
      <c r="N793" s="628"/>
      <c r="O793" s="628"/>
      <c r="P793" s="628"/>
      <c r="Q793" s="628"/>
      <c r="R793" s="628"/>
      <c r="S793" s="628"/>
      <c r="T793" s="628"/>
      <c r="U793" s="628"/>
      <c r="V793" s="628"/>
      <c r="W793" s="628"/>
      <c r="X793" s="629"/>
      <c r="Y793" s="388"/>
      <c r="Z793" s="389"/>
      <c r="AA793" s="389"/>
      <c r="AB793" s="395"/>
      <c r="AC793" s="634" t="s">
        <v>883</v>
      </c>
      <c r="AD793" s="342"/>
      <c r="AE793" s="342"/>
      <c r="AF793" s="342"/>
      <c r="AG793" s="343"/>
      <c r="AH793" s="391" t="s">
        <v>887</v>
      </c>
      <c r="AI793" s="392"/>
      <c r="AJ793" s="392"/>
      <c r="AK793" s="392"/>
      <c r="AL793" s="392"/>
      <c r="AM793" s="392"/>
      <c r="AN793" s="392"/>
      <c r="AO793" s="392"/>
      <c r="AP793" s="392"/>
      <c r="AQ793" s="392"/>
      <c r="AR793" s="392"/>
      <c r="AS793" s="392"/>
      <c r="AT793" s="393"/>
      <c r="AU793" s="637">
        <v>36</v>
      </c>
      <c r="AV793" s="638"/>
      <c r="AW793" s="638"/>
      <c r="AX793" s="639"/>
    </row>
    <row r="794" spans="1:51" ht="24.75" customHeight="1" x14ac:dyDescent="0.15">
      <c r="A794" s="598"/>
      <c r="B794" s="824"/>
      <c r="C794" s="824"/>
      <c r="D794" s="824"/>
      <c r="E794" s="824"/>
      <c r="F794" s="825"/>
      <c r="G794" s="341"/>
      <c r="H794" s="342"/>
      <c r="I794" s="342"/>
      <c r="J794" s="342"/>
      <c r="K794" s="343"/>
      <c r="L794" s="391"/>
      <c r="M794" s="392"/>
      <c r="N794" s="392"/>
      <c r="O794" s="392"/>
      <c r="P794" s="392"/>
      <c r="Q794" s="392"/>
      <c r="R794" s="392"/>
      <c r="S794" s="392"/>
      <c r="T794" s="392"/>
      <c r="U794" s="392"/>
      <c r="V794" s="392"/>
      <c r="W794" s="392"/>
      <c r="X794" s="393"/>
      <c r="Y794" s="388"/>
      <c r="Z794" s="389"/>
      <c r="AA794" s="389"/>
      <c r="AB794" s="395"/>
      <c r="AC794" s="634"/>
      <c r="AD794" s="342"/>
      <c r="AE794" s="342"/>
      <c r="AF794" s="342"/>
      <c r="AG794" s="343"/>
      <c r="AH794" s="391"/>
      <c r="AI794" s="392"/>
      <c r="AJ794" s="392"/>
      <c r="AK794" s="392"/>
      <c r="AL794" s="392"/>
      <c r="AM794" s="392"/>
      <c r="AN794" s="392"/>
      <c r="AO794" s="392"/>
      <c r="AP794" s="392"/>
      <c r="AQ794" s="392"/>
      <c r="AR794" s="392"/>
      <c r="AS794" s="392"/>
      <c r="AT794" s="393"/>
      <c r="AU794" s="637"/>
      <c r="AV794" s="638"/>
      <c r="AW794" s="638"/>
      <c r="AX794" s="639"/>
    </row>
    <row r="795" spans="1:51" ht="24.75" hidden="1" customHeight="1" x14ac:dyDescent="0.15">
      <c r="A795" s="598"/>
      <c r="B795" s="824"/>
      <c r="C795" s="824"/>
      <c r="D795" s="824"/>
      <c r="E795" s="824"/>
      <c r="F795" s="825"/>
      <c r="G795" s="341"/>
      <c r="H795" s="342"/>
      <c r="I795" s="342"/>
      <c r="J795" s="342"/>
      <c r="K795" s="343"/>
      <c r="L795" s="391"/>
      <c r="M795" s="392"/>
      <c r="N795" s="392"/>
      <c r="O795" s="392"/>
      <c r="P795" s="392"/>
      <c r="Q795" s="392"/>
      <c r="R795" s="392"/>
      <c r="S795" s="392"/>
      <c r="T795" s="392"/>
      <c r="U795" s="392"/>
      <c r="V795" s="392"/>
      <c r="W795" s="392"/>
      <c r="X795" s="393"/>
      <c r="Y795" s="388"/>
      <c r="Z795" s="389"/>
      <c r="AA795" s="389"/>
      <c r="AB795" s="395"/>
      <c r="AC795" s="341"/>
      <c r="AD795" s="342"/>
      <c r="AE795" s="342"/>
      <c r="AF795" s="342"/>
      <c r="AG795" s="343"/>
      <c r="AH795" s="391"/>
      <c r="AI795" s="392"/>
      <c r="AJ795" s="392"/>
      <c r="AK795" s="392"/>
      <c r="AL795" s="392"/>
      <c r="AM795" s="392"/>
      <c r="AN795" s="392"/>
      <c r="AO795" s="392"/>
      <c r="AP795" s="392"/>
      <c r="AQ795" s="392"/>
      <c r="AR795" s="392"/>
      <c r="AS795" s="392"/>
      <c r="AT795" s="393"/>
      <c r="AU795" s="388"/>
      <c r="AV795" s="389"/>
      <c r="AW795" s="389"/>
      <c r="AX795" s="390"/>
    </row>
    <row r="796" spans="1:51" ht="24.75" hidden="1" customHeight="1" x14ac:dyDescent="0.15">
      <c r="A796" s="598"/>
      <c r="B796" s="824"/>
      <c r="C796" s="824"/>
      <c r="D796" s="824"/>
      <c r="E796" s="824"/>
      <c r="F796" s="825"/>
      <c r="G796" s="341"/>
      <c r="H796" s="342"/>
      <c r="I796" s="342"/>
      <c r="J796" s="342"/>
      <c r="K796" s="343"/>
      <c r="L796" s="391"/>
      <c r="M796" s="392"/>
      <c r="N796" s="392"/>
      <c r="O796" s="392"/>
      <c r="P796" s="392"/>
      <c r="Q796" s="392"/>
      <c r="R796" s="392"/>
      <c r="S796" s="392"/>
      <c r="T796" s="392"/>
      <c r="U796" s="392"/>
      <c r="V796" s="392"/>
      <c r="W796" s="392"/>
      <c r="X796" s="393"/>
      <c r="Y796" s="388"/>
      <c r="Z796" s="389"/>
      <c r="AA796" s="389"/>
      <c r="AB796" s="395"/>
      <c r="AC796" s="341"/>
      <c r="AD796" s="342"/>
      <c r="AE796" s="342"/>
      <c r="AF796" s="342"/>
      <c r="AG796" s="343"/>
      <c r="AH796" s="391"/>
      <c r="AI796" s="392"/>
      <c r="AJ796" s="392"/>
      <c r="AK796" s="392"/>
      <c r="AL796" s="392"/>
      <c r="AM796" s="392"/>
      <c r="AN796" s="392"/>
      <c r="AO796" s="392"/>
      <c r="AP796" s="392"/>
      <c r="AQ796" s="392"/>
      <c r="AR796" s="392"/>
      <c r="AS796" s="392"/>
      <c r="AT796" s="393"/>
      <c r="AU796" s="388"/>
      <c r="AV796" s="389"/>
      <c r="AW796" s="389"/>
      <c r="AX796" s="390"/>
    </row>
    <row r="797" spans="1:51" ht="24.75" hidden="1" customHeight="1" x14ac:dyDescent="0.15">
      <c r="A797" s="598"/>
      <c r="B797" s="824"/>
      <c r="C797" s="824"/>
      <c r="D797" s="824"/>
      <c r="E797" s="824"/>
      <c r="F797" s="825"/>
      <c r="G797" s="341"/>
      <c r="H797" s="342"/>
      <c r="I797" s="342"/>
      <c r="J797" s="342"/>
      <c r="K797" s="343"/>
      <c r="L797" s="391"/>
      <c r="M797" s="392"/>
      <c r="N797" s="392"/>
      <c r="O797" s="392"/>
      <c r="P797" s="392"/>
      <c r="Q797" s="392"/>
      <c r="R797" s="392"/>
      <c r="S797" s="392"/>
      <c r="T797" s="392"/>
      <c r="U797" s="392"/>
      <c r="V797" s="392"/>
      <c r="W797" s="392"/>
      <c r="X797" s="393"/>
      <c r="Y797" s="388"/>
      <c r="Z797" s="389"/>
      <c r="AA797" s="389"/>
      <c r="AB797" s="395"/>
      <c r="AC797" s="341"/>
      <c r="AD797" s="342"/>
      <c r="AE797" s="342"/>
      <c r="AF797" s="342"/>
      <c r="AG797" s="343"/>
      <c r="AH797" s="391"/>
      <c r="AI797" s="392"/>
      <c r="AJ797" s="392"/>
      <c r="AK797" s="392"/>
      <c r="AL797" s="392"/>
      <c r="AM797" s="392"/>
      <c r="AN797" s="392"/>
      <c r="AO797" s="392"/>
      <c r="AP797" s="392"/>
      <c r="AQ797" s="392"/>
      <c r="AR797" s="392"/>
      <c r="AS797" s="392"/>
      <c r="AT797" s="393"/>
      <c r="AU797" s="388"/>
      <c r="AV797" s="389"/>
      <c r="AW797" s="389"/>
      <c r="AX797" s="390"/>
    </row>
    <row r="798" spans="1:51" ht="24.75" hidden="1" customHeight="1" x14ac:dyDescent="0.15">
      <c r="A798" s="598"/>
      <c r="B798" s="824"/>
      <c r="C798" s="824"/>
      <c r="D798" s="824"/>
      <c r="E798" s="824"/>
      <c r="F798" s="825"/>
      <c r="G798" s="341"/>
      <c r="H798" s="342"/>
      <c r="I798" s="342"/>
      <c r="J798" s="342"/>
      <c r="K798" s="343"/>
      <c r="L798" s="391"/>
      <c r="M798" s="392"/>
      <c r="N798" s="392"/>
      <c r="O798" s="392"/>
      <c r="P798" s="392"/>
      <c r="Q798" s="392"/>
      <c r="R798" s="392"/>
      <c r="S798" s="392"/>
      <c r="T798" s="392"/>
      <c r="U798" s="392"/>
      <c r="V798" s="392"/>
      <c r="W798" s="392"/>
      <c r="X798" s="393"/>
      <c r="Y798" s="388"/>
      <c r="Z798" s="389"/>
      <c r="AA798" s="389"/>
      <c r="AB798" s="395"/>
      <c r="AC798" s="341"/>
      <c r="AD798" s="342"/>
      <c r="AE798" s="342"/>
      <c r="AF798" s="342"/>
      <c r="AG798" s="343"/>
      <c r="AH798" s="391"/>
      <c r="AI798" s="392"/>
      <c r="AJ798" s="392"/>
      <c r="AK798" s="392"/>
      <c r="AL798" s="392"/>
      <c r="AM798" s="392"/>
      <c r="AN798" s="392"/>
      <c r="AO798" s="392"/>
      <c r="AP798" s="392"/>
      <c r="AQ798" s="392"/>
      <c r="AR798" s="392"/>
      <c r="AS798" s="392"/>
      <c r="AT798" s="393"/>
      <c r="AU798" s="388"/>
      <c r="AV798" s="389"/>
      <c r="AW798" s="389"/>
      <c r="AX798" s="390"/>
    </row>
    <row r="799" spans="1:51" ht="24.75" customHeight="1" thickBot="1" x14ac:dyDescent="0.2">
      <c r="A799" s="598"/>
      <c r="B799" s="824"/>
      <c r="C799" s="824"/>
      <c r="D799" s="824"/>
      <c r="E799" s="824"/>
      <c r="F799" s="825"/>
      <c r="G799" s="399" t="s">
        <v>20</v>
      </c>
      <c r="H799" s="400"/>
      <c r="I799" s="400"/>
      <c r="J799" s="400"/>
      <c r="K799" s="400"/>
      <c r="L799" s="401"/>
      <c r="M799" s="402"/>
      <c r="N799" s="402"/>
      <c r="O799" s="402"/>
      <c r="P799" s="402"/>
      <c r="Q799" s="402"/>
      <c r="R799" s="402"/>
      <c r="S799" s="402"/>
      <c r="T799" s="402"/>
      <c r="U799" s="402"/>
      <c r="V799" s="402"/>
      <c r="W799" s="402"/>
      <c r="X799" s="403"/>
      <c r="Y799" s="404">
        <f>SUM(Y789:AB798)</f>
        <v>34</v>
      </c>
      <c r="Z799" s="405"/>
      <c r="AA799" s="405"/>
      <c r="AB799" s="406"/>
      <c r="AC799" s="399" t="s">
        <v>20</v>
      </c>
      <c r="AD799" s="400"/>
      <c r="AE799" s="400"/>
      <c r="AF799" s="400"/>
      <c r="AG799" s="400"/>
      <c r="AH799" s="401"/>
      <c r="AI799" s="402"/>
      <c r="AJ799" s="402"/>
      <c r="AK799" s="402"/>
      <c r="AL799" s="402"/>
      <c r="AM799" s="402"/>
      <c r="AN799" s="402"/>
      <c r="AO799" s="402"/>
      <c r="AP799" s="402"/>
      <c r="AQ799" s="402"/>
      <c r="AR799" s="402"/>
      <c r="AS799" s="402"/>
      <c r="AT799" s="403"/>
      <c r="AU799" s="404">
        <f>SUM(AU789:AX798)</f>
        <v>105</v>
      </c>
      <c r="AV799" s="405"/>
      <c r="AW799" s="405"/>
      <c r="AX799" s="407"/>
    </row>
    <row r="800" spans="1:51" ht="24.75" customHeight="1" x14ac:dyDescent="0.15">
      <c r="A800" s="598"/>
      <c r="B800" s="824"/>
      <c r="C800" s="824"/>
      <c r="D800" s="824"/>
      <c r="E800" s="824"/>
      <c r="F800" s="825"/>
      <c r="G800" s="481" t="s">
        <v>801</v>
      </c>
      <c r="H800" s="482"/>
      <c r="I800" s="482"/>
      <c r="J800" s="482"/>
      <c r="K800" s="482"/>
      <c r="L800" s="482"/>
      <c r="M800" s="482"/>
      <c r="N800" s="482"/>
      <c r="O800" s="482"/>
      <c r="P800" s="482"/>
      <c r="Q800" s="482"/>
      <c r="R800" s="482"/>
      <c r="S800" s="482"/>
      <c r="T800" s="482"/>
      <c r="U800" s="482"/>
      <c r="V800" s="482"/>
      <c r="W800" s="482"/>
      <c r="X800" s="482"/>
      <c r="Y800" s="482"/>
      <c r="Z800" s="482"/>
      <c r="AA800" s="482"/>
      <c r="AB800" s="483"/>
      <c r="AC800" s="481" t="s">
        <v>803</v>
      </c>
      <c r="AD800" s="482"/>
      <c r="AE800" s="482"/>
      <c r="AF800" s="482"/>
      <c r="AG800" s="482"/>
      <c r="AH800" s="482"/>
      <c r="AI800" s="482"/>
      <c r="AJ800" s="482"/>
      <c r="AK800" s="482"/>
      <c r="AL800" s="482"/>
      <c r="AM800" s="482"/>
      <c r="AN800" s="482"/>
      <c r="AO800" s="482"/>
      <c r="AP800" s="482"/>
      <c r="AQ800" s="482"/>
      <c r="AR800" s="482"/>
      <c r="AS800" s="482"/>
      <c r="AT800" s="482"/>
      <c r="AU800" s="482"/>
      <c r="AV800" s="482"/>
      <c r="AW800" s="482"/>
      <c r="AX800" s="484"/>
      <c r="AY800">
        <f>COUNTA($G$802,$AC$802)</f>
        <v>2</v>
      </c>
    </row>
    <row r="801" spans="1:51" ht="24.75" customHeight="1" x14ac:dyDescent="0.15">
      <c r="A801" s="598"/>
      <c r="B801" s="824"/>
      <c r="C801" s="824"/>
      <c r="D801" s="824"/>
      <c r="E801" s="824"/>
      <c r="F801" s="825"/>
      <c r="G801" s="485" t="s">
        <v>17</v>
      </c>
      <c r="H801" s="486"/>
      <c r="I801" s="486"/>
      <c r="J801" s="486"/>
      <c r="K801" s="486"/>
      <c r="L801" s="487" t="s">
        <v>18</v>
      </c>
      <c r="M801" s="486"/>
      <c r="N801" s="486"/>
      <c r="O801" s="486"/>
      <c r="P801" s="486"/>
      <c r="Q801" s="486"/>
      <c r="R801" s="486"/>
      <c r="S801" s="486"/>
      <c r="T801" s="486"/>
      <c r="U801" s="486"/>
      <c r="V801" s="486"/>
      <c r="W801" s="486"/>
      <c r="X801" s="488"/>
      <c r="Y801" s="478" t="s">
        <v>19</v>
      </c>
      <c r="Z801" s="479"/>
      <c r="AA801" s="479"/>
      <c r="AB801" s="489"/>
      <c r="AC801" s="485" t="s">
        <v>17</v>
      </c>
      <c r="AD801" s="486"/>
      <c r="AE801" s="486"/>
      <c r="AF801" s="486"/>
      <c r="AG801" s="486"/>
      <c r="AH801" s="487" t="s">
        <v>18</v>
      </c>
      <c r="AI801" s="486"/>
      <c r="AJ801" s="486"/>
      <c r="AK801" s="486"/>
      <c r="AL801" s="486"/>
      <c r="AM801" s="486"/>
      <c r="AN801" s="486"/>
      <c r="AO801" s="486"/>
      <c r="AP801" s="486"/>
      <c r="AQ801" s="486"/>
      <c r="AR801" s="486"/>
      <c r="AS801" s="486"/>
      <c r="AT801" s="488"/>
      <c r="AU801" s="478" t="s">
        <v>19</v>
      </c>
      <c r="AV801" s="479"/>
      <c r="AW801" s="479"/>
      <c r="AX801" s="480"/>
      <c r="AY801">
        <f>$AY$800</f>
        <v>2</v>
      </c>
    </row>
    <row r="802" spans="1:51" ht="24.75" customHeight="1" x14ac:dyDescent="0.15">
      <c r="A802" s="598"/>
      <c r="B802" s="824"/>
      <c r="C802" s="824"/>
      <c r="D802" s="824"/>
      <c r="E802" s="824"/>
      <c r="F802" s="825"/>
      <c r="G802" s="491" t="s">
        <v>835</v>
      </c>
      <c r="H802" s="492"/>
      <c r="I802" s="492"/>
      <c r="J802" s="492"/>
      <c r="K802" s="493"/>
      <c r="L802" s="494" t="s">
        <v>836</v>
      </c>
      <c r="M802" s="495"/>
      <c r="N802" s="495"/>
      <c r="O802" s="495"/>
      <c r="P802" s="495"/>
      <c r="Q802" s="495"/>
      <c r="R802" s="495"/>
      <c r="S802" s="495"/>
      <c r="T802" s="495"/>
      <c r="U802" s="495"/>
      <c r="V802" s="495"/>
      <c r="W802" s="495"/>
      <c r="X802" s="496"/>
      <c r="Y802" s="497">
        <f>ROUND(7+9.8,0)</f>
        <v>17</v>
      </c>
      <c r="Z802" s="498"/>
      <c r="AA802" s="498"/>
      <c r="AB802" s="599"/>
      <c r="AC802" s="640" t="s">
        <v>744</v>
      </c>
      <c r="AD802" s="492"/>
      <c r="AE802" s="492"/>
      <c r="AF802" s="492"/>
      <c r="AG802" s="493"/>
      <c r="AH802" s="494" t="s">
        <v>802</v>
      </c>
      <c r="AI802" s="495"/>
      <c r="AJ802" s="495"/>
      <c r="AK802" s="495"/>
      <c r="AL802" s="495"/>
      <c r="AM802" s="495"/>
      <c r="AN802" s="495"/>
      <c r="AO802" s="495"/>
      <c r="AP802" s="495"/>
      <c r="AQ802" s="495"/>
      <c r="AR802" s="495"/>
      <c r="AS802" s="495"/>
      <c r="AT802" s="496"/>
      <c r="AU802" s="637">
        <f>ROUND(0.5+0.8,0)</f>
        <v>1</v>
      </c>
      <c r="AV802" s="638"/>
      <c r="AW802" s="638"/>
      <c r="AX802" s="639"/>
      <c r="AY802">
        <f t="shared" ref="AY802:AY812" si="115">$AY$800</f>
        <v>2</v>
      </c>
    </row>
    <row r="803" spans="1:51" ht="24.75" customHeight="1" x14ac:dyDescent="0.15">
      <c r="A803" s="598"/>
      <c r="B803" s="824"/>
      <c r="C803" s="824"/>
      <c r="D803" s="824"/>
      <c r="E803" s="824"/>
      <c r="F803" s="825"/>
      <c r="G803" s="341" t="s">
        <v>837</v>
      </c>
      <c r="H803" s="342"/>
      <c r="I803" s="342"/>
      <c r="J803" s="342"/>
      <c r="K803" s="343"/>
      <c r="L803" s="391" t="s">
        <v>838</v>
      </c>
      <c r="M803" s="392"/>
      <c r="N803" s="392"/>
      <c r="O803" s="392"/>
      <c r="P803" s="392"/>
      <c r="Q803" s="392"/>
      <c r="R803" s="392"/>
      <c r="S803" s="392"/>
      <c r="T803" s="392"/>
      <c r="U803" s="392"/>
      <c r="V803" s="392"/>
      <c r="W803" s="392"/>
      <c r="X803" s="393"/>
      <c r="Y803" s="388">
        <v>3</v>
      </c>
      <c r="Z803" s="389"/>
      <c r="AA803" s="389"/>
      <c r="AB803" s="395"/>
      <c r="AC803" s="634"/>
      <c r="AD803" s="342"/>
      <c r="AE803" s="342"/>
      <c r="AF803" s="342"/>
      <c r="AG803" s="343"/>
      <c r="AH803" s="391"/>
      <c r="AI803" s="392"/>
      <c r="AJ803" s="392"/>
      <c r="AK803" s="392"/>
      <c r="AL803" s="392"/>
      <c r="AM803" s="392"/>
      <c r="AN803" s="392"/>
      <c r="AO803" s="392"/>
      <c r="AP803" s="392"/>
      <c r="AQ803" s="392"/>
      <c r="AR803" s="392"/>
      <c r="AS803" s="392"/>
      <c r="AT803" s="393"/>
      <c r="AU803" s="637"/>
      <c r="AV803" s="638"/>
      <c r="AW803" s="638"/>
      <c r="AX803" s="639"/>
      <c r="AY803">
        <f t="shared" si="115"/>
        <v>2</v>
      </c>
    </row>
    <row r="804" spans="1:51" ht="24.75" customHeight="1" x14ac:dyDescent="0.15">
      <c r="A804" s="598"/>
      <c r="B804" s="824"/>
      <c r="C804" s="824"/>
      <c r="D804" s="824"/>
      <c r="E804" s="824"/>
      <c r="F804" s="825"/>
      <c r="G804" s="341" t="s">
        <v>839</v>
      </c>
      <c r="H804" s="342"/>
      <c r="I804" s="342"/>
      <c r="J804" s="342"/>
      <c r="K804" s="343"/>
      <c r="L804" s="391" t="s">
        <v>882</v>
      </c>
      <c r="M804" s="392"/>
      <c r="N804" s="392"/>
      <c r="O804" s="392"/>
      <c r="P804" s="392"/>
      <c r="Q804" s="392"/>
      <c r="R804" s="392"/>
      <c r="S804" s="392"/>
      <c r="T804" s="392"/>
      <c r="U804" s="392"/>
      <c r="V804" s="392"/>
      <c r="W804" s="392"/>
      <c r="X804" s="393"/>
      <c r="Y804" s="388">
        <v>10</v>
      </c>
      <c r="Z804" s="389"/>
      <c r="AA804" s="389"/>
      <c r="AB804" s="395"/>
      <c r="AC804" s="341"/>
      <c r="AD804" s="342"/>
      <c r="AE804" s="342"/>
      <c r="AF804" s="342"/>
      <c r="AG804" s="343"/>
      <c r="AH804" s="391"/>
      <c r="AI804" s="392"/>
      <c r="AJ804" s="392"/>
      <c r="AK804" s="392"/>
      <c r="AL804" s="392"/>
      <c r="AM804" s="392"/>
      <c r="AN804" s="392"/>
      <c r="AO804" s="392"/>
      <c r="AP804" s="392"/>
      <c r="AQ804" s="392"/>
      <c r="AR804" s="392"/>
      <c r="AS804" s="392"/>
      <c r="AT804" s="393"/>
      <c r="AU804" s="388"/>
      <c r="AV804" s="389"/>
      <c r="AW804" s="389"/>
      <c r="AX804" s="390"/>
      <c r="AY804">
        <f t="shared" si="115"/>
        <v>2</v>
      </c>
    </row>
    <row r="805" spans="1:51" ht="24.75" customHeight="1" x14ac:dyDescent="0.15">
      <c r="A805" s="598"/>
      <c r="B805" s="824"/>
      <c r="C805" s="824"/>
      <c r="D805" s="824"/>
      <c r="E805" s="824"/>
      <c r="F805" s="825"/>
      <c r="G805" s="341" t="s">
        <v>840</v>
      </c>
      <c r="H805" s="342"/>
      <c r="I805" s="342"/>
      <c r="J805" s="342"/>
      <c r="K805" s="343"/>
      <c r="L805" s="391" t="s">
        <v>841</v>
      </c>
      <c r="M805" s="392"/>
      <c r="N805" s="392"/>
      <c r="O805" s="392"/>
      <c r="P805" s="392"/>
      <c r="Q805" s="392"/>
      <c r="R805" s="392"/>
      <c r="S805" s="392"/>
      <c r="T805" s="392"/>
      <c r="U805" s="392"/>
      <c r="V805" s="392"/>
      <c r="W805" s="392"/>
      <c r="X805" s="393"/>
      <c r="Y805" s="388">
        <v>1</v>
      </c>
      <c r="Z805" s="389"/>
      <c r="AA805" s="389"/>
      <c r="AB805" s="395"/>
      <c r="AC805" s="341"/>
      <c r="AD805" s="342"/>
      <c r="AE805" s="342"/>
      <c r="AF805" s="342"/>
      <c r="AG805" s="343"/>
      <c r="AH805" s="391"/>
      <c r="AI805" s="392"/>
      <c r="AJ805" s="392"/>
      <c r="AK805" s="392"/>
      <c r="AL805" s="392"/>
      <c r="AM805" s="392"/>
      <c r="AN805" s="392"/>
      <c r="AO805" s="392"/>
      <c r="AP805" s="392"/>
      <c r="AQ805" s="392"/>
      <c r="AR805" s="392"/>
      <c r="AS805" s="392"/>
      <c r="AT805" s="393"/>
      <c r="AU805" s="388"/>
      <c r="AV805" s="389"/>
      <c r="AW805" s="389"/>
      <c r="AX805" s="390"/>
      <c r="AY805">
        <f t="shared" si="115"/>
        <v>2</v>
      </c>
    </row>
    <row r="806" spans="1:51" ht="24.75" hidden="1" customHeight="1" x14ac:dyDescent="0.15">
      <c r="A806" s="598"/>
      <c r="B806" s="824"/>
      <c r="C806" s="824"/>
      <c r="D806" s="824"/>
      <c r="E806" s="824"/>
      <c r="F806" s="825"/>
      <c r="G806" s="341" t="s">
        <v>842</v>
      </c>
      <c r="H806" s="342"/>
      <c r="I806" s="342"/>
      <c r="J806" s="342"/>
      <c r="K806" s="343"/>
      <c r="L806" s="391" t="s">
        <v>862</v>
      </c>
      <c r="M806" s="392"/>
      <c r="N806" s="392"/>
      <c r="O806" s="392"/>
      <c r="P806" s="392"/>
      <c r="Q806" s="392"/>
      <c r="R806" s="392"/>
      <c r="S806" s="392"/>
      <c r="T806" s="392"/>
      <c r="U806" s="392"/>
      <c r="V806" s="392"/>
      <c r="W806" s="392"/>
      <c r="X806" s="393"/>
      <c r="Y806" s="388">
        <f>ROUND(0.1,0)</f>
        <v>0</v>
      </c>
      <c r="Z806" s="389"/>
      <c r="AA806" s="389"/>
      <c r="AB806" s="395"/>
      <c r="AC806" s="341"/>
      <c r="AD806" s="342"/>
      <c r="AE806" s="342"/>
      <c r="AF806" s="342"/>
      <c r="AG806" s="343"/>
      <c r="AH806" s="391"/>
      <c r="AI806" s="392"/>
      <c r="AJ806" s="392"/>
      <c r="AK806" s="392"/>
      <c r="AL806" s="392"/>
      <c r="AM806" s="392"/>
      <c r="AN806" s="392"/>
      <c r="AO806" s="392"/>
      <c r="AP806" s="392"/>
      <c r="AQ806" s="392"/>
      <c r="AR806" s="392"/>
      <c r="AS806" s="392"/>
      <c r="AT806" s="393"/>
      <c r="AU806" s="388"/>
      <c r="AV806" s="389"/>
      <c r="AW806" s="389"/>
      <c r="AX806" s="390"/>
      <c r="AY806">
        <f t="shared" si="115"/>
        <v>2</v>
      </c>
    </row>
    <row r="807" spans="1:51" ht="24.75" hidden="1" customHeight="1" x14ac:dyDescent="0.15">
      <c r="A807" s="598"/>
      <c r="B807" s="824"/>
      <c r="C807" s="824"/>
      <c r="D807" s="824"/>
      <c r="E807" s="824"/>
      <c r="F807" s="825"/>
      <c r="G807" s="341" t="s">
        <v>843</v>
      </c>
      <c r="H807" s="342"/>
      <c r="I807" s="342"/>
      <c r="J807" s="342"/>
      <c r="K807" s="343"/>
      <c r="L807" s="391" t="s">
        <v>861</v>
      </c>
      <c r="M807" s="392"/>
      <c r="N807" s="392"/>
      <c r="O807" s="392"/>
      <c r="P807" s="392"/>
      <c r="Q807" s="392"/>
      <c r="R807" s="392"/>
      <c r="S807" s="392"/>
      <c r="T807" s="392"/>
      <c r="U807" s="392"/>
      <c r="V807" s="392"/>
      <c r="W807" s="392"/>
      <c r="X807" s="393"/>
      <c r="Y807" s="388">
        <f>ROUND(0.1,)</f>
        <v>0</v>
      </c>
      <c r="Z807" s="389"/>
      <c r="AA807" s="389"/>
      <c r="AB807" s="395"/>
      <c r="AC807" s="341"/>
      <c r="AD807" s="342"/>
      <c r="AE807" s="342"/>
      <c r="AF807" s="342"/>
      <c r="AG807" s="343"/>
      <c r="AH807" s="391"/>
      <c r="AI807" s="392"/>
      <c r="AJ807" s="392"/>
      <c r="AK807" s="392"/>
      <c r="AL807" s="392"/>
      <c r="AM807" s="392"/>
      <c r="AN807" s="392"/>
      <c r="AO807" s="392"/>
      <c r="AP807" s="392"/>
      <c r="AQ807" s="392"/>
      <c r="AR807" s="392"/>
      <c r="AS807" s="392"/>
      <c r="AT807" s="393"/>
      <c r="AU807" s="388"/>
      <c r="AV807" s="389"/>
      <c r="AW807" s="389"/>
      <c r="AX807" s="390"/>
      <c r="AY807">
        <f t="shared" si="115"/>
        <v>2</v>
      </c>
    </row>
    <row r="808" spans="1:51" ht="24.75" customHeight="1" x14ac:dyDescent="0.15">
      <c r="A808" s="598"/>
      <c r="B808" s="824"/>
      <c r="C808" s="824"/>
      <c r="D808" s="824"/>
      <c r="E808" s="824"/>
      <c r="F808" s="825"/>
      <c r="G808" s="341" t="s">
        <v>883</v>
      </c>
      <c r="H808" s="342"/>
      <c r="I808" s="342"/>
      <c r="J808" s="342"/>
      <c r="K808" s="343"/>
      <c r="L808" s="391" t="s">
        <v>884</v>
      </c>
      <c r="M808" s="392"/>
      <c r="N808" s="392"/>
      <c r="O808" s="392"/>
      <c r="P808" s="392"/>
      <c r="Q808" s="392"/>
      <c r="R808" s="392"/>
      <c r="S808" s="392"/>
      <c r="T808" s="392"/>
      <c r="U808" s="392"/>
      <c r="V808" s="392"/>
      <c r="W808" s="392"/>
      <c r="X808" s="393"/>
      <c r="Y808" s="388">
        <v>6</v>
      </c>
      <c r="Z808" s="389"/>
      <c r="AA808" s="389"/>
      <c r="AB808" s="395"/>
      <c r="AC808" s="341"/>
      <c r="AD808" s="342"/>
      <c r="AE808" s="342"/>
      <c r="AF808" s="342"/>
      <c r="AG808" s="343"/>
      <c r="AH808" s="391"/>
      <c r="AI808" s="392"/>
      <c r="AJ808" s="392"/>
      <c r="AK808" s="392"/>
      <c r="AL808" s="392"/>
      <c r="AM808" s="392"/>
      <c r="AN808" s="392"/>
      <c r="AO808" s="392"/>
      <c r="AP808" s="392"/>
      <c r="AQ808" s="392"/>
      <c r="AR808" s="392"/>
      <c r="AS808" s="392"/>
      <c r="AT808" s="393"/>
      <c r="AU808" s="388"/>
      <c r="AV808" s="389"/>
      <c r="AW808" s="389"/>
      <c r="AX808" s="390"/>
      <c r="AY808">
        <f t="shared" si="115"/>
        <v>2</v>
      </c>
    </row>
    <row r="809" spans="1:51" ht="24.75" hidden="1" customHeight="1" x14ac:dyDescent="0.15">
      <c r="A809" s="598"/>
      <c r="B809" s="824"/>
      <c r="C809" s="824"/>
      <c r="D809" s="824"/>
      <c r="E809" s="824"/>
      <c r="F809" s="825"/>
      <c r="G809" s="341" t="s">
        <v>859</v>
      </c>
      <c r="H809" s="342"/>
      <c r="I809" s="342"/>
      <c r="J809" s="342"/>
      <c r="K809" s="343"/>
      <c r="L809" s="391" t="s">
        <v>860</v>
      </c>
      <c r="M809" s="392"/>
      <c r="N809" s="392"/>
      <c r="O809" s="392"/>
      <c r="P809" s="392"/>
      <c r="Q809" s="392"/>
      <c r="R809" s="392"/>
      <c r="S809" s="392"/>
      <c r="T809" s="392"/>
      <c r="U809" s="392"/>
      <c r="V809" s="392"/>
      <c r="W809" s="392"/>
      <c r="X809" s="393"/>
      <c r="Y809" s="388">
        <f>ROUND(0.3,)</f>
        <v>0</v>
      </c>
      <c r="Z809" s="389"/>
      <c r="AA809" s="389"/>
      <c r="AB809" s="395"/>
      <c r="AC809" s="341"/>
      <c r="AD809" s="342"/>
      <c r="AE809" s="342"/>
      <c r="AF809" s="342"/>
      <c r="AG809" s="343"/>
      <c r="AH809" s="391"/>
      <c r="AI809" s="392"/>
      <c r="AJ809" s="392"/>
      <c r="AK809" s="392"/>
      <c r="AL809" s="392"/>
      <c r="AM809" s="392"/>
      <c r="AN809" s="392"/>
      <c r="AO809" s="392"/>
      <c r="AP809" s="392"/>
      <c r="AQ809" s="392"/>
      <c r="AR809" s="392"/>
      <c r="AS809" s="392"/>
      <c r="AT809" s="393"/>
      <c r="AU809" s="388"/>
      <c r="AV809" s="389"/>
      <c r="AW809" s="389"/>
      <c r="AX809" s="390"/>
      <c r="AY809">
        <f t="shared" si="115"/>
        <v>2</v>
      </c>
    </row>
    <row r="810" spans="1:51" ht="24.75" customHeight="1" x14ac:dyDescent="0.15">
      <c r="A810" s="598"/>
      <c r="B810" s="824"/>
      <c r="C810" s="824"/>
      <c r="D810" s="824"/>
      <c r="E810" s="824"/>
      <c r="F810" s="825"/>
      <c r="G810" s="341"/>
      <c r="H810" s="342"/>
      <c r="I810" s="342"/>
      <c r="J810" s="342"/>
      <c r="K810" s="343"/>
      <c r="L810" s="391"/>
      <c r="M810" s="392"/>
      <c r="N810" s="392"/>
      <c r="O810" s="392"/>
      <c r="P810" s="392"/>
      <c r="Q810" s="392"/>
      <c r="R810" s="392"/>
      <c r="S810" s="392"/>
      <c r="T810" s="392"/>
      <c r="U810" s="392"/>
      <c r="V810" s="392"/>
      <c r="W810" s="392"/>
      <c r="X810" s="393"/>
      <c r="Y810" s="388"/>
      <c r="Z810" s="389"/>
      <c r="AA810" s="389"/>
      <c r="AB810" s="395"/>
      <c r="AC810" s="341"/>
      <c r="AD810" s="342"/>
      <c r="AE810" s="342"/>
      <c r="AF810" s="342"/>
      <c r="AG810" s="343"/>
      <c r="AH810" s="391"/>
      <c r="AI810" s="392"/>
      <c r="AJ810" s="392"/>
      <c r="AK810" s="392"/>
      <c r="AL810" s="392"/>
      <c r="AM810" s="392"/>
      <c r="AN810" s="392"/>
      <c r="AO810" s="392"/>
      <c r="AP810" s="392"/>
      <c r="AQ810" s="392"/>
      <c r="AR810" s="392"/>
      <c r="AS810" s="392"/>
      <c r="AT810" s="393"/>
      <c r="AU810" s="388"/>
      <c r="AV810" s="389"/>
      <c r="AW810" s="389"/>
      <c r="AX810" s="390"/>
      <c r="AY810">
        <f t="shared" si="115"/>
        <v>2</v>
      </c>
    </row>
    <row r="811" spans="1:51" ht="24.75" customHeight="1" x14ac:dyDescent="0.15">
      <c r="A811" s="598"/>
      <c r="B811" s="824"/>
      <c r="C811" s="824"/>
      <c r="D811" s="824"/>
      <c r="E811" s="824"/>
      <c r="F811" s="825"/>
      <c r="G811" s="341"/>
      <c r="H811" s="342"/>
      <c r="I811" s="342"/>
      <c r="J811" s="342"/>
      <c r="K811" s="343"/>
      <c r="L811" s="391" t="s">
        <v>858</v>
      </c>
      <c r="M811" s="392"/>
      <c r="N811" s="392"/>
      <c r="O811" s="392"/>
      <c r="P811" s="392"/>
      <c r="Q811" s="392"/>
      <c r="R811" s="392"/>
      <c r="S811" s="392"/>
      <c r="T811" s="392"/>
      <c r="U811" s="392"/>
      <c r="V811" s="392"/>
      <c r="W811" s="392"/>
      <c r="X811" s="393"/>
      <c r="Y811" s="388"/>
      <c r="Z811" s="389"/>
      <c r="AA811" s="389"/>
      <c r="AB811" s="395"/>
      <c r="AC811" s="341"/>
      <c r="AD811" s="342"/>
      <c r="AE811" s="342"/>
      <c r="AF811" s="342"/>
      <c r="AG811" s="343"/>
      <c r="AH811" s="391" t="s">
        <v>851</v>
      </c>
      <c r="AI811" s="392"/>
      <c r="AJ811" s="392"/>
      <c r="AK811" s="392"/>
      <c r="AL811" s="392"/>
      <c r="AM811" s="392"/>
      <c r="AN811" s="392"/>
      <c r="AO811" s="392"/>
      <c r="AP811" s="392"/>
      <c r="AQ811" s="392"/>
      <c r="AR811" s="392"/>
      <c r="AS811" s="392"/>
      <c r="AT811" s="393"/>
      <c r="AU811" s="388"/>
      <c r="AV811" s="389"/>
      <c r="AW811" s="389"/>
      <c r="AX811" s="390"/>
      <c r="AY811">
        <f t="shared" si="115"/>
        <v>2</v>
      </c>
    </row>
    <row r="812" spans="1:51" ht="24.75" customHeight="1" thickBot="1" x14ac:dyDescent="0.2">
      <c r="A812" s="598"/>
      <c r="B812" s="824"/>
      <c r="C812" s="824"/>
      <c r="D812" s="824"/>
      <c r="E812" s="824"/>
      <c r="F812" s="825"/>
      <c r="G812" s="399" t="s">
        <v>20</v>
      </c>
      <c r="H812" s="400"/>
      <c r="I812" s="400"/>
      <c r="J812" s="400"/>
      <c r="K812" s="400"/>
      <c r="L812" s="401"/>
      <c r="M812" s="402"/>
      <c r="N812" s="402"/>
      <c r="O812" s="402"/>
      <c r="P812" s="402"/>
      <c r="Q812" s="402"/>
      <c r="R812" s="402"/>
      <c r="S812" s="402"/>
      <c r="T812" s="402"/>
      <c r="U812" s="402"/>
      <c r="V812" s="402"/>
      <c r="W812" s="402"/>
      <c r="X812" s="403"/>
      <c r="Y812" s="404">
        <f>SUM(Y802:AB811)</f>
        <v>37</v>
      </c>
      <c r="Z812" s="405"/>
      <c r="AA812" s="405"/>
      <c r="AB812" s="406"/>
      <c r="AC812" s="399" t="s">
        <v>20</v>
      </c>
      <c r="AD812" s="400"/>
      <c r="AE812" s="400"/>
      <c r="AF812" s="400"/>
      <c r="AG812" s="400"/>
      <c r="AH812" s="401"/>
      <c r="AI812" s="402"/>
      <c r="AJ812" s="402"/>
      <c r="AK812" s="402"/>
      <c r="AL812" s="402"/>
      <c r="AM812" s="402"/>
      <c r="AN812" s="402"/>
      <c r="AO812" s="402"/>
      <c r="AP812" s="402"/>
      <c r="AQ812" s="402"/>
      <c r="AR812" s="402"/>
      <c r="AS812" s="402"/>
      <c r="AT812" s="403"/>
      <c r="AU812" s="404">
        <f>SUM(AU802:AX811)</f>
        <v>1</v>
      </c>
      <c r="AV812" s="405"/>
      <c r="AW812" s="405"/>
      <c r="AX812" s="407"/>
      <c r="AY812">
        <f t="shared" si="115"/>
        <v>2</v>
      </c>
    </row>
    <row r="813" spans="1:51" ht="24.75" customHeight="1" x14ac:dyDescent="0.15">
      <c r="A813" s="598"/>
      <c r="B813" s="824"/>
      <c r="C813" s="824"/>
      <c r="D813" s="824"/>
      <c r="E813" s="824"/>
      <c r="F813" s="825"/>
      <c r="G813" s="481" t="s">
        <v>800</v>
      </c>
      <c r="H813" s="482"/>
      <c r="I813" s="482"/>
      <c r="J813" s="482"/>
      <c r="K813" s="482"/>
      <c r="L813" s="482"/>
      <c r="M813" s="482"/>
      <c r="N813" s="482"/>
      <c r="O813" s="482"/>
      <c r="P813" s="482"/>
      <c r="Q813" s="482"/>
      <c r="R813" s="482"/>
      <c r="S813" s="482"/>
      <c r="T813" s="482"/>
      <c r="U813" s="482"/>
      <c r="V813" s="482"/>
      <c r="W813" s="482"/>
      <c r="X813" s="482"/>
      <c r="Y813" s="482"/>
      <c r="Z813" s="482"/>
      <c r="AA813" s="482"/>
      <c r="AB813" s="483"/>
      <c r="AC813" s="481" t="s">
        <v>241</v>
      </c>
      <c r="AD813" s="482"/>
      <c r="AE813" s="482"/>
      <c r="AF813" s="482"/>
      <c r="AG813" s="482"/>
      <c r="AH813" s="482"/>
      <c r="AI813" s="482"/>
      <c r="AJ813" s="482"/>
      <c r="AK813" s="482"/>
      <c r="AL813" s="482"/>
      <c r="AM813" s="482"/>
      <c r="AN813" s="482"/>
      <c r="AO813" s="482"/>
      <c r="AP813" s="482"/>
      <c r="AQ813" s="482"/>
      <c r="AR813" s="482"/>
      <c r="AS813" s="482"/>
      <c r="AT813" s="482"/>
      <c r="AU813" s="482"/>
      <c r="AV813" s="482"/>
      <c r="AW813" s="482"/>
      <c r="AX813" s="484"/>
      <c r="AY813">
        <f>COUNTA($G$815,$AC$815)</f>
        <v>1</v>
      </c>
    </row>
    <row r="814" spans="1:51" ht="24.75" customHeight="1" x14ac:dyDescent="0.15">
      <c r="A814" s="598"/>
      <c r="B814" s="824"/>
      <c r="C814" s="824"/>
      <c r="D814" s="824"/>
      <c r="E814" s="824"/>
      <c r="F814" s="825"/>
      <c r="G814" s="485" t="s">
        <v>17</v>
      </c>
      <c r="H814" s="486"/>
      <c r="I814" s="486"/>
      <c r="J814" s="486"/>
      <c r="K814" s="486"/>
      <c r="L814" s="487" t="s">
        <v>18</v>
      </c>
      <c r="M814" s="486"/>
      <c r="N814" s="486"/>
      <c r="O814" s="486"/>
      <c r="P814" s="486"/>
      <c r="Q814" s="486"/>
      <c r="R814" s="486"/>
      <c r="S814" s="486"/>
      <c r="T814" s="486"/>
      <c r="U814" s="486"/>
      <c r="V814" s="486"/>
      <c r="W814" s="486"/>
      <c r="X814" s="488"/>
      <c r="Y814" s="478" t="s">
        <v>19</v>
      </c>
      <c r="Z814" s="479"/>
      <c r="AA814" s="479"/>
      <c r="AB814" s="489"/>
      <c r="AC814" s="485" t="s">
        <v>17</v>
      </c>
      <c r="AD814" s="486"/>
      <c r="AE814" s="486"/>
      <c r="AF814" s="486"/>
      <c r="AG814" s="486"/>
      <c r="AH814" s="487" t="s">
        <v>18</v>
      </c>
      <c r="AI814" s="486"/>
      <c r="AJ814" s="486"/>
      <c r="AK814" s="486"/>
      <c r="AL814" s="486"/>
      <c r="AM814" s="486"/>
      <c r="AN814" s="486"/>
      <c r="AO814" s="486"/>
      <c r="AP814" s="486"/>
      <c r="AQ814" s="486"/>
      <c r="AR814" s="486"/>
      <c r="AS814" s="486"/>
      <c r="AT814" s="488"/>
      <c r="AU814" s="478" t="s">
        <v>19</v>
      </c>
      <c r="AV814" s="479"/>
      <c r="AW814" s="479"/>
      <c r="AX814" s="480"/>
      <c r="AY814">
        <f>$AY$813</f>
        <v>1</v>
      </c>
    </row>
    <row r="815" spans="1:51" ht="24.75" customHeight="1" x14ac:dyDescent="0.15">
      <c r="A815" s="598"/>
      <c r="B815" s="824"/>
      <c r="C815" s="824"/>
      <c r="D815" s="824"/>
      <c r="E815" s="824"/>
      <c r="F815" s="825"/>
      <c r="G815" s="491" t="s">
        <v>676</v>
      </c>
      <c r="H815" s="492"/>
      <c r="I815" s="492"/>
      <c r="J815" s="492"/>
      <c r="K815" s="493"/>
      <c r="L815" s="494" t="s">
        <v>677</v>
      </c>
      <c r="M815" s="495"/>
      <c r="N815" s="495"/>
      <c r="O815" s="495"/>
      <c r="P815" s="495"/>
      <c r="Q815" s="495"/>
      <c r="R815" s="495"/>
      <c r="S815" s="495"/>
      <c r="T815" s="495"/>
      <c r="U815" s="495"/>
      <c r="V815" s="495"/>
      <c r="W815" s="495"/>
      <c r="X815" s="496"/>
      <c r="Y815" s="497">
        <v>1556</v>
      </c>
      <c r="Z815" s="498"/>
      <c r="AA815" s="498"/>
      <c r="AB815" s="599"/>
      <c r="AC815" s="491"/>
      <c r="AD815" s="630"/>
      <c r="AE815" s="630"/>
      <c r="AF815" s="630"/>
      <c r="AG815" s="631"/>
      <c r="AH815" s="494"/>
      <c r="AI815" s="632"/>
      <c r="AJ815" s="632"/>
      <c r="AK815" s="632"/>
      <c r="AL815" s="632"/>
      <c r="AM815" s="632"/>
      <c r="AN815" s="632"/>
      <c r="AO815" s="632"/>
      <c r="AP815" s="632"/>
      <c r="AQ815" s="632"/>
      <c r="AR815" s="632"/>
      <c r="AS815" s="632"/>
      <c r="AT815" s="633"/>
      <c r="AU815" s="497"/>
      <c r="AV815" s="498"/>
      <c r="AW815" s="498"/>
      <c r="AX815" s="499"/>
      <c r="AY815">
        <f t="shared" ref="AY815:AY825" si="116">$AY$813</f>
        <v>1</v>
      </c>
    </row>
    <row r="816" spans="1:51" ht="24.75" hidden="1" customHeight="1" x14ac:dyDescent="0.15">
      <c r="A816" s="598"/>
      <c r="B816" s="824"/>
      <c r="C816" s="824"/>
      <c r="D816" s="824"/>
      <c r="E816" s="824"/>
      <c r="F816" s="825"/>
      <c r="G816" s="341"/>
      <c r="H816" s="342"/>
      <c r="I816" s="342"/>
      <c r="J816" s="342"/>
      <c r="K816" s="343"/>
      <c r="L816" s="391"/>
      <c r="M816" s="392"/>
      <c r="N816" s="392"/>
      <c r="O816" s="392"/>
      <c r="P816" s="392"/>
      <c r="Q816" s="392"/>
      <c r="R816" s="392"/>
      <c r="S816" s="392"/>
      <c r="T816" s="392"/>
      <c r="U816" s="392"/>
      <c r="V816" s="392"/>
      <c r="W816" s="392"/>
      <c r="X816" s="393"/>
      <c r="Y816" s="388"/>
      <c r="Z816" s="389"/>
      <c r="AA816" s="389"/>
      <c r="AB816" s="395"/>
      <c r="AC816" s="341"/>
      <c r="AD816" s="626"/>
      <c r="AE816" s="626"/>
      <c r="AF816" s="626"/>
      <c r="AG816" s="627"/>
      <c r="AH816" s="391"/>
      <c r="AI816" s="628"/>
      <c r="AJ816" s="628"/>
      <c r="AK816" s="628"/>
      <c r="AL816" s="628"/>
      <c r="AM816" s="628"/>
      <c r="AN816" s="628"/>
      <c r="AO816" s="628"/>
      <c r="AP816" s="628"/>
      <c r="AQ816" s="628"/>
      <c r="AR816" s="628"/>
      <c r="AS816" s="628"/>
      <c r="AT816" s="629"/>
      <c r="AU816" s="388"/>
      <c r="AV816" s="389"/>
      <c r="AW816" s="389"/>
      <c r="AX816" s="390"/>
      <c r="AY816">
        <f t="shared" si="116"/>
        <v>1</v>
      </c>
    </row>
    <row r="817" spans="1:51" ht="24.75" hidden="1" customHeight="1" x14ac:dyDescent="0.15">
      <c r="A817" s="598"/>
      <c r="B817" s="824"/>
      <c r="C817" s="824"/>
      <c r="D817" s="824"/>
      <c r="E817" s="824"/>
      <c r="F817" s="825"/>
      <c r="G817" s="341"/>
      <c r="H817" s="342"/>
      <c r="I817" s="342"/>
      <c r="J817" s="342"/>
      <c r="K817" s="343"/>
      <c r="L817" s="391"/>
      <c r="M817" s="392"/>
      <c r="N817" s="392"/>
      <c r="O817" s="392"/>
      <c r="P817" s="392"/>
      <c r="Q817" s="392"/>
      <c r="R817" s="392"/>
      <c r="S817" s="392"/>
      <c r="T817" s="392"/>
      <c r="U817" s="392"/>
      <c r="V817" s="392"/>
      <c r="W817" s="392"/>
      <c r="X817" s="393"/>
      <c r="Y817" s="388"/>
      <c r="Z817" s="389"/>
      <c r="AA817" s="389"/>
      <c r="AB817" s="395"/>
      <c r="AC817" s="341"/>
      <c r="AD817" s="342"/>
      <c r="AE817" s="342"/>
      <c r="AF817" s="342"/>
      <c r="AG817" s="343"/>
      <c r="AH817" s="391"/>
      <c r="AI817" s="392"/>
      <c r="AJ817" s="392"/>
      <c r="AK817" s="392"/>
      <c r="AL817" s="392"/>
      <c r="AM817" s="392"/>
      <c r="AN817" s="392"/>
      <c r="AO817" s="392"/>
      <c r="AP817" s="392"/>
      <c r="AQ817" s="392"/>
      <c r="AR817" s="392"/>
      <c r="AS817" s="392"/>
      <c r="AT817" s="393"/>
      <c r="AU817" s="388"/>
      <c r="AV817" s="389"/>
      <c r="AW817" s="389"/>
      <c r="AX817" s="390"/>
      <c r="AY817">
        <f t="shared" si="116"/>
        <v>1</v>
      </c>
    </row>
    <row r="818" spans="1:51" ht="24.75" hidden="1" customHeight="1" x14ac:dyDescent="0.15">
      <c r="A818" s="598"/>
      <c r="B818" s="824"/>
      <c r="C818" s="824"/>
      <c r="D818" s="824"/>
      <c r="E818" s="824"/>
      <c r="F818" s="825"/>
      <c r="G818" s="341"/>
      <c r="H818" s="342"/>
      <c r="I818" s="342"/>
      <c r="J818" s="342"/>
      <c r="K818" s="343"/>
      <c r="L818" s="391"/>
      <c r="M818" s="392"/>
      <c r="N818" s="392"/>
      <c r="O818" s="392"/>
      <c r="P818" s="392"/>
      <c r="Q818" s="392"/>
      <c r="R818" s="392"/>
      <c r="S818" s="392"/>
      <c r="T818" s="392"/>
      <c r="U818" s="392"/>
      <c r="V818" s="392"/>
      <c r="W818" s="392"/>
      <c r="X818" s="393"/>
      <c r="Y818" s="388"/>
      <c r="Z818" s="389"/>
      <c r="AA818" s="389"/>
      <c r="AB818" s="395"/>
      <c r="AC818" s="341"/>
      <c r="AD818" s="342"/>
      <c r="AE818" s="342"/>
      <c r="AF818" s="342"/>
      <c r="AG818" s="343"/>
      <c r="AH818" s="391"/>
      <c r="AI818" s="392"/>
      <c r="AJ818" s="392"/>
      <c r="AK818" s="392"/>
      <c r="AL818" s="392"/>
      <c r="AM818" s="392"/>
      <c r="AN818" s="392"/>
      <c r="AO818" s="392"/>
      <c r="AP818" s="392"/>
      <c r="AQ818" s="392"/>
      <c r="AR818" s="392"/>
      <c r="AS818" s="392"/>
      <c r="AT818" s="393"/>
      <c r="AU818" s="388"/>
      <c r="AV818" s="389"/>
      <c r="AW818" s="389"/>
      <c r="AX818" s="390"/>
      <c r="AY818">
        <f t="shared" si="116"/>
        <v>1</v>
      </c>
    </row>
    <row r="819" spans="1:51" ht="24.75" hidden="1" customHeight="1" x14ac:dyDescent="0.15">
      <c r="A819" s="598"/>
      <c r="B819" s="824"/>
      <c r="C819" s="824"/>
      <c r="D819" s="824"/>
      <c r="E819" s="824"/>
      <c r="F819" s="825"/>
      <c r="G819" s="341"/>
      <c r="H819" s="342"/>
      <c r="I819" s="342"/>
      <c r="J819" s="342"/>
      <c r="K819" s="343"/>
      <c r="L819" s="391"/>
      <c r="M819" s="392"/>
      <c r="N819" s="392"/>
      <c r="O819" s="392"/>
      <c r="P819" s="392"/>
      <c r="Q819" s="392"/>
      <c r="R819" s="392"/>
      <c r="S819" s="392"/>
      <c r="T819" s="392"/>
      <c r="U819" s="392"/>
      <c r="V819" s="392"/>
      <c r="W819" s="392"/>
      <c r="X819" s="393"/>
      <c r="Y819" s="388"/>
      <c r="Z819" s="389"/>
      <c r="AA819" s="389"/>
      <c r="AB819" s="395"/>
      <c r="AC819" s="341"/>
      <c r="AD819" s="342"/>
      <c r="AE819" s="342"/>
      <c r="AF819" s="342"/>
      <c r="AG819" s="343"/>
      <c r="AH819" s="391"/>
      <c r="AI819" s="392"/>
      <c r="AJ819" s="392"/>
      <c r="AK819" s="392"/>
      <c r="AL819" s="392"/>
      <c r="AM819" s="392"/>
      <c r="AN819" s="392"/>
      <c r="AO819" s="392"/>
      <c r="AP819" s="392"/>
      <c r="AQ819" s="392"/>
      <c r="AR819" s="392"/>
      <c r="AS819" s="392"/>
      <c r="AT819" s="393"/>
      <c r="AU819" s="388"/>
      <c r="AV819" s="389"/>
      <c r="AW819" s="389"/>
      <c r="AX819" s="390"/>
      <c r="AY819">
        <f t="shared" si="116"/>
        <v>1</v>
      </c>
    </row>
    <row r="820" spans="1:51" ht="24.75" hidden="1" customHeight="1" x14ac:dyDescent="0.15">
      <c r="A820" s="598"/>
      <c r="B820" s="824"/>
      <c r="C820" s="824"/>
      <c r="D820" s="824"/>
      <c r="E820" s="824"/>
      <c r="F820" s="825"/>
      <c r="G820" s="341"/>
      <c r="H820" s="342"/>
      <c r="I820" s="342"/>
      <c r="J820" s="342"/>
      <c r="K820" s="343"/>
      <c r="L820" s="391"/>
      <c r="M820" s="392"/>
      <c r="N820" s="392"/>
      <c r="O820" s="392"/>
      <c r="P820" s="392"/>
      <c r="Q820" s="392"/>
      <c r="R820" s="392"/>
      <c r="S820" s="392"/>
      <c r="T820" s="392"/>
      <c r="U820" s="392"/>
      <c r="V820" s="392"/>
      <c r="W820" s="392"/>
      <c r="X820" s="393"/>
      <c r="Y820" s="388"/>
      <c r="Z820" s="389"/>
      <c r="AA820" s="389"/>
      <c r="AB820" s="395"/>
      <c r="AC820" s="341"/>
      <c r="AD820" s="342"/>
      <c r="AE820" s="342"/>
      <c r="AF820" s="342"/>
      <c r="AG820" s="343"/>
      <c r="AH820" s="391"/>
      <c r="AI820" s="392"/>
      <c r="AJ820" s="392"/>
      <c r="AK820" s="392"/>
      <c r="AL820" s="392"/>
      <c r="AM820" s="392"/>
      <c r="AN820" s="392"/>
      <c r="AO820" s="392"/>
      <c r="AP820" s="392"/>
      <c r="AQ820" s="392"/>
      <c r="AR820" s="392"/>
      <c r="AS820" s="392"/>
      <c r="AT820" s="393"/>
      <c r="AU820" s="388"/>
      <c r="AV820" s="389"/>
      <c r="AW820" s="389"/>
      <c r="AX820" s="390"/>
      <c r="AY820">
        <f t="shared" si="116"/>
        <v>1</v>
      </c>
    </row>
    <row r="821" spans="1:51" ht="24.75" hidden="1" customHeight="1" x14ac:dyDescent="0.15">
      <c r="A821" s="598"/>
      <c r="B821" s="824"/>
      <c r="C821" s="824"/>
      <c r="D821" s="824"/>
      <c r="E821" s="824"/>
      <c r="F821" s="825"/>
      <c r="G821" s="341"/>
      <c r="H821" s="342"/>
      <c r="I821" s="342"/>
      <c r="J821" s="342"/>
      <c r="K821" s="343"/>
      <c r="L821" s="391"/>
      <c r="M821" s="392"/>
      <c r="N821" s="392"/>
      <c r="O821" s="392"/>
      <c r="P821" s="392"/>
      <c r="Q821" s="392"/>
      <c r="R821" s="392"/>
      <c r="S821" s="392"/>
      <c r="T821" s="392"/>
      <c r="U821" s="392"/>
      <c r="V821" s="392"/>
      <c r="W821" s="392"/>
      <c r="X821" s="393"/>
      <c r="Y821" s="388"/>
      <c r="Z821" s="389"/>
      <c r="AA821" s="389"/>
      <c r="AB821" s="395"/>
      <c r="AC821" s="341"/>
      <c r="AD821" s="342"/>
      <c r="AE821" s="342"/>
      <c r="AF821" s="342"/>
      <c r="AG821" s="343"/>
      <c r="AH821" s="391"/>
      <c r="AI821" s="392"/>
      <c r="AJ821" s="392"/>
      <c r="AK821" s="392"/>
      <c r="AL821" s="392"/>
      <c r="AM821" s="392"/>
      <c r="AN821" s="392"/>
      <c r="AO821" s="392"/>
      <c r="AP821" s="392"/>
      <c r="AQ821" s="392"/>
      <c r="AR821" s="392"/>
      <c r="AS821" s="392"/>
      <c r="AT821" s="393"/>
      <c r="AU821" s="388"/>
      <c r="AV821" s="389"/>
      <c r="AW821" s="389"/>
      <c r="AX821" s="390"/>
      <c r="AY821">
        <f t="shared" si="116"/>
        <v>1</v>
      </c>
    </row>
    <row r="822" spans="1:51" ht="24.75" hidden="1" customHeight="1" x14ac:dyDescent="0.15">
      <c r="A822" s="598"/>
      <c r="B822" s="824"/>
      <c r="C822" s="824"/>
      <c r="D822" s="824"/>
      <c r="E822" s="824"/>
      <c r="F822" s="825"/>
      <c r="G822" s="341"/>
      <c r="H822" s="342"/>
      <c r="I822" s="342"/>
      <c r="J822" s="342"/>
      <c r="K822" s="343"/>
      <c r="L822" s="391"/>
      <c r="M822" s="392"/>
      <c r="N822" s="392"/>
      <c r="O822" s="392"/>
      <c r="P822" s="392"/>
      <c r="Q822" s="392"/>
      <c r="R822" s="392"/>
      <c r="S822" s="392"/>
      <c r="T822" s="392"/>
      <c r="U822" s="392"/>
      <c r="V822" s="392"/>
      <c r="W822" s="392"/>
      <c r="X822" s="393"/>
      <c r="Y822" s="388"/>
      <c r="Z822" s="389"/>
      <c r="AA822" s="389"/>
      <c r="AB822" s="395"/>
      <c r="AC822" s="341"/>
      <c r="AD822" s="342"/>
      <c r="AE822" s="342"/>
      <c r="AF822" s="342"/>
      <c r="AG822" s="343"/>
      <c r="AH822" s="391"/>
      <c r="AI822" s="392"/>
      <c r="AJ822" s="392"/>
      <c r="AK822" s="392"/>
      <c r="AL822" s="392"/>
      <c r="AM822" s="392"/>
      <c r="AN822" s="392"/>
      <c r="AO822" s="392"/>
      <c r="AP822" s="392"/>
      <c r="AQ822" s="392"/>
      <c r="AR822" s="392"/>
      <c r="AS822" s="392"/>
      <c r="AT822" s="393"/>
      <c r="AU822" s="388"/>
      <c r="AV822" s="389"/>
      <c r="AW822" s="389"/>
      <c r="AX822" s="390"/>
      <c r="AY822">
        <f t="shared" si="116"/>
        <v>1</v>
      </c>
    </row>
    <row r="823" spans="1:51" ht="24.75" hidden="1" customHeight="1" x14ac:dyDescent="0.15">
      <c r="A823" s="598"/>
      <c r="B823" s="824"/>
      <c r="C823" s="824"/>
      <c r="D823" s="824"/>
      <c r="E823" s="824"/>
      <c r="F823" s="825"/>
      <c r="G823" s="341"/>
      <c r="H823" s="342"/>
      <c r="I823" s="342"/>
      <c r="J823" s="342"/>
      <c r="K823" s="343"/>
      <c r="L823" s="391"/>
      <c r="M823" s="392"/>
      <c r="N823" s="392"/>
      <c r="O823" s="392"/>
      <c r="P823" s="392"/>
      <c r="Q823" s="392"/>
      <c r="R823" s="392"/>
      <c r="S823" s="392"/>
      <c r="T823" s="392"/>
      <c r="U823" s="392"/>
      <c r="V823" s="392"/>
      <c r="W823" s="392"/>
      <c r="X823" s="393"/>
      <c r="Y823" s="388"/>
      <c r="Z823" s="389"/>
      <c r="AA823" s="389"/>
      <c r="AB823" s="395"/>
      <c r="AC823" s="341"/>
      <c r="AD823" s="342"/>
      <c r="AE823" s="342"/>
      <c r="AF823" s="342"/>
      <c r="AG823" s="343"/>
      <c r="AH823" s="391"/>
      <c r="AI823" s="392"/>
      <c r="AJ823" s="392"/>
      <c r="AK823" s="392"/>
      <c r="AL823" s="392"/>
      <c r="AM823" s="392"/>
      <c r="AN823" s="392"/>
      <c r="AO823" s="392"/>
      <c r="AP823" s="392"/>
      <c r="AQ823" s="392"/>
      <c r="AR823" s="392"/>
      <c r="AS823" s="392"/>
      <c r="AT823" s="393"/>
      <c r="AU823" s="388"/>
      <c r="AV823" s="389"/>
      <c r="AW823" s="389"/>
      <c r="AX823" s="390"/>
      <c r="AY823">
        <f t="shared" si="116"/>
        <v>1</v>
      </c>
    </row>
    <row r="824" spans="1:51" ht="24.75" hidden="1" customHeight="1" x14ac:dyDescent="0.15">
      <c r="A824" s="598"/>
      <c r="B824" s="824"/>
      <c r="C824" s="824"/>
      <c r="D824" s="824"/>
      <c r="E824" s="824"/>
      <c r="F824" s="825"/>
      <c r="G824" s="341"/>
      <c r="H824" s="342"/>
      <c r="I824" s="342"/>
      <c r="J824" s="342"/>
      <c r="K824" s="343"/>
      <c r="L824" s="391"/>
      <c r="M824" s="392"/>
      <c r="N824" s="392"/>
      <c r="O824" s="392"/>
      <c r="P824" s="392"/>
      <c r="Q824" s="392"/>
      <c r="R824" s="392"/>
      <c r="S824" s="392"/>
      <c r="T824" s="392"/>
      <c r="U824" s="392"/>
      <c r="V824" s="392"/>
      <c r="W824" s="392"/>
      <c r="X824" s="393"/>
      <c r="Y824" s="388"/>
      <c r="Z824" s="389"/>
      <c r="AA824" s="389"/>
      <c r="AB824" s="395"/>
      <c r="AC824" s="341"/>
      <c r="AD824" s="342"/>
      <c r="AE824" s="342"/>
      <c r="AF824" s="342"/>
      <c r="AG824" s="343"/>
      <c r="AH824" s="391"/>
      <c r="AI824" s="392"/>
      <c r="AJ824" s="392"/>
      <c r="AK824" s="392"/>
      <c r="AL824" s="392"/>
      <c r="AM824" s="392"/>
      <c r="AN824" s="392"/>
      <c r="AO824" s="392"/>
      <c r="AP824" s="392"/>
      <c r="AQ824" s="392"/>
      <c r="AR824" s="392"/>
      <c r="AS824" s="392"/>
      <c r="AT824" s="393"/>
      <c r="AU824" s="388"/>
      <c r="AV824" s="389"/>
      <c r="AW824" s="389"/>
      <c r="AX824" s="390"/>
      <c r="AY824">
        <f t="shared" si="116"/>
        <v>1</v>
      </c>
    </row>
    <row r="825" spans="1:51" ht="24.75" customHeight="1" x14ac:dyDescent="0.15">
      <c r="A825" s="598"/>
      <c r="B825" s="824"/>
      <c r="C825" s="824"/>
      <c r="D825" s="824"/>
      <c r="E825" s="824"/>
      <c r="F825" s="825"/>
      <c r="G825" s="399" t="s">
        <v>20</v>
      </c>
      <c r="H825" s="400"/>
      <c r="I825" s="400"/>
      <c r="J825" s="400"/>
      <c r="K825" s="400"/>
      <c r="L825" s="401"/>
      <c r="M825" s="402"/>
      <c r="N825" s="402"/>
      <c r="O825" s="402"/>
      <c r="P825" s="402"/>
      <c r="Q825" s="402"/>
      <c r="R825" s="402"/>
      <c r="S825" s="402"/>
      <c r="T825" s="402"/>
      <c r="U825" s="402"/>
      <c r="V825" s="402"/>
      <c r="W825" s="402"/>
      <c r="X825" s="403"/>
      <c r="Y825" s="404">
        <f>SUM(Y815:AB824)</f>
        <v>1556</v>
      </c>
      <c r="Z825" s="405"/>
      <c r="AA825" s="405"/>
      <c r="AB825" s="406"/>
      <c r="AC825" s="399" t="s">
        <v>20</v>
      </c>
      <c r="AD825" s="400"/>
      <c r="AE825" s="400"/>
      <c r="AF825" s="400"/>
      <c r="AG825" s="400"/>
      <c r="AH825" s="401"/>
      <c r="AI825" s="402"/>
      <c r="AJ825" s="402"/>
      <c r="AK825" s="402"/>
      <c r="AL825" s="402"/>
      <c r="AM825" s="402"/>
      <c r="AN825" s="402"/>
      <c r="AO825" s="402"/>
      <c r="AP825" s="402"/>
      <c r="AQ825" s="402"/>
      <c r="AR825" s="402"/>
      <c r="AS825" s="402"/>
      <c r="AT825" s="403"/>
      <c r="AU825" s="404">
        <f>SUM(AU815:AX824)</f>
        <v>0</v>
      </c>
      <c r="AV825" s="405"/>
      <c r="AW825" s="405"/>
      <c r="AX825" s="407"/>
      <c r="AY825">
        <f t="shared" si="116"/>
        <v>1</v>
      </c>
    </row>
    <row r="826" spans="1:51" ht="24.75" hidden="1" customHeight="1" x14ac:dyDescent="0.15">
      <c r="A826" s="598"/>
      <c r="B826" s="824"/>
      <c r="C826" s="824"/>
      <c r="D826" s="824"/>
      <c r="E826" s="824"/>
      <c r="F826" s="825"/>
      <c r="G826" s="481" t="s">
        <v>218</v>
      </c>
      <c r="H826" s="482"/>
      <c r="I826" s="482"/>
      <c r="J826" s="482"/>
      <c r="K826" s="482"/>
      <c r="L826" s="482"/>
      <c r="M826" s="482"/>
      <c r="N826" s="482"/>
      <c r="O826" s="482"/>
      <c r="P826" s="482"/>
      <c r="Q826" s="482"/>
      <c r="R826" s="482"/>
      <c r="S826" s="482"/>
      <c r="T826" s="482"/>
      <c r="U826" s="482"/>
      <c r="V826" s="482"/>
      <c r="W826" s="482"/>
      <c r="X826" s="482"/>
      <c r="Y826" s="482"/>
      <c r="Z826" s="482"/>
      <c r="AA826" s="482"/>
      <c r="AB826" s="483"/>
      <c r="AC826" s="481" t="s">
        <v>177</v>
      </c>
      <c r="AD826" s="482"/>
      <c r="AE826" s="482"/>
      <c r="AF826" s="482"/>
      <c r="AG826" s="482"/>
      <c r="AH826" s="482"/>
      <c r="AI826" s="482"/>
      <c r="AJ826" s="482"/>
      <c r="AK826" s="482"/>
      <c r="AL826" s="482"/>
      <c r="AM826" s="482"/>
      <c r="AN826" s="482"/>
      <c r="AO826" s="482"/>
      <c r="AP826" s="482"/>
      <c r="AQ826" s="482"/>
      <c r="AR826" s="482"/>
      <c r="AS826" s="482"/>
      <c r="AT826" s="482"/>
      <c r="AU826" s="482"/>
      <c r="AV826" s="482"/>
      <c r="AW826" s="482"/>
      <c r="AX826" s="484"/>
      <c r="AY826">
        <f>COUNTA($G$828,$AC$828)</f>
        <v>0</v>
      </c>
    </row>
    <row r="827" spans="1:51" ht="24.75" hidden="1" customHeight="1" x14ac:dyDescent="0.15">
      <c r="A827" s="598"/>
      <c r="B827" s="824"/>
      <c r="C827" s="824"/>
      <c r="D827" s="824"/>
      <c r="E827" s="824"/>
      <c r="F827" s="825"/>
      <c r="G827" s="485" t="s">
        <v>17</v>
      </c>
      <c r="H827" s="486"/>
      <c r="I827" s="486"/>
      <c r="J827" s="486"/>
      <c r="K827" s="486"/>
      <c r="L827" s="487" t="s">
        <v>18</v>
      </c>
      <c r="M827" s="486"/>
      <c r="N827" s="486"/>
      <c r="O827" s="486"/>
      <c r="P827" s="486"/>
      <c r="Q827" s="486"/>
      <c r="R827" s="486"/>
      <c r="S827" s="486"/>
      <c r="T827" s="486"/>
      <c r="U827" s="486"/>
      <c r="V827" s="486"/>
      <c r="W827" s="486"/>
      <c r="X827" s="488"/>
      <c r="Y827" s="478" t="s">
        <v>19</v>
      </c>
      <c r="Z827" s="479"/>
      <c r="AA827" s="479"/>
      <c r="AB827" s="489"/>
      <c r="AC827" s="485" t="s">
        <v>17</v>
      </c>
      <c r="AD827" s="486"/>
      <c r="AE827" s="486"/>
      <c r="AF827" s="486"/>
      <c r="AG827" s="486"/>
      <c r="AH827" s="487" t="s">
        <v>18</v>
      </c>
      <c r="AI827" s="486"/>
      <c r="AJ827" s="486"/>
      <c r="AK827" s="486"/>
      <c r="AL827" s="486"/>
      <c r="AM827" s="486"/>
      <c r="AN827" s="486"/>
      <c r="AO827" s="486"/>
      <c r="AP827" s="486"/>
      <c r="AQ827" s="486"/>
      <c r="AR827" s="486"/>
      <c r="AS827" s="486"/>
      <c r="AT827" s="488"/>
      <c r="AU827" s="478" t="s">
        <v>19</v>
      </c>
      <c r="AV827" s="479"/>
      <c r="AW827" s="479"/>
      <c r="AX827" s="480"/>
      <c r="AY827">
        <f>$AY$826</f>
        <v>0</v>
      </c>
    </row>
    <row r="828" spans="1:51" s="16" customFormat="1" ht="24.75" hidden="1" customHeight="1" x14ac:dyDescent="0.15">
      <c r="A828" s="598"/>
      <c r="B828" s="824"/>
      <c r="C828" s="824"/>
      <c r="D828" s="824"/>
      <c r="E828" s="824"/>
      <c r="F828" s="825"/>
      <c r="G828" s="491"/>
      <c r="H828" s="492"/>
      <c r="I828" s="492"/>
      <c r="J828" s="492"/>
      <c r="K828" s="493"/>
      <c r="L828" s="494"/>
      <c r="M828" s="495"/>
      <c r="N828" s="495"/>
      <c r="O828" s="495"/>
      <c r="P828" s="495"/>
      <c r="Q828" s="495"/>
      <c r="R828" s="495"/>
      <c r="S828" s="495"/>
      <c r="T828" s="495"/>
      <c r="U828" s="495"/>
      <c r="V828" s="495"/>
      <c r="W828" s="495"/>
      <c r="X828" s="496"/>
      <c r="Y828" s="497"/>
      <c r="Z828" s="498"/>
      <c r="AA828" s="498"/>
      <c r="AB828" s="599"/>
      <c r="AC828" s="491"/>
      <c r="AD828" s="492"/>
      <c r="AE828" s="492"/>
      <c r="AF828" s="492"/>
      <c r="AG828" s="493"/>
      <c r="AH828" s="494"/>
      <c r="AI828" s="495"/>
      <c r="AJ828" s="495"/>
      <c r="AK828" s="495"/>
      <c r="AL828" s="495"/>
      <c r="AM828" s="495"/>
      <c r="AN828" s="495"/>
      <c r="AO828" s="495"/>
      <c r="AP828" s="495"/>
      <c r="AQ828" s="495"/>
      <c r="AR828" s="495"/>
      <c r="AS828" s="495"/>
      <c r="AT828" s="496"/>
      <c r="AU828" s="497"/>
      <c r="AV828" s="498"/>
      <c r="AW828" s="498"/>
      <c r="AX828" s="499"/>
      <c r="AY828">
        <f t="shared" ref="AY828:AY838" si="117">$AY$826</f>
        <v>0</v>
      </c>
    </row>
    <row r="829" spans="1:51" ht="24.75" hidden="1" customHeight="1" x14ac:dyDescent="0.15">
      <c r="A829" s="598"/>
      <c r="B829" s="824"/>
      <c r="C829" s="824"/>
      <c r="D829" s="824"/>
      <c r="E829" s="824"/>
      <c r="F829" s="825"/>
      <c r="G829" s="341"/>
      <c r="H829" s="342"/>
      <c r="I829" s="342"/>
      <c r="J829" s="342"/>
      <c r="K829" s="343"/>
      <c r="L829" s="391"/>
      <c r="M829" s="392"/>
      <c r="N829" s="392"/>
      <c r="O829" s="392"/>
      <c r="P829" s="392"/>
      <c r="Q829" s="392"/>
      <c r="R829" s="392"/>
      <c r="S829" s="392"/>
      <c r="T829" s="392"/>
      <c r="U829" s="392"/>
      <c r="V829" s="392"/>
      <c r="W829" s="392"/>
      <c r="X829" s="393"/>
      <c r="Y829" s="388"/>
      <c r="Z829" s="389"/>
      <c r="AA829" s="389"/>
      <c r="AB829" s="395"/>
      <c r="AC829" s="341"/>
      <c r="AD829" s="342"/>
      <c r="AE829" s="342"/>
      <c r="AF829" s="342"/>
      <c r="AG829" s="343"/>
      <c r="AH829" s="391"/>
      <c r="AI829" s="392"/>
      <c r="AJ829" s="392"/>
      <c r="AK829" s="392"/>
      <c r="AL829" s="392"/>
      <c r="AM829" s="392"/>
      <c r="AN829" s="392"/>
      <c r="AO829" s="392"/>
      <c r="AP829" s="392"/>
      <c r="AQ829" s="392"/>
      <c r="AR829" s="392"/>
      <c r="AS829" s="392"/>
      <c r="AT829" s="393"/>
      <c r="AU829" s="388"/>
      <c r="AV829" s="389"/>
      <c r="AW829" s="389"/>
      <c r="AX829" s="390"/>
      <c r="AY829">
        <f t="shared" si="117"/>
        <v>0</v>
      </c>
    </row>
    <row r="830" spans="1:51" ht="24.75" hidden="1" customHeight="1" x14ac:dyDescent="0.15">
      <c r="A830" s="598"/>
      <c r="B830" s="824"/>
      <c r="C830" s="824"/>
      <c r="D830" s="824"/>
      <c r="E830" s="824"/>
      <c r="F830" s="825"/>
      <c r="G830" s="341"/>
      <c r="H830" s="342"/>
      <c r="I830" s="342"/>
      <c r="J830" s="342"/>
      <c r="K830" s="343"/>
      <c r="L830" s="391"/>
      <c r="M830" s="392"/>
      <c r="N830" s="392"/>
      <c r="O830" s="392"/>
      <c r="P830" s="392"/>
      <c r="Q830" s="392"/>
      <c r="R830" s="392"/>
      <c r="S830" s="392"/>
      <c r="T830" s="392"/>
      <c r="U830" s="392"/>
      <c r="V830" s="392"/>
      <c r="W830" s="392"/>
      <c r="X830" s="393"/>
      <c r="Y830" s="388"/>
      <c r="Z830" s="389"/>
      <c r="AA830" s="389"/>
      <c r="AB830" s="395"/>
      <c r="AC830" s="341"/>
      <c r="AD830" s="342"/>
      <c r="AE830" s="342"/>
      <c r="AF830" s="342"/>
      <c r="AG830" s="343"/>
      <c r="AH830" s="391"/>
      <c r="AI830" s="392"/>
      <c r="AJ830" s="392"/>
      <c r="AK830" s="392"/>
      <c r="AL830" s="392"/>
      <c r="AM830" s="392"/>
      <c r="AN830" s="392"/>
      <c r="AO830" s="392"/>
      <c r="AP830" s="392"/>
      <c r="AQ830" s="392"/>
      <c r="AR830" s="392"/>
      <c r="AS830" s="392"/>
      <c r="AT830" s="393"/>
      <c r="AU830" s="388"/>
      <c r="AV830" s="389"/>
      <c r="AW830" s="389"/>
      <c r="AX830" s="390"/>
      <c r="AY830">
        <f t="shared" si="117"/>
        <v>0</v>
      </c>
    </row>
    <row r="831" spans="1:51" ht="24.75" hidden="1" customHeight="1" x14ac:dyDescent="0.15">
      <c r="A831" s="598"/>
      <c r="B831" s="824"/>
      <c r="C831" s="824"/>
      <c r="D831" s="824"/>
      <c r="E831" s="824"/>
      <c r="F831" s="825"/>
      <c r="G831" s="341"/>
      <c r="H831" s="342"/>
      <c r="I831" s="342"/>
      <c r="J831" s="342"/>
      <c r="K831" s="343"/>
      <c r="L831" s="391"/>
      <c r="M831" s="392"/>
      <c r="N831" s="392"/>
      <c r="O831" s="392"/>
      <c r="P831" s="392"/>
      <c r="Q831" s="392"/>
      <c r="R831" s="392"/>
      <c r="S831" s="392"/>
      <c r="T831" s="392"/>
      <c r="U831" s="392"/>
      <c r="V831" s="392"/>
      <c r="W831" s="392"/>
      <c r="X831" s="393"/>
      <c r="Y831" s="388"/>
      <c r="Z831" s="389"/>
      <c r="AA831" s="389"/>
      <c r="AB831" s="395"/>
      <c r="AC831" s="341"/>
      <c r="AD831" s="342"/>
      <c r="AE831" s="342"/>
      <c r="AF831" s="342"/>
      <c r="AG831" s="343"/>
      <c r="AH831" s="391"/>
      <c r="AI831" s="392"/>
      <c r="AJ831" s="392"/>
      <c r="AK831" s="392"/>
      <c r="AL831" s="392"/>
      <c r="AM831" s="392"/>
      <c r="AN831" s="392"/>
      <c r="AO831" s="392"/>
      <c r="AP831" s="392"/>
      <c r="AQ831" s="392"/>
      <c r="AR831" s="392"/>
      <c r="AS831" s="392"/>
      <c r="AT831" s="393"/>
      <c r="AU831" s="388"/>
      <c r="AV831" s="389"/>
      <c r="AW831" s="389"/>
      <c r="AX831" s="390"/>
      <c r="AY831">
        <f t="shared" si="117"/>
        <v>0</v>
      </c>
    </row>
    <row r="832" spans="1:51" ht="24.75" hidden="1" customHeight="1" x14ac:dyDescent="0.15">
      <c r="A832" s="598"/>
      <c r="B832" s="824"/>
      <c r="C832" s="824"/>
      <c r="D832" s="824"/>
      <c r="E832" s="824"/>
      <c r="F832" s="825"/>
      <c r="G832" s="341"/>
      <c r="H832" s="342"/>
      <c r="I832" s="342"/>
      <c r="J832" s="342"/>
      <c r="K832" s="343"/>
      <c r="L832" s="391"/>
      <c r="M832" s="392"/>
      <c r="N832" s="392"/>
      <c r="O832" s="392"/>
      <c r="P832" s="392"/>
      <c r="Q832" s="392"/>
      <c r="R832" s="392"/>
      <c r="S832" s="392"/>
      <c r="T832" s="392"/>
      <c r="U832" s="392"/>
      <c r="V832" s="392"/>
      <c r="W832" s="392"/>
      <c r="X832" s="393"/>
      <c r="Y832" s="388"/>
      <c r="Z832" s="389"/>
      <c r="AA832" s="389"/>
      <c r="AB832" s="395"/>
      <c r="AC832" s="341"/>
      <c r="AD832" s="342"/>
      <c r="AE832" s="342"/>
      <c r="AF832" s="342"/>
      <c r="AG832" s="343"/>
      <c r="AH832" s="391"/>
      <c r="AI832" s="392"/>
      <c r="AJ832" s="392"/>
      <c r="AK832" s="392"/>
      <c r="AL832" s="392"/>
      <c r="AM832" s="392"/>
      <c r="AN832" s="392"/>
      <c r="AO832" s="392"/>
      <c r="AP832" s="392"/>
      <c r="AQ832" s="392"/>
      <c r="AR832" s="392"/>
      <c r="AS832" s="392"/>
      <c r="AT832" s="393"/>
      <c r="AU832" s="388"/>
      <c r="AV832" s="389"/>
      <c r="AW832" s="389"/>
      <c r="AX832" s="390"/>
      <c r="AY832">
        <f t="shared" si="117"/>
        <v>0</v>
      </c>
    </row>
    <row r="833" spans="1:51" ht="24.75" hidden="1" customHeight="1" x14ac:dyDescent="0.15">
      <c r="A833" s="598"/>
      <c r="B833" s="824"/>
      <c r="C833" s="824"/>
      <c r="D833" s="824"/>
      <c r="E833" s="824"/>
      <c r="F833" s="825"/>
      <c r="G833" s="341"/>
      <c r="H833" s="342"/>
      <c r="I833" s="342"/>
      <c r="J833" s="342"/>
      <c r="K833" s="343"/>
      <c r="L833" s="391"/>
      <c r="M833" s="392"/>
      <c r="N833" s="392"/>
      <c r="O833" s="392"/>
      <c r="P833" s="392"/>
      <c r="Q833" s="392"/>
      <c r="R833" s="392"/>
      <c r="S833" s="392"/>
      <c r="T833" s="392"/>
      <c r="U833" s="392"/>
      <c r="V833" s="392"/>
      <c r="W833" s="392"/>
      <c r="X833" s="393"/>
      <c r="Y833" s="388"/>
      <c r="Z833" s="389"/>
      <c r="AA833" s="389"/>
      <c r="AB833" s="395"/>
      <c r="AC833" s="341"/>
      <c r="AD833" s="342"/>
      <c r="AE833" s="342"/>
      <c r="AF833" s="342"/>
      <c r="AG833" s="343"/>
      <c r="AH833" s="391"/>
      <c r="AI833" s="392"/>
      <c r="AJ833" s="392"/>
      <c r="AK833" s="392"/>
      <c r="AL833" s="392"/>
      <c r="AM833" s="392"/>
      <c r="AN833" s="392"/>
      <c r="AO833" s="392"/>
      <c r="AP833" s="392"/>
      <c r="AQ833" s="392"/>
      <c r="AR833" s="392"/>
      <c r="AS833" s="392"/>
      <c r="AT833" s="393"/>
      <c r="AU833" s="388"/>
      <c r="AV833" s="389"/>
      <c r="AW833" s="389"/>
      <c r="AX833" s="390"/>
      <c r="AY833">
        <f t="shared" si="117"/>
        <v>0</v>
      </c>
    </row>
    <row r="834" spans="1:51" ht="24.75" hidden="1" customHeight="1" x14ac:dyDescent="0.15">
      <c r="A834" s="598"/>
      <c r="B834" s="824"/>
      <c r="C834" s="824"/>
      <c r="D834" s="824"/>
      <c r="E834" s="824"/>
      <c r="F834" s="825"/>
      <c r="G834" s="341"/>
      <c r="H834" s="342"/>
      <c r="I834" s="342"/>
      <c r="J834" s="342"/>
      <c r="K834" s="343"/>
      <c r="L834" s="391"/>
      <c r="M834" s="392"/>
      <c r="N834" s="392"/>
      <c r="O834" s="392"/>
      <c r="P834" s="392"/>
      <c r="Q834" s="392"/>
      <c r="R834" s="392"/>
      <c r="S834" s="392"/>
      <c r="T834" s="392"/>
      <c r="U834" s="392"/>
      <c r="V834" s="392"/>
      <c r="W834" s="392"/>
      <c r="X834" s="393"/>
      <c r="Y834" s="388"/>
      <c r="Z834" s="389"/>
      <c r="AA834" s="389"/>
      <c r="AB834" s="395"/>
      <c r="AC834" s="341"/>
      <c r="AD834" s="342"/>
      <c r="AE834" s="342"/>
      <c r="AF834" s="342"/>
      <c r="AG834" s="343"/>
      <c r="AH834" s="391"/>
      <c r="AI834" s="392"/>
      <c r="AJ834" s="392"/>
      <c r="AK834" s="392"/>
      <c r="AL834" s="392"/>
      <c r="AM834" s="392"/>
      <c r="AN834" s="392"/>
      <c r="AO834" s="392"/>
      <c r="AP834" s="392"/>
      <c r="AQ834" s="392"/>
      <c r="AR834" s="392"/>
      <c r="AS834" s="392"/>
      <c r="AT834" s="393"/>
      <c r="AU834" s="388"/>
      <c r="AV834" s="389"/>
      <c r="AW834" s="389"/>
      <c r="AX834" s="390"/>
      <c r="AY834">
        <f t="shared" si="117"/>
        <v>0</v>
      </c>
    </row>
    <row r="835" spans="1:51" ht="24.75" hidden="1" customHeight="1" x14ac:dyDescent="0.15">
      <c r="A835" s="598"/>
      <c r="B835" s="824"/>
      <c r="C835" s="824"/>
      <c r="D835" s="824"/>
      <c r="E835" s="824"/>
      <c r="F835" s="825"/>
      <c r="G835" s="341"/>
      <c r="H835" s="342"/>
      <c r="I835" s="342"/>
      <c r="J835" s="342"/>
      <c r="K835" s="343"/>
      <c r="L835" s="391"/>
      <c r="M835" s="392"/>
      <c r="N835" s="392"/>
      <c r="O835" s="392"/>
      <c r="P835" s="392"/>
      <c r="Q835" s="392"/>
      <c r="R835" s="392"/>
      <c r="S835" s="392"/>
      <c r="T835" s="392"/>
      <c r="U835" s="392"/>
      <c r="V835" s="392"/>
      <c r="W835" s="392"/>
      <c r="X835" s="393"/>
      <c r="Y835" s="388"/>
      <c r="Z835" s="389"/>
      <c r="AA835" s="389"/>
      <c r="AB835" s="395"/>
      <c r="AC835" s="341"/>
      <c r="AD835" s="342"/>
      <c r="AE835" s="342"/>
      <c r="AF835" s="342"/>
      <c r="AG835" s="343"/>
      <c r="AH835" s="391"/>
      <c r="AI835" s="392"/>
      <c r="AJ835" s="392"/>
      <c r="AK835" s="392"/>
      <c r="AL835" s="392"/>
      <c r="AM835" s="392"/>
      <c r="AN835" s="392"/>
      <c r="AO835" s="392"/>
      <c r="AP835" s="392"/>
      <c r="AQ835" s="392"/>
      <c r="AR835" s="392"/>
      <c r="AS835" s="392"/>
      <c r="AT835" s="393"/>
      <c r="AU835" s="388"/>
      <c r="AV835" s="389"/>
      <c r="AW835" s="389"/>
      <c r="AX835" s="390"/>
      <c r="AY835">
        <f t="shared" si="117"/>
        <v>0</v>
      </c>
    </row>
    <row r="836" spans="1:51" ht="24.75" hidden="1" customHeight="1" x14ac:dyDescent="0.15">
      <c r="A836" s="598"/>
      <c r="B836" s="824"/>
      <c r="C836" s="824"/>
      <c r="D836" s="824"/>
      <c r="E836" s="824"/>
      <c r="F836" s="825"/>
      <c r="G836" s="341"/>
      <c r="H836" s="342"/>
      <c r="I836" s="342"/>
      <c r="J836" s="342"/>
      <c r="K836" s="343"/>
      <c r="L836" s="391"/>
      <c r="M836" s="392"/>
      <c r="N836" s="392"/>
      <c r="O836" s="392"/>
      <c r="P836" s="392"/>
      <c r="Q836" s="392"/>
      <c r="R836" s="392"/>
      <c r="S836" s="392"/>
      <c r="T836" s="392"/>
      <c r="U836" s="392"/>
      <c r="V836" s="392"/>
      <c r="W836" s="392"/>
      <c r="X836" s="393"/>
      <c r="Y836" s="388"/>
      <c r="Z836" s="389"/>
      <c r="AA836" s="389"/>
      <c r="AB836" s="395"/>
      <c r="AC836" s="341"/>
      <c r="AD836" s="342"/>
      <c r="AE836" s="342"/>
      <c r="AF836" s="342"/>
      <c r="AG836" s="343"/>
      <c r="AH836" s="391"/>
      <c r="AI836" s="392"/>
      <c r="AJ836" s="392"/>
      <c r="AK836" s="392"/>
      <c r="AL836" s="392"/>
      <c r="AM836" s="392"/>
      <c r="AN836" s="392"/>
      <c r="AO836" s="392"/>
      <c r="AP836" s="392"/>
      <c r="AQ836" s="392"/>
      <c r="AR836" s="392"/>
      <c r="AS836" s="392"/>
      <c r="AT836" s="393"/>
      <c r="AU836" s="388"/>
      <c r="AV836" s="389"/>
      <c r="AW836" s="389"/>
      <c r="AX836" s="390"/>
      <c r="AY836">
        <f t="shared" si="117"/>
        <v>0</v>
      </c>
    </row>
    <row r="837" spans="1:51" ht="24.75" hidden="1" customHeight="1" x14ac:dyDescent="0.15">
      <c r="A837" s="598"/>
      <c r="B837" s="824"/>
      <c r="C837" s="824"/>
      <c r="D837" s="824"/>
      <c r="E837" s="824"/>
      <c r="F837" s="825"/>
      <c r="G837" s="341"/>
      <c r="H837" s="342"/>
      <c r="I837" s="342"/>
      <c r="J837" s="342"/>
      <c r="K837" s="343"/>
      <c r="L837" s="391"/>
      <c r="M837" s="392"/>
      <c r="N837" s="392"/>
      <c r="O837" s="392"/>
      <c r="P837" s="392"/>
      <c r="Q837" s="392"/>
      <c r="R837" s="392"/>
      <c r="S837" s="392"/>
      <c r="T837" s="392"/>
      <c r="U837" s="392"/>
      <c r="V837" s="392"/>
      <c r="W837" s="392"/>
      <c r="X837" s="393"/>
      <c r="Y837" s="388"/>
      <c r="Z837" s="389"/>
      <c r="AA837" s="389"/>
      <c r="AB837" s="395"/>
      <c r="AC837" s="341"/>
      <c r="AD837" s="342"/>
      <c r="AE837" s="342"/>
      <c r="AF837" s="342"/>
      <c r="AG837" s="343"/>
      <c r="AH837" s="391"/>
      <c r="AI837" s="392"/>
      <c r="AJ837" s="392"/>
      <c r="AK837" s="392"/>
      <c r="AL837" s="392"/>
      <c r="AM837" s="392"/>
      <c r="AN837" s="392"/>
      <c r="AO837" s="392"/>
      <c r="AP837" s="392"/>
      <c r="AQ837" s="392"/>
      <c r="AR837" s="392"/>
      <c r="AS837" s="392"/>
      <c r="AT837" s="393"/>
      <c r="AU837" s="388"/>
      <c r="AV837" s="389"/>
      <c r="AW837" s="389"/>
      <c r="AX837" s="390"/>
      <c r="AY837">
        <f t="shared" si="117"/>
        <v>0</v>
      </c>
    </row>
    <row r="838" spans="1:51" ht="24.75" hidden="1" customHeight="1" x14ac:dyDescent="0.15">
      <c r="A838" s="598"/>
      <c r="B838" s="824"/>
      <c r="C838" s="824"/>
      <c r="D838" s="824"/>
      <c r="E838" s="824"/>
      <c r="F838" s="825"/>
      <c r="G838" s="399" t="s">
        <v>20</v>
      </c>
      <c r="H838" s="400"/>
      <c r="I838" s="400"/>
      <c r="J838" s="400"/>
      <c r="K838" s="400"/>
      <c r="L838" s="401"/>
      <c r="M838" s="402"/>
      <c r="N838" s="402"/>
      <c r="O838" s="402"/>
      <c r="P838" s="402"/>
      <c r="Q838" s="402"/>
      <c r="R838" s="402"/>
      <c r="S838" s="402"/>
      <c r="T838" s="402"/>
      <c r="U838" s="402"/>
      <c r="V838" s="402"/>
      <c r="W838" s="402"/>
      <c r="X838" s="403"/>
      <c r="Y838" s="404">
        <f>SUM(Y828:AB837)</f>
        <v>0</v>
      </c>
      <c r="Z838" s="405"/>
      <c r="AA838" s="405"/>
      <c r="AB838" s="406"/>
      <c r="AC838" s="399" t="s">
        <v>20</v>
      </c>
      <c r="AD838" s="400"/>
      <c r="AE838" s="400"/>
      <c r="AF838" s="400"/>
      <c r="AG838" s="400"/>
      <c r="AH838" s="401"/>
      <c r="AI838" s="402"/>
      <c r="AJ838" s="402"/>
      <c r="AK838" s="402"/>
      <c r="AL838" s="402"/>
      <c r="AM838" s="402"/>
      <c r="AN838" s="402"/>
      <c r="AO838" s="402"/>
      <c r="AP838" s="402"/>
      <c r="AQ838" s="402"/>
      <c r="AR838" s="402"/>
      <c r="AS838" s="402"/>
      <c r="AT838" s="403"/>
      <c r="AU838" s="404">
        <f>SUM(AU828:AX837)</f>
        <v>0</v>
      </c>
      <c r="AV838" s="405"/>
      <c r="AW838" s="405"/>
      <c r="AX838" s="407"/>
      <c r="AY838">
        <f t="shared" si="117"/>
        <v>0</v>
      </c>
    </row>
    <row r="839" spans="1:51" ht="24.75" hidden="1" customHeight="1" thickBot="1" x14ac:dyDescent="0.2">
      <c r="A839" s="475" t="s">
        <v>147</v>
      </c>
      <c r="B839" s="476"/>
      <c r="C839" s="476"/>
      <c r="D839" s="476"/>
      <c r="E839" s="476"/>
      <c r="F839" s="476"/>
      <c r="G839" s="476"/>
      <c r="H839" s="476"/>
      <c r="I839" s="476"/>
      <c r="J839" s="476"/>
      <c r="K839" s="476"/>
      <c r="L839" s="476"/>
      <c r="M839" s="476"/>
      <c r="N839" s="476"/>
      <c r="O839" s="476"/>
      <c r="P839" s="476"/>
      <c r="Q839" s="476"/>
      <c r="R839" s="476"/>
      <c r="S839" s="476"/>
      <c r="T839" s="476"/>
      <c r="U839" s="476"/>
      <c r="V839" s="476"/>
      <c r="W839" s="476"/>
      <c r="X839" s="476"/>
      <c r="Y839" s="476"/>
      <c r="Z839" s="476"/>
      <c r="AA839" s="476"/>
      <c r="AB839" s="476"/>
      <c r="AC839" s="476"/>
      <c r="AD839" s="476"/>
      <c r="AE839" s="476"/>
      <c r="AF839" s="476"/>
      <c r="AG839" s="476"/>
      <c r="AH839" s="476"/>
      <c r="AI839" s="476"/>
      <c r="AJ839" s="476"/>
      <c r="AK839" s="477"/>
      <c r="AL839" s="1017" t="s">
        <v>262</v>
      </c>
      <c r="AM839" s="1018"/>
      <c r="AN839" s="1018"/>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0"/>
      <c r="B844" s="340"/>
      <c r="C844" s="340" t="s">
        <v>26</v>
      </c>
      <c r="D844" s="340"/>
      <c r="E844" s="340"/>
      <c r="F844" s="340"/>
      <c r="G844" s="340"/>
      <c r="H844" s="340"/>
      <c r="I844" s="340"/>
      <c r="J844" s="263" t="s">
        <v>221</v>
      </c>
      <c r="K844" s="95"/>
      <c r="L844" s="95"/>
      <c r="M844" s="95"/>
      <c r="N844" s="95"/>
      <c r="O844" s="95"/>
      <c r="P844" s="328" t="s">
        <v>196</v>
      </c>
      <c r="Q844" s="328"/>
      <c r="R844" s="328"/>
      <c r="S844" s="328"/>
      <c r="T844" s="328"/>
      <c r="U844" s="328"/>
      <c r="V844" s="328"/>
      <c r="W844" s="328"/>
      <c r="X844" s="328"/>
      <c r="Y844" s="338" t="s">
        <v>219</v>
      </c>
      <c r="Z844" s="339"/>
      <c r="AA844" s="339"/>
      <c r="AB844" s="339"/>
      <c r="AC844" s="263" t="s">
        <v>256</v>
      </c>
      <c r="AD844" s="263"/>
      <c r="AE844" s="263"/>
      <c r="AF844" s="263"/>
      <c r="AG844" s="263"/>
      <c r="AH844" s="338" t="s">
        <v>283</v>
      </c>
      <c r="AI844" s="340"/>
      <c r="AJ844" s="340"/>
      <c r="AK844" s="340"/>
      <c r="AL844" s="340" t="s">
        <v>21</v>
      </c>
      <c r="AM844" s="340"/>
      <c r="AN844" s="340"/>
      <c r="AO844" s="414"/>
      <c r="AP844" s="415" t="s">
        <v>222</v>
      </c>
      <c r="AQ844" s="415"/>
      <c r="AR844" s="415"/>
      <c r="AS844" s="415"/>
      <c r="AT844" s="415"/>
      <c r="AU844" s="415"/>
      <c r="AV844" s="415"/>
      <c r="AW844" s="415"/>
      <c r="AX844" s="415"/>
    </row>
    <row r="845" spans="1:51" ht="55.5" customHeight="1" x14ac:dyDescent="0.15">
      <c r="A845" s="394">
        <v>1</v>
      </c>
      <c r="B845" s="394">
        <v>1</v>
      </c>
      <c r="C845" s="408" t="s">
        <v>696</v>
      </c>
      <c r="D845" s="408"/>
      <c r="E845" s="408"/>
      <c r="F845" s="408"/>
      <c r="G845" s="408"/>
      <c r="H845" s="408"/>
      <c r="I845" s="408"/>
      <c r="J845" s="409">
        <v>4010401048922</v>
      </c>
      <c r="K845" s="410"/>
      <c r="L845" s="410"/>
      <c r="M845" s="410"/>
      <c r="N845" s="410"/>
      <c r="O845" s="410"/>
      <c r="P845" s="304" t="s">
        <v>700</v>
      </c>
      <c r="Q845" s="304"/>
      <c r="R845" s="304"/>
      <c r="S845" s="304"/>
      <c r="T845" s="304"/>
      <c r="U845" s="304"/>
      <c r="V845" s="304"/>
      <c r="W845" s="304"/>
      <c r="X845" s="304"/>
      <c r="Y845" s="307">
        <f>ROUND(33902501/1000000,0)</f>
        <v>34</v>
      </c>
      <c r="Z845" s="308"/>
      <c r="AA845" s="308"/>
      <c r="AB845" s="309"/>
      <c r="AC845" s="311" t="s">
        <v>287</v>
      </c>
      <c r="AD845" s="312"/>
      <c r="AE845" s="312"/>
      <c r="AF845" s="312"/>
      <c r="AG845" s="312"/>
      <c r="AH845" s="411">
        <v>1</v>
      </c>
      <c r="AI845" s="412"/>
      <c r="AJ845" s="412"/>
      <c r="AK845" s="412"/>
      <c r="AL845" s="315">
        <v>91</v>
      </c>
      <c r="AM845" s="316"/>
      <c r="AN845" s="316"/>
      <c r="AO845" s="317"/>
      <c r="AP845" s="318" t="s">
        <v>321</v>
      </c>
      <c r="AQ845" s="318"/>
      <c r="AR845" s="318"/>
      <c r="AS845" s="318"/>
      <c r="AT845" s="318"/>
      <c r="AU845" s="318"/>
      <c r="AV845" s="318"/>
      <c r="AW845" s="318"/>
      <c r="AX845" s="318"/>
    </row>
    <row r="846" spans="1:51" ht="54.75" customHeight="1" x14ac:dyDescent="0.15">
      <c r="A846" s="394">
        <v>2</v>
      </c>
      <c r="B846" s="394">
        <v>1</v>
      </c>
      <c r="C846" s="413" t="s">
        <v>831</v>
      </c>
      <c r="D846" s="408"/>
      <c r="E846" s="408"/>
      <c r="F846" s="408"/>
      <c r="G846" s="408"/>
      <c r="H846" s="408"/>
      <c r="I846" s="408"/>
      <c r="J846" s="409">
        <v>2010001034531</v>
      </c>
      <c r="K846" s="410"/>
      <c r="L846" s="410"/>
      <c r="M846" s="410"/>
      <c r="N846" s="410"/>
      <c r="O846" s="410"/>
      <c r="P846" s="304" t="s">
        <v>701</v>
      </c>
      <c r="Q846" s="304"/>
      <c r="R846" s="304"/>
      <c r="S846" s="304"/>
      <c r="T846" s="304"/>
      <c r="U846" s="304"/>
      <c r="V846" s="304"/>
      <c r="W846" s="304"/>
      <c r="X846" s="304"/>
      <c r="Y846" s="307">
        <f>ROUND(12100000/1000000,0)</f>
        <v>12</v>
      </c>
      <c r="Z846" s="308"/>
      <c r="AA846" s="308"/>
      <c r="AB846" s="309"/>
      <c r="AC846" s="311" t="s">
        <v>287</v>
      </c>
      <c r="AD846" s="312"/>
      <c r="AE846" s="312"/>
      <c r="AF846" s="312"/>
      <c r="AG846" s="312"/>
      <c r="AH846" s="411">
        <v>1</v>
      </c>
      <c r="AI846" s="412"/>
      <c r="AJ846" s="412"/>
      <c r="AK846" s="412"/>
      <c r="AL846" s="315">
        <f>ROUND(83.5,0)</f>
        <v>84</v>
      </c>
      <c r="AM846" s="316"/>
      <c r="AN846" s="316"/>
      <c r="AO846" s="317"/>
      <c r="AP846" s="318" t="s">
        <v>321</v>
      </c>
      <c r="AQ846" s="318"/>
      <c r="AR846" s="318"/>
      <c r="AS846" s="318"/>
      <c r="AT846" s="318"/>
      <c r="AU846" s="318"/>
      <c r="AV846" s="318"/>
      <c r="AW846" s="318"/>
      <c r="AX846" s="318"/>
      <c r="AY846">
        <f>COUNTA($C$846)</f>
        <v>1</v>
      </c>
    </row>
    <row r="847" spans="1:51" ht="54.75" customHeight="1" x14ac:dyDescent="0.15">
      <c r="A847" s="394">
        <v>3</v>
      </c>
      <c r="B847" s="394">
        <v>1</v>
      </c>
      <c r="C847" s="413" t="s">
        <v>848</v>
      </c>
      <c r="D847" s="408" t="s">
        <v>737</v>
      </c>
      <c r="E847" s="408" t="s">
        <v>737</v>
      </c>
      <c r="F847" s="408" t="s">
        <v>737</v>
      </c>
      <c r="G847" s="408" t="s">
        <v>737</v>
      </c>
      <c r="H847" s="408" t="s">
        <v>737</v>
      </c>
      <c r="I847" s="408" t="s">
        <v>737</v>
      </c>
      <c r="J847" s="464">
        <v>2020005010230</v>
      </c>
      <c r="K847" s="465"/>
      <c r="L847" s="465"/>
      <c r="M847" s="465"/>
      <c r="N847" s="465"/>
      <c r="O847" s="465"/>
      <c r="P847" s="306" t="s">
        <v>738</v>
      </c>
      <c r="Q847" s="306" t="s">
        <v>738</v>
      </c>
      <c r="R847" s="306" t="s">
        <v>738</v>
      </c>
      <c r="S847" s="306" t="s">
        <v>738</v>
      </c>
      <c r="T847" s="306" t="s">
        <v>738</v>
      </c>
      <c r="U847" s="306" t="s">
        <v>738</v>
      </c>
      <c r="V847" s="306" t="s">
        <v>738</v>
      </c>
      <c r="W847" s="306" t="s">
        <v>738</v>
      </c>
      <c r="X847" s="306" t="s">
        <v>738</v>
      </c>
      <c r="Y847" s="307">
        <f>9993500/1000000</f>
        <v>9.9934999999999992</v>
      </c>
      <c r="Z847" s="308"/>
      <c r="AA847" s="308"/>
      <c r="AB847" s="309"/>
      <c r="AC847" s="319" t="s">
        <v>739</v>
      </c>
      <c r="AD847" s="319" t="s">
        <v>739</v>
      </c>
      <c r="AE847" s="319" t="s">
        <v>739</v>
      </c>
      <c r="AF847" s="319" t="s">
        <v>739</v>
      </c>
      <c r="AG847" s="319" t="s">
        <v>739</v>
      </c>
      <c r="AH847" s="320">
        <v>3</v>
      </c>
      <c r="AI847" s="321"/>
      <c r="AJ847" s="321"/>
      <c r="AK847" s="321"/>
      <c r="AL847" s="315">
        <f>ROUND(13090000/30594810*100,0)</f>
        <v>43</v>
      </c>
      <c r="AM847" s="316"/>
      <c r="AN847" s="316"/>
      <c r="AO847" s="317"/>
      <c r="AP847" s="318" t="s">
        <v>321</v>
      </c>
      <c r="AQ847" s="318"/>
      <c r="AR847" s="318"/>
      <c r="AS847" s="318"/>
      <c r="AT847" s="318"/>
      <c r="AU847" s="318"/>
      <c r="AV847" s="318"/>
      <c r="AW847" s="318"/>
      <c r="AX847" s="318"/>
      <c r="AY847">
        <f>COUNTA($C$847)</f>
        <v>1</v>
      </c>
    </row>
    <row r="848" spans="1:51" ht="54.75" customHeight="1" x14ac:dyDescent="0.15">
      <c r="A848" s="394">
        <v>4</v>
      </c>
      <c r="B848" s="394">
        <v>1</v>
      </c>
      <c r="C848" s="413" t="s">
        <v>698</v>
      </c>
      <c r="D848" s="408"/>
      <c r="E848" s="408"/>
      <c r="F848" s="408"/>
      <c r="G848" s="408"/>
      <c r="H848" s="408"/>
      <c r="I848" s="408"/>
      <c r="J848" s="409">
        <v>7180005011349</v>
      </c>
      <c r="K848" s="410"/>
      <c r="L848" s="410"/>
      <c r="M848" s="410"/>
      <c r="N848" s="410"/>
      <c r="O848" s="410"/>
      <c r="P848" s="303" t="s">
        <v>702</v>
      </c>
      <c r="Q848" s="304"/>
      <c r="R848" s="304"/>
      <c r="S848" s="304"/>
      <c r="T848" s="304"/>
      <c r="U848" s="304"/>
      <c r="V848" s="304"/>
      <c r="W848" s="304"/>
      <c r="X848" s="304"/>
      <c r="Y848" s="307">
        <f>ROUND(9350000/1000000,0)</f>
        <v>9</v>
      </c>
      <c r="Z848" s="308"/>
      <c r="AA848" s="308"/>
      <c r="AB848" s="309"/>
      <c r="AC848" s="311" t="s">
        <v>287</v>
      </c>
      <c r="AD848" s="312"/>
      <c r="AE848" s="312"/>
      <c r="AF848" s="312"/>
      <c r="AG848" s="312"/>
      <c r="AH848" s="313">
        <v>1</v>
      </c>
      <c r="AI848" s="314"/>
      <c r="AJ848" s="314"/>
      <c r="AK848" s="314"/>
      <c r="AL848" s="315">
        <f>ROUND(95.1,0)</f>
        <v>95</v>
      </c>
      <c r="AM848" s="316"/>
      <c r="AN848" s="316"/>
      <c r="AO848" s="317"/>
      <c r="AP848" s="318" t="s">
        <v>321</v>
      </c>
      <c r="AQ848" s="318"/>
      <c r="AR848" s="318"/>
      <c r="AS848" s="318"/>
      <c r="AT848" s="318"/>
      <c r="AU848" s="318"/>
      <c r="AV848" s="318"/>
      <c r="AW848" s="318"/>
      <c r="AX848" s="318"/>
      <c r="AY848">
        <f>COUNTA($C$848)</f>
        <v>1</v>
      </c>
    </row>
    <row r="849" spans="1:51" ht="45" customHeight="1" x14ac:dyDescent="0.15">
      <c r="A849" s="394">
        <v>5</v>
      </c>
      <c r="B849" s="394">
        <v>1</v>
      </c>
      <c r="C849" s="413" t="s">
        <v>792</v>
      </c>
      <c r="D849" s="408"/>
      <c r="E849" s="408"/>
      <c r="F849" s="408"/>
      <c r="G849" s="408"/>
      <c r="H849" s="408"/>
      <c r="I849" s="408"/>
      <c r="J849" s="409">
        <v>7013401000164</v>
      </c>
      <c r="K849" s="410"/>
      <c r="L849" s="410"/>
      <c r="M849" s="410"/>
      <c r="N849" s="410"/>
      <c r="O849" s="410"/>
      <c r="P849" s="305" t="s">
        <v>735</v>
      </c>
      <c r="Q849" s="306"/>
      <c r="R849" s="306"/>
      <c r="S849" s="306"/>
      <c r="T849" s="306"/>
      <c r="U849" s="306"/>
      <c r="V849" s="306"/>
      <c r="W849" s="306"/>
      <c r="X849" s="306"/>
      <c r="Y849" s="307">
        <f>ROUND(8661950/1000000,0)</f>
        <v>9</v>
      </c>
      <c r="Z849" s="308"/>
      <c r="AA849" s="308"/>
      <c r="AB849" s="309"/>
      <c r="AC849" s="319" t="s">
        <v>736</v>
      </c>
      <c r="AD849" s="319"/>
      <c r="AE849" s="319"/>
      <c r="AF849" s="319"/>
      <c r="AG849" s="319"/>
      <c r="AH849" s="320">
        <v>1</v>
      </c>
      <c r="AI849" s="321"/>
      <c r="AJ849" s="321"/>
      <c r="AK849" s="321"/>
      <c r="AL849" s="623">
        <f>ROUND(96.57,0)</f>
        <v>97</v>
      </c>
      <c r="AM849" s="624"/>
      <c r="AN849" s="624"/>
      <c r="AO849" s="625"/>
      <c r="AP849" s="318" t="s">
        <v>321</v>
      </c>
      <c r="AQ849" s="318"/>
      <c r="AR849" s="318"/>
      <c r="AS849" s="318"/>
      <c r="AT849" s="318"/>
      <c r="AU849" s="318"/>
      <c r="AV849" s="318"/>
      <c r="AW849" s="318"/>
      <c r="AX849" s="318"/>
      <c r="AY849">
        <f>COUNTA($C$849)</f>
        <v>1</v>
      </c>
    </row>
    <row r="850" spans="1:51" ht="50.25" customHeight="1" x14ac:dyDescent="0.15">
      <c r="A850" s="394">
        <v>6</v>
      </c>
      <c r="B850" s="394">
        <v>1</v>
      </c>
      <c r="C850" s="413" t="s">
        <v>793</v>
      </c>
      <c r="D850" s="408" t="s">
        <v>740</v>
      </c>
      <c r="E850" s="408" t="s">
        <v>740</v>
      </c>
      <c r="F850" s="408" t="s">
        <v>740</v>
      </c>
      <c r="G850" s="408" t="s">
        <v>740</v>
      </c>
      <c r="H850" s="408" t="s">
        <v>740</v>
      </c>
      <c r="I850" s="408" t="s">
        <v>740</v>
      </c>
      <c r="J850" s="464">
        <v>7260001000735</v>
      </c>
      <c r="K850" s="465"/>
      <c r="L850" s="465"/>
      <c r="M850" s="465"/>
      <c r="N850" s="465"/>
      <c r="O850" s="465"/>
      <c r="P850" s="306" t="s">
        <v>741</v>
      </c>
      <c r="Q850" s="306" t="s">
        <v>741</v>
      </c>
      <c r="R850" s="306" t="s">
        <v>741</v>
      </c>
      <c r="S850" s="306" t="s">
        <v>741</v>
      </c>
      <c r="T850" s="306" t="s">
        <v>741</v>
      </c>
      <c r="U850" s="306" t="s">
        <v>741</v>
      </c>
      <c r="V850" s="306" t="s">
        <v>741</v>
      </c>
      <c r="W850" s="306" t="s">
        <v>741</v>
      </c>
      <c r="X850" s="306" t="s">
        <v>741</v>
      </c>
      <c r="Y850" s="307">
        <f>6028000/1000000</f>
        <v>6.0279999999999996</v>
      </c>
      <c r="Z850" s="308"/>
      <c r="AA850" s="308"/>
      <c r="AB850" s="309"/>
      <c r="AC850" s="319" t="s">
        <v>739</v>
      </c>
      <c r="AD850" s="319" t="s">
        <v>739</v>
      </c>
      <c r="AE850" s="319" t="s">
        <v>739</v>
      </c>
      <c r="AF850" s="319" t="s">
        <v>739</v>
      </c>
      <c r="AG850" s="319" t="s">
        <v>739</v>
      </c>
      <c r="AH850" s="320">
        <v>3</v>
      </c>
      <c r="AI850" s="321"/>
      <c r="AJ850" s="321"/>
      <c r="AK850" s="321"/>
      <c r="AL850" s="315">
        <f>ROUND(6380000/8541738*100,0)</f>
        <v>75</v>
      </c>
      <c r="AM850" s="316"/>
      <c r="AN850" s="316"/>
      <c r="AO850" s="317"/>
      <c r="AP850" s="318" t="s">
        <v>321</v>
      </c>
      <c r="AQ850" s="318"/>
      <c r="AR850" s="318"/>
      <c r="AS850" s="318"/>
      <c r="AT850" s="318"/>
      <c r="AU850" s="318"/>
      <c r="AV850" s="318"/>
      <c r="AW850" s="318"/>
      <c r="AX850" s="318"/>
      <c r="AY850">
        <f>COUNTA($C$850)</f>
        <v>1</v>
      </c>
    </row>
    <row r="851" spans="1:51" ht="51" customHeight="1" x14ac:dyDescent="0.15">
      <c r="A851" s="394">
        <v>7</v>
      </c>
      <c r="B851" s="394">
        <v>1</v>
      </c>
      <c r="C851" s="413" t="s">
        <v>699</v>
      </c>
      <c r="D851" s="408"/>
      <c r="E851" s="408"/>
      <c r="F851" s="408"/>
      <c r="G851" s="408"/>
      <c r="H851" s="408"/>
      <c r="I851" s="408"/>
      <c r="J851" s="409">
        <v>7010001042703</v>
      </c>
      <c r="K851" s="410"/>
      <c r="L851" s="410"/>
      <c r="M851" s="410"/>
      <c r="N851" s="410"/>
      <c r="O851" s="410"/>
      <c r="P851" s="303" t="s">
        <v>703</v>
      </c>
      <c r="Q851" s="304"/>
      <c r="R851" s="304"/>
      <c r="S851" s="304"/>
      <c r="T851" s="304"/>
      <c r="U851" s="304"/>
      <c r="V851" s="304"/>
      <c r="W851" s="304"/>
      <c r="X851" s="304"/>
      <c r="Y851" s="307">
        <f>ROUND(5478000/1000000,0)</f>
        <v>5</v>
      </c>
      <c r="Z851" s="308"/>
      <c r="AA851" s="308"/>
      <c r="AB851" s="309"/>
      <c r="AC851" s="311" t="s">
        <v>287</v>
      </c>
      <c r="AD851" s="312"/>
      <c r="AE851" s="312"/>
      <c r="AF851" s="312"/>
      <c r="AG851" s="312"/>
      <c r="AH851" s="313">
        <v>3</v>
      </c>
      <c r="AI851" s="314"/>
      <c r="AJ851" s="314"/>
      <c r="AK851" s="314"/>
      <c r="AL851" s="315">
        <f>ROUND(44.5,0)</f>
        <v>45</v>
      </c>
      <c r="AM851" s="316"/>
      <c r="AN851" s="316"/>
      <c r="AO851" s="317"/>
      <c r="AP851" s="318" t="s">
        <v>321</v>
      </c>
      <c r="AQ851" s="318"/>
      <c r="AR851" s="318"/>
      <c r="AS851" s="318"/>
      <c r="AT851" s="318"/>
      <c r="AU851" s="318"/>
      <c r="AV851" s="318"/>
      <c r="AW851" s="318"/>
      <c r="AX851" s="318"/>
      <c r="AY851">
        <f>COUNTA($C$851)</f>
        <v>1</v>
      </c>
    </row>
    <row r="852" spans="1:51" ht="63.75" customHeight="1" x14ac:dyDescent="0.15">
      <c r="A852" s="394">
        <v>8</v>
      </c>
      <c r="B852" s="394">
        <v>1</v>
      </c>
      <c r="C852" s="413" t="s">
        <v>756</v>
      </c>
      <c r="D852" s="408"/>
      <c r="E852" s="408"/>
      <c r="F852" s="408"/>
      <c r="G852" s="408"/>
      <c r="H852" s="408"/>
      <c r="I852" s="408"/>
      <c r="J852" s="409">
        <v>1220001006394</v>
      </c>
      <c r="K852" s="410"/>
      <c r="L852" s="410"/>
      <c r="M852" s="410"/>
      <c r="N852" s="410"/>
      <c r="O852" s="410"/>
      <c r="P852" s="305" t="s">
        <v>757</v>
      </c>
      <c r="Q852" s="306"/>
      <c r="R852" s="306"/>
      <c r="S852" s="306"/>
      <c r="T852" s="306"/>
      <c r="U852" s="306"/>
      <c r="V852" s="306"/>
      <c r="W852" s="306"/>
      <c r="X852" s="306"/>
      <c r="Y852" s="307">
        <f>ROUND(1430000/1000000,0)</f>
        <v>1</v>
      </c>
      <c r="Z852" s="308"/>
      <c r="AA852" s="308"/>
      <c r="AB852" s="309"/>
      <c r="AC852" s="319" t="s">
        <v>758</v>
      </c>
      <c r="AD852" s="319"/>
      <c r="AE852" s="319"/>
      <c r="AF852" s="319"/>
      <c r="AG852" s="319"/>
      <c r="AH852" s="320">
        <v>1</v>
      </c>
      <c r="AI852" s="321"/>
      <c r="AJ852" s="321"/>
      <c r="AK852" s="321"/>
      <c r="AL852" s="315">
        <v>86</v>
      </c>
      <c r="AM852" s="316"/>
      <c r="AN852" s="316"/>
      <c r="AO852" s="317"/>
      <c r="AP852" s="318" t="s">
        <v>321</v>
      </c>
      <c r="AQ852" s="318"/>
      <c r="AR852" s="318"/>
      <c r="AS852" s="318"/>
      <c r="AT852" s="318"/>
      <c r="AU852" s="318"/>
      <c r="AV852" s="318"/>
      <c r="AW852" s="318"/>
      <c r="AX852" s="318"/>
      <c r="AY852">
        <f>COUNTA($C$852)</f>
        <v>1</v>
      </c>
    </row>
    <row r="853" spans="1:51" ht="9.75" hidden="1" customHeight="1" x14ac:dyDescent="0.15">
      <c r="A853" s="394">
        <v>9</v>
      </c>
      <c r="B853" s="394">
        <v>1</v>
      </c>
      <c r="C853" s="408"/>
      <c r="D853" s="408"/>
      <c r="E853" s="408"/>
      <c r="F853" s="408"/>
      <c r="G853" s="408"/>
      <c r="H853" s="408"/>
      <c r="I853" s="408"/>
      <c r="J853" s="409"/>
      <c r="K853" s="410"/>
      <c r="L853" s="410"/>
      <c r="M853" s="410"/>
      <c r="N853" s="410"/>
      <c r="O853" s="410"/>
      <c r="P853" s="303" t="s">
        <v>829</v>
      </c>
      <c r="Q853" s="304"/>
      <c r="R853" s="304"/>
      <c r="S853" s="304"/>
      <c r="T853" s="304"/>
      <c r="U853" s="304"/>
      <c r="V853" s="304"/>
      <c r="W853" s="304"/>
      <c r="X853" s="304"/>
      <c r="Y853" s="307">
        <f>(Y845+Y846+Y847+Y848+Y849+Y850+Y851+Y852)</f>
        <v>86.021500000000003</v>
      </c>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9.75" hidden="1" customHeight="1" x14ac:dyDescent="0.15">
      <c r="A854" s="394">
        <v>10</v>
      </c>
      <c r="B854" s="394">
        <v>1</v>
      </c>
      <c r="C854" s="408"/>
      <c r="D854" s="408"/>
      <c r="E854" s="408"/>
      <c r="F854" s="408"/>
      <c r="G854" s="408"/>
      <c r="H854" s="408"/>
      <c r="I854" s="408"/>
      <c r="J854" s="409"/>
      <c r="K854" s="410"/>
      <c r="L854" s="410"/>
      <c r="M854" s="410"/>
      <c r="N854" s="410"/>
      <c r="O854" s="410"/>
      <c r="P854" s="303" t="s">
        <v>830</v>
      </c>
      <c r="Q854" s="304"/>
      <c r="R854" s="304"/>
      <c r="S854" s="304"/>
      <c r="T854" s="304"/>
      <c r="U854" s="304"/>
      <c r="V854" s="304"/>
      <c r="W854" s="304"/>
      <c r="X854" s="304"/>
      <c r="Y854" s="307">
        <f>Y878+Y879+Y880+Y881+Y882+Y883+Y884+Y885+Y886+Y887+Y888+Y889+Y890+Y891+Y892+Y893+Y894+Y895+Y896+Y897+Y898+Y899+Y900+Y901+Y902+Y903+Y904+Y905+Y906+Y907</f>
        <v>678.95799999999997</v>
      </c>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4">
        <v>11</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4">
        <v>12</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4">
        <v>13</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4">
        <v>14</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4">
        <v>15</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4">
        <v>16</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4">
        <v>17</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4">
        <v>18</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4">
        <v>19</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4">
        <v>20</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4">
        <v>21</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4">
        <v>22</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4">
        <v>23</v>
      </c>
      <c r="B867" s="394">
        <v>1</v>
      </c>
      <c r="C867" s="408"/>
      <c r="D867" s="408"/>
      <c r="E867" s="408"/>
      <c r="F867" s="408"/>
      <c r="G867" s="408"/>
      <c r="H867" s="408"/>
      <c r="I867" s="408"/>
      <c r="J867" s="409"/>
      <c r="K867" s="410"/>
      <c r="L867" s="410"/>
      <c r="M867" s="410"/>
      <c r="N867" s="410"/>
      <c r="O867" s="410"/>
      <c r="P867" s="304"/>
      <c r="Q867" s="304"/>
      <c r="R867" s="304"/>
      <c r="S867" s="304"/>
      <c r="T867" s="304"/>
      <c r="U867" s="304"/>
      <c r="V867" s="304"/>
      <c r="W867" s="304"/>
      <c r="X867" s="304"/>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4">
        <v>24</v>
      </c>
      <c r="B868" s="394">
        <v>1</v>
      </c>
      <c r="C868" s="408"/>
      <c r="D868" s="408"/>
      <c r="E868" s="408"/>
      <c r="F868" s="408"/>
      <c r="G868" s="408"/>
      <c r="H868" s="408"/>
      <c r="I868" s="408"/>
      <c r="J868" s="409"/>
      <c r="K868" s="410"/>
      <c r="L868" s="410"/>
      <c r="M868" s="410"/>
      <c r="N868" s="410"/>
      <c r="O868" s="410"/>
      <c r="P868" s="304"/>
      <c r="Q868" s="304"/>
      <c r="R868" s="304"/>
      <c r="S868" s="304"/>
      <c r="T868" s="304"/>
      <c r="U868" s="304"/>
      <c r="V868" s="304"/>
      <c r="W868" s="304"/>
      <c r="X868" s="304"/>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4">
        <v>25</v>
      </c>
      <c r="B869" s="394">
        <v>1</v>
      </c>
      <c r="C869" s="408"/>
      <c r="D869" s="408"/>
      <c r="E869" s="408"/>
      <c r="F869" s="408"/>
      <c r="G869" s="408"/>
      <c r="H869" s="408"/>
      <c r="I869" s="408"/>
      <c r="J869" s="409"/>
      <c r="K869" s="410"/>
      <c r="L869" s="410"/>
      <c r="M869" s="410"/>
      <c r="N869" s="410"/>
      <c r="O869" s="410"/>
      <c r="P869" s="304"/>
      <c r="Q869" s="304"/>
      <c r="R869" s="304"/>
      <c r="S869" s="304"/>
      <c r="T869" s="304"/>
      <c r="U869" s="304"/>
      <c r="V869" s="304"/>
      <c r="W869" s="304"/>
      <c r="X869" s="304"/>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4">
        <v>26</v>
      </c>
      <c r="B870" s="394">
        <v>1</v>
      </c>
      <c r="C870" s="408"/>
      <c r="D870" s="408"/>
      <c r="E870" s="408"/>
      <c r="F870" s="408"/>
      <c r="G870" s="408"/>
      <c r="H870" s="408"/>
      <c r="I870" s="408"/>
      <c r="J870" s="409"/>
      <c r="K870" s="410"/>
      <c r="L870" s="410"/>
      <c r="M870" s="410"/>
      <c r="N870" s="410"/>
      <c r="O870" s="410"/>
      <c r="P870" s="304"/>
      <c r="Q870" s="304"/>
      <c r="R870" s="304"/>
      <c r="S870" s="304"/>
      <c r="T870" s="304"/>
      <c r="U870" s="304"/>
      <c r="V870" s="304"/>
      <c r="W870" s="304"/>
      <c r="X870" s="304"/>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4">
        <v>27</v>
      </c>
      <c r="B871" s="394">
        <v>1</v>
      </c>
      <c r="C871" s="408"/>
      <c r="D871" s="408"/>
      <c r="E871" s="408"/>
      <c r="F871" s="408"/>
      <c r="G871" s="408"/>
      <c r="H871" s="408"/>
      <c r="I871" s="408"/>
      <c r="J871" s="409"/>
      <c r="K871" s="410"/>
      <c r="L871" s="410"/>
      <c r="M871" s="410"/>
      <c r="N871" s="410"/>
      <c r="O871" s="410"/>
      <c r="P871" s="304"/>
      <c r="Q871" s="304"/>
      <c r="R871" s="304"/>
      <c r="S871" s="304"/>
      <c r="T871" s="304"/>
      <c r="U871" s="304"/>
      <c r="V871" s="304"/>
      <c r="W871" s="304"/>
      <c r="X871" s="304"/>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4">
        <v>28</v>
      </c>
      <c r="B872" s="394">
        <v>1</v>
      </c>
      <c r="C872" s="408"/>
      <c r="D872" s="408"/>
      <c r="E872" s="408"/>
      <c r="F872" s="408"/>
      <c r="G872" s="408"/>
      <c r="H872" s="408"/>
      <c r="I872" s="408"/>
      <c r="J872" s="409"/>
      <c r="K872" s="410"/>
      <c r="L872" s="410"/>
      <c r="M872" s="410"/>
      <c r="N872" s="410"/>
      <c r="O872" s="410"/>
      <c r="P872" s="304"/>
      <c r="Q872" s="304"/>
      <c r="R872" s="304"/>
      <c r="S872" s="304"/>
      <c r="T872" s="304"/>
      <c r="U872" s="304"/>
      <c r="V872" s="304"/>
      <c r="W872" s="304"/>
      <c r="X872" s="304"/>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4">
        <v>29</v>
      </c>
      <c r="B873" s="394">
        <v>1</v>
      </c>
      <c r="C873" s="408"/>
      <c r="D873" s="408"/>
      <c r="E873" s="408"/>
      <c r="F873" s="408"/>
      <c r="G873" s="408"/>
      <c r="H873" s="408"/>
      <c r="I873" s="408"/>
      <c r="J873" s="409"/>
      <c r="K873" s="410"/>
      <c r="L873" s="410"/>
      <c r="M873" s="410"/>
      <c r="N873" s="410"/>
      <c r="O873" s="410"/>
      <c r="P873" s="304"/>
      <c r="Q873" s="304"/>
      <c r="R873" s="304"/>
      <c r="S873" s="304"/>
      <c r="T873" s="304"/>
      <c r="U873" s="304"/>
      <c r="V873" s="304"/>
      <c r="W873" s="304"/>
      <c r="X873" s="304"/>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4">
        <v>30</v>
      </c>
      <c r="B874" s="394">
        <v>1</v>
      </c>
      <c r="C874" s="408"/>
      <c r="D874" s="408"/>
      <c r="E874" s="408"/>
      <c r="F874" s="408"/>
      <c r="G874" s="408"/>
      <c r="H874" s="408"/>
      <c r="I874" s="408"/>
      <c r="J874" s="409"/>
      <c r="K874" s="410"/>
      <c r="L874" s="410"/>
      <c r="M874" s="410"/>
      <c r="N874" s="410"/>
      <c r="O874" s="410"/>
      <c r="P874" s="304"/>
      <c r="Q874" s="304"/>
      <c r="R874" s="304"/>
      <c r="S874" s="304"/>
      <c r="T874" s="304"/>
      <c r="U874" s="304"/>
      <c r="V874" s="304"/>
      <c r="W874" s="304"/>
      <c r="X874" s="304"/>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0"/>
      <c r="B877" s="340"/>
      <c r="C877" s="340" t="s">
        <v>26</v>
      </c>
      <c r="D877" s="340"/>
      <c r="E877" s="340"/>
      <c r="F877" s="340"/>
      <c r="G877" s="340"/>
      <c r="H877" s="340"/>
      <c r="I877" s="340"/>
      <c r="J877" s="263" t="s">
        <v>221</v>
      </c>
      <c r="K877" s="95"/>
      <c r="L877" s="95"/>
      <c r="M877" s="95"/>
      <c r="N877" s="95"/>
      <c r="O877" s="95"/>
      <c r="P877" s="328" t="s">
        <v>196</v>
      </c>
      <c r="Q877" s="328"/>
      <c r="R877" s="328"/>
      <c r="S877" s="328"/>
      <c r="T877" s="328"/>
      <c r="U877" s="328"/>
      <c r="V877" s="328"/>
      <c r="W877" s="328"/>
      <c r="X877" s="328"/>
      <c r="Y877" s="338" t="s">
        <v>219</v>
      </c>
      <c r="Z877" s="339"/>
      <c r="AA877" s="339"/>
      <c r="AB877" s="339"/>
      <c r="AC877" s="263" t="s">
        <v>256</v>
      </c>
      <c r="AD877" s="263"/>
      <c r="AE877" s="263"/>
      <c r="AF877" s="263"/>
      <c r="AG877" s="263"/>
      <c r="AH877" s="338" t="s">
        <v>283</v>
      </c>
      <c r="AI877" s="340"/>
      <c r="AJ877" s="340"/>
      <c r="AK877" s="340"/>
      <c r="AL877" s="340" t="s">
        <v>21</v>
      </c>
      <c r="AM877" s="340"/>
      <c r="AN877" s="340"/>
      <c r="AO877" s="414"/>
      <c r="AP877" s="415" t="s">
        <v>222</v>
      </c>
      <c r="AQ877" s="415"/>
      <c r="AR877" s="415"/>
      <c r="AS877" s="415"/>
      <c r="AT877" s="415"/>
      <c r="AU877" s="415"/>
      <c r="AV877" s="415"/>
      <c r="AW877" s="415"/>
      <c r="AX877" s="415"/>
      <c r="AY877">
        <f t="shared" ref="AY877:AY878" si="118">$AY$875</f>
        <v>1</v>
      </c>
    </row>
    <row r="878" spans="1:51" ht="36.75" customHeight="1" x14ac:dyDescent="0.15">
      <c r="A878" s="394">
        <v>1</v>
      </c>
      <c r="B878" s="394">
        <v>1</v>
      </c>
      <c r="C878" s="471" t="s">
        <v>863</v>
      </c>
      <c r="D878" s="463"/>
      <c r="E878" s="463"/>
      <c r="F878" s="463"/>
      <c r="G878" s="463"/>
      <c r="H878" s="463"/>
      <c r="I878" s="463"/>
      <c r="J878" s="464">
        <v>2010001034531</v>
      </c>
      <c r="K878" s="465"/>
      <c r="L878" s="465"/>
      <c r="M878" s="465"/>
      <c r="N878" s="465"/>
      <c r="O878" s="465"/>
      <c r="P878" s="466" t="s">
        <v>749</v>
      </c>
      <c r="Q878" s="467"/>
      <c r="R878" s="467"/>
      <c r="S878" s="467"/>
      <c r="T878" s="467"/>
      <c r="U878" s="467"/>
      <c r="V878" s="467"/>
      <c r="W878" s="467"/>
      <c r="X878" s="467"/>
      <c r="Y878" s="307">
        <f>ROUND(34100000/1000000,0)</f>
        <v>34</v>
      </c>
      <c r="Z878" s="308"/>
      <c r="AA878" s="308"/>
      <c r="AB878" s="309"/>
      <c r="AC878" s="468" t="s">
        <v>750</v>
      </c>
      <c r="AD878" s="468"/>
      <c r="AE878" s="468"/>
      <c r="AF878" s="468"/>
      <c r="AG878" s="468"/>
      <c r="AH878" s="469">
        <v>1</v>
      </c>
      <c r="AI878" s="470"/>
      <c r="AJ878" s="470"/>
      <c r="AK878" s="470"/>
      <c r="AL878" s="315">
        <v>97</v>
      </c>
      <c r="AM878" s="316"/>
      <c r="AN878" s="316"/>
      <c r="AO878" s="317"/>
      <c r="AP878" s="318" t="s">
        <v>751</v>
      </c>
      <c r="AQ878" s="318"/>
      <c r="AR878" s="318"/>
      <c r="AS878" s="318"/>
      <c r="AT878" s="318"/>
      <c r="AU878" s="318"/>
      <c r="AV878" s="318"/>
      <c r="AW878" s="318"/>
      <c r="AX878" s="318"/>
      <c r="AY878">
        <f t="shared" si="118"/>
        <v>1</v>
      </c>
    </row>
    <row r="879" spans="1:51" ht="51" customHeight="1" x14ac:dyDescent="0.15">
      <c r="A879" s="394">
        <v>2</v>
      </c>
      <c r="B879" s="394">
        <v>1</v>
      </c>
      <c r="C879" s="463" t="s">
        <v>863</v>
      </c>
      <c r="D879" s="463"/>
      <c r="E879" s="463"/>
      <c r="F879" s="463"/>
      <c r="G879" s="463"/>
      <c r="H879" s="463"/>
      <c r="I879" s="463"/>
      <c r="J879" s="464">
        <v>2010001034531</v>
      </c>
      <c r="K879" s="465"/>
      <c r="L879" s="465"/>
      <c r="M879" s="465"/>
      <c r="N879" s="465"/>
      <c r="O879" s="465"/>
      <c r="P879" s="466" t="s">
        <v>752</v>
      </c>
      <c r="Q879" s="467"/>
      <c r="R879" s="467"/>
      <c r="S879" s="467"/>
      <c r="T879" s="467"/>
      <c r="U879" s="467"/>
      <c r="V879" s="467"/>
      <c r="W879" s="467"/>
      <c r="X879" s="467"/>
      <c r="Y879" s="307">
        <f>ROUND(24750000/1000000,0)</f>
        <v>25</v>
      </c>
      <c r="Z879" s="308"/>
      <c r="AA879" s="308"/>
      <c r="AB879" s="309"/>
      <c r="AC879" s="468" t="s">
        <v>750</v>
      </c>
      <c r="AD879" s="468"/>
      <c r="AE879" s="468"/>
      <c r="AF879" s="468"/>
      <c r="AG879" s="468"/>
      <c r="AH879" s="469">
        <v>1</v>
      </c>
      <c r="AI879" s="470"/>
      <c r="AJ879" s="470"/>
      <c r="AK879" s="470"/>
      <c r="AL879" s="315">
        <v>99</v>
      </c>
      <c r="AM879" s="316"/>
      <c r="AN879" s="316"/>
      <c r="AO879" s="317"/>
      <c r="AP879" s="318" t="s">
        <v>753</v>
      </c>
      <c r="AQ879" s="318"/>
      <c r="AR879" s="318"/>
      <c r="AS879" s="318"/>
      <c r="AT879" s="318"/>
      <c r="AU879" s="318"/>
      <c r="AV879" s="318"/>
      <c r="AW879" s="318"/>
      <c r="AX879" s="318"/>
      <c r="AY879">
        <f>COUNTA($C$879)</f>
        <v>1</v>
      </c>
    </row>
    <row r="880" spans="1:51" ht="50.25" customHeight="1" x14ac:dyDescent="0.15">
      <c r="A880" s="394">
        <v>3</v>
      </c>
      <c r="B880" s="394">
        <v>1</v>
      </c>
      <c r="C880" s="463" t="s">
        <v>863</v>
      </c>
      <c r="D880" s="463"/>
      <c r="E880" s="463"/>
      <c r="F880" s="463"/>
      <c r="G880" s="463"/>
      <c r="H880" s="463"/>
      <c r="I880" s="463"/>
      <c r="J880" s="464">
        <v>2010001034531</v>
      </c>
      <c r="K880" s="465"/>
      <c r="L880" s="465"/>
      <c r="M880" s="465"/>
      <c r="N880" s="465"/>
      <c r="O880" s="465"/>
      <c r="P880" s="466" t="s">
        <v>754</v>
      </c>
      <c r="Q880" s="467"/>
      <c r="R880" s="467"/>
      <c r="S880" s="467"/>
      <c r="T880" s="467"/>
      <c r="U880" s="467"/>
      <c r="V880" s="467"/>
      <c r="W880" s="467"/>
      <c r="X880" s="467"/>
      <c r="Y880" s="307">
        <f>ROUND(23100000/1000000,0)</f>
        <v>23</v>
      </c>
      <c r="Z880" s="308"/>
      <c r="AA880" s="308"/>
      <c r="AB880" s="309"/>
      <c r="AC880" s="468" t="s">
        <v>750</v>
      </c>
      <c r="AD880" s="468"/>
      <c r="AE880" s="468"/>
      <c r="AF880" s="468"/>
      <c r="AG880" s="468"/>
      <c r="AH880" s="469">
        <v>1</v>
      </c>
      <c r="AI880" s="470"/>
      <c r="AJ880" s="470"/>
      <c r="AK880" s="470"/>
      <c r="AL880" s="315">
        <v>94</v>
      </c>
      <c r="AM880" s="316"/>
      <c r="AN880" s="316"/>
      <c r="AO880" s="317"/>
      <c r="AP880" s="318" t="s">
        <v>751</v>
      </c>
      <c r="AQ880" s="318"/>
      <c r="AR880" s="318"/>
      <c r="AS880" s="318"/>
      <c r="AT880" s="318"/>
      <c r="AU880" s="318"/>
      <c r="AV880" s="318"/>
      <c r="AW880" s="318"/>
      <c r="AX880" s="318"/>
      <c r="AY880">
        <f>COUNTA($C$880)</f>
        <v>1</v>
      </c>
    </row>
    <row r="881" spans="1:51" ht="34.5" customHeight="1" x14ac:dyDescent="0.15">
      <c r="A881" s="394">
        <v>4</v>
      </c>
      <c r="B881" s="394">
        <v>1</v>
      </c>
      <c r="C881" s="463" t="s">
        <v>863</v>
      </c>
      <c r="D881" s="463"/>
      <c r="E881" s="463"/>
      <c r="F881" s="463"/>
      <c r="G881" s="463"/>
      <c r="H881" s="463"/>
      <c r="I881" s="463"/>
      <c r="J881" s="464">
        <v>2010001034531</v>
      </c>
      <c r="K881" s="465"/>
      <c r="L881" s="465"/>
      <c r="M881" s="465"/>
      <c r="N881" s="465"/>
      <c r="O881" s="465"/>
      <c r="P881" s="466" t="s">
        <v>755</v>
      </c>
      <c r="Q881" s="467"/>
      <c r="R881" s="467"/>
      <c r="S881" s="467"/>
      <c r="T881" s="467"/>
      <c r="U881" s="467"/>
      <c r="V881" s="467"/>
      <c r="W881" s="467"/>
      <c r="X881" s="467"/>
      <c r="Y881" s="307">
        <f>ROUND(21560000/1000000,0)</f>
        <v>22</v>
      </c>
      <c r="Z881" s="308"/>
      <c r="AA881" s="308"/>
      <c r="AB881" s="309"/>
      <c r="AC881" s="468" t="s">
        <v>750</v>
      </c>
      <c r="AD881" s="468"/>
      <c r="AE881" s="468"/>
      <c r="AF881" s="468"/>
      <c r="AG881" s="468"/>
      <c r="AH881" s="469">
        <v>1</v>
      </c>
      <c r="AI881" s="470"/>
      <c r="AJ881" s="470"/>
      <c r="AK881" s="470"/>
      <c r="AL881" s="315">
        <v>97</v>
      </c>
      <c r="AM881" s="316"/>
      <c r="AN881" s="316"/>
      <c r="AO881" s="317"/>
      <c r="AP881" s="318" t="s">
        <v>751</v>
      </c>
      <c r="AQ881" s="318"/>
      <c r="AR881" s="318"/>
      <c r="AS881" s="318"/>
      <c r="AT881" s="318"/>
      <c r="AU881" s="318"/>
      <c r="AV881" s="318"/>
      <c r="AW881" s="318"/>
      <c r="AX881" s="318"/>
      <c r="AY881">
        <f>COUNTA($C$881)</f>
        <v>1</v>
      </c>
    </row>
    <row r="882" spans="1:51" ht="59.25" customHeight="1" x14ac:dyDescent="0.15">
      <c r="A882" s="394">
        <v>5</v>
      </c>
      <c r="B882" s="394">
        <v>1</v>
      </c>
      <c r="C882" s="408" t="s">
        <v>704</v>
      </c>
      <c r="D882" s="408"/>
      <c r="E882" s="408"/>
      <c r="F882" s="408"/>
      <c r="G882" s="408"/>
      <c r="H882" s="408"/>
      <c r="I882" s="408"/>
      <c r="J882" s="409">
        <v>8013401001509</v>
      </c>
      <c r="K882" s="410"/>
      <c r="L882" s="410"/>
      <c r="M882" s="410"/>
      <c r="N882" s="410"/>
      <c r="O882" s="410"/>
      <c r="P882" s="304" t="s">
        <v>709</v>
      </c>
      <c r="Q882" s="304"/>
      <c r="R882" s="304"/>
      <c r="S882" s="304"/>
      <c r="T882" s="304"/>
      <c r="U882" s="304"/>
      <c r="V882" s="304"/>
      <c r="W882" s="304"/>
      <c r="X882" s="304"/>
      <c r="Y882" s="307">
        <f>ROUND(37730000/1000000,0)</f>
        <v>38</v>
      </c>
      <c r="Z882" s="308"/>
      <c r="AA882" s="308"/>
      <c r="AB882" s="309"/>
      <c r="AC882" s="311" t="s">
        <v>288</v>
      </c>
      <c r="AD882" s="312"/>
      <c r="AE882" s="312"/>
      <c r="AF882" s="312"/>
      <c r="AG882" s="312"/>
      <c r="AH882" s="411">
        <v>1</v>
      </c>
      <c r="AI882" s="412"/>
      <c r="AJ882" s="412"/>
      <c r="AK882" s="412"/>
      <c r="AL882" s="315">
        <f>ROUND(95.2,0)</f>
        <v>95</v>
      </c>
      <c r="AM882" s="316"/>
      <c r="AN882" s="316"/>
      <c r="AO882" s="317"/>
      <c r="AP882" s="318" t="s">
        <v>751</v>
      </c>
      <c r="AQ882" s="318"/>
      <c r="AR882" s="318"/>
      <c r="AS882" s="318"/>
      <c r="AT882" s="318"/>
      <c r="AU882" s="318"/>
      <c r="AV882" s="318"/>
      <c r="AW882" s="318"/>
      <c r="AX882" s="318"/>
      <c r="AY882">
        <f>COUNTA($C$882)</f>
        <v>1</v>
      </c>
    </row>
    <row r="883" spans="1:51" ht="48" customHeight="1" x14ac:dyDescent="0.15">
      <c r="A883" s="394">
        <v>6</v>
      </c>
      <c r="B883" s="394">
        <v>1</v>
      </c>
      <c r="C883" s="413" t="s">
        <v>764</v>
      </c>
      <c r="D883" s="408"/>
      <c r="E883" s="408"/>
      <c r="F883" s="408"/>
      <c r="G883" s="408"/>
      <c r="H883" s="408"/>
      <c r="I883" s="408"/>
      <c r="J883" s="409">
        <v>8013401001509</v>
      </c>
      <c r="K883" s="410"/>
      <c r="L883" s="410"/>
      <c r="M883" s="410"/>
      <c r="N883" s="410"/>
      <c r="O883" s="410"/>
      <c r="P883" s="305" t="s">
        <v>765</v>
      </c>
      <c r="Q883" s="306"/>
      <c r="R883" s="306"/>
      <c r="S883" s="306"/>
      <c r="T883" s="306"/>
      <c r="U883" s="306"/>
      <c r="V883" s="306"/>
      <c r="W883" s="306"/>
      <c r="X883" s="306"/>
      <c r="Y883" s="307">
        <f>ROUND(32395000/1000000,0)</f>
        <v>32</v>
      </c>
      <c r="Z883" s="308"/>
      <c r="AA883" s="308"/>
      <c r="AB883" s="309"/>
      <c r="AC883" s="950" t="s">
        <v>766</v>
      </c>
      <c r="AD883" s="951"/>
      <c r="AE883" s="951"/>
      <c r="AF883" s="951"/>
      <c r="AG883" s="951"/>
      <c r="AH883" s="320">
        <v>1</v>
      </c>
      <c r="AI883" s="321"/>
      <c r="AJ883" s="321"/>
      <c r="AK883" s="321"/>
      <c r="AL883" s="315">
        <f>ROUND(88.15,0)</f>
        <v>88</v>
      </c>
      <c r="AM883" s="316"/>
      <c r="AN883" s="316"/>
      <c r="AO883" s="317"/>
      <c r="AP883" s="318" t="s">
        <v>751</v>
      </c>
      <c r="AQ883" s="318"/>
      <c r="AR883" s="318"/>
      <c r="AS883" s="318"/>
      <c r="AT883" s="318"/>
      <c r="AU883" s="318"/>
      <c r="AV883" s="318"/>
      <c r="AW883" s="318"/>
      <c r="AX883" s="318"/>
      <c r="AY883">
        <f>COUNTA($C$883)</f>
        <v>1</v>
      </c>
    </row>
    <row r="884" spans="1:51" ht="61.5" customHeight="1" x14ac:dyDescent="0.15">
      <c r="A884" s="394">
        <v>7</v>
      </c>
      <c r="B884" s="394">
        <v>1</v>
      </c>
      <c r="C884" s="413" t="s">
        <v>767</v>
      </c>
      <c r="D884" s="408"/>
      <c r="E884" s="408"/>
      <c r="F884" s="408"/>
      <c r="G884" s="408"/>
      <c r="H884" s="408"/>
      <c r="I884" s="408"/>
      <c r="J884" s="409">
        <v>8013401001509</v>
      </c>
      <c r="K884" s="410"/>
      <c r="L884" s="410"/>
      <c r="M884" s="410"/>
      <c r="N884" s="410"/>
      <c r="O884" s="410"/>
      <c r="P884" s="305" t="s">
        <v>768</v>
      </c>
      <c r="Q884" s="306"/>
      <c r="R884" s="306"/>
      <c r="S884" s="306"/>
      <c r="T884" s="306"/>
      <c r="U884" s="306"/>
      <c r="V884" s="306"/>
      <c r="W884" s="306"/>
      <c r="X884" s="306"/>
      <c r="Y884" s="307">
        <f>ROUND(29799000/1000000,0)</f>
        <v>30</v>
      </c>
      <c r="Z884" s="308"/>
      <c r="AA884" s="308"/>
      <c r="AB884" s="309"/>
      <c r="AC884" s="319" t="s">
        <v>769</v>
      </c>
      <c r="AD884" s="319"/>
      <c r="AE884" s="319"/>
      <c r="AF884" s="319"/>
      <c r="AG884" s="319"/>
      <c r="AH884" s="320">
        <v>1</v>
      </c>
      <c r="AI884" s="321"/>
      <c r="AJ884" s="321"/>
      <c r="AK884" s="321"/>
      <c r="AL884" s="315">
        <f>ROUND(99,0)</f>
        <v>99</v>
      </c>
      <c r="AM884" s="316"/>
      <c r="AN884" s="316"/>
      <c r="AO884" s="317"/>
      <c r="AP884" s="318" t="s">
        <v>751</v>
      </c>
      <c r="AQ884" s="318"/>
      <c r="AR884" s="318"/>
      <c r="AS884" s="318"/>
      <c r="AT884" s="318"/>
      <c r="AU884" s="318"/>
      <c r="AV884" s="318"/>
      <c r="AW884" s="318"/>
      <c r="AX884" s="318"/>
      <c r="AY884">
        <f>COUNTA($C$884)</f>
        <v>1</v>
      </c>
    </row>
    <row r="885" spans="1:51" ht="58.5" customHeight="1" x14ac:dyDescent="0.15">
      <c r="A885" s="394">
        <v>8</v>
      </c>
      <c r="B885" s="394">
        <v>1</v>
      </c>
      <c r="C885" s="413" t="s">
        <v>759</v>
      </c>
      <c r="D885" s="408"/>
      <c r="E885" s="408"/>
      <c r="F885" s="408"/>
      <c r="G885" s="408"/>
      <c r="H885" s="408"/>
      <c r="I885" s="408"/>
      <c r="J885" s="409">
        <v>3010401011971</v>
      </c>
      <c r="K885" s="410"/>
      <c r="L885" s="410"/>
      <c r="M885" s="410"/>
      <c r="N885" s="410"/>
      <c r="O885" s="410"/>
      <c r="P885" s="305" t="s">
        <v>760</v>
      </c>
      <c r="Q885" s="306"/>
      <c r="R885" s="306"/>
      <c r="S885" s="306"/>
      <c r="T885" s="306"/>
      <c r="U885" s="306"/>
      <c r="V885" s="306"/>
      <c r="W885" s="306"/>
      <c r="X885" s="306"/>
      <c r="Y885" s="307">
        <f>23958000/1000000</f>
        <v>23.957999999999998</v>
      </c>
      <c r="Z885" s="308"/>
      <c r="AA885" s="308"/>
      <c r="AB885" s="309"/>
      <c r="AC885" s="319" t="s">
        <v>761</v>
      </c>
      <c r="AD885" s="319"/>
      <c r="AE885" s="319"/>
      <c r="AF885" s="319"/>
      <c r="AG885" s="319"/>
      <c r="AH885" s="320">
        <v>1</v>
      </c>
      <c r="AI885" s="321"/>
      <c r="AJ885" s="321"/>
      <c r="AK885" s="321"/>
      <c r="AL885" s="315">
        <f>ROUND(99.52,0)</f>
        <v>100</v>
      </c>
      <c r="AM885" s="316"/>
      <c r="AN885" s="316"/>
      <c r="AO885" s="317"/>
      <c r="AP885" s="318" t="s">
        <v>751</v>
      </c>
      <c r="AQ885" s="318"/>
      <c r="AR885" s="318"/>
      <c r="AS885" s="318"/>
      <c r="AT885" s="318"/>
      <c r="AU885" s="318"/>
      <c r="AV885" s="318"/>
      <c r="AW885" s="318"/>
      <c r="AX885" s="318"/>
      <c r="AY885">
        <f>COUNTA($C$885)</f>
        <v>1</v>
      </c>
    </row>
    <row r="886" spans="1:51" ht="51" customHeight="1" x14ac:dyDescent="0.15">
      <c r="A886" s="394">
        <v>9</v>
      </c>
      <c r="B886" s="394">
        <v>1</v>
      </c>
      <c r="C886" s="413" t="s">
        <v>759</v>
      </c>
      <c r="D886" s="408"/>
      <c r="E886" s="408"/>
      <c r="F886" s="408"/>
      <c r="G886" s="408"/>
      <c r="H886" s="408"/>
      <c r="I886" s="408"/>
      <c r="J886" s="409">
        <v>3010401011971</v>
      </c>
      <c r="K886" s="410"/>
      <c r="L886" s="410"/>
      <c r="M886" s="410"/>
      <c r="N886" s="410"/>
      <c r="O886" s="410"/>
      <c r="P886" s="305" t="s">
        <v>762</v>
      </c>
      <c r="Q886" s="306"/>
      <c r="R886" s="306"/>
      <c r="S886" s="306"/>
      <c r="T886" s="306"/>
      <c r="U886" s="306"/>
      <c r="V886" s="306"/>
      <c r="W886" s="306"/>
      <c r="X886" s="306"/>
      <c r="Y886" s="307">
        <f>ROUND(23947000/1000000,0)</f>
        <v>24</v>
      </c>
      <c r="Z886" s="308"/>
      <c r="AA886" s="308"/>
      <c r="AB886" s="309"/>
      <c r="AC886" s="319" t="s">
        <v>761</v>
      </c>
      <c r="AD886" s="319"/>
      <c r="AE886" s="319"/>
      <c r="AF886" s="319"/>
      <c r="AG886" s="319"/>
      <c r="AH886" s="320">
        <v>1</v>
      </c>
      <c r="AI886" s="321"/>
      <c r="AJ886" s="321"/>
      <c r="AK886" s="321"/>
      <c r="AL886" s="315">
        <f>ROUND(96.48,0)</f>
        <v>96</v>
      </c>
      <c r="AM886" s="316"/>
      <c r="AN886" s="316"/>
      <c r="AO886" s="317"/>
      <c r="AP886" s="318" t="s">
        <v>751</v>
      </c>
      <c r="AQ886" s="318"/>
      <c r="AR886" s="318"/>
      <c r="AS886" s="318"/>
      <c r="AT886" s="318"/>
      <c r="AU886" s="318"/>
      <c r="AV886" s="318"/>
      <c r="AW886" s="318"/>
      <c r="AX886" s="318"/>
      <c r="AY886">
        <f>COUNTA($C$886)</f>
        <v>1</v>
      </c>
    </row>
    <row r="887" spans="1:51" ht="51" customHeight="1" x14ac:dyDescent="0.15">
      <c r="A887" s="394">
        <v>10</v>
      </c>
      <c r="B887" s="394">
        <v>1</v>
      </c>
      <c r="C887" s="413" t="s">
        <v>759</v>
      </c>
      <c r="D887" s="408"/>
      <c r="E887" s="408"/>
      <c r="F887" s="408"/>
      <c r="G887" s="408"/>
      <c r="H887" s="408"/>
      <c r="I887" s="408"/>
      <c r="J887" s="409">
        <v>3010401011971</v>
      </c>
      <c r="K887" s="410"/>
      <c r="L887" s="410"/>
      <c r="M887" s="410"/>
      <c r="N887" s="410"/>
      <c r="O887" s="410"/>
      <c r="P887" s="305" t="s">
        <v>763</v>
      </c>
      <c r="Q887" s="306"/>
      <c r="R887" s="306"/>
      <c r="S887" s="306"/>
      <c r="T887" s="306"/>
      <c r="U887" s="306"/>
      <c r="V887" s="306"/>
      <c r="W887" s="306"/>
      <c r="X887" s="306"/>
      <c r="Y887" s="307">
        <f>ROUND(19470000/1000000,0)</f>
        <v>19</v>
      </c>
      <c r="Z887" s="308"/>
      <c r="AA887" s="308"/>
      <c r="AB887" s="309"/>
      <c r="AC887" s="319" t="s">
        <v>761</v>
      </c>
      <c r="AD887" s="319"/>
      <c r="AE887" s="319"/>
      <c r="AF887" s="319"/>
      <c r="AG887" s="319"/>
      <c r="AH887" s="320">
        <v>1</v>
      </c>
      <c r="AI887" s="321"/>
      <c r="AJ887" s="321"/>
      <c r="AK887" s="321"/>
      <c r="AL887" s="315">
        <f>ROUND(98.22,0)</f>
        <v>98</v>
      </c>
      <c r="AM887" s="316"/>
      <c r="AN887" s="316"/>
      <c r="AO887" s="317"/>
      <c r="AP887" s="318" t="s">
        <v>751</v>
      </c>
      <c r="AQ887" s="318"/>
      <c r="AR887" s="318"/>
      <c r="AS887" s="318"/>
      <c r="AT887" s="318"/>
      <c r="AU887" s="318"/>
      <c r="AV887" s="318"/>
      <c r="AW887" s="318"/>
      <c r="AX887" s="318"/>
      <c r="AY887">
        <f>COUNTA($C$887)</f>
        <v>1</v>
      </c>
    </row>
    <row r="888" spans="1:51" ht="51" customHeight="1" x14ac:dyDescent="0.15">
      <c r="A888" s="394">
        <v>11</v>
      </c>
      <c r="B888" s="394">
        <v>1</v>
      </c>
      <c r="C888" s="413" t="s">
        <v>697</v>
      </c>
      <c r="D888" s="408"/>
      <c r="E888" s="408"/>
      <c r="F888" s="408"/>
      <c r="G888" s="408"/>
      <c r="H888" s="408"/>
      <c r="I888" s="408"/>
      <c r="J888" s="409">
        <v>2010001034531</v>
      </c>
      <c r="K888" s="410"/>
      <c r="L888" s="410"/>
      <c r="M888" s="410"/>
      <c r="N888" s="410"/>
      <c r="O888" s="410"/>
      <c r="P888" s="303" t="s">
        <v>711</v>
      </c>
      <c r="Q888" s="304"/>
      <c r="R888" s="304"/>
      <c r="S888" s="304"/>
      <c r="T888" s="304"/>
      <c r="U888" s="304"/>
      <c r="V888" s="304"/>
      <c r="W888" s="304"/>
      <c r="X888" s="304"/>
      <c r="Y888" s="307">
        <f>ROUND(28930000/1000000,0)</f>
        <v>29</v>
      </c>
      <c r="Z888" s="308"/>
      <c r="AA888" s="308"/>
      <c r="AB888" s="309"/>
      <c r="AC888" s="311" t="s">
        <v>288</v>
      </c>
      <c r="AD888" s="312"/>
      <c r="AE888" s="312"/>
      <c r="AF888" s="312"/>
      <c r="AG888" s="312"/>
      <c r="AH888" s="313">
        <v>1</v>
      </c>
      <c r="AI888" s="314"/>
      <c r="AJ888" s="314"/>
      <c r="AK888" s="314"/>
      <c r="AL888" s="315">
        <f>ROUND(97.7,)</f>
        <v>98</v>
      </c>
      <c r="AM888" s="316"/>
      <c r="AN888" s="316"/>
      <c r="AO888" s="317"/>
      <c r="AP888" s="318" t="s">
        <v>751</v>
      </c>
      <c r="AQ888" s="318"/>
      <c r="AR888" s="318"/>
      <c r="AS888" s="318"/>
      <c r="AT888" s="318"/>
      <c r="AU888" s="318"/>
      <c r="AV888" s="318"/>
      <c r="AW888" s="318"/>
      <c r="AX888" s="318"/>
      <c r="AY888">
        <f>COUNTA($C$888)</f>
        <v>1</v>
      </c>
    </row>
    <row r="889" spans="1:51" ht="51" customHeight="1" x14ac:dyDescent="0.15">
      <c r="A889" s="394">
        <v>12</v>
      </c>
      <c r="B889" s="394">
        <v>1</v>
      </c>
      <c r="C889" s="413" t="s">
        <v>697</v>
      </c>
      <c r="D889" s="408"/>
      <c r="E889" s="408"/>
      <c r="F889" s="408"/>
      <c r="G889" s="408"/>
      <c r="H889" s="408"/>
      <c r="I889" s="408"/>
      <c r="J889" s="409">
        <v>2010001034531</v>
      </c>
      <c r="K889" s="410"/>
      <c r="L889" s="410"/>
      <c r="M889" s="410"/>
      <c r="N889" s="410"/>
      <c r="O889" s="410"/>
      <c r="P889" s="303" t="s">
        <v>712</v>
      </c>
      <c r="Q889" s="304"/>
      <c r="R889" s="304"/>
      <c r="S889" s="304"/>
      <c r="T889" s="304"/>
      <c r="U889" s="304"/>
      <c r="V889" s="304"/>
      <c r="W889" s="304"/>
      <c r="X889" s="304"/>
      <c r="Y889" s="307">
        <f>ROUND(27280000/1000000,0)</f>
        <v>27</v>
      </c>
      <c r="Z889" s="308"/>
      <c r="AA889" s="308"/>
      <c r="AB889" s="309"/>
      <c r="AC889" s="311" t="s">
        <v>288</v>
      </c>
      <c r="AD889" s="312"/>
      <c r="AE889" s="312"/>
      <c r="AF889" s="312"/>
      <c r="AG889" s="312"/>
      <c r="AH889" s="313">
        <v>1</v>
      </c>
      <c r="AI889" s="314"/>
      <c r="AJ889" s="314"/>
      <c r="AK889" s="314"/>
      <c r="AL889" s="315">
        <f>ROUND(89.3,)</f>
        <v>89</v>
      </c>
      <c r="AM889" s="316"/>
      <c r="AN889" s="316"/>
      <c r="AO889" s="317"/>
      <c r="AP889" s="318" t="s">
        <v>751</v>
      </c>
      <c r="AQ889" s="318"/>
      <c r="AR889" s="318"/>
      <c r="AS889" s="318"/>
      <c r="AT889" s="318"/>
      <c r="AU889" s="318"/>
      <c r="AV889" s="318"/>
      <c r="AW889" s="318"/>
      <c r="AX889" s="318"/>
      <c r="AY889">
        <f>COUNTA($C$889)</f>
        <v>1</v>
      </c>
    </row>
    <row r="890" spans="1:51" ht="51" customHeight="1" x14ac:dyDescent="0.15">
      <c r="A890" s="394">
        <v>13</v>
      </c>
      <c r="B890" s="394">
        <v>1</v>
      </c>
      <c r="C890" s="408" t="s">
        <v>707</v>
      </c>
      <c r="D890" s="408"/>
      <c r="E890" s="408"/>
      <c r="F890" s="408"/>
      <c r="G890" s="408"/>
      <c r="H890" s="408"/>
      <c r="I890" s="408"/>
      <c r="J890" s="409">
        <v>7240001018449</v>
      </c>
      <c r="K890" s="410"/>
      <c r="L890" s="410"/>
      <c r="M890" s="410"/>
      <c r="N890" s="410"/>
      <c r="O890" s="410"/>
      <c r="P890" s="304" t="s">
        <v>714</v>
      </c>
      <c r="Q890" s="304"/>
      <c r="R890" s="304"/>
      <c r="S890" s="304"/>
      <c r="T890" s="304"/>
      <c r="U890" s="304"/>
      <c r="V890" s="304"/>
      <c r="W890" s="304"/>
      <c r="X890" s="304"/>
      <c r="Y890" s="307">
        <f>ROUND(20460000/1000000,0)</f>
        <v>20</v>
      </c>
      <c r="Z890" s="308"/>
      <c r="AA890" s="308"/>
      <c r="AB890" s="309"/>
      <c r="AC890" s="311" t="s">
        <v>288</v>
      </c>
      <c r="AD890" s="312"/>
      <c r="AE890" s="312"/>
      <c r="AF890" s="312"/>
      <c r="AG890" s="312"/>
      <c r="AH890" s="313">
        <v>1</v>
      </c>
      <c r="AI890" s="314"/>
      <c r="AJ890" s="314"/>
      <c r="AK890" s="314"/>
      <c r="AL890" s="315">
        <f>ROUND(91.5,)</f>
        <v>92</v>
      </c>
      <c r="AM890" s="316"/>
      <c r="AN890" s="316"/>
      <c r="AO890" s="317"/>
      <c r="AP890" s="318" t="s">
        <v>751</v>
      </c>
      <c r="AQ890" s="318"/>
      <c r="AR890" s="318"/>
      <c r="AS890" s="318"/>
      <c r="AT890" s="318"/>
      <c r="AU890" s="318"/>
      <c r="AV890" s="318"/>
      <c r="AW890" s="318"/>
      <c r="AX890" s="318"/>
      <c r="AY890">
        <f>COUNTA($C$890)</f>
        <v>1</v>
      </c>
    </row>
    <row r="891" spans="1:51" ht="51" customHeight="1" x14ac:dyDescent="0.15">
      <c r="A891" s="394">
        <v>14</v>
      </c>
      <c r="B891" s="394">
        <v>1</v>
      </c>
      <c r="C891" s="413" t="s">
        <v>770</v>
      </c>
      <c r="D891" s="408"/>
      <c r="E891" s="408"/>
      <c r="F891" s="408"/>
      <c r="G891" s="408"/>
      <c r="H891" s="408"/>
      <c r="I891" s="408"/>
      <c r="J891" s="409">
        <v>7240001018449</v>
      </c>
      <c r="K891" s="410"/>
      <c r="L891" s="410"/>
      <c r="M891" s="410"/>
      <c r="N891" s="410"/>
      <c r="O891" s="410"/>
      <c r="P891" s="305" t="s">
        <v>771</v>
      </c>
      <c r="Q891" s="306"/>
      <c r="R891" s="306"/>
      <c r="S891" s="306"/>
      <c r="T891" s="306"/>
      <c r="U891" s="306"/>
      <c r="V891" s="306"/>
      <c r="W891" s="306"/>
      <c r="X891" s="306"/>
      <c r="Y891" s="307">
        <f>ROUND(11880000/1000000,0)</f>
        <v>12</v>
      </c>
      <c r="Z891" s="308"/>
      <c r="AA891" s="308"/>
      <c r="AB891" s="309"/>
      <c r="AC891" s="319" t="s">
        <v>761</v>
      </c>
      <c r="AD891" s="319"/>
      <c r="AE891" s="319"/>
      <c r="AF891" s="319"/>
      <c r="AG891" s="319"/>
      <c r="AH891" s="320">
        <v>1</v>
      </c>
      <c r="AI891" s="321"/>
      <c r="AJ891" s="321"/>
      <c r="AK891" s="321"/>
      <c r="AL891" s="315">
        <f>ROUND(74.4,)</f>
        <v>74</v>
      </c>
      <c r="AM891" s="316"/>
      <c r="AN891" s="316"/>
      <c r="AO891" s="317"/>
      <c r="AP891" s="318" t="s">
        <v>751</v>
      </c>
      <c r="AQ891" s="318"/>
      <c r="AR891" s="318"/>
      <c r="AS891" s="318"/>
      <c r="AT891" s="318"/>
      <c r="AU891" s="318"/>
      <c r="AV891" s="318"/>
      <c r="AW891" s="318"/>
      <c r="AX891" s="318"/>
      <c r="AY891">
        <f>COUNTA($C$891)</f>
        <v>1</v>
      </c>
    </row>
    <row r="892" spans="1:51" ht="54" customHeight="1" x14ac:dyDescent="0.15">
      <c r="A892" s="394">
        <v>15</v>
      </c>
      <c r="B892" s="394">
        <v>1</v>
      </c>
      <c r="C892" s="413" t="s">
        <v>770</v>
      </c>
      <c r="D892" s="408"/>
      <c r="E892" s="408"/>
      <c r="F892" s="408"/>
      <c r="G892" s="408"/>
      <c r="H892" s="408"/>
      <c r="I892" s="408"/>
      <c r="J892" s="409">
        <v>7240001018449</v>
      </c>
      <c r="K892" s="410"/>
      <c r="L892" s="410"/>
      <c r="M892" s="410"/>
      <c r="N892" s="410"/>
      <c r="O892" s="410"/>
      <c r="P892" s="305" t="s">
        <v>772</v>
      </c>
      <c r="Q892" s="306"/>
      <c r="R892" s="306"/>
      <c r="S892" s="306"/>
      <c r="T892" s="306"/>
      <c r="U892" s="306"/>
      <c r="V892" s="306"/>
      <c r="W892" s="306"/>
      <c r="X892" s="306"/>
      <c r="Y892" s="307">
        <f>ROUND(11550000/1000000,0)</f>
        <v>12</v>
      </c>
      <c r="Z892" s="308"/>
      <c r="AA892" s="308"/>
      <c r="AB892" s="309"/>
      <c r="AC892" s="319" t="s">
        <v>761</v>
      </c>
      <c r="AD892" s="319"/>
      <c r="AE892" s="319"/>
      <c r="AF892" s="319"/>
      <c r="AG892" s="319"/>
      <c r="AH892" s="320">
        <v>1</v>
      </c>
      <c r="AI892" s="321"/>
      <c r="AJ892" s="321"/>
      <c r="AK892" s="321"/>
      <c r="AL892" s="315">
        <f>ROUND(96.85,)</f>
        <v>97</v>
      </c>
      <c r="AM892" s="316"/>
      <c r="AN892" s="316"/>
      <c r="AO892" s="317"/>
      <c r="AP892" s="318" t="s">
        <v>751</v>
      </c>
      <c r="AQ892" s="318"/>
      <c r="AR892" s="318"/>
      <c r="AS892" s="318"/>
      <c r="AT892" s="318"/>
      <c r="AU892" s="318"/>
      <c r="AV892" s="318"/>
      <c r="AW892" s="318"/>
      <c r="AX892" s="318"/>
      <c r="AY892">
        <f>COUNTA($C$892)</f>
        <v>1</v>
      </c>
    </row>
    <row r="893" spans="1:51" ht="60.75" customHeight="1" x14ac:dyDescent="0.15">
      <c r="A893" s="394">
        <v>16</v>
      </c>
      <c r="B893" s="394">
        <v>1</v>
      </c>
      <c r="C893" s="413" t="s">
        <v>773</v>
      </c>
      <c r="D893" s="408"/>
      <c r="E893" s="408"/>
      <c r="F893" s="408"/>
      <c r="G893" s="408"/>
      <c r="H893" s="408"/>
      <c r="I893" s="408"/>
      <c r="J893" s="409">
        <v>7240001018449</v>
      </c>
      <c r="K893" s="410"/>
      <c r="L893" s="410"/>
      <c r="M893" s="410"/>
      <c r="N893" s="410"/>
      <c r="O893" s="410"/>
      <c r="P893" s="305" t="s">
        <v>774</v>
      </c>
      <c r="Q893" s="306"/>
      <c r="R893" s="306"/>
      <c r="S893" s="306"/>
      <c r="T893" s="306"/>
      <c r="U893" s="306"/>
      <c r="V893" s="306"/>
      <c r="W893" s="306"/>
      <c r="X893" s="306"/>
      <c r="Y893" s="307">
        <f>ROUND(7920000/1000000,0)</f>
        <v>8</v>
      </c>
      <c r="Z893" s="308"/>
      <c r="AA893" s="308"/>
      <c r="AB893" s="309"/>
      <c r="AC893" s="319" t="s">
        <v>775</v>
      </c>
      <c r="AD893" s="319"/>
      <c r="AE893" s="319"/>
      <c r="AF893" s="319"/>
      <c r="AG893" s="319"/>
      <c r="AH893" s="462">
        <v>3</v>
      </c>
      <c r="AI893" s="321"/>
      <c r="AJ893" s="321"/>
      <c r="AK893" s="321"/>
      <c r="AL893" s="315">
        <f>ROUND(88.03,)</f>
        <v>88</v>
      </c>
      <c r="AM893" s="316"/>
      <c r="AN893" s="316"/>
      <c r="AO893" s="317"/>
      <c r="AP893" s="318" t="s">
        <v>321</v>
      </c>
      <c r="AQ893" s="318"/>
      <c r="AR893" s="318"/>
      <c r="AS893" s="318"/>
      <c r="AT893" s="318"/>
      <c r="AU893" s="318"/>
      <c r="AV893" s="318"/>
      <c r="AW893" s="318"/>
      <c r="AX893" s="318"/>
      <c r="AY893">
        <f>COUNTA($C$893)</f>
        <v>1</v>
      </c>
    </row>
    <row r="894" spans="1:51" s="16" customFormat="1" ht="58.5" customHeight="1" x14ac:dyDescent="0.15">
      <c r="A894" s="394">
        <v>17</v>
      </c>
      <c r="B894" s="394">
        <v>1</v>
      </c>
      <c r="C894" s="413" t="s">
        <v>877</v>
      </c>
      <c r="D894" s="408"/>
      <c r="E894" s="408"/>
      <c r="F894" s="408"/>
      <c r="G894" s="408"/>
      <c r="H894" s="408"/>
      <c r="I894" s="408"/>
      <c r="J894" s="409">
        <v>9010605002464</v>
      </c>
      <c r="K894" s="410"/>
      <c r="L894" s="410"/>
      <c r="M894" s="410"/>
      <c r="N894" s="410"/>
      <c r="O894" s="410"/>
      <c r="P894" s="305" t="s">
        <v>782</v>
      </c>
      <c r="Q894" s="306"/>
      <c r="R894" s="306"/>
      <c r="S894" s="306"/>
      <c r="T894" s="306"/>
      <c r="U894" s="306"/>
      <c r="V894" s="306"/>
      <c r="W894" s="306"/>
      <c r="X894" s="306"/>
      <c r="Y894" s="307">
        <f>ROUND(30584400/1000000,0)</f>
        <v>31</v>
      </c>
      <c r="Z894" s="308"/>
      <c r="AA894" s="308"/>
      <c r="AB894" s="309"/>
      <c r="AC894" s="950" t="s">
        <v>766</v>
      </c>
      <c r="AD894" s="951"/>
      <c r="AE894" s="951"/>
      <c r="AF894" s="951"/>
      <c r="AG894" s="951"/>
      <c r="AH894" s="320">
        <v>1</v>
      </c>
      <c r="AI894" s="321"/>
      <c r="AJ894" s="321"/>
      <c r="AK894" s="321"/>
      <c r="AL894" s="315">
        <f>ROUND(96.45,)</f>
        <v>96</v>
      </c>
      <c r="AM894" s="316"/>
      <c r="AN894" s="316"/>
      <c r="AO894" s="317"/>
      <c r="AP894" s="318" t="s">
        <v>321</v>
      </c>
      <c r="AQ894" s="318"/>
      <c r="AR894" s="318"/>
      <c r="AS894" s="318"/>
      <c r="AT894" s="318"/>
      <c r="AU894" s="318"/>
      <c r="AV894" s="318"/>
      <c r="AW894" s="318"/>
      <c r="AX894" s="318"/>
      <c r="AY894">
        <f>COUNTA($C$894)</f>
        <v>1</v>
      </c>
    </row>
    <row r="895" spans="1:51" ht="47.25" customHeight="1" x14ac:dyDescent="0.15">
      <c r="A895" s="394">
        <v>18</v>
      </c>
      <c r="B895" s="394">
        <v>1</v>
      </c>
      <c r="C895" s="408" t="s">
        <v>708</v>
      </c>
      <c r="D895" s="408"/>
      <c r="E895" s="408"/>
      <c r="F895" s="408"/>
      <c r="G895" s="408"/>
      <c r="H895" s="408"/>
      <c r="I895" s="408"/>
      <c r="J895" s="409">
        <v>9010605002464</v>
      </c>
      <c r="K895" s="410"/>
      <c r="L895" s="410"/>
      <c r="M895" s="410"/>
      <c r="N895" s="410"/>
      <c r="O895" s="410"/>
      <c r="P895" s="304" t="s">
        <v>715</v>
      </c>
      <c r="Q895" s="304"/>
      <c r="R895" s="304"/>
      <c r="S895" s="304"/>
      <c r="T895" s="304"/>
      <c r="U895" s="304"/>
      <c r="V895" s="304"/>
      <c r="W895" s="304"/>
      <c r="X895" s="304"/>
      <c r="Y895" s="307">
        <f>ROUND(14740000/1000000,0)</f>
        <v>15</v>
      </c>
      <c r="Z895" s="308"/>
      <c r="AA895" s="308"/>
      <c r="AB895" s="309"/>
      <c r="AC895" s="311" t="s">
        <v>288</v>
      </c>
      <c r="AD895" s="312"/>
      <c r="AE895" s="312"/>
      <c r="AF895" s="312"/>
      <c r="AG895" s="312"/>
      <c r="AH895" s="313">
        <v>1</v>
      </c>
      <c r="AI895" s="314"/>
      <c r="AJ895" s="314"/>
      <c r="AK895" s="314"/>
      <c r="AL895" s="315">
        <f>ROUND(88.5,0)</f>
        <v>89</v>
      </c>
      <c r="AM895" s="316"/>
      <c r="AN895" s="316"/>
      <c r="AO895" s="317"/>
      <c r="AP895" s="318" t="s">
        <v>321</v>
      </c>
      <c r="AQ895" s="318"/>
      <c r="AR895" s="318"/>
      <c r="AS895" s="318"/>
      <c r="AT895" s="318"/>
      <c r="AU895" s="318"/>
      <c r="AV895" s="318"/>
      <c r="AW895" s="318"/>
      <c r="AX895" s="318"/>
      <c r="AY895">
        <f>COUNTA($C$895)</f>
        <v>1</v>
      </c>
    </row>
    <row r="896" spans="1:51" ht="47.25" customHeight="1" x14ac:dyDescent="0.15">
      <c r="A896" s="394">
        <v>19</v>
      </c>
      <c r="B896" s="394">
        <v>1</v>
      </c>
      <c r="C896" s="413" t="s">
        <v>776</v>
      </c>
      <c r="D896" s="408"/>
      <c r="E896" s="408"/>
      <c r="F896" s="408"/>
      <c r="G896" s="408"/>
      <c r="H896" s="408"/>
      <c r="I896" s="408"/>
      <c r="J896" s="409">
        <v>4010001086950</v>
      </c>
      <c r="K896" s="410"/>
      <c r="L896" s="410"/>
      <c r="M896" s="410"/>
      <c r="N896" s="410"/>
      <c r="O896" s="410"/>
      <c r="P896" s="305" t="s">
        <v>777</v>
      </c>
      <c r="Q896" s="306"/>
      <c r="R896" s="306"/>
      <c r="S896" s="306"/>
      <c r="T896" s="306"/>
      <c r="U896" s="306"/>
      <c r="V896" s="306"/>
      <c r="W896" s="306"/>
      <c r="X896" s="306"/>
      <c r="Y896" s="307">
        <f>ROUND(41470000/1000000,0)</f>
        <v>41</v>
      </c>
      <c r="Z896" s="308"/>
      <c r="AA896" s="308"/>
      <c r="AB896" s="309"/>
      <c r="AC896" s="319" t="s">
        <v>778</v>
      </c>
      <c r="AD896" s="319"/>
      <c r="AE896" s="319"/>
      <c r="AF896" s="319"/>
      <c r="AG896" s="319"/>
      <c r="AH896" s="320">
        <v>2</v>
      </c>
      <c r="AI896" s="321"/>
      <c r="AJ896" s="321"/>
      <c r="AK896" s="321"/>
      <c r="AL896" s="315">
        <f>ROUND(76.6,)</f>
        <v>77</v>
      </c>
      <c r="AM896" s="316"/>
      <c r="AN896" s="316"/>
      <c r="AO896" s="317"/>
      <c r="AP896" s="318" t="s">
        <v>321</v>
      </c>
      <c r="AQ896" s="318"/>
      <c r="AR896" s="318"/>
      <c r="AS896" s="318"/>
      <c r="AT896" s="318"/>
      <c r="AU896" s="318"/>
      <c r="AV896" s="318"/>
      <c r="AW896" s="318"/>
      <c r="AX896" s="318"/>
      <c r="AY896">
        <f>COUNTA($C$896)</f>
        <v>1</v>
      </c>
    </row>
    <row r="897" spans="1:51" ht="54" customHeight="1" x14ac:dyDescent="0.15">
      <c r="A897" s="394">
        <v>20</v>
      </c>
      <c r="B897" s="394">
        <v>1</v>
      </c>
      <c r="C897" s="413" t="s">
        <v>833</v>
      </c>
      <c r="D897" s="408"/>
      <c r="E897" s="408"/>
      <c r="F897" s="408"/>
      <c r="G897" s="408"/>
      <c r="H897" s="408"/>
      <c r="I897" s="408"/>
      <c r="J897" s="409">
        <v>2010001034531</v>
      </c>
      <c r="K897" s="410"/>
      <c r="L897" s="410"/>
      <c r="M897" s="410"/>
      <c r="N897" s="410"/>
      <c r="O897" s="410"/>
      <c r="P897" s="305" t="s">
        <v>789</v>
      </c>
      <c r="Q897" s="306"/>
      <c r="R897" s="306"/>
      <c r="S897" s="306"/>
      <c r="T897" s="306"/>
      <c r="U897" s="306"/>
      <c r="V897" s="306"/>
      <c r="W897" s="306"/>
      <c r="X897" s="306"/>
      <c r="Y897" s="307">
        <f>ROUND(27500000/1000000,0)</f>
        <v>28</v>
      </c>
      <c r="Z897" s="308"/>
      <c r="AA897" s="308"/>
      <c r="AB897" s="309"/>
      <c r="AC897" s="319" t="s">
        <v>778</v>
      </c>
      <c r="AD897" s="319"/>
      <c r="AE897" s="319"/>
      <c r="AF897" s="319"/>
      <c r="AG897" s="319"/>
      <c r="AH897" s="320">
        <v>1</v>
      </c>
      <c r="AI897" s="321"/>
      <c r="AJ897" s="321"/>
      <c r="AK897" s="321"/>
      <c r="AL897" s="315">
        <f>ROUND(92.1,)</f>
        <v>92</v>
      </c>
      <c r="AM897" s="316"/>
      <c r="AN897" s="316"/>
      <c r="AO897" s="317"/>
      <c r="AP897" s="318" t="s">
        <v>321</v>
      </c>
      <c r="AQ897" s="318"/>
      <c r="AR897" s="318"/>
      <c r="AS897" s="318"/>
      <c r="AT897" s="318"/>
      <c r="AU897" s="318"/>
      <c r="AV897" s="318"/>
      <c r="AW897" s="318"/>
      <c r="AX897" s="318"/>
      <c r="AY897">
        <f>COUNTA($C$897)</f>
        <v>1</v>
      </c>
    </row>
    <row r="898" spans="1:51" ht="45" customHeight="1" x14ac:dyDescent="0.15">
      <c r="A898" s="394">
        <v>21</v>
      </c>
      <c r="B898" s="394">
        <v>1</v>
      </c>
      <c r="C898" s="413" t="s">
        <v>833</v>
      </c>
      <c r="D898" s="408"/>
      <c r="E898" s="408"/>
      <c r="F898" s="408"/>
      <c r="G898" s="408"/>
      <c r="H898" s="408"/>
      <c r="I898" s="408"/>
      <c r="J898" s="409">
        <v>2010001034531</v>
      </c>
      <c r="K898" s="410"/>
      <c r="L898" s="410"/>
      <c r="M898" s="410"/>
      <c r="N898" s="410"/>
      <c r="O898" s="410"/>
      <c r="P898" s="305" t="s">
        <v>790</v>
      </c>
      <c r="Q898" s="306"/>
      <c r="R898" s="306"/>
      <c r="S898" s="306"/>
      <c r="T898" s="306"/>
      <c r="U898" s="306"/>
      <c r="V898" s="306"/>
      <c r="W898" s="306"/>
      <c r="X898" s="306"/>
      <c r="Y898" s="307">
        <f>ROUND(13200000/1000000,0)</f>
        <v>13</v>
      </c>
      <c r="Z898" s="308"/>
      <c r="AA898" s="308"/>
      <c r="AB898" s="309"/>
      <c r="AC898" s="319" t="s">
        <v>778</v>
      </c>
      <c r="AD898" s="319"/>
      <c r="AE898" s="319"/>
      <c r="AF898" s="319"/>
      <c r="AG898" s="319"/>
      <c r="AH898" s="320">
        <v>1</v>
      </c>
      <c r="AI898" s="321"/>
      <c r="AJ898" s="321"/>
      <c r="AK898" s="321"/>
      <c r="AL898" s="315">
        <f>ROUND(92.8,)</f>
        <v>93</v>
      </c>
      <c r="AM898" s="316"/>
      <c r="AN898" s="316"/>
      <c r="AO898" s="317"/>
      <c r="AP898" s="318" t="s">
        <v>321</v>
      </c>
      <c r="AQ898" s="318"/>
      <c r="AR898" s="318"/>
      <c r="AS898" s="318"/>
      <c r="AT898" s="318"/>
      <c r="AU898" s="318"/>
      <c r="AV898" s="318"/>
      <c r="AW898" s="318"/>
      <c r="AX898" s="318"/>
      <c r="AY898">
        <f>COUNTA($C$898)</f>
        <v>1</v>
      </c>
    </row>
    <row r="899" spans="1:51" ht="53.25" customHeight="1" x14ac:dyDescent="0.15">
      <c r="A899" s="394">
        <v>22</v>
      </c>
      <c r="B899" s="394">
        <v>1</v>
      </c>
      <c r="C899" s="454" t="s">
        <v>779</v>
      </c>
      <c r="D899" s="455"/>
      <c r="E899" s="455"/>
      <c r="F899" s="455"/>
      <c r="G899" s="455"/>
      <c r="H899" s="455"/>
      <c r="I899" s="455"/>
      <c r="J899" s="456">
        <v>2010001034531</v>
      </c>
      <c r="K899" s="457"/>
      <c r="L899" s="457"/>
      <c r="M899" s="457"/>
      <c r="N899" s="457"/>
      <c r="O899" s="457"/>
      <c r="P899" s="458" t="s">
        <v>780</v>
      </c>
      <c r="Q899" s="459"/>
      <c r="R899" s="459"/>
      <c r="S899" s="459"/>
      <c r="T899" s="459"/>
      <c r="U899" s="459"/>
      <c r="V899" s="459"/>
      <c r="W899" s="459"/>
      <c r="X899" s="459"/>
      <c r="Y899" s="307">
        <f>ROUND(25080000/1000000,0)</f>
        <v>25</v>
      </c>
      <c r="Z899" s="308"/>
      <c r="AA899" s="308"/>
      <c r="AB899" s="309"/>
      <c r="AC899" s="319" t="s">
        <v>778</v>
      </c>
      <c r="AD899" s="319"/>
      <c r="AE899" s="319"/>
      <c r="AF899" s="319"/>
      <c r="AG899" s="319"/>
      <c r="AH899" s="460">
        <v>1</v>
      </c>
      <c r="AI899" s="461"/>
      <c r="AJ899" s="461"/>
      <c r="AK899" s="461"/>
      <c r="AL899" s="436">
        <v>88</v>
      </c>
      <c r="AM899" s="437"/>
      <c r="AN899" s="437"/>
      <c r="AO899" s="438"/>
      <c r="AP899" s="318" t="s">
        <v>321</v>
      </c>
      <c r="AQ899" s="318"/>
      <c r="AR899" s="318"/>
      <c r="AS899" s="318"/>
      <c r="AT899" s="318"/>
      <c r="AU899" s="318"/>
      <c r="AV899" s="318"/>
      <c r="AW899" s="318"/>
      <c r="AX899" s="318"/>
      <c r="AY899">
        <f>COUNTA($C$899)</f>
        <v>1</v>
      </c>
    </row>
    <row r="900" spans="1:51" ht="48" customHeight="1" x14ac:dyDescent="0.15">
      <c r="A900" s="394">
        <v>23</v>
      </c>
      <c r="B900" s="394">
        <v>1</v>
      </c>
      <c r="C900" s="454" t="s">
        <v>779</v>
      </c>
      <c r="D900" s="455"/>
      <c r="E900" s="455"/>
      <c r="F900" s="455"/>
      <c r="G900" s="455"/>
      <c r="H900" s="455"/>
      <c r="I900" s="455"/>
      <c r="J900" s="456">
        <v>2010001034531</v>
      </c>
      <c r="K900" s="457"/>
      <c r="L900" s="457"/>
      <c r="M900" s="457"/>
      <c r="N900" s="457"/>
      <c r="O900" s="457"/>
      <c r="P900" s="458" t="s">
        <v>781</v>
      </c>
      <c r="Q900" s="459"/>
      <c r="R900" s="459"/>
      <c r="S900" s="459"/>
      <c r="T900" s="459"/>
      <c r="U900" s="459"/>
      <c r="V900" s="459"/>
      <c r="W900" s="459"/>
      <c r="X900" s="459"/>
      <c r="Y900" s="307">
        <f>ROUND(9570000/1000000,0)</f>
        <v>10</v>
      </c>
      <c r="Z900" s="308"/>
      <c r="AA900" s="308"/>
      <c r="AB900" s="309"/>
      <c r="AC900" s="319" t="s">
        <v>778</v>
      </c>
      <c r="AD900" s="319"/>
      <c r="AE900" s="319"/>
      <c r="AF900" s="319"/>
      <c r="AG900" s="319"/>
      <c r="AH900" s="460">
        <v>1</v>
      </c>
      <c r="AI900" s="461"/>
      <c r="AJ900" s="461"/>
      <c r="AK900" s="461"/>
      <c r="AL900" s="436">
        <v>57</v>
      </c>
      <c r="AM900" s="437"/>
      <c r="AN900" s="437"/>
      <c r="AO900" s="438"/>
      <c r="AP900" s="318" t="s">
        <v>321</v>
      </c>
      <c r="AQ900" s="318"/>
      <c r="AR900" s="318"/>
      <c r="AS900" s="318"/>
      <c r="AT900" s="318"/>
      <c r="AU900" s="318"/>
      <c r="AV900" s="318"/>
      <c r="AW900" s="318"/>
      <c r="AX900" s="318"/>
      <c r="AY900">
        <f>COUNTA($C$900)</f>
        <v>1</v>
      </c>
    </row>
    <row r="901" spans="1:51" ht="52.5" customHeight="1" x14ac:dyDescent="0.15">
      <c r="A901" s="394">
        <v>24</v>
      </c>
      <c r="B901" s="394">
        <v>1</v>
      </c>
      <c r="C901" s="439" t="s">
        <v>705</v>
      </c>
      <c r="D901" s="440"/>
      <c r="E901" s="440"/>
      <c r="F901" s="440"/>
      <c r="G901" s="440"/>
      <c r="H901" s="440"/>
      <c r="I901" s="441"/>
      <c r="J901" s="442">
        <v>6010001030403</v>
      </c>
      <c r="K901" s="443"/>
      <c r="L901" s="443"/>
      <c r="M901" s="443"/>
      <c r="N901" s="443"/>
      <c r="O901" s="444"/>
      <c r="P901" s="445" t="s">
        <v>710</v>
      </c>
      <c r="Q901" s="446"/>
      <c r="R901" s="446"/>
      <c r="S901" s="446"/>
      <c r="T901" s="446"/>
      <c r="U901" s="446"/>
      <c r="V901" s="446"/>
      <c r="W901" s="446"/>
      <c r="X901" s="447"/>
      <c r="Y901" s="307">
        <f>ROUND(30030000/1000000,0)</f>
        <v>30</v>
      </c>
      <c r="Z901" s="308"/>
      <c r="AA901" s="308"/>
      <c r="AB901" s="309"/>
      <c r="AC901" s="448" t="s">
        <v>288</v>
      </c>
      <c r="AD901" s="449"/>
      <c r="AE901" s="449"/>
      <c r="AF901" s="449"/>
      <c r="AG901" s="450"/>
      <c r="AH901" s="451">
        <v>1</v>
      </c>
      <c r="AI901" s="452"/>
      <c r="AJ901" s="452"/>
      <c r="AK901" s="453"/>
      <c r="AL901" s="315">
        <f>ROUND(97.3,0)</f>
        <v>97</v>
      </c>
      <c r="AM901" s="316"/>
      <c r="AN901" s="316"/>
      <c r="AO901" s="317"/>
      <c r="AP901" s="318" t="s">
        <v>321</v>
      </c>
      <c r="AQ901" s="318"/>
      <c r="AR901" s="318"/>
      <c r="AS901" s="318"/>
      <c r="AT901" s="318"/>
      <c r="AU901" s="318"/>
      <c r="AV901" s="318"/>
      <c r="AW901" s="318"/>
      <c r="AX901" s="318"/>
      <c r="AY901">
        <f>COUNTA($C$901)</f>
        <v>1</v>
      </c>
    </row>
    <row r="902" spans="1:51" ht="81" customHeight="1" x14ac:dyDescent="0.15">
      <c r="A902" s="394">
        <v>25</v>
      </c>
      <c r="B902" s="394">
        <v>1</v>
      </c>
      <c r="C902" s="413" t="s">
        <v>791</v>
      </c>
      <c r="D902" s="408" t="s">
        <v>783</v>
      </c>
      <c r="E902" s="408" t="s">
        <v>783</v>
      </c>
      <c r="F902" s="408" t="s">
        <v>783</v>
      </c>
      <c r="G902" s="408" t="s">
        <v>783</v>
      </c>
      <c r="H902" s="408" t="s">
        <v>783</v>
      </c>
      <c r="I902" s="408" t="s">
        <v>783</v>
      </c>
      <c r="J902" s="464">
        <v>7010001042703</v>
      </c>
      <c r="K902" s="465"/>
      <c r="L902" s="465"/>
      <c r="M902" s="465"/>
      <c r="N902" s="465"/>
      <c r="O902" s="465"/>
      <c r="P902" s="306" t="s">
        <v>784</v>
      </c>
      <c r="Q902" s="306" t="s">
        <v>784</v>
      </c>
      <c r="R902" s="306" t="s">
        <v>784</v>
      </c>
      <c r="S902" s="306" t="s">
        <v>784</v>
      </c>
      <c r="T902" s="306" t="s">
        <v>784</v>
      </c>
      <c r="U902" s="306" t="s">
        <v>784</v>
      </c>
      <c r="V902" s="306" t="s">
        <v>784</v>
      </c>
      <c r="W902" s="306" t="s">
        <v>784</v>
      </c>
      <c r="X902" s="306" t="s">
        <v>784</v>
      </c>
      <c r="Y902" s="307">
        <f>ROUND(28985000/1000000,0)</f>
        <v>29</v>
      </c>
      <c r="Z902" s="308"/>
      <c r="AA902" s="308"/>
      <c r="AB902" s="309"/>
      <c r="AC902" s="319" t="s">
        <v>785</v>
      </c>
      <c r="AD902" s="319" t="s">
        <v>785</v>
      </c>
      <c r="AE902" s="319" t="s">
        <v>785</v>
      </c>
      <c r="AF902" s="319" t="s">
        <v>785</v>
      </c>
      <c r="AG902" s="319" t="s">
        <v>785</v>
      </c>
      <c r="AH902" s="320">
        <v>2</v>
      </c>
      <c r="AI902" s="321"/>
      <c r="AJ902" s="321"/>
      <c r="AK902" s="321"/>
      <c r="AL902" s="315">
        <f>ROUND(31900000/38647640*100,0)</f>
        <v>83</v>
      </c>
      <c r="AM902" s="316"/>
      <c r="AN902" s="316"/>
      <c r="AO902" s="317"/>
      <c r="AP902" s="318" t="s">
        <v>321</v>
      </c>
      <c r="AQ902" s="318"/>
      <c r="AR902" s="318"/>
      <c r="AS902" s="318"/>
      <c r="AT902" s="318"/>
      <c r="AU902" s="318"/>
      <c r="AV902" s="318"/>
      <c r="AW902" s="318"/>
      <c r="AX902" s="318"/>
      <c r="AY902">
        <f>COUNTA($C$902)</f>
        <v>1</v>
      </c>
    </row>
    <row r="903" spans="1:51" ht="54" customHeight="1" x14ac:dyDescent="0.15">
      <c r="A903" s="394">
        <v>26</v>
      </c>
      <c r="B903" s="394">
        <v>1</v>
      </c>
      <c r="C903" s="408" t="s">
        <v>706</v>
      </c>
      <c r="D903" s="408"/>
      <c r="E903" s="408"/>
      <c r="F903" s="408"/>
      <c r="G903" s="408"/>
      <c r="H903" s="408"/>
      <c r="I903" s="408"/>
      <c r="J903" s="409">
        <v>5013201004656</v>
      </c>
      <c r="K903" s="410"/>
      <c r="L903" s="410"/>
      <c r="M903" s="410"/>
      <c r="N903" s="410"/>
      <c r="O903" s="410"/>
      <c r="P903" s="304" t="s">
        <v>713</v>
      </c>
      <c r="Q903" s="304"/>
      <c r="R903" s="304"/>
      <c r="S903" s="304"/>
      <c r="T903" s="304"/>
      <c r="U903" s="304"/>
      <c r="V903" s="304"/>
      <c r="W903" s="304"/>
      <c r="X903" s="304"/>
      <c r="Y903" s="307">
        <f>ROUND(24200000/1000000,0)</f>
        <v>24</v>
      </c>
      <c r="Z903" s="308"/>
      <c r="AA903" s="308"/>
      <c r="AB903" s="309"/>
      <c r="AC903" s="311" t="s">
        <v>288</v>
      </c>
      <c r="AD903" s="312"/>
      <c r="AE903" s="312"/>
      <c r="AF903" s="312"/>
      <c r="AG903" s="312"/>
      <c r="AH903" s="313">
        <v>1</v>
      </c>
      <c r="AI903" s="314"/>
      <c r="AJ903" s="314"/>
      <c r="AK903" s="314"/>
      <c r="AL903" s="315">
        <f>ROUND(98.6,0)</f>
        <v>99</v>
      </c>
      <c r="AM903" s="316"/>
      <c r="AN903" s="316"/>
      <c r="AO903" s="317"/>
      <c r="AP903" s="318" t="s">
        <v>321</v>
      </c>
      <c r="AQ903" s="318"/>
      <c r="AR903" s="318"/>
      <c r="AS903" s="318"/>
      <c r="AT903" s="318"/>
      <c r="AU903" s="318"/>
      <c r="AV903" s="318"/>
      <c r="AW903" s="318"/>
      <c r="AX903" s="318"/>
      <c r="AY903">
        <f>COUNTA($C$903)</f>
        <v>1</v>
      </c>
    </row>
    <row r="904" spans="1:51" ht="48.75" customHeight="1" x14ac:dyDescent="0.15">
      <c r="A904" s="394">
        <v>27</v>
      </c>
      <c r="B904" s="394">
        <v>1</v>
      </c>
      <c r="C904" s="413" t="s">
        <v>832</v>
      </c>
      <c r="D904" s="408"/>
      <c r="E904" s="408"/>
      <c r="F904" s="408"/>
      <c r="G904" s="408"/>
      <c r="H904" s="408"/>
      <c r="I904" s="408"/>
      <c r="J904" s="409">
        <v>2010001034531</v>
      </c>
      <c r="K904" s="410"/>
      <c r="L904" s="410"/>
      <c r="M904" s="410"/>
      <c r="N904" s="410"/>
      <c r="O904" s="410"/>
      <c r="P904" s="305" t="s">
        <v>794</v>
      </c>
      <c r="Q904" s="306"/>
      <c r="R904" s="306"/>
      <c r="S904" s="306"/>
      <c r="T904" s="306"/>
      <c r="U904" s="306"/>
      <c r="V904" s="306"/>
      <c r="W904" s="306"/>
      <c r="X904" s="306"/>
      <c r="Y904" s="307">
        <f>ROUND(22550000/1000000,0)</f>
        <v>23</v>
      </c>
      <c r="Z904" s="308"/>
      <c r="AA904" s="308"/>
      <c r="AB904" s="309"/>
      <c r="AC904" s="319" t="s">
        <v>769</v>
      </c>
      <c r="AD904" s="319"/>
      <c r="AE904" s="319"/>
      <c r="AF904" s="319"/>
      <c r="AG904" s="319"/>
      <c r="AH904" s="320">
        <v>3</v>
      </c>
      <c r="AI904" s="321"/>
      <c r="AJ904" s="321"/>
      <c r="AK904" s="321"/>
      <c r="AL904" s="315">
        <v>76</v>
      </c>
      <c r="AM904" s="316"/>
      <c r="AN904" s="316"/>
      <c r="AO904" s="317"/>
      <c r="AP904" s="318" t="s">
        <v>321</v>
      </c>
      <c r="AQ904" s="318"/>
      <c r="AR904" s="318"/>
      <c r="AS904" s="318"/>
      <c r="AT904" s="318"/>
      <c r="AU904" s="318"/>
      <c r="AV904" s="318"/>
      <c r="AW904" s="318"/>
      <c r="AX904" s="318"/>
      <c r="AY904">
        <f>COUNTA($C$904)</f>
        <v>1</v>
      </c>
    </row>
    <row r="905" spans="1:51" ht="55.5" customHeight="1" x14ac:dyDescent="0.15">
      <c r="A905" s="394">
        <v>28</v>
      </c>
      <c r="B905" s="394">
        <v>1</v>
      </c>
      <c r="C905" s="424" t="s">
        <v>786</v>
      </c>
      <c r="D905" s="425"/>
      <c r="E905" s="425"/>
      <c r="F905" s="425"/>
      <c r="G905" s="425"/>
      <c r="H905" s="425"/>
      <c r="I905" s="426"/>
      <c r="J905" s="427">
        <v>6011101000700</v>
      </c>
      <c r="K905" s="428"/>
      <c r="L905" s="428"/>
      <c r="M905" s="428"/>
      <c r="N905" s="428"/>
      <c r="O905" s="429"/>
      <c r="P905" s="430" t="s">
        <v>787</v>
      </c>
      <c r="Q905" s="431"/>
      <c r="R905" s="431"/>
      <c r="S905" s="431"/>
      <c r="T905" s="431"/>
      <c r="U905" s="431"/>
      <c r="V905" s="431"/>
      <c r="W905" s="431"/>
      <c r="X905" s="432"/>
      <c r="Y905" s="307">
        <f>ROUND(21450000/1000000,0)</f>
        <v>21</v>
      </c>
      <c r="Z905" s="308"/>
      <c r="AA905" s="308"/>
      <c r="AB905" s="309"/>
      <c r="AC905" s="319" t="s">
        <v>769</v>
      </c>
      <c r="AD905" s="319"/>
      <c r="AE905" s="319"/>
      <c r="AF905" s="319"/>
      <c r="AG905" s="319"/>
      <c r="AH905" s="433">
        <v>2</v>
      </c>
      <c r="AI905" s="434"/>
      <c r="AJ905" s="434"/>
      <c r="AK905" s="435"/>
      <c r="AL905" s="436">
        <v>57</v>
      </c>
      <c r="AM905" s="437"/>
      <c r="AN905" s="437"/>
      <c r="AO905" s="438"/>
      <c r="AP905" s="318" t="s">
        <v>321</v>
      </c>
      <c r="AQ905" s="318"/>
      <c r="AR905" s="318"/>
      <c r="AS905" s="318"/>
      <c r="AT905" s="318"/>
      <c r="AU905" s="318"/>
      <c r="AV905" s="318"/>
      <c r="AW905" s="318"/>
      <c r="AX905" s="318"/>
      <c r="AY905">
        <f>COUNTA($C$905)</f>
        <v>1</v>
      </c>
    </row>
    <row r="906" spans="1:51" ht="45.75" customHeight="1" x14ac:dyDescent="0.15">
      <c r="A906" s="394">
        <v>29</v>
      </c>
      <c r="B906" s="394">
        <v>1</v>
      </c>
      <c r="C906" s="413" t="s">
        <v>849</v>
      </c>
      <c r="D906" s="408"/>
      <c r="E906" s="408"/>
      <c r="F906" s="408"/>
      <c r="G906" s="408"/>
      <c r="H906" s="408"/>
      <c r="I906" s="408"/>
      <c r="J906" s="409">
        <v>2020005010230</v>
      </c>
      <c r="K906" s="410"/>
      <c r="L906" s="410"/>
      <c r="M906" s="410"/>
      <c r="N906" s="410"/>
      <c r="O906" s="410"/>
      <c r="P906" s="305" t="s">
        <v>788</v>
      </c>
      <c r="Q906" s="306"/>
      <c r="R906" s="306"/>
      <c r="S906" s="306"/>
      <c r="T906" s="306"/>
      <c r="U906" s="306"/>
      <c r="V906" s="306"/>
      <c r="W906" s="306"/>
      <c r="X906" s="306"/>
      <c r="Y906" s="307">
        <f>ROUND(5357000/1000000,0)</f>
        <v>5</v>
      </c>
      <c r="Z906" s="308"/>
      <c r="AA906" s="308"/>
      <c r="AB906" s="309"/>
      <c r="AC906" s="319" t="s">
        <v>778</v>
      </c>
      <c r="AD906" s="319"/>
      <c r="AE906" s="319"/>
      <c r="AF906" s="319"/>
      <c r="AG906" s="319"/>
      <c r="AH906" s="320">
        <v>1</v>
      </c>
      <c r="AI906" s="321"/>
      <c r="AJ906" s="321"/>
      <c r="AK906" s="321"/>
      <c r="AL906" s="315">
        <f>ROUND(74.7,)</f>
        <v>75</v>
      </c>
      <c r="AM906" s="316"/>
      <c r="AN906" s="316"/>
      <c r="AO906" s="317"/>
      <c r="AP906" s="318" t="s">
        <v>321</v>
      </c>
      <c r="AQ906" s="318"/>
      <c r="AR906" s="318"/>
      <c r="AS906" s="318"/>
      <c r="AT906" s="318"/>
      <c r="AU906" s="318"/>
      <c r="AV906" s="318"/>
      <c r="AW906" s="318"/>
      <c r="AX906" s="318"/>
      <c r="AY906">
        <f>COUNTA($C$906)</f>
        <v>1</v>
      </c>
    </row>
    <row r="907" spans="1:51" ht="56.25" customHeight="1" x14ac:dyDescent="0.15">
      <c r="A907" s="394">
        <v>30</v>
      </c>
      <c r="B907" s="394">
        <v>1</v>
      </c>
      <c r="C907" s="413" t="s">
        <v>848</v>
      </c>
      <c r="D907" s="408"/>
      <c r="E907" s="408"/>
      <c r="F907" s="408"/>
      <c r="G907" s="408"/>
      <c r="H907" s="408"/>
      <c r="I907" s="408"/>
      <c r="J907" s="409">
        <v>2020005010230</v>
      </c>
      <c r="K907" s="410"/>
      <c r="L907" s="410"/>
      <c r="M907" s="410"/>
      <c r="N907" s="410"/>
      <c r="O907" s="410"/>
      <c r="P907" s="304" t="s">
        <v>716</v>
      </c>
      <c r="Q907" s="304"/>
      <c r="R907" s="304"/>
      <c r="S907" s="304"/>
      <c r="T907" s="304"/>
      <c r="U907" s="304"/>
      <c r="V907" s="304"/>
      <c r="W907" s="304"/>
      <c r="X907" s="304"/>
      <c r="Y907" s="307">
        <f>ROUND(4950000/1000000,0)</f>
        <v>5</v>
      </c>
      <c r="Z907" s="308"/>
      <c r="AA907" s="308"/>
      <c r="AB907" s="309"/>
      <c r="AC907" s="311" t="s">
        <v>288</v>
      </c>
      <c r="AD907" s="312"/>
      <c r="AE907" s="312"/>
      <c r="AF907" s="312"/>
      <c r="AG907" s="312"/>
      <c r="AH907" s="313">
        <v>1</v>
      </c>
      <c r="AI907" s="314"/>
      <c r="AJ907" s="314"/>
      <c r="AK907" s="314"/>
      <c r="AL907" s="315">
        <f>ROUND(99.1,0)</f>
        <v>99</v>
      </c>
      <c r="AM907" s="316"/>
      <c r="AN907" s="316"/>
      <c r="AO907" s="317"/>
      <c r="AP907" s="318" t="s">
        <v>321</v>
      </c>
      <c r="AQ907" s="318"/>
      <c r="AR907" s="318"/>
      <c r="AS907" s="318"/>
      <c r="AT907" s="318"/>
      <c r="AU907" s="318"/>
      <c r="AV907" s="318"/>
      <c r="AW907" s="318"/>
      <c r="AX907" s="318"/>
      <c r="AY907">
        <f>COUNTA($C$907)</f>
        <v>1</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0"/>
      <c r="B910" s="340"/>
      <c r="C910" s="340" t="s">
        <v>26</v>
      </c>
      <c r="D910" s="340"/>
      <c r="E910" s="340"/>
      <c r="F910" s="340"/>
      <c r="G910" s="340"/>
      <c r="H910" s="340"/>
      <c r="I910" s="340"/>
      <c r="J910" s="263" t="s">
        <v>221</v>
      </c>
      <c r="K910" s="95"/>
      <c r="L910" s="95"/>
      <c r="M910" s="95"/>
      <c r="N910" s="95"/>
      <c r="O910" s="95"/>
      <c r="P910" s="328" t="s">
        <v>196</v>
      </c>
      <c r="Q910" s="328"/>
      <c r="R910" s="328"/>
      <c r="S910" s="328"/>
      <c r="T910" s="328"/>
      <c r="U910" s="328"/>
      <c r="V910" s="328"/>
      <c r="W910" s="328"/>
      <c r="X910" s="328"/>
      <c r="Y910" s="338" t="s">
        <v>219</v>
      </c>
      <c r="Z910" s="339"/>
      <c r="AA910" s="339"/>
      <c r="AB910" s="339"/>
      <c r="AC910" s="263" t="s">
        <v>256</v>
      </c>
      <c r="AD910" s="263"/>
      <c r="AE910" s="263"/>
      <c r="AF910" s="263"/>
      <c r="AG910" s="263"/>
      <c r="AH910" s="338" t="s">
        <v>283</v>
      </c>
      <c r="AI910" s="340"/>
      <c r="AJ910" s="340"/>
      <c r="AK910" s="340"/>
      <c r="AL910" s="340" t="s">
        <v>21</v>
      </c>
      <c r="AM910" s="340"/>
      <c r="AN910" s="340"/>
      <c r="AO910" s="414"/>
      <c r="AP910" s="415" t="s">
        <v>222</v>
      </c>
      <c r="AQ910" s="415"/>
      <c r="AR910" s="415"/>
      <c r="AS910" s="415"/>
      <c r="AT910" s="415"/>
      <c r="AU910" s="415"/>
      <c r="AV910" s="415"/>
      <c r="AW910" s="415"/>
      <c r="AX910" s="415"/>
      <c r="AY910">
        <f t="shared" ref="AY910:AY911" si="119">$AY$908</f>
        <v>1</v>
      </c>
    </row>
    <row r="911" spans="1:51" ht="48" customHeight="1" x14ac:dyDescent="0.15">
      <c r="A911" s="394">
        <v>1</v>
      </c>
      <c r="B911" s="394">
        <v>1</v>
      </c>
      <c r="C911" s="413" t="s">
        <v>844</v>
      </c>
      <c r="D911" s="408"/>
      <c r="E911" s="408"/>
      <c r="F911" s="408"/>
      <c r="G911" s="408"/>
      <c r="H911" s="408"/>
      <c r="I911" s="408"/>
      <c r="J911" s="409">
        <v>2020005010230</v>
      </c>
      <c r="K911" s="410"/>
      <c r="L911" s="410"/>
      <c r="M911" s="410"/>
      <c r="N911" s="410"/>
      <c r="O911" s="410"/>
      <c r="P911" s="303" t="s">
        <v>834</v>
      </c>
      <c r="Q911" s="304"/>
      <c r="R911" s="304"/>
      <c r="S911" s="304"/>
      <c r="T911" s="304"/>
      <c r="U911" s="304"/>
      <c r="V911" s="304"/>
      <c r="W911" s="304"/>
      <c r="X911" s="304"/>
      <c r="Y911" s="307">
        <f>ROUND(22911260/1000000,)</f>
        <v>23</v>
      </c>
      <c r="Z911" s="308"/>
      <c r="AA911" s="308"/>
      <c r="AB911" s="309"/>
      <c r="AC911" s="311" t="s">
        <v>294</v>
      </c>
      <c r="AD911" s="312"/>
      <c r="AE911" s="312"/>
      <c r="AF911" s="312"/>
      <c r="AG911" s="312"/>
      <c r="AH911" s="411">
        <v>1</v>
      </c>
      <c r="AI911" s="412"/>
      <c r="AJ911" s="412"/>
      <c r="AK911" s="412"/>
      <c r="AL911" s="315">
        <f>ROUND(99.8,)</f>
        <v>100</v>
      </c>
      <c r="AM911" s="316"/>
      <c r="AN911" s="316"/>
      <c r="AO911" s="317"/>
      <c r="AP911" s="318" t="s">
        <v>321</v>
      </c>
      <c r="AQ911" s="318"/>
      <c r="AR911" s="318"/>
      <c r="AS911" s="318"/>
      <c r="AT911" s="318"/>
      <c r="AU911" s="318"/>
      <c r="AV911" s="318"/>
      <c r="AW911" s="318"/>
      <c r="AX911" s="318"/>
      <c r="AY911">
        <f t="shared" si="119"/>
        <v>1</v>
      </c>
    </row>
    <row r="912" spans="1:51" ht="45" customHeight="1" x14ac:dyDescent="0.15">
      <c r="A912" s="394">
        <v>2</v>
      </c>
      <c r="B912" s="394">
        <v>1</v>
      </c>
      <c r="C912" s="413" t="s">
        <v>845</v>
      </c>
      <c r="D912" s="408"/>
      <c r="E912" s="408"/>
      <c r="F912" s="408"/>
      <c r="G912" s="408"/>
      <c r="H912" s="408"/>
      <c r="I912" s="408"/>
      <c r="J912" s="409">
        <v>2020005010230</v>
      </c>
      <c r="K912" s="410"/>
      <c r="L912" s="410"/>
      <c r="M912" s="410"/>
      <c r="N912" s="410"/>
      <c r="O912" s="410"/>
      <c r="P912" s="303" t="s">
        <v>720</v>
      </c>
      <c r="Q912" s="304"/>
      <c r="R912" s="304"/>
      <c r="S912" s="304"/>
      <c r="T912" s="304"/>
      <c r="U912" s="304"/>
      <c r="V912" s="304"/>
      <c r="W912" s="304"/>
      <c r="X912" s="304"/>
      <c r="Y912" s="307">
        <f>ROUND(13799500/1000000,)</f>
        <v>14</v>
      </c>
      <c r="Z912" s="308"/>
      <c r="AA912" s="308"/>
      <c r="AB912" s="309"/>
      <c r="AC912" s="311" t="s">
        <v>294</v>
      </c>
      <c r="AD912" s="312"/>
      <c r="AE912" s="312"/>
      <c r="AF912" s="312"/>
      <c r="AG912" s="312"/>
      <c r="AH912" s="313">
        <v>1</v>
      </c>
      <c r="AI912" s="314"/>
      <c r="AJ912" s="314"/>
      <c r="AK912" s="314"/>
      <c r="AL912" s="315">
        <f>ROUND(67.4,)</f>
        <v>67</v>
      </c>
      <c r="AM912" s="316"/>
      <c r="AN912" s="316"/>
      <c r="AO912" s="317"/>
      <c r="AP912" s="318" t="s">
        <v>321</v>
      </c>
      <c r="AQ912" s="318"/>
      <c r="AR912" s="318"/>
      <c r="AS912" s="318"/>
      <c r="AT912" s="318"/>
      <c r="AU912" s="318"/>
      <c r="AV912" s="318"/>
      <c r="AW912" s="318"/>
      <c r="AX912" s="318"/>
      <c r="AY912">
        <f>COUNTA($C$912)</f>
        <v>1</v>
      </c>
    </row>
    <row r="913" spans="1:51" ht="42" customHeight="1" x14ac:dyDescent="0.15">
      <c r="A913" s="394">
        <v>3</v>
      </c>
      <c r="B913" s="394">
        <v>1</v>
      </c>
      <c r="C913" s="408" t="s">
        <v>717</v>
      </c>
      <c r="D913" s="408"/>
      <c r="E913" s="408"/>
      <c r="F913" s="408"/>
      <c r="G913" s="408"/>
      <c r="H913" s="408"/>
      <c r="I913" s="408"/>
      <c r="J913" s="409">
        <v>5010005018651</v>
      </c>
      <c r="K913" s="410"/>
      <c r="L913" s="410"/>
      <c r="M913" s="410"/>
      <c r="N913" s="410"/>
      <c r="O913" s="410"/>
      <c r="P913" s="304" t="s">
        <v>719</v>
      </c>
      <c r="Q913" s="304"/>
      <c r="R913" s="304"/>
      <c r="S913" s="304"/>
      <c r="T913" s="304"/>
      <c r="U913" s="304"/>
      <c r="V913" s="304"/>
      <c r="W913" s="304"/>
      <c r="X913" s="304"/>
      <c r="Y913" s="307">
        <f>ROUND(36388000/1000000,)</f>
        <v>36</v>
      </c>
      <c r="Z913" s="308"/>
      <c r="AA913" s="308"/>
      <c r="AB913" s="309"/>
      <c r="AC913" s="311" t="s">
        <v>294</v>
      </c>
      <c r="AD913" s="312"/>
      <c r="AE913" s="312"/>
      <c r="AF913" s="312"/>
      <c r="AG913" s="312"/>
      <c r="AH913" s="411">
        <v>1</v>
      </c>
      <c r="AI913" s="412"/>
      <c r="AJ913" s="412"/>
      <c r="AK913" s="412"/>
      <c r="AL913" s="315">
        <f>ROUND(87.5,)</f>
        <v>88</v>
      </c>
      <c r="AM913" s="316"/>
      <c r="AN913" s="316"/>
      <c r="AO913" s="317"/>
      <c r="AP913" s="318" t="s">
        <v>321</v>
      </c>
      <c r="AQ913" s="318"/>
      <c r="AR913" s="318"/>
      <c r="AS913" s="318"/>
      <c r="AT913" s="318"/>
      <c r="AU913" s="318"/>
      <c r="AV913" s="318"/>
      <c r="AW913" s="318"/>
      <c r="AX913" s="318"/>
      <c r="AY913">
        <f>COUNTA($C$913)</f>
        <v>1</v>
      </c>
    </row>
    <row r="914" spans="1:51" ht="44.25" customHeight="1" x14ac:dyDescent="0.15">
      <c r="A914" s="394">
        <v>4</v>
      </c>
      <c r="B914" s="394">
        <v>1</v>
      </c>
      <c r="C914" s="413" t="s">
        <v>718</v>
      </c>
      <c r="D914" s="408"/>
      <c r="E914" s="408"/>
      <c r="F914" s="408"/>
      <c r="G914" s="408"/>
      <c r="H914" s="408"/>
      <c r="I914" s="408"/>
      <c r="J914" s="409">
        <v>2010401053420</v>
      </c>
      <c r="K914" s="410"/>
      <c r="L914" s="410"/>
      <c r="M914" s="410"/>
      <c r="N914" s="410"/>
      <c r="O914" s="410"/>
      <c r="P914" s="303" t="s">
        <v>721</v>
      </c>
      <c r="Q914" s="304"/>
      <c r="R914" s="304"/>
      <c r="S914" s="304"/>
      <c r="T914" s="304"/>
      <c r="U914" s="304"/>
      <c r="V914" s="304"/>
      <c r="W914" s="304"/>
      <c r="X914" s="304"/>
      <c r="Y914" s="307">
        <f>ROUND(1902648/1000000,)</f>
        <v>2</v>
      </c>
      <c r="Z914" s="308"/>
      <c r="AA914" s="308"/>
      <c r="AB914" s="309"/>
      <c r="AC914" s="311" t="s">
        <v>294</v>
      </c>
      <c r="AD914" s="312"/>
      <c r="AE914" s="312"/>
      <c r="AF914" s="312"/>
      <c r="AG914" s="312"/>
      <c r="AH914" s="313">
        <v>1</v>
      </c>
      <c r="AI914" s="314"/>
      <c r="AJ914" s="314"/>
      <c r="AK914" s="314"/>
      <c r="AL914" s="315">
        <f>ROUND(89.2,)</f>
        <v>89</v>
      </c>
      <c r="AM914" s="316"/>
      <c r="AN914" s="316"/>
      <c r="AO914" s="317"/>
      <c r="AP914" s="318" t="s">
        <v>321</v>
      </c>
      <c r="AQ914" s="318"/>
      <c r="AR914" s="318"/>
      <c r="AS914" s="318"/>
      <c r="AT914" s="318"/>
      <c r="AU914" s="318"/>
      <c r="AV914" s="318"/>
      <c r="AW914" s="318"/>
      <c r="AX914" s="318"/>
      <c r="AY914">
        <f>COUNTA($C$914)</f>
        <v>1</v>
      </c>
    </row>
    <row r="915" spans="1:51" ht="48" customHeight="1" x14ac:dyDescent="0.15">
      <c r="A915" s="394">
        <v>5</v>
      </c>
      <c r="B915" s="394">
        <v>1</v>
      </c>
      <c r="C915" s="413" t="s">
        <v>718</v>
      </c>
      <c r="D915" s="408"/>
      <c r="E915" s="408"/>
      <c r="F915" s="408"/>
      <c r="G915" s="408"/>
      <c r="H915" s="408"/>
      <c r="I915" s="408"/>
      <c r="J915" s="409">
        <v>2010401053420</v>
      </c>
      <c r="K915" s="410"/>
      <c r="L915" s="410"/>
      <c r="M915" s="410"/>
      <c r="N915" s="410"/>
      <c r="O915" s="410"/>
      <c r="P915" s="303" t="s">
        <v>721</v>
      </c>
      <c r="Q915" s="304"/>
      <c r="R915" s="304"/>
      <c r="S915" s="304"/>
      <c r="T915" s="304"/>
      <c r="U915" s="304"/>
      <c r="V915" s="304"/>
      <c r="W915" s="304"/>
      <c r="X915" s="304"/>
      <c r="Y915" s="307">
        <f>ROUND(1902648/1000000,)</f>
        <v>2</v>
      </c>
      <c r="Z915" s="308"/>
      <c r="AA915" s="308"/>
      <c r="AB915" s="309"/>
      <c r="AC915" s="311" t="s">
        <v>294</v>
      </c>
      <c r="AD915" s="312"/>
      <c r="AE915" s="312"/>
      <c r="AF915" s="312"/>
      <c r="AG915" s="312"/>
      <c r="AH915" s="313">
        <v>1</v>
      </c>
      <c r="AI915" s="314"/>
      <c r="AJ915" s="314"/>
      <c r="AK915" s="314"/>
      <c r="AL915" s="315">
        <f>ROUND(89.2,)</f>
        <v>89</v>
      </c>
      <c r="AM915" s="316"/>
      <c r="AN915" s="316"/>
      <c r="AO915" s="317"/>
      <c r="AP915" s="318" t="s">
        <v>321</v>
      </c>
      <c r="AQ915" s="318"/>
      <c r="AR915" s="318"/>
      <c r="AS915" s="318"/>
      <c r="AT915" s="318"/>
      <c r="AU915" s="318"/>
      <c r="AV915" s="318"/>
      <c r="AW915" s="318"/>
      <c r="AX915" s="318"/>
      <c r="AY915">
        <f>COUNTA($C$915)</f>
        <v>1</v>
      </c>
    </row>
    <row r="916" spans="1:51" ht="47.25" customHeight="1" x14ac:dyDescent="0.15">
      <c r="A916" s="394">
        <v>6</v>
      </c>
      <c r="B916" s="394">
        <v>1</v>
      </c>
      <c r="C916" s="413" t="s">
        <v>846</v>
      </c>
      <c r="D916" s="408"/>
      <c r="E916" s="408"/>
      <c r="F916" s="408"/>
      <c r="G916" s="408"/>
      <c r="H916" s="408"/>
      <c r="I916" s="408"/>
      <c r="J916" s="409">
        <v>2020005010230</v>
      </c>
      <c r="K916" s="410"/>
      <c r="L916" s="410"/>
      <c r="M916" s="410"/>
      <c r="N916" s="410"/>
      <c r="O916" s="410"/>
      <c r="P916" s="305" t="s">
        <v>847</v>
      </c>
      <c r="Q916" s="306"/>
      <c r="R916" s="306"/>
      <c r="S916" s="306"/>
      <c r="T916" s="306"/>
      <c r="U916" s="306"/>
      <c r="V916" s="306"/>
      <c r="W916" s="306"/>
      <c r="X916" s="306"/>
      <c r="Y916" s="307">
        <f>ROUND(1199000/1000000,)</f>
        <v>1</v>
      </c>
      <c r="Z916" s="308"/>
      <c r="AA916" s="308"/>
      <c r="AB916" s="309"/>
      <c r="AC916" s="319" t="s">
        <v>294</v>
      </c>
      <c r="AD916" s="319"/>
      <c r="AE916" s="319"/>
      <c r="AF916" s="319"/>
      <c r="AG916" s="319"/>
      <c r="AH916" s="419" t="s">
        <v>321</v>
      </c>
      <c r="AI916" s="420"/>
      <c r="AJ916" s="420"/>
      <c r="AK916" s="420"/>
      <c r="AL916" s="421" t="s">
        <v>321</v>
      </c>
      <c r="AM916" s="422"/>
      <c r="AN916" s="422"/>
      <c r="AO916" s="423"/>
      <c r="AP916" s="318" t="s">
        <v>321</v>
      </c>
      <c r="AQ916" s="318"/>
      <c r="AR916" s="318"/>
      <c r="AS916" s="318"/>
      <c r="AT916" s="318"/>
      <c r="AU916" s="318"/>
      <c r="AV916" s="318"/>
      <c r="AW916" s="318"/>
      <c r="AX916" s="318"/>
      <c r="AY916">
        <f>COUNTA($C$916)</f>
        <v>1</v>
      </c>
    </row>
    <row r="917" spans="1:51" ht="29.25" hidden="1" customHeight="1" x14ac:dyDescent="0.15">
      <c r="A917" s="394">
        <v>7</v>
      </c>
      <c r="B917" s="394">
        <v>1</v>
      </c>
      <c r="C917" s="413"/>
      <c r="D917" s="408"/>
      <c r="E917" s="408"/>
      <c r="F917" s="408"/>
      <c r="G917" s="408"/>
      <c r="H917" s="408"/>
      <c r="I917" s="408"/>
      <c r="J917" s="409"/>
      <c r="K917" s="410"/>
      <c r="L917" s="410"/>
      <c r="M917" s="410"/>
      <c r="N917" s="410"/>
      <c r="O917" s="410"/>
      <c r="P917" s="305"/>
      <c r="Q917" s="306"/>
      <c r="R917" s="306"/>
      <c r="S917" s="306"/>
      <c r="T917" s="306"/>
      <c r="U917" s="306"/>
      <c r="V917" s="306"/>
      <c r="W917" s="306"/>
      <c r="X917" s="306"/>
      <c r="Y917" s="307">
        <f>SUM(Y911:AB916)</f>
        <v>78</v>
      </c>
      <c r="Z917" s="308"/>
      <c r="AA917" s="308"/>
      <c r="AB917" s="309"/>
      <c r="AC917" s="319"/>
      <c r="AD917" s="319"/>
      <c r="AE917" s="319"/>
      <c r="AF917" s="319"/>
      <c r="AG917" s="319"/>
      <c r="AH917" s="419"/>
      <c r="AI917" s="420"/>
      <c r="AJ917" s="420"/>
      <c r="AK917" s="420"/>
      <c r="AL917" s="421"/>
      <c r="AM917" s="422"/>
      <c r="AN917" s="422"/>
      <c r="AO917" s="423"/>
      <c r="AP917" s="318"/>
      <c r="AQ917" s="318"/>
      <c r="AR917" s="318"/>
      <c r="AS917" s="318"/>
      <c r="AT917" s="318"/>
      <c r="AU917" s="318"/>
      <c r="AV917" s="318"/>
      <c r="AW917" s="318"/>
      <c r="AX917" s="318"/>
      <c r="AY917">
        <f>COUNTA($C$917)</f>
        <v>0</v>
      </c>
    </row>
    <row r="918" spans="1:51" ht="29.25" hidden="1" customHeight="1" x14ac:dyDescent="0.15">
      <c r="A918" s="394">
        <v>8</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29.25" hidden="1" customHeight="1" x14ac:dyDescent="0.15">
      <c r="A919" s="394">
        <v>9</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29.25" hidden="1" customHeight="1" x14ac:dyDescent="0.15">
      <c r="A920" s="394">
        <v>10</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29.25" hidden="1" customHeight="1" x14ac:dyDescent="0.15">
      <c r="A921" s="394">
        <v>11</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29.25" hidden="1" customHeight="1" x14ac:dyDescent="0.15">
      <c r="A922" s="394">
        <v>12</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29.25" hidden="1" customHeight="1" x14ac:dyDescent="0.15">
      <c r="A923" s="394">
        <v>13</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29.25" hidden="1" customHeight="1" x14ac:dyDescent="0.15">
      <c r="A924" s="394">
        <v>14</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29.25" hidden="1" customHeight="1" x14ac:dyDescent="0.15">
      <c r="A925" s="394">
        <v>15</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29.25" hidden="1" customHeight="1" x14ac:dyDescent="0.15">
      <c r="A926" s="394">
        <v>16</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29.25" hidden="1" customHeight="1" x14ac:dyDescent="0.15">
      <c r="A927" s="394">
        <v>17</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29.25" hidden="1" customHeight="1" x14ac:dyDescent="0.15">
      <c r="A928" s="394">
        <v>18</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29.25" hidden="1" customHeight="1" x14ac:dyDescent="0.15">
      <c r="A929" s="394">
        <v>19</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29.25" hidden="1" customHeight="1" x14ac:dyDescent="0.15">
      <c r="A930" s="394">
        <v>20</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29.25" hidden="1" customHeight="1" x14ac:dyDescent="0.15">
      <c r="A931" s="394">
        <v>21</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29.25" hidden="1" customHeight="1" x14ac:dyDescent="0.15">
      <c r="A932" s="394">
        <v>22</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29.25" hidden="1" customHeight="1" x14ac:dyDescent="0.15">
      <c r="A933" s="394">
        <v>23</v>
      </c>
      <c r="B933" s="394">
        <v>1</v>
      </c>
      <c r="C933" s="408"/>
      <c r="D933" s="408"/>
      <c r="E933" s="408"/>
      <c r="F933" s="408"/>
      <c r="G933" s="408"/>
      <c r="H933" s="408"/>
      <c r="I933" s="408"/>
      <c r="J933" s="409"/>
      <c r="K933" s="410"/>
      <c r="L933" s="410"/>
      <c r="M933" s="410"/>
      <c r="N933" s="410"/>
      <c r="O933" s="410"/>
      <c r="P933" s="304"/>
      <c r="Q933" s="304"/>
      <c r="R933" s="304"/>
      <c r="S933" s="304"/>
      <c r="T933" s="304"/>
      <c r="U933" s="304"/>
      <c r="V933" s="304"/>
      <c r="W933" s="304"/>
      <c r="X933" s="304"/>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29.25" hidden="1" customHeight="1" x14ac:dyDescent="0.15">
      <c r="A934" s="394">
        <v>24</v>
      </c>
      <c r="B934" s="394">
        <v>1</v>
      </c>
      <c r="C934" s="408"/>
      <c r="D934" s="408"/>
      <c r="E934" s="408"/>
      <c r="F934" s="408"/>
      <c r="G934" s="408"/>
      <c r="H934" s="408"/>
      <c r="I934" s="408"/>
      <c r="J934" s="409"/>
      <c r="K934" s="410"/>
      <c r="L934" s="410"/>
      <c r="M934" s="410"/>
      <c r="N934" s="410"/>
      <c r="O934" s="410"/>
      <c r="P934" s="304"/>
      <c r="Q934" s="304"/>
      <c r="R934" s="304"/>
      <c r="S934" s="304"/>
      <c r="T934" s="304"/>
      <c r="U934" s="304"/>
      <c r="V934" s="304"/>
      <c r="W934" s="304"/>
      <c r="X934" s="304"/>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29.25" hidden="1" customHeight="1" x14ac:dyDescent="0.15">
      <c r="A935" s="394">
        <v>25</v>
      </c>
      <c r="B935" s="394">
        <v>1</v>
      </c>
      <c r="C935" s="408"/>
      <c r="D935" s="408"/>
      <c r="E935" s="408"/>
      <c r="F935" s="408"/>
      <c r="G935" s="408"/>
      <c r="H935" s="408"/>
      <c r="I935" s="408"/>
      <c r="J935" s="409"/>
      <c r="K935" s="410"/>
      <c r="L935" s="410"/>
      <c r="M935" s="410"/>
      <c r="N935" s="410"/>
      <c r="O935" s="410"/>
      <c r="P935" s="304"/>
      <c r="Q935" s="304"/>
      <c r="R935" s="304"/>
      <c r="S935" s="304"/>
      <c r="T935" s="304"/>
      <c r="U935" s="304"/>
      <c r="V935" s="304"/>
      <c r="W935" s="304"/>
      <c r="X935" s="304"/>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29.25" hidden="1" customHeight="1" x14ac:dyDescent="0.15">
      <c r="A936" s="394">
        <v>26</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29.25" hidden="1" customHeight="1" x14ac:dyDescent="0.15">
      <c r="A937" s="394">
        <v>27</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29.25" hidden="1" customHeight="1" x14ac:dyDescent="0.15">
      <c r="A938" s="394">
        <v>28</v>
      </c>
      <c r="B938" s="394">
        <v>1</v>
      </c>
      <c r="C938" s="408"/>
      <c r="D938" s="408"/>
      <c r="E938" s="408"/>
      <c r="F938" s="408"/>
      <c r="G938" s="408"/>
      <c r="H938" s="408"/>
      <c r="I938" s="408"/>
      <c r="J938" s="409"/>
      <c r="K938" s="410"/>
      <c r="L938" s="410"/>
      <c r="M938" s="410"/>
      <c r="N938" s="410"/>
      <c r="O938" s="410"/>
      <c r="P938" s="304"/>
      <c r="Q938" s="304"/>
      <c r="R938" s="304"/>
      <c r="S938" s="304"/>
      <c r="T938" s="304"/>
      <c r="U938" s="304"/>
      <c r="V938" s="304"/>
      <c r="W938" s="304"/>
      <c r="X938" s="304"/>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29.25" hidden="1" customHeight="1" x14ac:dyDescent="0.15">
      <c r="A939" s="394">
        <v>29</v>
      </c>
      <c r="B939" s="394">
        <v>1</v>
      </c>
      <c r="C939" s="408"/>
      <c r="D939" s="408"/>
      <c r="E939" s="408"/>
      <c r="F939" s="408"/>
      <c r="G939" s="408"/>
      <c r="H939" s="408"/>
      <c r="I939" s="408"/>
      <c r="J939" s="409"/>
      <c r="K939" s="410"/>
      <c r="L939" s="410"/>
      <c r="M939" s="410"/>
      <c r="N939" s="410"/>
      <c r="O939" s="410"/>
      <c r="P939" s="304"/>
      <c r="Q939" s="304"/>
      <c r="R939" s="304"/>
      <c r="S939" s="304"/>
      <c r="T939" s="304"/>
      <c r="U939" s="304"/>
      <c r="V939" s="304"/>
      <c r="W939" s="304"/>
      <c r="X939" s="304"/>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29.25" hidden="1" customHeight="1" x14ac:dyDescent="0.15">
      <c r="A940" s="394">
        <v>30</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9.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0"/>
      <c r="B943" s="340"/>
      <c r="C943" s="340" t="s">
        <v>26</v>
      </c>
      <c r="D943" s="340"/>
      <c r="E943" s="340"/>
      <c r="F943" s="340"/>
      <c r="G943" s="340"/>
      <c r="H943" s="340"/>
      <c r="I943" s="340"/>
      <c r="J943" s="263" t="s">
        <v>221</v>
      </c>
      <c r="K943" s="95"/>
      <c r="L943" s="95"/>
      <c r="M943" s="95"/>
      <c r="N943" s="95"/>
      <c r="O943" s="95"/>
      <c r="P943" s="328" t="s">
        <v>196</v>
      </c>
      <c r="Q943" s="328"/>
      <c r="R943" s="328"/>
      <c r="S943" s="328"/>
      <c r="T943" s="328"/>
      <c r="U943" s="328"/>
      <c r="V943" s="328"/>
      <c r="W943" s="328"/>
      <c r="X943" s="328"/>
      <c r="Y943" s="338" t="s">
        <v>219</v>
      </c>
      <c r="Z943" s="339"/>
      <c r="AA943" s="339"/>
      <c r="AB943" s="339"/>
      <c r="AC943" s="263" t="s">
        <v>256</v>
      </c>
      <c r="AD943" s="263"/>
      <c r="AE943" s="263"/>
      <c r="AF943" s="263"/>
      <c r="AG943" s="263"/>
      <c r="AH943" s="338" t="s">
        <v>283</v>
      </c>
      <c r="AI943" s="340"/>
      <c r="AJ943" s="340"/>
      <c r="AK943" s="340"/>
      <c r="AL943" s="340" t="s">
        <v>21</v>
      </c>
      <c r="AM943" s="340"/>
      <c r="AN943" s="340"/>
      <c r="AO943" s="414"/>
      <c r="AP943" s="415" t="s">
        <v>222</v>
      </c>
      <c r="AQ943" s="415"/>
      <c r="AR943" s="415"/>
      <c r="AS943" s="415"/>
      <c r="AT943" s="415"/>
      <c r="AU943" s="415"/>
      <c r="AV943" s="415"/>
      <c r="AW943" s="415"/>
      <c r="AX943" s="415"/>
      <c r="AY943">
        <f t="shared" ref="AY943:AY944" si="120">$AY$941</f>
        <v>1</v>
      </c>
    </row>
    <row r="944" spans="1:51" ht="63" customHeight="1" x14ac:dyDescent="0.15">
      <c r="A944" s="394">
        <v>1</v>
      </c>
      <c r="B944" s="394">
        <v>1</v>
      </c>
      <c r="C944" s="408" t="s">
        <v>696</v>
      </c>
      <c r="D944" s="408"/>
      <c r="E944" s="408"/>
      <c r="F944" s="408"/>
      <c r="G944" s="408"/>
      <c r="H944" s="408"/>
      <c r="I944" s="408"/>
      <c r="J944" s="409">
        <v>4010401048922</v>
      </c>
      <c r="K944" s="410"/>
      <c r="L944" s="410"/>
      <c r="M944" s="410"/>
      <c r="N944" s="410"/>
      <c r="O944" s="410"/>
      <c r="P944" s="304" t="s">
        <v>725</v>
      </c>
      <c r="Q944" s="304"/>
      <c r="R944" s="304"/>
      <c r="S944" s="304"/>
      <c r="T944" s="304"/>
      <c r="U944" s="304"/>
      <c r="V944" s="304"/>
      <c r="W944" s="304"/>
      <c r="X944" s="304"/>
      <c r="Y944" s="307">
        <f>ROUND(963875/1000000,)</f>
        <v>1</v>
      </c>
      <c r="Z944" s="308"/>
      <c r="AA944" s="308"/>
      <c r="AB944" s="309"/>
      <c r="AC944" s="311" t="s">
        <v>293</v>
      </c>
      <c r="AD944" s="312"/>
      <c r="AE944" s="312"/>
      <c r="AF944" s="312"/>
      <c r="AG944" s="312"/>
      <c r="AH944" s="411" t="s">
        <v>870</v>
      </c>
      <c r="AI944" s="412"/>
      <c r="AJ944" s="412"/>
      <c r="AK944" s="412"/>
      <c r="AL944" s="315" t="s">
        <v>872</v>
      </c>
      <c r="AM944" s="316"/>
      <c r="AN944" s="316"/>
      <c r="AO944" s="317"/>
      <c r="AP944" s="318" t="s">
        <v>321</v>
      </c>
      <c r="AQ944" s="318"/>
      <c r="AR944" s="318"/>
      <c r="AS944" s="318"/>
      <c r="AT944" s="318"/>
      <c r="AU944" s="318"/>
      <c r="AV944" s="318"/>
      <c r="AW944" s="318"/>
      <c r="AX944" s="318"/>
      <c r="AY944">
        <f t="shared" si="120"/>
        <v>1</v>
      </c>
    </row>
    <row r="945" spans="1:51" ht="75" customHeight="1" x14ac:dyDescent="0.15">
      <c r="A945" s="394">
        <v>2</v>
      </c>
      <c r="B945" s="394">
        <v>1</v>
      </c>
      <c r="C945" s="413" t="s">
        <v>722</v>
      </c>
      <c r="D945" s="408"/>
      <c r="E945" s="408"/>
      <c r="F945" s="408"/>
      <c r="G945" s="408"/>
      <c r="H945" s="408"/>
      <c r="I945" s="408"/>
      <c r="J945" s="409">
        <v>4010401048922</v>
      </c>
      <c r="K945" s="410"/>
      <c r="L945" s="410"/>
      <c r="M945" s="410"/>
      <c r="N945" s="410"/>
      <c r="O945" s="410"/>
      <c r="P945" s="303" t="s">
        <v>726</v>
      </c>
      <c r="Q945" s="304"/>
      <c r="R945" s="304"/>
      <c r="S945" s="304"/>
      <c r="T945" s="304"/>
      <c r="U945" s="304"/>
      <c r="V945" s="304"/>
      <c r="W945" s="304"/>
      <c r="X945" s="304"/>
      <c r="Y945" s="307">
        <f>ROUND(667287/1000000,)</f>
        <v>1</v>
      </c>
      <c r="Z945" s="308"/>
      <c r="AA945" s="308"/>
      <c r="AB945" s="309"/>
      <c r="AC945" s="311" t="s">
        <v>293</v>
      </c>
      <c r="AD945" s="312"/>
      <c r="AE945" s="312"/>
      <c r="AF945" s="312"/>
      <c r="AG945" s="312"/>
      <c r="AH945" s="313" t="s">
        <v>870</v>
      </c>
      <c r="AI945" s="314"/>
      <c r="AJ945" s="314"/>
      <c r="AK945" s="314"/>
      <c r="AL945" s="315" t="s">
        <v>870</v>
      </c>
      <c r="AM945" s="316"/>
      <c r="AN945" s="316"/>
      <c r="AO945" s="317"/>
      <c r="AP945" s="318" t="s">
        <v>321</v>
      </c>
      <c r="AQ945" s="318"/>
      <c r="AR945" s="318"/>
      <c r="AS945" s="318"/>
      <c r="AT945" s="318"/>
      <c r="AU945" s="318"/>
      <c r="AV945" s="318"/>
      <c r="AW945" s="318"/>
      <c r="AX945" s="318"/>
      <c r="AY945">
        <f>COUNTA($C$945)</f>
        <v>1</v>
      </c>
    </row>
    <row r="946" spans="1:51" ht="60" customHeight="1" x14ac:dyDescent="0.15">
      <c r="A946" s="394">
        <v>3</v>
      </c>
      <c r="B946" s="394">
        <v>1</v>
      </c>
      <c r="C946" s="408" t="s">
        <v>697</v>
      </c>
      <c r="D946" s="408"/>
      <c r="E946" s="408"/>
      <c r="F946" s="408"/>
      <c r="G946" s="408"/>
      <c r="H946" s="408"/>
      <c r="I946" s="408"/>
      <c r="J946" s="409">
        <v>2010001034531</v>
      </c>
      <c r="K946" s="410"/>
      <c r="L946" s="410"/>
      <c r="M946" s="410"/>
      <c r="N946" s="410"/>
      <c r="O946" s="410"/>
      <c r="P946" s="304" t="s">
        <v>724</v>
      </c>
      <c r="Q946" s="304"/>
      <c r="R946" s="304"/>
      <c r="S946" s="304"/>
      <c r="T946" s="304"/>
      <c r="U946" s="304"/>
      <c r="V946" s="304"/>
      <c r="W946" s="304"/>
      <c r="X946" s="304"/>
      <c r="Y946" s="307">
        <f>ROUND(990000/1000000,)</f>
        <v>1</v>
      </c>
      <c r="Z946" s="308"/>
      <c r="AA946" s="308"/>
      <c r="AB946" s="309"/>
      <c r="AC946" s="311" t="s">
        <v>293</v>
      </c>
      <c r="AD946" s="312"/>
      <c r="AE946" s="312"/>
      <c r="AF946" s="312"/>
      <c r="AG946" s="312"/>
      <c r="AH946" s="411" t="s">
        <v>871</v>
      </c>
      <c r="AI946" s="412"/>
      <c r="AJ946" s="412"/>
      <c r="AK946" s="412"/>
      <c r="AL946" s="315" t="s">
        <v>870</v>
      </c>
      <c r="AM946" s="316"/>
      <c r="AN946" s="316"/>
      <c r="AO946" s="317"/>
      <c r="AP946" s="318" t="s">
        <v>321</v>
      </c>
      <c r="AQ946" s="318"/>
      <c r="AR946" s="318"/>
      <c r="AS946" s="318"/>
      <c r="AT946" s="318"/>
      <c r="AU946" s="318"/>
      <c r="AV946" s="318"/>
      <c r="AW946" s="318"/>
      <c r="AX946" s="318"/>
      <c r="AY946">
        <f>COUNTA($C$946)</f>
        <v>1</v>
      </c>
    </row>
    <row r="947" spans="1:51" ht="30" customHeight="1" x14ac:dyDescent="0.15">
      <c r="A947" s="394">
        <v>4</v>
      </c>
      <c r="B947" s="394">
        <v>1</v>
      </c>
      <c r="C947" s="413" t="s">
        <v>827</v>
      </c>
      <c r="D947" s="408"/>
      <c r="E947" s="408"/>
      <c r="F947" s="408"/>
      <c r="G947" s="408"/>
      <c r="H947" s="408"/>
      <c r="I947" s="408"/>
      <c r="J947" s="409">
        <v>1010001067912</v>
      </c>
      <c r="K947" s="410"/>
      <c r="L947" s="410"/>
      <c r="M947" s="410"/>
      <c r="N947" s="410"/>
      <c r="O947" s="410"/>
      <c r="P947" s="305" t="s">
        <v>828</v>
      </c>
      <c r="Q947" s="306"/>
      <c r="R947" s="306"/>
      <c r="S947" s="306"/>
      <c r="T947" s="306"/>
      <c r="U947" s="306"/>
      <c r="V947" s="306"/>
      <c r="W947" s="306"/>
      <c r="X947" s="306"/>
      <c r="Y947" s="307">
        <f>ROUND(723857/1000000,)</f>
        <v>1</v>
      </c>
      <c r="Z947" s="308"/>
      <c r="AA947" s="308"/>
      <c r="AB947" s="309"/>
      <c r="AC947" s="311" t="s">
        <v>293</v>
      </c>
      <c r="AD947" s="312"/>
      <c r="AE947" s="312"/>
      <c r="AF947" s="312"/>
      <c r="AG947" s="312"/>
      <c r="AH947" s="320" t="s">
        <v>635</v>
      </c>
      <c r="AI947" s="321"/>
      <c r="AJ947" s="321"/>
      <c r="AK947" s="321"/>
      <c r="AL947" s="315" t="s">
        <v>635</v>
      </c>
      <c r="AM947" s="316"/>
      <c r="AN947" s="316"/>
      <c r="AO947" s="317"/>
      <c r="AP947" s="318" t="s">
        <v>321</v>
      </c>
      <c r="AQ947" s="318"/>
      <c r="AR947" s="318"/>
      <c r="AS947" s="318"/>
      <c r="AT947" s="318"/>
      <c r="AU947" s="318"/>
      <c r="AV947" s="318"/>
      <c r="AW947" s="318"/>
      <c r="AX947" s="318"/>
      <c r="AY947">
        <f>COUNTA($C$947)</f>
        <v>1</v>
      </c>
    </row>
    <row r="948" spans="1:51" ht="30" customHeight="1" x14ac:dyDescent="0.15">
      <c r="A948" s="394">
        <v>5</v>
      </c>
      <c r="B948" s="394">
        <v>1</v>
      </c>
      <c r="C948" s="413" t="s">
        <v>825</v>
      </c>
      <c r="D948" s="408"/>
      <c r="E948" s="408"/>
      <c r="F948" s="408"/>
      <c r="G948" s="408"/>
      <c r="H948" s="408"/>
      <c r="I948" s="408"/>
      <c r="J948" s="409">
        <v>2011101035312</v>
      </c>
      <c r="K948" s="410"/>
      <c r="L948" s="410"/>
      <c r="M948" s="410"/>
      <c r="N948" s="410"/>
      <c r="O948" s="410"/>
      <c r="P948" s="305" t="s">
        <v>826</v>
      </c>
      <c r="Q948" s="306"/>
      <c r="R948" s="306"/>
      <c r="S948" s="306"/>
      <c r="T948" s="306"/>
      <c r="U948" s="306"/>
      <c r="V948" s="306"/>
      <c r="W948" s="306"/>
      <c r="X948" s="306"/>
      <c r="Y948" s="307">
        <f>ROUND(665764/1000000,)</f>
        <v>1</v>
      </c>
      <c r="Z948" s="308"/>
      <c r="AA948" s="308"/>
      <c r="AB948" s="309"/>
      <c r="AC948" s="311" t="s">
        <v>293</v>
      </c>
      <c r="AD948" s="312"/>
      <c r="AE948" s="312"/>
      <c r="AF948" s="312"/>
      <c r="AG948" s="312"/>
      <c r="AH948" s="320" t="s">
        <v>635</v>
      </c>
      <c r="AI948" s="321"/>
      <c r="AJ948" s="321"/>
      <c r="AK948" s="321"/>
      <c r="AL948" s="315" t="s">
        <v>635</v>
      </c>
      <c r="AM948" s="316"/>
      <c r="AN948" s="316"/>
      <c r="AO948" s="317"/>
      <c r="AP948" s="318" t="s">
        <v>321</v>
      </c>
      <c r="AQ948" s="318"/>
      <c r="AR948" s="318"/>
      <c r="AS948" s="318"/>
      <c r="AT948" s="318"/>
      <c r="AU948" s="318"/>
      <c r="AV948" s="318"/>
      <c r="AW948" s="318"/>
      <c r="AX948" s="318"/>
      <c r="AY948">
        <f>COUNTA($C$948)</f>
        <v>1</v>
      </c>
    </row>
    <row r="949" spans="1:51" ht="30" customHeight="1" x14ac:dyDescent="0.15">
      <c r="A949" s="394">
        <v>6</v>
      </c>
      <c r="B949" s="394">
        <v>1</v>
      </c>
      <c r="C949" s="413" t="s">
        <v>804</v>
      </c>
      <c r="D949" s="408"/>
      <c r="E949" s="408"/>
      <c r="F949" s="408"/>
      <c r="G949" s="408"/>
      <c r="H949" s="408"/>
      <c r="I949" s="408"/>
      <c r="J949" s="409">
        <v>8290002012668</v>
      </c>
      <c r="K949" s="410"/>
      <c r="L949" s="410"/>
      <c r="M949" s="410"/>
      <c r="N949" s="410"/>
      <c r="O949" s="410"/>
      <c r="P949" s="305" t="s">
        <v>805</v>
      </c>
      <c r="Q949" s="306"/>
      <c r="R949" s="306"/>
      <c r="S949" s="306"/>
      <c r="T949" s="306"/>
      <c r="U949" s="306"/>
      <c r="V949" s="306"/>
      <c r="W949" s="306"/>
      <c r="X949" s="306"/>
      <c r="Y949" s="307">
        <f>ROUND(609015/1000000,)</f>
        <v>1</v>
      </c>
      <c r="Z949" s="308"/>
      <c r="AA949" s="308"/>
      <c r="AB949" s="309"/>
      <c r="AC949" s="311" t="s">
        <v>293</v>
      </c>
      <c r="AD949" s="312"/>
      <c r="AE949" s="312"/>
      <c r="AF949" s="312"/>
      <c r="AG949" s="312"/>
      <c r="AH949" s="320" t="s">
        <v>635</v>
      </c>
      <c r="AI949" s="321"/>
      <c r="AJ949" s="321"/>
      <c r="AK949" s="321"/>
      <c r="AL949" s="315" t="s">
        <v>635</v>
      </c>
      <c r="AM949" s="316"/>
      <c r="AN949" s="316"/>
      <c r="AO949" s="317"/>
      <c r="AP949" s="318" t="s">
        <v>321</v>
      </c>
      <c r="AQ949" s="318"/>
      <c r="AR949" s="318"/>
      <c r="AS949" s="318"/>
      <c r="AT949" s="318"/>
      <c r="AU949" s="318"/>
      <c r="AV949" s="318"/>
      <c r="AW949" s="318"/>
      <c r="AX949" s="318"/>
      <c r="AY949">
        <f>COUNTA($C$949)</f>
        <v>1</v>
      </c>
    </row>
    <row r="950" spans="1:51" ht="30" customHeight="1" x14ac:dyDescent="0.15">
      <c r="A950" s="394">
        <v>7</v>
      </c>
      <c r="B950" s="394">
        <v>1</v>
      </c>
      <c r="C950" s="413" t="s">
        <v>823</v>
      </c>
      <c r="D950" s="408"/>
      <c r="E950" s="408"/>
      <c r="F950" s="408"/>
      <c r="G950" s="408"/>
      <c r="H950" s="408"/>
      <c r="I950" s="408"/>
      <c r="J950" s="409">
        <v>1011001022683</v>
      </c>
      <c r="K950" s="410"/>
      <c r="L950" s="410"/>
      <c r="M950" s="410"/>
      <c r="N950" s="410"/>
      <c r="O950" s="410"/>
      <c r="P950" s="305" t="s">
        <v>824</v>
      </c>
      <c r="Q950" s="306"/>
      <c r="R950" s="306"/>
      <c r="S950" s="306"/>
      <c r="T950" s="306"/>
      <c r="U950" s="306"/>
      <c r="V950" s="306"/>
      <c r="W950" s="306"/>
      <c r="X950" s="306"/>
      <c r="Y950" s="307">
        <f>ROUND(577500/1000000,)</f>
        <v>1</v>
      </c>
      <c r="Z950" s="308"/>
      <c r="AA950" s="308"/>
      <c r="AB950" s="309"/>
      <c r="AC950" s="311" t="s">
        <v>293</v>
      </c>
      <c r="AD950" s="312"/>
      <c r="AE950" s="312"/>
      <c r="AF950" s="312"/>
      <c r="AG950" s="312"/>
      <c r="AH950" s="320" t="s">
        <v>635</v>
      </c>
      <c r="AI950" s="321"/>
      <c r="AJ950" s="321"/>
      <c r="AK950" s="321"/>
      <c r="AL950" s="315" t="s">
        <v>635</v>
      </c>
      <c r="AM950" s="316"/>
      <c r="AN950" s="316"/>
      <c r="AO950" s="317"/>
      <c r="AP950" s="318" t="s">
        <v>321</v>
      </c>
      <c r="AQ950" s="318"/>
      <c r="AR950" s="318"/>
      <c r="AS950" s="318"/>
      <c r="AT950" s="318"/>
      <c r="AU950" s="318"/>
      <c r="AV950" s="318"/>
      <c r="AW950" s="318"/>
      <c r="AX950" s="318"/>
      <c r="AY950">
        <f>COUNTA($C$950)</f>
        <v>1</v>
      </c>
    </row>
    <row r="951" spans="1:51" ht="30" hidden="1" customHeight="1" x14ac:dyDescent="0.15">
      <c r="A951" s="394">
        <v>8</v>
      </c>
      <c r="B951" s="394">
        <v>1</v>
      </c>
      <c r="C951" s="413" t="s">
        <v>821</v>
      </c>
      <c r="D951" s="408"/>
      <c r="E951" s="408"/>
      <c r="F951" s="408"/>
      <c r="G951" s="408"/>
      <c r="H951" s="408"/>
      <c r="I951" s="408"/>
      <c r="J951" s="409">
        <v>3030002046325</v>
      </c>
      <c r="K951" s="410"/>
      <c r="L951" s="410"/>
      <c r="M951" s="410"/>
      <c r="N951" s="410"/>
      <c r="O951" s="410"/>
      <c r="P951" s="305" t="s">
        <v>822</v>
      </c>
      <c r="Q951" s="306"/>
      <c r="R951" s="306"/>
      <c r="S951" s="306"/>
      <c r="T951" s="306"/>
      <c r="U951" s="306"/>
      <c r="V951" s="306"/>
      <c r="W951" s="306"/>
      <c r="X951" s="306"/>
      <c r="Y951" s="307">
        <f>ROUND(437679/1000000,)</f>
        <v>0</v>
      </c>
      <c r="Z951" s="308"/>
      <c r="AA951" s="308"/>
      <c r="AB951" s="309"/>
      <c r="AC951" s="311" t="s">
        <v>293</v>
      </c>
      <c r="AD951" s="312"/>
      <c r="AE951" s="312"/>
      <c r="AF951" s="312"/>
      <c r="AG951" s="312"/>
      <c r="AH951" s="320" t="s">
        <v>635</v>
      </c>
      <c r="AI951" s="321"/>
      <c r="AJ951" s="321"/>
      <c r="AK951" s="321"/>
      <c r="AL951" s="315" t="s">
        <v>635</v>
      </c>
      <c r="AM951" s="316"/>
      <c r="AN951" s="316"/>
      <c r="AO951" s="317"/>
      <c r="AP951" s="318" t="s">
        <v>321</v>
      </c>
      <c r="AQ951" s="318"/>
      <c r="AR951" s="318"/>
      <c r="AS951" s="318"/>
      <c r="AT951" s="318"/>
      <c r="AU951" s="318"/>
      <c r="AV951" s="318"/>
      <c r="AW951" s="318"/>
      <c r="AX951" s="318"/>
      <c r="AY951">
        <f>COUNTA($C$951)</f>
        <v>1</v>
      </c>
    </row>
    <row r="952" spans="1:51" ht="30" hidden="1" customHeight="1" x14ac:dyDescent="0.15">
      <c r="A952" s="394">
        <v>9</v>
      </c>
      <c r="B952" s="394">
        <v>1</v>
      </c>
      <c r="C952" s="413" t="s">
        <v>806</v>
      </c>
      <c r="D952" s="408"/>
      <c r="E952" s="408"/>
      <c r="F952" s="408"/>
      <c r="G952" s="408"/>
      <c r="H952" s="408"/>
      <c r="I952" s="408"/>
      <c r="J952" s="409">
        <v>4040001013464</v>
      </c>
      <c r="K952" s="410"/>
      <c r="L952" s="410"/>
      <c r="M952" s="410"/>
      <c r="N952" s="410"/>
      <c r="O952" s="410"/>
      <c r="P952" s="305" t="s">
        <v>807</v>
      </c>
      <c r="Q952" s="306"/>
      <c r="R952" s="306"/>
      <c r="S952" s="306"/>
      <c r="T952" s="306"/>
      <c r="U952" s="306"/>
      <c r="V952" s="306"/>
      <c r="W952" s="306"/>
      <c r="X952" s="306"/>
      <c r="Y952" s="307">
        <f>ROUND(345070/1000000,)</f>
        <v>0</v>
      </c>
      <c r="Z952" s="308"/>
      <c r="AA952" s="308"/>
      <c r="AB952" s="309"/>
      <c r="AC952" s="311" t="s">
        <v>293</v>
      </c>
      <c r="AD952" s="312"/>
      <c r="AE952" s="312"/>
      <c r="AF952" s="312"/>
      <c r="AG952" s="312"/>
      <c r="AH952" s="320" t="s">
        <v>635</v>
      </c>
      <c r="AI952" s="321"/>
      <c r="AJ952" s="321"/>
      <c r="AK952" s="321"/>
      <c r="AL952" s="315" t="s">
        <v>635</v>
      </c>
      <c r="AM952" s="316"/>
      <c r="AN952" s="316"/>
      <c r="AO952" s="317"/>
      <c r="AP952" s="318" t="s">
        <v>321</v>
      </c>
      <c r="AQ952" s="318"/>
      <c r="AR952" s="318"/>
      <c r="AS952" s="318"/>
      <c r="AT952" s="318"/>
      <c r="AU952" s="318"/>
      <c r="AV952" s="318"/>
      <c r="AW952" s="318"/>
      <c r="AX952" s="318"/>
      <c r="AY952">
        <f>COUNTA($C$952)</f>
        <v>1</v>
      </c>
    </row>
    <row r="953" spans="1:51" ht="30" hidden="1" customHeight="1" x14ac:dyDescent="0.15">
      <c r="A953" s="394">
        <v>10</v>
      </c>
      <c r="B953" s="394">
        <v>1</v>
      </c>
      <c r="C953" s="413" t="s">
        <v>808</v>
      </c>
      <c r="D953" s="408"/>
      <c r="E953" s="408"/>
      <c r="F953" s="408"/>
      <c r="G953" s="408"/>
      <c r="H953" s="408"/>
      <c r="I953" s="408"/>
      <c r="J953" s="409">
        <v>9330001001138</v>
      </c>
      <c r="K953" s="410"/>
      <c r="L953" s="410"/>
      <c r="M953" s="410"/>
      <c r="N953" s="410"/>
      <c r="O953" s="410"/>
      <c r="P953" s="305" t="s">
        <v>807</v>
      </c>
      <c r="Q953" s="306"/>
      <c r="R953" s="306"/>
      <c r="S953" s="306"/>
      <c r="T953" s="306"/>
      <c r="U953" s="306"/>
      <c r="V953" s="306"/>
      <c r="W953" s="306"/>
      <c r="X953" s="306"/>
      <c r="Y953" s="307">
        <f>ROUND(320298/1000000,)</f>
        <v>0</v>
      </c>
      <c r="Z953" s="308"/>
      <c r="AA953" s="308"/>
      <c r="AB953" s="309"/>
      <c r="AC953" s="311" t="s">
        <v>293</v>
      </c>
      <c r="AD953" s="312"/>
      <c r="AE953" s="312"/>
      <c r="AF953" s="312"/>
      <c r="AG953" s="312"/>
      <c r="AH953" s="320" t="s">
        <v>635</v>
      </c>
      <c r="AI953" s="321"/>
      <c r="AJ953" s="321"/>
      <c r="AK953" s="321"/>
      <c r="AL953" s="315" t="s">
        <v>635</v>
      </c>
      <c r="AM953" s="316"/>
      <c r="AN953" s="316"/>
      <c r="AO953" s="317"/>
      <c r="AP953" s="318" t="s">
        <v>321</v>
      </c>
      <c r="AQ953" s="318"/>
      <c r="AR953" s="318"/>
      <c r="AS953" s="318"/>
      <c r="AT953" s="318"/>
      <c r="AU953" s="318"/>
      <c r="AV953" s="318"/>
      <c r="AW953" s="318"/>
      <c r="AX953" s="318"/>
      <c r="AY953">
        <f>COUNTA($C$953)</f>
        <v>1</v>
      </c>
    </row>
    <row r="954" spans="1:51" ht="30" hidden="1" customHeight="1" x14ac:dyDescent="0.15">
      <c r="A954" s="394">
        <v>11</v>
      </c>
      <c r="B954" s="394">
        <v>1</v>
      </c>
      <c r="C954" s="413" t="s">
        <v>809</v>
      </c>
      <c r="D954" s="408"/>
      <c r="E954" s="408"/>
      <c r="F954" s="408"/>
      <c r="G954" s="408"/>
      <c r="H954" s="408"/>
      <c r="I954" s="408"/>
      <c r="J954" s="409">
        <v>1010001067912</v>
      </c>
      <c r="K954" s="410"/>
      <c r="L954" s="410"/>
      <c r="M954" s="410"/>
      <c r="N954" s="410"/>
      <c r="O954" s="410"/>
      <c r="P954" s="305" t="s">
        <v>810</v>
      </c>
      <c r="Q954" s="306"/>
      <c r="R954" s="306"/>
      <c r="S954" s="306"/>
      <c r="T954" s="306"/>
      <c r="U954" s="306"/>
      <c r="V954" s="306"/>
      <c r="W954" s="306"/>
      <c r="X954" s="306"/>
      <c r="Y954" s="307">
        <f>ROUND(224096/1000000,)</f>
        <v>0</v>
      </c>
      <c r="Z954" s="308"/>
      <c r="AA954" s="308"/>
      <c r="AB954" s="309"/>
      <c r="AC954" s="311" t="s">
        <v>293</v>
      </c>
      <c r="AD954" s="312"/>
      <c r="AE954" s="312"/>
      <c r="AF954" s="312"/>
      <c r="AG954" s="312"/>
      <c r="AH954" s="320" t="s">
        <v>635</v>
      </c>
      <c r="AI954" s="321"/>
      <c r="AJ954" s="321"/>
      <c r="AK954" s="321"/>
      <c r="AL954" s="315" t="s">
        <v>635</v>
      </c>
      <c r="AM954" s="316"/>
      <c r="AN954" s="316"/>
      <c r="AO954" s="317"/>
      <c r="AP954" s="318" t="s">
        <v>321</v>
      </c>
      <c r="AQ954" s="318"/>
      <c r="AR954" s="318"/>
      <c r="AS954" s="318"/>
      <c r="AT954" s="318"/>
      <c r="AU954" s="318"/>
      <c r="AV954" s="318"/>
      <c r="AW954" s="318"/>
      <c r="AX954" s="318"/>
      <c r="AY954">
        <f>COUNTA($C$954)</f>
        <v>1</v>
      </c>
    </row>
    <row r="955" spans="1:51" ht="30" hidden="1" customHeight="1" x14ac:dyDescent="0.15">
      <c r="A955" s="394">
        <v>12</v>
      </c>
      <c r="B955" s="394">
        <v>1</v>
      </c>
      <c r="C955" s="413" t="s">
        <v>811</v>
      </c>
      <c r="D955" s="408"/>
      <c r="E955" s="408"/>
      <c r="F955" s="408"/>
      <c r="G955" s="408"/>
      <c r="H955" s="408"/>
      <c r="I955" s="408"/>
      <c r="J955" s="409">
        <v>5011001061661</v>
      </c>
      <c r="K955" s="410"/>
      <c r="L955" s="410"/>
      <c r="M955" s="410"/>
      <c r="N955" s="410"/>
      <c r="O955" s="410"/>
      <c r="P955" s="305" t="s">
        <v>812</v>
      </c>
      <c r="Q955" s="306"/>
      <c r="R955" s="306"/>
      <c r="S955" s="306"/>
      <c r="T955" s="306"/>
      <c r="U955" s="306"/>
      <c r="V955" s="306"/>
      <c r="W955" s="306"/>
      <c r="X955" s="306"/>
      <c r="Y955" s="307">
        <f>ROUND(132440/1000000,)</f>
        <v>0</v>
      </c>
      <c r="Z955" s="308"/>
      <c r="AA955" s="308"/>
      <c r="AB955" s="309"/>
      <c r="AC955" s="311" t="s">
        <v>293</v>
      </c>
      <c r="AD955" s="312"/>
      <c r="AE955" s="312"/>
      <c r="AF955" s="312"/>
      <c r="AG955" s="312"/>
      <c r="AH955" s="320" t="s">
        <v>635</v>
      </c>
      <c r="AI955" s="321"/>
      <c r="AJ955" s="321"/>
      <c r="AK955" s="321"/>
      <c r="AL955" s="315" t="s">
        <v>635</v>
      </c>
      <c r="AM955" s="316"/>
      <c r="AN955" s="316"/>
      <c r="AO955" s="317"/>
      <c r="AP955" s="318" t="s">
        <v>321</v>
      </c>
      <c r="AQ955" s="318"/>
      <c r="AR955" s="318"/>
      <c r="AS955" s="318"/>
      <c r="AT955" s="318"/>
      <c r="AU955" s="318"/>
      <c r="AV955" s="318"/>
      <c r="AW955" s="318"/>
      <c r="AX955" s="318"/>
      <c r="AY955">
        <f>COUNTA($C$955)</f>
        <v>1</v>
      </c>
    </row>
    <row r="956" spans="1:51" ht="30" hidden="1" customHeight="1" x14ac:dyDescent="0.15">
      <c r="A956" s="394">
        <v>13</v>
      </c>
      <c r="B956" s="394">
        <v>1</v>
      </c>
      <c r="C956" s="413" t="s">
        <v>819</v>
      </c>
      <c r="D956" s="408"/>
      <c r="E956" s="408"/>
      <c r="F956" s="408"/>
      <c r="G956" s="408"/>
      <c r="H956" s="408"/>
      <c r="I956" s="408"/>
      <c r="J956" s="409">
        <v>2060001001667</v>
      </c>
      <c r="K956" s="410"/>
      <c r="L956" s="410"/>
      <c r="M956" s="410"/>
      <c r="N956" s="410"/>
      <c r="O956" s="410"/>
      <c r="P956" s="305" t="s">
        <v>820</v>
      </c>
      <c r="Q956" s="306"/>
      <c r="R956" s="306"/>
      <c r="S956" s="306"/>
      <c r="T956" s="306"/>
      <c r="U956" s="306"/>
      <c r="V956" s="306"/>
      <c r="W956" s="306"/>
      <c r="X956" s="306"/>
      <c r="Y956" s="307">
        <f>ROUND(131544/1000000,)</f>
        <v>0</v>
      </c>
      <c r="Z956" s="308"/>
      <c r="AA956" s="308"/>
      <c r="AB956" s="309"/>
      <c r="AC956" s="311" t="s">
        <v>293</v>
      </c>
      <c r="AD956" s="312"/>
      <c r="AE956" s="312"/>
      <c r="AF956" s="312"/>
      <c r="AG956" s="312"/>
      <c r="AH956" s="320" t="s">
        <v>635</v>
      </c>
      <c r="AI956" s="321"/>
      <c r="AJ956" s="321"/>
      <c r="AK956" s="321"/>
      <c r="AL956" s="315" t="s">
        <v>635</v>
      </c>
      <c r="AM956" s="316"/>
      <c r="AN956" s="316"/>
      <c r="AO956" s="317"/>
      <c r="AP956" s="318" t="s">
        <v>321</v>
      </c>
      <c r="AQ956" s="318"/>
      <c r="AR956" s="318"/>
      <c r="AS956" s="318"/>
      <c r="AT956" s="318"/>
      <c r="AU956" s="318"/>
      <c r="AV956" s="318"/>
      <c r="AW956" s="318"/>
      <c r="AX956" s="318"/>
      <c r="AY956">
        <f>COUNTA($C$956)</f>
        <v>1</v>
      </c>
    </row>
    <row r="957" spans="1:51" ht="30" hidden="1" customHeight="1" x14ac:dyDescent="0.15">
      <c r="A957" s="394">
        <v>14</v>
      </c>
      <c r="B957" s="394">
        <v>1</v>
      </c>
      <c r="C957" s="413" t="s">
        <v>813</v>
      </c>
      <c r="D957" s="408"/>
      <c r="E957" s="408"/>
      <c r="F957" s="408"/>
      <c r="G957" s="408"/>
      <c r="H957" s="408"/>
      <c r="I957" s="408"/>
      <c r="J957" s="409">
        <v>6260001001718</v>
      </c>
      <c r="K957" s="410"/>
      <c r="L957" s="410"/>
      <c r="M957" s="410"/>
      <c r="N957" s="410"/>
      <c r="O957" s="410"/>
      <c r="P957" s="305" t="s">
        <v>812</v>
      </c>
      <c r="Q957" s="306"/>
      <c r="R957" s="306"/>
      <c r="S957" s="306"/>
      <c r="T957" s="306"/>
      <c r="U957" s="306"/>
      <c r="V957" s="306"/>
      <c r="W957" s="306"/>
      <c r="X957" s="306"/>
      <c r="Y957" s="307">
        <f>ROUND(80652/1000000,)</f>
        <v>0</v>
      </c>
      <c r="Z957" s="308"/>
      <c r="AA957" s="308"/>
      <c r="AB957" s="309"/>
      <c r="AC957" s="311" t="s">
        <v>293</v>
      </c>
      <c r="AD957" s="312"/>
      <c r="AE957" s="312"/>
      <c r="AF957" s="312"/>
      <c r="AG957" s="312"/>
      <c r="AH957" s="320" t="s">
        <v>635</v>
      </c>
      <c r="AI957" s="321"/>
      <c r="AJ957" s="321"/>
      <c r="AK957" s="321"/>
      <c r="AL957" s="315" t="s">
        <v>635</v>
      </c>
      <c r="AM957" s="316"/>
      <c r="AN957" s="316"/>
      <c r="AO957" s="317"/>
      <c r="AP957" s="318" t="s">
        <v>321</v>
      </c>
      <c r="AQ957" s="318"/>
      <c r="AR957" s="318"/>
      <c r="AS957" s="318"/>
      <c r="AT957" s="318"/>
      <c r="AU957" s="318"/>
      <c r="AV957" s="318"/>
      <c r="AW957" s="318"/>
      <c r="AX957" s="318"/>
      <c r="AY957">
        <f>COUNTA($C$957)</f>
        <v>1</v>
      </c>
    </row>
    <row r="958" spans="1:51" ht="30" hidden="1" customHeight="1" x14ac:dyDescent="0.15">
      <c r="A958" s="394">
        <v>15</v>
      </c>
      <c r="B958" s="394">
        <v>1</v>
      </c>
      <c r="C958" s="413" t="s">
        <v>818</v>
      </c>
      <c r="D958" s="408"/>
      <c r="E958" s="408"/>
      <c r="F958" s="408"/>
      <c r="G958" s="408"/>
      <c r="H958" s="408"/>
      <c r="I958" s="408"/>
      <c r="J958" s="409">
        <v>8330001004793</v>
      </c>
      <c r="K958" s="410"/>
      <c r="L958" s="410"/>
      <c r="M958" s="410"/>
      <c r="N958" s="410"/>
      <c r="O958" s="410"/>
      <c r="P958" s="305" t="s">
        <v>815</v>
      </c>
      <c r="Q958" s="306"/>
      <c r="R958" s="306"/>
      <c r="S958" s="306"/>
      <c r="T958" s="306"/>
      <c r="U958" s="306"/>
      <c r="V958" s="306"/>
      <c r="W958" s="306"/>
      <c r="X958" s="306"/>
      <c r="Y958" s="307">
        <f>40200/1000000</f>
        <v>4.02E-2</v>
      </c>
      <c r="Z958" s="308"/>
      <c r="AA958" s="308"/>
      <c r="AB958" s="309"/>
      <c r="AC958" s="311" t="s">
        <v>293</v>
      </c>
      <c r="AD958" s="312"/>
      <c r="AE958" s="312"/>
      <c r="AF958" s="312"/>
      <c r="AG958" s="312"/>
      <c r="AH958" s="320" t="s">
        <v>635</v>
      </c>
      <c r="AI958" s="321"/>
      <c r="AJ958" s="321"/>
      <c r="AK958" s="321"/>
      <c r="AL958" s="315" t="s">
        <v>635</v>
      </c>
      <c r="AM958" s="316"/>
      <c r="AN958" s="316"/>
      <c r="AO958" s="317"/>
      <c r="AP958" s="318" t="s">
        <v>321</v>
      </c>
      <c r="AQ958" s="318"/>
      <c r="AR958" s="318"/>
      <c r="AS958" s="318"/>
      <c r="AT958" s="318"/>
      <c r="AU958" s="318"/>
      <c r="AV958" s="318"/>
      <c r="AW958" s="318"/>
      <c r="AX958" s="318"/>
      <c r="AY958">
        <f>COUNTA($C$958)</f>
        <v>1</v>
      </c>
    </row>
    <row r="959" spans="1:51" ht="30" hidden="1" customHeight="1" x14ac:dyDescent="0.15">
      <c r="A959" s="394">
        <v>16</v>
      </c>
      <c r="B959" s="394">
        <v>1</v>
      </c>
      <c r="C959" s="413" t="s">
        <v>723</v>
      </c>
      <c r="D959" s="408"/>
      <c r="E959" s="408"/>
      <c r="F959" s="408"/>
      <c r="G959" s="408"/>
      <c r="H959" s="408"/>
      <c r="I959" s="408"/>
      <c r="J959" s="409">
        <v>7013205000047</v>
      </c>
      <c r="K959" s="410"/>
      <c r="L959" s="410"/>
      <c r="M959" s="410"/>
      <c r="N959" s="410"/>
      <c r="O959" s="410"/>
      <c r="P959" s="303" t="s">
        <v>727</v>
      </c>
      <c r="Q959" s="304"/>
      <c r="R959" s="304"/>
      <c r="S959" s="304"/>
      <c r="T959" s="304"/>
      <c r="U959" s="304"/>
      <c r="V959" s="304"/>
      <c r="W959" s="304"/>
      <c r="X959" s="304"/>
      <c r="Y959" s="307">
        <f>32835/1000000</f>
        <v>3.2835000000000003E-2</v>
      </c>
      <c r="Z959" s="308"/>
      <c r="AA959" s="308"/>
      <c r="AB959" s="309"/>
      <c r="AC959" s="311" t="s">
        <v>293</v>
      </c>
      <c r="AD959" s="312"/>
      <c r="AE959" s="312"/>
      <c r="AF959" s="312"/>
      <c r="AG959" s="312"/>
      <c r="AH959" s="313">
        <v>1</v>
      </c>
      <c r="AI959" s="314"/>
      <c r="AJ959" s="314"/>
      <c r="AK959" s="314"/>
      <c r="AL959" s="315">
        <v>99.9</v>
      </c>
      <c r="AM959" s="316"/>
      <c r="AN959" s="316"/>
      <c r="AO959" s="317"/>
      <c r="AP959" s="318" t="s">
        <v>321</v>
      </c>
      <c r="AQ959" s="318"/>
      <c r="AR959" s="318"/>
      <c r="AS959" s="318"/>
      <c r="AT959" s="318"/>
      <c r="AU959" s="318"/>
      <c r="AV959" s="318"/>
      <c r="AW959" s="318"/>
      <c r="AX959" s="318"/>
      <c r="AY959">
        <f>COUNTA($C$959)</f>
        <v>1</v>
      </c>
    </row>
    <row r="960" spans="1:51" s="16" customFormat="1" ht="30" hidden="1" customHeight="1" x14ac:dyDescent="0.15">
      <c r="A960" s="394">
        <v>17</v>
      </c>
      <c r="B960" s="394">
        <v>1</v>
      </c>
      <c r="C960" s="413" t="s">
        <v>814</v>
      </c>
      <c r="D960" s="408"/>
      <c r="E960" s="408"/>
      <c r="F960" s="408"/>
      <c r="G960" s="408"/>
      <c r="H960" s="408"/>
      <c r="I960" s="408"/>
      <c r="J960" s="409">
        <v>4011101005131</v>
      </c>
      <c r="K960" s="410"/>
      <c r="L960" s="410"/>
      <c r="M960" s="410"/>
      <c r="N960" s="410"/>
      <c r="O960" s="410"/>
      <c r="P960" s="305" t="s">
        <v>815</v>
      </c>
      <c r="Q960" s="306"/>
      <c r="R960" s="306"/>
      <c r="S960" s="306"/>
      <c r="T960" s="306"/>
      <c r="U960" s="306"/>
      <c r="V960" s="306"/>
      <c r="W960" s="306"/>
      <c r="X960" s="306"/>
      <c r="Y960" s="307">
        <f>15947/1000000</f>
        <v>1.5946999999999999E-2</v>
      </c>
      <c r="Z960" s="308"/>
      <c r="AA960" s="308"/>
      <c r="AB960" s="309"/>
      <c r="AC960" s="311" t="s">
        <v>293</v>
      </c>
      <c r="AD960" s="312"/>
      <c r="AE960" s="312"/>
      <c r="AF960" s="312"/>
      <c r="AG960" s="312"/>
      <c r="AH960" s="320" t="s">
        <v>635</v>
      </c>
      <c r="AI960" s="321"/>
      <c r="AJ960" s="321"/>
      <c r="AK960" s="321"/>
      <c r="AL960" s="315" t="s">
        <v>635</v>
      </c>
      <c r="AM960" s="316"/>
      <c r="AN960" s="316"/>
      <c r="AO960" s="317"/>
      <c r="AP960" s="318" t="s">
        <v>321</v>
      </c>
      <c r="AQ960" s="318"/>
      <c r="AR960" s="318"/>
      <c r="AS960" s="318"/>
      <c r="AT960" s="318"/>
      <c r="AU960" s="318"/>
      <c r="AV960" s="318"/>
      <c r="AW960" s="318"/>
      <c r="AX960" s="318"/>
      <c r="AY960">
        <f>COUNTA($C$960)</f>
        <v>1</v>
      </c>
    </row>
    <row r="961" spans="1:51" ht="30" hidden="1" customHeight="1" x14ac:dyDescent="0.15">
      <c r="A961" s="394">
        <v>18</v>
      </c>
      <c r="B961" s="394">
        <v>1</v>
      </c>
      <c r="C961" s="413" t="s">
        <v>816</v>
      </c>
      <c r="D961" s="408"/>
      <c r="E961" s="408"/>
      <c r="F961" s="408"/>
      <c r="G961" s="408"/>
      <c r="H961" s="408"/>
      <c r="I961" s="408"/>
      <c r="J961" s="409" t="s">
        <v>635</v>
      </c>
      <c r="K961" s="410"/>
      <c r="L961" s="410"/>
      <c r="M961" s="410"/>
      <c r="N961" s="410"/>
      <c r="O961" s="410"/>
      <c r="P961" s="305" t="s">
        <v>817</v>
      </c>
      <c r="Q961" s="306"/>
      <c r="R961" s="306"/>
      <c r="S961" s="306"/>
      <c r="T961" s="306"/>
      <c r="U961" s="306"/>
      <c r="V961" s="306"/>
      <c r="W961" s="306"/>
      <c r="X961" s="306"/>
      <c r="Y961" s="307">
        <f>3960/1000000</f>
        <v>3.96E-3</v>
      </c>
      <c r="Z961" s="308"/>
      <c r="AA961" s="308"/>
      <c r="AB961" s="309"/>
      <c r="AC961" s="311" t="s">
        <v>293</v>
      </c>
      <c r="AD961" s="312"/>
      <c r="AE961" s="312"/>
      <c r="AF961" s="312"/>
      <c r="AG961" s="312"/>
      <c r="AH961" s="320" t="s">
        <v>635</v>
      </c>
      <c r="AI961" s="321"/>
      <c r="AJ961" s="321"/>
      <c r="AK961" s="321"/>
      <c r="AL961" s="315" t="s">
        <v>635</v>
      </c>
      <c r="AM961" s="316"/>
      <c r="AN961" s="316"/>
      <c r="AO961" s="317"/>
      <c r="AP961" s="318" t="s">
        <v>321</v>
      </c>
      <c r="AQ961" s="318"/>
      <c r="AR961" s="318"/>
      <c r="AS961" s="318"/>
      <c r="AT961" s="318"/>
      <c r="AU961" s="318"/>
      <c r="AV961" s="318"/>
      <c r="AW961" s="318"/>
      <c r="AX961" s="318"/>
      <c r="AY961">
        <f>COUNTA($C$961)</f>
        <v>1</v>
      </c>
    </row>
    <row r="962" spans="1:51" ht="9.75" hidden="1" customHeight="1" x14ac:dyDescent="0.15">
      <c r="A962" s="394">
        <v>19</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7">
        <f>SUM(Y944:AB961)</f>
        <v>7.0929419999999999</v>
      </c>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4">
        <v>20</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4">
        <v>21</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4">
        <v>22</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4">
        <v>23</v>
      </c>
      <c r="B966" s="394">
        <v>1</v>
      </c>
      <c r="C966" s="408"/>
      <c r="D966" s="408"/>
      <c r="E966" s="408"/>
      <c r="F966" s="408"/>
      <c r="G966" s="408"/>
      <c r="H966" s="408"/>
      <c r="I966" s="408"/>
      <c r="J966" s="409"/>
      <c r="K966" s="410"/>
      <c r="L966" s="410"/>
      <c r="M966" s="410"/>
      <c r="N966" s="410"/>
      <c r="O966" s="410"/>
      <c r="P966" s="304"/>
      <c r="Q966" s="304"/>
      <c r="R966" s="304"/>
      <c r="S966" s="304"/>
      <c r="T966" s="304"/>
      <c r="U966" s="304"/>
      <c r="V966" s="304"/>
      <c r="W966" s="304"/>
      <c r="X966" s="304"/>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4">
        <v>24</v>
      </c>
      <c r="B967" s="394">
        <v>1</v>
      </c>
      <c r="C967" s="408"/>
      <c r="D967" s="408"/>
      <c r="E967" s="408"/>
      <c r="F967" s="408"/>
      <c r="G967" s="408"/>
      <c r="H967" s="408"/>
      <c r="I967" s="408"/>
      <c r="J967" s="409"/>
      <c r="K967" s="410"/>
      <c r="L967" s="410"/>
      <c r="M967" s="410"/>
      <c r="N967" s="410"/>
      <c r="O967" s="410"/>
      <c r="P967" s="304"/>
      <c r="Q967" s="304"/>
      <c r="R967" s="304"/>
      <c r="S967" s="304"/>
      <c r="T967" s="304"/>
      <c r="U967" s="304"/>
      <c r="V967" s="304"/>
      <c r="W967" s="304"/>
      <c r="X967" s="304"/>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4">
        <v>25</v>
      </c>
      <c r="B968" s="394">
        <v>1</v>
      </c>
      <c r="C968" s="408"/>
      <c r="D968" s="408"/>
      <c r="E968" s="408"/>
      <c r="F968" s="408"/>
      <c r="G968" s="408"/>
      <c r="H968" s="408"/>
      <c r="I968" s="408"/>
      <c r="J968" s="409"/>
      <c r="K968" s="410"/>
      <c r="L968" s="410"/>
      <c r="M968" s="410"/>
      <c r="N968" s="410"/>
      <c r="O968" s="410"/>
      <c r="P968" s="304"/>
      <c r="Q968" s="304"/>
      <c r="R968" s="304"/>
      <c r="S968" s="304"/>
      <c r="T968" s="304"/>
      <c r="U968" s="304"/>
      <c r="V968" s="304"/>
      <c r="W968" s="304"/>
      <c r="X968" s="304"/>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4">
        <v>26</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4">
        <v>27</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4">
        <v>28</v>
      </c>
      <c r="B971" s="394">
        <v>1</v>
      </c>
      <c r="C971" s="408"/>
      <c r="D971" s="408"/>
      <c r="E971" s="408"/>
      <c r="F971" s="408"/>
      <c r="G971" s="408"/>
      <c r="H971" s="408"/>
      <c r="I971" s="408"/>
      <c r="J971" s="409"/>
      <c r="K971" s="410"/>
      <c r="L971" s="410"/>
      <c r="M971" s="410"/>
      <c r="N971" s="410"/>
      <c r="O971" s="410"/>
      <c r="P971" s="304"/>
      <c r="Q971" s="304"/>
      <c r="R971" s="304"/>
      <c r="S971" s="304"/>
      <c r="T971" s="304"/>
      <c r="U971" s="304"/>
      <c r="V971" s="304"/>
      <c r="W971" s="304"/>
      <c r="X971" s="304"/>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4">
        <v>29</v>
      </c>
      <c r="B972" s="394">
        <v>1</v>
      </c>
      <c r="C972" s="408"/>
      <c r="D972" s="408"/>
      <c r="E972" s="408"/>
      <c r="F972" s="408"/>
      <c r="G972" s="408"/>
      <c r="H972" s="408"/>
      <c r="I972" s="408"/>
      <c r="J972" s="409"/>
      <c r="K972" s="410"/>
      <c r="L972" s="410"/>
      <c r="M972" s="410"/>
      <c r="N972" s="410"/>
      <c r="O972" s="410"/>
      <c r="P972" s="304"/>
      <c r="Q972" s="304"/>
      <c r="R972" s="304"/>
      <c r="S972" s="304"/>
      <c r="T972" s="304"/>
      <c r="U972" s="304"/>
      <c r="V972" s="304"/>
      <c r="W972" s="304"/>
      <c r="X972" s="304"/>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4">
        <v>30</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0"/>
      <c r="B976" s="340"/>
      <c r="C976" s="340" t="s">
        <v>26</v>
      </c>
      <c r="D976" s="340"/>
      <c r="E976" s="340"/>
      <c r="F976" s="340"/>
      <c r="G976" s="340"/>
      <c r="H976" s="340"/>
      <c r="I976" s="340"/>
      <c r="J976" s="263" t="s">
        <v>221</v>
      </c>
      <c r="K976" s="95"/>
      <c r="L976" s="95"/>
      <c r="M976" s="95"/>
      <c r="N976" s="95"/>
      <c r="O976" s="95"/>
      <c r="P976" s="328" t="s">
        <v>196</v>
      </c>
      <c r="Q976" s="328"/>
      <c r="R976" s="328"/>
      <c r="S976" s="328"/>
      <c r="T976" s="328"/>
      <c r="U976" s="328"/>
      <c r="V976" s="328"/>
      <c r="W976" s="328"/>
      <c r="X976" s="328"/>
      <c r="Y976" s="338" t="s">
        <v>219</v>
      </c>
      <c r="Z976" s="339"/>
      <c r="AA976" s="339"/>
      <c r="AB976" s="339"/>
      <c r="AC976" s="263" t="s">
        <v>256</v>
      </c>
      <c r="AD976" s="263"/>
      <c r="AE976" s="263"/>
      <c r="AF976" s="263"/>
      <c r="AG976" s="263"/>
      <c r="AH976" s="338" t="s">
        <v>283</v>
      </c>
      <c r="AI976" s="340"/>
      <c r="AJ976" s="340"/>
      <c r="AK976" s="340"/>
      <c r="AL976" s="340" t="s">
        <v>21</v>
      </c>
      <c r="AM976" s="340"/>
      <c r="AN976" s="340"/>
      <c r="AO976" s="414"/>
      <c r="AP976" s="415" t="s">
        <v>222</v>
      </c>
      <c r="AQ976" s="415"/>
      <c r="AR976" s="415"/>
      <c r="AS976" s="415"/>
      <c r="AT976" s="415"/>
      <c r="AU976" s="415"/>
      <c r="AV976" s="415"/>
      <c r="AW976" s="415"/>
      <c r="AX976" s="415"/>
      <c r="AY976">
        <f t="shared" ref="AY976:AY977" si="121">$AY$974</f>
        <v>1</v>
      </c>
    </row>
    <row r="977" spans="1:51" ht="30" customHeight="1" x14ac:dyDescent="0.15">
      <c r="A977" s="394">
        <v>1</v>
      </c>
      <c r="B977" s="394">
        <v>1</v>
      </c>
      <c r="C977" s="413" t="s">
        <v>678</v>
      </c>
      <c r="D977" s="408"/>
      <c r="E977" s="408"/>
      <c r="F977" s="408"/>
      <c r="G977" s="408"/>
      <c r="H977" s="408"/>
      <c r="I977" s="408"/>
      <c r="J977" s="409">
        <v>6000020062031</v>
      </c>
      <c r="K977" s="410"/>
      <c r="L977" s="410"/>
      <c r="M977" s="410"/>
      <c r="N977" s="410"/>
      <c r="O977" s="410"/>
      <c r="P977" s="305" t="s">
        <v>679</v>
      </c>
      <c r="Q977" s="306"/>
      <c r="R977" s="306"/>
      <c r="S977" s="306"/>
      <c r="T977" s="306"/>
      <c r="U977" s="306"/>
      <c r="V977" s="306"/>
      <c r="W977" s="306"/>
      <c r="X977" s="306"/>
      <c r="Y977" s="307">
        <v>1556</v>
      </c>
      <c r="Z977" s="308"/>
      <c r="AA977" s="308"/>
      <c r="AB977" s="309"/>
      <c r="AC977" s="311" t="s">
        <v>680</v>
      </c>
      <c r="AD977" s="312"/>
      <c r="AE977" s="312"/>
      <c r="AF977" s="312"/>
      <c r="AG977" s="312"/>
      <c r="AH977" s="411" t="s">
        <v>681</v>
      </c>
      <c r="AI977" s="412"/>
      <c r="AJ977" s="412"/>
      <c r="AK977" s="412"/>
      <c r="AL977" s="315" t="s">
        <v>321</v>
      </c>
      <c r="AM977" s="316"/>
      <c r="AN977" s="316"/>
      <c r="AO977" s="317"/>
      <c r="AP977" s="318" t="s">
        <v>321</v>
      </c>
      <c r="AQ977" s="318"/>
      <c r="AR977" s="318"/>
      <c r="AS977" s="318"/>
      <c r="AT977" s="318"/>
      <c r="AU977" s="318"/>
      <c r="AV977" s="318"/>
      <c r="AW977" s="318"/>
      <c r="AX977" s="318"/>
      <c r="AY977">
        <f t="shared" si="121"/>
        <v>1</v>
      </c>
    </row>
    <row r="978" spans="1:51" ht="30" customHeight="1" x14ac:dyDescent="0.15">
      <c r="A978" s="394">
        <v>2</v>
      </c>
      <c r="B978" s="394">
        <v>1</v>
      </c>
      <c r="C978" s="413" t="s">
        <v>683</v>
      </c>
      <c r="D978" s="408"/>
      <c r="E978" s="408"/>
      <c r="F978" s="408"/>
      <c r="G978" s="408"/>
      <c r="H978" s="408"/>
      <c r="I978" s="408"/>
      <c r="J978" s="409">
        <v>2000020142051</v>
      </c>
      <c r="K978" s="410"/>
      <c r="L978" s="410"/>
      <c r="M978" s="410"/>
      <c r="N978" s="410"/>
      <c r="O978" s="410"/>
      <c r="P978" s="305" t="s">
        <v>679</v>
      </c>
      <c r="Q978" s="306"/>
      <c r="R978" s="306"/>
      <c r="S978" s="306"/>
      <c r="T978" s="306"/>
      <c r="U978" s="306"/>
      <c r="V978" s="306"/>
      <c r="W978" s="306"/>
      <c r="X978" s="306"/>
      <c r="Y978" s="307">
        <v>160</v>
      </c>
      <c r="Z978" s="308"/>
      <c r="AA978" s="308"/>
      <c r="AB978" s="309"/>
      <c r="AC978" s="311" t="s">
        <v>680</v>
      </c>
      <c r="AD978" s="312"/>
      <c r="AE978" s="312"/>
      <c r="AF978" s="312"/>
      <c r="AG978" s="312"/>
      <c r="AH978" s="411" t="s">
        <v>681</v>
      </c>
      <c r="AI978" s="412"/>
      <c r="AJ978" s="412"/>
      <c r="AK978" s="412"/>
      <c r="AL978" s="315" t="s">
        <v>321</v>
      </c>
      <c r="AM978" s="316"/>
      <c r="AN978" s="316"/>
      <c r="AO978" s="317"/>
      <c r="AP978" s="318" t="s">
        <v>321</v>
      </c>
      <c r="AQ978" s="318"/>
      <c r="AR978" s="318"/>
      <c r="AS978" s="318"/>
      <c r="AT978" s="318"/>
      <c r="AU978" s="318"/>
      <c r="AV978" s="318"/>
      <c r="AW978" s="318"/>
      <c r="AX978" s="318"/>
      <c r="AY978">
        <f>COUNTA($C$978)</f>
        <v>1</v>
      </c>
    </row>
    <row r="979" spans="1:51" ht="30" customHeight="1" x14ac:dyDescent="0.15">
      <c r="A979" s="394">
        <v>3</v>
      </c>
      <c r="B979" s="394">
        <v>1</v>
      </c>
      <c r="C979" s="413" t="s">
        <v>684</v>
      </c>
      <c r="D979" s="408"/>
      <c r="E979" s="408"/>
      <c r="F979" s="408"/>
      <c r="G979" s="408"/>
      <c r="H979" s="408"/>
      <c r="I979" s="408"/>
      <c r="J979" s="409">
        <v>4000020238376</v>
      </c>
      <c r="K979" s="410"/>
      <c r="L979" s="410"/>
      <c r="M979" s="410"/>
      <c r="N979" s="410"/>
      <c r="O979" s="410"/>
      <c r="P979" s="303" t="s">
        <v>685</v>
      </c>
      <c r="Q979" s="304"/>
      <c r="R979" s="304"/>
      <c r="S979" s="304"/>
      <c r="T979" s="304"/>
      <c r="U979" s="304"/>
      <c r="V979" s="304"/>
      <c r="W979" s="304"/>
      <c r="X979" s="304"/>
      <c r="Y979" s="307">
        <v>26</v>
      </c>
      <c r="Z979" s="308"/>
      <c r="AA979" s="308"/>
      <c r="AB979" s="309"/>
      <c r="AC979" s="311" t="s">
        <v>680</v>
      </c>
      <c r="AD979" s="312"/>
      <c r="AE979" s="312"/>
      <c r="AF979" s="312"/>
      <c r="AG979" s="312"/>
      <c r="AH979" s="411" t="s">
        <v>681</v>
      </c>
      <c r="AI979" s="412"/>
      <c r="AJ979" s="412"/>
      <c r="AK979" s="412"/>
      <c r="AL979" s="315" t="s">
        <v>321</v>
      </c>
      <c r="AM979" s="316"/>
      <c r="AN979" s="316"/>
      <c r="AO979" s="317"/>
      <c r="AP979" s="318" t="s">
        <v>321</v>
      </c>
      <c r="AQ979" s="318"/>
      <c r="AR979" s="318"/>
      <c r="AS979" s="318"/>
      <c r="AT979" s="318"/>
      <c r="AU979" s="318"/>
      <c r="AV979" s="318"/>
      <c r="AW979" s="318"/>
      <c r="AX979" s="318"/>
      <c r="AY979">
        <f>COUNTA($C$979)</f>
        <v>1</v>
      </c>
    </row>
    <row r="980" spans="1:51" ht="30" customHeight="1" x14ac:dyDescent="0.15">
      <c r="A980" s="394">
        <v>4</v>
      </c>
      <c r="B980" s="394">
        <v>1</v>
      </c>
      <c r="C980" s="413" t="s">
        <v>687</v>
      </c>
      <c r="D980" s="408"/>
      <c r="E980" s="408"/>
      <c r="F980" s="408"/>
      <c r="G980" s="408"/>
      <c r="H980" s="408"/>
      <c r="I980" s="408"/>
      <c r="J980" s="409">
        <v>1000020142077</v>
      </c>
      <c r="K980" s="410"/>
      <c r="L980" s="410"/>
      <c r="M980" s="410"/>
      <c r="N980" s="410"/>
      <c r="O980" s="410"/>
      <c r="P980" s="303" t="s">
        <v>685</v>
      </c>
      <c r="Q980" s="304"/>
      <c r="R980" s="304"/>
      <c r="S980" s="304"/>
      <c r="T980" s="304"/>
      <c r="U980" s="304"/>
      <c r="V980" s="304"/>
      <c r="W980" s="304"/>
      <c r="X980" s="304"/>
      <c r="Y980" s="307">
        <v>19</v>
      </c>
      <c r="Z980" s="308"/>
      <c r="AA980" s="308"/>
      <c r="AB980" s="309"/>
      <c r="AC980" s="311" t="s">
        <v>680</v>
      </c>
      <c r="AD980" s="312"/>
      <c r="AE980" s="312"/>
      <c r="AF980" s="312"/>
      <c r="AG980" s="312"/>
      <c r="AH980" s="411" t="s">
        <v>681</v>
      </c>
      <c r="AI980" s="412"/>
      <c r="AJ980" s="412"/>
      <c r="AK980" s="412"/>
      <c r="AL980" s="315" t="s">
        <v>321</v>
      </c>
      <c r="AM980" s="316"/>
      <c r="AN980" s="316"/>
      <c r="AO980" s="317"/>
      <c r="AP980" s="318" t="s">
        <v>321</v>
      </c>
      <c r="AQ980" s="318"/>
      <c r="AR980" s="318"/>
      <c r="AS980" s="318"/>
      <c r="AT980" s="318"/>
      <c r="AU980" s="318"/>
      <c r="AV980" s="318"/>
      <c r="AW980" s="318"/>
      <c r="AX980" s="318"/>
      <c r="AY980">
        <f>COUNTA($C$980)</f>
        <v>1</v>
      </c>
    </row>
    <row r="981" spans="1:51" ht="30" customHeight="1" x14ac:dyDescent="0.15">
      <c r="A981" s="394">
        <v>5</v>
      </c>
      <c r="B981" s="394">
        <v>1</v>
      </c>
      <c r="C981" s="413" t="s">
        <v>682</v>
      </c>
      <c r="D981" s="408"/>
      <c r="E981" s="408"/>
      <c r="F981" s="408"/>
      <c r="G981" s="408"/>
      <c r="H981" s="408"/>
      <c r="I981" s="408"/>
      <c r="J981" s="409">
        <v>8000020112321</v>
      </c>
      <c r="K981" s="410"/>
      <c r="L981" s="410"/>
      <c r="M981" s="410"/>
      <c r="N981" s="410"/>
      <c r="O981" s="410"/>
      <c r="P981" s="416" t="s">
        <v>688</v>
      </c>
      <c r="Q981" s="417"/>
      <c r="R981" s="417"/>
      <c r="S981" s="417"/>
      <c r="T981" s="417"/>
      <c r="U981" s="417"/>
      <c r="V981" s="417"/>
      <c r="W981" s="417"/>
      <c r="X981" s="418"/>
      <c r="Y981" s="307">
        <v>17</v>
      </c>
      <c r="Z981" s="308"/>
      <c r="AA981" s="308"/>
      <c r="AB981" s="309"/>
      <c r="AC981" s="311" t="s">
        <v>680</v>
      </c>
      <c r="AD981" s="312"/>
      <c r="AE981" s="312"/>
      <c r="AF981" s="312"/>
      <c r="AG981" s="312"/>
      <c r="AH981" s="411" t="s">
        <v>681</v>
      </c>
      <c r="AI981" s="412"/>
      <c r="AJ981" s="412"/>
      <c r="AK981" s="412"/>
      <c r="AL981" s="315" t="s">
        <v>321</v>
      </c>
      <c r="AM981" s="316"/>
      <c r="AN981" s="316"/>
      <c r="AO981" s="317"/>
      <c r="AP981" s="318" t="s">
        <v>321</v>
      </c>
      <c r="AQ981" s="318"/>
      <c r="AR981" s="318"/>
      <c r="AS981" s="318"/>
      <c r="AT981" s="318"/>
      <c r="AU981" s="318"/>
      <c r="AV981" s="318"/>
      <c r="AW981" s="318"/>
      <c r="AX981" s="318"/>
      <c r="AY981">
        <f>COUNTA($C$981)</f>
        <v>1</v>
      </c>
    </row>
    <row r="982" spans="1:51" ht="30" customHeight="1" x14ac:dyDescent="0.15">
      <c r="A982" s="394">
        <v>6</v>
      </c>
      <c r="B982" s="394">
        <v>1</v>
      </c>
      <c r="C982" s="413" t="s">
        <v>686</v>
      </c>
      <c r="D982" s="408"/>
      <c r="E982" s="408"/>
      <c r="F982" s="408"/>
      <c r="G982" s="408"/>
      <c r="H982" s="408"/>
      <c r="I982" s="408"/>
      <c r="J982" s="409">
        <v>2000020188441</v>
      </c>
      <c r="K982" s="410"/>
      <c r="L982" s="410"/>
      <c r="M982" s="410"/>
      <c r="N982" s="410"/>
      <c r="O982" s="410"/>
      <c r="P982" s="416" t="s">
        <v>688</v>
      </c>
      <c r="Q982" s="417"/>
      <c r="R982" s="417"/>
      <c r="S982" s="417"/>
      <c r="T982" s="417"/>
      <c r="U982" s="417"/>
      <c r="V982" s="417"/>
      <c r="W982" s="417"/>
      <c r="X982" s="418"/>
      <c r="Y982" s="307">
        <v>13</v>
      </c>
      <c r="Z982" s="308"/>
      <c r="AA982" s="308"/>
      <c r="AB982" s="309"/>
      <c r="AC982" s="311" t="s">
        <v>680</v>
      </c>
      <c r="AD982" s="312"/>
      <c r="AE982" s="312"/>
      <c r="AF982" s="312"/>
      <c r="AG982" s="312"/>
      <c r="AH982" s="411" t="s">
        <v>681</v>
      </c>
      <c r="AI982" s="412"/>
      <c r="AJ982" s="412"/>
      <c r="AK982" s="412"/>
      <c r="AL982" s="315" t="s">
        <v>321</v>
      </c>
      <c r="AM982" s="316"/>
      <c r="AN982" s="316"/>
      <c r="AO982" s="317"/>
      <c r="AP982" s="318" t="s">
        <v>321</v>
      </c>
      <c r="AQ982" s="318"/>
      <c r="AR982" s="318"/>
      <c r="AS982" s="318"/>
      <c r="AT982" s="318"/>
      <c r="AU982" s="318"/>
      <c r="AV982" s="318"/>
      <c r="AW982" s="318"/>
      <c r="AX982" s="318"/>
      <c r="AY982">
        <f>COUNTA($C$982)</f>
        <v>1</v>
      </c>
    </row>
    <row r="983" spans="1:51" ht="30" customHeight="1" x14ac:dyDescent="0.15">
      <c r="A983" s="394">
        <v>7</v>
      </c>
      <c r="B983" s="394">
        <v>1</v>
      </c>
      <c r="C983" s="413" t="s">
        <v>689</v>
      </c>
      <c r="D983" s="408"/>
      <c r="E983" s="408"/>
      <c r="F983" s="408"/>
      <c r="G983" s="408"/>
      <c r="H983" s="408"/>
      <c r="I983" s="408"/>
      <c r="J983" s="409">
        <v>5000020122190</v>
      </c>
      <c r="K983" s="410"/>
      <c r="L983" s="410"/>
      <c r="M983" s="410"/>
      <c r="N983" s="410"/>
      <c r="O983" s="410"/>
      <c r="P983" s="416" t="s">
        <v>688</v>
      </c>
      <c r="Q983" s="417"/>
      <c r="R983" s="417"/>
      <c r="S983" s="417"/>
      <c r="T983" s="417"/>
      <c r="U983" s="417"/>
      <c r="V983" s="417"/>
      <c r="W983" s="417"/>
      <c r="X983" s="418"/>
      <c r="Y983" s="307">
        <v>4</v>
      </c>
      <c r="Z983" s="308"/>
      <c r="AA983" s="308"/>
      <c r="AB983" s="309"/>
      <c r="AC983" s="311" t="s">
        <v>680</v>
      </c>
      <c r="AD983" s="312"/>
      <c r="AE983" s="312"/>
      <c r="AF983" s="312"/>
      <c r="AG983" s="312"/>
      <c r="AH983" s="411" t="s">
        <v>681</v>
      </c>
      <c r="AI983" s="412"/>
      <c r="AJ983" s="412"/>
      <c r="AK983" s="412"/>
      <c r="AL983" s="315" t="s">
        <v>321</v>
      </c>
      <c r="AM983" s="316"/>
      <c r="AN983" s="316"/>
      <c r="AO983" s="317"/>
      <c r="AP983" s="318" t="s">
        <v>321</v>
      </c>
      <c r="AQ983" s="318"/>
      <c r="AR983" s="318"/>
      <c r="AS983" s="318"/>
      <c r="AT983" s="318"/>
      <c r="AU983" s="318"/>
      <c r="AV983" s="318"/>
      <c r="AW983" s="318"/>
      <c r="AX983" s="318"/>
      <c r="AY983">
        <f>COUNTA($C$983)</f>
        <v>1</v>
      </c>
    </row>
    <row r="984" spans="1:51" ht="30" customHeight="1" x14ac:dyDescent="0.15">
      <c r="A984" s="394">
        <v>8</v>
      </c>
      <c r="B984" s="394">
        <v>1</v>
      </c>
      <c r="C984" s="413" t="s">
        <v>690</v>
      </c>
      <c r="D984" s="408"/>
      <c r="E984" s="408"/>
      <c r="F984" s="408"/>
      <c r="G984" s="408"/>
      <c r="H984" s="408"/>
      <c r="I984" s="408"/>
      <c r="J984" s="409">
        <v>5000020278289</v>
      </c>
      <c r="K984" s="410"/>
      <c r="L984" s="410"/>
      <c r="M984" s="410"/>
      <c r="N984" s="410"/>
      <c r="O984" s="410"/>
      <c r="P984" s="416" t="s">
        <v>691</v>
      </c>
      <c r="Q984" s="417"/>
      <c r="R984" s="417"/>
      <c r="S984" s="417"/>
      <c r="T984" s="417"/>
      <c r="U984" s="417"/>
      <c r="V984" s="417"/>
      <c r="W984" s="417"/>
      <c r="X984" s="418"/>
      <c r="Y984" s="307">
        <v>3</v>
      </c>
      <c r="Z984" s="308"/>
      <c r="AA984" s="308"/>
      <c r="AB984" s="309"/>
      <c r="AC984" s="311" t="s">
        <v>680</v>
      </c>
      <c r="AD984" s="312"/>
      <c r="AE984" s="312"/>
      <c r="AF984" s="312"/>
      <c r="AG984" s="312"/>
      <c r="AH984" s="411" t="s">
        <v>681</v>
      </c>
      <c r="AI984" s="412"/>
      <c r="AJ984" s="412"/>
      <c r="AK984" s="412"/>
      <c r="AL984" s="315" t="s">
        <v>321</v>
      </c>
      <c r="AM984" s="316"/>
      <c r="AN984" s="316"/>
      <c r="AO984" s="317"/>
      <c r="AP984" s="318" t="s">
        <v>321</v>
      </c>
      <c r="AQ984" s="318"/>
      <c r="AR984" s="318"/>
      <c r="AS984" s="318"/>
      <c r="AT984" s="318"/>
      <c r="AU984" s="318"/>
      <c r="AV984" s="318"/>
      <c r="AW984" s="318"/>
      <c r="AX984" s="318"/>
      <c r="AY984">
        <f>COUNTA($C$984)</f>
        <v>1</v>
      </c>
    </row>
    <row r="985" spans="1:51" ht="30" customHeight="1" x14ac:dyDescent="0.15">
      <c r="A985" s="394">
        <v>9</v>
      </c>
      <c r="B985" s="394">
        <v>1</v>
      </c>
      <c r="C985" s="413" t="s">
        <v>692</v>
      </c>
      <c r="D985" s="408"/>
      <c r="E985" s="408"/>
      <c r="F985" s="408"/>
      <c r="G985" s="408"/>
      <c r="H985" s="408"/>
      <c r="I985" s="408"/>
      <c r="J985" s="409">
        <v>7000020273627</v>
      </c>
      <c r="K985" s="410"/>
      <c r="L985" s="410"/>
      <c r="M985" s="410"/>
      <c r="N985" s="410"/>
      <c r="O985" s="410"/>
      <c r="P985" s="303" t="s">
        <v>693</v>
      </c>
      <c r="Q985" s="304"/>
      <c r="R985" s="304"/>
      <c r="S985" s="304"/>
      <c r="T985" s="304"/>
      <c r="U985" s="304"/>
      <c r="V985" s="304"/>
      <c r="W985" s="304"/>
      <c r="X985" s="304"/>
      <c r="Y985" s="307">
        <v>1</v>
      </c>
      <c r="Z985" s="308"/>
      <c r="AA985" s="308"/>
      <c r="AB985" s="309"/>
      <c r="AC985" s="311" t="s">
        <v>680</v>
      </c>
      <c r="AD985" s="312"/>
      <c r="AE985" s="312"/>
      <c r="AF985" s="312"/>
      <c r="AG985" s="312"/>
      <c r="AH985" s="411" t="s">
        <v>681</v>
      </c>
      <c r="AI985" s="412"/>
      <c r="AJ985" s="412"/>
      <c r="AK985" s="412"/>
      <c r="AL985" s="315" t="s">
        <v>321</v>
      </c>
      <c r="AM985" s="316"/>
      <c r="AN985" s="316"/>
      <c r="AO985" s="317"/>
      <c r="AP985" s="318" t="s">
        <v>321</v>
      </c>
      <c r="AQ985" s="318"/>
      <c r="AR985" s="318"/>
      <c r="AS985" s="318"/>
      <c r="AT985" s="318"/>
      <c r="AU985" s="318"/>
      <c r="AV985" s="318"/>
      <c r="AW985" s="318"/>
      <c r="AX985" s="318"/>
      <c r="AY985">
        <f>COUNTA($C$985)</f>
        <v>1</v>
      </c>
    </row>
    <row r="986" spans="1:51" ht="30" customHeight="1" x14ac:dyDescent="0.15">
      <c r="A986" s="394">
        <v>10</v>
      </c>
      <c r="B986" s="394">
        <v>1</v>
      </c>
      <c r="C986" s="413" t="s">
        <v>694</v>
      </c>
      <c r="D986" s="408"/>
      <c r="E986" s="408"/>
      <c r="F986" s="408"/>
      <c r="G986" s="408"/>
      <c r="H986" s="408"/>
      <c r="I986" s="408"/>
      <c r="J986" s="409">
        <v>8000020272116</v>
      </c>
      <c r="K986" s="410"/>
      <c r="L986" s="410"/>
      <c r="M986" s="410"/>
      <c r="N986" s="410"/>
      <c r="O986" s="410"/>
      <c r="P986" s="416" t="s">
        <v>688</v>
      </c>
      <c r="Q986" s="417"/>
      <c r="R986" s="417"/>
      <c r="S986" s="417"/>
      <c r="T986" s="417"/>
      <c r="U986" s="417"/>
      <c r="V986" s="417"/>
      <c r="W986" s="417"/>
      <c r="X986" s="418"/>
      <c r="Y986" s="307">
        <f>1</f>
        <v>1</v>
      </c>
      <c r="Z986" s="308"/>
      <c r="AA986" s="308"/>
      <c r="AB986" s="309"/>
      <c r="AC986" s="311" t="s">
        <v>680</v>
      </c>
      <c r="AD986" s="312"/>
      <c r="AE986" s="312"/>
      <c r="AF986" s="312"/>
      <c r="AG986" s="312"/>
      <c r="AH986" s="411" t="s">
        <v>681</v>
      </c>
      <c r="AI986" s="412"/>
      <c r="AJ986" s="412"/>
      <c r="AK986" s="412"/>
      <c r="AL986" s="315" t="s">
        <v>321</v>
      </c>
      <c r="AM986" s="316"/>
      <c r="AN986" s="316"/>
      <c r="AO986" s="317"/>
      <c r="AP986" s="318" t="s">
        <v>321</v>
      </c>
      <c r="AQ986" s="318"/>
      <c r="AR986" s="318"/>
      <c r="AS986" s="318"/>
      <c r="AT986" s="318"/>
      <c r="AU986" s="318"/>
      <c r="AV986" s="318"/>
      <c r="AW986" s="318"/>
      <c r="AX986" s="318"/>
      <c r="AY986">
        <f>COUNTA($C$986)</f>
        <v>1</v>
      </c>
    </row>
    <row r="987" spans="1:51" ht="54.75" hidden="1" customHeight="1" x14ac:dyDescent="0.15">
      <c r="A987" s="394">
        <v>11</v>
      </c>
      <c r="B987" s="394">
        <v>1</v>
      </c>
      <c r="C987" s="408"/>
      <c r="D987" s="408"/>
      <c r="E987" s="408"/>
      <c r="F987" s="408"/>
      <c r="G987" s="408"/>
      <c r="H987" s="408"/>
      <c r="I987" s="408"/>
      <c r="J987" s="409"/>
      <c r="K987" s="410"/>
      <c r="L987" s="410"/>
      <c r="M987" s="410"/>
      <c r="N987" s="410"/>
      <c r="O987" s="410"/>
      <c r="P987" s="303"/>
      <c r="Q987" s="304"/>
      <c r="R987" s="304"/>
      <c r="S987" s="304"/>
      <c r="T987" s="304"/>
      <c r="U987" s="304"/>
      <c r="V987" s="304"/>
      <c r="W987" s="304"/>
      <c r="X987" s="304"/>
      <c r="Y987" s="307">
        <v>1.268</v>
      </c>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45" hidden="1" customHeight="1" x14ac:dyDescent="0.15">
      <c r="A988" s="394">
        <v>12</v>
      </c>
      <c r="B988" s="394">
        <v>1</v>
      </c>
      <c r="C988" s="408"/>
      <c r="D988" s="408"/>
      <c r="E988" s="408"/>
      <c r="F988" s="408"/>
      <c r="G988" s="408"/>
      <c r="H988" s="408"/>
      <c r="I988" s="408"/>
      <c r="J988" s="409"/>
      <c r="K988" s="410"/>
      <c r="L988" s="410"/>
      <c r="M988" s="410"/>
      <c r="N988" s="410"/>
      <c r="O988" s="410"/>
      <c r="P988" s="303" t="s">
        <v>852</v>
      </c>
      <c r="Q988" s="304"/>
      <c r="R988" s="304"/>
      <c r="S988" s="304"/>
      <c r="T988" s="304"/>
      <c r="U988" s="304"/>
      <c r="V988" s="304"/>
      <c r="W988" s="304"/>
      <c r="X988" s="304"/>
      <c r="Y988" s="307">
        <f>SUM(Y977:AB987)</f>
        <v>1801.268</v>
      </c>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4">
        <v>13</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4">
        <v>14</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4">
        <v>15</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4">
        <v>16</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4">
        <v>17</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4">
        <v>18</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4">
        <v>19</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4">
        <v>20</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4">
        <v>21</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4">
        <v>22</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4">
        <v>23</v>
      </c>
      <c r="B999" s="394">
        <v>1</v>
      </c>
      <c r="C999" s="408"/>
      <c r="D999" s="408"/>
      <c r="E999" s="408"/>
      <c r="F999" s="408"/>
      <c r="G999" s="408"/>
      <c r="H999" s="408"/>
      <c r="I999" s="408"/>
      <c r="J999" s="409"/>
      <c r="K999" s="410"/>
      <c r="L999" s="410"/>
      <c r="M999" s="410"/>
      <c r="N999" s="410"/>
      <c r="O999" s="410"/>
      <c r="P999" s="304"/>
      <c r="Q999" s="304"/>
      <c r="R999" s="304"/>
      <c r="S999" s="304"/>
      <c r="T999" s="304"/>
      <c r="U999" s="304"/>
      <c r="V999" s="304"/>
      <c r="W999" s="304"/>
      <c r="X999" s="304"/>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4">
        <v>24</v>
      </c>
      <c r="B1000" s="394">
        <v>1</v>
      </c>
      <c r="C1000" s="408"/>
      <c r="D1000" s="408"/>
      <c r="E1000" s="408"/>
      <c r="F1000" s="408"/>
      <c r="G1000" s="408"/>
      <c r="H1000" s="408"/>
      <c r="I1000" s="408"/>
      <c r="J1000" s="409"/>
      <c r="K1000" s="410"/>
      <c r="L1000" s="410"/>
      <c r="M1000" s="410"/>
      <c r="N1000" s="410"/>
      <c r="O1000" s="410"/>
      <c r="P1000" s="304"/>
      <c r="Q1000" s="304"/>
      <c r="R1000" s="304"/>
      <c r="S1000" s="304"/>
      <c r="T1000" s="304"/>
      <c r="U1000" s="304"/>
      <c r="V1000" s="304"/>
      <c r="W1000" s="304"/>
      <c r="X1000" s="304"/>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4">
        <v>25</v>
      </c>
      <c r="B1001" s="394">
        <v>1</v>
      </c>
      <c r="C1001" s="408"/>
      <c r="D1001" s="408"/>
      <c r="E1001" s="408"/>
      <c r="F1001" s="408"/>
      <c r="G1001" s="408"/>
      <c r="H1001" s="408"/>
      <c r="I1001" s="408"/>
      <c r="J1001" s="409"/>
      <c r="K1001" s="410"/>
      <c r="L1001" s="410"/>
      <c r="M1001" s="410"/>
      <c r="N1001" s="410"/>
      <c r="O1001" s="410"/>
      <c r="P1001" s="304"/>
      <c r="Q1001" s="304"/>
      <c r="R1001" s="304"/>
      <c r="S1001" s="304"/>
      <c r="T1001" s="304"/>
      <c r="U1001" s="304"/>
      <c r="V1001" s="304"/>
      <c r="W1001" s="304"/>
      <c r="X1001" s="304"/>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4">
        <v>26</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4">
        <v>27</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4">
        <v>28</v>
      </c>
      <c r="B1004" s="394">
        <v>1</v>
      </c>
      <c r="C1004" s="408"/>
      <c r="D1004" s="408"/>
      <c r="E1004" s="408"/>
      <c r="F1004" s="408"/>
      <c r="G1004" s="408"/>
      <c r="H1004" s="408"/>
      <c r="I1004" s="408"/>
      <c r="J1004" s="409"/>
      <c r="K1004" s="410"/>
      <c r="L1004" s="410"/>
      <c r="M1004" s="410"/>
      <c r="N1004" s="410"/>
      <c r="O1004" s="410"/>
      <c r="P1004" s="304"/>
      <c r="Q1004" s="304"/>
      <c r="R1004" s="304"/>
      <c r="S1004" s="304"/>
      <c r="T1004" s="304"/>
      <c r="U1004" s="304"/>
      <c r="V1004" s="304"/>
      <c r="W1004" s="304"/>
      <c r="X1004" s="304"/>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4">
        <v>29</v>
      </c>
      <c r="B1005" s="394">
        <v>1</v>
      </c>
      <c r="C1005" s="408"/>
      <c r="D1005" s="408"/>
      <c r="E1005" s="408"/>
      <c r="F1005" s="408"/>
      <c r="G1005" s="408"/>
      <c r="H1005" s="408"/>
      <c r="I1005" s="408"/>
      <c r="J1005" s="409"/>
      <c r="K1005" s="410"/>
      <c r="L1005" s="410"/>
      <c r="M1005" s="410"/>
      <c r="N1005" s="410"/>
      <c r="O1005" s="410"/>
      <c r="P1005" s="304"/>
      <c r="Q1005" s="304"/>
      <c r="R1005" s="304"/>
      <c r="S1005" s="304"/>
      <c r="T1005" s="304"/>
      <c r="U1005" s="304"/>
      <c r="V1005" s="304"/>
      <c r="W1005" s="304"/>
      <c r="X1005" s="304"/>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4">
        <v>30</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0"/>
      <c r="B1009" s="340"/>
      <c r="C1009" s="340" t="s">
        <v>26</v>
      </c>
      <c r="D1009" s="340"/>
      <c r="E1009" s="340"/>
      <c r="F1009" s="340"/>
      <c r="G1009" s="340"/>
      <c r="H1009" s="340"/>
      <c r="I1009" s="340"/>
      <c r="J1009" s="263" t="s">
        <v>221</v>
      </c>
      <c r="K1009" s="95"/>
      <c r="L1009" s="95"/>
      <c r="M1009" s="95"/>
      <c r="N1009" s="95"/>
      <c r="O1009" s="95"/>
      <c r="P1009" s="328" t="s">
        <v>196</v>
      </c>
      <c r="Q1009" s="328"/>
      <c r="R1009" s="328"/>
      <c r="S1009" s="328"/>
      <c r="T1009" s="328"/>
      <c r="U1009" s="328"/>
      <c r="V1009" s="328"/>
      <c r="W1009" s="328"/>
      <c r="X1009" s="328"/>
      <c r="Y1009" s="338" t="s">
        <v>219</v>
      </c>
      <c r="Z1009" s="339"/>
      <c r="AA1009" s="339"/>
      <c r="AB1009" s="339"/>
      <c r="AC1009" s="263" t="s">
        <v>256</v>
      </c>
      <c r="AD1009" s="263"/>
      <c r="AE1009" s="263"/>
      <c r="AF1009" s="263"/>
      <c r="AG1009" s="263"/>
      <c r="AH1009" s="338" t="s">
        <v>283</v>
      </c>
      <c r="AI1009" s="340"/>
      <c r="AJ1009" s="340"/>
      <c r="AK1009" s="340"/>
      <c r="AL1009" s="340" t="s">
        <v>21</v>
      </c>
      <c r="AM1009" s="340"/>
      <c r="AN1009" s="340"/>
      <c r="AO1009" s="414"/>
      <c r="AP1009" s="415" t="s">
        <v>222</v>
      </c>
      <c r="AQ1009" s="415"/>
      <c r="AR1009" s="415"/>
      <c r="AS1009" s="415"/>
      <c r="AT1009" s="415"/>
      <c r="AU1009" s="415"/>
      <c r="AV1009" s="415"/>
      <c r="AW1009" s="415"/>
      <c r="AX1009" s="415"/>
      <c r="AY1009">
        <f t="shared" ref="AY1009:AY1010" si="122">$AY$1007</f>
        <v>0</v>
      </c>
    </row>
    <row r="1010" spans="1:51" ht="30" hidden="1" customHeight="1" x14ac:dyDescent="0.15">
      <c r="A1010" s="394">
        <v>1</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7"/>
      <c r="Z1010" s="308"/>
      <c r="AA1010" s="308"/>
      <c r="AB1010" s="309"/>
      <c r="AC1010" s="311"/>
      <c r="AD1010" s="312"/>
      <c r="AE1010" s="312"/>
      <c r="AF1010" s="312"/>
      <c r="AG1010" s="312"/>
      <c r="AH1010" s="411"/>
      <c r="AI1010" s="412"/>
      <c r="AJ1010" s="412"/>
      <c r="AK1010" s="412"/>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4">
        <v>2</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7"/>
      <c r="Z1011" s="308"/>
      <c r="AA1011" s="308"/>
      <c r="AB1011" s="309"/>
      <c r="AC1011" s="311"/>
      <c r="AD1011" s="312"/>
      <c r="AE1011" s="312"/>
      <c r="AF1011" s="312"/>
      <c r="AG1011" s="312"/>
      <c r="AH1011" s="411"/>
      <c r="AI1011" s="412"/>
      <c r="AJ1011" s="412"/>
      <c r="AK1011" s="412"/>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4">
        <v>3</v>
      </c>
      <c r="B1012" s="394">
        <v>1</v>
      </c>
      <c r="C1012" s="413"/>
      <c r="D1012" s="408"/>
      <c r="E1012" s="408"/>
      <c r="F1012" s="408"/>
      <c r="G1012" s="408"/>
      <c r="H1012" s="408"/>
      <c r="I1012" s="408"/>
      <c r="J1012" s="409"/>
      <c r="K1012" s="410"/>
      <c r="L1012" s="410"/>
      <c r="M1012" s="410"/>
      <c r="N1012" s="410"/>
      <c r="O1012" s="410"/>
      <c r="P1012" s="303"/>
      <c r="Q1012" s="304"/>
      <c r="R1012" s="304"/>
      <c r="S1012" s="304"/>
      <c r="T1012" s="304"/>
      <c r="U1012" s="304"/>
      <c r="V1012" s="304"/>
      <c r="W1012" s="304"/>
      <c r="X1012" s="304"/>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4">
        <v>4</v>
      </c>
      <c r="B1013" s="394">
        <v>1</v>
      </c>
      <c r="C1013" s="413"/>
      <c r="D1013" s="408"/>
      <c r="E1013" s="408"/>
      <c r="F1013" s="408"/>
      <c r="G1013" s="408"/>
      <c r="H1013" s="408"/>
      <c r="I1013" s="408"/>
      <c r="J1013" s="409"/>
      <c r="K1013" s="410"/>
      <c r="L1013" s="410"/>
      <c r="M1013" s="410"/>
      <c r="N1013" s="410"/>
      <c r="O1013" s="410"/>
      <c r="P1013" s="303"/>
      <c r="Q1013" s="304"/>
      <c r="R1013" s="304"/>
      <c r="S1013" s="304"/>
      <c r="T1013" s="304"/>
      <c r="U1013" s="304"/>
      <c r="V1013" s="304"/>
      <c r="W1013" s="304"/>
      <c r="X1013" s="304"/>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4">
        <v>5</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4">
        <v>6</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4">
        <v>7</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4">
        <v>8</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4">
        <v>9</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4">
        <v>10</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4">
        <v>11</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4">
        <v>12</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4">
        <v>13</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4">
        <v>14</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4">
        <v>15</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4">
        <v>16</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4">
        <v>17</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4">
        <v>18</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4">
        <v>19</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4">
        <v>20</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4">
        <v>21</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4">
        <v>22</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4">
        <v>23</v>
      </c>
      <c r="B1032" s="394">
        <v>1</v>
      </c>
      <c r="C1032" s="408"/>
      <c r="D1032" s="408"/>
      <c r="E1032" s="408"/>
      <c r="F1032" s="408"/>
      <c r="G1032" s="408"/>
      <c r="H1032" s="408"/>
      <c r="I1032" s="408"/>
      <c r="J1032" s="409"/>
      <c r="K1032" s="410"/>
      <c r="L1032" s="410"/>
      <c r="M1032" s="410"/>
      <c r="N1032" s="410"/>
      <c r="O1032" s="410"/>
      <c r="P1032" s="304"/>
      <c r="Q1032" s="304"/>
      <c r="R1032" s="304"/>
      <c r="S1032" s="304"/>
      <c r="T1032" s="304"/>
      <c r="U1032" s="304"/>
      <c r="V1032" s="304"/>
      <c r="W1032" s="304"/>
      <c r="X1032" s="304"/>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4">
        <v>24</v>
      </c>
      <c r="B1033" s="394">
        <v>1</v>
      </c>
      <c r="C1033" s="408"/>
      <c r="D1033" s="408"/>
      <c r="E1033" s="408"/>
      <c r="F1033" s="408"/>
      <c r="G1033" s="408"/>
      <c r="H1033" s="408"/>
      <c r="I1033" s="408"/>
      <c r="J1033" s="409"/>
      <c r="K1033" s="410"/>
      <c r="L1033" s="410"/>
      <c r="M1033" s="410"/>
      <c r="N1033" s="410"/>
      <c r="O1033" s="410"/>
      <c r="P1033" s="304"/>
      <c r="Q1033" s="304"/>
      <c r="R1033" s="304"/>
      <c r="S1033" s="304"/>
      <c r="T1033" s="304"/>
      <c r="U1033" s="304"/>
      <c r="V1033" s="304"/>
      <c r="W1033" s="304"/>
      <c r="X1033" s="304"/>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4">
        <v>25</v>
      </c>
      <c r="B1034" s="394">
        <v>1</v>
      </c>
      <c r="C1034" s="408"/>
      <c r="D1034" s="408"/>
      <c r="E1034" s="408"/>
      <c r="F1034" s="408"/>
      <c r="G1034" s="408"/>
      <c r="H1034" s="408"/>
      <c r="I1034" s="408"/>
      <c r="J1034" s="409"/>
      <c r="K1034" s="410"/>
      <c r="L1034" s="410"/>
      <c r="M1034" s="410"/>
      <c r="N1034" s="410"/>
      <c r="O1034" s="410"/>
      <c r="P1034" s="304"/>
      <c r="Q1034" s="304"/>
      <c r="R1034" s="304"/>
      <c r="S1034" s="304"/>
      <c r="T1034" s="304"/>
      <c r="U1034" s="304"/>
      <c r="V1034" s="304"/>
      <c r="W1034" s="304"/>
      <c r="X1034" s="304"/>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4">
        <v>26</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4">
        <v>27</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4">
        <v>28</v>
      </c>
      <c r="B1037" s="394">
        <v>1</v>
      </c>
      <c r="C1037" s="408"/>
      <c r="D1037" s="408"/>
      <c r="E1037" s="408"/>
      <c r="F1037" s="408"/>
      <c r="G1037" s="408"/>
      <c r="H1037" s="408"/>
      <c r="I1037" s="408"/>
      <c r="J1037" s="409"/>
      <c r="K1037" s="410"/>
      <c r="L1037" s="410"/>
      <c r="M1037" s="410"/>
      <c r="N1037" s="410"/>
      <c r="O1037" s="410"/>
      <c r="P1037" s="304"/>
      <c r="Q1037" s="304"/>
      <c r="R1037" s="304"/>
      <c r="S1037" s="304"/>
      <c r="T1037" s="304"/>
      <c r="U1037" s="304"/>
      <c r="V1037" s="304"/>
      <c r="W1037" s="304"/>
      <c r="X1037" s="304"/>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4">
        <v>29</v>
      </c>
      <c r="B1038" s="394">
        <v>1</v>
      </c>
      <c r="C1038" s="408"/>
      <c r="D1038" s="408"/>
      <c r="E1038" s="408"/>
      <c r="F1038" s="408"/>
      <c r="G1038" s="408"/>
      <c r="H1038" s="408"/>
      <c r="I1038" s="408"/>
      <c r="J1038" s="409"/>
      <c r="K1038" s="410"/>
      <c r="L1038" s="410"/>
      <c r="M1038" s="410"/>
      <c r="N1038" s="410"/>
      <c r="O1038" s="410"/>
      <c r="P1038" s="304"/>
      <c r="Q1038" s="304"/>
      <c r="R1038" s="304"/>
      <c r="S1038" s="304"/>
      <c r="T1038" s="304"/>
      <c r="U1038" s="304"/>
      <c r="V1038" s="304"/>
      <c r="W1038" s="304"/>
      <c r="X1038" s="304"/>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4">
        <v>30</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0"/>
      <c r="B1042" s="340"/>
      <c r="C1042" s="340" t="s">
        <v>26</v>
      </c>
      <c r="D1042" s="340"/>
      <c r="E1042" s="340"/>
      <c r="F1042" s="340"/>
      <c r="G1042" s="340"/>
      <c r="H1042" s="340"/>
      <c r="I1042" s="340"/>
      <c r="J1042" s="263" t="s">
        <v>221</v>
      </c>
      <c r="K1042" s="95"/>
      <c r="L1042" s="95"/>
      <c r="M1042" s="95"/>
      <c r="N1042" s="95"/>
      <c r="O1042" s="95"/>
      <c r="P1042" s="328" t="s">
        <v>196</v>
      </c>
      <c r="Q1042" s="328"/>
      <c r="R1042" s="328"/>
      <c r="S1042" s="328"/>
      <c r="T1042" s="328"/>
      <c r="U1042" s="328"/>
      <c r="V1042" s="328"/>
      <c r="W1042" s="328"/>
      <c r="X1042" s="328"/>
      <c r="Y1042" s="338" t="s">
        <v>219</v>
      </c>
      <c r="Z1042" s="339"/>
      <c r="AA1042" s="339"/>
      <c r="AB1042" s="339"/>
      <c r="AC1042" s="263" t="s">
        <v>256</v>
      </c>
      <c r="AD1042" s="263"/>
      <c r="AE1042" s="263"/>
      <c r="AF1042" s="263"/>
      <c r="AG1042" s="263"/>
      <c r="AH1042" s="338" t="s">
        <v>283</v>
      </c>
      <c r="AI1042" s="340"/>
      <c r="AJ1042" s="340"/>
      <c r="AK1042" s="340"/>
      <c r="AL1042" s="340" t="s">
        <v>21</v>
      </c>
      <c r="AM1042" s="340"/>
      <c r="AN1042" s="340"/>
      <c r="AO1042" s="414"/>
      <c r="AP1042" s="415" t="s">
        <v>222</v>
      </c>
      <c r="AQ1042" s="415"/>
      <c r="AR1042" s="415"/>
      <c r="AS1042" s="415"/>
      <c r="AT1042" s="415"/>
      <c r="AU1042" s="415"/>
      <c r="AV1042" s="415"/>
      <c r="AW1042" s="415"/>
      <c r="AX1042" s="415"/>
      <c r="AY1042">
        <f t="shared" ref="AY1042:AY1043" si="123">$AY$1040</f>
        <v>0</v>
      </c>
    </row>
    <row r="1043" spans="1:51" ht="30" hidden="1" customHeight="1" x14ac:dyDescent="0.15">
      <c r="A1043" s="394">
        <v>1</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7"/>
      <c r="Z1043" s="308"/>
      <c r="AA1043" s="308"/>
      <c r="AB1043" s="309"/>
      <c r="AC1043" s="311"/>
      <c r="AD1043" s="312"/>
      <c r="AE1043" s="312"/>
      <c r="AF1043" s="312"/>
      <c r="AG1043" s="312"/>
      <c r="AH1043" s="411"/>
      <c r="AI1043" s="412"/>
      <c r="AJ1043" s="412"/>
      <c r="AK1043" s="412"/>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4">
        <v>2</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7"/>
      <c r="Z1044" s="308"/>
      <c r="AA1044" s="308"/>
      <c r="AB1044" s="309"/>
      <c r="AC1044" s="311"/>
      <c r="AD1044" s="312"/>
      <c r="AE1044" s="312"/>
      <c r="AF1044" s="312"/>
      <c r="AG1044" s="312"/>
      <c r="AH1044" s="411"/>
      <c r="AI1044" s="412"/>
      <c r="AJ1044" s="412"/>
      <c r="AK1044" s="412"/>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4">
        <v>3</v>
      </c>
      <c r="B1045" s="394">
        <v>1</v>
      </c>
      <c r="C1045" s="413"/>
      <c r="D1045" s="408"/>
      <c r="E1045" s="408"/>
      <c r="F1045" s="408"/>
      <c r="G1045" s="408"/>
      <c r="H1045" s="408"/>
      <c r="I1045" s="408"/>
      <c r="J1045" s="409"/>
      <c r="K1045" s="410"/>
      <c r="L1045" s="410"/>
      <c r="M1045" s="410"/>
      <c r="N1045" s="410"/>
      <c r="O1045" s="410"/>
      <c r="P1045" s="303"/>
      <c r="Q1045" s="304"/>
      <c r="R1045" s="304"/>
      <c r="S1045" s="304"/>
      <c r="T1045" s="304"/>
      <c r="U1045" s="304"/>
      <c r="V1045" s="304"/>
      <c r="W1045" s="304"/>
      <c r="X1045" s="304"/>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4">
        <v>4</v>
      </c>
      <c r="B1046" s="394">
        <v>1</v>
      </c>
      <c r="C1046" s="413"/>
      <c r="D1046" s="408"/>
      <c r="E1046" s="408"/>
      <c r="F1046" s="408"/>
      <c r="G1046" s="408"/>
      <c r="H1046" s="408"/>
      <c r="I1046" s="408"/>
      <c r="J1046" s="409"/>
      <c r="K1046" s="410"/>
      <c r="L1046" s="410"/>
      <c r="M1046" s="410"/>
      <c r="N1046" s="410"/>
      <c r="O1046" s="410"/>
      <c r="P1046" s="303"/>
      <c r="Q1046" s="304"/>
      <c r="R1046" s="304"/>
      <c r="S1046" s="304"/>
      <c r="T1046" s="304"/>
      <c r="U1046" s="304"/>
      <c r="V1046" s="304"/>
      <c r="W1046" s="304"/>
      <c r="X1046" s="304"/>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4">
        <v>5</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4">
        <v>6</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4">
        <v>7</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4">
        <v>8</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4">
        <v>9</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4">
        <v>10</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4">
        <v>11</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4">
        <v>12</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4">
        <v>13</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4">
        <v>14</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4">
        <v>15</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4">
        <v>16</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4">
        <v>17</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4">
        <v>18</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4">
        <v>19</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4">
        <v>20</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4">
        <v>21</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4">
        <v>22</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4">
        <v>23</v>
      </c>
      <c r="B1065" s="394">
        <v>1</v>
      </c>
      <c r="C1065" s="408"/>
      <c r="D1065" s="408"/>
      <c r="E1065" s="408"/>
      <c r="F1065" s="408"/>
      <c r="G1065" s="408"/>
      <c r="H1065" s="408"/>
      <c r="I1065" s="408"/>
      <c r="J1065" s="409"/>
      <c r="K1065" s="410"/>
      <c r="L1065" s="410"/>
      <c r="M1065" s="410"/>
      <c r="N1065" s="410"/>
      <c r="O1065" s="410"/>
      <c r="P1065" s="304"/>
      <c r="Q1065" s="304"/>
      <c r="R1065" s="304"/>
      <c r="S1065" s="304"/>
      <c r="T1065" s="304"/>
      <c r="U1065" s="304"/>
      <c r="V1065" s="304"/>
      <c r="W1065" s="304"/>
      <c r="X1065" s="304"/>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4">
        <v>24</v>
      </c>
      <c r="B1066" s="394">
        <v>1</v>
      </c>
      <c r="C1066" s="408"/>
      <c r="D1066" s="408"/>
      <c r="E1066" s="408"/>
      <c r="F1066" s="408"/>
      <c r="G1066" s="408"/>
      <c r="H1066" s="408"/>
      <c r="I1066" s="408"/>
      <c r="J1066" s="409"/>
      <c r="K1066" s="410"/>
      <c r="L1066" s="410"/>
      <c r="M1066" s="410"/>
      <c r="N1066" s="410"/>
      <c r="O1066" s="410"/>
      <c r="P1066" s="304"/>
      <c r="Q1066" s="304"/>
      <c r="R1066" s="304"/>
      <c r="S1066" s="304"/>
      <c r="T1066" s="304"/>
      <c r="U1066" s="304"/>
      <c r="V1066" s="304"/>
      <c r="W1066" s="304"/>
      <c r="X1066" s="304"/>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4">
        <v>25</v>
      </c>
      <c r="B1067" s="394">
        <v>1</v>
      </c>
      <c r="C1067" s="408"/>
      <c r="D1067" s="408"/>
      <c r="E1067" s="408"/>
      <c r="F1067" s="408"/>
      <c r="G1067" s="408"/>
      <c r="H1067" s="408"/>
      <c r="I1067" s="408"/>
      <c r="J1067" s="409"/>
      <c r="K1067" s="410"/>
      <c r="L1067" s="410"/>
      <c r="M1067" s="410"/>
      <c r="N1067" s="410"/>
      <c r="O1067" s="410"/>
      <c r="P1067" s="304"/>
      <c r="Q1067" s="304"/>
      <c r="R1067" s="304"/>
      <c r="S1067" s="304"/>
      <c r="T1067" s="304"/>
      <c r="U1067" s="304"/>
      <c r="V1067" s="304"/>
      <c r="W1067" s="304"/>
      <c r="X1067" s="304"/>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4">
        <v>26</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4">
        <v>27</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4">
        <v>28</v>
      </c>
      <c r="B1070" s="394">
        <v>1</v>
      </c>
      <c r="C1070" s="408"/>
      <c r="D1070" s="408"/>
      <c r="E1070" s="408"/>
      <c r="F1070" s="408"/>
      <c r="G1070" s="408"/>
      <c r="H1070" s="408"/>
      <c r="I1070" s="408"/>
      <c r="J1070" s="409"/>
      <c r="K1070" s="410"/>
      <c r="L1070" s="410"/>
      <c r="M1070" s="410"/>
      <c r="N1070" s="410"/>
      <c r="O1070" s="410"/>
      <c r="P1070" s="304"/>
      <c r="Q1070" s="304"/>
      <c r="R1070" s="304"/>
      <c r="S1070" s="304"/>
      <c r="T1070" s="304"/>
      <c r="U1070" s="304"/>
      <c r="V1070" s="304"/>
      <c r="W1070" s="304"/>
      <c r="X1070" s="304"/>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4">
        <v>29</v>
      </c>
      <c r="B1071" s="394">
        <v>1</v>
      </c>
      <c r="C1071" s="408"/>
      <c r="D1071" s="408"/>
      <c r="E1071" s="408"/>
      <c r="F1071" s="408"/>
      <c r="G1071" s="408"/>
      <c r="H1071" s="408"/>
      <c r="I1071" s="408"/>
      <c r="J1071" s="409"/>
      <c r="K1071" s="410"/>
      <c r="L1071" s="410"/>
      <c r="M1071" s="410"/>
      <c r="N1071" s="410"/>
      <c r="O1071" s="410"/>
      <c r="P1071" s="304"/>
      <c r="Q1071" s="304"/>
      <c r="R1071" s="304"/>
      <c r="S1071" s="304"/>
      <c r="T1071" s="304"/>
      <c r="U1071" s="304"/>
      <c r="V1071" s="304"/>
      <c r="W1071" s="304"/>
      <c r="X1071" s="304"/>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4">
        <v>30</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0"/>
      <c r="B1075" s="340"/>
      <c r="C1075" s="340" t="s">
        <v>26</v>
      </c>
      <c r="D1075" s="340"/>
      <c r="E1075" s="340"/>
      <c r="F1075" s="340"/>
      <c r="G1075" s="340"/>
      <c r="H1075" s="340"/>
      <c r="I1075" s="340"/>
      <c r="J1075" s="263" t="s">
        <v>221</v>
      </c>
      <c r="K1075" s="95"/>
      <c r="L1075" s="95"/>
      <c r="M1075" s="95"/>
      <c r="N1075" s="95"/>
      <c r="O1075" s="95"/>
      <c r="P1075" s="328" t="s">
        <v>196</v>
      </c>
      <c r="Q1075" s="328"/>
      <c r="R1075" s="328"/>
      <c r="S1075" s="328"/>
      <c r="T1075" s="328"/>
      <c r="U1075" s="328"/>
      <c r="V1075" s="328"/>
      <c r="W1075" s="328"/>
      <c r="X1075" s="328"/>
      <c r="Y1075" s="338" t="s">
        <v>219</v>
      </c>
      <c r="Z1075" s="339"/>
      <c r="AA1075" s="339"/>
      <c r="AB1075" s="339"/>
      <c r="AC1075" s="263" t="s">
        <v>256</v>
      </c>
      <c r="AD1075" s="263"/>
      <c r="AE1075" s="263"/>
      <c r="AF1075" s="263"/>
      <c r="AG1075" s="263"/>
      <c r="AH1075" s="338" t="s">
        <v>283</v>
      </c>
      <c r="AI1075" s="340"/>
      <c r="AJ1075" s="340"/>
      <c r="AK1075" s="340"/>
      <c r="AL1075" s="340" t="s">
        <v>21</v>
      </c>
      <c r="AM1075" s="340"/>
      <c r="AN1075" s="340"/>
      <c r="AO1075" s="414"/>
      <c r="AP1075" s="415" t="s">
        <v>222</v>
      </c>
      <c r="AQ1075" s="415"/>
      <c r="AR1075" s="415"/>
      <c r="AS1075" s="415"/>
      <c r="AT1075" s="415"/>
      <c r="AU1075" s="415"/>
      <c r="AV1075" s="415"/>
      <c r="AW1075" s="415"/>
      <c r="AX1075" s="415"/>
      <c r="AY1075">
        <f t="shared" ref="AY1075:AY1076" si="124">$AY$1073</f>
        <v>0</v>
      </c>
    </row>
    <row r="1076" spans="1:51" ht="30" hidden="1" customHeight="1" x14ac:dyDescent="0.15">
      <c r="A1076" s="394">
        <v>1</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7"/>
      <c r="Z1076" s="308"/>
      <c r="AA1076" s="308"/>
      <c r="AB1076" s="309"/>
      <c r="AC1076" s="311"/>
      <c r="AD1076" s="312"/>
      <c r="AE1076" s="312"/>
      <c r="AF1076" s="312"/>
      <c r="AG1076" s="312"/>
      <c r="AH1076" s="411"/>
      <c r="AI1076" s="412"/>
      <c r="AJ1076" s="412"/>
      <c r="AK1076" s="412"/>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4">
        <v>2</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7"/>
      <c r="Z1077" s="308"/>
      <c r="AA1077" s="308"/>
      <c r="AB1077" s="309"/>
      <c r="AC1077" s="311"/>
      <c r="AD1077" s="312"/>
      <c r="AE1077" s="312"/>
      <c r="AF1077" s="312"/>
      <c r="AG1077" s="312"/>
      <c r="AH1077" s="411"/>
      <c r="AI1077" s="412"/>
      <c r="AJ1077" s="412"/>
      <c r="AK1077" s="412"/>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4">
        <v>3</v>
      </c>
      <c r="B1078" s="394">
        <v>1</v>
      </c>
      <c r="C1078" s="413"/>
      <c r="D1078" s="408"/>
      <c r="E1078" s="408"/>
      <c r="F1078" s="408"/>
      <c r="G1078" s="408"/>
      <c r="H1078" s="408"/>
      <c r="I1078" s="408"/>
      <c r="J1078" s="409"/>
      <c r="K1078" s="410"/>
      <c r="L1078" s="410"/>
      <c r="M1078" s="410"/>
      <c r="N1078" s="410"/>
      <c r="O1078" s="410"/>
      <c r="P1078" s="303"/>
      <c r="Q1078" s="304"/>
      <c r="R1078" s="304"/>
      <c r="S1078" s="304"/>
      <c r="T1078" s="304"/>
      <c r="U1078" s="304"/>
      <c r="V1078" s="304"/>
      <c r="W1078" s="304"/>
      <c r="X1078" s="304"/>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4">
        <v>4</v>
      </c>
      <c r="B1079" s="394">
        <v>1</v>
      </c>
      <c r="C1079" s="413"/>
      <c r="D1079" s="408"/>
      <c r="E1079" s="408"/>
      <c r="F1079" s="408"/>
      <c r="G1079" s="408"/>
      <c r="H1079" s="408"/>
      <c r="I1079" s="408"/>
      <c r="J1079" s="409"/>
      <c r="K1079" s="410"/>
      <c r="L1079" s="410"/>
      <c r="M1079" s="410"/>
      <c r="N1079" s="410"/>
      <c r="O1079" s="410"/>
      <c r="P1079" s="303"/>
      <c r="Q1079" s="304"/>
      <c r="R1079" s="304"/>
      <c r="S1079" s="304"/>
      <c r="T1079" s="304"/>
      <c r="U1079" s="304"/>
      <c r="V1079" s="304"/>
      <c r="W1079" s="304"/>
      <c r="X1079" s="304"/>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4">
        <v>5</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4">
        <v>6</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4">
        <v>7</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4">
        <v>8</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4">
        <v>9</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4">
        <v>10</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4">
        <v>11</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4">
        <v>12</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4">
        <v>13</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4">
        <v>14</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4">
        <v>15</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4">
        <v>16</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4">
        <v>17</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4">
        <v>18</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4">
        <v>19</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4">
        <v>20</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4">
        <v>21</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4">
        <v>22</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4">
        <v>23</v>
      </c>
      <c r="B1098" s="394">
        <v>1</v>
      </c>
      <c r="C1098" s="408"/>
      <c r="D1098" s="408"/>
      <c r="E1098" s="408"/>
      <c r="F1098" s="408"/>
      <c r="G1098" s="408"/>
      <c r="H1098" s="408"/>
      <c r="I1098" s="408"/>
      <c r="J1098" s="409"/>
      <c r="K1098" s="410"/>
      <c r="L1098" s="410"/>
      <c r="M1098" s="410"/>
      <c r="N1098" s="410"/>
      <c r="O1098" s="410"/>
      <c r="P1098" s="304"/>
      <c r="Q1098" s="304"/>
      <c r="R1098" s="304"/>
      <c r="S1098" s="304"/>
      <c r="T1098" s="304"/>
      <c r="U1098" s="304"/>
      <c r="V1098" s="304"/>
      <c r="W1098" s="304"/>
      <c r="X1098" s="304"/>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4">
        <v>24</v>
      </c>
      <c r="B1099" s="394">
        <v>1</v>
      </c>
      <c r="C1099" s="408"/>
      <c r="D1099" s="408"/>
      <c r="E1099" s="408"/>
      <c r="F1099" s="408"/>
      <c r="G1099" s="408"/>
      <c r="H1099" s="408"/>
      <c r="I1099" s="408"/>
      <c r="J1099" s="409"/>
      <c r="K1099" s="410"/>
      <c r="L1099" s="410"/>
      <c r="M1099" s="410"/>
      <c r="N1099" s="410"/>
      <c r="O1099" s="410"/>
      <c r="P1099" s="304"/>
      <c r="Q1099" s="304"/>
      <c r="R1099" s="304"/>
      <c r="S1099" s="304"/>
      <c r="T1099" s="304"/>
      <c r="U1099" s="304"/>
      <c r="V1099" s="304"/>
      <c r="W1099" s="304"/>
      <c r="X1099" s="304"/>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4">
        <v>25</v>
      </c>
      <c r="B1100" s="394">
        <v>1</v>
      </c>
      <c r="C1100" s="408"/>
      <c r="D1100" s="408"/>
      <c r="E1100" s="408"/>
      <c r="F1100" s="408"/>
      <c r="G1100" s="408"/>
      <c r="H1100" s="408"/>
      <c r="I1100" s="408"/>
      <c r="J1100" s="409"/>
      <c r="K1100" s="410"/>
      <c r="L1100" s="410"/>
      <c r="M1100" s="410"/>
      <c r="N1100" s="410"/>
      <c r="O1100" s="410"/>
      <c r="P1100" s="304"/>
      <c r="Q1100" s="304"/>
      <c r="R1100" s="304"/>
      <c r="S1100" s="304"/>
      <c r="T1100" s="304"/>
      <c r="U1100" s="304"/>
      <c r="V1100" s="304"/>
      <c r="W1100" s="304"/>
      <c r="X1100" s="304"/>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4">
        <v>26</v>
      </c>
      <c r="B1101" s="394">
        <v>1</v>
      </c>
      <c r="C1101" s="408"/>
      <c r="D1101" s="408"/>
      <c r="E1101" s="408"/>
      <c r="F1101" s="408"/>
      <c r="G1101" s="408"/>
      <c r="H1101" s="408"/>
      <c r="I1101" s="408"/>
      <c r="J1101" s="409"/>
      <c r="K1101" s="410"/>
      <c r="L1101" s="410"/>
      <c r="M1101" s="410"/>
      <c r="N1101" s="410"/>
      <c r="O1101" s="410"/>
      <c r="P1101" s="304"/>
      <c r="Q1101" s="304"/>
      <c r="R1101" s="304"/>
      <c r="S1101" s="304"/>
      <c r="T1101" s="304"/>
      <c r="U1101" s="304"/>
      <c r="V1101" s="304"/>
      <c r="W1101" s="304"/>
      <c r="X1101" s="304"/>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4">
        <v>27</v>
      </c>
      <c r="B1102" s="394">
        <v>1</v>
      </c>
      <c r="C1102" s="408"/>
      <c r="D1102" s="408"/>
      <c r="E1102" s="408"/>
      <c r="F1102" s="408"/>
      <c r="G1102" s="408"/>
      <c r="H1102" s="408"/>
      <c r="I1102" s="408"/>
      <c r="J1102" s="409"/>
      <c r="K1102" s="410"/>
      <c r="L1102" s="410"/>
      <c r="M1102" s="410"/>
      <c r="N1102" s="410"/>
      <c r="O1102" s="410"/>
      <c r="P1102" s="304"/>
      <c r="Q1102" s="304"/>
      <c r="R1102" s="304"/>
      <c r="S1102" s="304"/>
      <c r="T1102" s="304"/>
      <c r="U1102" s="304"/>
      <c r="V1102" s="304"/>
      <c r="W1102" s="304"/>
      <c r="X1102" s="304"/>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4">
        <v>28</v>
      </c>
      <c r="B1103" s="394">
        <v>1</v>
      </c>
      <c r="C1103" s="408"/>
      <c r="D1103" s="408"/>
      <c r="E1103" s="408"/>
      <c r="F1103" s="408"/>
      <c r="G1103" s="408"/>
      <c r="H1103" s="408"/>
      <c r="I1103" s="408"/>
      <c r="J1103" s="409"/>
      <c r="K1103" s="410"/>
      <c r="L1103" s="410"/>
      <c r="M1103" s="410"/>
      <c r="N1103" s="410"/>
      <c r="O1103" s="410"/>
      <c r="P1103" s="304"/>
      <c r="Q1103" s="304"/>
      <c r="R1103" s="304"/>
      <c r="S1103" s="304"/>
      <c r="T1103" s="304"/>
      <c r="U1103" s="304"/>
      <c r="V1103" s="304"/>
      <c r="W1103" s="304"/>
      <c r="X1103" s="304"/>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4">
        <v>29</v>
      </c>
      <c r="B1104" s="394">
        <v>1</v>
      </c>
      <c r="C1104" s="408"/>
      <c r="D1104" s="408"/>
      <c r="E1104" s="408"/>
      <c r="F1104" s="408"/>
      <c r="G1104" s="408"/>
      <c r="H1104" s="408"/>
      <c r="I1104" s="408"/>
      <c r="J1104" s="409"/>
      <c r="K1104" s="410"/>
      <c r="L1104" s="410"/>
      <c r="M1104" s="410"/>
      <c r="N1104" s="410"/>
      <c r="O1104" s="410"/>
      <c r="P1104" s="304"/>
      <c r="Q1104" s="304"/>
      <c r="R1104" s="304"/>
      <c r="S1104" s="304"/>
      <c r="T1104" s="304"/>
      <c r="U1104" s="304"/>
      <c r="V1104" s="304"/>
      <c r="W1104" s="304"/>
      <c r="X1104" s="304"/>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4">
        <v>30</v>
      </c>
      <c r="B1105" s="394">
        <v>1</v>
      </c>
      <c r="C1105" s="408"/>
      <c r="D1105" s="408"/>
      <c r="E1105" s="408"/>
      <c r="F1105" s="408"/>
      <c r="G1105" s="408"/>
      <c r="H1105" s="408"/>
      <c r="I1105" s="408"/>
      <c r="J1105" s="409"/>
      <c r="K1105" s="410"/>
      <c r="L1105" s="410"/>
      <c r="M1105" s="410"/>
      <c r="N1105" s="410"/>
      <c r="O1105" s="410"/>
      <c r="P1105" s="304"/>
      <c r="Q1105" s="304"/>
      <c r="R1105" s="304"/>
      <c r="S1105" s="304"/>
      <c r="T1105" s="304"/>
      <c r="U1105" s="304"/>
      <c r="V1105" s="304"/>
      <c r="W1105" s="304"/>
      <c r="X1105" s="304"/>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952" t="s">
        <v>247</v>
      </c>
      <c r="B1106" s="953"/>
      <c r="C1106" s="953"/>
      <c r="D1106" s="953"/>
      <c r="E1106" s="953"/>
      <c r="F1106" s="953"/>
      <c r="G1106" s="953"/>
      <c r="H1106" s="953"/>
      <c r="I1106" s="953"/>
      <c r="J1106" s="953"/>
      <c r="K1106" s="953"/>
      <c r="L1106" s="953"/>
      <c r="M1106" s="953"/>
      <c r="N1106" s="953"/>
      <c r="O1106" s="953"/>
      <c r="P1106" s="953"/>
      <c r="Q1106" s="953"/>
      <c r="R1106" s="953"/>
      <c r="S1106" s="953"/>
      <c r="T1106" s="953"/>
      <c r="U1106" s="953"/>
      <c r="V1106" s="953"/>
      <c r="W1106" s="953"/>
      <c r="X1106" s="953"/>
      <c r="Y1106" s="953"/>
      <c r="Z1106" s="953"/>
      <c r="AA1106" s="953"/>
      <c r="AB1106" s="953"/>
      <c r="AC1106" s="953"/>
      <c r="AD1106" s="953"/>
      <c r="AE1106" s="953"/>
      <c r="AF1106" s="953"/>
      <c r="AG1106" s="953"/>
      <c r="AH1106" s="953"/>
      <c r="AI1106" s="953"/>
      <c r="AJ1106" s="953"/>
      <c r="AK1106" s="954"/>
      <c r="AL1106" s="1019" t="s">
        <v>262</v>
      </c>
      <c r="AM1106" s="1020"/>
      <c r="AN1106" s="102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4"/>
      <c r="B1109" s="394"/>
      <c r="C1109" s="263" t="s">
        <v>215</v>
      </c>
      <c r="D1109" s="955"/>
      <c r="E1109" s="263" t="s">
        <v>214</v>
      </c>
      <c r="F1109" s="955"/>
      <c r="G1109" s="955"/>
      <c r="H1109" s="955"/>
      <c r="I1109" s="955"/>
      <c r="J1109" s="263" t="s">
        <v>221</v>
      </c>
      <c r="K1109" s="263"/>
      <c r="L1109" s="263"/>
      <c r="M1109" s="263"/>
      <c r="N1109" s="263"/>
      <c r="O1109" s="263"/>
      <c r="P1109" s="338" t="s">
        <v>27</v>
      </c>
      <c r="Q1109" s="338"/>
      <c r="R1109" s="338"/>
      <c r="S1109" s="338"/>
      <c r="T1109" s="338"/>
      <c r="U1109" s="338"/>
      <c r="V1109" s="338"/>
      <c r="W1109" s="338"/>
      <c r="X1109" s="338"/>
      <c r="Y1109" s="263" t="s">
        <v>223</v>
      </c>
      <c r="Z1109" s="955"/>
      <c r="AA1109" s="955"/>
      <c r="AB1109" s="955"/>
      <c r="AC1109" s="263" t="s">
        <v>197</v>
      </c>
      <c r="AD1109" s="263"/>
      <c r="AE1109" s="263"/>
      <c r="AF1109" s="263"/>
      <c r="AG1109" s="263"/>
      <c r="AH1109" s="338" t="s">
        <v>210</v>
      </c>
      <c r="AI1109" s="339"/>
      <c r="AJ1109" s="339"/>
      <c r="AK1109" s="339"/>
      <c r="AL1109" s="339" t="s">
        <v>21</v>
      </c>
      <c r="AM1109" s="339"/>
      <c r="AN1109" s="339"/>
      <c r="AO1109" s="957"/>
      <c r="AP1109" s="415" t="s">
        <v>248</v>
      </c>
      <c r="AQ1109" s="415"/>
      <c r="AR1109" s="415"/>
      <c r="AS1109" s="415"/>
      <c r="AT1109" s="415"/>
      <c r="AU1109" s="415"/>
      <c r="AV1109" s="415"/>
      <c r="AW1109" s="415"/>
      <c r="AX1109" s="415"/>
    </row>
    <row r="1110" spans="1:51" ht="30" hidden="1" customHeight="1" x14ac:dyDescent="0.15">
      <c r="A1110" s="394">
        <v>1</v>
      </c>
      <c r="B1110" s="394">
        <v>1</v>
      </c>
      <c r="C1110" s="420"/>
      <c r="D1110" s="420"/>
      <c r="E1110" s="248" t="s">
        <v>865</v>
      </c>
      <c r="F1110" s="956"/>
      <c r="G1110" s="956"/>
      <c r="H1110" s="956"/>
      <c r="I1110" s="956"/>
      <c r="J1110" s="409" t="s">
        <v>866</v>
      </c>
      <c r="K1110" s="410"/>
      <c r="L1110" s="410"/>
      <c r="M1110" s="410"/>
      <c r="N1110" s="410"/>
      <c r="O1110" s="410"/>
      <c r="P1110" s="303" t="s">
        <v>867</v>
      </c>
      <c r="Q1110" s="304"/>
      <c r="R1110" s="304"/>
      <c r="S1110" s="304"/>
      <c r="T1110" s="304"/>
      <c r="U1110" s="304"/>
      <c r="V1110" s="304"/>
      <c r="W1110" s="304"/>
      <c r="X1110" s="304"/>
      <c r="Y1110" s="307" t="s">
        <v>867</v>
      </c>
      <c r="Z1110" s="308"/>
      <c r="AA1110" s="308"/>
      <c r="AB1110" s="309"/>
      <c r="AC1110" s="311"/>
      <c r="AD1110" s="312"/>
      <c r="AE1110" s="312"/>
      <c r="AF1110" s="312"/>
      <c r="AG1110" s="312"/>
      <c r="AH1110" s="313" t="s">
        <v>868</v>
      </c>
      <c r="AI1110" s="314"/>
      <c r="AJ1110" s="314"/>
      <c r="AK1110" s="314"/>
      <c r="AL1110" s="315" t="s">
        <v>867</v>
      </c>
      <c r="AM1110" s="316"/>
      <c r="AN1110" s="316"/>
      <c r="AO1110" s="317"/>
      <c r="AP1110" s="310" t="s">
        <v>869</v>
      </c>
      <c r="AQ1110" s="310"/>
      <c r="AR1110" s="310"/>
      <c r="AS1110" s="310"/>
      <c r="AT1110" s="310"/>
      <c r="AU1110" s="310"/>
      <c r="AV1110" s="310"/>
      <c r="AW1110" s="310"/>
      <c r="AX1110" s="310"/>
    </row>
    <row r="1111" spans="1:51" ht="30" hidden="1" customHeight="1" x14ac:dyDescent="0.15">
      <c r="A1111" s="394">
        <v>2</v>
      </c>
      <c r="B1111" s="394">
        <v>1</v>
      </c>
      <c r="C1111" s="420"/>
      <c r="D1111" s="420"/>
      <c r="E1111" s="956"/>
      <c r="F1111" s="956"/>
      <c r="G1111" s="956"/>
      <c r="H1111" s="956"/>
      <c r="I1111" s="956"/>
      <c r="J1111" s="409"/>
      <c r="K1111" s="410"/>
      <c r="L1111" s="410"/>
      <c r="M1111" s="410"/>
      <c r="N1111" s="410"/>
      <c r="O1111" s="410"/>
      <c r="P1111" s="304"/>
      <c r="Q1111" s="304"/>
      <c r="R1111" s="304"/>
      <c r="S1111" s="304"/>
      <c r="T1111" s="304"/>
      <c r="U1111" s="304"/>
      <c r="V1111" s="304"/>
      <c r="W1111" s="304"/>
      <c r="X1111" s="304"/>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4">
        <v>3</v>
      </c>
      <c r="B1112" s="394">
        <v>1</v>
      </c>
      <c r="C1112" s="420"/>
      <c r="D1112" s="420"/>
      <c r="E1112" s="956"/>
      <c r="F1112" s="956"/>
      <c r="G1112" s="956"/>
      <c r="H1112" s="956"/>
      <c r="I1112" s="956"/>
      <c r="J1112" s="409"/>
      <c r="K1112" s="410"/>
      <c r="L1112" s="410"/>
      <c r="M1112" s="410"/>
      <c r="N1112" s="410"/>
      <c r="O1112" s="410"/>
      <c r="P1112" s="304"/>
      <c r="Q1112" s="304"/>
      <c r="R1112" s="304"/>
      <c r="S1112" s="304"/>
      <c r="T1112" s="304"/>
      <c r="U1112" s="304"/>
      <c r="V1112" s="304"/>
      <c r="W1112" s="304"/>
      <c r="X1112" s="304"/>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4">
        <v>4</v>
      </c>
      <c r="B1113" s="394">
        <v>1</v>
      </c>
      <c r="C1113" s="420"/>
      <c r="D1113" s="420"/>
      <c r="E1113" s="956"/>
      <c r="F1113" s="956"/>
      <c r="G1113" s="956"/>
      <c r="H1113" s="956"/>
      <c r="I1113" s="956"/>
      <c r="J1113" s="409"/>
      <c r="K1113" s="410"/>
      <c r="L1113" s="410"/>
      <c r="M1113" s="410"/>
      <c r="N1113" s="410"/>
      <c r="O1113" s="410"/>
      <c r="P1113" s="304"/>
      <c r="Q1113" s="304"/>
      <c r="R1113" s="304"/>
      <c r="S1113" s="304"/>
      <c r="T1113" s="304"/>
      <c r="U1113" s="304"/>
      <c r="V1113" s="304"/>
      <c r="W1113" s="304"/>
      <c r="X1113" s="304"/>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4">
        <v>5</v>
      </c>
      <c r="B1114" s="394">
        <v>1</v>
      </c>
      <c r="C1114" s="420"/>
      <c r="D1114" s="420"/>
      <c r="E1114" s="956"/>
      <c r="F1114" s="956"/>
      <c r="G1114" s="956"/>
      <c r="H1114" s="956"/>
      <c r="I1114" s="956"/>
      <c r="J1114" s="409"/>
      <c r="K1114" s="410"/>
      <c r="L1114" s="410"/>
      <c r="M1114" s="410"/>
      <c r="N1114" s="410"/>
      <c r="O1114" s="410"/>
      <c r="P1114" s="304"/>
      <c r="Q1114" s="304"/>
      <c r="R1114" s="304"/>
      <c r="S1114" s="304"/>
      <c r="T1114" s="304"/>
      <c r="U1114" s="304"/>
      <c r="V1114" s="304"/>
      <c r="W1114" s="304"/>
      <c r="X1114" s="304"/>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4">
        <v>6</v>
      </c>
      <c r="B1115" s="394">
        <v>1</v>
      </c>
      <c r="C1115" s="420"/>
      <c r="D1115" s="420"/>
      <c r="E1115" s="956"/>
      <c r="F1115" s="956"/>
      <c r="G1115" s="956"/>
      <c r="H1115" s="956"/>
      <c r="I1115" s="956"/>
      <c r="J1115" s="409"/>
      <c r="K1115" s="410"/>
      <c r="L1115" s="410"/>
      <c r="M1115" s="410"/>
      <c r="N1115" s="410"/>
      <c r="O1115" s="410"/>
      <c r="P1115" s="304"/>
      <c r="Q1115" s="304"/>
      <c r="R1115" s="304"/>
      <c r="S1115" s="304"/>
      <c r="T1115" s="304"/>
      <c r="U1115" s="304"/>
      <c r="V1115" s="304"/>
      <c r="W1115" s="304"/>
      <c r="X1115" s="304"/>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4">
        <v>7</v>
      </c>
      <c r="B1116" s="394">
        <v>1</v>
      </c>
      <c r="C1116" s="420"/>
      <c r="D1116" s="420"/>
      <c r="E1116" s="956"/>
      <c r="F1116" s="956"/>
      <c r="G1116" s="956"/>
      <c r="H1116" s="956"/>
      <c r="I1116" s="956"/>
      <c r="J1116" s="409"/>
      <c r="K1116" s="410"/>
      <c r="L1116" s="410"/>
      <c r="M1116" s="410"/>
      <c r="N1116" s="410"/>
      <c r="O1116" s="410"/>
      <c r="P1116" s="304"/>
      <c r="Q1116" s="304"/>
      <c r="R1116" s="304"/>
      <c r="S1116" s="304"/>
      <c r="T1116" s="304"/>
      <c r="U1116" s="304"/>
      <c r="V1116" s="304"/>
      <c r="W1116" s="304"/>
      <c r="X1116" s="304"/>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4">
        <v>8</v>
      </c>
      <c r="B1117" s="394">
        <v>1</v>
      </c>
      <c r="C1117" s="420"/>
      <c r="D1117" s="420"/>
      <c r="E1117" s="956"/>
      <c r="F1117" s="956"/>
      <c r="G1117" s="956"/>
      <c r="H1117" s="956"/>
      <c r="I1117" s="956"/>
      <c r="J1117" s="409"/>
      <c r="K1117" s="410"/>
      <c r="L1117" s="410"/>
      <c r="M1117" s="410"/>
      <c r="N1117" s="410"/>
      <c r="O1117" s="410"/>
      <c r="P1117" s="304"/>
      <c r="Q1117" s="304"/>
      <c r="R1117" s="304"/>
      <c r="S1117" s="304"/>
      <c r="T1117" s="304"/>
      <c r="U1117" s="304"/>
      <c r="V1117" s="304"/>
      <c r="W1117" s="304"/>
      <c r="X1117" s="304"/>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4">
        <v>9</v>
      </c>
      <c r="B1118" s="394">
        <v>1</v>
      </c>
      <c r="C1118" s="420"/>
      <c r="D1118" s="420"/>
      <c r="E1118" s="956"/>
      <c r="F1118" s="956"/>
      <c r="G1118" s="956"/>
      <c r="H1118" s="956"/>
      <c r="I1118" s="956"/>
      <c r="J1118" s="409"/>
      <c r="K1118" s="410"/>
      <c r="L1118" s="410"/>
      <c r="M1118" s="410"/>
      <c r="N1118" s="410"/>
      <c r="O1118" s="410"/>
      <c r="P1118" s="304"/>
      <c r="Q1118" s="304"/>
      <c r="R1118" s="304"/>
      <c r="S1118" s="304"/>
      <c r="T1118" s="304"/>
      <c r="U1118" s="304"/>
      <c r="V1118" s="304"/>
      <c r="W1118" s="304"/>
      <c r="X1118" s="304"/>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4">
        <v>10</v>
      </c>
      <c r="B1119" s="394">
        <v>1</v>
      </c>
      <c r="C1119" s="420"/>
      <c r="D1119" s="420"/>
      <c r="E1119" s="956"/>
      <c r="F1119" s="956"/>
      <c r="G1119" s="956"/>
      <c r="H1119" s="956"/>
      <c r="I1119" s="956"/>
      <c r="J1119" s="409"/>
      <c r="K1119" s="410"/>
      <c r="L1119" s="410"/>
      <c r="M1119" s="410"/>
      <c r="N1119" s="410"/>
      <c r="O1119" s="410"/>
      <c r="P1119" s="304"/>
      <c r="Q1119" s="304"/>
      <c r="R1119" s="304"/>
      <c r="S1119" s="304"/>
      <c r="T1119" s="304"/>
      <c r="U1119" s="304"/>
      <c r="V1119" s="304"/>
      <c r="W1119" s="304"/>
      <c r="X1119" s="304"/>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4">
        <v>11</v>
      </c>
      <c r="B1120" s="394">
        <v>1</v>
      </c>
      <c r="C1120" s="420"/>
      <c r="D1120" s="420"/>
      <c r="E1120" s="956"/>
      <c r="F1120" s="956"/>
      <c r="G1120" s="956"/>
      <c r="H1120" s="956"/>
      <c r="I1120" s="956"/>
      <c r="J1120" s="409"/>
      <c r="K1120" s="410"/>
      <c r="L1120" s="410"/>
      <c r="M1120" s="410"/>
      <c r="N1120" s="410"/>
      <c r="O1120" s="410"/>
      <c r="P1120" s="304"/>
      <c r="Q1120" s="304"/>
      <c r="R1120" s="304"/>
      <c r="S1120" s="304"/>
      <c r="T1120" s="304"/>
      <c r="U1120" s="304"/>
      <c r="V1120" s="304"/>
      <c r="W1120" s="304"/>
      <c r="X1120" s="304"/>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4">
        <v>12</v>
      </c>
      <c r="B1121" s="394">
        <v>1</v>
      </c>
      <c r="C1121" s="420"/>
      <c r="D1121" s="420"/>
      <c r="E1121" s="956"/>
      <c r="F1121" s="956"/>
      <c r="G1121" s="956"/>
      <c r="H1121" s="956"/>
      <c r="I1121" s="956"/>
      <c r="J1121" s="409"/>
      <c r="K1121" s="410"/>
      <c r="L1121" s="410"/>
      <c r="M1121" s="410"/>
      <c r="N1121" s="410"/>
      <c r="O1121" s="410"/>
      <c r="P1121" s="304"/>
      <c r="Q1121" s="304"/>
      <c r="R1121" s="304"/>
      <c r="S1121" s="304"/>
      <c r="T1121" s="304"/>
      <c r="U1121" s="304"/>
      <c r="V1121" s="304"/>
      <c r="W1121" s="304"/>
      <c r="X1121" s="304"/>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4">
        <v>13</v>
      </c>
      <c r="B1122" s="394">
        <v>1</v>
      </c>
      <c r="C1122" s="420"/>
      <c r="D1122" s="420"/>
      <c r="E1122" s="956"/>
      <c r="F1122" s="956"/>
      <c r="G1122" s="956"/>
      <c r="H1122" s="956"/>
      <c r="I1122" s="956"/>
      <c r="J1122" s="409"/>
      <c r="K1122" s="410"/>
      <c r="L1122" s="410"/>
      <c r="M1122" s="410"/>
      <c r="N1122" s="410"/>
      <c r="O1122" s="410"/>
      <c r="P1122" s="304"/>
      <c r="Q1122" s="304"/>
      <c r="R1122" s="304"/>
      <c r="S1122" s="304"/>
      <c r="T1122" s="304"/>
      <c r="U1122" s="304"/>
      <c r="V1122" s="304"/>
      <c r="W1122" s="304"/>
      <c r="X1122" s="304"/>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4">
        <v>14</v>
      </c>
      <c r="B1123" s="394">
        <v>1</v>
      </c>
      <c r="C1123" s="420"/>
      <c r="D1123" s="420"/>
      <c r="E1123" s="956"/>
      <c r="F1123" s="956"/>
      <c r="G1123" s="956"/>
      <c r="H1123" s="956"/>
      <c r="I1123" s="956"/>
      <c r="J1123" s="409"/>
      <c r="K1123" s="410"/>
      <c r="L1123" s="410"/>
      <c r="M1123" s="410"/>
      <c r="N1123" s="410"/>
      <c r="O1123" s="410"/>
      <c r="P1123" s="304"/>
      <c r="Q1123" s="304"/>
      <c r="R1123" s="304"/>
      <c r="S1123" s="304"/>
      <c r="T1123" s="304"/>
      <c r="U1123" s="304"/>
      <c r="V1123" s="304"/>
      <c r="W1123" s="304"/>
      <c r="X1123" s="304"/>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4">
        <v>15</v>
      </c>
      <c r="B1124" s="394">
        <v>1</v>
      </c>
      <c r="C1124" s="420"/>
      <c r="D1124" s="420"/>
      <c r="E1124" s="956"/>
      <c r="F1124" s="956"/>
      <c r="G1124" s="956"/>
      <c r="H1124" s="956"/>
      <c r="I1124" s="956"/>
      <c r="J1124" s="409"/>
      <c r="K1124" s="410"/>
      <c r="L1124" s="410"/>
      <c r="M1124" s="410"/>
      <c r="N1124" s="410"/>
      <c r="O1124" s="410"/>
      <c r="P1124" s="304"/>
      <c r="Q1124" s="304"/>
      <c r="R1124" s="304"/>
      <c r="S1124" s="304"/>
      <c r="T1124" s="304"/>
      <c r="U1124" s="304"/>
      <c r="V1124" s="304"/>
      <c r="W1124" s="304"/>
      <c r="X1124" s="304"/>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4">
        <v>16</v>
      </c>
      <c r="B1125" s="394">
        <v>1</v>
      </c>
      <c r="C1125" s="420"/>
      <c r="D1125" s="420"/>
      <c r="E1125" s="956"/>
      <c r="F1125" s="956"/>
      <c r="G1125" s="956"/>
      <c r="H1125" s="956"/>
      <c r="I1125" s="956"/>
      <c r="J1125" s="409"/>
      <c r="K1125" s="410"/>
      <c r="L1125" s="410"/>
      <c r="M1125" s="410"/>
      <c r="N1125" s="410"/>
      <c r="O1125" s="410"/>
      <c r="P1125" s="304"/>
      <c r="Q1125" s="304"/>
      <c r="R1125" s="304"/>
      <c r="S1125" s="304"/>
      <c r="T1125" s="304"/>
      <c r="U1125" s="304"/>
      <c r="V1125" s="304"/>
      <c r="W1125" s="304"/>
      <c r="X1125" s="304"/>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4">
        <v>17</v>
      </c>
      <c r="B1126" s="394">
        <v>1</v>
      </c>
      <c r="C1126" s="420"/>
      <c r="D1126" s="420"/>
      <c r="E1126" s="956"/>
      <c r="F1126" s="956"/>
      <c r="G1126" s="956"/>
      <c r="H1126" s="956"/>
      <c r="I1126" s="956"/>
      <c r="J1126" s="409"/>
      <c r="K1126" s="410"/>
      <c r="L1126" s="410"/>
      <c r="M1126" s="410"/>
      <c r="N1126" s="410"/>
      <c r="O1126" s="410"/>
      <c r="P1126" s="304"/>
      <c r="Q1126" s="304"/>
      <c r="R1126" s="304"/>
      <c r="S1126" s="304"/>
      <c r="T1126" s="304"/>
      <c r="U1126" s="304"/>
      <c r="V1126" s="304"/>
      <c r="W1126" s="304"/>
      <c r="X1126" s="304"/>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4">
        <v>18</v>
      </c>
      <c r="B1127" s="394">
        <v>1</v>
      </c>
      <c r="C1127" s="420"/>
      <c r="D1127" s="420"/>
      <c r="E1127" s="248"/>
      <c r="F1127" s="956"/>
      <c r="G1127" s="956"/>
      <c r="H1127" s="956"/>
      <c r="I1127" s="956"/>
      <c r="J1127" s="409"/>
      <c r="K1127" s="410"/>
      <c r="L1127" s="410"/>
      <c r="M1127" s="410"/>
      <c r="N1127" s="410"/>
      <c r="O1127" s="410"/>
      <c r="P1127" s="304"/>
      <c r="Q1127" s="304"/>
      <c r="R1127" s="304"/>
      <c r="S1127" s="304"/>
      <c r="T1127" s="304"/>
      <c r="U1127" s="304"/>
      <c r="V1127" s="304"/>
      <c r="W1127" s="304"/>
      <c r="X1127" s="304"/>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4">
        <v>19</v>
      </c>
      <c r="B1128" s="394">
        <v>1</v>
      </c>
      <c r="C1128" s="420"/>
      <c r="D1128" s="420"/>
      <c r="E1128" s="956"/>
      <c r="F1128" s="956"/>
      <c r="G1128" s="956"/>
      <c r="H1128" s="956"/>
      <c r="I1128" s="956"/>
      <c r="J1128" s="409"/>
      <c r="K1128" s="410"/>
      <c r="L1128" s="410"/>
      <c r="M1128" s="410"/>
      <c r="N1128" s="410"/>
      <c r="O1128" s="410"/>
      <c r="P1128" s="304"/>
      <c r="Q1128" s="304"/>
      <c r="R1128" s="304"/>
      <c r="S1128" s="304"/>
      <c r="T1128" s="304"/>
      <c r="U1128" s="304"/>
      <c r="V1128" s="304"/>
      <c r="W1128" s="304"/>
      <c r="X1128" s="304"/>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4">
        <v>20</v>
      </c>
      <c r="B1129" s="394">
        <v>1</v>
      </c>
      <c r="C1129" s="420"/>
      <c r="D1129" s="420"/>
      <c r="E1129" s="956"/>
      <c r="F1129" s="956"/>
      <c r="G1129" s="956"/>
      <c r="H1129" s="956"/>
      <c r="I1129" s="956"/>
      <c r="J1129" s="409"/>
      <c r="K1129" s="410"/>
      <c r="L1129" s="410"/>
      <c r="M1129" s="410"/>
      <c r="N1129" s="410"/>
      <c r="O1129" s="410"/>
      <c r="P1129" s="304"/>
      <c r="Q1129" s="304"/>
      <c r="R1129" s="304"/>
      <c r="S1129" s="304"/>
      <c r="T1129" s="304"/>
      <c r="U1129" s="304"/>
      <c r="V1129" s="304"/>
      <c r="W1129" s="304"/>
      <c r="X1129" s="304"/>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4">
        <v>21</v>
      </c>
      <c r="B1130" s="394">
        <v>1</v>
      </c>
      <c r="C1130" s="420"/>
      <c r="D1130" s="420"/>
      <c r="E1130" s="956"/>
      <c r="F1130" s="956"/>
      <c r="G1130" s="956"/>
      <c r="H1130" s="956"/>
      <c r="I1130" s="956"/>
      <c r="J1130" s="409"/>
      <c r="K1130" s="410"/>
      <c r="L1130" s="410"/>
      <c r="M1130" s="410"/>
      <c r="N1130" s="410"/>
      <c r="O1130" s="410"/>
      <c r="P1130" s="304"/>
      <c r="Q1130" s="304"/>
      <c r="R1130" s="304"/>
      <c r="S1130" s="304"/>
      <c r="T1130" s="304"/>
      <c r="U1130" s="304"/>
      <c r="V1130" s="304"/>
      <c r="W1130" s="304"/>
      <c r="X1130" s="304"/>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4">
        <v>22</v>
      </c>
      <c r="B1131" s="394">
        <v>1</v>
      </c>
      <c r="C1131" s="420"/>
      <c r="D1131" s="420"/>
      <c r="E1131" s="956"/>
      <c r="F1131" s="956"/>
      <c r="G1131" s="956"/>
      <c r="H1131" s="956"/>
      <c r="I1131" s="956"/>
      <c r="J1131" s="409"/>
      <c r="K1131" s="410"/>
      <c r="L1131" s="410"/>
      <c r="M1131" s="410"/>
      <c r="N1131" s="410"/>
      <c r="O1131" s="410"/>
      <c r="P1131" s="304"/>
      <c r="Q1131" s="304"/>
      <c r="R1131" s="304"/>
      <c r="S1131" s="304"/>
      <c r="T1131" s="304"/>
      <c r="U1131" s="304"/>
      <c r="V1131" s="304"/>
      <c r="W1131" s="304"/>
      <c r="X1131" s="304"/>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4">
        <v>23</v>
      </c>
      <c r="B1132" s="394">
        <v>1</v>
      </c>
      <c r="C1132" s="420"/>
      <c r="D1132" s="420"/>
      <c r="E1132" s="956"/>
      <c r="F1132" s="956"/>
      <c r="G1132" s="956"/>
      <c r="H1132" s="956"/>
      <c r="I1132" s="956"/>
      <c r="J1132" s="409"/>
      <c r="K1132" s="410"/>
      <c r="L1132" s="410"/>
      <c r="M1132" s="410"/>
      <c r="N1132" s="410"/>
      <c r="O1132" s="410"/>
      <c r="P1132" s="304"/>
      <c r="Q1132" s="304"/>
      <c r="R1132" s="304"/>
      <c r="S1132" s="304"/>
      <c r="T1132" s="304"/>
      <c r="U1132" s="304"/>
      <c r="V1132" s="304"/>
      <c r="W1132" s="304"/>
      <c r="X1132" s="304"/>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4">
        <v>24</v>
      </c>
      <c r="B1133" s="394">
        <v>1</v>
      </c>
      <c r="C1133" s="420"/>
      <c r="D1133" s="420"/>
      <c r="E1133" s="956"/>
      <c r="F1133" s="956"/>
      <c r="G1133" s="956"/>
      <c r="H1133" s="956"/>
      <c r="I1133" s="956"/>
      <c r="J1133" s="409"/>
      <c r="K1133" s="410"/>
      <c r="L1133" s="410"/>
      <c r="M1133" s="410"/>
      <c r="N1133" s="410"/>
      <c r="O1133" s="410"/>
      <c r="P1133" s="304"/>
      <c r="Q1133" s="304"/>
      <c r="R1133" s="304"/>
      <c r="S1133" s="304"/>
      <c r="T1133" s="304"/>
      <c r="U1133" s="304"/>
      <c r="V1133" s="304"/>
      <c r="W1133" s="304"/>
      <c r="X1133" s="304"/>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4">
        <v>25</v>
      </c>
      <c r="B1134" s="394">
        <v>1</v>
      </c>
      <c r="C1134" s="420"/>
      <c r="D1134" s="420"/>
      <c r="E1134" s="956"/>
      <c r="F1134" s="956"/>
      <c r="G1134" s="956"/>
      <c r="H1134" s="956"/>
      <c r="I1134" s="956"/>
      <c r="J1134" s="409"/>
      <c r="K1134" s="410"/>
      <c r="L1134" s="410"/>
      <c r="M1134" s="410"/>
      <c r="N1134" s="410"/>
      <c r="O1134" s="410"/>
      <c r="P1134" s="304"/>
      <c r="Q1134" s="304"/>
      <c r="R1134" s="304"/>
      <c r="S1134" s="304"/>
      <c r="T1134" s="304"/>
      <c r="U1134" s="304"/>
      <c r="V1134" s="304"/>
      <c r="W1134" s="304"/>
      <c r="X1134" s="304"/>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4">
        <v>26</v>
      </c>
      <c r="B1135" s="394">
        <v>1</v>
      </c>
      <c r="C1135" s="420"/>
      <c r="D1135" s="420"/>
      <c r="E1135" s="956"/>
      <c r="F1135" s="956"/>
      <c r="G1135" s="956"/>
      <c r="H1135" s="956"/>
      <c r="I1135" s="956"/>
      <c r="J1135" s="409"/>
      <c r="K1135" s="410"/>
      <c r="L1135" s="410"/>
      <c r="M1135" s="410"/>
      <c r="N1135" s="410"/>
      <c r="O1135" s="410"/>
      <c r="P1135" s="304"/>
      <c r="Q1135" s="304"/>
      <c r="R1135" s="304"/>
      <c r="S1135" s="304"/>
      <c r="T1135" s="304"/>
      <c r="U1135" s="304"/>
      <c r="V1135" s="304"/>
      <c r="W1135" s="304"/>
      <c r="X1135" s="304"/>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4">
        <v>27</v>
      </c>
      <c r="B1136" s="394">
        <v>1</v>
      </c>
      <c r="C1136" s="420"/>
      <c r="D1136" s="420"/>
      <c r="E1136" s="956"/>
      <c r="F1136" s="956"/>
      <c r="G1136" s="956"/>
      <c r="H1136" s="956"/>
      <c r="I1136" s="956"/>
      <c r="J1136" s="409"/>
      <c r="K1136" s="410"/>
      <c r="L1136" s="410"/>
      <c r="M1136" s="410"/>
      <c r="N1136" s="410"/>
      <c r="O1136" s="410"/>
      <c r="P1136" s="304"/>
      <c r="Q1136" s="304"/>
      <c r="R1136" s="304"/>
      <c r="S1136" s="304"/>
      <c r="T1136" s="304"/>
      <c r="U1136" s="304"/>
      <c r="V1136" s="304"/>
      <c r="W1136" s="304"/>
      <c r="X1136" s="304"/>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4">
        <v>28</v>
      </c>
      <c r="B1137" s="394">
        <v>1</v>
      </c>
      <c r="C1137" s="420"/>
      <c r="D1137" s="420"/>
      <c r="E1137" s="956"/>
      <c r="F1137" s="956"/>
      <c r="G1137" s="956"/>
      <c r="H1137" s="956"/>
      <c r="I1137" s="956"/>
      <c r="J1137" s="409"/>
      <c r="K1137" s="410"/>
      <c r="L1137" s="410"/>
      <c r="M1137" s="410"/>
      <c r="N1137" s="410"/>
      <c r="O1137" s="410"/>
      <c r="P1137" s="304"/>
      <c r="Q1137" s="304"/>
      <c r="R1137" s="304"/>
      <c r="S1137" s="304"/>
      <c r="T1137" s="304"/>
      <c r="U1137" s="304"/>
      <c r="V1137" s="304"/>
      <c r="W1137" s="304"/>
      <c r="X1137" s="304"/>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4">
        <v>29</v>
      </c>
      <c r="B1138" s="394">
        <v>1</v>
      </c>
      <c r="C1138" s="420"/>
      <c r="D1138" s="420"/>
      <c r="E1138" s="956"/>
      <c r="F1138" s="956"/>
      <c r="G1138" s="956"/>
      <c r="H1138" s="956"/>
      <c r="I1138" s="956"/>
      <c r="J1138" s="409"/>
      <c r="K1138" s="410"/>
      <c r="L1138" s="410"/>
      <c r="M1138" s="410"/>
      <c r="N1138" s="410"/>
      <c r="O1138" s="410"/>
      <c r="P1138" s="304"/>
      <c r="Q1138" s="304"/>
      <c r="R1138" s="304"/>
      <c r="S1138" s="304"/>
      <c r="T1138" s="304"/>
      <c r="U1138" s="304"/>
      <c r="V1138" s="304"/>
      <c r="W1138" s="304"/>
      <c r="X1138" s="304"/>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4">
        <v>30</v>
      </c>
      <c r="B1139" s="394">
        <v>1</v>
      </c>
      <c r="C1139" s="420"/>
      <c r="D1139" s="420"/>
      <c r="E1139" s="956"/>
      <c r="F1139" s="956"/>
      <c r="G1139" s="956"/>
      <c r="H1139" s="956"/>
      <c r="I1139" s="956"/>
      <c r="J1139" s="409"/>
      <c r="K1139" s="410"/>
      <c r="L1139" s="410"/>
      <c r="M1139" s="410"/>
      <c r="N1139" s="410"/>
      <c r="O1139" s="410"/>
      <c r="P1139" s="304"/>
      <c r="Q1139" s="304"/>
      <c r="R1139" s="304"/>
      <c r="S1139" s="304"/>
      <c r="T1139" s="304"/>
      <c r="U1139" s="304"/>
      <c r="V1139" s="304"/>
      <c r="W1139" s="304"/>
      <c r="X1139" s="304"/>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331" priority="14581">
      <formula>IF(RIGHT(TEXT(P14,"0.#"),1)=".",FALSE,TRUE)</formula>
    </cfRule>
    <cfRule type="expression" dxfId="2330" priority="14582">
      <formula>IF(RIGHT(TEXT(P14,"0.#"),1)=".",TRUE,FALSE)</formula>
    </cfRule>
  </conditionalFormatting>
  <conditionalFormatting sqref="AE32">
    <cfRule type="expression" dxfId="2329" priority="14571">
      <formula>IF(RIGHT(TEXT(AE32,"0.#"),1)=".",FALSE,TRUE)</formula>
    </cfRule>
    <cfRule type="expression" dxfId="2328" priority="14572">
      <formula>IF(RIGHT(TEXT(AE32,"0.#"),1)=".",TRUE,FALSE)</formula>
    </cfRule>
  </conditionalFormatting>
  <conditionalFormatting sqref="P18:AX18">
    <cfRule type="expression" dxfId="2327" priority="14457">
      <formula>IF(RIGHT(TEXT(P18,"0.#"),1)=".",FALSE,TRUE)</formula>
    </cfRule>
    <cfRule type="expression" dxfId="2326" priority="14458">
      <formula>IF(RIGHT(TEXT(P18,"0.#"),1)=".",TRUE,FALSE)</formula>
    </cfRule>
  </conditionalFormatting>
  <conditionalFormatting sqref="Y799">
    <cfRule type="expression" dxfId="2325" priority="14449">
      <formula>IF(RIGHT(TEXT(Y799,"0.#"),1)=".",FALSE,TRUE)</formula>
    </cfRule>
    <cfRule type="expression" dxfId="2324" priority="14450">
      <formula>IF(RIGHT(TEXT(Y799,"0.#"),1)=".",TRUE,FALSE)</formula>
    </cfRule>
  </conditionalFormatting>
  <conditionalFormatting sqref="Y830:Y837 Y828 Y817:Y824 Y815 Y804:Y811 Y802">
    <cfRule type="expression" dxfId="2323" priority="14231">
      <formula>IF(RIGHT(TEXT(Y802,"0.#"),1)=".",FALSE,TRUE)</formula>
    </cfRule>
    <cfRule type="expression" dxfId="2322" priority="14232">
      <formula>IF(RIGHT(TEXT(Y802,"0.#"),1)=".",TRUE,FALSE)</formula>
    </cfRule>
  </conditionalFormatting>
  <conditionalFormatting sqref="P15:AX15 P13:AX13 P16:AQ17">
    <cfRule type="expression" dxfId="2321" priority="14279">
      <formula>IF(RIGHT(TEXT(P13,"0.#"),1)=".",FALSE,TRUE)</formula>
    </cfRule>
    <cfRule type="expression" dxfId="2320" priority="14280">
      <formula>IF(RIGHT(TEXT(P13,"0.#"),1)=".",TRUE,FALSE)</formula>
    </cfRule>
  </conditionalFormatting>
  <conditionalFormatting sqref="P19:AJ19">
    <cfRule type="expression" dxfId="2319" priority="14277">
      <formula>IF(RIGHT(TEXT(P19,"0.#"),1)=".",FALSE,TRUE)</formula>
    </cfRule>
    <cfRule type="expression" dxfId="2318" priority="14278">
      <formula>IF(RIGHT(TEXT(P19,"0.#"),1)=".",TRUE,FALSE)</formula>
    </cfRule>
  </conditionalFormatting>
  <conditionalFormatting sqref="Y792:Y798">
    <cfRule type="expression" dxfId="2317" priority="14255">
      <formula>IF(RIGHT(TEXT(Y792,"0.#"),1)=".",FALSE,TRUE)</formula>
    </cfRule>
    <cfRule type="expression" dxfId="2316" priority="14256">
      <formula>IF(RIGHT(TEXT(Y792,"0.#"),1)=".",TRUE,FALSE)</formula>
    </cfRule>
  </conditionalFormatting>
  <conditionalFormatting sqref="AU799">
    <cfRule type="expression" dxfId="2315" priority="14251">
      <formula>IF(RIGHT(TEXT(AU799,"0.#"),1)=".",FALSE,TRUE)</formula>
    </cfRule>
    <cfRule type="expression" dxfId="2314" priority="14252">
      <formula>IF(RIGHT(TEXT(AU799,"0.#"),1)=".",TRUE,FALSE)</formula>
    </cfRule>
  </conditionalFormatting>
  <conditionalFormatting sqref="AU795:AU798">
    <cfRule type="expression" dxfId="2313" priority="14249">
      <formula>IF(RIGHT(TEXT(AU795,"0.#"),1)=".",FALSE,TRUE)</formula>
    </cfRule>
    <cfRule type="expression" dxfId="2312" priority="14250">
      <formula>IF(RIGHT(TEXT(AU795,"0.#"),1)=".",TRUE,FALSE)</formula>
    </cfRule>
  </conditionalFormatting>
  <conditionalFormatting sqref="Y829 Y816 Y803">
    <cfRule type="expression" dxfId="2311" priority="14235">
      <formula>IF(RIGHT(TEXT(Y803,"0.#"),1)=".",FALSE,TRUE)</formula>
    </cfRule>
    <cfRule type="expression" dxfId="2310" priority="14236">
      <formula>IF(RIGHT(TEXT(Y803,"0.#"),1)=".",TRUE,FALSE)</formula>
    </cfRule>
  </conditionalFormatting>
  <conditionalFormatting sqref="Y838 Y825 Y812">
    <cfRule type="expression" dxfId="2309" priority="14233">
      <formula>IF(RIGHT(TEXT(Y812,"0.#"),1)=".",FALSE,TRUE)</formula>
    </cfRule>
    <cfRule type="expression" dxfId="2308" priority="14234">
      <formula>IF(RIGHT(TEXT(Y812,"0.#"),1)=".",TRUE,FALSE)</formula>
    </cfRule>
  </conditionalFormatting>
  <conditionalFormatting sqref="AU829 AU816">
    <cfRule type="expression" dxfId="2307" priority="14229">
      <formula>IF(RIGHT(TEXT(AU816,"0.#"),1)=".",FALSE,TRUE)</formula>
    </cfRule>
    <cfRule type="expression" dxfId="2306" priority="14230">
      <formula>IF(RIGHT(TEXT(AU816,"0.#"),1)=".",TRUE,FALSE)</formula>
    </cfRule>
  </conditionalFormatting>
  <conditionalFormatting sqref="AU838 AU825 AU812">
    <cfRule type="expression" dxfId="2305" priority="14227">
      <formula>IF(RIGHT(TEXT(AU812,"0.#"),1)=".",FALSE,TRUE)</formula>
    </cfRule>
    <cfRule type="expression" dxfId="2304" priority="14228">
      <formula>IF(RIGHT(TEXT(AU812,"0.#"),1)=".",TRUE,FALSE)</formula>
    </cfRule>
  </conditionalFormatting>
  <conditionalFormatting sqref="AU830:AU837 AU828 AU817:AU824 AU815 AU804:AU811">
    <cfRule type="expression" dxfId="2303" priority="14225">
      <formula>IF(RIGHT(TEXT(AU804,"0.#"),1)=".",FALSE,TRUE)</formula>
    </cfRule>
    <cfRule type="expression" dxfId="2302" priority="14226">
      <formula>IF(RIGHT(TEXT(AU804,"0.#"),1)=".",TRUE,FALSE)</formula>
    </cfRule>
  </conditionalFormatting>
  <conditionalFormatting sqref="AM87">
    <cfRule type="expression" dxfId="2301" priority="13879">
      <formula>IF(RIGHT(TEXT(AM87,"0.#"),1)=".",FALSE,TRUE)</formula>
    </cfRule>
    <cfRule type="expression" dxfId="2300" priority="13880">
      <formula>IF(RIGHT(TEXT(AM87,"0.#"),1)=".",TRUE,FALSE)</formula>
    </cfRule>
  </conditionalFormatting>
  <conditionalFormatting sqref="AE55">
    <cfRule type="expression" dxfId="2299" priority="13947">
      <formula>IF(RIGHT(TEXT(AE55,"0.#"),1)=".",FALSE,TRUE)</formula>
    </cfRule>
    <cfRule type="expression" dxfId="2298" priority="13948">
      <formula>IF(RIGHT(TEXT(AE55,"0.#"),1)=".",TRUE,FALSE)</formula>
    </cfRule>
  </conditionalFormatting>
  <conditionalFormatting sqref="AI55">
    <cfRule type="expression" dxfId="2297" priority="13945">
      <formula>IF(RIGHT(TEXT(AI55,"0.#"),1)=".",FALSE,TRUE)</formula>
    </cfRule>
    <cfRule type="expression" dxfId="2296" priority="13946">
      <formula>IF(RIGHT(TEXT(AI55,"0.#"),1)=".",TRUE,FALSE)</formula>
    </cfRule>
  </conditionalFormatting>
  <conditionalFormatting sqref="AM34">
    <cfRule type="expression" dxfId="2295" priority="14025">
      <formula>IF(RIGHT(TEXT(AM34,"0.#"),1)=".",FALSE,TRUE)</formula>
    </cfRule>
    <cfRule type="expression" dxfId="2294" priority="14026">
      <formula>IF(RIGHT(TEXT(AM34,"0.#"),1)=".",TRUE,FALSE)</formula>
    </cfRule>
  </conditionalFormatting>
  <conditionalFormatting sqref="AE33">
    <cfRule type="expression" dxfId="2293" priority="14039">
      <formula>IF(RIGHT(TEXT(AE33,"0.#"),1)=".",FALSE,TRUE)</formula>
    </cfRule>
    <cfRule type="expression" dxfId="2292" priority="14040">
      <formula>IF(RIGHT(TEXT(AE33,"0.#"),1)=".",TRUE,FALSE)</formula>
    </cfRule>
  </conditionalFormatting>
  <conditionalFormatting sqref="AE34">
    <cfRule type="expression" dxfId="2291" priority="14037">
      <formula>IF(RIGHT(TEXT(AE34,"0.#"),1)=".",FALSE,TRUE)</formula>
    </cfRule>
    <cfRule type="expression" dxfId="2290" priority="14038">
      <formula>IF(RIGHT(TEXT(AE34,"0.#"),1)=".",TRUE,FALSE)</formula>
    </cfRule>
  </conditionalFormatting>
  <conditionalFormatting sqref="AI34">
    <cfRule type="expression" dxfId="2289" priority="14035">
      <formula>IF(RIGHT(TEXT(AI34,"0.#"),1)=".",FALSE,TRUE)</formula>
    </cfRule>
    <cfRule type="expression" dxfId="2288" priority="14036">
      <formula>IF(RIGHT(TEXT(AI34,"0.#"),1)=".",TRUE,FALSE)</formula>
    </cfRule>
  </conditionalFormatting>
  <conditionalFormatting sqref="AI33">
    <cfRule type="expression" dxfId="2287" priority="14033">
      <formula>IF(RIGHT(TEXT(AI33,"0.#"),1)=".",FALSE,TRUE)</formula>
    </cfRule>
    <cfRule type="expression" dxfId="2286" priority="14034">
      <formula>IF(RIGHT(TEXT(AI33,"0.#"),1)=".",TRUE,FALSE)</formula>
    </cfRule>
  </conditionalFormatting>
  <conditionalFormatting sqref="AI32">
    <cfRule type="expression" dxfId="2285" priority="14031">
      <formula>IF(RIGHT(TEXT(AI32,"0.#"),1)=".",FALSE,TRUE)</formula>
    </cfRule>
    <cfRule type="expression" dxfId="2284" priority="14032">
      <formula>IF(RIGHT(TEXT(AI32,"0.#"),1)=".",TRUE,FALSE)</formula>
    </cfRule>
  </conditionalFormatting>
  <conditionalFormatting sqref="AM32">
    <cfRule type="expression" dxfId="2283" priority="14029">
      <formula>IF(RIGHT(TEXT(AM32,"0.#"),1)=".",FALSE,TRUE)</formula>
    </cfRule>
    <cfRule type="expression" dxfId="2282" priority="14030">
      <formula>IF(RIGHT(TEXT(AM32,"0.#"),1)=".",TRUE,FALSE)</formula>
    </cfRule>
  </conditionalFormatting>
  <conditionalFormatting sqref="AM33">
    <cfRule type="expression" dxfId="2281" priority="14027">
      <formula>IF(RIGHT(TEXT(AM33,"0.#"),1)=".",FALSE,TRUE)</formula>
    </cfRule>
    <cfRule type="expression" dxfId="2280" priority="14028">
      <formula>IF(RIGHT(TEXT(AM33,"0.#"),1)=".",TRUE,FALSE)</formula>
    </cfRule>
  </conditionalFormatting>
  <conditionalFormatting sqref="AQ32:AQ34">
    <cfRule type="expression" dxfId="2279" priority="14019">
      <formula>IF(RIGHT(TEXT(AQ32,"0.#"),1)=".",FALSE,TRUE)</formula>
    </cfRule>
    <cfRule type="expression" dxfId="2278" priority="14020">
      <formula>IF(RIGHT(TEXT(AQ32,"0.#"),1)=".",TRUE,FALSE)</formula>
    </cfRule>
  </conditionalFormatting>
  <conditionalFormatting sqref="AU32:AU34">
    <cfRule type="expression" dxfId="2277" priority="14017">
      <formula>IF(RIGHT(TEXT(AU32,"0.#"),1)=".",FALSE,TRUE)</formula>
    </cfRule>
    <cfRule type="expression" dxfId="2276" priority="14018">
      <formula>IF(RIGHT(TEXT(AU32,"0.#"),1)=".",TRUE,FALSE)</formula>
    </cfRule>
  </conditionalFormatting>
  <conditionalFormatting sqref="AE53">
    <cfRule type="expression" dxfId="2275" priority="13951">
      <formula>IF(RIGHT(TEXT(AE53,"0.#"),1)=".",FALSE,TRUE)</formula>
    </cfRule>
    <cfRule type="expression" dxfId="2274" priority="13952">
      <formula>IF(RIGHT(TEXT(AE53,"0.#"),1)=".",TRUE,FALSE)</formula>
    </cfRule>
  </conditionalFormatting>
  <conditionalFormatting sqref="AE54">
    <cfRule type="expression" dxfId="2273" priority="13949">
      <formula>IF(RIGHT(TEXT(AE54,"0.#"),1)=".",FALSE,TRUE)</formula>
    </cfRule>
    <cfRule type="expression" dxfId="2272" priority="13950">
      <formula>IF(RIGHT(TEXT(AE54,"0.#"),1)=".",TRUE,FALSE)</formula>
    </cfRule>
  </conditionalFormatting>
  <conditionalFormatting sqref="AI54">
    <cfRule type="expression" dxfId="2271" priority="13943">
      <formula>IF(RIGHT(TEXT(AI54,"0.#"),1)=".",FALSE,TRUE)</formula>
    </cfRule>
    <cfRule type="expression" dxfId="2270" priority="13944">
      <formula>IF(RIGHT(TEXT(AI54,"0.#"),1)=".",TRUE,FALSE)</formula>
    </cfRule>
  </conditionalFormatting>
  <conditionalFormatting sqref="AI53">
    <cfRule type="expression" dxfId="2269" priority="13941">
      <formula>IF(RIGHT(TEXT(AI53,"0.#"),1)=".",FALSE,TRUE)</formula>
    </cfRule>
    <cfRule type="expression" dxfId="2268" priority="13942">
      <formula>IF(RIGHT(TEXT(AI53,"0.#"),1)=".",TRUE,FALSE)</formula>
    </cfRule>
  </conditionalFormatting>
  <conditionalFormatting sqref="AM53">
    <cfRule type="expression" dxfId="2267" priority="13939">
      <formula>IF(RIGHT(TEXT(AM53,"0.#"),1)=".",FALSE,TRUE)</formula>
    </cfRule>
    <cfRule type="expression" dxfId="2266" priority="13940">
      <formula>IF(RIGHT(TEXT(AM53,"0.#"),1)=".",TRUE,FALSE)</formula>
    </cfRule>
  </conditionalFormatting>
  <conditionalFormatting sqref="AM54">
    <cfRule type="expression" dxfId="2265" priority="13937">
      <formula>IF(RIGHT(TEXT(AM54,"0.#"),1)=".",FALSE,TRUE)</formula>
    </cfRule>
    <cfRule type="expression" dxfId="2264" priority="13938">
      <formula>IF(RIGHT(TEXT(AM54,"0.#"),1)=".",TRUE,FALSE)</formula>
    </cfRule>
  </conditionalFormatting>
  <conditionalFormatting sqref="AM55">
    <cfRule type="expression" dxfId="2263" priority="13935">
      <formula>IF(RIGHT(TEXT(AM55,"0.#"),1)=".",FALSE,TRUE)</formula>
    </cfRule>
    <cfRule type="expression" dxfId="2262" priority="13936">
      <formula>IF(RIGHT(TEXT(AM55,"0.#"),1)=".",TRUE,FALSE)</formula>
    </cfRule>
  </conditionalFormatting>
  <conditionalFormatting sqref="AE60">
    <cfRule type="expression" dxfId="2261" priority="13921">
      <formula>IF(RIGHT(TEXT(AE60,"0.#"),1)=".",FALSE,TRUE)</formula>
    </cfRule>
    <cfRule type="expression" dxfId="2260" priority="13922">
      <formula>IF(RIGHT(TEXT(AE60,"0.#"),1)=".",TRUE,FALSE)</formula>
    </cfRule>
  </conditionalFormatting>
  <conditionalFormatting sqref="AE61">
    <cfRule type="expression" dxfId="2259" priority="13919">
      <formula>IF(RIGHT(TEXT(AE61,"0.#"),1)=".",FALSE,TRUE)</formula>
    </cfRule>
    <cfRule type="expression" dxfId="2258" priority="13920">
      <formula>IF(RIGHT(TEXT(AE61,"0.#"),1)=".",TRUE,FALSE)</formula>
    </cfRule>
  </conditionalFormatting>
  <conditionalFormatting sqref="AE62">
    <cfRule type="expression" dxfId="2257" priority="13917">
      <formula>IF(RIGHT(TEXT(AE62,"0.#"),1)=".",FALSE,TRUE)</formula>
    </cfRule>
    <cfRule type="expression" dxfId="2256" priority="13918">
      <formula>IF(RIGHT(TEXT(AE62,"0.#"),1)=".",TRUE,FALSE)</formula>
    </cfRule>
  </conditionalFormatting>
  <conditionalFormatting sqref="AI62">
    <cfRule type="expression" dxfId="2255" priority="13915">
      <formula>IF(RIGHT(TEXT(AI62,"0.#"),1)=".",FALSE,TRUE)</formula>
    </cfRule>
    <cfRule type="expression" dxfId="2254" priority="13916">
      <formula>IF(RIGHT(TEXT(AI62,"0.#"),1)=".",TRUE,FALSE)</formula>
    </cfRule>
  </conditionalFormatting>
  <conditionalFormatting sqref="AI61">
    <cfRule type="expression" dxfId="2253" priority="13913">
      <formula>IF(RIGHT(TEXT(AI61,"0.#"),1)=".",FALSE,TRUE)</formula>
    </cfRule>
    <cfRule type="expression" dxfId="2252" priority="13914">
      <formula>IF(RIGHT(TEXT(AI61,"0.#"),1)=".",TRUE,FALSE)</formula>
    </cfRule>
  </conditionalFormatting>
  <conditionalFormatting sqref="AI60">
    <cfRule type="expression" dxfId="2251" priority="13911">
      <formula>IF(RIGHT(TEXT(AI60,"0.#"),1)=".",FALSE,TRUE)</formula>
    </cfRule>
    <cfRule type="expression" dxfId="2250" priority="13912">
      <formula>IF(RIGHT(TEXT(AI60,"0.#"),1)=".",TRUE,FALSE)</formula>
    </cfRule>
  </conditionalFormatting>
  <conditionalFormatting sqref="AM60">
    <cfRule type="expression" dxfId="2249" priority="13909">
      <formula>IF(RIGHT(TEXT(AM60,"0.#"),1)=".",FALSE,TRUE)</formula>
    </cfRule>
    <cfRule type="expression" dxfId="2248" priority="13910">
      <formula>IF(RIGHT(TEXT(AM60,"0.#"),1)=".",TRUE,FALSE)</formula>
    </cfRule>
  </conditionalFormatting>
  <conditionalFormatting sqref="AM61">
    <cfRule type="expression" dxfId="2247" priority="13907">
      <formula>IF(RIGHT(TEXT(AM61,"0.#"),1)=".",FALSE,TRUE)</formula>
    </cfRule>
    <cfRule type="expression" dxfId="2246" priority="13908">
      <formula>IF(RIGHT(TEXT(AM61,"0.#"),1)=".",TRUE,FALSE)</formula>
    </cfRule>
  </conditionalFormatting>
  <conditionalFormatting sqref="AM62">
    <cfRule type="expression" dxfId="2245" priority="13905">
      <formula>IF(RIGHT(TEXT(AM62,"0.#"),1)=".",FALSE,TRUE)</formula>
    </cfRule>
    <cfRule type="expression" dxfId="2244" priority="13906">
      <formula>IF(RIGHT(TEXT(AM62,"0.#"),1)=".",TRUE,FALSE)</formula>
    </cfRule>
  </conditionalFormatting>
  <conditionalFormatting sqref="AE87">
    <cfRule type="expression" dxfId="2243" priority="13891">
      <formula>IF(RIGHT(TEXT(AE87,"0.#"),1)=".",FALSE,TRUE)</formula>
    </cfRule>
    <cfRule type="expression" dxfId="2242" priority="13892">
      <formula>IF(RIGHT(TEXT(AE87,"0.#"),1)=".",TRUE,FALSE)</formula>
    </cfRule>
  </conditionalFormatting>
  <conditionalFormatting sqref="AE88">
    <cfRule type="expression" dxfId="2241" priority="13889">
      <formula>IF(RIGHT(TEXT(AE88,"0.#"),1)=".",FALSE,TRUE)</formula>
    </cfRule>
    <cfRule type="expression" dxfId="2240" priority="13890">
      <formula>IF(RIGHT(TEXT(AE88,"0.#"),1)=".",TRUE,FALSE)</formula>
    </cfRule>
  </conditionalFormatting>
  <conditionalFormatting sqref="AE89">
    <cfRule type="expression" dxfId="2239" priority="13887">
      <formula>IF(RIGHT(TEXT(AE89,"0.#"),1)=".",FALSE,TRUE)</formula>
    </cfRule>
    <cfRule type="expression" dxfId="2238" priority="13888">
      <formula>IF(RIGHT(TEXT(AE89,"0.#"),1)=".",TRUE,FALSE)</formula>
    </cfRule>
  </conditionalFormatting>
  <conditionalFormatting sqref="AI89">
    <cfRule type="expression" dxfId="2237" priority="13885">
      <formula>IF(RIGHT(TEXT(AI89,"0.#"),1)=".",FALSE,TRUE)</formula>
    </cfRule>
    <cfRule type="expression" dxfId="2236" priority="13886">
      <formula>IF(RIGHT(TEXT(AI89,"0.#"),1)=".",TRUE,FALSE)</formula>
    </cfRule>
  </conditionalFormatting>
  <conditionalFormatting sqref="AI88">
    <cfRule type="expression" dxfId="2235" priority="13883">
      <formula>IF(RIGHT(TEXT(AI88,"0.#"),1)=".",FALSE,TRUE)</formula>
    </cfRule>
    <cfRule type="expression" dxfId="2234" priority="13884">
      <formula>IF(RIGHT(TEXT(AI88,"0.#"),1)=".",TRUE,FALSE)</formula>
    </cfRule>
  </conditionalFormatting>
  <conditionalFormatting sqref="AI87">
    <cfRule type="expression" dxfId="2233" priority="13881">
      <formula>IF(RIGHT(TEXT(AI87,"0.#"),1)=".",FALSE,TRUE)</formula>
    </cfRule>
    <cfRule type="expression" dxfId="2232" priority="13882">
      <formula>IF(RIGHT(TEXT(AI87,"0.#"),1)=".",TRUE,FALSE)</formula>
    </cfRule>
  </conditionalFormatting>
  <conditionalFormatting sqref="AM88">
    <cfRule type="expression" dxfId="2231" priority="13877">
      <formula>IF(RIGHT(TEXT(AM88,"0.#"),1)=".",FALSE,TRUE)</formula>
    </cfRule>
    <cfRule type="expression" dxfId="2230" priority="13878">
      <formula>IF(RIGHT(TEXT(AM88,"0.#"),1)=".",TRUE,FALSE)</formula>
    </cfRule>
  </conditionalFormatting>
  <conditionalFormatting sqref="AM89">
    <cfRule type="expression" dxfId="2229" priority="13875">
      <formula>IF(RIGHT(TEXT(AM89,"0.#"),1)=".",FALSE,TRUE)</formula>
    </cfRule>
    <cfRule type="expression" dxfId="2228" priority="13876">
      <formula>IF(RIGHT(TEXT(AM89,"0.#"),1)=".",TRUE,FALSE)</formula>
    </cfRule>
  </conditionalFormatting>
  <conditionalFormatting sqref="AE92">
    <cfRule type="expression" dxfId="2227" priority="13861">
      <formula>IF(RIGHT(TEXT(AE92,"0.#"),1)=".",FALSE,TRUE)</formula>
    </cfRule>
    <cfRule type="expression" dxfId="2226" priority="13862">
      <formula>IF(RIGHT(TEXT(AE92,"0.#"),1)=".",TRUE,FALSE)</formula>
    </cfRule>
  </conditionalFormatting>
  <conditionalFormatting sqref="AE93">
    <cfRule type="expression" dxfId="2225" priority="13859">
      <formula>IF(RIGHT(TEXT(AE93,"0.#"),1)=".",FALSE,TRUE)</formula>
    </cfRule>
    <cfRule type="expression" dxfId="2224" priority="13860">
      <formula>IF(RIGHT(TEXT(AE93,"0.#"),1)=".",TRUE,FALSE)</formula>
    </cfRule>
  </conditionalFormatting>
  <conditionalFormatting sqref="AE94">
    <cfRule type="expression" dxfId="2223" priority="13857">
      <formula>IF(RIGHT(TEXT(AE94,"0.#"),1)=".",FALSE,TRUE)</formula>
    </cfRule>
    <cfRule type="expression" dxfId="2222" priority="13858">
      <formula>IF(RIGHT(TEXT(AE94,"0.#"),1)=".",TRUE,FALSE)</formula>
    </cfRule>
  </conditionalFormatting>
  <conditionalFormatting sqref="AI94">
    <cfRule type="expression" dxfId="2221" priority="13855">
      <formula>IF(RIGHT(TEXT(AI94,"0.#"),1)=".",FALSE,TRUE)</formula>
    </cfRule>
    <cfRule type="expression" dxfId="2220" priority="13856">
      <formula>IF(RIGHT(TEXT(AI94,"0.#"),1)=".",TRUE,FALSE)</formula>
    </cfRule>
  </conditionalFormatting>
  <conditionalFormatting sqref="AI93">
    <cfRule type="expression" dxfId="2219" priority="13853">
      <formula>IF(RIGHT(TEXT(AI93,"0.#"),1)=".",FALSE,TRUE)</formula>
    </cfRule>
    <cfRule type="expression" dxfId="2218" priority="13854">
      <formula>IF(RIGHT(TEXT(AI93,"0.#"),1)=".",TRUE,FALSE)</formula>
    </cfRule>
  </conditionalFormatting>
  <conditionalFormatting sqref="AI92">
    <cfRule type="expression" dxfId="2217" priority="13851">
      <formula>IF(RIGHT(TEXT(AI92,"0.#"),1)=".",FALSE,TRUE)</formula>
    </cfRule>
    <cfRule type="expression" dxfId="2216" priority="13852">
      <formula>IF(RIGHT(TEXT(AI92,"0.#"),1)=".",TRUE,FALSE)</formula>
    </cfRule>
  </conditionalFormatting>
  <conditionalFormatting sqref="AM92">
    <cfRule type="expression" dxfId="2215" priority="13849">
      <formula>IF(RIGHT(TEXT(AM92,"0.#"),1)=".",FALSE,TRUE)</formula>
    </cfRule>
    <cfRule type="expression" dxfId="2214" priority="13850">
      <formula>IF(RIGHT(TEXT(AM92,"0.#"),1)=".",TRUE,FALSE)</formula>
    </cfRule>
  </conditionalFormatting>
  <conditionalFormatting sqref="AM93">
    <cfRule type="expression" dxfId="2213" priority="13847">
      <formula>IF(RIGHT(TEXT(AM93,"0.#"),1)=".",FALSE,TRUE)</formula>
    </cfRule>
    <cfRule type="expression" dxfId="2212" priority="13848">
      <formula>IF(RIGHT(TEXT(AM93,"0.#"),1)=".",TRUE,FALSE)</formula>
    </cfRule>
  </conditionalFormatting>
  <conditionalFormatting sqref="AM94">
    <cfRule type="expression" dxfId="2211" priority="13845">
      <formula>IF(RIGHT(TEXT(AM94,"0.#"),1)=".",FALSE,TRUE)</formula>
    </cfRule>
    <cfRule type="expression" dxfId="2210" priority="13846">
      <formula>IF(RIGHT(TEXT(AM94,"0.#"),1)=".",TRUE,FALSE)</formula>
    </cfRule>
  </conditionalFormatting>
  <conditionalFormatting sqref="AE97">
    <cfRule type="expression" dxfId="2209" priority="13831">
      <formula>IF(RIGHT(TEXT(AE97,"0.#"),1)=".",FALSE,TRUE)</formula>
    </cfRule>
    <cfRule type="expression" dxfId="2208" priority="13832">
      <formula>IF(RIGHT(TEXT(AE97,"0.#"),1)=".",TRUE,FALSE)</formula>
    </cfRule>
  </conditionalFormatting>
  <conditionalFormatting sqref="AE98">
    <cfRule type="expression" dxfId="2207" priority="13829">
      <formula>IF(RIGHT(TEXT(AE98,"0.#"),1)=".",FALSE,TRUE)</formula>
    </cfRule>
    <cfRule type="expression" dxfId="2206" priority="13830">
      <formula>IF(RIGHT(TEXT(AE98,"0.#"),1)=".",TRUE,FALSE)</formula>
    </cfRule>
  </conditionalFormatting>
  <conditionalFormatting sqref="AE99">
    <cfRule type="expression" dxfId="2205" priority="13827">
      <formula>IF(RIGHT(TEXT(AE99,"0.#"),1)=".",FALSE,TRUE)</formula>
    </cfRule>
    <cfRule type="expression" dxfId="2204" priority="13828">
      <formula>IF(RIGHT(TEXT(AE99,"0.#"),1)=".",TRUE,FALSE)</formula>
    </cfRule>
  </conditionalFormatting>
  <conditionalFormatting sqref="AI99">
    <cfRule type="expression" dxfId="2203" priority="13825">
      <formula>IF(RIGHT(TEXT(AI99,"0.#"),1)=".",FALSE,TRUE)</formula>
    </cfRule>
    <cfRule type="expression" dxfId="2202" priority="13826">
      <formula>IF(RIGHT(TEXT(AI99,"0.#"),1)=".",TRUE,FALSE)</formula>
    </cfRule>
  </conditionalFormatting>
  <conditionalFormatting sqref="AI98">
    <cfRule type="expression" dxfId="2201" priority="13823">
      <formula>IF(RIGHT(TEXT(AI98,"0.#"),1)=".",FALSE,TRUE)</formula>
    </cfRule>
    <cfRule type="expression" dxfId="2200" priority="13824">
      <formula>IF(RIGHT(TEXT(AI98,"0.#"),1)=".",TRUE,FALSE)</formula>
    </cfRule>
  </conditionalFormatting>
  <conditionalFormatting sqref="AI97">
    <cfRule type="expression" dxfId="2199" priority="13821">
      <formula>IF(RIGHT(TEXT(AI97,"0.#"),1)=".",FALSE,TRUE)</formula>
    </cfRule>
    <cfRule type="expression" dxfId="2198" priority="13822">
      <formula>IF(RIGHT(TEXT(AI97,"0.#"),1)=".",TRUE,FALSE)</formula>
    </cfRule>
  </conditionalFormatting>
  <conditionalFormatting sqref="AM97">
    <cfRule type="expression" dxfId="2197" priority="13819">
      <formula>IF(RIGHT(TEXT(AM97,"0.#"),1)=".",FALSE,TRUE)</formula>
    </cfRule>
    <cfRule type="expression" dxfId="2196" priority="13820">
      <formula>IF(RIGHT(TEXT(AM97,"0.#"),1)=".",TRUE,FALSE)</formula>
    </cfRule>
  </conditionalFormatting>
  <conditionalFormatting sqref="AM98">
    <cfRule type="expression" dxfId="2195" priority="13817">
      <formula>IF(RIGHT(TEXT(AM98,"0.#"),1)=".",FALSE,TRUE)</formula>
    </cfRule>
    <cfRule type="expression" dxfId="2194" priority="13818">
      <formula>IF(RIGHT(TEXT(AM98,"0.#"),1)=".",TRUE,FALSE)</formula>
    </cfRule>
  </conditionalFormatting>
  <conditionalFormatting sqref="AM99">
    <cfRule type="expression" dxfId="2193" priority="13815">
      <formula>IF(RIGHT(TEXT(AM99,"0.#"),1)=".",FALSE,TRUE)</formula>
    </cfRule>
    <cfRule type="expression" dxfId="2192" priority="13816">
      <formula>IF(RIGHT(TEXT(AM99,"0.#"),1)=".",TRUE,FALSE)</formula>
    </cfRule>
  </conditionalFormatting>
  <conditionalFormatting sqref="AM101">
    <cfRule type="expression" dxfId="2191" priority="13799">
      <formula>IF(RIGHT(TEXT(AM101,"0.#"),1)=".",FALSE,TRUE)</formula>
    </cfRule>
    <cfRule type="expression" dxfId="2190" priority="13800">
      <formula>IF(RIGHT(TEXT(AM101,"0.#"),1)=".",TRUE,FALSE)</formula>
    </cfRule>
  </conditionalFormatting>
  <conditionalFormatting sqref="AM102">
    <cfRule type="expression" dxfId="2189" priority="13793">
      <formula>IF(RIGHT(TEXT(AM102,"0.#"),1)=".",FALSE,TRUE)</formula>
    </cfRule>
    <cfRule type="expression" dxfId="2188" priority="13794">
      <formula>IF(RIGHT(TEXT(AM102,"0.#"),1)=".",TRUE,FALSE)</formula>
    </cfRule>
  </conditionalFormatting>
  <conditionalFormatting sqref="AQ102">
    <cfRule type="expression" dxfId="2187" priority="13791">
      <formula>IF(RIGHT(TEXT(AQ102,"0.#"),1)=".",FALSE,TRUE)</formula>
    </cfRule>
    <cfRule type="expression" dxfId="2186" priority="13792">
      <formula>IF(RIGHT(TEXT(AQ102,"0.#"),1)=".",TRUE,FALSE)</formula>
    </cfRule>
  </conditionalFormatting>
  <conditionalFormatting sqref="AM104">
    <cfRule type="expression" dxfId="2185" priority="13785">
      <formula>IF(RIGHT(TEXT(AM104,"0.#"),1)=".",FALSE,TRUE)</formula>
    </cfRule>
    <cfRule type="expression" dxfId="2184" priority="13786">
      <formula>IF(RIGHT(TEXT(AM104,"0.#"),1)=".",TRUE,FALSE)</formula>
    </cfRule>
  </conditionalFormatting>
  <conditionalFormatting sqref="AM105">
    <cfRule type="expression" dxfId="2183" priority="13779">
      <formula>IF(RIGHT(TEXT(AM105,"0.#"),1)=".",FALSE,TRUE)</formula>
    </cfRule>
    <cfRule type="expression" dxfId="2182" priority="13780">
      <formula>IF(RIGHT(TEXT(AM105,"0.#"),1)=".",TRUE,FALSE)</formula>
    </cfRule>
  </conditionalFormatting>
  <conditionalFormatting sqref="AE107">
    <cfRule type="expression" dxfId="2181" priority="13775">
      <formula>IF(RIGHT(TEXT(AE107,"0.#"),1)=".",FALSE,TRUE)</formula>
    </cfRule>
    <cfRule type="expression" dxfId="2180" priority="13776">
      <formula>IF(RIGHT(TEXT(AE107,"0.#"),1)=".",TRUE,FALSE)</formula>
    </cfRule>
  </conditionalFormatting>
  <conditionalFormatting sqref="AI107">
    <cfRule type="expression" dxfId="2179" priority="13773">
      <formula>IF(RIGHT(TEXT(AI107,"0.#"),1)=".",FALSE,TRUE)</formula>
    </cfRule>
    <cfRule type="expression" dxfId="2178" priority="13774">
      <formula>IF(RIGHT(TEXT(AI107,"0.#"),1)=".",TRUE,FALSE)</formula>
    </cfRule>
  </conditionalFormatting>
  <conditionalFormatting sqref="AM107">
    <cfRule type="expression" dxfId="2177" priority="13771">
      <formula>IF(RIGHT(TEXT(AM107,"0.#"),1)=".",FALSE,TRUE)</formula>
    </cfRule>
    <cfRule type="expression" dxfId="2176" priority="13772">
      <formula>IF(RIGHT(TEXT(AM107,"0.#"),1)=".",TRUE,FALSE)</formula>
    </cfRule>
  </conditionalFormatting>
  <conditionalFormatting sqref="AE108">
    <cfRule type="expression" dxfId="2175" priority="13769">
      <formula>IF(RIGHT(TEXT(AE108,"0.#"),1)=".",FALSE,TRUE)</formula>
    </cfRule>
    <cfRule type="expression" dxfId="2174" priority="13770">
      <formula>IF(RIGHT(TEXT(AE108,"0.#"),1)=".",TRUE,FALSE)</formula>
    </cfRule>
  </conditionalFormatting>
  <conditionalFormatting sqref="AI108">
    <cfRule type="expression" dxfId="2173" priority="13767">
      <formula>IF(RIGHT(TEXT(AI108,"0.#"),1)=".",FALSE,TRUE)</formula>
    </cfRule>
    <cfRule type="expression" dxfId="2172" priority="13768">
      <formula>IF(RIGHT(TEXT(AI108,"0.#"),1)=".",TRUE,FALSE)</formula>
    </cfRule>
  </conditionalFormatting>
  <conditionalFormatting sqref="AM108">
    <cfRule type="expression" dxfId="2171" priority="13765">
      <formula>IF(RIGHT(TEXT(AM108,"0.#"),1)=".",FALSE,TRUE)</formula>
    </cfRule>
    <cfRule type="expression" dxfId="2170" priority="13766">
      <formula>IF(RIGHT(TEXT(AM108,"0.#"),1)=".",TRUE,FALSE)</formula>
    </cfRule>
  </conditionalFormatting>
  <conditionalFormatting sqref="AE110">
    <cfRule type="expression" dxfId="2169" priority="13761">
      <formula>IF(RIGHT(TEXT(AE110,"0.#"),1)=".",FALSE,TRUE)</formula>
    </cfRule>
    <cfRule type="expression" dxfId="2168" priority="13762">
      <formula>IF(RIGHT(TEXT(AE110,"0.#"),1)=".",TRUE,FALSE)</formula>
    </cfRule>
  </conditionalFormatting>
  <conditionalFormatting sqref="AI110">
    <cfRule type="expression" dxfId="2167" priority="13759">
      <formula>IF(RIGHT(TEXT(AI110,"0.#"),1)=".",FALSE,TRUE)</formula>
    </cfRule>
    <cfRule type="expression" dxfId="2166" priority="13760">
      <formula>IF(RIGHT(TEXT(AI110,"0.#"),1)=".",TRUE,FALSE)</formula>
    </cfRule>
  </conditionalFormatting>
  <conditionalFormatting sqref="AM110">
    <cfRule type="expression" dxfId="2165" priority="13757">
      <formula>IF(RIGHT(TEXT(AM110,"0.#"),1)=".",FALSE,TRUE)</formula>
    </cfRule>
    <cfRule type="expression" dxfId="2164" priority="13758">
      <formula>IF(RIGHT(TEXT(AM110,"0.#"),1)=".",TRUE,FALSE)</formula>
    </cfRule>
  </conditionalFormatting>
  <conditionalFormatting sqref="AE111">
    <cfRule type="expression" dxfId="2163" priority="13755">
      <formula>IF(RIGHT(TEXT(AE111,"0.#"),1)=".",FALSE,TRUE)</formula>
    </cfRule>
    <cfRule type="expression" dxfId="2162" priority="13756">
      <formula>IF(RIGHT(TEXT(AE111,"0.#"),1)=".",TRUE,FALSE)</formula>
    </cfRule>
  </conditionalFormatting>
  <conditionalFormatting sqref="AI111">
    <cfRule type="expression" dxfId="2161" priority="13753">
      <formula>IF(RIGHT(TEXT(AI111,"0.#"),1)=".",FALSE,TRUE)</formula>
    </cfRule>
    <cfRule type="expression" dxfId="2160" priority="13754">
      <formula>IF(RIGHT(TEXT(AI111,"0.#"),1)=".",TRUE,FALSE)</formula>
    </cfRule>
  </conditionalFormatting>
  <conditionalFormatting sqref="AM111">
    <cfRule type="expression" dxfId="2159" priority="13751">
      <formula>IF(RIGHT(TEXT(AM111,"0.#"),1)=".",FALSE,TRUE)</formula>
    </cfRule>
    <cfRule type="expression" dxfId="2158" priority="13752">
      <formula>IF(RIGHT(TEXT(AM111,"0.#"),1)=".",TRUE,FALSE)</formula>
    </cfRule>
  </conditionalFormatting>
  <conditionalFormatting sqref="AE113">
    <cfRule type="expression" dxfId="2157" priority="13747">
      <formula>IF(RIGHT(TEXT(AE113,"0.#"),1)=".",FALSE,TRUE)</formula>
    </cfRule>
    <cfRule type="expression" dxfId="2156" priority="13748">
      <formula>IF(RIGHT(TEXT(AE113,"0.#"),1)=".",TRUE,FALSE)</formula>
    </cfRule>
  </conditionalFormatting>
  <conditionalFormatting sqref="AI113">
    <cfRule type="expression" dxfId="2155" priority="13745">
      <formula>IF(RIGHT(TEXT(AI113,"0.#"),1)=".",FALSE,TRUE)</formula>
    </cfRule>
    <cfRule type="expression" dxfId="2154" priority="13746">
      <formula>IF(RIGHT(TEXT(AI113,"0.#"),1)=".",TRUE,FALSE)</formula>
    </cfRule>
  </conditionalFormatting>
  <conditionalFormatting sqref="AM113">
    <cfRule type="expression" dxfId="2153" priority="13743">
      <formula>IF(RIGHT(TEXT(AM113,"0.#"),1)=".",FALSE,TRUE)</formula>
    </cfRule>
    <cfRule type="expression" dxfId="2152" priority="13744">
      <formula>IF(RIGHT(TEXT(AM113,"0.#"),1)=".",TRUE,FALSE)</formula>
    </cfRule>
  </conditionalFormatting>
  <conditionalFormatting sqref="AE114">
    <cfRule type="expression" dxfId="2151" priority="13741">
      <formula>IF(RIGHT(TEXT(AE114,"0.#"),1)=".",FALSE,TRUE)</formula>
    </cfRule>
    <cfRule type="expression" dxfId="2150" priority="13742">
      <formula>IF(RIGHT(TEXT(AE114,"0.#"),1)=".",TRUE,FALSE)</formula>
    </cfRule>
  </conditionalFormatting>
  <conditionalFormatting sqref="AI114">
    <cfRule type="expression" dxfId="2149" priority="13739">
      <formula>IF(RIGHT(TEXT(AI114,"0.#"),1)=".",FALSE,TRUE)</formula>
    </cfRule>
    <cfRule type="expression" dxfId="2148" priority="13740">
      <formula>IF(RIGHT(TEXT(AI114,"0.#"),1)=".",TRUE,FALSE)</formula>
    </cfRule>
  </conditionalFormatting>
  <conditionalFormatting sqref="AM114">
    <cfRule type="expression" dxfId="2147" priority="13737">
      <formula>IF(RIGHT(TEXT(AM114,"0.#"),1)=".",FALSE,TRUE)</formula>
    </cfRule>
    <cfRule type="expression" dxfId="2146" priority="13738">
      <formula>IF(RIGHT(TEXT(AM114,"0.#"),1)=".",TRUE,FALSE)</formula>
    </cfRule>
  </conditionalFormatting>
  <conditionalFormatting sqref="AE116 AQ116">
    <cfRule type="expression" dxfId="2145" priority="13733">
      <formula>IF(RIGHT(TEXT(AE116,"0.#"),1)=".",FALSE,TRUE)</formula>
    </cfRule>
    <cfRule type="expression" dxfId="2144" priority="13734">
      <formula>IF(RIGHT(TEXT(AE116,"0.#"),1)=".",TRUE,FALSE)</formula>
    </cfRule>
  </conditionalFormatting>
  <conditionalFormatting sqref="AI116">
    <cfRule type="expression" dxfId="2143" priority="13731">
      <formula>IF(RIGHT(TEXT(AI116,"0.#"),1)=".",FALSE,TRUE)</formula>
    </cfRule>
    <cfRule type="expression" dxfId="2142" priority="13732">
      <formula>IF(RIGHT(TEXT(AI116,"0.#"),1)=".",TRUE,FALSE)</formula>
    </cfRule>
  </conditionalFormatting>
  <conditionalFormatting sqref="AM116">
    <cfRule type="expression" dxfId="2141" priority="13729">
      <formula>IF(RIGHT(TEXT(AM116,"0.#"),1)=".",FALSE,TRUE)</formula>
    </cfRule>
    <cfRule type="expression" dxfId="2140" priority="13730">
      <formula>IF(RIGHT(TEXT(AM116,"0.#"),1)=".",TRUE,FALSE)</formula>
    </cfRule>
  </conditionalFormatting>
  <conditionalFormatting sqref="AE117 AM117">
    <cfRule type="expression" dxfId="2139" priority="13727">
      <formula>IF(RIGHT(TEXT(AE117,"0.#"),1)=".",FALSE,TRUE)</formula>
    </cfRule>
    <cfRule type="expression" dxfId="2138" priority="13728">
      <formula>IF(RIGHT(TEXT(AE117,"0.#"),1)=".",TRUE,FALSE)</formula>
    </cfRule>
  </conditionalFormatting>
  <conditionalFormatting sqref="AI117">
    <cfRule type="expression" dxfId="2137" priority="13725">
      <formula>IF(RIGHT(TEXT(AI117,"0.#"),1)=".",FALSE,TRUE)</formula>
    </cfRule>
    <cfRule type="expression" dxfId="2136" priority="13726">
      <formula>IF(RIGHT(TEXT(AI117,"0.#"),1)=".",TRUE,FALSE)</formula>
    </cfRule>
  </conditionalFormatting>
  <conditionalFormatting sqref="AQ117">
    <cfRule type="expression" dxfId="2135" priority="13721">
      <formula>IF(RIGHT(TEXT(AQ117,"0.#"),1)=".",FALSE,TRUE)</formula>
    </cfRule>
    <cfRule type="expression" dxfId="2134" priority="13722">
      <formula>IF(RIGHT(TEXT(AQ117,"0.#"),1)=".",TRUE,FALSE)</formula>
    </cfRule>
  </conditionalFormatting>
  <conditionalFormatting sqref="AE119 AQ119">
    <cfRule type="expression" dxfId="2133" priority="13719">
      <formula>IF(RIGHT(TEXT(AE119,"0.#"),1)=".",FALSE,TRUE)</formula>
    </cfRule>
    <cfRule type="expression" dxfId="2132" priority="13720">
      <formula>IF(RIGHT(TEXT(AE119,"0.#"),1)=".",TRUE,FALSE)</formula>
    </cfRule>
  </conditionalFormatting>
  <conditionalFormatting sqref="AI119">
    <cfRule type="expression" dxfId="2131" priority="13717">
      <formula>IF(RIGHT(TEXT(AI119,"0.#"),1)=".",FALSE,TRUE)</formula>
    </cfRule>
    <cfRule type="expression" dxfId="2130" priority="13718">
      <formula>IF(RIGHT(TEXT(AI119,"0.#"),1)=".",TRUE,FALSE)</formula>
    </cfRule>
  </conditionalFormatting>
  <conditionalFormatting sqref="AM119">
    <cfRule type="expression" dxfId="2129" priority="13715">
      <formula>IF(RIGHT(TEXT(AM119,"0.#"),1)=".",FALSE,TRUE)</formula>
    </cfRule>
    <cfRule type="expression" dxfId="2128" priority="13716">
      <formula>IF(RIGHT(TEXT(AM119,"0.#"),1)=".",TRUE,FALSE)</formula>
    </cfRule>
  </conditionalFormatting>
  <conditionalFormatting sqref="AQ120">
    <cfRule type="expression" dxfId="2127" priority="13707">
      <formula>IF(RIGHT(TEXT(AQ120,"0.#"),1)=".",FALSE,TRUE)</formula>
    </cfRule>
    <cfRule type="expression" dxfId="2126" priority="13708">
      <formula>IF(RIGHT(TEXT(AQ120,"0.#"),1)=".",TRUE,FALSE)</formula>
    </cfRule>
  </conditionalFormatting>
  <conditionalFormatting sqref="AE122 AQ122">
    <cfRule type="expression" dxfId="2125" priority="13705">
      <formula>IF(RIGHT(TEXT(AE122,"0.#"),1)=".",FALSE,TRUE)</formula>
    </cfRule>
    <cfRule type="expression" dxfId="2124" priority="13706">
      <formula>IF(RIGHT(TEXT(AE122,"0.#"),1)=".",TRUE,FALSE)</formula>
    </cfRule>
  </conditionalFormatting>
  <conditionalFormatting sqref="AI122">
    <cfRule type="expression" dxfId="2123" priority="13703">
      <formula>IF(RIGHT(TEXT(AI122,"0.#"),1)=".",FALSE,TRUE)</formula>
    </cfRule>
    <cfRule type="expression" dxfId="2122" priority="13704">
      <formula>IF(RIGHT(TEXT(AI122,"0.#"),1)=".",TRUE,FALSE)</formula>
    </cfRule>
  </conditionalFormatting>
  <conditionalFormatting sqref="AM122">
    <cfRule type="expression" dxfId="2121" priority="13701">
      <formula>IF(RIGHT(TEXT(AM122,"0.#"),1)=".",FALSE,TRUE)</formula>
    </cfRule>
    <cfRule type="expression" dxfId="2120" priority="13702">
      <formula>IF(RIGHT(TEXT(AM122,"0.#"),1)=".",TRUE,FALSE)</formula>
    </cfRule>
  </conditionalFormatting>
  <conditionalFormatting sqref="AQ123">
    <cfRule type="expression" dxfId="2119" priority="13693">
      <formula>IF(RIGHT(TEXT(AQ123,"0.#"),1)=".",FALSE,TRUE)</formula>
    </cfRule>
    <cfRule type="expression" dxfId="2118" priority="13694">
      <formula>IF(RIGHT(TEXT(AQ123,"0.#"),1)=".",TRUE,FALSE)</formula>
    </cfRule>
  </conditionalFormatting>
  <conditionalFormatting sqref="AE125 AQ125">
    <cfRule type="expression" dxfId="2117" priority="13691">
      <formula>IF(RIGHT(TEXT(AE125,"0.#"),1)=".",FALSE,TRUE)</formula>
    </cfRule>
    <cfRule type="expression" dxfId="2116" priority="13692">
      <formula>IF(RIGHT(TEXT(AE125,"0.#"),1)=".",TRUE,FALSE)</formula>
    </cfRule>
  </conditionalFormatting>
  <conditionalFormatting sqref="AI125">
    <cfRule type="expression" dxfId="2115" priority="13689">
      <formula>IF(RIGHT(TEXT(AI125,"0.#"),1)=".",FALSE,TRUE)</formula>
    </cfRule>
    <cfRule type="expression" dxfId="2114" priority="13690">
      <formula>IF(RIGHT(TEXT(AI125,"0.#"),1)=".",TRUE,FALSE)</formula>
    </cfRule>
  </conditionalFormatting>
  <conditionalFormatting sqref="AM125">
    <cfRule type="expression" dxfId="2113" priority="13687">
      <formula>IF(RIGHT(TEXT(AM125,"0.#"),1)=".",FALSE,TRUE)</formula>
    </cfRule>
    <cfRule type="expression" dxfId="2112" priority="13688">
      <formula>IF(RIGHT(TEXT(AM125,"0.#"),1)=".",TRUE,FALSE)</formula>
    </cfRule>
  </conditionalFormatting>
  <conditionalFormatting sqref="AQ126">
    <cfRule type="expression" dxfId="2111" priority="13679">
      <formula>IF(RIGHT(TEXT(AQ126,"0.#"),1)=".",FALSE,TRUE)</formula>
    </cfRule>
    <cfRule type="expression" dxfId="2110" priority="13680">
      <formula>IF(RIGHT(TEXT(AQ126,"0.#"),1)=".",TRUE,FALSE)</formula>
    </cfRule>
  </conditionalFormatting>
  <conditionalFormatting sqref="AE128 AQ128">
    <cfRule type="expression" dxfId="2109" priority="13677">
      <formula>IF(RIGHT(TEXT(AE128,"0.#"),1)=".",FALSE,TRUE)</formula>
    </cfRule>
    <cfRule type="expression" dxfId="2108" priority="13678">
      <formula>IF(RIGHT(TEXT(AE128,"0.#"),1)=".",TRUE,FALSE)</formula>
    </cfRule>
  </conditionalFormatting>
  <conditionalFormatting sqref="AI128">
    <cfRule type="expression" dxfId="2107" priority="13675">
      <formula>IF(RIGHT(TEXT(AI128,"0.#"),1)=".",FALSE,TRUE)</formula>
    </cfRule>
    <cfRule type="expression" dxfId="2106" priority="13676">
      <formula>IF(RIGHT(TEXT(AI128,"0.#"),1)=".",TRUE,FALSE)</formula>
    </cfRule>
  </conditionalFormatting>
  <conditionalFormatting sqref="AM128">
    <cfRule type="expression" dxfId="2105" priority="13673">
      <formula>IF(RIGHT(TEXT(AM128,"0.#"),1)=".",FALSE,TRUE)</formula>
    </cfRule>
    <cfRule type="expression" dxfId="2104" priority="13674">
      <formula>IF(RIGHT(TEXT(AM128,"0.#"),1)=".",TRUE,FALSE)</formula>
    </cfRule>
  </conditionalFormatting>
  <conditionalFormatting sqref="AQ129">
    <cfRule type="expression" dxfId="2103" priority="13665">
      <formula>IF(RIGHT(TEXT(AQ129,"0.#"),1)=".",FALSE,TRUE)</formula>
    </cfRule>
    <cfRule type="expression" dxfId="2102" priority="13666">
      <formula>IF(RIGHT(TEXT(AQ129,"0.#"),1)=".",TRUE,FALSE)</formula>
    </cfRule>
  </conditionalFormatting>
  <conditionalFormatting sqref="AE75">
    <cfRule type="expression" dxfId="2101" priority="13663">
      <formula>IF(RIGHT(TEXT(AE75,"0.#"),1)=".",FALSE,TRUE)</formula>
    </cfRule>
    <cfRule type="expression" dxfId="2100" priority="13664">
      <formula>IF(RIGHT(TEXT(AE75,"0.#"),1)=".",TRUE,FALSE)</formula>
    </cfRule>
  </conditionalFormatting>
  <conditionalFormatting sqref="AE76">
    <cfRule type="expression" dxfId="2099" priority="13661">
      <formula>IF(RIGHT(TEXT(AE76,"0.#"),1)=".",FALSE,TRUE)</formula>
    </cfRule>
    <cfRule type="expression" dxfId="2098" priority="13662">
      <formula>IF(RIGHT(TEXT(AE76,"0.#"),1)=".",TRUE,FALSE)</formula>
    </cfRule>
  </conditionalFormatting>
  <conditionalFormatting sqref="AE77">
    <cfRule type="expression" dxfId="2097" priority="13659">
      <formula>IF(RIGHT(TEXT(AE77,"0.#"),1)=".",FALSE,TRUE)</formula>
    </cfRule>
    <cfRule type="expression" dxfId="2096" priority="13660">
      <formula>IF(RIGHT(TEXT(AE77,"0.#"),1)=".",TRUE,FALSE)</formula>
    </cfRule>
  </conditionalFormatting>
  <conditionalFormatting sqref="AI77">
    <cfRule type="expression" dxfId="2095" priority="13657">
      <formula>IF(RIGHT(TEXT(AI77,"0.#"),1)=".",FALSE,TRUE)</formula>
    </cfRule>
    <cfRule type="expression" dxfId="2094" priority="13658">
      <formula>IF(RIGHT(TEXT(AI77,"0.#"),1)=".",TRUE,FALSE)</formula>
    </cfRule>
  </conditionalFormatting>
  <conditionalFormatting sqref="AI76">
    <cfRule type="expression" dxfId="2093" priority="13655">
      <formula>IF(RIGHT(TEXT(AI76,"0.#"),1)=".",FALSE,TRUE)</formula>
    </cfRule>
    <cfRule type="expression" dxfId="2092" priority="13656">
      <formula>IF(RIGHT(TEXT(AI76,"0.#"),1)=".",TRUE,FALSE)</formula>
    </cfRule>
  </conditionalFormatting>
  <conditionalFormatting sqref="AI75">
    <cfRule type="expression" dxfId="2091" priority="13653">
      <formula>IF(RIGHT(TEXT(AI75,"0.#"),1)=".",FALSE,TRUE)</formula>
    </cfRule>
    <cfRule type="expression" dxfId="2090" priority="13654">
      <formula>IF(RIGHT(TEXT(AI75,"0.#"),1)=".",TRUE,FALSE)</formula>
    </cfRule>
  </conditionalFormatting>
  <conditionalFormatting sqref="AM75">
    <cfRule type="expression" dxfId="2089" priority="13651">
      <formula>IF(RIGHT(TEXT(AM75,"0.#"),1)=".",FALSE,TRUE)</formula>
    </cfRule>
    <cfRule type="expression" dxfId="2088" priority="13652">
      <formula>IF(RIGHT(TEXT(AM75,"0.#"),1)=".",TRUE,FALSE)</formula>
    </cfRule>
  </conditionalFormatting>
  <conditionalFormatting sqref="AM76">
    <cfRule type="expression" dxfId="2087" priority="13649">
      <formula>IF(RIGHT(TEXT(AM76,"0.#"),1)=".",FALSE,TRUE)</formula>
    </cfRule>
    <cfRule type="expression" dxfId="2086" priority="13650">
      <formula>IF(RIGHT(TEXT(AM76,"0.#"),1)=".",TRUE,FALSE)</formula>
    </cfRule>
  </conditionalFormatting>
  <conditionalFormatting sqref="AM77">
    <cfRule type="expression" dxfId="2085" priority="13647">
      <formula>IF(RIGHT(TEXT(AM77,"0.#"),1)=".",FALSE,TRUE)</formula>
    </cfRule>
    <cfRule type="expression" dxfId="2084" priority="13648">
      <formula>IF(RIGHT(TEXT(AM77,"0.#"),1)=".",TRUE,FALSE)</formula>
    </cfRule>
  </conditionalFormatting>
  <conditionalFormatting sqref="AE433">
    <cfRule type="expression" dxfId="2083" priority="13603">
      <formula>IF(RIGHT(TEXT(AE433,"0.#"),1)=".",FALSE,TRUE)</formula>
    </cfRule>
    <cfRule type="expression" dxfId="2082" priority="13604">
      <formula>IF(RIGHT(TEXT(AE433,"0.#"),1)=".",TRUE,FALSE)</formula>
    </cfRule>
  </conditionalFormatting>
  <conditionalFormatting sqref="AM435">
    <cfRule type="expression" dxfId="2081" priority="13587">
      <formula>IF(RIGHT(TEXT(AM435,"0.#"),1)=".",FALSE,TRUE)</formula>
    </cfRule>
    <cfRule type="expression" dxfId="2080" priority="13588">
      <formula>IF(RIGHT(TEXT(AM435,"0.#"),1)=".",TRUE,FALSE)</formula>
    </cfRule>
  </conditionalFormatting>
  <conditionalFormatting sqref="AE434">
    <cfRule type="expression" dxfId="2079" priority="13601">
      <formula>IF(RIGHT(TEXT(AE434,"0.#"),1)=".",FALSE,TRUE)</formula>
    </cfRule>
    <cfRule type="expression" dxfId="2078" priority="13602">
      <formula>IF(RIGHT(TEXT(AE434,"0.#"),1)=".",TRUE,FALSE)</formula>
    </cfRule>
  </conditionalFormatting>
  <conditionalFormatting sqref="AE435">
    <cfRule type="expression" dxfId="2077" priority="13599">
      <formula>IF(RIGHT(TEXT(AE435,"0.#"),1)=".",FALSE,TRUE)</formula>
    </cfRule>
    <cfRule type="expression" dxfId="2076" priority="13600">
      <formula>IF(RIGHT(TEXT(AE435,"0.#"),1)=".",TRUE,FALSE)</formula>
    </cfRule>
  </conditionalFormatting>
  <conditionalFormatting sqref="AM433">
    <cfRule type="expression" dxfId="2075" priority="13591">
      <formula>IF(RIGHT(TEXT(AM433,"0.#"),1)=".",FALSE,TRUE)</formula>
    </cfRule>
    <cfRule type="expression" dxfId="2074" priority="13592">
      <formula>IF(RIGHT(TEXT(AM433,"0.#"),1)=".",TRUE,FALSE)</formula>
    </cfRule>
  </conditionalFormatting>
  <conditionalFormatting sqref="AM434">
    <cfRule type="expression" dxfId="2073" priority="13589">
      <formula>IF(RIGHT(TEXT(AM434,"0.#"),1)=".",FALSE,TRUE)</formula>
    </cfRule>
    <cfRule type="expression" dxfId="2072" priority="13590">
      <formula>IF(RIGHT(TEXT(AM434,"0.#"),1)=".",TRUE,FALSE)</formula>
    </cfRule>
  </conditionalFormatting>
  <conditionalFormatting sqref="AU433">
    <cfRule type="expression" dxfId="2071" priority="13579">
      <formula>IF(RIGHT(TEXT(AU433,"0.#"),1)=".",FALSE,TRUE)</formula>
    </cfRule>
    <cfRule type="expression" dxfId="2070" priority="13580">
      <formula>IF(RIGHT(TEXT(AU433,"0.#"),1)=".",TRUE,FALSE)</formula>
    </cfRule>
  </conditionalFormatting>
  <conditionalFormatting sqref="AU434">
    <cfRule type="expression" dxfId="2069" priority="13577">
      <formula>IF(RIGHT(TEXT(AU434,"0.#"),1)=".",FALSE,TRUE)</formula>
    </cfRule>
    <cfRule type="expression" dxfId="2068" priority="13578">
      <formula>IF(RIGHT(TEXT(AU434,"0.#"),1)=".",TRUE,FALSE)</formula>
    </cfRule>
  </conditionalFormatting>
  <conditionalFormatting sqref="AU435">
    <cfRule type="expression" dxfId="2067" priority="13575">
      <formula>IF(RIGHT(TEXT(AU435,"0.#"),1)=".",FALSE,TRUE)</formula>
    </cfRule>
    <cfRule type="expression" dxfId="2066" priority="13576">
      <formula>IF(RIGHT(TEXT(AU435,"0.#"),1)=".",TRUE,FALSE)</formula>
    </cfRule>
  </conditionalFormatting>
  <conditionalFormatting sqref="AI435">
    <cfRule type="expression" dxfId="2065" priority="13509">
      <formula>IF(RIGHT(TEXT(AI435,"0.#"),1)=".",FALSE,TRUE)</formula>
    </cfRule>
    <cfRule type="expression" dxfId="2064" priority="13510">
      <formula>IF(RIGHT(TEXT(AI435,"0.#"),1)=".",TRUE,FALSE)</formula>
    </cfRule>
  </conditionalFormatting>
  <conditionalFormatting sqref="AI433">
    <cfRule type="expression" dxfId="2063" priority="13513">
      <formula>IF(RIGHT(TEXT(AI433,"0.#"),1)=".",FALSE,TRUE)</formula>
    </cfRule>
    <cfRule type="expression" dxfId="2062" priority="13514">
      <formula>IF(RIGHT(TEXT(AI433,"0.#"),1)=".",TRUE,FALSE)</formula>
    </cfRule>
  </conditionalFormatting>
  <conditionalFormatting sqref="AI434">
    <cfRule type="expression" dxfId="2061" priority="13511">
      <formula>IF(RIGHT(TEXT(AI434,"0.#"),1)=".",FALSE,TRUE)</formula>
    </cfRule>
    <cfRule type="expression" dxfId="2060" priority="13512">
      <formula>IF(RIGHT(TEXT(AI434,"0.#"),1)=".",TRUE,FALSE)</formula>
    </cfRule>
  </conditionalFormatting>
  <conditionalFormatting sqref="AQ434">
    <cfRule type="expression" dxfId="2059" priority="13495">
      <formula>IF(RIGHT(TEXT(AQ434,"0.#"),1)=".",FALSE,TRUE)</formula>
    </cfRule>
    <cfRule type="expression" dxfId="2058" priority="13496">
      <formula>IF(RIGHT(TEXT(AQ434,"0.#"),1)=".",TRUE,FALSE)</formula>
    </cfRule>
  </conditionalFormatting>
  <conditionalFormatting sqref="AQ435">
    <cfRule type="expression" dxfId="2057" priority="13481">
      <formula>IF(RIGHT(TEXT(AQ435,"0.#"),1)=".",FALSE,TRUE)</formula>
    </cfRule>
    <cfRule type="expression" dxfId="2056" priority="13482">
      <formula>IF(RIGHT(TEXT(AQ435,"0.#"),1)=".",TRUE,FALSE)</formula>
    </cfRule>
  </conditionalFormatting>
  <conditionalFormatting sqref="AQ433">
    <cfRule type="expression" dxfId="2055" priority="13479">
      <formula>IF(RIGHT(TEXT(AQ433,"0.#"),1)=".",FALSE,TRUE)</formula>
    </cfRule>
    <cfRule type="expression" dxfId="2054" priority="13480">
      <formula>IF(RIGHT(TEXT(AQ433,"0.#"),1)=".",TRUE,FALSE)</formula>
    </cfRule>
  </conditionalFormatting>
  <conditionalFormatting sqref="AL853:AO874">
    <cfRule type="expression" dxfId="2053" priority="7203">
      <formula>IF(AND(AL853&gt;=0, RIGHT(TEXT(AL853,"0.#"),1)&lt;&gt;"."),TRUE,FALSE)</formula>
    </cfRule>
    <cfRule type="expression" dxfId="2052" priority="7204">
      <formula>IF(AND(AL853&gt;=0, RIGHT(TEXT(AL853,"0.#"),1)="."),TRUE,FALSE)</formula>
    </cfRule>
    <cfRule type="expression" dxfId="2051" priority="7205">
      <formula>IF(AND(AL853&lt;0, RIGHT(TEXT(AL853,"0.#"),1)&lt;&gt;"."),TRUE,FALSE)</formula>
    </cfRule>
    <cfRule type="expression" dxfId="2050" priority="7206">
      <formula>IF(AND(AL853&lt;0, RIGHT(TEXT(AL853,"0.#"),1)="."),TRUE,FALSE)</formula>
    </cfRule>
  </conditionalFormatting>
  <conditionalFormatting sqref="AQ53:AQ55">
    <cfRule type="expression" dxfId="2049" priority="5225">
      <formula>IF(RIGHT(TEXT(AQ53,"0.#"),1)=".",FALSE,TRUE)</formula>
    </cfRule>
    <cfRule type="expression" dxfId="2048" priority="5226">
      <formula>IF(RIGHT(TEXT(AQ53,"0.#"),1)=".",TRUE,FALSE)</formula>
    </cfRule>
  </conditionalFormatting>
  <conditionalFormatting sqref="AU53:AU55">
    <cfRule type="expression" dxfId="2047" priority="5223">
      <formula>IF(RIGHT(TEXT(AU53,"0.#"),1)=".",FALSE,TRUE)</formula>
    </cfRule>
    <cfRule type="expression" dxfId="2046" priority="5224">
      <formula>IF(RIGHT(TEXT(AU53,"0.#"),1)=".",TRUE,FALSE)</formula>
    </cfRule>
  </conditionalFormatting>
  <conditionalFormatting sqref="AQ60:AQ62">
    <cfRule type="expression" dxfId="2045" priority="5221">
      <formula>IF(RIGHT(TEXT(AQ60,"0.#"),1)=".",FALSE,TRUE)</formula>
    </cfRule>
    <cfRule type="expression" dxfId="2044" priority="5222">
      <formula>IF(RIGHT(TEXT(AQ60,"0.#"),1)=".",TRUE,FALSE)</formula>
    </cfRule>
  </conditionalFormatting>
  <conditionalFormatting sqref="AU60:AU62">
    <cfRule type="expression" dxfId="2043" priority="5219">
      <formula>IF(RIGHT(TEXT(AU60,"0.#"),1)=".",FALSE,TRUE)</formula>
    </cfRule>
    <cfRule type="expression" dxfId="2042" priority="5220">
      <formula>IF(RIGHT(TEXT(AU60,"0.#"),1)=".",TRUE,FALSE)</formula>
    </cfRule>
  </conditionalFormatting>
  <conditionalFormatting sqref="AQ75:AQ77">
    <cfRule type="expression" dxfId="2041" priority="5217">
      <formula>IF(RIGHT(TEXT(AQ75,"0.#"),1)=".",FALSE,TRUE)</formula>
    </cfRule>
    <cfRule type="expression" dxfId="2040" priority="5218">
      <formula>IF(RIGHT(TEXT(AQ75,"0.#"),1)=".",TRUE,FALSE)</formula>
    </cfRule>
  </conditionalFormatting>
  <conditionalFormatting sqref="AU75:AU77">
    <cfRule type="expression" dxfId="2039" priority="5215">
      <formula>IF(RIGHT(TEXT(AU75,"0.#"),1)=".",FALSE,TRUE)</formula>
    </cfRule>
    <cfRule type="expression" dxfId="2038" priority="5216">
      <formula>IF(RIGHT(TEXT(AU75,"0.#"),1)=".",TRUE,FALSE)</formula>
    </cfRule>
  </conditionalFormatting>
  <conditionalFormatting sqref="AQ87:AQ89">
    <cfRule type="expression" dxfId="2037" priority="5213">
      <formula>IF(RIGHT(TEXT(AQ87,"0.#"),1)=".",FALSE,TRUE)</formula>
    </cfRule>
    <cfRule type="expression" dxfId="2036" priority="5214">
      <formula>IF(RIGHT(TEXT(AQ87,"0.#"),1)=".",TRUE,FALSE)</formula>
    </cfRule>
  </conditionalFormatting>
  <conditionalFormatting sqref="AU87:AU89">
    <cfRule type="expression" dxfId="2035" priority="5211">
      <formula>IF(RIGHT(TEXT(AU87,"0.#"),1)=".",FALSE,TRUE)</formula>
    </cfRule>
    <cfRule type="expression" dxfId="2034" priority="5212">
      <formula>IF(RIGHT(TEXT(AU87,"0.#"),1)=".",TRUE,FALSE)</formula>
    </cfRule>
  </conditionalFormatting>
  <conditionalFormatting sqref="AQ92:AQ94">
    <cfRule type="expression" dxfId="2033" priority="5209">
      <formula>IF(RIGHT(TEXT(AQ92,"0.#"),1)=".",FALSE,TRUE)</formula>
    </cfRule>
    <cfRule type="expression" dxfId="2032" priority="5210">
      <formula>IF(RIGHT(TEXT(AQ92,"0.#"),1)=".",TRUE,FALSE)</formula>
    </cfRule>
  </conditionalFormatting>
  <conditionalFormatting sqref="AU92:AU94">
    <cfRule type="expression" dxfId="2031" priority="5207">
      <formula>IF(RIGHT(TEXT(AU92,"0.#"),1)=".",FALSE,TRUE)</formula>
    </cfRule>
    <cfRule type="expression" dxfId="2030" priority="5208">
      <formula>IF(RIGHT(TEXT(AU92,"0.#"),1)=".",TRUE,FALSE)</formula>
    </cfRule>
  </conditionalFormatting>
  <conditionalFormatting sqref="AQ97:AQ99">
    <cfRule type="expression" dxfId="2029" priority="5205">
      <formula>IF(RIGHT(TEXT(AQ97,"0.#"),1)=".",FALSE,TRUE)</formula>
    </cfRule>
    <cfRule type="expression" dxfId="2028" priority="5206">
      <formula>IF(RIGHT(TEXT(AQ97,"0.#"),1)=".",TRUE,FALSE)</formula>
    </cfRule>
  </conditionalFormatting>
  <conditionalFormatting sqref="AU97:AU99">
    <cfRule type="expression" dxfId="2027" priority="5203">
      <formula>IF(RIGHT(TEXT(AU97,"0.#"),1)=".",FALSE,TRUE)</formula>
    </cfRule>
    <cfRule type="expression" dxfId="2026" priority="5204">
      <formula>IF(RIGHT(TEXT(AU97,"0.#"),1)=".",TRUE,FALSE)</formula>
    </cfRule>
  </conditionalFormatting>
  <conditionalFormatting sqref="AE458">
    <cfRule type="expression" dxfId="2025" priority="4897">
      <formula>IF(RIGHT(TEXT(AE458,"0.#"),1)=".",FALSE,TRUE)</formula>
    </cfRule>
    <cfRule type="expression" dxfId="2024" priority="4898">
      <formula>IF(RIGHT(TEXT(AE458,"0.#"),1)=".",TRUE,FALSE)</formula>
    </cfRule>
  </conditionalFormatting>
  <conditionalFormatting sqref="AM460">
    <cfRule type="expression" dxfId="2023" priority="4887">
      <formula>IF(RIGHT(TEXT(AM460,"0.#"),1)=".",FALSE,TRUE)</formula>
    </cfRule>
    <cfRule type="expression" dxfId="2022" priority="4888">
      <formula>IF(RIGHT(TEXT(AM460,"0.#"),1)=".",TRUE,FALSE)</formula>
    </cfRule>
  </conditionalFormatting>
  <conditionalFormatting sqref="AE459">
    <cfRule type="expression" dxfId="2021" priority="4895">
      <formula>IF(RIGHT(TEXT(AE459,"0.#"),1)=".",FALSE,TRUE)</formula>
    </cfRule>
    <cfRule type="expression" dxfId="2020" priority="4896">
      <formula>IF(RIGHT(TEXT(AE459,"0.#"),1)=".",TRUE,FALSE)</formula>
    </cfRule>
  </conditionalFormatting>
  <conditionalFormatting sqref="AE460">
    <cfRule type="expression" dxfId="2019" priority="4893">
      <formula>IF(RIGHT(TEXT(AE460,"0.#"),1)=".",FALSE,TRUE)</formula>
    </cfRule>
    <cfRule type="expression" dxfId="2018" priority="4894">
      <formula>IF(RIGHT(TEXT(AE460,"0.#"),1)=".",TRUE,FALSE)</formula>
    </cfRule>
  </conditionalFormatting>
  <conditionalFormatting sqref="AM458">
    <cfRule type="expression" dxfId="2017" priority="4891">
      <formula>IF(RIGHT(TEXT(AM458,"0.#"),1)=".",FALSE,TRUE)</formula>
    </cfRule>
    <cfRule type="expression" dxfId="2016" priority="4892">
      <formula>IF(RIGHT(TEXT(AM458,"0.#"),1)=".",TRUE,FALSE)</formula>
    </cfRule>
  </conditionalFormatting>
  <conditionalFormatting sqref="AM459">
    <cfRule type="expression" dxfId="2015" priority="4889">
      <formula>IF(RIGHT(TEXT(AM459,"0.#"),1)=".",FALSE,TRUE)</formula>
    </cfRule>
    <cfRule type="expression" dxfId="2014" priority="4890">
      <formula>IF(RIGHT(TEXT(AM459,"0.#"),1)=".",TRUE,FALSE)</formula>
    </cfRule>
  </conditionalFormatting>
  <conditionalFormatting sqref="AU458">
    <cfRule type="expression" dxfId="2013" priority="4885">
      <formula>IF(RIGHT(TEXT(AU458,"0.#"),1)=".",FALSE,TRUE)</formula>
    </cfRule>
    <cfRule type="expression" dxfId="2012" priority="4886">
      <formula>IF(RIGHT(TEXT(AU458,"0.#"),1)=".",TRUE,FALSE)</formula>
    </cfRule>
  </conditionalFormatting>
  <conditionalFormatting sqref="AU459">
    <cfRule type="expression" dxfId="2011" priority="4883">
      <formula>IF(RIGHT(TEXT(AU459,"0.#"),1)=".",FALSE,TRUE)</formula>
    </cfRule>
    <cfRule type="expression" dxfId="2010" priority="4884">
      <formula>IF(RIGHT(TEXT(AU459,"0.#"),1)=".",TRUE,FALSE)</formula>
    </cfRule>
  </conditionalFormatting>
  <conditionalFormatting sqref="AU460">
    <cfRule type="expression" dxfId="2009" priority="4881">
      <formula>IF(RIGHT(TEXT(AU460,"0.#"),1)=".",FALSE,TRUE)</formula>
    </cfRule>
    <cfRule type="expression" dxfId="2008" priority="4882">
      <formula>IF(RIGHT(TEXT(AU460,"0.#"),1)=".",TRUE,FALSE)</formula>
    </cfRule>
  </conditionalFormatting>
  <conditionalFormatting sqref="AI460">
    <cfRule type="expression" dxfId="2007" priority="4875">
      <formula>IF(RIGHT(TEXT(AI460,"0.#"),1)=".",FALSE,TRUE)</formula>
    </cfRule>
    <cfRule type="expression" dxfId="2006" priority="4876">
      <formula>IF(RIGHT(TEXT(AI460,"0.#"),1)=".",TRUE,FALSE)</formula>
    </cfRule>
  </conditionalFormatting>
  <conditionalFormatting sqref="AI458">
    <cfRule type="expression" dxfId="2005" priority="4879">
      <formula>IF(RIGHT(TEXT(AI458,"0.#"),1)=".",FALSE,TRUE)</formula>
    </cfRule>
    <cfRule type="expression" dxfId="2004" priority="4880">
      <formula>IF(RIGHT(TEXT(AI458,"0.#"),1)=".",TRUE,FALSE)</formula>
    </cfRule>
  </conditionalFormatting>
  <conditionalFormatting sqref="AI459">
    <cfRule type="expression" dxfId="2003" priority="4877">
      <formula>IF(RIGHT(TEXT(AI459,"0.#"),1)=".",FALSE,TRUE)</formula>
    </cfRule>
    <cfRule type="expression" dxfId="2002" priority="4878">
      <formula>IF(RIGHT(TEXT(AI459,"0.#"),1)=".",TRUE,FALSE)</formula>
    </cfRule>
  </conditionalFormatting>
  <conditionalFormatting sqref="AQ459">
    <cfRule type="expression" dxfId="2001" priority="4873">
      <formula>IF(RIGHT(TEXT(AQ459,"0.#"),1)=".",FALSE,TRUE)</formula>
    </cfRule>
    <cfRule type="expression" dxfId="2000" priority="4874">
      <formula>IF(RIGHT(TEXT(AQ459,"0.#"),1)=".",TRUE,FALSE)</formula>
    </cfRule>
  </conditionalFormatting>
  <conditionalFormatting sqref="AQ460">
    <cfRule type="expression" dxfId="1999" priority="4871">
      <formula>IF(RIGHT(TEXT(AQ460,"0.#"),1)=".",FALSE,TRUE)</formula>
    </cfRule>
    <cfRule type="expression" dxfId="1998" priority="4872">
      <formula>IF(RIGHT(TEXT(AQ460,"0.#"),1)=".",TRUE,FALSE)</formula>
    </cfRule>
  </conditionalFormatting>
  <conditionalFormatting sqref="AQ458">
    <cfRule type="expression" dxfId="1997" priority="4869">
      <formula>IF(RIGHT(TEXT(AQ458,"0.#"),1)=".",FALSE,TRUE)</formula>
    </cfRule>
    <cfRule type="expression" dxfId="1996" priority="4870">
      <formula>IF(RIGHT(TEXT(AQ458,"0.#"),1)=".",TRUE,FALSE)</formula>
    </cfRule>
  </conditionalFormatting>
  <conditionalFormatting sqref="AE120 AM120">
    <cfRule type="expression" dxfId="1995" priority="3547">
      <formula>IF(RIGHT(TEXT(AE120,"0.#"),1)=".",FALSE,TRUE)</formula>
    </cfRule>
    <cfRule type="expression" dxfId="1994" priority="3548">
      <formula>IF(RIGHT(TEXT(AE120,"0.#"),1)=".",TRUE,FALSE)</formula>
    </cfRule>
  </conditionalFormatting>
  <conditionalFormatting sqref="AI126">
    <cfRule type="expression" dxfId="1993" priority="3537">
      <formula>IF(RIGHT(TEXT(AI126,"0.#"),1)=".",FALSE,TRUE)</formula>
    </cfRule>
    <cfRule type="expression" dxfId="1992" priority="3538">
      <formula>IF(RIGHT(TEXT(AI126,"0.#"),1)=".",TRUE,FALSE)</formula>
    </cfRule>
  </conditionalFormatting>
  <conditionalFormatting sqref="AI120">
    <cfRule type="expression" dxfId="1991" priority="3545">
      <formula>IF(RIGHT(TEXT(AI120,"0.#"),1)=".",FALSE,TRUE)</formula>
    </cfRule>
    <cfRule type="expression" dxfId="1990" priority="3546">
      <formula>IF(RIGHT(TEXT(AI120,"0.#"),1)=".",TRUE,FALSE)</formula>
    </cfRule>
  </conditionalFormatting>
  <conditionalFormatting sqref="AE123 AM123">
    <cfRule type="expression" dxfId="1989" priority="3543">
      <formula>IF(RIGHT(TEXT(AE123,"0.#"),1)=".",FALSE,TRUE)</formula>
    </cfRule>
    <cfRule type="expression" dxfId="1988" priority="3544">
      <formula>IF(RIGHT(TEXT(AE123,"0.#"),1)=".",TRUE,FALSE)</formula>
    </cfRule>
  </conditionalFormatting>
  <conditionalFormatting sqref="AI123">
    <cfRule type="expression" dxfId="1987" priority="3541">
      <formula>IF(RIGHT(TEXT(AI123,"0.#"),1)=".",FALSE,TRUE)</formula>
    </cfRule>
    <cfRule type="expression" dxfId="1986" priority="3542">
      <formula>IF(RIGHT(TEXT(AI123,"0.#"),1)=".",TRUE,FALSE)</formula>
    </cfRule>
  </conditionalFormatting>
  <conditionalFormatting sqref="AE126 AM126">
    <cfRule type="expression" dxfId="1985" priority="3539">
      <formula>IF(RIGHT(TEXT(AE126,"0.#"),1)=".",FALSE,TRUE)</formula>
    </cfRule>
    <cfRule type="expression" dxfId="1984" priority="3540">
      <formula>IF(RIGHT(TEXT(AE126,"0.#"),1)=".",TRUE,FALSE)</formula>
    </cfRule>
  </conditionalFormatting>
  <conditionalFormatting sqref="AE129 AM129">
    <cfRule type="expression" dxfId="1983" priority="3535">
      <formula>IF(RIGHT(TEXT(AE129,"0.#"),1)=".",FALSE,TRUE)</formula>
    </cfRule>
    <cfRule type="expression" dxfId="1982" priority="3536">
      <formula>IF(RIGHT(TEXT(AE129,"0.#"),1)=".",TRUE,FALSE)</formula>
    </cfRule>
  </conditionalFormatting>
  <conditionalFormatting sqref="AI129">
    <cfRule type="expression" dxfId="1981" priority="3533">
      <formula>IF(RIGHT(TEXT(AI129,"0.#"),1)=".",FALSE,TRUE)</formula>
    </cfRule>
    <cfRule type="expression" dxfId="1980" priority="3534">
      <formula>IF(RIGHT(TEXT(AI129,"0.#"),1)=".",TRUE,FALSE)</formula>
    </cfRule>
  </conditionalFormatting>
  <conditionalFormatting sqref="Y853:Y874">
    <cfRule type="expression" dxfId="1979" priority="3531">
      <formula>IF(RIGHT(TEXT(Y853,"0.#"),1)=".",FALSE,TRUE)</formula>
    </cfRule>
    <cfRule type="expression" dxfId="1978" priority="3532">
      <formula>IF(RIGHT(TEXT(Y853,"0.#"),1)=".",TRUE,FALSE)</formula>
    </cfRule>
  </conditionalFormatting>
  <conditionalFormatting sqref="AU518">
    <cfRule type="expression" dxfId="1977" priority="2041">
      <formula>IF(RIGHT(TEXT(AU518,"0.#"),1)=".",FALSE,TRUE)</formula>
    </cfRule>
    <cfRule type="expression" dxfId="1976" priority="2042">
      <formula>IF(RIGHT(TEXT(AU518,"0.#"),1)=".",TRUE,FALSE)</formula>
    </cfRule>
  </conditionalFormatting>
  <conditionalFormatting sqref="AQ551">
    <cfRule type="expression" dxfId="1975" priority="1817">
      <formula>IF(RIGHT(TEXT(AQ551,"0.#"),1)=".",FALSE,TRUE)</formula>
    </cfRule>
    <cfRule type="expression" dxfId="1974" priority="1818">
      <formula>IF(RIGHT(TEXT(AQ551,"0.#"),1)=".",TRUE,FALSE)</formula>
    </cfRule>
  </conditionalFormatting>
  <conditionalFormatting sqref="AE556">
    <cfRule type="expression" dxfId="1973" priority="1815">
      <formula>IF(RIGHT(TEXT(AE556,"0.#"),1)=".",FALSE,TRUE)</formula>
    </cfRule>
    <cfRule type="expression" dxfId="1972" priority="1816">
      <formula>IF(RIGHT(TEXT(AE556,"0.#"),1)=".",TRUE,FALSE)</formula>
    </cfRule>
  </conditionalFormatting>
  <conditionalFormatting sqref="AE557">
    <cfRule type="expression" dxfId="1971" priority="1813">
      <formula>IF(RIGHT(TEXT(AE557,"0.#"),1)=".",FALSE,TRUE)</formula>
    </cfRule>
    <cfRule type="expression" dxfId="1970" priority="1814">
      <formula>IF(RIGHT(TEXT(AE557,"0.#"),1)=".",TRUE,FALSE)</formula>
    </cfRule>
  </conditionalFormatting>
  <conditionalFormatting sqref="AE558">
    <cfRule type="expression" dxfId="1969" priority="1811">
      <formula>IF(RIGHT(TEXT(AE558,"0.#"),1)=".",FALSE,TRUE)</formula>
    </cfRule>
    <cfRule type="expression" dxfId="1968" priority="1812">
      <formula>IF(RIGHT(TEXT(AE558,"0.#"),1)=".",TRUE,FALSE)</formula>
    </cfRule>
  </conditionalFormatting>
  <conditionalFormatting sqref="AU556">
    <cfRule type="expression" dxfId="1967" priority="1803">
      <formula>IF(RIGHT(TEXT(AU556,"0.#"),1)=".",FALSE,TRUE)</formula>
    </cfRule>
    <cfRule type="expression" dxfId="1966" priority="1804">
      <formula>IF(RIGHT(TEXT(AU556,"0.#"),1)=".",TRUE,FALSE)</formula>
    </cfRule>
  </conditionalFormatting>
  <conditionalFormatting sqref="AU557">
    <cfRule type="expression" dxfId="1965" priority="1801">
      <formula>IF(RIGHT(TEXT(AU557,"0.#"),1)=".",FALSE,TRUE)</formula>
    </cfRule>
    <cfRule type="expression" dxfId="1964" priority="1802">
      <formula>IF(RIGHT(TEXT(AU557,"0.#"),1)=".",TRUE,FALSE)</formula>
    </cfRule>
  </conditionalFormatting>
  <conditionalFormatting sqref="AU558">
    <cfRule type="expression" dxfId="1963" priority="1799">
      <formula>IF(RIGHT(TEXT(AU558,"0.#"),1)=".",FALSE,TRUE)</formula>
    </cfRule>
    <cfRule type="expression" dxfId="1962" priority="1800">
      <formula>IF(RIGHT(TEXT(AU558,"0.#"),1)=".",TRUE,FALSE)</formula>
    </cfRule>
  </conditionalFormatting>
  <conditionalFormatting sqref="AQ557">
    <cfRule type="expression" dxfId="1961" priority="1791">
      <formula>IF(RIGHT(TEXT(AQ557,"0.#"),1)=".",FALSE,TRUE)</formula>
    </cfRule>
    <cfRule type="expression" dxfId="1960" priority="1792">
      <formula>IF(RIGHT(TEXT(AQ557,"0.#"),1)=".",TRUE,FALSE)</formula>
    </cfRule>
  </conditionalFormatting>
  <conditionalFormatting sqref="AQ558">
    <cfRule type="expression" dxfId="1959" priority="1789">
      <formula>IF(RIGHT(TEXT(AQ558,"0.#"),1)=".",FALSE,TRUE)</formula>
    </cfRule>
    <cfRule type="expression" dxfId="1958" priority="1790">
      <formula>IF(RIGHT(TEXT(AQ558,"0.#"),1)=".",TRUE,FALSE)</formula>
    </cfRule>
  </conditionalFormatting>
  <conditionalFormatting sqref="AQ556">
    <cfRule type="expression" dxfId="1957" priority="1787">
      <formula>IF(RIGHT(TEXT(AQ556,"0.#"),1)=".",FALSE,TRUE)</formula>
    </cfRule>
    <cfRule type="expression" dxfId="1956" priority="1788">
      <formula>IF(RIGHT(TEXT(AQ556,"0.#"),1)=".",TRUE,FALSE)</formula>
    </cfRule>
  </conditionalFormatting>
  <conditionalFormatting sqref="AE561">
    <cfRule type="expression" dxfId="1955" priority="1785">
      <formula>IF(RIGHT(TEXT(AE561,"0.#"),1)=".",FALSE,TRUE)</formula>
    </cfRule>
    <cfRule type="expression" dxfId="1954" priority="1786">
      <formula>IF(RIGHT(TEXT(AE561,"0.#"),1)=".",TRUE,FALSE)</formula>
    </cfRule>
  </conditionalFormatting>
  <conditionalFormatting sqref="AE562">
    <cfRule type="expression" dxfId="1953" priority="1783">
      <formula>IF(RIGHT(TEXT(AE562,"0.#"),1)=".",FALSE,TRUE)</formula>
    </cfRule>
    <cfRule type="expression" dxfId="1952" priority="1784">
      <formula>IF(RIGHT(TEXT(AE562,"0.#"),1)=".",TRUE,FALSE)</formula>
    </cfRule>
  </conditionalFormatting>
  <conditionalFormatting sqref="AE563">
    <cfRule type="expression" dxfId="1951" priority="1781">
      <formula>IF(RIGHT(TEXT(AE563,"0.#"),1)=".",FALSE,TRUE)</formula>
    </cfRule>
    <cfRule type="expression" dxfId="1950" priority="1782">
      <formula>IF(RIGHT(TEXT(AE563,"0.#"),1)=".",TRUE,FALSE)</formula>
    </cfRule>
  </conditionalFormatting>
  <conditionalFormatting sqref="AL1110:AO1139">
    <cfRule type="expression" dxfId="1949" priority="3437">
      <formula>IF(AND(AL1110&gt;=0, RIGHT(TEXT(AL1110,"0.#"),1)&lt;&gt;"."),TRUE,FALSE)</formula>
    </cfRule>
    <cfRule type="expression" dxfId="1948" priority="3438">
      <formula>IF(AND(AL1110&gt;=0, RIGHT(TEXT(AL1110,"0.#"),1)="."),TRUE,FALSE)</formula>
    </cfRule>
    <cfRule type="expression" dxfId="1947" priority="3439">
      <formula>IF(AND(AL1110&lt;0, RIGHT(TEXT(AL1110,"0.#"),1)&lt;&gt;"."),TRUE,FALSE)</formula>
    </cfRule>
    <cfRule type="expression" dxfId="1946" priority="3440">
      <formula>IF(AND(AL1110&lt;0, RIGHT(TEXT(AL1110,"0.#"),1)="."),TRUE,FALSE)</formula>
    </cfRule>
  </conditionalFormatting>
  <conditionalFormatting sqref="Y1110:Y1139">
    <cfRule type="expression" dxfId="1945" priority="3435">
      <formula>IF(RIGHT(TEXT(Y1110,"0.#"),1)=".",FALSE,TRUE)</formula>
    </cfRule>
    <cfRule type="expression" dxfId="1944" priority="3436">
      <formula>IF(RIGHT(TEXT(Y1110,"0.#"),1)=".",TRUE,FALSE)</formula>
    </cfRule>
  </conditionalFormatting>
  <conditionalFormatting sqref="AQ553">
    <cfRule type="expression" dxfId="1943" priority="1819">
      <formula>IF(RIGHT(TEXT(AQ553,"0.#"),1)=".",FALSE,TRUE)</formula>
    </cfRule>
    <cfRule type="expression" dxfId="1942" priority="1820">
      <formula>IF(RIGHT(TEXT(AQ553,"0.#"),1)=".",TRUE,FALSE)</formula>
    </cfRule>
  </conditionalFormatting>
  <conditionalFormatting sqref="AU552">
    <cfRule type="expression" dxfId="1941" priority="1831">
      <formula>IF(RIGHT(TEXT(AU552,"0.#"),1)=".",FALSE,TRUE)</formula>
    </cfRule>
    <cfRule type="expression" dxfId="1940" priority="1832">
      <formula>IF(RIGHT(TEXT(AU552,"0.#"),1)=".",TRUE,FALSE)</formula>
    </cfRule>
  </conditionalFormatting>
  <conditionalFormatting sqref="AE552">
    <cfRule type="expression" dxfId="1939" priority="1843">
      <formula>IF(RIGHT(TEXT(AE552,"0.#"),1)=".",FALSE,TRUE)</formula>
    </cfRule>
    <cfRule type="expression" dxfId="1938" priority="1844">
      <formula>IF(RIGHT(TEXT(AE552,"0.#"),1)=".",TRUE,FALSE)</formula>
    </cfRule>
  </conditionalFormatting>
  <conditionalFormatting sqref="AQ548">
    <cfRule type="expression" dxfId="1937" priority="1849">
      <formula>IF(RIGHT(TEXT(AQ548,"0.#"),1)=".",FALSE,TRUE)</formula>
    </cfRule>
    <cfRule type="expression" dxfId="1936" priority="1850">
      <formula>IF(RIGHT(TEXT(AQ548,"0.#"),1)=".",TRUE,FALSE)</formula>
    </cfRule>
  </conditionalFormatting>
  <conditionalFormatting sqref="AL845:AO846">
    <cfRule type="expression" dxfId="1935" priority="3389">
      <formula>IF(AND(AL845&gt;=0, RIGHT(TEXT(AL845,"0.#"),1)&lt;&gt;"."),TRUE,FALSE)</formula>
    </cfRule>
    <cfRule type="expression" dxfId="1934" priority="3390">
      <formula>IF(AND(AL845&gt;=0, RIGHT(TEXT(AL845,"0.#"),1)="."),TRUE,FALSE)</formula>
    </cfRule>
    <cfRule type="expression" dxfId="1933" priority="3391">
      <formula>IF(AND(AL845&lt;0, RIGHT(TEXT(AL845,"0.#"),1)&lt;&gt;"."),TRUE,FALSE)</formula>
    </cfRule>
    <cfRule type="expression" dxfId="1932" priority="3392">
      <formula>IF(AND(AL845&lt;0, RIGHT(TEXT(AL845,"0.#"),1)="."),TRUE,FALSE)</formula>
    </cfRule>
  </conditionalFormatting>
  <conditionalFormatting sqref="Y845:Y847">
    <cfRule type="expression" dxfId="1931" priority="3387">
      <formula>IF(RIGHT(TEXT(Y845,"0.#"),1)=".",FALSE,TRUE)</formula>
    </cfRule>
    <cfRule type="expression" dxfId="1930" priority="3388">
      <formula>IF(RIGHT(TEXT(Y845,"0.#"),1)=".",TRUE,FALSE)</formula>
    </cfRule>
  </conditionalFormatting>
  <conditionalFormatting sqref="AE492">
    <cfRule type="expression" dxfId="1929" priority="2175">
      <formula>IF(RIGHT(TEXT(AE492,"0.#"),1)=".",FALSE,TRUE)</formula>
    </cfRule>
    <cfRule type="expression" dxfId="1928" priority="2176">
      <formula>IF(RIGHT(TEXT(AE492,"0.#"),1)=".",TRUE,FALSE)</formula>
    </cfRule>
  </conditionalFormatting>
  <conditionalFormatting sqref="AE493">
    <cfRule type="expression" dxfId="1927" priority="2173">
      <formula>IF(RIGHT(TEXT(AE493,"0.#"),1)=".",FALSE,TRUE)</formula>
    </cfRule>
    <cfRule type="expression" dxfId="1926" priority="2174">
      <formula>IF(RIGHT(TEXT(AE493,"0.#"),1)=".",TRUE,FALSE)</formula>
    </cfRule>
  </conditionalFormatting>
  <conditionalFormatting sqref="AE494">
    <cfRule type="expression" dxfId="1925" priority="2171">
      <formula>IF(RIGHT(TEXT(AE494,"0.#"),1)=".",FALSE,TRUE)</formula>
    </cfRule>
    <cfRule type="expression" dxfId="1924" priority="2172">
      <formula>IF(RIGHT(TEXT(AE494,"0.#"),1)=".",TRUE,FALSE)</formula>
    </cfRule>
  </conditionalFormatting>
  <conditionalFormatting sqref="AQ493">
    <cfRule type="expression" dxfId="1923" priority="2151">
      <formula>IF(RIGHT(TEXT(AQ493,"0.#"),1)=".",FALSE,TRUE)</formula>
    </cfRule>
    <cfRule type="expression" dxfId="1922" priority="2152">
      <formula>IF(RIGHT(TEXT(AQ493,"0.#"),1)=".",TRUE,FALSE)</formula>
    </cfRule>
  </conditionalFormatting>
  <conditionalFormatting sqref="AQ494">
    <cfRule type="expression" dxfId="1921" priority="2149">
      <formula>IF(RIGHT(TEXT(AQ494,"0.#"),1)=".",FALSE,TRUE)</formula>
    </cfRule>
    <cfRule type="expression" dxfId="1920" priority="2150">
      <formula>IF(RIGHT(TEXT(AQ494,"0.#"),1)=".",TRUE,FALSE)</formula>
    </cfRule>
  </conditionalFormatting>
  <conditionalFormatting sqref="AQ492">
    <cfRule type="expression" dxfId="1919" priority="2147">
      <formula>IF(RIGHT(TEXT(AQ492,"0.#"),1)=".",FALSE,TRUE)</formula>
    </cfRule>
    <cfRule type="expression" dxfId="1918" priority="2148">
      <formula>IF(RIGHT(TEXT(AQ492,"0.#"),1)=".",TRUE,FALSE)</formula>
    </cfRule>
  </conditionalFormatting>
  <conditionalFormatting sqref="AU494">
    <cfRule type="expression" dxfId="1917" priority="2159">
      <formula>IF(RIGHT(TEXT(AU494,"0.#"),1)=".",FALSE,TRUE)</formula>
    </cfRule>
    <cfRule type="expression" dxfId="1916" priority="2160">
      <formula>IF(RIGHT(TEXT(AU494,"0.#"),1)=".",TRUE,FALSE)</formula>
    </cfRule>
  </conditionalFormatting>
  <conditionalFormatting sqref="AU492">
    <cfRule type="expression" dxfId="1915" priority="2163">
      <formula>IF(RIGHT(TEXT(AU492,"0.#"),1)=".",FALSE,TRUE)</formula>
    </cfRule>
    <cfRule type="expression" dxfId="1914" priority="2164">
      <formula>IF(RIGHT(TEXT(AU492,"0.#"),1)=".",TRUE,FALSE)</formula>
    </cfRule>
  </conditionalFormatting>
  <conditionalFormatting sqref="AU493">
    <cfRule type="expression" dxfId="1913" priority="2161">
      <formula>IF(RIGHT(TEXT(AU493,"0.#"),1)=".",FALSE,TRUE)</formula>
    </cfRule>
    <cfRule type="expression" dxfId="1912" priority="2162">
      <formula>IF(RIGHT(TEXT(AU493,"0.#"),1)=".",TRUE,FALSE)</formula>
    </cfRule>
  </conditionalFormatting>
  <conditionalFormatting sqref="AU583">
    <cfRule type="expression" dxfId="1911" priority="1679">
      <formula>IF(RIGHT(TEXT(AU583,"0.#"),1)=".",FALSE,TRUE)</formula>
    </cfRule>
    <cfRule type="expression" dxfId="1910" priority="1680">
      <formula>IF(RIGHT(TEXT(AU583,"0.#"),1)=".",TRUE,FALSE)</formula>
    </cfRule>
  </conditionalFormatting>
  <conditionalFormatting sqref="AU582">
    <cfRule type="expression" dxfId="1909" priority="1681">
      <formula>IF(RIGHT(TEXT(AU582,"0.#"),1)=".",FALSE,TRUE)</formula>
    </cfRule>
    <cfRule type="expression" dxfId="1908" priority="1682">
      <formula>IF(RIGHT(TEXT(AU582,"0.#"),1)=".",TRUE,FALSE)</formula>
    </cfRule>
  </conditionalFormatting>
  <conditionalFormatting sqref="AE499">
    <cfRule type="expression" dxfId="1907" priority="2141">
      <formula>IF(RIGHT(TEXT(AE499,"0.#"),1)=".",FALSE,TRUE)</formula>
    </cfRule>
    <cfRule type="expression" dxfId="1906" priority="2142">
      <formula>IF(RIGHT(TEXT(AE499,"0.#"),1)=".",TRUE,FALSE)</formula>
    </cfRule>
  </conditionalFormatting>
  <conditionalFormatting sqref="AE497">
    <cfRule type="expression" dxfId="1905" priority="2145">
      <formula>IF(RIGHT(TEXT(AE497,"0.#"),1)=".",FALSE,TRUE)</formula>
    </cfRule>
    <cfRule type="expression" dxfId="1904" priority="2146">
      <formula>IF(RIGHT(TEXT(AE497,"0.#"),1)=".",TRUE,FALSE)</formula>
    </cfRule>
  </conditionalFormatting>
  <conditionalFormatting sqref="AE498">
    <cfRule type="expression" dxfId="1903" priority="2143">
      <formula>IF(RIGHT(TEXT(AE498,"0.#"),1)=".",FALSE,TRUE)</formula>
    </cfRule>
    <cfRule type="expression" dxfId="1902" priority="2144">
      <formula>IF(RIGHT(TEXT(AE498,"0.#"),1)=".",TRUE,FALSE)</formula>
    </cfRule>
  </conditionalFormatting>
  <conditionalFormatting sqref="AU499">
    <cfRule type="expression" dxfId="1901" priority="2129">
      <formula>IF(RIGHT(TEXT(AU499,"0.#"),1)=".",FALSE,TRUE)</formula>
    </cfRule>
    <cfRule type="expression" dxfId="1900" priority="2130">
      <formula>IF(RIGHT(TEXT(AU499,"0.#"),1)=".",TRUE,FALSE)</formula>
    </cfRule>
  </conditionalFormatting>
  <conditionalFormatting sqref="AU497">
    <cfRule type="expression" dxfId="1899" priority="2133">
      <formula>IF(RIGHT(TEXT(AU497,"0.#"),1)=".",FALSE,TRUE)</formula>
    </cfRule>
    <cfRule type="expression" dxfId="1898" priority="2134">
      <formula>IF(RIGHT(TEXT(AU497,"0.#"),1)=".",TRUE,FALSE)</formula>
    </cfRule>
  </conditionalFormatting>
  <conditionalFormatting sqref="AU498">
    <cfRule type="expression" dxfId="1897" priority="2131">
      <formula>IF(RIGHT(TEXT(AU498,"0.#"),1)=".",FALSE,TRUE)</formula>
    </cfRule>
    <cfRule type="expression" dxfId="1896" priority="2132">
      <formula>IF(RIGHT(TEXT(AU498,"0.#"),1)=".",TRUE,FALSE)</formula>
    </cfRule>
  </conditionalFormatting>
  <conditionalFormatting sqref="AQ497">
    <cfRule type="expression" dxfId="1895" priority="2117">
      <formula>IF(RIGHT(TEXT(AQ497,"0.#"),1)=".",FALSE,TRUE)</formula>
    </cfRule>
    <cfRule type="expression" dxfId="1894" priority="2118">
      <formula>IF(RIGHT(TEXT(AQ497,"0.#"),1)=".",TRUE,FALSE)</formula>
    </cfRule>
  </conditionalFormatting>
  <conditionalFormatting sqref="AQ498">
    <cfRule type="expression" dxfId="1893" priority="2121">
      <formula>IF(RIGHT(TEXT(AQ498,"0.#"),1)=".",FALSE,TRUE)</formula>
    </cfRule>
    <cfRule type="expression" dxfId="1892" priority="2122">
      <formula>IF(RIGHT(TEXT(AQ498,"0.#"),1)=".",TRUE,FALSE)</formula>
    </cfRule>
  </conditionalFormatting>
  <conditionalFormatting sqref="AQ499">
    <cfRule type="expression" dxfId="1891" priority="2119">
      <formula>IF(RIGHT(TEXT(AQ499,"0.#"),1)=".",FALSE,TRUE)</formula>
    </cfRule>
    <cfRule type="expression" dxfId="1890" priority="2120">
      <formula>IF(RIGHT(TEXT(AQ499,"0.#"),1)=".",TRUE,FALSE)</formula>
    </cfRule>
  </conditionalFormatting>
  <conditionalFormatting sqref="AE504">
    <cfRule type="expression" dxfId="1889" priority="2111">
      <formula>IF(RIGHT(TEXT(AE504,"0.#"),1)=".",FALSE,TRUE)</formula>
    </cfRule>
    <cfRule type="expression" dxfId="1888" priority="2112">
      <formula>IF(RIGHT(TEXT(AE504,"0.#"),1)=".",TRUE,FALSE)</formula>
    </cfRule>
  </conditionalFormatting>
  <conditionalFormatting sqref="AE502">
    <cfRule type="expression" dxfId="1887" priority="2115">
      <formula>IF(RIGHT(TEXT(AE502,"0.#"),1)=".",FALSE,TRUE)</formula>
    </cfRule>
    <cfRule type="expression" dxfId="1886" priority="2116">
      <formula>IF(RIGHT(TEXT(AE502,"0.#"),1)=".",TRUE,FALSE)</formula>
    </cfRule>
  </conditionalFormatting>
  <conditionalFormatting sqref="AE503">
    <cfRule type="expression" dxfId="1885" priority="2113">
      <formula>IF(RIGHT(TEXT(AE503,"0.#"),1)=".",FALSE,TRUE)</formula>
    </cfRule>
    <cfRule type="expression" dxfId="1884" priority="2114">
      <formula>IF(RIGHT(TEXT(AE503,"0.#"),1)=".",TRUE,FALSE)</formula>
    </cfRule>
  </conditionalFormatting>
  <conditionalFormatting sqref="AU504">
    <cfRule type="expression" dxfId="1883" priority="2099">
      <formula>IF(RIGHT(TEXT(AU504,"0.#"),1)=".",FALSE,TRUE)</formula>
    </cfRule>
    <cfRule type="expression" dxfId="1882" priority="2100">
      <formula>IF(RIGHT(TEXT(AU504,"0.#"),1)=".",TRUE,FALSE)</formula>
    </cfRule>
  </conditionalFormatting>
  <conditionalFormatting sqref="AU502">
    <cfRule type="expression" dxfId="1881" priority="2103">
      <formula>IF(RIGHT(TEXT(AU502,"0.#"),1)=".",FALSE,TRUE)</formula>
    </cfRule>
    <cfRule type="expression" dxfId="1880" priority="2104">
      <formula>IF(RIGHT(TEXT(AU502,"0.#"),1)=".",TRUE,FALSE)</formula>
    </cfRule>
  </conditionalFormatting>
  <conditionalFormatting sqref="AU503">
    <cfRule type="expression" dxfId="1879" priority="2101">
      <formula>IF(RIGHT(TEXT(AU503,"0.#"),1)=".",FALSE,TRUE)</formula>
    </cfRule>
    <cfRule type="expression" dxfId="1878" priority="2102">
      <formula>IF(RIGHT(TEXT(AU503,"0.#"),1)=".",TRUE,FALSE)</formula>
    </cfRule>
  </conditionalFormatting>
  <conditionalFormatting sqref="AQ502">
    <cfRule type="expression" dxfId="1877" priority="2087">
      <formula>IF(RIGHT(TEXT(AQ502,"0.#"),1)=".",FALSE,TRUE)</formula>
    </cfRule>
    <cfRule type="expression" dxfId="1876" priority="2088">
      <formula>IF(RIGHT(TEXT(AQ502,"0.#"),1)=".",TRUE,FALSE)</formula>
    </cfRule>
  </conditionalFormatting>
  <conditionalFormatting sqref="AQ503">
    <cfRule type="expression" dxfId="1875" priority="2091">
      <formula>IF(RIGHT(TEXT(AQ503,"0.#"),1)=".",FALSE,TRUE)</formula>
    </cfRule>
    <cfRule type="expression" dxfId="1874" priority="2092">
      <formula>IF(RIGHT(TEXT(AQ503,"0.#"),1)=".",TRUE,FALSE)</formula>
    </cfRule>
  </conditionalFormatting>
  <conditionalFormatting sqref="AQ504">
    <cfRule type="expression" dxfId="1873" priority="2089">
      <formula>IF(RIGHT(TEXT(AQ504,"0.#"),1)=".",FALSE,TRUE)</formula>
    </cfRule>
    <cfRule type="expression" dxfId="1872" priority="2090">
      <formula>IF(RIGHT(TEXT(AQ504,"0.#"),1)=".",TRUE,FALSE)</formula>
    </cfRule>
  </conditionalFormatting>
  <conditionalFormatting sqref="AE509">
    <cfRule type="expression" dxfId="1871" priority="2081">
      <formula>IF(RIGHT(TEXT(AE509,"0.#"),1)=".",FALSE,TRUE)</formula>
    </cfRule>
    <cfRule type="expression" dxfId="1870" priority="2082">
      <formula>IF(RIGHT(TEXT(AE509,"0.#"),1)=".",TRUE,FALSE)</formula>
    </cfRule>
  </conditionalFormatting>
  <conditionalFormatting sqref="AE507">
    <cfRule type="expression" dxfId="1869" priority="2085">
      <formula>IF(RIGHT(TEXT(AE507,"0.#"),1)=".",FALSE,TRUE)</formula>
    </cfRule>
    <cfRule type="expression" dxfId="1868" priority="2086">
      <formula>IF(RIGHT(TEXT(AE507,"0.#"),1)=".",TRUE,FALSE)</formula>
    </cfRule>
  </conditionalFormatting>
  <conditionalFormatting sqref="AE508">
    <cfRule type="expression" dxfId="1867" priority="2083">
      <formula>IF(RIGHT(TEXT(AE508,"0.#"),1)=".",FALSE,TRUE)</formula>
    </cfRule>
    <cfRule type="expression" dxfId="1866" priority="2084">
      <formula>IF(RIGHT(TEXT(AE508,"0.#"),1)=".",TRUE,FALSE)</formula>
    </cfRule>
  </conditionalFormatting>
  <conditionalFormatting sqref="AU509">
    <cfRule type="expression" dxfId="1865" priority="2069">
      <formula>IF(RIGHT(TEXT(AU509,"0.#"),1)=".",FALSE,TRUE)</formula>
    </cfRule>
    <cfRule type="expression" dxfId="1864" priority="2070">
      <formula>IF(RIGHT(TEXT(AU509,"0.#"),1)=".",TRUE,FALSE)</formula>
    </cfRule>
  </conditionalFormatting>
  <conditionalFormatting sqref="AU507">
    <cfRule type="expression" dxfId="1863" priority="2073">
      <formula>IF(RIGHT(TEXT(AU507,"0.#"),1)=".",FALSE,TRUE)</formula>
    </cfRule>
    <cfRule type="expression" dxfId="1862" priority="2074">
      <formula>IF(RIGHT(TEXT(AU507,"0.#"),1)=".",TRUE,FALSE)</formula>
    </cfRule>
  </conditionalFormatting>
  <conditionalFormatting sqref="AU508">
    <cfRule type="expression" dxfId="1861" priority="2071">
      <formula>IF(RIGHT(TEXT(AU508,"0.#"),1)=".",FALSE,TRUE)</formula>
    </cfRule>
    <cfRule type="expression" dxfId="1860" priority="2072">
      <formula>IF(RIGHT(TEXT(AU508,"0.#"),1)=".",TRUE,FALSE)</formula>
    </cfRule>
  </conditionalFormatting>
  <conditionalFormatting sqref="AQ507">
    <cfRule type="expression" dxfId="1859" priority="2057">
      <formula>IF(RIGHT(TEXT(AQ507,"0.#"),1)=".",FALSE,TRUE)</formula>
    </cfRule>
    <cfRule type="expression" dxfId="1858" priority="2058">
      <formula>IF(RIGHT(TEXT(AQ507,"0.#"),1)=".",TRUE,FALSE)</formula>
    </cfRule>
  </conditionalFormatting>
  <conditionalFormatting sqref="AQ508">
    <cfRule type="expression" dxfId="1857" priority="2061">
      <formula>IF(RIGHT(TEXT(AQ508,"0.#"),1)=".",FALSE,TRUE)</formula>
    </cfRule>
    <cfRule type="expression" dxfId="1856" priority="2062">
      <formula>IF(RIGHT(TEXT(AQ508,"0.#"),1)=".",TRUE,FALSE)</formula>
    </cfRule>
  </conditionalFormatting>
  <conditionalFormatting sqref="AQ509">
    <cfRule type="expression" dxfId="1855" priority="2059">
      <formula>IF(RIGHT(TEXT(AQ509,"0.#"),1)=".",FALSE,TRUE)</formula>
    </cfRule>
    <cfRule type="expression" dxfId="1854" priority="2060">
      <formula>IF(RIGHT(TEXT(AQ509,"0.#"),1)=".",TRUE,FALSE)</formula>
    </cfRule>
  </conditionalFormatting>
  <conditionalFormatting sqref="AE465">
    <cfRule type="expression" dxfId="1853" priority="2351">
      <formula>IF(RIGHT(TEXT(AE465,"0.#"),1)=".",FALSE,TRUE)</formula>
    </cfRule>
    <cfRule type="expression" dxfId="1852" priority="2352">
      <formula>IF(RIGHT(TEXT(AE465,"0.#"),1)=".",TRUE,FALSE)</formula>
    </cfRule>
  </conditionalFormatting>
  <conditionalFormatting sqref="AE463">
    <cfRule type="expression" dxfId="1851" priority="2355">
      <formula>IF(RIGHT(TEXT(AE463,"0.#"),1)=".",FALSE,TRUE)</formula>
    </cfRule>
    <cfRule type="expression" dxfId="1850" priority="2356">
      <formula>IF(RIGHT(TEXT(AE463,"0.#"),1)=".",TRUE,FALSE)</formula>
    </cfRule>
  </conditionalFormatting>
  <conditionalFormatting sqref="AE464">
    <cfRule type="expression" dxfId="1849" priority="2353">
      <formula>IF(RIGHT(TEXT(AE464,"0.#"),1)=".",FALSE,TRUE)</formula>
    </cfRule>
    <cfRule type="expression" dxfId="1848" priority="2354">
      <formula>IF(RIGHT(TEXT(AE464,"0.#"),1)=".",TRUE,FALSE)</formula>
    </cfRule>
  </conditionalFormatting>
  <conditionalFormatting sqref="AM465">
    <cfRule type="expression" dxfId="1847" priority="2345">
      <formula>IF(RIGHT(TEXT(AM465,"0.#"),1)=".",FALSE,TRUE)</formula>
    </cfRule>
    <cfRule type="expression" dxfId="1846" priority="2346">
      <formula>IF(RIGHT(TEXT(AM465,"0.#"),1)=".",TRUE,FALSE)</formula>
    </cfRule>
  </conditionalFormatting>
  <conditionalFormatting sqref="AM463">
    <cfRule type="expression" dxfId="1845" priority="2349">
      <formula>IF(RIGHT(TEXT(AM463,"0.#"),1)=".",FALSE,TRUE)</formula>
    </cfRule>
    <cfRule type="expression" dxfId="1844" priority="2350">
      <formula>IF(RIGHT(TEXT(AM463,"0.#"),1)=".",TRUE,FALSE)</formula>
    </cfRule>
  </conditionalFormatting>
  <conditionalFormatting sqref="AM464">
    <cfRule type="expression" dxfId="1843" priority="2347">
      <formula>IF(RIGHT(TEXT(AM464,"0.#"),1)=".",FALSE,TRUE)</formula>
    </cfRule>
    <cfRule type="expression" dxfId="1842" priority="2348">
      <formula>IF(RIGHT(TEXT(AM464,"0.#"),1)=".",TRUE,FALSE)</formula>
    </cfRule>
  </conditionalFormatting>
  <conditionalFormatting sqref="AU465">
    <cfRule type="expression" dxfId="1841" priority="2339">
      <formula>IF(RIGHT(TEXT(AU465,"0.#"),1)=".",FALSE,TRUE)</formula>
    </cfRule>
    <cfRule type="expression" dxfId="1840" priority="2340">
      <formula>IF(RIGHT(TEXT(AU465,"0.#"),1)=".",TRUE,FALSE)</formula>
    </cfRule>
  </conditionalFormatting>
  <conditionalFormatting sqref="AU463">
    <cfRule type="expression" dxfId="1839" priority="2343">
      <formula>IF(RIGHT(TEXT(AU463,"0.#"),1)=".",FALSE,TRUE)</formula>
    </cfRule>
    <cfRule type="expression" dxfId="1838" priority="2344">
      <formula>IF(RIGHT(TEXT(AU463,"0.#"),1)=".",TRUE,FALSE)</formula>
    </cfRule>
  </conditionalFormatting>
  <conditionalFormatting sqref="AU464">
    <cfRule type="expression" dxfId="1837" priority="2341">
      <formula>IF(RIGHT(TEXT(AU464,"0.#"),1)=".",FALSE,TRUE)</formula>
    </cfRule>
    <cfRule type="expression" dxfId="1836" priority="2342">
      <formula>IF(RIGHT(TEXT(AU464,"0.#"),1)=".",TRUE,FALSE)</formula>
    </cfRule>
  </conditionalFormatting>
  <conditionalFormatting sqref="AI465">
    <cfRule type="expression" dxfId="1835" priority="2333">
      <formula>IF(RIGHT(TEXT(AI465,"0.#"),1)=".",FALSE,TRUE)</formula>
    </cfRule>
    <cfRule type="expression" dxfId="1834" priority="2334">
      <formula>IF(RIGHT(TEXT(AI465,"0.#"),1)=".",TRUE,FALSE)</formula>
    </cfRule>
  </conditionalFormatting>
  <conditionalFormatting sqref="AI463">
    <cfRule type="expression" dxfId="1833" priority="2337">
      <formula>IF(RIGHT(TEXT(AI463,"0.#"),1)=".",FALSE,TRUE)</formula>
    </cfRule>
    <cfRule type="expression" dxfId="1832" priority="2338">
      <formula>IF(RIGHT(TEXT(AI463,"0.#"),1)=".",TRUE,FALSE)</formula>
    </cfRule>
  </conditionalFormatting>
  <conditionalFormatting sqref="AI464">
    <cfRule type="expression" dxfId="1831" priority="2335">
      <formula>IF(RIGHT(TEXT(AI464,"0.#"),1)=".",FALSE,TRUE)</formula>
    </cfRule>
    <cfRule type="expression" dxfId="1830" priority="2336">
      <formula>IF(RIGHT(TEXT(AI464,"0.#"),1)=".",TRUE,FALSE)</formula>
    </cfRule>
  </conditionalFormatting>
  <conditionalFormatting sqref="AQ463">
    <cfRule type="expression" dxfId="1829" priority="2327">
      <formula>IF(RIGHT(TEXT(AQ463,"0.#"),1)=".",FALSE,TRUE)</formula>
    </cfRule>
    <cfRule type="expression" dxfId="1828" priority="2328">
      <formula>IF(RIGHT(TEXT(AQ463,"0.#"),1)=".",TRUE,FALSE)</formula>
    </cfRule>
  </conditionalFormatting>
  <conditionalFormatting sqref="AQ464">
    <cfRule type="expression" dxfId="1827" priority="2331">
      <formula>IF(RIGHT(TEXT(AQ464,"0.#"),1)=".",FALSE,TRUE)</formula>
    </cfRule>
    <cfRule type="expression" dxfId="1826" priority="2332">
      <formula>IF(RIGHT(TEXT(AQ464,"0.#"),1)=".",TRUE,FALSE)</formula>
    </cfRule>
  </conditionalFormatting>
  <conditionalFormatting sqref="AQ465">
    <cfRule type="expression" dxfId="1825" priority="2329">
      <formula>IF(RIGHT(TEXT(AQ465,"0.#"),1)=".",FALSE,TRUE)</formula>
    </cfRule>
    <cfRule type="expression" dxfId="1824" priority="2330">
      <formula>IF(RIGHT(TEXT(AQ465,"0.#"),1)=".",TRUE,FALSE)</formula>
    </cfRule>
  </conditionalFormatting>
  <conditionalFormatting sqref="AE470">
    <cfRule type="expression" dxfId="1823" priority="2321">
      <formula>IF(RIGHT(TEXT(AE470,"0.#"),1)=".",FALSE,TRUE)</formula>
    </cfRule>
    <cfRule type="expression" dxfId="1822" priority="2322">
      <formula>IF(RIGHT(TEXT(AE470,"0.#"),1)=".",TRUE,FALSE)</formula>
    </cfRule>
  </conditionalFormatting>
  <conditionalFormatting sqref="AE468">
    <cfRule type="expression" dxfId="1821" priority="2325">
      <formula>IF(RIGHT(TEXT(AE468,"0.#"),1)=".",FALSE,TRUE)</formula>
    </cfRule>
    <cfRule type="expression" dxfId="1820" priority="2326">
      <formula>IF(RIGHT(TEXT(AE468,"0.#"),1)=".",TRUE,FALSE)</formula>
    </cfRule>
  </conditionalFormatting>
  <conditionalFormatting sqref="AE469">
    <cfRule type="expression" dxfId="1819" priority="2323">
      <formula>IF(RIGHT(TEXT(AE469,"0.#"),1)=".",FALSE,TRUE)</formula>
    </cfRule>
    <cfRule type="expression" dxfId="1818" priority="2324">
      <formula>IF(RIGHT(TEXT(AE469,"0.#"),1)=".",TRUE,FALSE)</formula>
    </cfRule>
  </conditionalFormatting>
  <conditionalFormatting sqref="AM470">
    <cfRule type="expression" dxfId="1817" priority="2315">
      <formula>IF(RIGHT(TEXT(AM470,"0.#"),1)=".",FALSE,TRUE)</formula>
    </cfRule>
    <cfRule type="expression" dxfId="1816" priority="2316">
      <formula>IF(RIGHT(TEXT(AM470,"0.#"),1)=".",TRUE,FALSE)</formula>
    </cfRule>
  </conditionalFormatting>
  <conditionalFormatting sqref="AM468">
    <cfRule type="expression" dxfId="1815" priority="2319">
      <formula>IF(RIGHT(TEXT(AM468,"0.#"),1)=".",FALSE,TRUE)</formula>
    </cfRule>
    <cfRule type="expression" dxfId="1814" priority="2320">
      <formula>IF(RIGHT(TEXT(AM468,"0.#"),1)=".",TRUE,FALSE)</formula>
    </cfRule>
  </conditionalFormatting>
  <conditionalFormatting sqref="AM469">
    <cfRule type="expression" dxfId="1813" priority="2317">
      <formula>IF(RIGHT(TEXT(AM469,"0.#"),1)=".",FALSE,TRUE)</formula>
    </cfRule>
    <cfRule type="expression" dxfId="1812" priority="2318">
      <formula>IF(RIGHT(TEXT(AM469,"0.#"),1)=".",TRUE,FALSE)</formula>
    </cfRule>
  </conditionalFormatting>
  <conditionalFormatting sqref="AU470">
    <cfRule type="expression" dxfId="1811" priority="2309">
      <formula>IF(RIGHT(TEXT(AU470,"0.#"),1)=".",FALSE,TRUE)</formula>
    </cfRule>
    <cfRule type="expression" dxfId="1810" priority="2310">
      <formula>IF(RIGHT(TEXT(AU470,"0.#"),1)=".",TRUE,FALSE)</formula>
    </cfRule>
  </conditionalFormatting>
  <conditionalFormatting sqref="AU468">
    <cfRule type="expression" dxfId="1809" priority="2313">
      <formula>IF(RIGHT(TEXT(AU468,"0.#"),1)=".",FALSE,TRUE)</formula>
    </cfRule>
    <cfRule type="expression" dxfId="1808" priority="2314">
      <formula>IF(RIGHT(TEXT(AU468,"0.#"),1)=".",TRUE,FALSE)</formula>
    </cfRule>
  </conditionalFormatting>
  <conditionalFormatting sqref="AU469">
    <cfRule type="expression" dxfId="1807" priority="2311">
      <formula>IF(RIGHT(TEXT(AU469,"0.#"),1)=".",FALSE,TRUE)</formula>
    </cfRule>
    <cfRule type="expression" dxfId="1806" priority="2312">
      <formula>IF(RIGHT(TEXT(AU469,"0.#"),1)=".",TRUE,FALSE)</formula>
    </cfRule>
  </conditionalFormatting>
  <conditionalFormatting sqref="AI470">
    <cfRule type="expression" dxfId="1805" priority="2303">
      <formula>IF(RIGHT(TEXT(AI470,"0.#"),1)=".",FALSE,TRUE)</formula>
    </cfRule>
    <cfRule type="expression" dxfId="1804" priority="2304">
      <formula>IF(RIGHT(TEXT(AI470,"0.#"),1)=".",TRUE,FALSE)</formula>
    </cfRule>
  </conditionalFormatting>
  <conditionalFormatting sqref="AI468">
    <cfRule type="expression" dxfId="1803" priority="2307">
      <formula>IF(RIGHT(TEXT(AI468,"0.#"),1)=".",FALSE,TRUE)</formula>
    </cfRule>
    <cfRule type="expression" dxfId="1802" priority="2308">
      <formula>IF(RIGHT(TEXT(AI468,"0.#"),1)=".",TRUE,FALSE)</formula>
    </cfRule>
  </conditionalFormatting>
  <conditionalFormatting sqref="AI469">
    <cfRule type="expression" dxfId="1801" priority="2305">
      <formula>IF(RIGHT(TEXT(AI469,"0.#"),1)=".",FALSE,TRUE)</formula>
    </cfRule>
    <cfRule type="expression" dxfId="1800" priority="2306">
      <formula>IF(RIGHT(TEXT(AI469,"0.#"),1)=".",TRUE,FALSE)</formula>
    </cfRule>
  </conditionalFormatting>
  <conditionalFormatting sqref="AQ468">
    <cfRule type="expression" dxfId="1799" priority="2297">
      <formula>IF(RIGHT(TEXT(AQ468,"0.#"),1)=".",FALSE,TRUE)</formula>
    </cfRule>
    <cfRule type="expression" dxfId="1798" priority="2298">
      <formula>IF(RIGHT(TEXT(AQ468,"0.#"),1)=".",TRUE,FALSE)</formula>
    </cfRule>
  </conditionalFormatting>
  <conditionalFormatting sqref="AQ469">
    <cfRule type="expression" dxfId="1797" priority="2301">
      <formula>IF(RIGHT(TEXT(AQ469,"0.#"),1)=".",FALSE,TRUE)</formula>
    </cfRule>
    <cfRule type="expression" dxfId="1796" priority="2302">
      <formula>IF(RIGHT(TEXT(AQ469,"0.#"),1)=".",TRUE,FALSE)</formula>
    </cfRule>
  </conditionalFormatting>
  <conditionalFormatting sqref="AQ470">
    <cfRule type="expression" dxfId="1795" priority="2299">
      <formula>IF(RIGHT(TEXT(AQ470,"0.#"),1)=".",FALSE,TRUE)</formula>
    </cfRule>
    <cfRule type="expression" dxfId="1794" priority="2300">
      <formula>IF(RIGHT(TEXT(AQ470,"0.#"),1)=".",TRUE,FALSE)</formula>
    </cfRule>
  </conditionalFormatting>
  <conditionalFormatting sqref="AE475">
    <cfRule type="expression" dxfId="1793" priority="2291">
      <formula>IF(RIGHT(TEXT(AE475,"0.#"),1)=".",FALSE,TRUE)</formula>
    </cfRule>
    <cfRule type="expression" dxfId="1792" priority="2292">
      <formula>IF(RIGHT(TEXT(AE475,"0.#"),1)=".",TRUE,FALSE)</formula>
    </cfRule>
  </conditionalFormatting>
  <conditionalFormatting sqref="AE473">
    <cfRule type="expression" dxfId="1791" priority="2295">
      <formula>IF(RIGHT(TEXT(AE473,"0.#"),1)=".",FALSE,TRUE)</formula>
    </cfRule>
    <cfRule type="expression" dxfId="1790" priority="2296">
      <formula>IF(RIGHT(TEXT(AE473,"0.#"),1)=".",TRUE,FALSE)</formula>
    </cfRule>
  </conditionalFormatting>
  <conditionalFormatting sqref="AE474">
    <cfRule type="expression" dxfId="1789" priority="2293">
      <formula>IF(RIGHT(TEXT(AE474,"0.#"),1)=".",FALSE,TRUE)</formula>
    </cfRule>
    <cfRule type="expression" dxfId="1788" priority="2294">
      <formula>IF(RIGHT(TEXT(AE474,"0.#"),1)=".",TRUE,FALSE)</formula>
    </cfRule>
  </conditionalFormatting>
  <conditionalFormatting sqref="AM475">
    <cfRule type="expression" dxfId="1787" priority="2285">
      <formula>IF(RIGHT(TEXT(AM475,"0.#"),1)=".",FALSE,TRUE)</formula>
    </cfRule>
    <cfRule type="expression" dxfId="1786" priority="2286">
      <formula>IF(RIGHT(TEXT(AM475,"0.#"),1)=".",TRUE,FALSE)</formula>
    </cfRule>
  </conditionalFormatting>
  <conditionalFormatting sqref="AM473">
    <cfRule type="expression" dxfId="1785" priority="2289">
      <formula>IF(RIGHT(TEXT(AM473,"0.#"),1)=".",FALSE,TRUE)</formula>
    </cfRule>
    <cfRule type="expression" dxfId="1784" priority="2290">
      <formula>IF(RIGHT(TEXT(AM473,"0.#"),1)=".",TRUE,FALSE)</formula>
    </cfRule>
  </conditionalFormatting>
  <conditionalFormatting sqref="AM474">
    <cfRule type="expression" dxfId="1783" priority="2287">
      <formula>IF(RIGHT(TEXT(AM474,"0.#"),1)=".",FALSE,TRUE)</formula>
    </cfRule>
    <cfRule type="expression" dxfId="1782" priority="2288">
      <formula>IF(RIGHT(TEXT(AM474,"0.#"),1)=".",TRUE,FALSE)</formula>
    </cfRule>
  </conditionalFormatting>
  <conditionalFormatting sqref="AU475">
    <cfRule type="expression" dxfId="1781" priority="2279">
      <formula>IF(RIGHT(TEXT(AU475,"0.#"),1)=".",FALSE,TRUE)</formula>
    </cfRule>
    <cfRule type="expression" dxfId="1780" priority="2280">
      <formula>IF(RIGHT(TEXT(AU475,"0.#"),1)=".",TRUE,FALSE)</formula>
    </cfRule>
  </conditionalFormatting>
  <conditionalFormatting sqref="AU473">
    <cfRule type="expression" dxfId="1779" priority="2283">
      <formula>IF(RIGHT(TEXT(AU473,"0.#"),1)=".",FALSE,TRUE)</formula>
    </cfRule>
    <cfRule type="expression" dxfId="1778" priority="2284">
      <formula>IF(RIGHT(TEXT(AU473,"0.#"),1)=".",TRUE,FALSE)</formula>
    </cfRule>
  </conditionalFormatting>
  <conditionalFormatting sqref="AU474">
    <cfRule type="expression" dxfId="1777" priority="2281">
      <formula>IF(RIGHT(TEXT(AU474,"0.#"),1)=".",FALSE,TRUE)</formula>
    </cfRule>
    <cfRule type="expression" dxfId="1776" priority="2282">
      <formula>IF(RIGHT(TEXT(AU474,"0.#"),1)=".",TRUE,FALSE)</formula>
    </cfRule>
  </conditionalFormatting>
  <conditionalFormatting sqref="AI475">
    <cfRule type="expression" dxfId="1775" priority="2273">
      <formula>IF(RIGHT(TEXT(AI475,"0.#"),1)=".",FALSE,TRUE)</formula>
    </cfRule>
    <cfRule type="expression" dxfId="1774" priority="2274">
      <formula>IF(RIGHT(TEXT(AI475,"0.#"),1)=".",TRUE,FALSE)</formula>
    </cfRule>
  </conditionalFormatting>
  <conditionalFormatting sqref="AI473">
    <cfRule type="expression" dxfId="1773" priority="2277">
      <formula>IF(RIGHT(TEXT(AI473,"0.#"),1)=".",FALSE,TRUE)</formula>
    </cfRule>
    <cfRule type="expression" dxfId="1772" priority="2278">
      <formula>IF(RIGHT(TEXT(AI473,"0.#"),1)=".",TRUE,FALSE)</formula>
    </cfRule>
  </conditionalFormatting>
  <conditionalFormatting sqref="AI474">
    <cfRule type="expression" dxfId="1771" priority="2275">
      <formula>IF(RIGHT(TEXT(AI474,"0.#"),1)=".",FALSE,TRUE)</formula>
    </cfRule>
    <cfRule type="expression" dxfId="1770" priority="2276">
      <formula>IF(RIGHT(TEXT(AI474,"0.#"),1)=".",TRUE,FALSE)</formula>
    </cfRule>
  </conditionalFormatting>
  <conditionalFormatting sqref="AQ473">
    <cfRule type="expression" dxfId="1769" priority="2267">
      <formula>IF(RIGHT(TEXT(AQ473,"0.#"),1)=".",FALSE,TRUE)</formula>
    </cfRule>
    <cfRule type="expression" dxfId="1768" priority="2268">
      <formula>IF(RIGHT(TEXT(AQ473,"0.#"),1)=".",TRUE,FALSE)</formula>
    </cfRule>
  </conditionalFormatting>
  <conditionalFormatting sqref="AQ474">
    <cfRule type="expression" dxfId="1767" priority="2271">
      <formula>IF(RIGHT(TEXT(AQ474,"0.#"),1)=".",FALSE,TRUE)</formula>
    </cfRule>
    <cfRule type="expression" dxfId="1766" priority="2272">
      <formula>IF(RIGHT(TEXT(AQ474,"0.#"),1)=".",TRUE,FALSE)</formula>
    </cfRule>
  </conditionalFormatting>
  <conditionalFormatting sqref="AQ475">
    <cfRule type="expression" dxfId="1765" priority="2269">
      <formula>IF(RIGHT(TEXT(AQ475,"0.#"),1)=".",FALSE,TRUE)</formula>
    </cfRule>
    <cfRule type="expression" dxfId="1764" priority="2270">
      <formula>IF(RIGHT(TEXT(AQ475,"0.#"),1)=".",TRUE,FALSE)</formula>
    </cfRule>
  </conditionalFormatting>
  <conditionalFormatting sqref="AE480">
    <cfRule type="expression" dxfId="1763" priority="2261">
      <formula>IF(RIGHT(TEXT(AE480,"0.#"),1)=".",FALSE,TRUE)</formula>
    </cfRule>
    <cfRule type="expression" dxfId="1762" priority="2262">
      <formula>IF(RIGHT(TEXT(AE480,"0.#"),1)=".",TRUE,FALSE)</formula>
    </cfRule>
  </conditionalFormatting>
  <conditionalFormatting sqref="AE478">
    <cfRule type="expression" dxfId="1761" priority="2265">
      <formula>IF(RIGHT(TEXT(AE478,"0.#"),1)=".",FALSE,TRUE)</formula>
    </cfRule>
    <cfRule type="expression" dxfId="1760" priority="2266">
      <formula>IF(RIGHT(TEXT(AE478,"0.#"),1)=".",TRUE,FALSE)</formula>
    </cfRule>
  </conditionalFormatting>
  <conditionalFormatting sqref="AE479">
    <cfRule type="expression" dxfId="1759" priority="2263">
      <formula>IF(RIGHT(TEXT(AE479,"0.#"),1)=".",FALSE,TRUE)</formula>
    </cfRule>
    <cfRule type="expression" dxfId="1758" priority="2264">
      <formula>IF(RIGHT(TEXT(AE479,"0.#"),1)=".",TRUE,FALSE)</formula>
    </cfRule>
  </conditionalFormatting>
  <conditionalFormatting sqref="AM480">
    <cfRule type="expression" dxfId="1757" priority="2255">
      <formula>IF(RIGHT(TEXT(AM480,"0.#"),1)=".",FALSE,TRUE)</formula>
    </cfRule>
    <cfRule type="expression" dxfId="1756" priority="2256">
      <formula>IF(RIGHT(TEXT(AM480,"0.#"),1)=".",TRUE,FALSE)</formula>
    </cfRule>
  </conditionalFormatting>
  <conditionalFormatting sqref="AM478">
    <cfRule type="expression" dxfId="1755" priority="2259">
      <formula>IF(RIGHT(TEXT(AM478,"0.#"),1)=".",FALSE,TRUE)</formula>
    </cfRule>
    <cfRule type="expression" dxfId="1754" priority="2260">
      <formula>IF(RIGHT(TEXT(AM478,"0.#"),1)=".",TRUE,FALSE)</formula>
    </cfRule>
  </conditionalFormatting>
  <conditionalFormatting sqref="AM479">
    <cfRule type="expression" dxfId="1753" priority="2257">
      <formula>IF(RIGHT(TEXT(AM479,"0.#"),1)=".",FALSE,TRUE)</formula>
    </cfRule>
    <cfRule type="expression" dxfId="1752" priority="2258">
      <formula>IF(RIGHT(TEXT(AM479,"0.#"),1)=".",TRUE,FALSE)</formula>
    </cfRule>
  </conditionalFormatting>
  <conditionalFormatting sqref="AU480">
    <cfRule type="expression" dxfId="1751" priority="2249">
      <formula>IF(RIGHT(TEXT(AU480,"0.#"),1)=".",FALSE,TRUE)</formula>
    </cfRule>
    <cfRule type="expression" dxfId="1750" priority="2250">
      <formula>IF(RIGHT(TEXT(AU480,"0.#"),1)=".",TRUE,FALSE)</formula>
    </cfRule>
  </conditionalFormatting>
  <conditionalFormatting sqref="AU478">
    <cfRule type="expression" dxfId="1749" priority="2253">
      <formula>IF(RIGHT(TEXT(AU478,"0.#"),1)=".",FALSE,TRUE)</formula>
    </cfRule>
    <cfRule type="expression" dxfId="1748" priority="2254">
      <formula>IF(RIGHT(TEXT(AU478,"0.#"),1)=".",TRUE,FALSE)</formula>
    </cfRule>
  </conditionalFormatting>
  <conditionalFormatting sqref="AU479">
    <cfRule type="expression" dxfId="1747" priority="2251">
      <formula>IF(RIGHT(TEXT(AU479,"0.#"),1)=".",FALSE,TRUE)</formula>
    </cfRule>
    <cfRule type="expression" dxfId="1746" priority="2252">
      <formula>IF(RIGHT(TEXT(AU479,"0.#"),1)=".",TRUE,FALSE)</formula>
    </cfRule>
  </conditionalFormatting>
  <conditionalFormatting sqref="AI480">
    <cfRule type="expression" dxfId="1745" priority="2243">
      <formula>IF(RIGHT(TEXT(AI480,"0.#"),1)=".",FALSE,TRUE)</formula>
    </cfRule>
    <cfRule type="expression" dxfId="1744" priority="2244">
      <formula>IF(RIGHT(TEXT(AI480,"0.#"),1)=".",TRUE,FALSE)</formula>
    </cfRule>
  </conditionalFormatting>
  <conditionalFormatting sqref="AI478">
    <cfRule type="expression" dxfId="1743" priority="2247">
      <formula>IF(RIGHT(TEXT(AI478,"0.#"),1)=".",FALSE,TRUE)</formula>
    </cfRule>
    <cfRule type="expression" dxfId="1742" priority="2248">
      <formula>IF(RIGHT(TEXT(AI478,"0.#"),1)=".",TRUE,FALSE)</formula>
    </cfRule>
  </conditionalFormatting>
  <conditionalFormatting sqref="AI479">
    <cfRule type="expression" dxfId="1741" priority="2245">
      <formula>IF(RIGHT(TEXT(AI479,"0.#"),1)=".",FALSE,TRUE)</formula>
    </cfRule>
    <cfRule type="expression" dxfId="1740" priority="2246">
      <formula>IF(RIGHT(TEXT(AI479,"0.#"),1)=".",TRUE,FALSE)</formula>
    </cfRule>
  </conditionalFormatting>
  <conditionalFormatting sqref="AQ478">
    <cfRule type="expression" dxfId="1739" priority="2237">
      <formula>IF(RIGHT(TEXT(AQ478,"0.#"),1)=".",FALSE,TRUE)</formula>
    </cfRule>
    <cfRule type="expression" dxfId="1738" priority="2238">
      <formula>IF(RIGHT(TEXT(AQ478,"0.#"),1)=".",TRUE,FALSE)</formula>
    </cfRule>
  </conditionalFormatting>
  <conditionalFormatting sqref="AQ479">
    <cfRule type="expression" dxfId="1737" priority="2241">
      <formula>IF(RIGHT(TEXT(AQ479,"0.#"),1)=".",FALSE,TRUE)</formula>
    </cfRule>
    <cfRule type="expression" dxfId="1736" priority="2242">
      <formula>IF(RIGHT(TEXT(AQ479,"0.#"),1)=".",TRUE,FALSE)</formula>
    </cfRule>
  </conditionalFormatting>
  <conditionalFormatting sqref="AQ480">
    <cfRule type="expression" dxfId="1735" priority="2239">
      <formula>IF(RIGHT(TEXT(AQ480,"0.#"),1)=".",FALSE,TRUE)</formula>
    </cfRule>
    <cfRule type="expression" dxfId="1734" priority="2240">
      <formula>IF(RIGHT(TEXT(AQ480,"0.#"),1)=".",TRUE,FALSE)</formula>
    </cfRule>
  </conditionalFormatting>
  <conditionalFormatting sqref="AM47">
    <cfRule type="expression" dxfId="1733" priority="2531">
      <formula>IF(RIGHT(TEXT(AM47,"0.#"),1)=".",FALSE,TRUE)</formula>
    </cfRule>
    <cfRule type="expression" dxfId="1732" priority="2532">
      <formula>IF(RIGHT(TEXT(AM47,"0.#"),1)=".",TRUE,FALSE)</formula>
    </cfRule>
  </conditionalFormatting>
  <conditionalFormatting sqref="AI46">
    <cfRule type="expression" dxfId="1731" priority="2535">
      <formula>IF(RIGHT(TEXT(AI46,"0.#"),1)=".",FALSE,TRUE)</formula>
    </cfRule>
    <cfRule type="expression" dxfId="1730" priority="2536">
      <formula>IF(RIGHT(TEXT(AI46,"0.#"),1)=".",TRUE,FALSE)</formula>
    </cfRule>
  </conditionalFormatting>
  <conditionalFormatting sqref="AM46">
    <cfRule type="expression" dxfId="1729" priority="2533">
      <formula>IF(RIGHT(TEXT(AM46,"0.#"),1)=".",FALSE,TRUE)</formula>
    </cfRule>
    <cfRule type="expression" dxfId="1728" priority="2534">
      <formula>IF(RIGHT(TEXT(AM46,"0.#"),1)=".",TRUE,FALSE)</formula>
    </cfRule>
  </conditionalFormatting>
  <conditionalFormatting sqref="AU46:AU48">
    <cfRule type="expression" dxfId="1727" priority="2525">
      <formula>IF(RIGHT(TEXT(AU46,"0.#"),1)=".",FALSE,TRUE)</formula>
    </cfRule>
    <cfRule type="expression" dxfId="1726" priority="2526">
      <formula>IF(RIGHT(TEXT(AU46,"0.#"),1)=".",TRUE,FALSE)</formula>
    </cfRule>
  </conditionalFormatting>
  <conditionalFormatting sqref="AM48">
    <cfRule type="expression" dxfId="1725" priority="2529">
      <formula>IF(RIGHT(TEXT(AM48,"0.#"),1)=".",FALSE,TRUE)</formula>
    </cfRule>
    <cfRule type="expression" dxfId="1724" priority="2530">
      <formula>IF(RIGHT(TEXT(AM48,"0.#"),1)=".",TRUE,FALSE)</formula>
    </cfRule>
  </conditionalFormatting>
  <conditionalFormatting sqref="AQ46:AQ48">
    <cfRule type="expression" dxfId="1723" priority="2527">
      <formula>IF(RIGHT(TEXT(AQ46,"0.#"),1)=".",FALSE,TRUE)</formula>
    </cfRule>
    <cfRule type="expression" dxfId="1722" priority="2528">
      <formula>IF(RIGHT(TEXT(AQ46,"0.#"),1)=".",TRUE,FALSE)</formula>
    </cfRule>
  </conditionalFormatting>
  <conditionalFormatting sqref="AE146:AE147 AI146:AI147 AM146:AM147 AQ146:AQ147 AU146:AU147">
    <cfRule type="expression" dxfId="1721" priority="2519">
      <formula>IF(RIGHT(TEXT(AE146,"0.#"),1)=".",FALSE,TRUE)</formula>
    </cfRule>
    <cfRule type="expression" dxfId="1720" priority="2520">
      <formula>IF(RIGHT(TEXT(AE146,"0.#"),1)=".",TRUE,FALSE)</formula>
    </cfRule>
  </conditionalFormatting>
  <conditionalFormatting sqref="AE142:AE143 AI142:AI143 AM142:AM143 AQ142:AQ143 AU142:AU143">
    <cfRule type="expression" dxfId="1719" priority="2521">
      <formula>IF(RIGHT(TEXT(AE142,"0.#"),1)=".",FALSE,TRUE)</formula>
    </cfRule>
    <cfRule type="expression" dxfId="1718" priority="2522">
      <formula>IF(RIGHT(TEXT(AE142,"0.#"),1)=".",TRUE,FALSE)</formula>
    </cfRule>
  </conditionalFormatting>
  <conditionalFormatting sqref="AE198:AE199 AI198:AI199 AM198:AM199 AQ198:AQ199 AU198:AU199">
    <cfRule type="expression" dxfId="1717" priority="2513">
      <formula>IF(RIGHT(TEXT(AE198,"0.#"),1)=".",FALSE,TRUE)</formula>
    </cfRule>
    <cfRule type="expression" dxfId="1716" priority="2514">
      <formula>IF(RIGHT(TEXT(AE198,"0.#"),1)=".",TRUE,FALSE)</formula>
    </cfRule>
  </conditionalFormatting>
  <conditionalFormatting sqref="AE150:AE151 AI150:AI151 AM150:AM151 AQ150:AQ151 AU150:AU151">
    <cfRule type="expression" dxfId="1715" priority="2517">
      <formula>IF(RIGHT(TEXT(AE150,"0.#"),1)=".",FALSE,TRUE)</formula>
    </cfRule>
    <cfRule type="expression" dxfId="1714" priority="2518">
      <formula>IF(RIGHT(TEXT(AE150,"0.#"),1)=".",TRUE,FALSE)</formula>
    </cfRule>
  </conditionalFormatting>
  <conditionalFormatting sqref="AE194:AE195 AI194:AI195 AM194:AM195 AQ194:AQ195 AU194:AU195">
    <cfRule type="expression" dxfId="1713" priority="2515">
      <formula>IF(RIGHT(TEXT(AE194,"0.#"),1)=".",FALSE,TRUE)</formula>
    </cfRule>
    <cfRule type="expression" dxfId="1712" priority="2516">
      <formula>IF(RIGHT(TEXT(AE194,"0.#"),1)=".",TRUE,FALSE)</formula>
    </cfRule>
  </conditionalFormatting>
  <conditionalFormatting sqref="AE210:AE211 AI210:AI211 AM210:AM211 AQ210:AQ211 AU210:AU211">
    <cfRule type="expression" dxfId="1711" priority="2507">
      <formula>IF(RIGHT(TEXT(AE210,"0.#"),1)=".",FALSE,TRUE)</formula>
    </cfRule>
    <cfRule type="expression" dxfId="1710" priority="2508">
      <formula>IF(RIGHT(TEXT(AE210,"0.#"),1)=".",TRUE,FALSE)</formula>
    </cfRule>
  </conditionalFormatting>
  <conditionalFormatting sqref="AE202:AE203 AI202:AI203 AM202:AM203 AQ202:AQ203 AU202:AU203">
    <cfRule type="expression" dxfId="1709" priority="2511">
      <formula>IF(RIGHT(TEXT(AE202,"0.#"),1)=".",FALSE,TRUE)</formula>
    </cfRule>
    <cfRule type="expression" dxfId="1708" priority="2512">
      <formula>IF(RIGHT(TEXT(AE202,"0.#"),1)=".",TRUE,FALSE)</formula>
    </cfRule>
  </conditionalFormatting>
  <conditionalFormatting sqref="AE206:AE207 AI206:AI207 AM206:AM207 AQ206:AQ207 AU206:AU207">
    <cfRule type="expression" dxfId="1707" priority="2509">
      <formula>IF(RIGHT(TEXT(AE206,"0.#"),1)=".",FALSE,TRUE)</formula>
    </cfRule>
    <cfRule type="expression" dxfId="1706" priority="2510">
      <formula>IF(RIGHT(TEXT(AE206,"0.#"),1)=".",TRUE,FALSE)</formula>
    </cfRule>
  </conditionalFormatting>
  <conditionalFormatting sqref="AE262:AE263 AI262:AI263 AM262:AM263 AQ262:AQ263 AU262:AU263">
    <cfRule type="expression" dxfId="1705" priority="2501">
      <formula>IF(RIGHT(TEXT(AE262,"0.#"),1)=".",FALSE,TRUE)</formula>
    </cfRule>
    <cfRule type="expression" dxfId="1704" priority="2502">
      <formula>IF(RIGHT(TEXT(AE262,"0.#"),1)=".",TRUE,FALSE)</formula>
    </cfRule>
  </conditionalFormatting>
  <conditionalFormatting sqref="AE254:AE255 AI254:AI255 AM254:AM255 AQ254:AQ255 AU254:AU255">
    <cfRule type="expression" dxfId="1703" priority="2505">
      <formula>IF(RIGHT(TEXT(AE254,"0.#"),1)=".",FALSE,TRUE)</formula>
    </cfRule>
    <cfRule type="expression" dxfId="1702" priority="2506">
      <formula>IF(RIGHT(TEXT(AE254,"0.#"),1)=".",TRUE,FALSE)</formula>
    </cfRule>
  </conditionalFormatting>
  <conditionalFormatting sqref="AE258:AE259 AI258:AI259 AM258:AM259 AQ258:AQ259 AU258:AU259">
    <cfRule type="expression" dxfId="1701" priority="2503">
      <formula>IF(RIGHT(TEXT(AE258,"0.#"),1)=".",FALSE,TRUE)</formula>
    </cfRule>
    <cfRule type="expression" dxfId="1700" priority="2504">
      <formula>IF(RIGHT(TEXT(AE258,"0.#"),1)=".",TRUE,FALSE)</formula>
    </cfRule>
  </conditionalFormatting>
  <conditionalFormatting sqref="AE314:AE315 AI314:AI315 AM314:AM315 AQ314:AQ315 AU314:AU315">
    <cfRule type="expression" dxfId="1699" priority="2495">
      <formula>IF(RIGHT(TEXT(AE314,"0.#"),1)=".",FALSE,TRUE)</formula>
    </cfRule>
    <cfRule type="expression" dxfId="1698" priority="2496">
      <formula>IF(RIGHT(TEXT(AE314,"0.#"),1)=".",TRUE,FALSE)</formula>
    </cfRule>
  </conditionalFormatting>
  <conditionalFormatting sqref="AE266:AE267 AI266:AI267 AM266:AM267 AQ266:AQ267 AU266:AU267">
    <cfRule type="expression" dxfId="1697" priority="2499">
      <formula>IF(RIGHT(TEXT(AE266,"0.#"),1)=".",FALSE,TRUE)</formula>
    </cfRule>
    <cfRule type="expression" dxfId="1696" priority="2500">
      <formula>IF(RIGHT(TEXT(AE266,"0.#"),1)=".",TRUE,FALSE)</formula>
    </cfRule>
  </conditionalFormatting>
  <conditionalFormatting sqref="AE270:AE271 AI270:AI271 AM270:AM271 AQ270:AQ271 AU270:AU271">
    <cfRule type="expression" dxfId="1695" priority="2497">
      <formula>IF(RIGHT(TEXT(AE270,"0.#"),1)=".",FALSE,TRUE)</formula>
    </cfRule>
    <cfRule type="expression" dxfId="1694" priority="2498">
      <formula>IF(RIGHT(TEXT(AE270,"0.#"),1)=".",TRUE,FALSE)</formula>
    </cfRule>
  </conditionalFormatting>
  <conditionalFormatting sqref="AE326:AE327 AI326:AI327 AM326:AM327 AQ326:AQ327 AU326:AU327">
    <cfRule type="expression" dxfId="1693" priority="2489">
      <formula>IF(RIGHT(TEXT(AE326,"0.#"),1)=".",FALSE,TRUE)</formula>
    </cfRule>
    <cfRule type="expression" dxfId="1692" priority="2490">
      <formula>IF(RIGHT(TEXT(AE326,"0.#"),1)=".",TRUE,FALSE)</formula>
    </cfRule>
  </conditionalFormatting>
  <conditionalFormatting sqref="AE318:AE319 AI318:AI319 AM318:AM319 AQ318:AQ319 AU318:AU319">
    <cfRule type="expression" dxfId="1691" priority="2493">
      <formula>IF(RIGHT(TEXT(AE318,"0.#"),1)=".",FALSE,TRUE)</formula>
    </cfRule>
    <cfRule type="expression" dxfId="1690" priority="2494">
      <formula>IF(RIGHT(TEXT(AE318,"0.#"),1)=".",TRUE,FALSE)</formula>
    </cfRule>
  </conditionalFormatting>
  <conditionalFormatting sqref="AE322:AE323 AI322:AI323 AM322:AM323 AQ322:AQ323 AU322:AU323">
    <cfRule type="expression" dxfId="1689" priority="2491">
      <formula>IF(RIGHT(TEXT(AE322,"0.#"),1)=".",FALSE,TRUE)</formula>
    </cfRule>
    <cfRule type="expression" dxfId="1688" priority="2492">
      <formula>IF(RIGHT(TEXT(AE322,"0.#"),1)=".",TRUE,FALSE)</formula>
    </cfRule>
  </conditionalFormatting>
  <conditionalFormatting sqref="AE378:AE379 AI378:AI379 AM378:AM379 AQ378:AQ379 AU378:AU379">
    <cfRule type="expression" dxfId="1687" priority="2483">
      <formula>IF(RIGHT(TEXT(AE378,"0.#"),1)=".",FALSE,TRUE)</formula>
    </cfRule>
    <cfRule type="expression" dxfId="1686" priority="2484">
      <formula>IF(RIGHT(TEXT(AE378,"0.#"),1)=".",TRUE,FALSE)</formula>
    </cfRule>
  </conditionalFormatting>
  <conditionalFormatting sqref="AE330:AE331 AI330:AI331 AM330:AM331 AQ330:AQ331 AU330:AU331">
    <cfRule type="expression" dxfId="1685" priority="2487">
      <formula>IF(RIGHT(TEXT(AE330,"0.#"),1)=".",FALSE,TRUE)</formula>
    </cfRule>
    <cfRule type="expression" dxfId="1684" priority="2488">
      <formula>IF(RIGHT(TEXT(AE330,"0.#"),1)=".",TRUE,FALSE)</formula>
    </cfRule>
  </conditionalFormatting>
  <conditionalFormatting sqref="AE374:AE375 AI374:AI375 AM374:AM375 AQ374:AQ375 AU374:AU375">
    <cfRule type="expression" dxfId="1683" priority="2485">
      <formula>IF(RIGHT(TEXT(AE374,"0.#"),1)=".",FALSE,TRUE)</formula>
    </cfRule>
    <cfRule type="expression" dxfId="1682" priority="2486">
      <formula>IF(RIGHT(TEXT(AE374,"0.#"),1)=".",TRUE,FALSE)</formula>
    </cfRule>
  </conditionalFormatting>
  <conditionalFormatting sqref="AE390:AE391 AI390:AI391 AM390:AM391 AQ390:AQ391 AU390:AU391">
    <cfRule type="expression" dxfId="1681" priority="2477">
      <formula>IF(RIGHT(TEXT(AE390,"0.#"),1)=".",FALSE,TRUE)</formula>
    </cfRule>
    <cfRule type="expression" dxfId="1680" priority="2478">
      <formula>IF(RIGHT(TEXT(AE390,"0.#"),1)=".",TRUE,FALSE)</formula>
    </cfRule>
  </conditionalFormatting>
  <conditionalFormatting sqref="AE382:AE383 AI382:AI383 AM382:AM383 AQ382:AQ383 AU382:AU383">
    <cfRule type="expression" dxfId="1679" priority="2481">
      <formula>IF(RIGHT(TEXT(AE382,"0.#"),1)=".",FALSE,TRUE)</formula>
    </cfRule>
    <cfRule type="expression" dxfId="1678" priority="2482">
      <formula>IF(RIGHT(TEXT(AE382,"0.#"),1)=".",TRUE,FALSE)</formula>
    </cfRule>
  </conditionalFormatting>
  <conditionalFormatting sqref="AE386:AE387 AI386:AI387 AM386:AM387 AQ386:AQ387 AU386:AU387">
    <cfRule type="expression" dxfId="1677" priority="2479">
      <formula>IF(RIGHT(TEXT(AE386,"0.#"),1)=".",FALSE,TRUE)</formula>
    </cfRule>
    <cfRule type="expression" dxfId="1676" priority="2480">
      <formula>IF(RIGHT(TEXT(AE386,"0.#"),1)=".",TRUE,FALSE)</formula>
    </cfRule>
  </conditionalFormatting>
  <conditionalFormatting sqref="AE440">
    <cfRule type="expression" dxfId="1675" priority="2471">
      <formula>IF(RIGHT(TEXT(AE440,"0.#"),1)=".",FALSE,TRUE)</formula>
    </cfRule>
    <cfRule type="expression" dxfId="1674" priority="2472">
      <formula>IF(RIGHT(TEXT(AE440,"0.#"),1)=".",TRUE,FALSE)</formula>
    </cfRule>
  </conditionalFormatting>
  <conditionalFormatting sqref="AE438">
    <cfRule type="expression" dxfId="1673" priority="2475">
      <formula>IF(RIGHT(TEXT(AE438,"0.#"),1)=".",FALSE,TRUE)</formula>
    </cfRule>
    <cfRule type="expression" dxfId="1672" priority="2476">
      <formula>IF(RIGHT(TEXT(AE438,"0.#"),1)=".",TRUE,FALSE)</formula>
    </cfRule>
  </conditionalFormatting>
  <conditionalFormatting sqref="AE439">
    <cfRule type="expression" dxfId="1671" priority="2473">
      <formula>IF(RIGHT(TEXT(AE439,"0.#"),1)=".",FALSE,TRUE)</formula>
    </cfRule>
    <cfRule type="expression" dxfId="1670" priority="2474">
      <formula>IF(RIGHT(TEXT(AE439,"0.#"),1)=".",TRUE,FALSE)</formula>
    </cfRule>
  </conditionalFormatting>
  <conditionalFormatting sqref="AM440">
    <cfRule type="expression" dxfId="1669" priority="2465">
      <formula>IF(RIGHT(TEXT(AM440,"0.#"),1)=".",FALSE,TRUE)</formula>
    </cfRule>
    <cfRule type="expression" dxfId="1668" priority="2466">
      <formula>IF(RIGHT(TEXT(AM440,"0.#"),1)=".",TRUE,FALSE)</formula>
    </cfRule>
  </conditionalFormatting>
  <conditionalFormatting sqref="AM438">
    <cfRule type="expression" dxfId="1667" priority="2469">
      <formula>IF(RIGHT(TEXT(AM438,"0.#"),1)=".",FALSE,TRUE)</formula>
    </cfRule>
    <cfRule type="expression" dxfId="1666" priority="2470">
      <formula>IF(RIGHT(TEXT(AM438,"0.#"),1)=".",TRUE,FALSE)</formula>
    </cfRule>
  </conditionalFormatting>
  <conditionalFormatting sqref="AM439">
    <cfRule type="expression" dxfId="1665" priority="2467">
      <formula>IF(RIGHT(TEXT(AM439,"0.#"),1)=".",FALSE,TRUE)</formula>
    </cfRule>
    <cfRule type="expression" dxfId="1664" priority="2468">
      <formula>IF(RIGHT(TEXT(AM439,"0.#"),1)=".",TRUE,FALSE)</formula>
    </cfRule>
  </conditionalFormatting>
  <conditionalFormatting sqref="AU440">
    <cfRule type="expression" dxfId="1663" priority="2459">
      <formula>IF(RIGHT(TEXT(AU440,"0.#"),1)=".",FALSE,TRUE)</formula>
    </cfRule>
    <cfRule type="expression" dxfId="1662" priority="2460">
      <formula>IF(RIGHT(TEXT(AU440,"0.#"),1)=".",TRUE,FALSE)</formula>
    </cfRule>
  </conditionalFormatting>
  <conditionalFormatting sqref="AU438">
    <cfRule type="expression" dxfId="1661" priority="2463">
      <formula>IF(RIGHT(TEXT(AU438,"0.#"),1)=".",FALSE,TRUE)</formula>
    </cfRule>
    <cfRule type="expression" dxfId="1660" priority="2464">
      <formula>IF(RIGHT(TEXT(AU438,"0.#"),1)=".",TRUE,FALSE)</formula>
    </cfRule>
  </conditionalFormatting>
  <conditionalFormatting sqref="AU439">
    <cfRule type="expression" dxfId="1659" priority="2461">
      <formula>IF(RIGHT(TEXT(AU439,"0.#"),1)=".",FALSE,TRUE)</formula>
    </cfRule>
    <cfRule type="expression" dxfId="1658" priority="2462">
      <formula>IF(RIGHT(TEXT(AU439,"0.#"),1)=".",TRUE,FALSE)</formula>
    </cfRule>
  </conditionalFormatting>
  <conditionalFormatting sqref="AI440">
    <cfRule type="expression" dxfId="1657" priority="2453">
      <formula>IF(RIGHT(TEXT(AI440,"0.#"),1)=".",FALSE,TRUE)</formula>
    </cfRule>
    <cfRule type="expression" dxfId="1656" priority="2454">
      <formula>IF(RIGHT(TEXT(AI440,"0.#"),1)=".",TRUE,FALSE)</formula>
    </cfRule>
  </conditionalFormatting>
  <conditionalFormatting sqref="AI438">
    <cfRule type="expression" dxfId="1655" priority="2457">
      <formula>IF(RIGHT(TEXT(AI438,"0.#"),1)=".",FALSE,TRUE)</formula>
    </cfRule>
    <cfRule type="expression" dxfId="1654" priority="2458">
      <formula>IF(RIGHT(TEXT(AI438,"0.#"),1)=".",TRUE,FALSE)</formula>
    </cfRule>
  </conditionalFormatting>
  <conditionalFormatting sqref="AI439">
    <cfRule type="expression" dxfId="1653" priority="2455">
      <formula>IF(RIGHT(TEXT(AI439,"0.#"),1)=".",FALSE,TRUE)</formula>
    </cfRule>
    <cfRule type="expression" dxfId="1652" priority="2456">
      <formula>IF(RIGHT(TEXT(AI439,"0.#"),1)=".",TRUE,FALSE)</formula>
    </cfRule>
  </conditionalFormatting>
  <conditionalFormatting sqref="AQ438">
    <cfRule type="expression" dxfId="1651" priority="2447">
      <formula>IF(RIGHT(TEXT(AQ438,"0.#"),1)=".",FALSE,TRUE)</formula>
    </cfRule>
    <cfRule type="expression" dxfId="1650" priority="2448">
      <formula>IF(RIGHT(TEXT(AQ438,"0.#"),1)=".",TRUE,FALSE)</formula>
    </cfRule>
  </conditionalFormatting>
  <conditionalFormatting sqref="AQ439">
    <cfRule type="expression" dxfId="1649" priority="2451">
      <formula>IF(RIGHT(TEXT(AQ439,"0.#"),1)=".",FALSE,TRUE)</formula>
    </cfRule>
    <cfRule type="expression" dxfId="1648" priority="2452">
      <formula>IF(RIGHT(TEXT(AQ439,"0.#"),1)=".",TRUE,FALSE)</formula>
    </cfRule>
  </conditionalFormatting>
  <conditionalFormatting sqref="AQ440">
    <cfRule type="expression" dxfId="1647" priority="2449">
      <formula>IF(RIGHT(TEXT(AQ440,"0.#"),1)=".",FALSE,TRUE)</formula>
    </cfRule>
    <cfRule type="expression" dxfId="1646" priority="2450">
      <formula>IF(RIGHT(TEXT(AQ440,"0.#"),1)=".",TRUE,FALSE)</formula>
    </cfRule>
  </conditionalFormatting>
  <conditionalFormatting sqref="AE445">
    <cfRule type="expression" dxfId="1645" priority="2441">
      <formula>IF(RIGHT(TEXT(AE445,"0.#"),1)=".",FALSE,TRUE)</formula>
    </cfRule>
    <cfRule type="expression" dxfId="1644" priority="2442">
      <formula>IF(RIGHT(TEXT(AE445,"0.#"),1)=".",TRUE,FALSE)</formula>
    </cfRule>
  </conditionalFormatting>
  <conditionalFormatting sqref="AE443">
    <cfRule type="expression" dxfId="1643" priority="2445">
      <formula>IF(RIGHT(TEXT(AE443,"0.#"),1)=".",FALSE,TRUE)</formula>
    </cfRule>
    <cfRule type="expression" dxfId="1642" priority="2446">
      <formula>IF(RIGHT(TEXT(AE443,"0.#"),1)=".",TRUE,FALSE)</formula>
    </cfRule>
  </conditionalFormatting>
  <conditionalFormatting sqref="AE444">
    <cfRule type="expression" dxfId="1641" priority="2443">
      <formula>IF(RIGHT(TEXT(AE444,"0.#"),1)=".",FALSE,TRUE)</formula>
    </cfRule>
    <cfRule type="expression" dxfId="1640" priority="2444">
      <formula>IF(RIGHT(TEXT(AE444,"0.#"),1)=".",TRUE,FALSE)</formula>
    </cfRule>
  </conditionalFormatting>
  <conditionalFormatting sqref="AM445">
    <cfRule type="expression" dxfId="1639" priority="2435">
      <formula>IF(RIGHT(TEXT(AM445,"0.#"),1)=".",FALSE,TRUE)</formula>
    </cfRule>
    <cfRule type="expression" dxfId="1638" priority="2436">
      <formula>IF(RIGHT(TEXT(AM445,"0.#"),1)=".",TRUE,FALSE)</formula>
    </cfRule>
  </conditionalFormatting>
  <conditionalFormatting sqref="AM443">
    <cfRule type="expression" dxfId="1637" priority="2439">
      <formula>IF(RIGHT(TEXT(AM443,"0.#"),1)=".",FALSE,TRUE)</formula>
    </cfRule>
    <cfRule type="expression" dxfId="1636" priority="2440">
      <formula>IF(RIGHT(TEXT(AM443,"0.#"),1)=".",TRUE,FALSE)</formula>
    </cfRule>
  </conditionalFormatting>
  <conditionalFormatting sqref="AM444">
    <cfRule type="expression" dxfId="1635" priority="2437">
      <formula>IF(RIGHT(TEXT(AM444,"0.#"),1)=".",FALSE,TRUE)</formula>
    </cfRule>
    <cfRule type="expression" dxfId="1634" priority="2438">
      <formula>IF(RIGHT(TEXT(AM444,"0.#"),1)=".",TRUE,FALSE)</formula>
    </cfRule>
  </conditionalFormatting>
  <conditionalFormatting sqref="AU445">
    <cfRule type="expression" dxfId="1633" priority="2429">
      <formula>IF(RIGHT(TEXT(AU445,"0.#"),1)=".",FALSE,TRUE)</formula>
    </cfRule>
    <cfRule type="expression" dxfId="1632" priority="2430">
      <formula>IF(RIGHT(TEXT(AU445,"0.#"),1)=".",TRUE,FALSE)</formula>
    </cfRule>
  </conditionalFormatting>
  <conditionalFormatting sqref="AU443">
    <cfRule type="expression" dxfId="1631" priority="2433">
      <formula>IF(RIGHT(TEXT(AU443,"0.#"),1)=".",FALSE,TRUE)</formula>
    </cfRule>
    <cfRule type="expression" dxfId="1630" priority="2434">
      <formula>IF(RIGHT(TEXT(AU443,"0.#"),1)=".",TRUE,FALSE)</formula>
    </cfRule>
  </conditionalFormatting>
  <conditionalFormatting sqref="AU444">
    <cfRule type="expression" dxfId="1629" priority="2431">
      <formula>IF(RIGHT(TEXT(AU444,"0.#"),1)=".",FALSE,TRUE)</formula>
    </cfRule>
    <cfRule type="expression" dxfId="1628" priority="2432">
      <formula>IF(RIGHT(TEXT(AU444,"0.#"),1)=".",TRUE,FALSE)</formula>
    </cfRule>
  </conditionalFormatting>
  <conditionalFormatting sqref="AI445">
    <cfRule type="expression" dxfId="1627" priority="2423">
      <formula>IF(RIGHT(TEXT(AI445,"0.#"),1)=".",FALSE,TRUE)</formula>
    </cfRule>
    <cfRule type="expression" dxfId="1626" priority="2424">
      <formula>IF(RIGHT(TEXT(AI445,"0.#"),1)=".",TRUE,FALSE)</formula>
    </cfRule>
  </conditionalFormatting>
  <conditionalFormatting sqref="AI443">
    <cfRule type="expression" dxfId="1625" priority="2427">
      <formula>IF(RIGHT(TEXT(AI443,"0.#"),1)=".",FALSE,TRUE)</formula>
    </cfRule>
    <cfRule type="expression" dxfId="1624" priority="2428">
      <formula>IF(RIGHT(TEXT(AI443,"0.#"),1)=".",TRUE,FALSE)</formula>
    </cfRule>
  </conditionalFormatting>
  <conditionalFormatting sqref="AI444">
    <cfRule type="expression" dxfId="1623" priority="2425">
      <formula>IF(RIGHT(TEXT(AI444,"0.#"),1)=".",FALSE,TRUE)</formula>
    </cfRule>
    <cfRule type="expression" dxfId="1622" priority="2426">
      <formula>IF(RIGHT(TEXT(AI444,"0.#"),1)=".",TRUE,FALSE)</formula>
    </cfRule>
  </conditionalFormatting>
  <conditionalFormatting sqref="AQ443">
    <cfRule type="expression" dxfId="1621" priority="2417">
      <formula>IF(RIGHT(TEXT(AQ443,"0.#"),1)=".",FALSE,TRUE)</formula>
    </cfRule>
    <cfRule type="expression" dxfId="1620" priority="2418">
      <formula>IF(RIGHT(TEXT(AQ443,"0.#"),1)=".",TRUE,FALSE)</formula>
    </cfRule>
  </conditionalFormatting>
  <conditionalFormatting sqref="AQ444">
    <cfRule type="expression" dxfId="1619" priority="2421">
      <formula>IF(RIGHT(TEXT(AQ444,"0.#"),1)=".",FALSE,TRUE)</formula>
    </cfRule>
    <cfRule type="expression" dxfId="1618" priority="2422">
      <formula>IF(RIGHT(TEXT(AQ444,"0.#"),1)=".",TRUE,FALSE)</formula>
    </cfRule>
  </conditionalFormatting>
  <conditionalFormatting sqref="AQ445">
    <cfRule type="expression" dxfId="1617" priority="2419">
      <formula>IF(RIGHT(TEXT(AQ445,"0.#"),1)=".",FALSE,TRUE)</formula>
    </cfRule>
    <cfRule type="expression" dxfId="1616" priority="2420">
      <formula>IF(RIGHT(TEXT(AQ445,"0.#"),1)=".",TRUE,FALSE)</formula>
    </cfRule>
  </conditionalFormatting>
  <conditionalFormatting sqref="Y918:Y940">
    <cfRule type="expression" dxfId="1615" priority="2635">
      <formula>IF(RIGHT(TEXT(Y918,"0.#"),1)=".",FALSE,TRUE)</formula>
    </cfRule>
    <cfRule type="expression" dxfId="1614" priority="2636">
      <formula>IF(RIGHT(TEXT(Y918,"0.#"),1)=".",TRUE,FALSE)</formula>
    </cfRule>
  </conditionalFormatting>
  <conditionalFormatting sqref="Y963:Y973">
    <cfRule type="expression" dxfId="1613" priority="2623">
      <formula>IF(RIGHT(TEXT(Y963,"0.#"),1)=".",FALSE,TRUE)</formula>
    </cfRule>
    <cfRule type="expression" dxfId="1612" priority="2624">
      <formula>IF(RIGHT(TEXT(Y963,"0.#"),1)=".",TRUE,FALSE)</formula>
    </cfRule>
  </conditionalFormatting>
  <conditionalFormatting sqref="Y979:Y980 Y983:Y985 Y987:Y1006">
    <cfRule type="expression" dxfId="1611" priority="2611">
      <formula>IF(RIGHT(TEXT(Y979,"0.#"),1)=".",FALSE,TRUE)</formula>
    </cfRule>
    <cfRule type="expression" dxfId="1610" priority="2612">
      <formula>IF(RIGHT(TEXT(Y979,"0.#"),1)=".",TRUE,FALSE)</formula>
    </cfRule>
  </conditionalFormatting>
  <conditionalFormatting sqref="Y977:Y978">
    <cfRule type="expression" dxfId="1609" priority="2605">
      <formula>IF(RIGHT(TEXT(Y977,"0.#"),1)=".",FALSE,TRUE)</formula>
    </cfRule>
    <cfRule type="expression" dxfId="1608" priority="2606">
      <formula>IF(RIGHT(TEXT(Y977,"0.#"),1)=".",TRUE,FALSE)</formula>
    </cfRule>
  </conditionalFormatting>
  <conditionalFormatting sqref="Y1012:Y1039">
    <cfRule type="expression" dxfId="1607" priority="2599">
      <formula>IF(RIGHT(TEXT(Y1012,"0.#"),1)=".",FALSE,TRUE)</formula>
    </cfRule>
    <cfRule type="expression" dxfId="1606" priority="2600">
      <formula>IF(RIGHT(TEXT(Y1012,"0.#"),1)=".",TRUE,FALSE)</formula>
    </cfRule>
  </conditionalFormatting>
  <conditionalFormatting sqref="W23">
    <cfRule type="expression" dxfId="1605" priority="2883">
      <formula>IF(RIGHT(TEXT(W23,"0.#"),1)=".",FALSE,TRUE)</formula>
    </cfRule>
    <cfRule type="expression" dxfId="1604" priority="2884">
      <formula>IF(RIGHT(TEXT(W23,"0.#"),1)=".",TRUE,FALSE)</formula>
    </cfRule>
  </conditionalFormatting>
  <conditionalFormatting sqref="W24:W27">
    <cfRule type="expression" dxfId="1603" priority="2881">
      <formula>IF(RIGHT(TEXT(W24,"0.#"),1)=".",FALSE,TRUE)</formula>
    </cfRule>
    <cfRule type="expression" dxfId="1602" priority="2882">
      <formula>IF(RIGHT(TEXT(W24,"0.#"),1)=".",TRUE,FALSE)</formula>
    </cfRule>
  </conditionalFormatting>
  <conditionalFormatting sqref="W28">
    <cfRule type="expression" dxfId="1601" priority="2873">
      <formula>IF(RIGHT(TEXT(W28,"0.#"),1)=".",FALSE,TRUE)</formula>
    </cfRule>
    <cfRule type="expression" dxfId="1600" priority="2874">
      <formula>IF(RIGHT(TEXT(W28,"0.#"),1)=".",TRUE,FALSE)</formula>
    </cfRule>
  </conditionalFormatting>
  <conditionalFormatting sqref="P23">
    <cfRule type="expression" dxfId="1599" priority="2871">
      <formula>IF(RIGHT(TEXT(P23,"0.#"),1)=".",FALSE,TRUE)</formula>
    </cfRule>
    <cfRule type="expression" dxfId="1598" priority="2872">
      <formula>IF(RIGHT(TEXT(P23,"0.#"),1)=".",TRUE,FALSE)</formula>
    </cfRule>
  </conditionalFormatting>
  <conditionalFormatting sqref="P24:P27">
    <cfRule type="expression" dxfId="1597" priority="2869">
      <formula>IF(RIGHT(TEXT(P24,"0.#"),1)=".",FALSE,TRUE)</formula>
    </cfRule>
    <cfRule type="expression" dxfId="1596" priority="2870">
      <formula>IF(RIGHT(TEXT(P24,"0.#"),1)=".",TRUE,FALSE)</formula>
    </cfRule>
  </conditionalFormatting>
  <conditionalFormatting sqref="P28">
    <cfRule type="expression" dxfId="1595" priority="2867">
      <formula>IF(RIGHT(TEXT(P28,"0.#"),1)=".",FALSE,TRUE)</formula>
    </cfRule>
    <cfRule type="expression" dxfId="1594" priority="2868">
      <formula>IF(RIGHT(TEXT(P28,"0.#"),1)=".",TRUE,FALSE)</formula>
    </cfRule>
  </conditionalFormatting>
  <conditionalFormatting sqref="AQ114">
    <cfRule type="expression" dxfId="1593" priority="2851">
      <formula>IF(RIGHT(TEXT(AQ114,"0.#"),1)=".",FALSE,TRUE)</formula>
    </cfRule>
    <cfRule type="expression" dxfId="1592" priority="2852">
      <formula>IF(RIGHT(TEXT(AQ114,"0.#"),1)=".",TRUE,FALSE)</formula>
    </cfRule>
  </conditionalFormatting>
  <conditionalFormatting sqref="AQ105">
    <cfRule type="expression" dxfId="1591" priority="2863">
      <formula>IF(RIGHT(TEXT(AQ105,"0.#"),1)=".",FALSE,TRUE)</formula>
    </cfRule>
    <cfRule type="expression" dxfId="1590" priority="2864">
      <formula>IF(RIGHT(TEXT(AQ105,"0.#"),1)=".",TRUE,FALSE)</formula>
    </cfRule>
  </conditionalFormatting>
  <conditionalFormatting sqref="AQ107">
    <cfRule type="expression" dxfId="1589" priority="2861">
      <formula>IF(RIGHT(TEXT(AQ107,"0.#"),1)=".",FALSE,TRUE)</formula>
    </cfRule>
    <cfRule type="expression" dxfId="1588" priority="2862">
      <formula>IF(RIGHT(TEXT(AQ107,"0.#"),1)=".",TRUE,FALSE)</formula>
    </cfRule>
  </conditionalFormatting>
  <conditionalFormatting sqref="AQ108">
    <cfRule type="expression" dxfId="1587" priority="2859">
      <formula>IF(RIGHT(TEXT(AQ108,"0.#"),1)=".",FALSE,TRUE)</formula>
    </cfRule>
    <cfRule type="expression" dxfId="1586" priority="2860">
      <formula>IF(RIGHT(TEXT(AQ108,"0.#"),1)=".",TRUE,FALSE)</formula>
    </cfRule>
  </conditionalFormatting>
  <conditionalFormatting sqref="AQ110">
    <cfRule type="expression" dxfId="1585" priority="2857">
      <formula>IF(RIGHT(TEXT(AQ110,"0.#"),1)=".",FALSE,TRUE)</formula>
    </cfRule>
    <cfRule type="expression" dxfId="1584" priority="2858">
      <formula>IF(RIGHT(TEXT(AQ110,"0.#"),1)=".",TRUE,FALSE)</formula>
    </cfRule>
  </conditionalFormatting>
  <conditionalFormatting sqref="AQ111">
    <cfRule type="expression" dxfId="1583" priority="2855">
      <formula>IF(RIGHT(TEXT(AQ111,"0.#"),1)=".",FALSE,TRUE)</formula>
    </cfRule>
    <cfRule type="expression" dxfId="1582" priority="2856">
      <formula>IF(RIGHT(TEXT(AQ111,"0.#"),1)=".",TRUE,FALSE)</formula>
    </cfRule>
  </conditionalFormatting>
  <conditionalFormatting sqref="AQ113">
    <cfRule type="expression" dxfId="1581" priority="2853">
      <formula>IF(RIGHT(TEXT(AQ113,"0.#"),1)=".",FALSE,TRUE)</formula>
    </cfRule>
    <cfRule type="expression" dxfId="1580" priority="2854">
      <formula>IF(RIGHT(TEXT(AQ113,"0.#"),1)=".",TRUE,FALSE)</formula>
    </cfRule>
  </conditionalFormatting>
  <conditionalFormatting sqref="AE67">
    <cfRule type="expression" dxfId="1579" priority="2783">
      <formula>IF(RIGHT(TEXT(AE67,"0.#"),1)=".",FALSE,TRUE)</formula>
    </cfRule>
    <cfRule type="expression" dxfId="1578" priority="2784">
      <formula>IF(RIGHT(TEXT(AE67,"0.#"),1)=".",TRUE,FALSE)</formula>
    </cfRule>
  </conditionalFormatting>
  <conditionalFormatting sqref="AE68">
    <cfRule type="expression" dxfId="1577" priority="2781">
      <formula>IF(RIGHT(TEXT(AE68,"0.#"),1)=".",FALSE,TRUE)</formula>
    </cfRule>
    <cfRule type="expression" dxfId="1576" priority="2782">
      <formula>IF(RIGHT(TEXT(AE68,"0.#"),1)=".",TRUE,FALSE)</formula>
    </cfRule>
  </conditionalFormatting>
  <conditionalFormatting sqref="AE69">
    <cfRule type="expression" dxfId="1575" priority="2779">
      <formula>IF(RIGHT(TEXT(AE69,"0.#"),1)=".",FALSE,TRUE)</formula>
    </cfRule>
    <cfRule type="expression" dxfId="1574" priority="2780">
      <formula>IF(RIGHT(TEXT(AE69,"0.#"),1)=".",TRUE,FALSE)</formula>
    </cfRule>
  </conditionalFormatting>
  <conditionalFormatting sqref="AI69">
    <cfRule type="expression" dxfId="1573" priority="2777">
      <formula>IF(RIGHT(TEXT(AI69,"0.#"),1)=".",FALSE,TRUE)</formula>
    </cfRule>
    <cfRule type="expression" dxfId="1572" priority="2778">
      <formula>IF(RIGHT(TEXT(AI69,"0.#"),1)=".",TRUE,FALSE)</formula>
    </cfRule>
  </conditionalFormatting>
  <conditionalFormatting sqref="AI68">
    <cfRule type="expression" dxfId="1571" priority="2775">
      <formula>IF(RIGHT(TEXT(AI68,"0.#"),1)=".",FALSE,TRUE)</formula>
    </cfRule>
    <cfRule type="expression" dxfId="1570" priority="2776">
      <formula>IF(RIGHT(TEXT(AI68,"0.#"),1)=".",TRUE,FALSE)</formula>
    </cfRule>
  </conditionalFormatting>
  <conditionalFormatting sqref="AI67">
    <cfRule type="expression" dxfId="1569" priority="2773">
      <formula>IF(RIGHT(TEXT(AI67,"0.#"),1)=".",FALSE,TRUE)</formula>
    </cfRule>
    <cfRule type="expression" dxfId="1568" priority="2774">
      <formula>IF(RIGHT(TEXT(AI67,"0.#"),1)=".",TRUE,FALSE)</formula>
    </cfRule>
  </conditionalFormatting>
  <conditionalFormatting sqref="AM67">
    <cfRule type="expression" dxfId="1567" priority="2771">
      <formula>IF(RIGHT(TEXT(AM67,"0.#"),1)=".",FALSE,TRUE)</formula>
    </cfRule>
    <cfRule type="expression" dxfId="1566" priority="2772">
      <formula>IF(RIGHT(TEXT(AM67,"0.#"),1)=".",TRUE,FALSE)</formula>
    </cfRule>
  </conditionalFormatting>
  <conditionalFormatting sqref="AM68">
    <cfRule type="expression" dxfId="1565" priority="2769">
      <formula>IF(RIGHT(TEXT(AM68,"0.#"),1)=".",FALSE,TRUE)</formula>
    </cfRule>
    <cfRule type="expression" dxfId="1564" priority="2770">
      <formula>IF(RIGHT(TEXT(AM68,"0.#"),1)=".",TRUE,FALSE)</formula>
    </cfRule>
  </conditionalFormatting>
  <conditionalFormatting sqref="AM69">
    <cfRule type="expression" dxfId="1563" priority="2767">
      <formula>IF(RIGHT(TEXT(AM69,"0.#"),1)=".",FALSE,TRUE)</formula>
    </cfRule>
    <cfRule type="expression" dxfId="1562" priority="2768">
      <formula>IF(RIGHT(TEXT(AM69,"0.#"),1)=".",TRUE,FALSE)</formula>
    </cfRule>
  </conditionalFormatting>
  <conditionalFormatting sqref="AQ67:AQ69">
    <cfRule type="expression" dxfId="1561" priority="2765">
      <formula>IF(RIGHT(TEXT(AQ67,"0.#"),1)=".",FALSE,TRUE)</formula>
    </cfRule>
    <cfRule type="expression" dxfId="1560" priority="2766">
      <formula>IF(RIGHT(TEXT(AQ67,"0.#"),1)=".",TRUE,FALSE)</formula>
    </cfRule>
  </conditionalFormatting>
  <conditionalFormatting sqref="AU67:AU69">
    <cfRule type="expression" dxfId="1559" priority="2763">
      <formula>IF(RIGHT(TEXT(AU67,"0.#"),1)=".",FALSE,TRUE)</formula>
    </cfRule>
    <cfRule type="expression" dxfId="1558" priority="2764">
      <formula>IF(RIGHT(TEXT(AU67,"0.#"),1)=".",TRUE,FALSE)</formula>
    </cfRule>
  </conditionalFormatting>
  <conditionalFormatting sqref="AE70">
    <cfRule type="expression" dxfId="1557" priority="2761">
      <formula>IF(RIGHT(TEXT(AE70,"0.#"),1)=".",FALSE,TRUE)</formula>
    </cfRule>
    <cfRule type="expression" dxfId="1556" priority="2762">
      <formula>IF(RIGHT(TEXT(AE70,"0.#"),1)=".",TRUE,FALSE)</formula>
    </cfRule>
  </conditionalFormatting>
  <conditionalFormatting sqref="AE71">
    <cfRule type="expression" dxfId="1555" priority="2759">
      <formula>IF(RIGHT(TEXT(AE71,"0.#"),1)=".",FALSE,TRUE)</formula>
    </cfRule>
    <cfRule type="expression" dxfId="1554" priority="2760">
      <formula>IF(RIGHT(TEXT(AE71,"0.#"),1)=".",TRUE,FALSE)</formula>
    </cfRule>
  </conditionalFormatting>
  <conditionalFormatting sqref="AE72">
    <cfRule type="expression" dxfId="1553" priority="2757">
      <formula>IF(RIGHT(TEXT(AE72,"0.#"),1)=".",FALSE,TRUE)</formula>
    </cfRule>
    <cfRule type="expression" dxfId="1552" priority="2758">
      <formula>IF(RIGHT(TEXT(AE72,"0.#"),1)=".",TRUE,FALSE)</formula>
    </cfRule>
  </conditionalFormatting>
  <conditionalFormatting sqref="AI72">
    <cfRule type="expression" dxfId="1551" priority="2755">
      <formula>IF(RIGHT(TEXT(AI72,"0.#"),1)=".",FALSE,TRUE)</formula>
    </cfRule>
    <cfRule type="expression" dxfId="1550" priority="2756">
      <formula>IF(RIGHT(TEXT(AI72,"0.#"),1)=".",TRUE,FALSE)</formula>
    </cfRule>
  </conditionalFormatting>
  <conditionalFormatting sqref="AI71">
    <cfRule type="expression" dxfId="1549" priority="2753">
      <formula>IF(RIGHT(TEXT(AI71,"0.#"),1)=".",FALSE,TRUE)</formula>
    </cfRule>
    <cfRule type="expression" dxfId="1548" priority="2754">
      <formula>IF(RIGHT(TEXT(AI71,"0.#"),1)=".",TRUE,FALSE)</formula>
    </cfRule>
  </conditionalFormatting>
  <conditionalFormatting sqref="AI70">
    <cfRule type="expression" dxfId="1547" priority="2751">
      <formula>IF(RIGHT(TEXT(AI70,"0.#"),1)=".",FALSE,TRUE)</formula>
    </cfRule>
    <cfRule type="expression" dxfId="1546" priority="2752">
      <formula>IF(RIGHT(TEXT(AI70,"0.#"),1)=".",TRUE,FALSE)</formula>
    </cfRule>
  </conditionalFormatting>
  <conditionalFormatting sqref="AM70">
    <cfRule type="expression" dxfId="1545" priority="2749">
      <formula>IF(RIGHT(TEXT(AM70,"0.#"),1)=".",FALSE,TRUE)</formula>
    </cfRule>
    <cfRule type="expression" dxfId="1544" priority="2750">
      <formula>IF(RIGHT(TEXT(AM70,"0.#"),1)=".",TRUE,FALSE)</formula>
    </cfRule>
  </conditionalFormatting>
  <conditionalFormatting sqref="AM71">
    <cfRule type="expression" dxfId="1543" priority="2747">
      <formula>IF(RIGHT(TEXT(AM71,"0.#"),1)=".",FALSE,TRUE)</formula>
    </cfRule>
    <cfRule type="expression" dxfId="1542" priority="2748">
      <formula>IF(RIGHT(TEXT(AM71,"0.#"),1)=".",TRUE,FALSE)</formula>
    </cfRule>
  </conditionalFormatting>
  <conditionalFormatting sqref="AM72">
    <cfRule type="expression" dxfId="1541" priority="2745">
      <formula>IF(RIGHT(TEXT(AM72,"0.#"),1)=".",FALSE,TRUE)</formula>
    </cfRule>
    <cfRule type="expression" dxfId="1540" priority="2746">
      <formula>IF(RIGHT(TEXT(AM72,"0.#"),1)=".",TRUE,FALSE)</formula>
    </cfRule>
  </conditionalFormatting>
  <conditionalFormatting sqref="AQ70:AQ72">
    <cfRule type="expression" dxfId="1539" priority="2743">
      <formula>IF(RIGHT(TEXT(AQ70,"0.#"),1)=".",FALSE,TRUE)</formula>
    </cfRule>
    <cfRule type="expression" dxfId="1538" priority="2744">
      <formula>IF(RIGHT(TEXT(AQ70,"0.#"),1)=".",TRUE,FALSE)</formula>
    </cfRule>
  </conditionalFormatting>
  <conditionalFormatting sqref="AU70:AU72">
    <cfRule type="expression" dxfId="1537" priority="2741">
      <formula>IF(RIGHT(TEXT(AU70,"0.#"),1)=".",FALSE,TRUE)</formula>
    </cfRule>
    <cfRule type="expression" dxfId="1536" priority="2742">
      <formula>IF(RIGHT(TEXT(AU70,"0.#"),1)=".",TRUE,FALSE)</formula>
    </cfRule>
  </conditionalFormatting>
  <conditionalFormatting sqref="AU656">
    <cfRule type="expression" dxfId="1535" priority="1259">
      <formula>IF(RIGHT(TEXT(AU656,"0.#"),1)=".",FALSE,TRUE)</formula>
    </cfRule>
    <cfRule type="expression" dxfId="1534" priority="1260">
      <formula>IF(RIGHT(TEXT(AU656,"0.#"),1)=".",TRUE,FALSE)</formula>
    </cfRule>
  </conditionalFormatting>
  <conditionalFormatting sqref="AQ655">
    <cfRule type="expression" dxfId="1533" priority="1251">
      <formula>IF(RIGHT(TEXT(AQ655,"0.#"),1)=".",FALSE,TRUE)</formula>
    </cfRule>
    <cfRule type="expression" dxfId="1532" priority="1252">
      <formula>IF(RIGHT(TEXT(AQ655,"0.#"),1)=".",TRUE,FALSE)</formula>
    </cfRule>
  </conditionalFormatting>
  <conditionalFormatting sqref="AI696">
    <cfRule type="expression" dxfId="1531" priority="1043">
      <formula>IF(RIGHT(TEXT(AI696,"0.#"),1)=".",FALSE,TRUE)</formula>
    </cfRule>
    <cfRule type="expression" dxfId="1530" priority="1044">
      <formula>IF(RIGHT(TEXT(AI696,"0.#"),1)=".",TRUE,FALSE)</formula>
    </cfRule>
  </conditionalFormatting>
  <conditionalFormatting sqref="AQ694">
    <cfRule type="expression" dxfId="1529" priority="1037">
      <formula>IF(RIGHT(TEXT(AQ694,"0.#"),1)=".",FALSE,TRUE)</formula>
    </cfRule>
    <cfRule type="expression" dxfId="1528" priority="1038">
      <formula>IF(RIGHT(TEXT(AQ694,"0.#"),1)=".",TRUE,FALSE)</formula>
    </cfRule>
  </conditionalFormatting>
  <conditionalFormatting sqref="AL918:AO940">
    <cfRule type="expression" dxfId="1527" priority="2637">
      <formula>IF(AND(AL918&gt;=0, RIGHT(TEXT(AL918,"0.#"),1)&lt;&gt;"."),TRUE,FALSE)</formula>
    </cfRule>
    <cfRule type="expression" dxfId="1526" priority="2638">
      <formula>IF(AND(AL918&gt;=0, RIGHT(TEXT(AL918,"0.#"),1)="."),TRUE,FALSE)</formula>
    </cfRule>
    <cfRule type="expression" dxfId="1525" priority="2639">
      <formula>IF(AND(AL918&lt;0, RIGHT(TEXT(AL918,"0.#"),1)&lt;&gt;"."),TRUE,FALSE)</formula>
    </cfRule>
    <cfRule type="expression" dxfId="1524" priority="2640">
      <formula>IF(AND(AL918&lt;0, RIGHT(TEXT(AL918,"0.#"),1)="."),TRUE,FALSE)</formula>
    </cfRule>
  </conditionalFormatting>
  <conditionalFormatting sqref="AL962:AO973">
    <cfRule type="expression" dxfId="1523" priority="2625">
      <formula>IF(AND(AL962&gt;=0, RIGHT(TEXT(AL962,"0.#"),1)&lt;&gt;"."),TRUE,FALSE)</formula>
    </cfRule>
    <cfRule type="expression" dxfId="1522" priority="2626">
      <formula>IF(AND(AL962&gt;=0, RIGHT(TEXT(AL962,"0.#"),1)="."),TRUE,FALSE)</formula>
    </cfRule>
    <cfRule type="expression" dxfId="1521" priority="2627">
      <formula>IF(AND(AL962&lt;0, RIGHT(TEXT(AL962,"0.#"),1)&lt;&gt;"."),TRUE,FALSE)</formula>
    </cfRule>
    <cfRule type="expression" dxfId="1520" priority="2628">
      <formula>IF(AND(AL962&lt;0, RIGHT(TEXT(AL962,"0.#"),1)="."),TRUE,FALSE)</formula>
    </cfRule>
  </conditionalFormatting>
  <conditionalFormatting sqref="AL987:AO1006">
    <cfRule type="expression" dxfId="1519" priority="2613">
      <formula>IF(AND(AL987&gt;=0, RIGHT(TEXT(AL987,"0.#"),1)&lt;&gt;"."),TRUE,FALSE)</formula>
    </cfRule>
    <cfRule type="expression" dxfId="1518" priority="2614">
      <formula>IF(AND(AL987&gt;=0, RIGHT(TEXT(AL987,"0.#"),1)="."),TRUE,FALSE)</formula>
    </cfRule>
    <cfRule type="expression" dxfId="1517" priority="2615">
      <formula>IF(AND(AL987&lt;0, RIGHT(TEXT(AL987,"0.#"),1)&lt;&gt;"."),TRUE,FALSE)</formula>
    </cfRule>
    <cfRule type="expression" dxfId="1516" priority="2616">
      <formula>IF(AND(AL987&lt;0, RIGHT(TEXT(AL987,"0.#"),1)="."),TRUE,FALSE)</formula>
    </cfRule>
  </conditionalFormatting>
  <conditionalFormatting sqref="AL1012:AO1039">
    <cfRule type="expression" dxfId="1515" priority="2601">
      <formula>IF(AND(AL1012&gt;=0, RIGHT(TEXT(AL1012,"0.#"),1)&lt;&gt;"."),TRUE,FALSE)</formula>
    </cfRule>
    <cfRule type="expression" dxfId="1514" priority="2602">
      <formula>IF(AND(AL1012&gt;=0, RIGHT(TEXT(AL1012,"0.#"),1)="."),TRUE,FALSE)</formula>
    </cfRule>
    <cfRule type="expression" dxfId="1513" priority="2603">
      <formula>IF(AND(AL1012&lt;0, RIGHT(TEXT(AL1012,"0.#"),1)&lt;&gt;"."),TRUE,FALSE)</formula>
    </cfRule>
    <cfRule type="expression" dxfId="1512" priority="2604">
      <formula>IF(AND(AL1012&lt;0, RIGHT(TEXT(AL1012,"0.#"),1)="."),TRUE,FALSE)</formula>
    </cfRule>
  </conditionalFormatting>
  <conditionalFormatting sqref="AL1010:AO1011">
    <cfRule type="expression" dxfId="1511" priority="2595">
      <formula>IF(AND(AL1010&gt;=0, RIGHT(TEXT(AL1010,"0.#"),1)&lt;&gt;"."),TRUE,FALSE)</formula>
    </cfRule>
    <cfRule type="expression" dxfId="1510" priority="2596">
      <formula>IF(AND(AL1010&gt;=0, RIGHT(TEXT(AL1010,"0.#"),1)="."),TRUE,FALSE)</formula>
    </cfRule>
    <cfRule type="expression" dxfId="1509" priority="2597">
      <formula>IF(AND(AL1010&lt;0, RIGHT(TEXT(AL1010,"0.#"),1)&lt;&gt;"."),TRUE,FALSE)</formula>
    </cfRule>
    <cfRule type="expression" dxfId="1508" priority="2598">
      <formula>IF(AND(AL1010&lt;0, RIGHT(TEXT(AL1010,"0.#"),1)="."),TRUE,FALSE)</formula>
    </cfRule>
  </conditionalFormatting>
  <conditionalFormatting sqref="Y1010:Y1011">
    <cfRule type="expression" dxfId="1507" priority="2593">
      <formula>IF(RIGHT(TEXT(Y1010,"0.#"),1)=".",FALSE,TRUE)</formula>
    </cfRule>
    <cfRule type="expression" dxfId="1506" priority="2594">
      <formula>IF(RIGHT(TEXT(Y1010,"0.#"),1)=".",TRUE,FALSE)</formula>
    </cfRule>
  </conditionalFormatting>
  <conditionalFormatting sqref="AL1045:AO1072">
    <cfRule type="expression" dxfId="1505" priority="2589">
      <formula>IF(AND(AL1045&gt;=0, RIGHT(TEXT(AL1045,"0.#"),1)&lt;&gt;"."),TRUE,FALSE)</formula>
    </cfRule>
    <cfRule type="expression" dxfId="1504" priority="2590">
      <formula>IF(AND(AL1045&gt;=0, RIGHT(TEXT(AL1045,"0.#"),1)="."),TRUE,FALSE)</formula>
    </cfRule>
    <cfRule type="expression" dxfId="1503" priority="2591">
      <formula>IF(AND(AL1045&lt;0, RIGHT(TEXT(AL1045,"0.#"),1)&lt;&gt;"."),TRUE,FALSE)</formula>
    </cfRule>
    <cfRule type="expression" dxfId="1502" priority="2592">
      <formula>IF(AND(AL1045&lt;0, RIGHT(TEXT(AL1045,"0.#"),1)="."),TRUE,FALSE)</formula>
    </cfRule>
  </conditionalFormatting>
  <conditionalFormatting sqref="Y1045:Y1072">
    <cfRule type="expression" dxfId="1501" priority="2587">
      <formula>IF(RIGHT(TEXT(Y1045,"0.#"),1)=".",FALSE,TRUE)</formula>
    </cfRule>
    <cfRule type="expression" dxfId="1500" priority="2588">
      <formula>IF(RIGHT(TEXT(Y1045,"0.#"),1)=".",TRUE,FALSE)</formula>
    </cfRule>
  </conditionalFormatting>
  <conditionalFormatting sqref="AL1043:AO1044">
    <cfRule type="expression" dxfId="1499" priority="2583">
      <formula>IF(AND(AL1043&gt;=0, RIGHT(TEXT(AL1043,"0.#"),1)&lt;&gt;"."),TRUE,FALSE)</formula>
    </cfRule>
    <cfRule type="expression" dxfId="1498" priority="2584">
      <formula>IF(AND(AL1043&gt;=0, RIGHT(TEXT(AL1043,"0.#"),1)="."),TRUE,FALSE)</formula>
    </cfRule>
    <cfRule type="expression" dxfId="1497" priority="2585">
      <formula>IF(AND(AL1043&lt;0, RIGHT(TEXT(AL1043,"0.#"),1)&lt;&gt;"."),TRUE,FALSE)</formula>
    </cfRule>
    <cfRule type="expression" dxfId="1496" priority="2586">
      <formula>IF(AND(AL1043&lt;0, RIGHT(TEXT(AL1043,"0.#"),1)="."),TRUE,FALSE)</formula>
    </cfRule>
  </conditionalFormatting>
  <conditionalFormatting sqref="Y1043:Y1044">
    <cfRule type="expression" dxfId="1495" priority="2581">
      <formula>IF(RIGHT(TEXT(Y1043,"0.#"),1)=".",FALSE,TRUE)</formula>
    </cfRule>
    <cfRule type="expression" dxfId="1494" priority="2582">
      <formula>IF(RIGHT(TEXT(Y1043,"0.#"),1)=".",TRUE,FALSE)</formula>
    </cfRule>
  </conditionalFormatting>
  <conditionalFormatting sqref="AL1078:AO1105">
    <cfRule type="expression" dxfId="1493" priority="2577">
      <formula>IF(AND(AL1078&gt;=0, RIGHT(TEXT(AL1078,"0.#"),1)&lt;&gt;"."),TRUE,FALSE)</formula>
    </cfRule>
    <cfRule type="expression" dxfId="1492" priority="2578">
      <formula>IF(AND(AL1078&gt;=0, RIGHT(TEXT(AL1078,"0.#"),1)="."),TRUE,FALSE)</formula>
    </cfRule>
    <cfRule type="expression" dxfId="1491" priority="2579">
      <formula>IF(AND(AL1078&lt;0, RIGHT(TEXT(AL1078,"0.#"),1)&lt;&gt;"."),TRUE,FALSE)</formula>
    </cfRule>
    <cfRule type="expression" dxfId="1490" priority="2580">
      <formula>IF(AND(AL1078&lt;0, RIGHT(TEXT(AL1078,"0.#"),1)="."),TRUE,FALSE)</formula>
    </cfRule>
  </conditionalFormatting>
  <conditionalFormatting sqref="Y1078:Y1105">
    <cfRule type="expression" dxfId="1489" priority="2575">
      <formula>IF(RIGHT(TEXT(Y1078,"0.#"),1)=".",FALSE,TRUE)</formula>
    </cfRule>
    <cfRule type="expression" dxfId="1488" priority="2576">
      <formula>IF(RIGHT(TEXT(Y1078,"0.#"),1)=".",TRUE,FALSE)</formula>
    </cfRule>
  </conditionalFormatting>
  <conditionalFormatting sqref="AL1076:AO1077">
    <cfRule type="expression" dxfId="1487" priority="2571">
      <formula>IF(AND(AL1076&gt;=0, RIGHT(TEXT(AL1076,"0.#"),1)&lt;&gt;"."),TRUE,FALSE)</formula>
    </cfRule>
    <cfRule type="expression" dxfId="1486" priority="2572">
      <formula>IF(AND(AL1076&gt;=0, RIGHT(TEXT(AL1076,"0.#"),1)="."),TRUE,FALSE)</formula>
    </cfRule>
    <cfRule type="expression" dxfId="1485" priority="2573">
      <formula>IF(AND(AL1076&lt;0, RIGHT(TEXT(AL1076,"0.#"),1)&lt;&gt;"."),TRUE,FALSE)</formula>
    </cfRule>
    <cfRule type="expression" dxfId="1484" priority="2574">
      <formula>IF(AND(AL1076&lt;0, RIGHT(TEXT(AL1076,"0.#"),1)="."),TRUE,FALSE)</formula>
    </cfRule>
  </conditionalFormatting>
  <conditionalFormatting sqref="Y1076:Y1077">
    <cfRule type="expression" dxfId="1483" priority="2569">
      <formula>IF(RIGHT(TEXT(Y1076,"0.#"),1)=".",FALSE,TRUE)</formula>
    </cfRule>
    <cfRule type="expression" dxfId="1482" priority="2570">
      <formula>IF(RIGHT(TEXT(Y1076,"0.#"),1)=".",TRUE,FALSE)</formula>
    </cfRule>
  </conditionalFormatting>
  <conditionalFormatting sqref="AE39">
    <cfRule type="expression" dxfId="1481" priority="2567">
      <formula>IF(RIGHT(TEXT(AE39,"0.#"),1)=".",FALSE,TRUE)</formula>
    </cfRule>
    <cfRule type="expression" dxfId="1480" priority="2568">
      <formula>IF(RIGHT(TEXT(AE39,"0.#"),1)=".",TRUE,FALSE)</formula>
    </cfRule>
  </conditionalFormatting>
  <conditionalFormatting sqref="AM41">
    <cfRule type="expression" dxfId="1479" priority="2551">
      <formula>IF(RIGHT(TEXT(AM41,"0.#"),1)=".",FALSE,TRUE)</formula>
    </cfRule>
    <cfRule type="expression" dxfId="1478" priority="2552">
      <formula>IF(RIGHT(TEXT(AM41,"0.#"),1)=".",TRUE,FALSE)</formula>
    </cfRule>
  </conditionalFormatting>
  <conditionalFormatting sqref="AE40">
    <cfRule type="expression" dxfId="1477" priority="2565">
      <formula>IF(RIGHT(TEXT(AE40,"0.#"),1)=".",FALSE,TRUE)</formula>
    </cfRule>
    <cfRule type="expression" dxfId="1476" priority="2566">
      <formula>IF(RIGHT(TEXT(AE40,"0.#"),1)=".",TRUE,FALSE)</formula>
    </cfRule>
  </conditionalFormatting>
  <conditionalFormatting sqref="AE41">
    <cfRule type="expression" dxfId="1475" priority="2563">
      <formula>IF(RIGHT(TEXT(AE41,"0.#"),1)=".",FALSE,TRUE)</formula>
    </cfRule>
    <cfRule type="expression" dxfId="1474" priority="2564">
      <formula>IF(RIGHT(TEXT(AE41,"0.#"),1)=".",TRUE,FALSE)</formula>
    </cfRule>
  </conditionalFormatting>
  <conditionalFormatting sqref="AI41">
    <cfRule type="expression" dxfId="1473" priority="2561">
      <formula>IF(RIGHT(TEXT(AI41,"0.#"),1)=".",FALSE,TRUE)</formula>
    </cfRule>
    <cfRule type="expression" dxfId="1472" priority="2562">
      <formula>IF(RIGHT(TEXT(AI41,"0.#"),1)=".",TRUE,FALSE)</formula>
    </cfRule>
  </conditionalFormatting>
  <conditionalFormatting sqref="AI40">
    <cfRule type="expression" dxfId="1471" priority="2559">
      <formula>IF(RIGHT(TEXT(AI40,"0.#"),1)=".",FALSE,TRUE)</formula>
    </cfRule>
    <cfRule type="expression" dxfId="1470" priority="2560">
      <formula>IF(RIGHT(TEXT(AI40,"0.#"),1)=".",TRUE,FALSE)</formula>
    </cfRule>
  </conditionalFormatting>
  <conditionalFormatting sqref="AI39">
    <cfRule type="expression" dxfId="1469" priority="2557">
      <formula>IF(RIGHT(TEXT(AI39,"0.#"),1)=".",FALSE,TRUE)</formula>
    </cfRule>
    <cfRule type="expression" dxfId="1468" priority="2558">
      <formula>IF(RIGHT(TEXT(AI39,"0.#"),1)=".",TRUE,FALSE)</formula>
    </cfRule>
  </conditionalFormatting>
  <conditionalFormatting sqref="AM39">
    <cfRule type="expression" dxfId="1467" priority="2555">
      <formula>IF(RIGHT(TEXT(AM39,"0.#"),1)=".",FALSE,TRUE)</formula>
    </cfRule>
    <cfRule type="expression" dxfId="1466" priority="2556">
      <formula>IF(RIGHT(TEXT(AM39,"0.#"),1)=".",TRUE,FALSE)</formula>
    </cfRule>
  </conditionalFormatting>
  <conditionalFormatting sqref="AM40">
    <cfRule type="expression" dxfId="1465" priority="2553">
      <formula>IF(RIGHT(TEXT(AM40,"0.#"),1)=".",FALSE,TRUE)</formula>
    </cfRule>
    <cfRule type="expression" dxfId="1464" priority="2554">
      <formula>IF(RIGHT(TEXT(AM40,"0.#"),1)=".",TRUE,FALSE)</formula>
    </cfRule>
  </conditionalFormatting>
  <conditionalFormatting sqref="AQ39:AQ41">
    <cfRule type="expression" dxfId="1463" priority="2549">
      <formula>IF(RIGHT(TEXT(AQ39,"0.#"),1)=".",FALSE,TRUE)</formula>
    </cfRule>
    <cfRule type="expression" dxfId="1462" priority="2550">
      <formula>IF(RIGHT(TEXT(AQ39,"0.#"),1)=".",TRUE,FALSE)</formula>
    </cfRule>
  </conditionalFormatting>
  <conditionalFormatting sqref="AU39:AU41">
    <cfRule type="expression" dxfId="1461" priority="2547">
      <formula>IF(RIGHT(TEXT(AU39,"0.#"),1)=".",FALSE,TRUE)</formula>
    </cfRule>
    <cfRule type="expression" dxfId="1460" priority="2548">
      <formula>IF(RIGHT(TEXT(AU39,"0.#"),1)=".",TRUE,FALSE)</formula>
    </cfRule>
  </conditionalFormatting>
  <conditionalFormatting sqref="AE46">
    <cfRule type="expression" dxfId="1459" priority="2545">
      <formula>IF(RIGHT(TEXT(AE46,"0.#"),1)=".",FALSE,TRUE)</formula>
    </cfRule>
    <cfRule type="expression" dxfId="1458" priority="2546">
      <formula>IF(RIGHT(TEXT(AE46,"0.#"),1)=".",TRUE,FALSE)</formula>
    </cfRule>
  </conditionalFormatting>
  <conditionalFormatting sqref="AE47">
    <cfRule type="expression" dxfId="1457" priority="2543">
      <formula>IF(RIGHT(TEXT(AE47,"0.#"),1)=".",FALSE,TRUE)</formula>
    </cfRule>
    <cfRule type="expression" dxfId="1456" priority="2544">
      <formula>IF(RIGHT(TEXT(AE47,"0.#"),1)=".",TRUE,FALSE)</formula>
    </cfRule>
  </conditionalFormatting>
  <conditionalFormatting sqref="AE48">
    <cfRule type="expression" dxfId="1455" priority="2541">
      <formula>IF(RIGHT(TEXT(AE48,"0.#"),1)=".",FALSE,TRUE)</formula>
    </cfRule>
    <cfRule type="expression" dxfId="1454" priority="2542">
      <formula>IF(RIGHT(TEXT(AE48,"0.#"),1)=".",TRUE,FALSE)</formula>
    </cfRule>
  </conditionalFormatting>
  <conditionalFormatting sqref="AI48">
    <cfRule type="expression" dxfId="1453" priority="2539">
      <formula>IF(RIGHT(TEXT(AI48,"0.#"),1)=".",FALSE,TRUE)</formula>
    </cfRule>
    <cfRule type="expression" dxfId="1452" priority="2540">
      <formula>IF(RIGHT(TEXT(AI48,"0.#"),1)=".",TRUE,FALSE)</formula>
    </cfRule>
  </conditionalFormatting>
  <conditionalFormatting sqref="AI47">
    <cfRule type="expression" dxfId="1451" priority="2537">
      <formula>IF(RIGHT(TEXT(AI47,"0.#"),1)=".",FALSE,TRUE)</formula>
    </cfRule>
    <cfRule type="expression" dxfId="1450" priority="2538">
      <formula>IF(RIGHT(TEXT(AI47,"0.#"),1)=".",TRUE,FALSE)</formula>
    </cfRule>
  </conditionalFormatting>
  <conditionalFormatting sqref="AE448">
    <cfRule type="expression" dxfId="1449" priority="2415">
      <formula>IF(RIGHT(TEXT(AE448,"0.#"),1)=".",FALSE,TRUE)</formula>
    </cfRule>
    <cfRule type="expression" dxfId="1448" priority="2416">
      <formula>IF(RIGHT(TEXT(AE448,"0.#"),1)=".",TRUE,FALSE)</formula>
    </cfRule>
  </conditionalFormatting>
  <conditionalFormatting sqref="AM450">
    <cfRule type="expression" dxfId="1447" priority="2405">
      <formula>IF(RIGHT(TEXT(AM450,"0.#"),1)=".",FALSE,TRUE)</formula>
    </cfRule>
    <cfRule type="expression" dxfId="1446" priority="2406">
      <formula>IF(RIGHT(TEXT(AM450,"0.#"),1)=".",TRUE,FALSE)</formula>
    </cfRule>
  </conditionalFormatting>
  <conditionalFormatting sqref="AE449">
    <cfRule type="expression" dxfId="1445" priority="2413">
      <formula>IF(RIGHT(TEXT(AE449,"0.#"),1)=".",FALSE,TRUE)</formula>
    </cfRule>
    <cfRule type="expression" dxfId="1444" priority="2414">
      <formula>IF(RIGHT(TEXT(AE449,"0.#"),1)=".",TRUE,FALSE)</formula>
    </cfRule>
  </conditionalFormatting>
  <conditionalFormatting sqref="AE450">
    <cfRule type="expression" dxfId="1443" priority="2411">
      <formula>IF(RIGHT(TEXT(AE450,"0.#"),1)=".",FALSE,TRUE)</formula>
    </cfRule>
    <cfRule type="expression" dxfId="1442" priority="2412">
      <formula>IF(RIGHT(TEXT(AE450,"0.#"),1)=".",TRUE,FALSE)</formula>
    </cfRule>
  </conditionalFormatting>
  <conditionalFormatting sqref="AM448">
    <cfRule type="expression" dxfId="1441" priority="2409">
      <formula>IF(RIGHT(TEXT(AM448,"0.#"),1)=".",FALSE,TRUE)</formula>
    </cfRule>
    <cfRule type="expression" dxfId="1440" priority="2410">
      <formula>IF(RIGHT(TEXT(AM448,"0.#"),1)=".",TRUE,FALSE)</formula>
    </cfRule>
  </conditionalFormatting>
  <conditionalFormatting sqref="AM449">
    <cfRule type="expression" dxfId="1439" priority="2407">
      <formula>IF(RIGHT(TEXT(AM449,"0.#"),1)=".",FALSE,TRUE)</formula>
    </cfRule>
    <cfRule type="expression" dxfId="1438" priority="2408">
      <formula>IF(RIGHT(TEXT(AM449,"0.#"),1)=".",TRUE,FALSE)</formula>
    </cfRule>
  </conditionalFormatting>
  <conditionalFormatting sqref="AU448">
    <cfRule type="expression" dxfId="1437" priority="2403">
      <formula>IF(RIGHT(TEXT(AU448,"0.#"),1)=".",FALSE,TRUE)</formula>
    </cfRule>
    <cfRule type="expression" dxfId="1436" priority="2404">
      <formula>IF(RIGHT(TEXT(AU448,"0.#"),1)=".",TRUE,FALSE)</formula>
    </cfRule>
  </conditionalFormatting>
  <conditionalFormatting sqref="AU449">
    <cfRule type="expression" dxfId="1435" priority="2401">
      <formula>IF(RIGHT(TEXT(AU449,"0.#"),1)=".",FALSE,TRUE)</formula>
    </cfRule>
    <cfRule type="expression" dxfId="1434" priority="2402">
      <formula>IF(RIGHT(TEXT(AU449,"0.#"),1)=".",TRUE,FALSE)</formula>
    </cfRule>
  </conditionalFormatting>
  <conditionalFormatting sqref="AU450">
    <cfRule type="expression" dxfId="1433" priority="2399">
      <formula>IF(RIGHT(TEXT(AU450,"0.#"),1)=".",FALSE,TRUE)</formula>
    </cfRule>
    <cfRule type="expression" dxfId="1432" priority="2400">
      <formula>IF(RIGHT(TEXT(AU450,"0.#"),1)=".",TRUE,FALSE)</formula>
    </cfRule>
  </conditionalFormatting>
  <conditionalFormatting sqref="AI450">
    <cfRule type="expression" dxfId="1431" priority="2393">
      <formula>IF(RIGHT(TEXT(AI450,"0.#"),1)=".",FALSE,TRUE)</formula>
    </cfRule>
    <cfRule type="expression" dxfId="1430" priority="2394">
      <formula>IF(RIGHT(TEXT(AI450,"0.#"),1)=".",TRUE,FALSE)</formula>
    </cfRule>
  </conditionalFormatting>
  <conditionalFormatting sqref="AI448">
    <cfRule type="expression" dxfId="1429" priority="2397">
      <formula>IF(RIGHT(TEXT(AI448,"0.#"),1)=".",FALSE,TRUE)</formula>
    </cfRule>
    <cfRule type="expression" dxfId="1428" priority="2398">
      <formula>IF(RIGHT(TEXT(AI448,"0.#"),1)=".",TRUE,FALSE)</formula>
    </cfRule>
  </conditionalFormatting>
  <conditionalFormatting sqref="AI449">
    <cfRule type="expression" dxfId="1427" priority="2395">
      <formula>IF(RIGHT(TEXT(AI449,"0.#"),1)=".",FALSE,TRUE)</formula>
    </cfRule>
    <cfRule type="expression" dxfId="1426" priority="2396">
      <formula>IF(RIGHT(TEXT(AI449,"0.#"),1)=".",TRUE,FALSE)</formula>
    </cfRule>
  </conditionalFormatting>
  <conditionalFormatting sqref="AQ449">
    <cfRule type="expression" dxfId="1425" priority="2391">
      <formula>IF(RIGHT(TEXT(AQ449,"0.#"),1)=".",FALSE,TRUE)</formula>
    </cfRule>
    <cfRule type="expression" dxfId="1424" priority="2392">
      <formula>IF(RIGHT(TEXT(AQ449,"0.#"),1)=".",TRUE,FALSE)</formula>
    </cfRule>
  </conditionalFormatting>
  <conditionalFormatting sqref="AQ450">
    <cfRule type="expression" dxfId="1423" priority="2389">
      <formula>IF(RIGHT(TEXT(AQ450,"0.#"),1)=".",FALSE,TRUE)</formula>
    </cfRule>
    <cfRule type="expression" dxfId="1422" priority="2390">
      <formula>IF(RIGHT(TEXT(AQ450,"0.#"),1)=".",TRUE,FALSE)</formula>
    </cfRule>
  </conditionalFormatting>
  <conditionalFormatting sqref="AQ448">
    <cfRule type="expression" dxfId="1421" priority="2387">
      <formula>IF(RIGHT(TEXT(AQ448,"0.#"),1)=".",FALSE,TRUE)</formula>
    </cfRule>
    <cfRule type="expression" dxfId="1420" priority="2388">
      <formula>IF(RIGHT(TEXT(AQ448,"0.#"),1)=".",TRUE,FALSE)</formula>
    </cfRule>
  </conditionalFormatting>
  <conditionalFormatting sqref="AE453">
    <cfRule type="expression" dxfId="1419" priority="2385">
      <formula>IF(RIGHT(TEXT(AE453,"0.#"),1)=".",FALSE,TRUE)</formula>
    </cfRule>
    <cfRule type="expression" dxfId="1418" priority="2386">
      <formula>IF(RIGHT(TEXT(AE453,"0.#"),1)=".",TRUE,FALSE)</formula>
    </cfRule>
  </conditionalFormatting>
  <conditionalFormatting sqref="AM455">
    <cfRule type="expression" dxfId="1417" priority="2375">
      <formula>IF(RIGHT(TEXT(AM455,"0.#"),1)=".",FALSE,TRUE)</formula>
    </cfRule>
    <cfRule type="expression" dxfId="1416" priority="2376">
      <formula>IF(RIGHT(TEXT(AM455,"0.#"),1)=".",TRUE,FALSE)</formula>
    </cfRule>
  </conditionalFormatting>
  <conditionalFormatting sqref="AE454">
    <cfRule type="expression" dxfId="1415" priority="2383">
      <formula>IF(RIGHT(TEXT(AE454,"0.#"),1)=".",FALSE,TRUE)</formula>
    </cfRule>
    <cfRule type="expression" dxfId="1414" priority="2384">
      <formula>IF(RIGHT(TEXT(AE454,"0.#"),1)=".",TRUE,FALSE)</formula>
    </cfRule>
  </conditionalFormatting>
  <conditionalFormatting sqref="AE455">
    <cfRule type="expression" dxfId="1413" priority="2381">
      <formula>IF(RIGHT(TEXT(AE455,"0.#"),1)=".",FALSE,TRUE)</formula>
    </cfRule>
    <cfRule type="expression" dxfId="1412" priority="2382">
      <formula>IF(RIGHT(TEXT(AE455,"0.#"),1)=".",TRUE,FALSE)</formula>
    </cfRule>
  </conditionalFormatting>
  <conditionalFormatting sqref="AM453">
    <cfRule type="expression" dxfId="1411" priority="2379">
      <formula>IF(RIGHT(TEXT(AM453,"0.#"),1)=".",FALSE,TRUE)</formula>
    </cfRule>
    <cfRule type="expression" dxfId="1410" priority="2380">
      <formula>IF(RIGHT(TEXT(AM453,"0.#"),1)=".",TRUE,FALSE)</formula>
    </cfRule>
  </conditionalFormatting>
  <conditionalFormatting sqref="AM454">
    <cfRule type="expression" dxfId="1409" priority="2377">
      <formula>IF(RIGHT(TEXT(AM454,"0.#"),1)=".",FALSE,TRUE)</formula>
    </cfRule>
    <cfRule type="expression" dxfId="1408" priority="2378">
      <formula>IF(RIGHT(TEXT(AM454,"0.#"),1)=".",TRUE,FALSE)</formula>
    </cfRule>
  </conditionalFormatting>
  <conditionalFormatting sqref="AU453">
    <cfRule type="expression" dxfId="1407" priority="2373">
      <formula>IF(RIGHT(TEXT(AU453,"0.#"),1)=".",FALSE,TRUE)</formula>
    </cfRule>
    <cfRule type="expression" dxfId="1406" priority="2374">
      <formula>IF(RIGHT(TEXT(AU453,"0.#"),1)=".",TRUE,FALSE)</formula>
    </cfRule>
  </conditionalFormatting>
  <conditionalFormatting sqref="AU454">
    <cfRule type="expression" dxfId="1405" priority="2371">
      <formula>IF(RIGHT(TEXT(AU454,"0.#"),1)=".",FALSE,TRUE)</formula>
    </cfRule>
    <cfRule type="expression" dxfId="1404" priority="2372">
      <formula>IF(RIGHT(TEXT(AU454,"0.#"),1)=".",TRUE,FALSE)</formula>
    </cfRule>
  </conditionalFormatting>
  <conditionalFormatting sqref="AU455">
    <cfRule type="expression" dxfId="1403" priority="2369">
      <formula>IF(RIGHT(TEXT(AU455,"0.#"),1)=".",FALSE,TRUE)</formula>
    </cfRule>
    <cfRule type="expression" dxfId="1402" priority="2370">
      <formula>IF(RIGHT(TEXT(AU455,"0.#"),1)=".",TRUE,FALSE)</formula>
    </cfRule>
  </conditionalFormatting>
  <conditionalFormatting sqref="AI455">
    <cfRule type="expression" dxfId="1401" priority="2363">
      <formula>IF(RIGHT(TEXT(AI455,"0.#"),1)=".",FALSE,TRUE)</formula>
    </cfRule>
    <cfRule type="expression" dxfId="1400" priority="2364">
      <formula>IF(RIGHT(TEXT(AI455,"0.#"),1)=".",TRUE,FALSE)</formula>
    </cfRule>
  </conditionalFormatting>
  <conditionalFormatting sqref="AI453">
    <cfRule type="expression" dxfId="1399" priority="2367">
      <formula>IF(RIGHT(TEXT(AI453,"0.#"),1)=".",FALSE,TRUE)</formula>
    </cfRule>
    <cfRule type="expression" dxfId="1398" priority="2368">
      <formula>IF(RIGHT(TEXT(AI453,"0.#"),1)=".",TRUE,FALSE)</formula>
    </cfRule>
  </conditionalFormatting>
  <conditionalFormatting sqref="AI454">
    <cfRule type="expression" dxfId="1397" priority="2365">
      <formula>IF(RIGHT(TEXT(AI454,"0.#"),1)=".",FALSE,TRUE)</formula>
    </cfRule>
    <cfRule type="expression" dxfId="1396" priority="2366">
      <formula>IF(RIGHT(TEXT(AI454,"0.#"),1)=".",TRUE,FALSE)</formula>
    </cfRule>
  </conditionalFormatting>
  <conditionalFormatting sqref="AQ454">
    <cfRule type="expression" dxfId="1395" priority="2361">
      <formula>IF(RIGHT(TEXT(AQ454,"0.#"),1)=".",FALSE,TRUE)</formula>
    </cfRule>
    <cfRule type="expression" dxfId="1394" priority="2362">
      <formula>IF(RIGHT(TEXT(AQ454,"0.#"),1)=".",TRUE,FALSE)</formula>
    </cfRule>
  </conditionalFormatting>
  <conditionalFormatting sqref="AQ455">
    <cfRule type="expression" dxfId="1393" priority="2359">
      <formula>IF(RIGHT(TEXT(AQ455,"0.#"),1)=".",FALSE,TRUE)</formula>
    </cfRule>
    <cfRule type="expression" dxfId="1392" priority="2360">
      <formula>IF(RIGHT(TEXT(AQ455,"0.#"),1)=".",TRUE,FALSE)</formula>
    </cfRule>
  </conditionalFormatting>
  <conditionalFormatting sqref="AQ453">
    <cfRule type="expression" dxfId="1391" priority="2357">
      <formula>IF(RIGHT(TEXT(AQ453,"0.#"),1)=".",FALSE,TRUE)</formula>
    </cfRule>
    <cfRule type="expression" dxfId="1390" priority="2358">
      <formula>IF(RIGHT(TEXT(AQ453,"0.#"),1)=".",TRUE,FALSE)</formula>
    </cfRule>
  </conditionalFormatting>
  <conditionalFormatting sqref="AE487">
    <cfRule type="expression" dxfId="1389" priority="2235">
      <formula>IF(RIGHT(TEXT(AE487,"0.#"),1)=".",FALSE,TRUE)</formula>
    </cfRule>
    <cfRule type="expression" dxfId="1388" priority="2236">
      <formula>IF(RIGHT(TEXT(AE487,"0.#"),1)=".",TRUE,FALSE)</formula>
    </cfRule>
  </conditionalFormatting>
  <conditionalFormatting sqref="AE488">
    <cfRule type="expression" dxfId="1387" priority="2233">
      <formula>IF(RIGHT(TEXT(AE488,"0.#"),1)=".",FALSE,TRUE)</formula>
    </cfRule>
    <cfRule type="expression" dxfId="1386" priority="2234">
      <formula>IF(RIGHT(TEXT(AE488,"0.#"),1)=".",TRUE,FALSE)</formula>
    </cfRule>
  </conditionalFormatting>
  <conditionalFormatting sqref="AE489">
    <cfRule type="expression" dxfId="1385" priority="2231">
      <formula>IF(RIGHT(TEXT(AE489,"0.#"),1)=".",FALSE,TRUE)</formula>
    </cfRule>
    <cfRule type="expression" dxfId="1384" priority="2232">
      <formula>IF(RIGHT(TEXT(AE489,"0.#"),1)=".",TRUE,FALSE)</formula>
    </cfRule>
  </conditionalFormatting>
  <conditionalFormatting sqref="AU487">
    <cfRule type="expression" dxfId="1383" priority="2223">
      <formula>IF(RIGHT(TEXT(AU487,"0.#"),1)=".",FALSE,TRUE)</formula>
    </cfRule>
    <cfRule type="expression" dxfId="1382" priority="2224">
      <formula>IF(RIGHT(TEXT(AU487,"0.#"),1)=".",TRUE,FALSE)</formula>
    </cfRule>
  </conditionalFormatting>
  <conditionalFormatting sqref="AU488">
    <cfRule type="expression" dxfId="1381" priority="2221">
      <formula>IF(RIGHT(TEXT(AU488,"0.#"),1)=".",FALSE,TRUE)</formula>
    </cfRule>
    <cfRule type="expression" dxfId="1380" priority="2222">
      <formula>IF(RIGHT(TEXT(AU488,"0.#"),1)=".",TRUE,FALSE)</formula>
    </cfRule>
  </conditionalFormatting>
  <conditionalFormatting sqref="AU489">
    <cfRule type="expression" dxfId="1379" priority="2219">
      <formula>IF(RIGHT(TEXT(AU489,"0.#"),1)=".",FALSE,TRUE)</formula>
    </cfRule>
    <cfRule type="expression" dxfId="1378" priority="2220">
      <formula>IF(RIGHT(TEXT(AU489,"0.#"),1)=".",TRUE,FALSE)</formula>
    </cfRule>
  </conditionalFormatting>
  <conditionalFormatting sqref="AQ488">
    <cfRule type="expression" dxfId="1377" priority="2211">
      <formula>IF(RIGHT(TEXT(AQ488,"0.#"),1)=".",FALSE,TRUE)</formula>
    </cfRule>
    <cfRule type="expression" dxfId="1376" priority="2212">
      <formula>IF(RIGHT(TEXT(AQ488,"0.#"),1)=".",TRUE,FALSE)</formula>
    </cfRule>
  </conditionalFormatting>
  <conditionalFormatting sqref="AQ489">
    <cfRule type="expression" dxfId="1375" priority="2209">
      <formula>IF(RIGHT(TEXT(AQ489,"0.#"),1)=".",FALSE,TRUE)</formula>
    </cfRule>
    <cfRule type="expression" dxfId="1374" priority="2210">
      <formula>IF(RIGHT(TEXT(AQ489,"0.#"),1)=".",TRUE,FALSE)</formula>
    </cfRule>
  </conditionalFormatting>
  <conditionalFormatting sqref="AQ487">
    <cfRule type="expression" dxfId="1373" priority="2207">
      <formula>IF(RIGHT(TEXT(AQ487,"0.#"),1)=".",FALSE,TRUE)</formula>
    </cfRule>
    <cfRule type="expression" dxfId="1372" priority="2208">
      <formula>IF(RIGHT(TEXT(AQ487,"0.#"),1)=".",TRUE,FALSE)</formula>
    </cfRule>
  </conditionalFormatting>
  <conditionalFormatting sqref="AE512">
    <cfRule type="expression" dxfId="1371" priority="2205">
      <formula>IF(RIGHT(TEXT(AE512,"0.#"),1)=".",FALSE,TRUE)</formula>
    </cfRule>
    <cfRule type="expression" dxfId="1370" priority="2206">
      <formula>IF(RIGHT(TEXT(AE512,"0.#"),1)=".",TRUE,FALSE)</formula>
    </cfRule>
  </conditionalFormatting>
  <conditionalFormatting sqref="AE513">
    <cfRule type="expression" dxfId="1369" priority="2203">
      <formula>IF(RIGHT(TEXT(AE513,"0.#"),1)=".",FALSE,TRUE)</formula>
    </cfRule>
    <cfRule type="expression" dxfId="1368" priority="2204">
      <formula>IF(RIGHT(TEXT(AE513,"0.#"),1)=".",TRUE,FALSE)</formula>
    </cfRule>
  </conditionalFormatting>
  <conditionalFormatting sqref="AE514">
    <cfRule type="expression" dxfId="1367" priority="2201">
      <formula>IF(RIGHT(TEXT(AE514,"0.#"),1)=".",FALSE,TRUE)</formula>
    </cfRule>
    <cfRule type="expression" dxfId="1366" priority="2202">
      <formula>IF(RIGHT(TEXT(AE514,"0.#"),1)=".",TRUE,FALSE)</formula>
    </cfRule>
  </conditionalFormatting>
  <conditionalFormatting sqref="AU512">
    <cfRule type="expression" dxfId="1365" priority="2193">
      <formula>IF(RIGHT(TEXT(AU512,"0.#"),1)=".",FALSE,TRUE)</formula>
    </cfRule>
    <cfRule type="expression" dxfId="1364" priority="2194">
      <formula>IF(RIGHT(TEXT(AU512,"0.#"),1)=".",TRUE,FALSE)</formula>
    </cfRule>
  </conditionalFormatting>
  <conditionalFormatting sqref="AU513">
    <cfRule type="expression" dxfId="1363" priority="2191">
      <formula>IF(RIGHT(TEXT(AU513,"0.#"),1)=".",FALSE,TRUE)</formula>
    </cfRule>
    <cfRule type="expression" dxfId="1362" priority="2192">
      <formula>IF(RIGHT(TEXT(AU513,"0.#"),1)=".",TRUE,FALSE)</formula>
    </cfRule>
  </conditionalFormatting>
  <conditionalFormatting sqref="AU514">
    <cfRule type="expression" dxfId="1361" priority="2189">
      <formula>IF(RIGHT(TEXT(AU514,"0.#"),1)=".",FALSE,TRUE)</formula>
    </cfRule>
    <cfRule type="expression" dxfId="1360" priority="2190">
      <formula>IF(RIGHT(TEXT(AU514,"0.#"),1)=".",TRUE,FALSE)</formula>
    </cfRule>
  </conditionalFormatting>
  <conditionalFormatting sqref="AQ513">
    <cfRule type="expression" dxfId="1359" priority="2181">
      <formula>IF(RIGHT(TEXT(AQ513,"0.#"),1)=".",FALSE,TRUE)</formula>
    </cfRule>
    <cfRule type="expression" dxfId="1358" priority="2182">
      <formula>IF(RIGHT(TEXT(AQ513,"0.#"),1)=".",TRUE,FALSE)</formula>
    </cfRule>
  </conditionalFormatting>
  <conditionalFormatting sqref="AQ514">
    <cfRule type="expression" dxfId="1357" priority="2179">
      <formula>IF(RIGHT(TEXT(AQ514,"0.#"),1)=".",FALSE,TRUE)</formula>
    </cfRule>
    <cfRule type="expression" dxfId="1356" priority="2180">
      <formula>IF(RIGHT(TEXT(AQ514,"0.#"),1)=".",TRUE,FALSE)</formula>
    </cfRule>
  </conditionalFormatting>
  <conditionalFormatting sqref="AQ512">
    <cfRule type="expression" dxfId="1355" priority="2177">
      <formula>IF(RIGHT(TEXT(AQ512,"0.#"),1)=".",FALSE,TRUE)</formula>
    </cfRule>
    <cfRule type="expression" dxfId="1354" priority="2178">
      <formula>IF(RIGHT(TEXT(AQ512,"0.#"),1)=".",TRUE,FALSE)</formula>
    </cfRule>
  </conditionalFormatting>
  <conditionalFormatting sqref="AE517">
    <cfRule type="expression" dxfId="1353" priority="2055">
      <formula>IF(RIGHT(TEXT(AE517,"0.#"),1)=".",FALSE,TRUE)</formula>
    </cfRule>
    <cfRule type="expression" dxfId="1352" priority="2056">
      <formula>IF(RIGHT(TEXT(AE517,"0.#"),1)=".",TRUE,FALSE)</formula>
    </cfRule>
  </conditionalFormatting>
  <conditionalFormatting sqref="AE518">
    <cfRule type="expression" dxfId="1351" priority="2053">
      <formula>IF(RIGHT(TEXT(AE518,"0.#"),1)=".",FALSE,TRUE)</formula>
    </cfRule>
    <cfRule type="expression" dxfId="1350" priority="2054">
      <formula>IF(RIGHT(TEXT(AE518,"0.#"),1)=".",TRUE,FALSE)</formula>
    </cfRule>
  </conditionalFormatting>
  <conditionalFormatting sqref="AE519">
    <cfRule type="expression" dxfId="1349" priority="2051">
      <formula>IF(RIGHT(TEXT(AE519,"0.#"),1)=".",FALSE,TRUE)</formula>
    </cfRule>
    <cfRule type="expression" dxfId="1348" priority="2052">
      <formula>IF(RIGHT(TEXT(AE519,"0.#"),1)=".",TRUE,FALSE)</formula>
    </cfRule>
  </conditionalFormatting>
  <conditionalFormatting sqref="AU517">
    <cfRule type="expression" dxfId="1347" priority="2043">
      <formula>IF(RIGHT(TEXT(AU517,"0.#"),1)=".",FALSE,TRUE)</formula>
    </cfRule>
    <cfRule type="expression" dxfId="1346" priority="2044">
      <formula>IF(RIGHT(TEXT(AU517,"0.#"),1)=".",TRUE,FALSE)</formula>
    </cfRule>
  </conditionalFormatting>
  <conditionalFormatting sqref="AU519">
    <cfRule type="expression" dxfId="1345" priority="2039">
      <formula>IF(RIGHT(TEXT(AU519,"0.#"),1)=".",FALSE,TRUE)</formula>
    </cfRule>
    <cfRule type="expression" dxfId="1344" priority="2040">
      <formula>IF(RIGHT(TEXT(AU519,"0.#"),1)=".",TRUE,FALSE)</formula>
    </cfRule>
  </conditionalFormatting>
  <conditionalFormatting sqref="AQ518">
    <cfRule type="expression" dxfId="1343" priority="2031">
      <formula>IF(RIGHT(TEXT(AQ518,"0.#"),1)=".",FALSE,TRUE)</formula>
    </cfRule>
    <cfRule type="expression" dxfId="1342" priority="2032">
      <formula>IF(RIGHT(TEXT(AQ518,"0.#"),1)=".",TRUE,FALSE)</formula>
    </cfRule>
  </conditionalFormatting>
  <conditionalFormatting sqref="AQ519">
    <cfRule type="expression" dxfId="1341" priority="2029">
      <formula>IF(RIGHT(TEXT(AQ519,"0.#"),1)=".",FALSE,TRUE)</formula>
    </cfRule>
    <cfRule type="expression" dxfId="1340" priority="2030">
      <formula>IF(RIGHT(TEXT(AQ519,"0.#"),1)=".",TRUE,FALSE)</formula>
    </cfRule>
  </conditionalFormatting>
  <conditionalFormatting sqref="AQ517">
    <cfRule type="expression" dxfId="1339" priority="2027">
      <formula>IF(RIGHT(TEXT(AQ517,"0.#"),1)=".",FALSE,TRUE)</formula>
    </cfRule>
    <cfRule type="expression" dxfId="1338" priority="2028">
      <formula>IF(RIGHT(TEXT(AQ517,"0.#"),1)=".",TRUE,FALSE)</formula>
    </cfRule>
  </conditionalFormatting>
  <conditionalFormatting sqref="AE522">
    <cfRule type="expression" dxfId="1337" priority="2025">
      <formula>IF(RIGHT(TEXT(AE522,"0.#"),1)=".",FALSE,TRUE)</formula>
    </cfRule>
    <cfRule type="expression" dxfId="1336" priority="2026">
      <formula>IF(RIGHT(TEXT(AE522,"0.#"),1)=".",TRUE,FALSE)</formula>
    </cfRule>
  </conditionalFormatting>
  <conditionalFormatting sqref="AE523">
    <cfRule type="expression" dxfId="1335" priority="2023">
      <formula>IF(RIGHT(TEXT(AE523,"0.#"),1)=".",FALSE,TRUE)</formula>
    </cfRule>
    <cfRule type="expression" dxfId="1334" priority="2024">
      <formula>IF(RIGHT(TEXT(AE523,"0.#"),1)=".",TRUE,FALSE)</formula>
    </cfRule>
  </conditionalFormatting>
  <conditionalFormatting sqref="AE524">
    <cfRule type="expression" dxfId="1333" priority="2021">
      <formula>IF(RIGHT(TEXT(AE524,"0.#"),1)=".",FALSE,TRUE)</formula>
    </cfRule>
    <cfRule type="expression" dxfId="1332" priority="2022">
      <formula>IF(RIGHT(TEXT(AE524,"0.#"),1)=".",TRUE,FALSE)</formula>
    </cfRule>
  </conditionalFormatting>
  <conditionalFormatting sqref="AU522">
    <cfRule type="expression" dxfId="1331" priority="2013">
      <formula>IF(RIGHT(TEXT(AU522,"0.#"),1)=".",FALSE,TRUE)</formula>
    </cfRule>
    <cfRule type="expression" dxfId="1330" priority="2014">
      <formula>IF(RIGHT(TEXT(AU522,"0.#"),1)=".",TRUE,FALSE)</formula>
    </cfRule>
  </conditionalFormatting>
  <conditionalFormatting sqref="AU523">
    <cfRule type="expression" dxfId="1329" priority="2011">
      <formula>IF(RIGHT(TEXT(AU523,"0.#"),1)=".",FALSE,TRUE)</formula>
    </cfRule>
    <cfRule type="expression" dxfId="1328" priority="2012">
      <formula>IF(RIGHT(TEXT(AU523,"0.#"),1)=".",TRUE,FALSE)</formula>
    </cfRule>
  </conditionalFormatting>
  <conditionalFormatting sqref="AU524">
    <cfRule type="expression" dxfId="1327" priority="2009">
      <formula>IF(RIGHT(TEXT(AU524,"0.#"),1)=".",FALSE,TRUE)</formula>
    </cfRule>
    <cfRule type="expression" dxfId="1326" priority="2010">
      <formula>IF(RIGHT(TEXT(AU524,"0.#"),1)=".",TRUE,FALSE)</formula>
    </cfRule>
  </conditionalFormatting>
  <conditionalFormatting sqref="AQ523">
    <cfRule type="expression" dxfId="1325" priority="2001">
      <formula>IF(RIGHT(TEXT(AQ523,"0.#"),1)=".",FALSE,TRUE)</formula>
    </cfRule>
    <cfRule type="expression" dxfId="1324" priority="2002">
      <formula>IF(RIGHT(TEXT(AQ523,"0.#"),1)=".",TRUE,FALSE)</formula>
    </cfRule>
  </conditionalFormatting>
  <conditionalFormatting sqref="AQ524">
    <cfRule type="expression" dxfId="1323" priority="1999">
      <formula>IF(RIGHT(TEXT(AQ524,"0.#"),1)=".",FALSE,TRUE)</formula>
    </cfRule>
    <cfRule type="expression" dxfId="1322" priority="2000">
      <formula>IF(RIGHT(TEXT(AQ524,"0.#"),1)=".",TRUE,FALSE)</formula>
    </cfRule>
  </conditionalFormatting>
  <conditionalFormatting sqref="AQ522">
    <cfRule type="expression" dxfId="1321" priority="1997">
      <formula>IF(RIGHT(TEXT(AQ522,"0.#"),1)=".",FALSE,TRUE)</formula>
    </cfRule>
    <cfRule type="expression" dxfId="1320" priority="1998">
      <formula>IF(RIGHT(TEXT(AQ522,"0.#"),1)=".",TRUE,FALSE)</formula>
    </cfRule>
  </conditionalFormatting>
  <conditionalFormatting sqref="AE527">
    <cfRule type="expression" dxfId="1319" priority="1995">
      <formula>IF(RIGHT(TEXT(AE527,"0.#"),1)=".",FALSE,TRUE)</formula>
    </cfRule>
    <cfRule type="expression" dxfId="1318" priority="1996">
      <formula>IF(RIGHT(TEXT(AE527,"0.#"),1)=".",TRUE,FALSE)</formula>
    </cfRule>
  </conditionalFormatting>
  <conditionalFormatting sqref="AE528">
    <cfRule type="expression" dxfId="1317" priority="1993">
      <formula>IF(RIGHT(TEXT(AE528,"0.#"),1)=".",FALSE,TRUE)</formula>
    </cfRule>
    <cfRule type="expression" dxfId="1316" priority="1994">
      <formula>IF(RIGHT(TEXT(AE528,"0.#"),1)=".",TRUE,FALSE)</formula>
    </cfRule>
  </conditionalFormatting>
  <conditionalFormatting sqref="AE529">
    <cfRule type="expression" dxfId="1315" priority="1991">
      <formula>IF(RIGHT(TEXT(AE529,"0.#"),1)=".",FALSE,TRUE)</formula>
    </cfRule>
    <cfRule type="expression" dxfId="1314" priority="1992">
      <formula>IF(RIGHT(TEXT(AE529,"0.#"),1)=".",TRUE,FALSE)</formula>
    </cfRule>
  </conditionalFormatting>
  <conditionalFormatting sqref="AU527">
    <cfRule type="expression" dxfId="1313" priority="1983">
      <formula>IF(RIGHT(TEXT(AU527,"0.#"),1)=".",FALSE,TRUE)</formula>
    </cfRule>
    <cfRule type="expression" dxfId="1312" priority="1984">
      <formula>IF(RIGHT(TEXT(AU527,"0.#"),1)=".",TRUE,FALSE)</formula>
    </cfRule>
  </conditionalFormatting>
  <conditionalFormatting sqref="AU528">
    <cfRule type="expression" dxfId="1311" priority="1981">
      <formula>IF(RIGHT(TEXT(AU528,"0.#"),1)=".",FALSE,TRUE)</formula>
    </cfRule>
    <cfRule type="expression" dxfId="1310" priority="1982">
      <formula>IF(RIGHT(TEXT(AU528,"0.#"),1)=".",TRUE,FALSE)</formula>
    </cfRule>
  </conditionalFormatting>
  <conditionalFormatting sqref="AU529">
    <cfRule type="expression" dxfId="1309" priority="1979">
      <formula>IF(RIGHT(TEXT(AU529,"0.#"),1)=".",FALSE,TRUE)</formula>
    </cfRule>
    <cfRule type="expression" dxfId="1308" priority="1980">
      <formula>IF(RIGHT(TEXT(AU529,"0.#"),1)=".",TRUE,FALSE)</formula>
    </cfRule>
  </conditionalFormatting>
  <conditionalFormatting sqref="AQ528">
    <cfRule type="expression" dxfId="1307" priority="1971">
      <formula>IF(RIGHT(TEXT(AQ528,"0.#"),1)=".",FALSE,TRUE)</formula>
    </cfRule>
    <cfRule type="expression" dxfId="1306" priority="1972">
      <formula>IF(RIGHT(TEXT(AQ528,"0.#"),1)=".",TRUE,FALSE)</formula>
    </cfRule>
  </conditionalFormatting>
  <conditionalFormatting sqref="AQ529">
    <cfRule type="expression" dxfId="1305" priority="1969">
      <formula>IF(RIGHT(TEXT(AQ529,"0.#"),1)=".",FALSE,TRUE)</formula>
    </cfRule>
    <cfRule type="expression" dxfId="1304" priority="1970">
      <formula>IF(RIGHT(TEXT(AQ529,"0.#"),1)=".",TRUE,FALSE)</formula>
    </cfRule>
  </conditionalFormatting>
  <conditionalFormatting sqref="AQ527">
    <cfRule type="expression" dxfId="1303" priority="1967">
      <formula>IF(RIGHT(TEXT(AQ527,"0.#"),1)=".",FALSE,TRUE)</formula>
    </cfRule>
    <cfRule type="expression" dxfId="1302" priority="1968">
      <formula>IF(RIGHT(TEXT(AQ527,"0.#"),1)=".",TRUE,FALSE)</formula>
    </cfRule>
  </conditionalFormatting>
  <conditionalFormatting sqref="AE532">
    <cfRule type="expression" dxfId="1301" priority="1965">
      <formula>IF(RIGHT(TEXT(AE532,"0.#"),1)=".",FALSE,TRUE)</formula>
    </cfRule>
    <cfRule type="expression" dxfId="1300" priority="1966">
      <formula>IF(RIGHT(TEXT(AE532,"0.#"),1)=".",TRUE,FALSE)</formula>
    </cfRule>
  </conditionalFormatting>
  <conditionalFormatting sqref="AM534">
    <cfRule type="expression" dxfId="1299" priority="1955">
      <formula>IF(RIGHT(TEXT(AM534,"0.#"),1)=".",FALSE,TRUE)</formula>
    </cfRule>
    <cfRule type="expression" dxfId="1298" priority="1956">
      <formula>IF(RIGHT(TEXT(AM534,"0.#"),1)=".",TRUE,FALSE)</formula>
    </cfRule>
  </conditionalFormatting>
  <conditionalFormatting sqref="AE533">
    <cfRule type="expression" dxfId="1297" priority="1963">
      <formula>IF(RIGHT(TEXT(AE533,"0.#"),1)=".",FALSE,TRUE)</formula>
    </cfRule>
    <cfRule type="expression" dxfId="1296" priority="1964">
      <formula>IF(RIGHT(TEXT(AE533,"0.#"),1)=".",TRUE,FALSE)</formula>
    </cfRule>
  </conditionalFormatting>
  <conditionalFormatting sqref="AE534">
    <cfRule type="expression" dxfId="1295" priority="1961">
      <formula>IF(RIGHT(TEXT(AE534,"0.#"),1)=".",FALSE,TRUE)</formula>
    </cfRule>
    <cfRule type="expression" dxfId="1294" priority="1962">
      <formula>IF(RIGHT(TEXT(AE534,"0.#"),1)=".",TRUE,FALSE)</formula>
    </cfRule>
  </conditionalFormatting>
  <conditionalFormatting sqref="AM532">
    <cfRule type="expression" dxfId="1293" priority="1959">
      <formula>IF(RIGHT(TEXT(AM532,"0.#"),1)=".",FALSE,TRUE)</formula>
    </cfRule>
    <cfRule type="expression" dxfId="1292" priority="1960">
      <formula>IF(RIGHT(TEXT(AM532,"0.#"),1)=".",TRUE,FALSE)</formula>
    </cfRule>
  </conditionalFormatting>
  <conditionalFormatting sqref="AM533">
    <cfRule type="expression" dxfId="1291" priority="1957">
      <formula>IF(RIGHT(TEXT(AM533,"0.#"),1)=".",FALSE,TRUE)</formula>
    </cfRule>
    <cfRule type="expression" dxfId="1290" priority="1958">
      <formula>IF(RIGHT(TEXT(AM533,"0.#"),1)=".",TRUE,FALSE)</formula>
    </cfRule>
  </conditionalFormatting>
  <conditionalFormatting sqref="AU532">
    <cfRule type="expression" dxfId="1289" priority="1953">
      <formula>IF(RIGHT(TEXT(AU532,"0.#"),1)=".",FALSE,TRUE)</formula>
    </cfRule>
    <cfRule type="expression" dxfId="1288" priority="1954">
      <formula>IF(RIGHT(TEXT(AU532,"0.#"),1)=".",TRUE,FALSE)</formula>
    </cfRule>
  </conditionalFormatting>
  <conditionalFormatting sqref="AU533">
    <cfRule type="expression" dxfId="1287" priority="1951">
      <formula>IF(RIGHT(TEXT(AU533,"0.#"),1)=".",FALSE,TRUE)</formula>
    </cfRule>
    <cfRule type="expression" dxfId="1286" priority="1952">
      <formula>IF(RIGHT(TEXT(AU533,"0.#"),1)=".",TRUE,FALSE)</formula>
    </cfRule>
  </conditionalFormatting>
  <conditionalFormatting sqref="AU534">
    <cfRule type="expression" dxfId="1285" priority="1949">
      <formula>IF(RIGHT(TEXT(AU534,"0.#"),1)=".",FALSE,TRUE)</formula>
    </cfRule>
    <cfRule type="expression" dxfId="1284" priority="1950">
      <formula>IF(RIGHT(TEXT(AU534,"0.#"),1)=".",TRUE,FALSE)</formula>
    </cfRule>
  </conditionalFormatting>
  <conditionalFormatting sqref="AI534">
    <cfRule type="expression" dxfId="1283" priority="1943">
      <formula>IF(RIGHT(TEXT(AI534,"0.#"),1)=".",FALSE,TRUE)</formula>
    </cfRule>
    <cfRule type="expression" dxfId="1282" priority="1944">
      <formula>IF(RIGHT(TEXT(AI534,"0.#"),1)=".",TRUE,FALSE)</formula>
    </cfRule>
  </conditionalFormatting>
  <conditionalFormatting sqref="AI532">
    <cfRule type="expression" dxfId="1281" priority="1947">
      <formula>IF(RIGHT(TEXT(AI532,"0.#"),1)=".",FALSE,TRUE)</formula>
    </cfRule>
    <cfRule type="expression" dxfId="1280" priority="1948">
      <formula>IF(RIGHT(TEXT(AI532,"0.#"),1)=".",TRUE,FALSE)</formula>
    </cfRule>
  </conditionalFormatting>
  <conditionalFormatting sqref="AI533">
    <cfRule type="expression" dxfId="1279" priority="1945">
      <formula>IF(RIGHT(TEXT(AI533,"0.#"),1)=".",FALSE,TRUE)</formula>
    </cfRule>
    <cfRule type="expression" dxfId="1278" priority="1946">
      <formula>IF(RIGHT(TEXT(AI533,"0.#"),1)=".",TRUE,FALSE)</formula>
    </cfRule>
  </conditionalFormatting>
  <conditionalFormatting sqref="AQ533">
    <cfRule type="expression" dxfId="1277" priority="1941">
      <formula>IF(RIGHT(TEXT(AQ533,"0.#"),1)=".",FALSE,TRUE)</formula>
    </cfRule>
    <cfRule type="expression" dxfId="1276" priority="1942">
      <formula>IF(RIGHT(TEXT(AQ533,"0.#"),1)=".",TRUE,FALSE)</formula>
    </cfRule>
  </conditionalFormatting>
  <conditionalFormatting sqref="AQ534">
    <cfRule type="expression" dxfId="1275" priority="1939">
      <formula>IF(RIGHT(TEXT(AQ534,"0.#"),1)=".",FALSE,TRUE)</formula>
    </cfRule>
    <cfRule type="expression" dxfId="1274" priority="1940">
      <formula>IF(RIGHT(TEXT(AQ534,"0.#"),1)=".",TRUE,FALSE)</formula>
    </cfRule>
  </conditionalFormatting>
  <conditionalFormatting sqref="AQ532">
    <cfRule type="expression" dxfId="1273" priority="1937">
      <formula>IF(RIGHT(TEXT(AQ532,"0.#"),1)=".",FALSE,TRUE)</formula>
    </cfRule>
    <cfRule type="expression" dxfId="1272" priority="1938">
      <formula>IF(RIGHT(TEXT(AQ532,"0.#"),1)=".",TRUE,FALSE)</formula>
    </cfRule>
  </conditionalFormatting>
  <conditionalFormatting sqref="AE541">
    <cfRule type="expression" dxfId="1271" priority="1935">
      <formula>IF(RIGHT(TEXT(AE541,"0.#"),1)=".",FALSE,TRUE)</formula>
    </cfRule>
    <cfRule type="expression" dxfId="1270" priority="1936">
      <formula>IF(RIGHT(TEXT(AE541,"0.#"),1)=".",TRUE,FALSE)</formula>
    </cfRule>
  </conditionalFormatting>
  <conditionalFormatting sqref="AE542">
    <cfRule type="expression" dxfId="1269" priority="1933">
      <formula>IF(RIGHT(TEXT(AE542,"0.#"),1)=".",FALSE,TRUE)</formula>
    </cfRule>
    <cfRule type="expression" dxfId="1268" priority="1934">
      <formula>IF(RIGHT(TEXT(AE542,"0.#"),1)=".",TRUE,FALSE)</formula>
    </cfRule>
  </conditionalFormatting>
  <conditionalFormatting sqref="AE543">
    <cfRule type="expression" dxfId="1267" priority="1931">
      <formula>IF(RIGHT(TEXT(AE543,"0.#"),1)=".",FALSE,TRUE)</formula>
    </cfRule>
    <cfRule type="expression" dxfId="1266" priority="1932">
      <formula>IF(RIGHT(TEXT(AE543,"0.#"),1)=".",TRUE,FALSE)</formula>
    </cfRule>
  </conditionalFormatting>
  <conditionalFormatting sqref="AU541">
    <cfRule type="expression" dxfId="1265" priority="1923">
      <formula>IF(RIGHT(TEXT(AU541,"0.#"),1)=".",FALSE,TRUE)</formula>
    </cfRule>
    <cfRule type="expression" dxfId="1264" priority="1924">
      <formula>IF(RIGHT(TEXT(AU541,"0.#"),1)=".",TRUE,FALSE)</formula>
    </cfRule>
  </conditionalFormatting>
  <conditionalFormatting sqref="AU542">
    <cfRule type="expression" dxfId="1263" priority="1921">
      <formula>IF(RIGHT(TEXT(AU542,"0.#"),1)=".",FALSE,TRUE)</formula>
    </cfRule>
    <cfRule type="expression" dxfId="1262" priority="1922">
      <formula>IF(RIGHT(TEXT(AU542,"0.#"),1)=".",TRUE,FALSE)</formula>
    </cfRule>
  </conditionalFormatting>
  <conditionalFormatting sqref="AU543">
    <cfRule type="expression" dxfId="1261" priority="1919">
      <formula>IF(RIGHT(TEXT(AU543,"0.#"),1)=".",FALSE,TRUE)</formula>
    </cfRule>
    <cfRule type="expression" dxfId="1260" priority="1920">
      <formula>IF(RIGHT(TEXT(AU543,"0.#"),1)=".",TRUE,FALSE)</formula>
    </cfRule>
  </conditionalFormatting>
  <conditionalFormatting sqref="AQ542">
    <cfRule type="expression" dxfId="1259" priority="1911">
      <formula>IF(RIGHT(TEXT(AQ542,"0.#"),1)=".",FALSE,TRUE)</formula>
    </cfRule>
    <cfRule type="expression" dxfId="1258" priority="1912">
      <formula>IF(RIGHT(TEXT(AQ542,"0.#"),1)=".",TRUE,FALSE)</formula>
    </cfRule>
  </conditionalFormatting>
  <conditionalFormatting sqref="AQ543">
    <cfRule type="expression" dxfId="1257" priority="1909">
      <formula>IF(RIGHT(TEXT(AQ543,"0.#"),1)=".",FALSE,TRUE)</formula>
    </cfRule>
    <cfRule type="expression" dxfId="1256" priority="1910">
      <formula>IF(RIGHT(TEXT(AQ543,"0.#"),1)=".",TRUE,FALSE)</formula>
    </cfRule>
  </conditionalFormatting>
  <conditionalFormatting sqref="AQ541">
    <cfRule type="expression" dxfId="1255" priority="1907">
      <formula>IF(RIGHT(TEXT(AQ541,"0.#"),1)=".",FALSE,TRUE)</formula>
    </cfRule>
    <cfRule type="expression" dxfId="1254" priority="1908">
      <formula>IF(RIGHT(TEXT(AQ541,"0.#"),1)=".",TRUE,FALSE)</formula>
    </cfRule>
  </conditionalFormatting>
  <conditionalFormatting sqref="AE566">
    <cfRule type="expression" dxfId="1253" priority="1905">
      <formula>IF(RIGHT(TEXT(AE566,"0.#"),1)=".",FALSE,TRUE)</formula>
    </cfRule>
    <cfRule type="expression" dxfId="1252" priority="1906">
      <formula>IF(RIGHT(TEXT(AE566,"0.#"),1)=".",TRUE,FALSE)</formula>
    </cfRule>
  </conditionalFormatting>
  <conditionalFormatting sqref="AE567">
    <cfRule type="expression" dxfId="1251" priority="1903">
      <formula>IF(RIGHT(TEXT(AE567,"0.#"),1)=".",FALSE,TRUE)</formula>
    </cfRule>
    <cfRule type="expression" dxfId="1250" priority="1904">
      <formula>IF(RIGHT(TEXT(AE567,"0.#"),1)=".",TRUE,FALSE)</formula>
    </cfRule>
  </conditionalFormatting>
  <conditionalFormatting sqref="AE568">
    <cfRule type="expression" dxfId="1249" priority="1901">
      <formula>IF(RIGHT(TEXT(AE568,"0.#"),1)=".",FALSE,TRUE)</formula>
    </cfRule>
    <cfRule type="expression" dxfId="1248" priority="1902">
      <formula>IF(RIGHT(TEXT(AE568,"0.#"),1)=".",TRUE,FALSE)</formula>
    </cfRule>
  </conditionalFormatting>
  <conditionalFormatting sqref="AU566">
    <cfRule type="expression" dxfId="1247" priority="1893">
      <formula>IF(RIGHT(TEXT(AU566,"0.#"),1)=".",FALSE,TRUE)</formula>
    </cfRule>
    <cfRule type="expression" dxfId="1246" priority="1894">
      <formula>IF(RIGHT(TEXT(AU566,"0.#"),1)=".",TRUE,FALSE)</formula>
    </cfRule>
  </conditionalFormatting>
  <conditionalFormatting sqref="AU567">
    <cfRule type="expression" dxfId="1245" priority="1891">
      <formula>IF(RIGHT(TEXT(AU567,"0.#"),1)=".",FALSE,TRUE)</formula>
    </cfRule>
    <cfRule type="expression" dxfId="1244" priority="1892">
      <formula>IF(RIGHT(TEXT(AU567,"0.#"),1)=".",TRUE,FALSE)</formula>
    </cfRule>
  </conditionalFormatting>
  <conditionalFormatting sqref="AU568">
    <cfRule type="expression" dxfId="1243" priority="1889">
      <formula>IF(RIGHT(TEXT(AU568,"0.#"),1)=".",FALSE,TRUE)</formula>
    </cfRule>
    <cfRule type="expression" dxfId="1242" priority="1890">
      <formula>IF(RIGHT(TEXT(AU568,"0.#"),1)=".",TRUE,FALSE)</formula>
    </cfRule>
  </conditionalFormatting>
  <conditionalFormatting sqref="AQ567">
    <cfRule type="expression" dxfId="1241" priority="1881">
      <formula>IF(RIGHT(TEXT(AQ567,"0.#"),1)=".",FALSE,TRUE)</formula>
    </cfRule>
    <cfRule type="expression" dxfId="1240" priority="1882">
      <formula>IF(RIGHT(TEXT(AQ567,"0.#"),1)=".",TRUE,FALSE)</formula>
    </cfRule>
  </conditionalFormatting>
  <conditionalFormatting sqref="AQ568">
    <cfRule type="expression" dxfId="1239" priority="1879">
      <formula>IF(RIGHT(TEXT(AQ568,"0.#"),1)=".",FALSE,TRUE)</formula>
    </cfRule>
    <cfRule type="expression" dxfId="1238" priority="1880">
      <formula>IF(RIGHT(TEXT(AQ568,"0.#"),1)=".",TRUE,FALSE)</formula>
    </cfRule>
  </conditionalFormatting>
  <conditionalFormatting sqref="AQ566">
    <cfRule type="expression" dxfId="1237" priority="1877">
      <formula>IF(RIGHT(TEXT(AQ566,"0.#"),1)=".",FALSE,TRUE)</formula>
    </cfRule>
    <cfRule type="expression" dxfId="1236" priority="1878">
      <formula>IF(RIGHT(TEXT(AQ566,"0.#"),1)=".",TRUE,FALSE)</formula>
    </cfRule>
  </conditionalFormatting>
  <conditionalFormatting sqref="AE546">
    <cfRule type="expression" dxfId="1235" priority="1875">
      <formula>IF(RIGHT(TEXT(AE546,"0.#"),1)=".",FALSE,TRUE)</formula>
    </cfRule>
    <cfRule type="expression" dxfId="1234" priority="1876">
      <formula>IF(RIGHT(TEXT(AE546,"0.#"),1)=".",TRUE,FALSE)</formula>
    </cfRule>
  </conditionalFormatting>
  <conditionalFormatting sqref="AE547">
    <cfRule type="expression" dxfId="1233" priority="1873">
      <formula>IF(RIGHT(TEXT(AE547,"0.#"),1)=".",FALSE,TRUE)</formula>
    </cfRule>
    <cfRule type="expression" dxfId="1232" priority="1874">
      <formula>IF(RIGHT(TEXT(AE547,"0.#"),1)=".",TRUE,FALSE)</formula>
    </cfRule>
  </conditionalFormatting>
  <conditionalFormatting sqref="AE548">
    <cfRule type="expression" dxfId="1231" priority="1871">
      <formula>IF(RIGHT(TEXT(AE548,"0.#"),1)=".",FALSE,TRUE)</formula>
    </cfRule>
    <cfRule type="expression" dxfId="1230" priority="1872">
      <formula>IF(RIGHT(TEXT(AE548,"0.#"),1)=".",TRUE,FALSE)</formula>
    </cfRule>
  </conditionalFormatting>
  <conditionalFormatting sqref="AU546">
    <cfRule type="expression" dxfId="1229" priority="1863">
      <formula>IF(RIGHT(TEXT(AU546,"0.#"),1)=".",FALSE,TRUE)</formula>
    </cfRule>
    <cfRule type="expression" dxfId="1228" priority="1864">
      <formula>IF(RIGHT(TEXT(AU546,"0.#"),1)=".",TRUE,FALSE)</formula>
    </cfRule>
  </conditionalFormatting>
  <conditionalFormatting sqref="AU547">
    <cfRule type="expression" dxfId="1227" priority="1861">
      <formula>IF(RIGHT(TEXT(AU547,"0.#"),1)=".",FALSE,TRUE)</formula>
    </cfRule>
    <cfRule type="expression" dxfId="1226" priority="1862">
      <formula>IF(RIGHT(TEXT(AU547,"0.#"),1)=".",TRUE,FALSE)</formula>
    </cfRule>
  </conditionalFormatting>
  <conditionalFormatting sqref="AU548">
    <cfRule type="expression" dxfId="1225" priority="1859">
      <formula>IF(RIGHT(TEXT(AU548,"0.#"),1)=".",FALSE,TRUE)</formula>
    </cfRule>
    <cfRule type="expression" dxfId="1224" priority="1860">
      <formula>IF(RIGHT(TEXT(AU548,"0.#"),1)=".",TRUE,FALSE)</formula>
    </cfRule>
  </conditionalFormatting>
  <conditionalFormatting sqref="AQ547">
    <cfRule type="expression" dxfId="1223" priority="1851">
      <formula>IF(RIGHT(TEXT(AQ547,"0.#"),1)=".",FALSE,TRUE)</formula>
    </cfRule>
    <cfRule type="expression" dxfId="1222" priority="1852">
      <formula>IF(RIGHT(TEXT(AQ547,"0.#"),1)=".",TRUE,FALSE)</formula>
    </cfRule>
  </conditionalFormatting>
  <conditionalFormatting sqref="AQ546">
    <cfRule type="expression" dxfId="1221" priority="1847">
      <formula>IF(RIGHT(TEXT(AQ546,"0.#"),1)=".",FALSE,TRUE)</formula>
    </cfRule>
    <cfRule type="expression" dxfId="1220" priority="1848">
      <formula>IF(RIGHT(TEXT(AQ546,"0.#"),1)=".",TRUE,FALSE)</formula>
    </cfRule>
  </conditionalFormatting>
  <conditionalFormatting sqref="AE551">
    <cfRule type="expression" dxfId="1219" priority="1845">
      <formula>IF(RIGHT(TEXT(AE551,"0.#"),1)=".",FALSE,TRUE)</formula>
    </cfRule>
    <cfRule type="expression" dxfId="1218" priority="1846">
      <formula>IF(RIGHT(TEXT(AE551,"0.#"),1)=".",TRUE,FALSE)</formula>
    </cfRule>
  </conditionalFormatting>
  <conditionalFormatting sqref="AE553">
    <cfRule type="expression" dxfId="1217" priority="1841">
      <formula>IF(RIGHT(TEXT(AE553,"0.#"),1)=".",FALSE,TRUE)</formula>
    </cfRule>
    <cfRule type="expression" dxfId="1216" priority="1842">
      <formula>IF(RIGHT(TEXT(AE553,"0.#"),1)=".",TRUE,FALSE)</formula>
    </cfRule>
  </conditionalFormatting>
  <conditionalFormatting sqref="AU551">
    <cfRule type="expression" dxfId="1215" priority="1833">
      <formula>IF(RIGHT(TEXT(AU551,"0.#"),1)=".",FALSE,TRUE)</formula>
    </cfRule>
    <cfRule type="expression" dxfId="1214" priority="1834">
      <formula>IF(RIGHT(TEXT(AU551,"0.#"),1)=".",TRUE,FALSE)</formula>
    </cfRule>
  </conditionalFormatting>
  <conditionalFormatting sqref="AU553">
    <cfRule type="expression" dxfId="1213" priority="1829">
      <formula>IF(RIGHT(TEXT(AU553,"0.#"),1)=".",FALSE,TRUE)</formula>
    </cfRule>
    <cfRule type="expression" dxfId="1212" priority="1830">
      <formula>IF(RIGHT(TEXT(AU553,"0.#"),1)=".",TRUE,FALSE)</formula>
    </cfRule>
  </conditionalFormatting>
  <conditionalFormatting sqref="AQ552">
    <cfRule type="expression" dxfId="1211" priority="1821">
      <formula>IF(RIGHT(TEXT(AQ552,"0.#"),1)=".",FALSE,TRUE)</formula>
    </cfRule>
    <cfRule type="expression" dxfId="1210" priority="1822">
      <formula>IF(RIGHT(TEXT(AQ552,"0.#"),1)=".",TRUE,FALSE)</formula>
    </cfRule>
  </conditionalFormatting>
  <conditionalFormatting sqref="AU561">
    <cfRule type="expression" dxfId="1209" priority="1773">
      <formula>IF(RIGHT(TEXT(AU561,"0.#"),1)=".",FALSE,TRUE)</formula>
    </cfRule>
    <cfRule type="expression" dxfId="1208" priority="1774">
      <formula>IF(RIGHT(TEXT(AU561,"0.#"),1)=".",TRUE,FALSE)</formula>
    </cfRule>
  </conditionalFormatting>
  <conditionalFormatting sqref="AU562">
    <cfRule type="expression" dxfId="1207" priority="1771">
      <formula>IF(RIGHT(TEXT(AU562,"0.#"),1)=".",FALSE,TRUE)</formula>
    </cfRule>
    <cfRule type="expression" dxfId="1206" priority="1772">
      <formula>IF(RIGHT(TEXT(AU562,"0.#"),1)=".",TRUE,FALSE)</formula>
    </cfRule>
  </conditionalFormatting>
  <conditionalFormatting sqref="AU563">
    <cfRule type="expression" dxfId="1205" priority="1769">
      <formula>IF(RIGHT(TEXT(AU563,"0.#"),1)=".",FALSE,TRUE)</formula>
    </cfRule>
    <cfRule type="expression" dxfId="1204" priority="1770">
      <formula>IF(RIGHT(TEXT(AU563,"0.#"),1)=".",TRUE,FALSE)</formula>
    </cfRule>
  </conditionalFormatting>
  <conditionalFormatting sqref="AQ562">
    <cfRule type="expression" dxfId="1203" priority="1761">
      <formula>IF(RIGHT(TEXT(AQ562,"0.#"),1)=".",FALSE,TRUE)</formula>
    </cfRule>
    <cfRule type="expression" dxfId="1202" priority="1762">
      <formula>IF(RIGHT(TEXT(AQ562,"0.#"),1)=".",TRUE,FALSE)</formula>
    </cfRule>
  </conditionalFormatting>
  <conditionalFormatting sqref="AQ563">
    <cfRule type="expression" dxfId="1201" priority="1759">
      <formula>IF(RIGHT(TEXT(AQ563,"0.#"),1)=".",FALSE,TRUE)</formula>
    </cfRule>
    <cfRule type="expression" dxfId="1200" priority="1760">
      <formula>IF(RIGHT(TEXT(AQ563,"0.#"),1)=".",TRUE,FALSE)</formula>
    </cfRule>
  </conditionalFormatting>
  <conditionalFormatting sqref="AQ561">
    <cfRule type="expression" dxfId="1199" priority="1757">
      <formula>IF(RIGHT(TEXT(AQ561,"0.#"),1)=".",FALSE,TRUE)</formula>
    </cfRule>
    <cfRule type="expression" dxfId="1198" priority="1758">
      <formula>IF(RIGHT(TEXT(AQ561,"0.#"),1)=".",TRUE,FALSE)</formula>
    </cfRule>
  </conditionalFormatting>
  <conditionalFormatting sqref="AE571">
    <cfRule type="expression" dxfId="1197" priority="1755">
      <formula>IF(RIGHT(TEXT(AE571,"0.#"),1)=".",FALSE,TRUE)</formula>
    </cfRule>
    <cfRule type="expression" dxfId="1196" priority="1756">
      <formula>IF(RIGHT(TEXT(AE571,"0.#"),1)=".",TRUE,FALSE)</formula>
    </cfRule>
  </conditionalFormatting>
  <conditionalFormatting sqref="AE572">
    <cfRule type="expression" dxfId="1195" priority="1753">
      <formula>IF(RIGHT(TEXT(AE572,"0.#"),1)=".",FALSE,TRUE)</formula>
    </cfRule>
    <cfRule type="expression" dxfId="1194" priority="1754">
      <formula>IF(RIGHT(TEXT(AE572,"0.#"),1)=".",TRUE,FALSE)</formula>
    </cfRule>
  </conditionalFormatting>
  <conditionalFormatting sqref="AE573">
    <cfRule type="expression" dxfId="1193" priority="1751">
      <formula>IF(RIGHT(TEXT(AE573,"0.#"),1)=".",FALSE,TRUE)</formula>
    </cfRule>
    <cfRule type="expression" dxfId="1192" priority="1752">
      <formula>IF(RIGHT(TEXT(AE573,"0.#"),1)=".",TRUE,FALSE)</formula>
    </cfRule>
  </conditionalFormatting>
  <conditionalFormatting sqref="AU571">
    <cfRule type="expression" dxfId="1191" priority="1743">
      <formula>IF(RIGHT(TEXT(AU571,"0.#"),1)=".",FALSE,TRUE)</formula>
    </cfRule>
    <cfRule type="expression" dxfId="1190" priority="1744">
      <formula>IF(RIGHT(TEXT(AU571,"0.#"),1)=".",TRUE,FALSE)</formula>
    </cfRule>
  </conditionalFormatting>
  <conditionalFormatting sqref="AU572">
    <cfRule type="expression" dxfId="1189" priority="1741">
      <formula>IF(RIGHT(TEXT(AU572,"0.#"),1)=".",FALSE,TRUE)</formula>
    </cfRule>
    <cfRule type="expression" dxfId="1188" priority="1742">
      <formula>IF(RIGHT(TEXT(AU572,"0.#"),1)=".",TRUE,FALSE)</formula>
    </cfRule>
  </conditionalFormatting>
  <conditionalFormatting sqref="AU573">
    <cfRule type="expression" dxfId="1187" priority="1739">
      <formula>IF(RIGHT(TEXT(AU573,"0.#"),1)=".",FALSE,TRUE)</formula>
    </cfRule>
    <cfRule type="expression" dxfId="1186" priority="1740">
      <formula>IF(RIGHT(TEXT(AU573,"0.#"),1)=".",TRUE,FALSE)</formula>
    </cfRule>
  </conditionalFormatting>
  <conditionalFormatting sqref="AQ572">
    <cfRule type="expression" dxfId="1185" priority="1731">
      <formula>IF(RIGHT(TEXT(AQ572,"0.#"),1)=".",FALSE,TRUE)</formula>
    </cfRule>
    <cfRule type="expression" dxfId="1184" priority="1732">
      <formula>IF(RIGHT(TEXT(AQ572,"0.#"),1)=".",TRUE,FALSE)</formula>
    </cfRule>
  </conditionalFormatting>
  <conditionalFormatting sqref="AQ573">
    <cfRule type="expression" dxfId="1183" priority="1729">
      <formula>IF(RIGHT(TEXT(AQ573,"0.#"),1)=".",FALSE,TRUE)</formula>
    </cfRule>
    <cfRule type="expression" dxfId="1182" priority="1730">
      <formula>IF(RIGHT(TEXT(AQ573,"0.#"),1)=".",TRUE,FALSE)</formula>
    </cfRule>
  </conditionalFormatting>
  <conditionalFormatting sqref="AQ571">
    <cfRule type="expression" dxfId="1181" priority="1727">
      <formula>IF(RIGHT(TEXT(AQ571,"0.#"),1)=".",FALSE,TRUE)</formula>
    </cfRule>
    <cfRule type="expression" dxfId="1180" priority="1728">
      <formula>IF(RIGHT(TEXT(AQ571,"0.#"),1)=".",TRUE,FALSE)</formula>
    </cfRule>
  </conditionalFormatting>
  <conditionalFormatting sqref="AE576">
    <cfRule type="expression" dxfId="1179" priority="1725">
      <formula>IF(RIGHT(TEXT(AE576,"0.#"),1)=".",FALSE,TRUE)</formula>
    </cfRule>
    <cfRule type="expression" dxfId="1178" priority="1726">
      <formula>IF(RIGHT(TEXT(AE576,"0.#"),1)=".",TRUE,FALSE)</formula>
    </cfRule>
  </conditionalFormatting>
  <conditionalFormatting sqref="AE577">
    <cfRule type="expression" dxfId="1177" priority="1723">
      <formula>IF(RIGHT(TEXT(AE577,"0.#"),1)=".",FALSE,TRUE)</formula>
    </cfRule>
    <cfRule type="expression" dxfId="1176" priority="1724">
      <formula>IF(RIGHT(TEXT(AE577,"0.#"),1)=".",TRUE,FALSE)</formula>
    </cfRule>
  </conditionalFormatting>
  <conditionalFormatting sqref="AE578">
    <cfRule type="expression" dxfId="1175" priority="1721">
      <formula>IF(RIGHT(TEXT(AE578,"0.#"),1)=".",FALSE,TRUE)</formula>
    </cfRule>
    <cfRule type="expression" dxfId="1174" priority="1722">
      <formula>IF(RIGHT(TEXT(AE578,"0.#"),1)=".",TRUE,FALSE)</formula>
    </cfRule>
  </conditionalFormatting>
  <conditionalFormatting sqref="AU576">
    <cfRule type="expression" dxfId="1173" priority="1713">
      <formula>IF(RIGHT(TEXT(AU576,"0.#"),1)=".",FALSE,TRUE)</formula>
    </cfRule>
    <cfRule type="expression" dxfId="1172" priority="1714">
      <formula>IF(RIGHT(TEXT(AU576,"0.#"),1)=".",TRUE,FALSE)</formula>
    </cfRule>
  </conditionalFormatting>
  <conditionalFormatting sqref="AU577">
    <cfRule type="expression" dxfId="1171" priority="1711">
      <formula>IF(RIGHT(TEXT(AU577,"0.#"),1)=".",FALSE,TRUE)</formula>
    </cfRule>
    <cfRule type="expression" dxfId="1170" priority="1712">
      <formula>IF(RIGHT(TEXT(AU577,"0.#"),1)=".",TRUE,FALSE)</formula>
    </cfRule>
  </conditionalFormatting>
  <conditionalFormatting sqref="AU578">
    <cfRule type="expression" dxfId="1169" priority="1709">
      <formula>IF(RIGHT(TEXT(AU578,"0.#"),1)=".",FALSE,TRUE)</formula>
    </cfRule>
    <cfRule type="expression" dxfId="1168" priority="1710">
      <formula>IF(RIGHT(TEXT(AU578,"0.#"),1)=".",TRUE,FALSE)</formula>
    </cfRule>
  </conditionalFormatting>
  <conditionalFormatting sqref="AQ577">
    <cfRule type="expression" dxfId="1167" priority="1701">
      <formula>IF(RIGHT(TEXT(AQ577,"0.#"),1)=".",FALSE,TRUE)</formula>
    </cfRule>
    <cfRule type="expression" dxfId="1166" priority="1702">
      <formula>IF(RIGHT(TEXT(AQ577,"0.#"),1)=".",TRUE,FALSE)</formula>
    </cfRule>
  </conditionalFormatting>
  <conditionalFormatting sqref="AQ578">
    <cfRule type="expression" dxfId="1165" priority="1699">
      <formula>IF(RIGHT(TEXT(AQ578,"0.#"),1)=".",FALSE,TRUE)</formula>
    </cfRule>
    <cfRule type="expression" dxfId="1164" priority="1700">
      <formula>IF(RIGHT(TEXT(AQ578,"0.#"),1)=".",TRUE,FALSE)</formula>
    </cfRule>
  </conditionalFormatting>
  <conditionalFormatting sqref="AQ576">
    <cfRule type="expression" dxfId="1163" priority="1697">
      <formula>IF(RIGHT(TEXT(AQ576,"0.#"),1)=".",FALSE,TRUE)</formula>
    </cfRule>
    <cfRule type="expression" dxfId="1162" priority="1698">
      <formula>IF(RIGHT(TEXT(AQ576,"0.#"),1)=".",TRUE,FALSE)</formula>
    </cfRule>
  </conditionalFormatting>
  <conditionalFormatting sqref="AE581">
    <cfRule type="expression" dxfId="1161" priority="1695">
      <formula>IF(RIGHT(TEXT(AE581,"0.#"),1)=".",FALSE,TRUE)</formula>
    </cfRule>
    <cfRule type="expression" dxfId="1160" priority="1696">
      <formula>IF(RIGHT(TEXT(AE581,"0.#"),1)=".",TRUE,FALSE)</formula>
    </cfRule>
  </conditionalFormatting>
  <conditionalFormatting sqref="AE582">
    <cfRule type="expression" dxfId="1159" priority="1693">
      <formula>IF(RIGHT(TEXT(AE582,"0.#"),1)=".",FALSE,TRUE)</formula>
    </cfRule>
    <cfRule type="expression" dxfId="1158" priority="1694">
      <formula>IF(RIGHT(TEXT(AE582,"0.#"),1)=".",TRUE,FALSE)</formula>
    </cfRule>
  </conditionalFormatting>
  <conditionalFormatting sqref="AE583">
    <cfRule type="expression" dxfId="1157" priority="1691">
      <formula>IF(RIGHT(TEXT(AE583,"0.#"),1)=".",FALSE,TRUE)</formula>
    </cfRule>
    <cfRule type="expression" dxfId="1156" priority="1692">
      <formula>IF(RIGHT(TEXT(AE583,"0.#"),1)=".",TRUE,FALSE)</formula>
    </cfRule>
  </conditionalFormatting>
  <conditionalFormatting sqref="AU581">
    <cfRule type="expression" dxfId="1155" priority="1683">
      <formula>IF(RIGHT(TEXT(AU581,"0.#"),1)=".",FALSE,TRUE)</formula>
    </cfRule>
    <cfRule type="expression" dxfId="1154" priority="1684">
      <formula>IF(RIGHT(TEXT(AU581,"0.#"),1)=".",TRUE,FALSE)</formula>
    </cfRule>
  </conditionalFormatting>
  <conditionalFormatting sqref="AQ582">
    <cfRule type="expression" dxfId="1153" priority="1671">
      <formula>IF(RIGHT(TEXT(AQ582,"0.#"),1)=".",FALSE,TRUE)</formula>
    </cfRule>
    <cfRule type="expression" dxfId="1152" priority="1672">
      <formula>IF(RIGHT(TEXT(AQ582,"0.#"),1)=".",TRUE,FALSE)</formula>
    </cfRule>
  </conditionalFormatting>
  <conditionalFormatting sqref="AQ583">
    <cfRule type="expression" dxfId="1151" priority="1669">
      <formula>IF(RIGHT(TEXT(AQ583,"0.#"),1)=".",FALSE,TRUE)</formula>
    </cfRule>
    <cfRule type="expression" dxfId="1150" priority="1670">
      <formula>IF(RIGHT(TEXT(AQ583,"0.#"),1)=".",TRUE,FALSE)</formula>
    </cfRule>
  </conditionalFormatting>
  <conditionalFormatting sqref="AQ581">
    <cfRule type="expression" dxfId="1149" priority="1667">
      <formula>IF(RIGHT(TEXT(AQ581,"0.#"),1)=".",FALSE,TRUE)</formula>
    </cfRule>
    <cfRule type="expression" dxfId="1148" priority="1668">
      <formula>IF(RIGHT(TEXT(AQ581,"0.#"),1)=".",TRUE,FALSE)</formula>
    </cfRule>
  </conditionalFormatting>
  <conditionalFormatting sqref="AE586">
    <cfRule type="expression" dxfId="1147" priority="1665">
      <formula>IF(RIGHT(TEXT(AE586,"0.#"),1)=".",FALSE,TRUE)</formula>
    </cfRule>
    <cfRule type="expression" dxfId="1146" priority="1666">
      <formula>IF(RIGHT(TEXT(AE586,"0.#"),1)=".",TRUE,FALSE)</formula>
    </cfRule>
  </conditionalFormatting>
  <conditionalFormatting sqref="AM588">
    <cfRule type="expression" dxfId="1145" priority="1655">
      <formula>IF(RIGHT(TEXT(AM588,"0.#"),1)=".",FALSE,TRUE)</formula>
    </cfRule>
    <cfRule type="expression" dxfId="1144" priority="1656">
      <formula>IF(RIGHT(TEXT(AM588,"0.#"),1)=".",TRUE,FALSE)</formula>
    </cfRule>
  </conditionalFormatting>
  <conditionalFormatting sqref="AE587">
    <cfRule type="expression" dxfId="1143" priority="1663">
      <formula>IF(RIGHT(TEXT(AE587,"0.#"),1)=".",FALSE,TRUE)</formula>
    </cfRule>
    <cfRule type="expression" dxfId="1142" priority="1664">
      <formula>IF(RIGHT(TEXT(AE587,"0.#"),1)=".",TRUE,FALSE)</formula>
    </cfRule>
  </conditionalFormatting>
  <conditionalFormatting sqref="AE588">
    <cfRule type="expression" dxfId="1141" priority="1661">
      <formula>IF(RIGHT(TEXT(AE588,"0.#"),1)=".",FALSE,TRUE)</formula>
    </cfRule>
    <cfRule type="expression" dxfId="1140" priority="1662">
      <formula>IF(RIGHT(TEXT(AE588,"0.#"),1)=".",TRUE,FALSE)</formula>
    </cfRule>
  </conditionalFormatting>
  <conditionalFormatting sqref="AM586">
    <cfRule type="expression" dxfId="1139" priority="1659">
      <formula>IF(RIGHT(TEXT(AM586,"0.#"),1)=".",FALSE,TRUE)</formula>
    </cfRule>
    <cfRule type="expression" dxfId="1138" priority="1660">
      <formula>IF(RIGHT(TEXT(AM586,"0.#"),1)=".",TRUE,FALSE)</formula>
    </cfRule>
  </conditionalFormatting>
  <conditionalFormatting sqref="AM587">
    <cfRule type="expression" dxfId="1137" priority="1657">
      <formula>IF(RIGHT(TEXT(AM587,"0.#"),1)=".",FALSE,TRUE)</formula>
    </cfRule>
    <cfRule type="expression" dxfId="1136" priority="1658">
      <formula>IF(RIGHT(TEXT(AM587,"0.#"),1)=".",TRUE,FALSE)</formula>
    </cfRule>
  </conditionalFormatting>
  <conditionalFormatting sqref="AU586">
    <cfRule type="expression" dxfId="1135" priority="1653">
      <formula>IF(RIGHT(TEXT(AU586,"0.#"),1)=".",FALSE,TRUE)</formula>
    </cfRule>
    <cfRule type="expression" dxfId="1134" priority="1654">
      <formula>IF(RIGHT(TEXT(AU586,"0.#"),1)=".",TRUE,FALSE)</formula>
    </cfRule>
  </conditionalFormatting>
  <conditionalFormatting sqref="AU587">
    <cfRule type="expression" dxfId="1133" priority="1651">
      <formula>IF(RIGHT(TEXT(AU587,"0.#"),1)=".",FALSE,TRUE)</formula>
    </cfRule>
    <cfRule type="expression" dxfId="1132" priority="1652">
      <formula>IF(RIGHT(TEXT(AU587,"0.#"),1)=".",TRUE,FALSE)</formula>
    </cfRule>
  </conditionalFormatting>
  <conditionalFormatting sqref="AU588">
    <cfRule type="expression" dxfId="1131" priority="1649">
      <formula>IF(RIGHT(TEXT(AU588,"0.#"),1)=".",FALSE,TRUE)</formula>
    </cfRule>
    <cfRule type="expression" dxfId="1130" priority="1650">
      <formula>IF(RIGHT(TEXT(AU588,"0.#"),1)=".",TRUE,FALSE)</formula>
    </cfRule>
  </conditionalFormatting>
  <conditionalFormatting sqref="AI588">
    <cfRule type="expression" dxfId="1129" priority="1643">
      <formula>IF(RIGHT(TEXT(AI588,"0.#"),1)=".",FALSE,TRUE)</formula>
    </cfRule>
    <cfRule type="expression" dxfId="1128" priority="1644">
      <formula>IF(RIGHT(TEXT(AI588,"0.#"),1)=".",TRUE,FALSE)</formula>
    </cfRule>
  </conditionalFormatting>
  <conditionalFormatting sqref="AI586">
    <cfRule type="expression" dxfId="1127" priority="1647">
      <formula>IF(RIGHT(TEXT(AI586,"0.#"),1)=".",FALSE,TRUE)</formula>
    </cfRule>
    <cfRule type="expression" dxfId="1126" priority="1648">
      <formula>IF(RIGHT(TEXT(AI586,"0.#"),1)=".",TRUE,FALSE)</formula>
    </cfRule>
  </conditionalFormatting>
  <conditionalFormatting sqref="AI587">
    <cfRule type="expression" dxfId="1125" priority="1645">
      <formula>IF(RIGHT(TEXT(AI587,"0.#"),1)=".",FALSE,TRUE)</formula>
    </cfRule>
    <cfRule type="expression" dxfId="1124" priority="1646">
      <formula>IF(RIGHT(TEXT(AI587,"0.#"),1)=".",TRUE,FALSE)</formula>
    </cfRule>
  </conditionalFormatting>
  <conditionalFormatting sqref="AQ587">
    <cfRule type="expression" dxfId="1123" priority="1641">
      <formula>IF(RIGHT(TEXT(AQ587,"0.#"),1)=".",FALSE,TRUE)</formula>
    </cfRule>
    <cfRule type="expression" dxfId="1122" priority="1642">
      <formula>IF(RIGHT(TEXT(AQ587,"0.#"),1)=".",TRUE,FALSE)</formula>
    </cfRule>
  </conditionalFormatting>
  <conditionalFormatting sqref="AQ588">
    <cfRule type="expression" dxfId="1121" priority="1639">
      <formula>IF(RIGHT(TEXT(AQ588,"0.#"),1)=".",FALSE,TRUE)</formula>
    </cfRule>
    <cfRule type="expression" dxfId="1120" priority="1640">
      <formula>IF(RIGHT(TEXT(AQ588,"0.#"),1)=".",TRUE,FALSE)</formula>
    </cfRule>
  </conditionalFormatting>
  <conditionalFormatting sqref="AQ586">
    <cfRule type="expression" dxfId="1119" priority="1637">
      <formula>IF(RIGHT(TEXT(AQ586,"0.#"),1)=".",FALSE,TRUE)</formula>
    </cfRule>
    <cfRule type="expression" dxfId="1118" priority="1638">
      <formula>IF(RIGHT(TEXT(AQ586,"0.#"),1)=".",TRUE,FALSE)</formula>
    </cfRule>
  </conditionalFormatting>
  <conditionalFormatting sqref="AE595">
    <cfRule type="expression" dxfId="1117" priority="1635">
      <formula>IF(RIGHT(TEXT(AE595,"0.#"),1)=".",FALSE,TRUE)</formula>
    </cfRule>
    <cfRule type="expression" dxfId="1116" priority="1636">
      <formula>IF(RIGHT(TEXT(AE595,"0.#"),1)=".",TRUE,FALSE)</formula>
    </cfRule>
  </conditionalFormatting>
  <conditionalFormatting sqref="AE596">
    <cfRule type="expression" dxfId="1115" priority="1633">
      <formula>IF(RIGHT(TEXT(AE596,"0.#"),1)=".",FALSE,TRUE)</formula>
    </cfRule>
    <cfRule type="expression" dxfId="1114" priority="1634">
      <formula>IF(RIGHT(TEXT(AE596,"0.#"),1)=".",TRUE,FALSE)</formula>
    </cfRule>
  </conditionalFormatting>
  <conditionalFormatting sqref="AE597">
    <cfRule type="expression" dxfId="1113" priority="1631">
      <formula>IF(RIGHT(TEXT(AE597,"0.#"),1)=".",FALSE,TRUE)</formula>
    </cfRule>
    <cfRule type="expression" dxfId="1112" priority="1632">
      <formula>IF(RIGHT(TEXT(AE597,"0.#"),1)=".",TRUE,FALSE)</formula>
    </cfRule>
  </conditionalFormatting>
  <conditionalFormatting sqref="AU595">
    <cfRule type="expression" dxfId="1111" priority="1623">
      <formula>IF(RIGHT(TEXT(AU595,"0.#"),1)=".",FALSE,TRUE)</formula>
    </cfRule>
    <cfRule type="expression" dxfId="1110" priority="1624">
      <formula>IF(RIGHT(TEXT(AU595,"0.#"),1)=".",TRUE,FALSE)</formula>
    </cfRule>
  </conditionalFormatting>
  <conditionalFormatting sqref="AU596">
    <cfRule type="expression" dxfId="1109" priority="1621">
      <formula>IF(RIGHT(TEXT(AU596,"0.#"),1)=".",FALSE,TRUE)</formula>
    </cfRule>
    <cfRule type="expression" dxfId="1108" priority="1622">
      <formula>IF(RIGHT(TEXT(AU596,"0.#"),1)=".",TRUE,FALSE)</formula>
    </cfRule>
  </conditionalFormatting>
  <conditionalFormatting sqref="AU597">
    <cfRule type="expression" dxfId="1107" priority="1619">
      <formula>IF(RIGHT(TEXT(AU597,"0.#"),1)=".",FALSE,TRUE)</formula>
    </cfRule>
    <cfRule type="expression" dxfId="1106" priority="1620">
      <formula>IF(RIGHT(TEXT(AU597,"0.#"),1)=".",TRUE,FALSE)</formula>
    </cfRule>
  </conditionalFormatting>
  <conditionalFormatting sqref="AQ596">
    <cfRule type="expression" dxfId="1105" priority="1611">
      <formula>IF(RIGHT(TEXT(AQ596,"0.#"),1)=".",FALSE,TRUE)</formula>
    </cfRule>
    <cfRule type="expression" dxfId="1104" priority="1612">
      <formula>IF(RIGHT(TEXT(AQ596,"0.#"),1)=".",TRUE,FALSE)</formula>
    </cfRule>
  </conditionalFormatting>
  <conditionalFormatting sqref="AQ597">
    <cfRule type="expression" dxfId="1103" priority="1609">
      <formula>IF(RIGHT(TEXT(AQ597,"0.#"),1)=".",FALSE,TRUE)</formula>
    </cfRule>
    <cfRule type="expression" dxfId="1102" priority="1610">
      <formula>IF(RIGHT(TEXT(AQ597,"0.#"),1)=".",TRUE,FALSE)</formula>
    </cfRule>
  </conditionalFormatting>
  <conditionalFormatting sqref="AQ595">
    <cfRule type="expression" dxfId="1101" priority="1607">
      <formula>IF(RIGHT(TEXT(AQ595,"0.#"),1)=".",FALSE,TRUE)</formula>
    </cfRule>
    <cfRule type="expression" dxfId="1100" priority="1608">
      <formula>IF(RIGHT(TEXT(AQ595,"0.#"),1)=".",TRUE,FALSE)</formula>
    </cfRule>
  </conditionalFormatting>
  <conditionalFormatting sqref="AE620">
    <cfRule type="expression" dxfId="1099" priority="1605">
      <formula>IF(RIGHT(TEXT(AE620,"0.#"),1)=".",FALSE,TRUE)</formula>
    </cfRule>
    <cfRule type="expression" dxfId="1098" priority="1606">
      <formula>IF(RIGHT(TEXT(AE620,"0.#"),1)=".",TRUE,FALSE)</formula>
    </cfRule>
  </conditionalFormatting>
  <conditionalFormatting sqref="AE621">
    <cfRule type="expression" dxfId="1097" priority="1603">
      <formula>IF(RIGHT(TEXT(AE621,"0.#"),1)=".",FALSE,TRUE)</formula>
    </cfRule>
    <cfRule type="expression" dxfId="1096" priority="1604">
      <formula>IF(RIGHT(TEXT(AE621,"0.#"),1)=".",TRUE,FALSE)</formula>
    </cfRule>
  </conditionalFormatting>
  <conditionalFormatting sqref="AE622">
    <cfRule type="expression" dxfId="1095" priority="1601">
      <formula>IF(RIGHT(TEXT(AE622,"0.#"),1)=".",FALSE,TRUE)</formula>
    </cfRule>
    <cfRule type="expression" dxfId="1094" priority="1602">
      <formula>IF(RIGHT(TEXT(AE622,"0.#"),1)=".",TRUE,FALSE)</formula>
    </cfRule>
  </conditionalFormatting>
  <conditionalFormatting sqref="AU620">
    <cfRule type="expression" dxfId="1093" priority="1593">
      <formula>IF(RIGHT(TEXT(AU620,"0.#"),1)=".",FALSE,TRUE)</formula>
    </cfRule>
    <cfRule type="expression" dxfId="1092" priority="1594">
      <formula>IF(RIGHT(TEXT(AU620,"0.#"),1)=".",TRUE,FALSE)</formula>
    </cfRule>
  </conditionalFormatting>
  <conditionalFormatting sqref="AU621">
    <cfRule type="expression" dxfId="1091" priority="1591">
      <formula>IF(RIGHT(TEXT(AU621,"0.#"),1)=".",FALSE,TRUE)</formula>
    </cfRule>
    <cfRule type="expression" dxfId="1090" priority="1592">
      <formula>IF(RIGHT(TEXT(AU621,"0.#"),1)=".",TRUE,FALSE)</formula>
    </cfRule>
  </conditionalFormatting>
  <conditionalFormatting sqref="AU622">
    <cfRule type="expression" dxfId="1089" priority="1589">
      <formula>IF(RIGHT(TEXT(AU622,"0.#"),1)=".",FALSE,TRUE)</formula>
    </cfRule>
    <cfRule type="expression" dxfId="1088" priority="1590">
      <formula>IF(RIGHT(TEXT(AU622,"0.#"),1)=".",TRUE,FALSE)</formula>
    </cfRule>
  </conditionalFormatting>
  <conditionalFormatting sqref="AQ621">
    <cfRule type="expression" dxfId="1087" priority="1581">
      <formula>IF(RIGHT(TEXT(AQ621,"0.#"),1)=".",FALSE,TRUE)</formula>
    </cfRule>
    <cfRule type="expression" dxfId="1086" priority="1582">
      <formula>IF(RIGHT(TEXT(AQ621,"0.#"),1)=".",TRUE,FALSE)</formula>
    </cfRule>
  </conditionalFormatting>
  <conditionalFormatting sqref="AQ622">
    <cfRule type="expression" dxfId="1085" priority="1579">
      <formula>IF(RIGHT(TEXT(AQ622,"0.#"),1)=".",FALSE,TRUE)</formula>
    </cfRule>
    <cfRule type="expression" dxfId="1084" priority="1580">
      <formula>IF(RIGHT(TEXT(AQ622,"0.#"),1)=".",TRUE,FALSE)</formula>
    </cfRule>
  </conditionalFormatting>
  <conditionalFormatting sqref="AQ620">
    <cfRule type="expression" dxfId="1083" priority="1577">
      <formula>IF(RIGHT(TEXT(AQ620,"0.#"),1)=".",FALSE,TRUE)</formula>
    </cfRule>
    <cfRule type="expression" dxfId="1082" priority="1578">
      <formula>IF(RIGHT(TEXT(AQ620,"0.#"),1)=".",TRUE,FALSE)</formula>
    </cfRule>
  </conditionalFormatting>
  <conditionalFormatting sqref="AE600">
    <cfRule type="expression" dxfId="1081" priority="1575">
      <formula>IF(RIGHT(TEXT(AE600,"0.#"),1)=".",FALSE,TRUE)</formula>
    </cfRule>
    <cfRule type="expression" dxfId="1080" priority="1576">
      <formula>IF(RIGHT(TEXT(AE600,"0.#"),1)=".",TRUE,FALSE)</formula>
    </cfRule>
  </conditionalFormatting>
  <conditionalFormatting sqref="AE601">
    <cfRule type="expression" dxfId="1079" priority="1573">
      <formula>IF(RIGHT(TEXT(AE601,"0.#"),1)=".",FALSE,TRUE)</formula>
    </cfRule>
    <cfRule type="expression" dxfId="1078" priority="1574">
      <formula>IF(RIGHT(TEXT(AE601,"0.#"),1)=".",TRUE,FALSE)</formula>
    </cfRule>
  </conditionalFormatting>
  <conditionalFormatting sqref="AE602">
    <cfRule type="expression" dxfId="1077" priority="1571">
      <formula>IF(RIGHT(TEXT(AE602,"0.#"),1)=".",FALSE,TRUE)</formula>
    </cfRule>
    <cfRule type="expression" dxfId="1076" priority="1572">
      <formula>IF(RIGHT(TEXT(AE602,"0.#"),1)=".",TRUE,FALSE)</formula>
    </cfRule>
  </conditionalFormatting>
  <conditionalFormatting sqref="AU600">
    <cfRule type="expression" dxfId="1075" priority="1563">
      <formula>IF(RIGHT(TEXT(AU600,"0.#"),1)=".",FALSE,TRUE)</formula>
    </cfRule>
    <cfRule type="expression" dxfId="1074" priority="1564">
      <formula>IF(RIGHT(TEXT(AU600,"0.#"),1)=".",TRUE,FALSE)</formula>
    </cfRule>
  </conditionalFormatting>
  <conditionalFormatting sqref="AU601">
    <cfRule type="expression" dxfId="1073" priority="1561">
      <formula>IF(RIGHT(TEXT(AU601,"0.#"),1)=".",FALSE,TRUE)</formula>
    </cfRule>
    <cfRule type="expression" dxfId="1072" priority="1562">
      <formula>IF(RIGHT(TEXT(AU601,"0.#"),1)=".",TRUE,FALSE)</formula>
    </cfRule>
  </conditionalFormatting>
  <conditionalFormatting sqref="AU602">
    <cfRule type="expression" dxfId="1071" priority="1559">
      <formula>IF(RIGHT(TEXT(AU602,"0.#"),1)=".",FALSE,TRUE)</formula>
    </cfRule>
    <cfRule type="expression" dxfId="1070" priority="1560">
      <formula>IF(RIGHT(TEXT(AU602,"0.#"),1)=".",TRUE,FALSE)</formula>
    </cfRule>
  </conditionalFormatting>
  <conditionalFormatting sqref="AQ601">
    <cfRule type="expression" dxfId="1069" priority="1551">
      <formula>IF(RIGHT(TEXT(AQ601,"0.#"),1)=".",FALSE,TRUE)</formula>
    </cfRule>
    <cfRule type="expression" dxfId="1068" priority="1552">
      <formula>IF(RIGHT(TEXT(AQ601,"0.#"),1)=".",TRUE,FALSE)</formula>
    </cfRule>
  </conditionalFormatting>
  <conditionalFormatting sqref="AQ602">
    <cfRule type="expression" dxfId="1067" priority="1549">
      <formula>IF(RIGHT(TEXT(AQ602,"0.#"),1)=".",FALSE,TRUE)</formula>
    </cfRule>
    <cfRule type="expression" dxfId="1066" priority="1550">
      <formula>IF(RIGHT(TEXT(AQ602,"0.#"),1)=".",TRUE,FALSE)</formula>
    </cfRule>
  </conditionalFormatting>
  <conditionalFormatting sqref="AQ600">
    <cfRule type="expression" dxfId="1065" priority="1547">
      <formula>IF(RIGHT(TEXT(AQ600,"0.#"),1)=".",FALSE,TRUE)</formula>
    </cfRule>
    <cfRule type="expression" dxfId="1064" priority="1548">
      <formula>IF(RIGHT(TEXT(AQ600,"0.#"),1)=".",TRUE,FALSE)</formula>
    </cfRule>
  </conditionalFormatting>
  <conditionalFormatting sqref="AE605">
    <cfRule type="expression" dxfId="1063" priority="1545">
      <formula>IF(RIGHT(TEXT(AE605,"0.#"),1)=".",FALSE,TRUE)</formula>
    </cfRule>
    <cfRule type="expression" dxfId="1062" priority="1546">
      <formula>IF(RIGHT(TEXT(AE605,"0.#"),1)=".",TRUE,FALSE)</formula>
    </cfRule>
  </conditionalFormatting>
  <conditionalFormatting sqref="AE606">
    <cfRule type="expression" dxfId="1061" priority="1543">
      <formula>IF(RIGHT(TEXT(AE606,"0.#"),1)=".",FALSE,TRUE)</formula>
    </cfRule>
    <cfRule type="expression" dxfId="1060" priority="1544">
      <formula>IF(RIGHT(TEXT(AE606,"0.#"),1)=".",TRUE,FALSE)</formula>
    </cfRule>
  </conditionalFormatting>
  <conditionalFormatting sqref="AE607">
    <cfRule type="expression" dxfId="1059" priority="1541">
      <formula>IF(RIGHT(TEXT(AE607,"0.#"),1)=".",FALSE,TRUE)</formula>
    </cfRule>
    <cfRule type="expression" dxfId="1058" priority="1542">
      <formula>IF(RIGHT(TEXT(AE607,"0.#"),1)=".",TRUE,FALSE)</formula>
    </cfRule>
  </conditionalFormatting>
  <conditionalFormatting sqref="AU605">
    <cfRule type="expression" dxfId="1057" priority="1533">
      <formula>IF(RIGHT(TEXT(AU605,"0.#"),1)=".",FALSE,TRUE)</formula>
    </cfRule>
    <cfRule type="expression" dxfId="1056" priority="1534">
      <formula>IF(RIGHT(TEXT(AU605,"0.#"),1)=".",TRUE,FALSE)</formula>
    </cfRule>
  </conditionalFormatting>
  <conditionalFormatting sqref="AU606">
    <cfRule type="expression" dxfId="1055" priority="1531">
      <formula>IF(RIGHT(TEXT(AU606,"0.#"),1)=".",FALSE,TRUE)</formula>
    </cfRule>
    <cfRule type="expression" dxfId="1054" priority="1532">
      <formula>IF(RIGHT(TEXT(AU606,"0.#"),1)=".",TRUE,FALSE)</formula>
    </cfRule>
  </conditionalFormatting>
  <conditionalFormatting sqref="AU607">
    <cfRule type="expression" dxfId="1053" priority="1529">
      <formula>IF(RIGHT(TEXT(AU607,"0.#"),1)=".",FALSE,TRUE)</formula>
    </cfRule>
    <cfRule type="expression" dxfId="1052" priority="1530">
      <formula>IF(RIGHT(TEXT(AU607,"0.#"),1)=".",TRUE,FALSE)</formula>
    </cfRule>
  </conditionalFormatting>
  <conditionalFormatting sqref="AQ606">
    <cfRule type="expression" dxfId="1051" priority="1521">
      <formula>IF(RIGHT(TEXT(AQ606,"0.#"),1)=".",FALSE,TRUE)</formula>
    </cfRule>
    <cfRule type="expression" dxfId="1050" priority="1522">
      <formula>IF(RIGHT(TEXT(AQ606,"0.#"),1)=".",TRUE,FALSE)</formula>
    </cfRule>
  </conditionalFormatting>
  <conditionalFormatting sqref="AQ607">
    <cfRule type="expression" dxfId="1049" priority="1519">
      <formula>IF(RIGHT(TEXT(AQ607,"0.#"),1)=".",FALSE,TRUE)</formula>
    </cfRule>
    <cfRule type="expression" dxfId="1048" priority="1520">
      <formula>IF(RIGHT(TEXT(AQ607,"0.#"),1)=".",TRUE,FALSE)</formula>
    </cfRule>
  </conditionalFormatting>
  <conditionalFormatting sqref="AQ605">
    <cfRule type="expression" dxfId="1047" priority="1517">
      <formula>IF(RIGHT(TEXT(AQ605,"0.#"),1)=".",FALSE,TRUE)</formula>
    </cfRule>
    <cfRule type="expression" dxfId="1046" priority="1518">
      <formula>IF(RIGHT(TEXT(AQ605,"0.#"),1)=".",TRUE,FALSE)</formula>
    </cfRule>
  </conditionalFormatting>
  <conditionalFormatting sqref="AE610">
    <cfRule type="expression" dxfId="1045" priority="1515">
      <formula>IF(RIGHT(TEXT(AE610,"0.#"),1)=".",FALSE,TRUE)</formula>
    </cfRule>
    <cfRule type="expression" dxfId="1044" priority="1516">
      <formula>IF(RIGHT(TEXT(AE610,"0.#"),1)=".",TRUE,FALSE)</formula>
    </cfRule>
  </conditionalFormatting>
  <conditionalFormatting sqref="AE611">
    <cfRule type="expression" dxfId="1043" priority="1513">
      <formula>IF(RIGHT(TEXT(AE611,"0.#"),1)=".",FALSE,TRUE)</formula>
    </cfRule>
    <cfRule type="expression" dxfId="1042" priority="1514">
      <formula>IF(RIGHT(TEXT(AE611,"0.#"),1)=".",TRUE,FALSE)</formula>
    </cfRule>
  </conditionalFormatting>
  <conditionalFormatting sqref="AE612">
    <cfRule type="expression" dxfId="1041" priority="1511">
      <formula>IF(RIGHT(TEXT(AE612,"0.#"),1)=".",FALSE,TRUE)</formula>
    </cfRule>
    <cfRule type="expression" dxfId="1040" priority="1512">
      <formula>IF(RIGHT(TEXT(AE612,"0.#"),1)=".",TRUE,FALSE)</formula>
    </cfRule>
  </conditionalFormatting>
  <conditionalFormatting sqref="AU610">
    <cfRule type="expression" dxfId="1039" priority="1503">
      <formula>IF(RIGHT(TEXT(AU610,"0.#"),1)=".",FALSE,TRUE)</formula>
    </cfRule>
    <cfRule type="expression" dxfId="1038" priority="1504">
      <formula>IF(RIGHT(TEXT(AU610,"0.#"),1)=".",TRUE,FALSE)</formula>
    </cfRule>
  </conditionalFormatting>
  <conditionalFormatting sqref="AU611">
    <cfRule type="expression" dxfId="1037" priority="1501">
      <formula>IF(RIGHT(TEXT(AU611,"0.#"),1)=".",FALSE,TRUE)</formula>
    </cfRule>
    <cfRule type="expression" dxfId="1036" priority="1502">
      <formula>IF(RIGHT(TEXT(AU611,"0.#"),1)=".",TRUE,FALSE)</formula>
    </cfRule>
  </conditionalFormatting>
  <conditionalFormatting sqref="AU612">
    <cfRule type="expression" dxfId="1035" priority="1499">
      <formula>IF(RIGHT(TEXT(AU612,"0.#"),1)=".",FALSE,TRUE)</formula>
    </cfRule>
    <cfRule type="expression" dxfId="1034" priority="1500">
      <formula>IF(RIGHT(TEXT(AU612,"0.#"),1)=".",TRUE,FALSE)</formula>
    </cfRule>
  </conditionalFormatting>
  <conditionalFormatting sqref="AQ611">
    <cfRule type="expression" dxfId="1033" priority="1491">
      <formula>IF(RIGHT(TEXT(AQ611,"0.#"),1)=".",FALSE,TRUE)</formula>
    </cfRule>
    <cfRule type="expression" dxfId="1032" priority="1492">
      <formula>IF(RIGHT(TEXT(AQ611,"0.#"),1)=".",TRUE,FALSE)</formula>
    </cfRule>
  </conditionalFormatting>
  <conditionalFormatting sqref="AQ612">
    <cfRule type="expression" dxfId="1031" priority="1489">
      <formula>IF(RIGHT(TEXT(AQ612,"0.#"),1)=".",FALSE,TRUE)</formula>
    </cfRule>
    <cfRule type="expression" dxfId="1030" priority="1490">
      <formula>IF(RIGHT(TEXT(AQ612,"0.#"),1)=".",TRUE,FALSE)</formula>
    </cfRule>
  </conditionalFormatting>
  <conditionalFormatting sqref="AQ610">
    <cfRule type="expression" dxfId="1029" priority="1487">
      <formula>IF(RIGHT(TEXT(AQ610,"0.#"),1)=".",FALSE,TRUE)</formula>
    </cfRule>
    <cfRule type="expression" dxfId="1028" priority="1488">
      <formula>IF(RIGHT(TEXT(AQ610,"0.#"),1)=".",TRUE,FALSE)</formula>
    </cfRule>
  </conditionalFormatting>
  <conditionalFormatting sqref="AE615">
    <cfRule type="expression" dxfId="1027" priority="1485">
      <formula>IF(RIGHT(TEXT(AE615,"0.#"),1)=".",FALSE,TRUE)</formula>
    </cfRule>
    <cfRule type="expression" dxfId="1026" priority="1486">
      <formula>IF(RIGHT(TEXT(AE615,"0.#"),1)=".",TRUE,FALSE)</formula>
    </cfRule>
  </conditionalFormatting>
  <conditionalFormatting sqref="AE616">
    <cfRule type="expression" dxfId="1025" priority="1483">
      <formula>IF(RIGHT(TEXT(AE616,"0.#"),1)=".",FALSE,TRUE)</formula>
    </cfRule>
    <cfRule type="expression" dxfId="1024" priority="1484">
      <formula>IF(RIGHT(TEXT(AE616,"0.#"),1)=".",TRUE,FALSE)</formula>
    </cfRule>
  </conditionalFormatting>
  <conditionalFormatting sqref="AE617">
    <cfRule type="expression" dxfId="1023" priority="1481">
      <formula>IF(RIGHT(TEXT(AE617,"0.#"),1)=".",FALSE,TRUE)</formula>
    </cfRule>
    <cfRule type="expression" dxfId="1022" priority="1482">
      <formula>IF(RIGHT(TEXT(AE617,"0.#"),1)=".",TRUE,FALSE)</formula>
    </cfRule>
  </conditionalFormatting>
  <conditionalFormatting sqref="AU615">
    <cfRule type="expression" dxfId="1021" priority="1473">
      <formula>IF(RIGHT(TEXT(AU615,"0.#"),1)=".",FALSE,TRUE)</formula>
    </cfRule>
    <cfRule type="expression" dxfId="1020" priority="1474">
      <formula>IF(RIGHT(TEXT(AU615,"0.#"),1)=".",TRUE,FALSE)</formula>
    </cfRule>
  </conditionalFormatting>
  <conditionalFormatting sqref="AU616">
    <cfRule type="expression" dxfId="1019" priority="1471">
      <formula>IF(RIGHT(TEXT(AU616,"0.#"),1)=".",FALSE,TRUE)</formula>
    </cfRule>
    <cfRule type="expression" dxfId="1018" priority="1472">
      <formula>IF(RIGHT(TEXT(AU616,"0.#"),1)=".",TRUE,FALSE)</formula>
    </cfRule>
  </conditionalFormatting>
  <conditionalFormatting sqref="AU617">
    <cfRule type="expression" dxfId="1017" priority="1469">
      <formula>IF(RIGHT(TEXT(AU617,"0.#"),1)=".",FALSE,TRUE)</formula>
    </cfRule>
    <cfRule type="expression" dxfId="1016" priority="1470">
      <formula>IF(RIGHT(TEXT(AU617,"0.#"),1)=".",TRUE,FALSE)</formula>
    </cfRule>
  </conditionalFormatting>
  <conditionalFormatting sqref="AQ616">
    <cfRule type="expression" dxfId="1015" priority="1461">
      <formula>IF(RIGHT(TEXT(AQ616,"0.#"),1)=".",FALSE,TRUE)</formula>
    </cfRule>
    <cfRule type="expression" dxfId="1014" priority="1462">
      <formula>IF(RIGHT(TEXT(AQ616,"0.#"),1)=".",TRUE,FALSE)</formula>
    </cfRule>
  </conditionalFormatting>
  <conditionalFormatting sqref="AQ617">
    <cfRule type="expression" dxfId="1013" priority="1459">
      <formula>IF(RIGHT(TEXT(AQ617,"0.#"),1)=".",FALSE,TRUE)</formula>
    </cfRule>
    <cfRule type="expression" dxfId="1012" priority="1460">
      <formula>IF(RIGHT(TEXT(AQ617,"0.#"),1)=".",TRUE,FALSE)</formula>
    </cfRule>
  </conditionalFormatting>
  <conditionalFormatting sqref="AQ615">
    <cfRule type="expression" dxfId="1011" priority="1457">
      <formula>IF(RIGHT(TEXT(AQ615,"0.#"),1)=".",FALSE,TRUE)</formula>
    </cfRule>
    <cfRule type="expression" dxfId="1010" priority="1458">
      <formula>IF(RIGHT(TEXT(AQ615,"0.#"),1)=".",TRUE,FALSE)</formula>
    </cfRule>
  </conditionalFormatting>
  <conditionalFormatting sqref="AE625">
    <cfRule type="expression" dxfId="1009" priority="1455">
      <formula>IF(RIGHT(TEXT(AE625,"0.#"),1)=".",FALSE,TRUE)</formula>
    </cfRule>
    <cfRule type="expression" dxfId="1008" priority="1456">
      <formula>IF(RIGHT(TEXT(AE625,"0.#"),1)=".",TRUE,FALSE)</formula>
    </cfRule>
  </conditionalFormatting>
  <conditionalFormatting sqref="AE626">
    <cfRule type="expression" dxfId="1007" priority="1453">
      <formula>IF(RIGHT(TEXT(AE626,"0.#"),1)=".",FALSE,TRUE)</formula>
    </cfRule>
    <cfRule type="expression" dxfId="1006" priority="1454">
      <formula>IF(RIGHT(TEXT(AE626,"0.#"),1)=".",TRUE,FALSE)</formula>
    </cfRule>
  </conditionalFormatting>
  <conditionalFormatting sqref="AE627">
    <cfRule type="expression" dxfId="1005" priority="1451">
      <formula>IF(RIGHT(TEXT(AE627,"0.#"),1)=".",FALSE,TRUE)</formula>
    </cfRule>
    <cfRule type="expression" dxfId="1004" priority="1452">
      <formula>IF(RIGHT(TEXT(AE627,"0.#"),1)=".",TRUE,FALSE)</formula>
    </cfRule>
  </conditionalFormatting>
  <conditionalFormatting sqref="AU625">
    <cfRule type="expression" dxfId="1003" priority="1443">
      <formula>IF(RIGHT(TEXT(AU625,"0.#"),1)=".",FALSE,TRUE)</formula>
    </cfRule>
    <cfRule type="expression" dxfId="1002" priority="1444">
      <formula>IF(RIGHT(TEXT(AU625,"0.#"),1)=".",TRUE,FALSE)</formula>
    </cfRule>
  </conditionalFormatting>
  <conditionalFormatting sqref="AU626">
    <cfRule type="expression" dxfId="1001" priority="1441">
      <formula>IF(RIGHT(TEXT(AU626,"0.#"),1)=".",FALSE,TRUE)</formula>
    </cfRule>
    <cfRule type="expression" dxfId="1000" priority="1442">
      <formula>IF(RIGHT(TEXT(AU626,"0.#"),1)=".",TRUE,FALSE)</formula>
    </cfRule>
  </conditionalFormatting>
  <conditionalFormatting sqref="AU627">
    <cfRule type="expression" dxfId="999" priority="1439">
      <formula>IF(RIGHT(TEXT(AU627,"0.#"),1)=".",FALSE,TRUE)</formula>
    </cfRule>
    <cfRule type="expression" dxfId="998" priority="1440">
      <formula>IF(RIGHT(TEXT(AU627,"0.#"),1)=".",TRUE,FALSE)</formula>
    </cfRule>
  </conditionalFormatting>
  <conditionalFormatting sqref="AQ626">
    <cfRule type="expression" dxfId="997" priority="1431">
      <formula>IF(RIGHT(TEXT(AQ626,"0.#"),1)=".",FALSE,TRUE)</formula>
    </cfRule>
    <cfRule type="expression" dxfId="996" priority="1432">
      <formula>IF(RIGHT(TEXT(AQ626,"0.#"),1)=".",TRUE,FALSE)</formula>
    </cfRule>
  </conditionalFormatting>
  <conditionalFormatting sqref="AQ627">
    <cfRule type="expression" dxfId="995" priority="1429">
      <formula>IF(RIGHT(TEXT(AQ627,"0.#"),1)=".",FALSE,TRUE)</formula>
    </cfRule>
    <cfRule type="expression" dxfId="994" priority="1430">
      <formula>IF(RIGHT(TEXT(AQ627,"0.#"),1)=".",TRUE,FALSE)</formula>
    </cfRule>
  </conditionalFormatting>
  <conditionalFormatting sqref="AQ625">
    <cfRule type="expression" dxfId="993" priority="1427">
      <formula>IF(RIGHT(TEXT(AQ625,"0.#"),1)=".",FALSE,TRUE)</formula>
    </cfRule>
    <cfRule type="expression" dxfId="992" priority="1428">
      <formula>IF(RIGHT(TEXT(AQ625,"0.#"),1)=".",TRUE,FALSE)</formula>
    </cfRule>
  </conditionalFormatting>
  <conditionalFormatting sqref="AE630">
    <cfRule type="expression" dxfId="991" priority="1425">
      <formula>IF(RIGHT(TEXT(AE630,"0.#"),1)=".",FALSE,TRUE)</formula>
    </cfRule>
    <cfRule type="expression" dxfId="990" priority="1426">
      <formula>IF(RIGHT(TEXT(AE630,"0.#"),1)=".",TRUE,FALSE)</formula>
    </cfRule>
  </conditionalFormatting>
  <conditionalFormatting sqref="AE631">
    <cfRule type="expression" dxfId="989" priority="1423">
      <formula>IF(RIGHT(TEXT(AE631,"0.#"),1)=".",FALSE,TRUE)</formula>
    </cfRule>
    <cfRule type="expression" dxfId="988" priority="1424">
      <formula>IF(RIGHT(TEXT(AE631,"0.#"),1)=".",TRUE,FALSE)</formula>
    </cfRule>
  </conditionalFormatting>
  <conditionalFormatting sqref="AE632">
    <cfRule type="expression" dxfId="987" priority="1421">
      <formula>IF(RIGHT(TEXT(AE632,"0.#"),1)=".",FALSE,TRUE)</formula>
    </cfRule>
    <cfRule type="expression" dxfId="986" priority="1422">
      <formula>IF(RIGHT(TEXT(AE632,"0.#"),1)=".",TRUE,FALSE)</formula>
    </cfRule>
  </conditionalFormatting>
  <conditionalFormatting sqref="AU630">
    <cfRule type="expression" dxfId="985" priority="1413">
      <formula>IF(RIGHT(TEXT(AU630,"0.#"),1)=".",FALSE,TRUE)</formula>
    </cfRule>
    <cfRule type="expression" dxfId="984" priority="1414">
      <formula>IF(RIGHT(TEXT(AU630,"0.#"),1)=".",TRUE,FALSE)</formula>
    </cfRule>
  </conditionalFormatting>
  <conditionalFormatting sqref="AU631">
    <cfRule type="expression" dxfId="983" priority="1411">
      <formula>IF(RIGHT(TEXT(AU631,"0.#"),1)=".",FALSE,TRUE)</formula>
    </cfRule>
    <cfRule type="expression" dxfId="982" priority="1412">
      <formula>IF(RIGHT(TEXT(AU631,"0.#"),1)=".",TRUE,FALSE)</formula>
    </cfRule>
  </conditionalFormatting>
  <conditionalFormatting sqref="AU632">
    <cfRule type="expression" dxfId="981" priority="1409">
      <formula>IF(RIGHT(TEXT(AU632,"0.#"),1)=".",FALSE,TRUE)</formula>
    </cfRule>
    <cfRule type="expression" dxfId="980" priority="1410">
      <formula>IF(RIGHT(TEXT(AU632,"0.#"),1)=".",TRUE,FALSE)</formula>
    </cfRule>
  </conditionalFormatting>
  <conditionalFormatting sqref="AQ631">
    <cfRule type="expression" dxfId="979" priority="1401">
      <formula>IF(RIGHT(TEXT(AQ631,"0.#"),1)=".",FALSE,TRUE)</formula>
    </cfRule>
    <cfRule type="expression" dxfId="978" priority="1402">
      <formula>IF(RIGHT(TEXT(AQ631,"0.#"),1)=".",TRUE,FALSE)</formula>
    </cfRule>
  </conditionalFormatting>
  <conditionalFormatting sqref="AQ632">
    <cfRule type="expression" dxfId="977" priority="1399">
      <formula>IF(RIGHT(TEXT(AQ632,"0.#"),1)=".",FALSE,TRUE)</formula>
    </cfRule>
    <cfRule type="expression" dxfId="976" priority="1400">
      <formula>IF(RIGHT(TEXT(AQ632,"0.#"),1)=".",TRUE,FALSE)</formula>
    </cfRule>
  </conditionalFormatting>
  <conditionalFormatting sqref="AQ630">
    <cfRule type="expression" dxfId="975" priority="1397">
      <formula>IF(RIGHT(TEXT(AQ630,"0.#"),1)=".",FALSE,TRUE)</formula>
    </cfRule>
    <cfRule type="expression" dxfId="974" priority="1398">
      <formula>IF(RIGHT(TEXT(AQ630,"0.#"),1)=".",TRUE,FALSE)</formula>
    </cfRule>
  </conditionalFormatting>
  <conditionalFormatting sqref="AE635">
    <cfRule type="expression" dxfId="973" priority="1395">
      <formula>IF(RIGHT(TEXT(AE635,"0.#"),1)=".",FALSE,TRUE)</formula>
    </cfRule>
    <cfRule type="expression" dxfId="972" priority="1396">
      <formula>IF(RIGHT(TEXT(AE635,"0.#"),1)=".",TRUE,FALSE)</formula>
    </cfRule>
  </conditionalFormatting>
  <conditionalFormatting sqref="AE636">
    <cfRule type="expression" dxfId="971" priority="1393">
      <formula>IF(RIGHT(TEXT(AE636,"0.#"),1)=".",FALSE,TRUE)</formula>
    </cfRule>
    <cfRule type="expression" dxfId="970" priority="1394">
      <formula>IF(RIGHT(TEXT(AE636,"0.#"),1)=".",TRUE,FALSE)</formula>
    </cfRule>
  </conditionalFormatting>
  <conditionalFormatting sqref="AE637">
    <cfRule type="expression" dxfId="969" priority="1391">
      <formula>IF(RIGHT(TEXT(AE637,"0.#"),1)=".",FALSE,TRUE)</formula>
    </cfRule>
    <cfRule type="expression" dxfId="968" priority="1392">
      <formula>IF(RIGHT(TEXT(AE637,"0.#"),1)=".",TRUE,FALSE)</formula>
    </cfRule>
  </conditionalFormatting>
  <conditionalFormatting sqref="AU635">
    <cfRule type="expression" dxfId="967" priority="1383">
      <formula>IF(RIGHT(TEXT(AU635,"0.#"),1)=".",FALSE,TRUE)</formula>
    </cfRule>
    <cfRule type="expression" dxfId="966" priority="1384">
      <formula>IF(RIGHT(TEXT(AU635,"0.#"),1)=".",TRUE,FALSE)</formula>
    </cfRule>
  </conditionalFormatting>
  <conditionalFormatting sqref="AU636">
    <cfRule type="expression" dxfId="965" priority="1381">
      <formula>IF(RIGHT(TEXT(AU636,"0.#"),1)=".",FALSE,TRUE)</formula>
    </cfRule>
    <cfRule type="expression" dxfId="964" priority="1382">
      <formula>IF(RIGHT(TEXT(AU636,"0.#"),1)=".",TRUE,FALSE)</formula>
    </cfRule>
  </conditionalFormatting>
  <conditionalFormatting sqref="AU637">
    <cfRule type="expression" dxfId="963" priority="1379">
      <formula>IF(RIGHT(TEXT(AU637,"0.#"),1)=".",FALSE,TRUE)</formula>
    </cfRule>
    <cfRule type="expression" dxfId="962" priority="1380">
      <formula>IF(RIGHT(TEXT(AU637,"0.#"),1)=".",TRUE,FALSE)</formula>
    </cfRule>
  </conditionalFormatting>
  <conditionalFormatting sqref="AQ636">
    <cfRule type="expression" dxfId="961" priority="1371">
      <formula>IF(RIGHT(TEXT(AQ636,"0.#"),1)=".",FALSE,TRUE)</formula>
    </cfRule>
    <cfRule type="expression" dxfId="960" priority="1372">
      <formula>IF(RIGHT(TEXT(AQ636,"0.#"),1)=".",TRUE,FALSE)</formula>
    </cfRule>
  </conditionalFormatting>
  <conditionalFormatting sqref="AQ637">
    <cfRule type="expression" dxfId="959" priority="1369">
      <formula>IF(RIGHT(TEXT(AQ637,"0.#"),1)=".",FALSE,TRUE)</formula>
    </cfRule>
    <cfRule type="expression" dxfId="958" priority="1370">
      <formula>IF(RIGHT(TEXT(AQ637,"0.#"),1)=".",TRUE,FALSE)</formula>
    </cfRule>
  </conditionalFormatting>
  <conditionalFormatting sqref="AQ635">
    <cfRule type="expression" dxfId="957" priority="1367">
      <formula>IF(RIGHT(TEXT(AQ635,"0.#"),1)=".",FALSE,TRUE)</formula>
    </cfRule>
    <cfRule type="expression" dxfId="956" priority="1368">
      <formula>IF(RIGHT(TEXT(AQ635,"0.#"),1)=".",TRUE,FALSE)</formula>
    </cfRule>
  </conditionalFormatting>
  <conditionalFormatting sqref="AE640">
    <cfRule type="expression" dxfId="955" priority="1365">
      <formula>IF(RIGHT(TEXT(AE640,"0.#"),1)=".",FALSE,TRUE)</formula>
    </cfRule>
    <cfRule type="expression" dxfId="954" priority="1366">
      <formula>IF(RIGHT(TEXT(AE640,"0.#"),1)=".",TRUE,FALSE)</formula>
    </cfRule>
  </conditionalFormatting>
  <conditionalFormatting sqref="AM642">
    <cfRule type="expression" dxfId="953" priority="1355">
      <formula>IF(RIGHT(TEXT(AM642,"0.#"),1)=".",FALSE,TRUE)</formula>
    </cfRule>
    <cfRule type="expression" dxfId="952" priority="1356">
      <formula>IF(RIGHT(TEXT(AM642,"0.#"),1)=".",TRUE,FALSE)</formula>
    </cfRule>
  </conditionalFormatting>
  <conditionalFormatting sqref="AE641">
    <cfRule type="expression" dxfId="951" priority="1363">
      <formula>IF(RIGHT(TEXT(AE641,"0.#"),1)=".",FALSE,TRUE)</formula>
    </cfRule>
    <cfRule type="expression" dxfId="950" priority="1364">
      <formula>IF(RIGHT(TEXT(AE641,"0.#"),1)=".",TRUE,FALSE)</formula>
    </cfRule>
  </conditionalFormatting>
  <conditionalFormatting sqref="AE642">
    <cfRule type="expression" dxfId="949" priority="1361">
      <formula>IF(RIGHT(TEXT(AE642,"0.#"),1)=".",FALSE,TRUE)</formula>
    </cfRule>
    <cfRule type="expression" dxfId="948" priority="1362">
      <formula>IF(RIGHT(TEXT(AE642,"0.#"),1)=".",TRUE,FALSE)</formula>
    </cfRule>
  </conditionalFormatting>
  <conditionalFormatting sqref="AM640">
    <cfRule type="expression" dxfId="947" priority="1359">
      <formula>IF(RIGHT(TEXT(AM640,"0.#"),1)=".",FALSE,TRUE)</formula>
    </cfRule>
    <cfRule type="expression" dxfId="946" priority="1360">
      <formula>IF(RIGHT(TEXT(AM640,"0.#"),1)=".",TRUE,FALSE)</formula>
    </cfRule>
  </conditionalFormatting>
  <conditionalFormatting sqref="AM641">
    <cfRule type="expression" dxfId="945" priority="1357">
      <formula>IF(RIGHT(TEXT(AM641,"0.#"),1)=".",FALSE,TRUE)</formula>
    </cfRule>
    <cfRule type="expression" dxfId="944" priority="1358">
      <formula>IF(RIGHT(TEXT(AM641,"0.#"),1)=".",TRUE,FALSE)</formula>
    </cfRule>
  </conditionalFormatting>
  <conditionalFormatting sqref="AU640">
    <cfRule type="expression" dxfId="943" priority="1353">
      <formula>IF(RIGHT(TEXT(AU640,"0.#"),1)=".",FALSE,TRUE)</formula>
    </cfRule>
    <cfRule type="expression" dxfId="942" priority="1354">
      <formula>IF(RIGHT(TEXT(AU640,"0.#"),1)=".",TRUE,FALSE)</formula>
    </cfRule>
  </conditionalFormatting>
  <conditionalFormatting sqref="AU641">
    <cfRule type="expression" dxfId="941" priority="1351">
      <formula>IF(RIGHT(TEXT(AU641,"0.#"),1)=".",FALSE,TRUE)</formula>
    </cfRule>
    <cfRule type="expression" dxfId="940" priority="1352">
      <formula>IF(RIGHT(TEXT(AU641,"0.#"),1)=".",TRUE,FALSE)</formula>
    </cfRule>
  </conditionalFormatting>
  <conditionalFormatting sqref="AU642">
    <cfRule type="expression" dxfId="939" priority="1349">
      <formula>IF(RIGHT(TEXT(AU642,"0.#"),1)=".",FALSE,TRUE)</formula>
    </cfRule>
    <cfRule type="expression" dxfId="938" priority="1350">
      <formula>IF(RIGHT(TEXT(AU642,"0.#"),1)=".",TRUE,FALSE)</formula>
    </cfRule>
  </conditionalFormatting>
  <conditionalFormatting sqref="AI642">
    <cfRule type="expression" dxfId="937" priority="1343">
      <formula>IF(RIGHT(TEXT(AI642,"0.#"),1)=".",FALSE,TRUE)</formula>
    </cfRule>
    <cfRule type="expression" dxfId="936" priority="1344">
      <formula>IF(RIGHT(TEXT(AI642,"0.#"),1)=".",TRUE,FALSE)</formula>
    </cfRule>
  </conditionalFormatting>
  <conditionalFormatting sqref="AI640">
    <cfRule type="expression" dxfId="935" priority="1347">
      <formula>IF(RIGHT(TEXT(AI640,"0.#"),1)=".",FALSE,TRUE)</formula>
    </cfRule>
    <cfRule type="expression" dxfId="934" priority="1348">
      <formula>IF(RIGHT(TEXT(AI640,"0.#"),1)=".",TRUE,FALSE)</formula>
    </cfRule>
  </conditionalFormatting>
  <conditionalFormatting sqref="AI641">
    <cfRule type="expression" dxfId="933" priority="1345">
      <formula>IF(RIGHT(TEXT(AI641,"0.#"),1)=".",FALSE,TRUE)</formula>
    </cfRule>
    <cfRule type="expression" dxfId="932" priority="1346">
      <formula>IF(RIGHT(TEXT(AI641,"0.#"),1)=".",TRUE,FALSE)</formula>
    </cfRule>
  </conditionalFormatting>
  <conditionalFormatting sqref="AQ641">
    <cfRule type="expression" dxfId="931" priority="1341">
      <formula>IF(RIGHT(TEXT(AQ641,"0.#"),1)=".",FALSE,TRUE)</formula>
    </cfRule>
    <cfRule type="expression" dxfId="930" priority="1342">
      <formula>IF(RIGHT(TEXT(AQ641,"0.#"),1)=".",TRUE,FALSE)</formula>
    </cfRule>
  </conditionalFormatting>
  <conditionalFormatting sqref="AQ642">
    <cfRule type="expression" dxfId="929" priority="1339">
      <formula>IF(RIGHT(TEXT(AQ642,"0.#"),1)=".",FALSE,TRUE)</formula>
    </cfRule>
    <cfRule type="expression" dxfId="928" priority="1340">
      <formula>IF(RIGHT(TEXT(AQ642,"0.#"),1)=".",TRUE,FALSE)</formula>
    </cfRule>
  </conditionalFormatting>
  <conditionalFormatting sqref="AQ640">
    <cfRule type="expression" dxfId="927" priority="1337">
      <formula>IF(RIGHT(TEXT(AQ640,"0.#"),1)=".",FALSE,TRUE)</formula>
    </cfRule>
    <cfRule type="expression" dxfId="926" priority="1338">
      <formula>IF(RIGHT(TEXT(AQ640,"0.#"),1)=".",TRUE,FALSE)</formula>
    </cfRule>
  </conditionalFormatting>
  <conditionalFormatting sqref="AE649">
    <cfRule type="expression" dxfId="925" priority="1335">
      <formula>IF(RIGHT(TEXT(AE649,"0.#"),1)=".",FALSE,TRUE)</formula>
    </cfRule>
    <cfRule type="expression" dxfId="924" priority="1336">
      <formula>IF(RIGHT(TEXT(AE649,"0.#"),1)=".",TRUE,FALSE)</formula>
    </cfRule>
  </conditionalFormatting>
  <conditionalFormatting sqref="AE650">
    <cfRule type="expression" dxfId="923" priority="1333">
      <formula>IF(RIGHT(TEXT(AE650,"0.#"),1)=".",FALSE,TRUE)</formula>
    </cfRule>
    <cfRule type="expression" dxfId="922" priority="1334">
      <formula>IF(RIGHT(TEXT(AE650,"0.#"),1)=".",TRUE,FALSE)</formula>
    </cfRule>
  </conditionalFormatting>
  <conditionalFormatting sqref="AE651">
    <cfRule type="expression" dxfId="921" priority="1331">
      <formula>IF(RIGHT(TEXT(AE651,"0.#"),1)=".",FALSE,TRUE)</formula>
    </cfRule>
    <cfRule type="expression" dxfId="920" priority="1332">
      <formula>IF(RIGHT(TEXT(AE651,"0.#"),1)=".",TRUE,FALSE)</formula>
    </cfRule>
  </conditionalFormatting>
  <conditionalFormatting sqref="AU649">
    <cfRule type="expression" dxfId="919" priority="1323">
      <formula>IF(RIGHT(TEXT(AU649,"0.#"),1)=".",FALSE,TRUE)</formula>
    </cfRule>
    <cfRule type="expression" dxfId="918" priority="1324">
      <formula>IF(RIGHT(TEXT(AU649,"0.#"),1)=".",TRUE,FALSE)</formula>
    </cfRule>
  </conditionalFormatting>
  <conditionalFormatting sqref="AU650">
    <cfRule type="expression" dxfId="917" priority="1321">
      <formula>IF(RIGHT(TEXT(AU650,"0.#"),1)=".",FALSE,TRUE)</formula>
    </cfRule>
    <cfRule type="expression" dxfId="916" priority="1322">
      <formula>IF(RIGHT(TEXT(AU650,"0.#"),1)=".",TRUE,FALSE)</formula>
    </cfRule>
  </conditionalFormatting>
  <conditionalFormatting sqref="AU651">
    <cfRule type="expression" dxfId="915" priority="1319">
      <formula>IF(RIGHT(TEXT(AU651,"0.#"),1)=".",FALSE,TRUE)</formula>
    </cfRule>
    <cfRule type="expression" dxfId="914" priority="1320">
      <formula>IF(RIGHT(TEXT(AU651,"0.#"),1)=".",TRUE,FALSE)</formula>
    </cfRule>
  </conditionalFormatting>
  <conditionalFormatting sqref="AQ650">
    <cfRule type="expression" dxfId="913" priority="1311">
      <formula>IF(RIGHT(TEXT(AQ650,"0.#"),1)=".",FALSE,TRUE)</formula>
    </cfRule>
    <cfRule type="expression" dxfId="912" priority="1312">
      <formula>IF(RIGHT(TEXT(AQ650,"0.#"),1)=".",TRUE,FALSE)</formula>
    </cfRule>
  </conditionalFormatting>
  <conditionalFormatting sqref="AQ651">
    <cfRule type="expression" dxfId="911" priority="1309">
      <formula>IF(RIGHT(TEXT(AQ651,"0.#"),1)=".",FALSE,TRUE)</formula>
    </cfRule>
    <cfRule type="expression" dxfId="910" priority="1310">
      <formula>IF(RIGHT(TEXT(AQ651,"0.#"),1)=".",TRUE,FALSE)</formula>
    </cfRule>
  </conditionalFormatting>
  <conditionalFormatting sqref="AQ649">
    <cfRule type="expression" dxfId="909" priority="1307">
      <formula>IF(RIGHT(TEXT(AQ649,"0.#"),1)=".",FALSE,TRUE)</formula>
    </cfRule>
    <cfRule type="expression" dxfId="908" priority="1308">
      <formula>IF(RIGHT(TEXT(AQ649,"0.#"),1)=".",TRUE,FALSE)</formula>
    </cfRule>
  </conditionalFormatting>
  <conditionalFormatting sqref="AE674">
    <cfRule type="expression" dxfId="907" priority="1305">
      <formula>IF(RIGHT(TEXT(AE674,"0.#"),1)=".",FALSE,TRUE)</formula>
    </cfRule>
    <cfRule type="expression" dxfId="906" priority="1306">
      <formula>IF(RIGHT(TEXT(AE674,"0.#"),1)=".",TRUE,FALSE)</formula>
    </cfRule>
  </conditionalFormatting>
  <conditionalFormatting sqref="AE675">
    <cfRule type="expression" dxfId="905" priority="1303">
      <formula>IF(RIGHT(TEXT(AE675,"0.#"),1)=".",FALSE,TRUE)</formula>
    </cfRule>
    <cfRule type="expression" dxfId="904" priority="1304">
      <formula>IF(RIGHT(TEXT(AE675,"0.#"),1)=".",TRUE,FALSE)</formula>
    </cfRule>
  </conditionalFormatting>
  <conditionalFormatting sqref="AE676">
    <cfRule type="expression" dxfId="903" priority="1301">
      <formula>IF(RIGHT(TEXT(AE676,"0.#"),1)=".",FALSE,TRUE)</formula>
    </cfRule>
    <cfRule type="expression" dxfId="902" priority="1302">
      <formula>IF(RIGHT(TEXT(AE676,"0.#"),1)=".",TRUE,FALSE)</formula>
    </cfRule>
  </conditionalFormatting>
  <conditionalFormatting sqref="AU674">
    <cfRule type="expression" dxfId="901" priority="1293">
      <formula>IF(RIGHT(TEXT(AU674,"0.#"),1)=".",FALSE,TRUE)</formula>
    </cfRule>
    <cfRule type="expression" dxfId="900" priority="1294">
      <formula>IF(RIGHT(TEXT(AU674,"0.#"),1)=".",TRUE,FALSE)</formula>
    </cfRule>
  </conditionalFormatting>
  <conditionalFormatting sqref="AU675">
    <cfRule type="expression" dxfId="899" priority="1291">
      <formula>IF(RIGHT(TEXT(AU675,"0.#"),1)=".",FALSE,TRUE)</formula>
    </cfRule>
    <cfRule type="expression" dxfId="898" priority="1292">
      <formula>IF(RIGHT(TEXT(AU675,"0.#"),1)=".",TRUE,FALSE)</formula>
    </cfRule>
  </conditionalFormatting>
  <conditionalFormatting sqref="AU676">
    <cfRule type="expression" dxfId="897" priority="1289">
      <formula>IF(RIGHT(TEXT(AU676,"0.#"),1)=".",FALSE,TRUE)</formula>
    </cfRule>
    <cfRule type="expression" dxfId="896" priority="1290">
      <formula>IF(RIGHT(TEXT(AU676,"0.#"),1)=".",TRUE,FALSE)</formula>
    </cfRule>
  </conditionalFormatting>
  <conditionalFormatting sqref="AQ675">
    <cfRule type="expression" dxfId="895" priority="1281">
      <formula>IF(RIGHT(TEXT(AQ675,"0.#"),1)=".",FALSE,TRUE)</formula>
    </cfRule>
    <cfRule type="expression" dxfId="894" priority="1282">
      <formula>IF(RIGHT(TEXT(AQ675,"0.#"),1)=".",TRUE,FALSE)</formula>
    </cfRule>
  </conditionalFormatting>
  <conditionalFormatting sqref="AQ676">
    <cfRule type="expression" dxfId="893" priority="1279">
      <formula>IF(RIGHT(TEXT(AQ676,"0.#"),1)=".",FALSE,TRUE)</formula>
    </cfRule>
    <cfRule type="expression" dxfId="892" priority="1280">
      <formula>IF(RIGHT(TEXT(AQ676,"0.#"),1)=".",TRUE,FALSE)</formula>
    </cfRule>
  </conditionalFormatting>
  <conditionalFormatting sqref="AQ674">
    <cfRule type="expression" dxfId="891" priority="1277">
      <formula>IF(RIGHT(TEXT(AQ674,"0.#"),1)=".",FALSE,TRUE)</formula>
    </cfRule>
    <cfRule type="expression" dxfId="890" priority="1278">
      <formula>IF(RIGHT(TEXT(AQ674,"0.#"),1)=".",TRUE,FALSE)</formula>
    </cfRule>
  </conditionalFormatting>
  <conditionalFormatting sqref="AE654">
    <cfRule type="expression" dxfId="889" priority="1275">
      <formula>IF(RIGHT(TEXT(AE654,"0.#"),1)=".",FALSE,TRUE)</formula>
    </cfRule>
    <cfRule type="expression" dxfId="888" priority="1276">
      <formula>IF(RIGHT(TEXT(AE654,"0.#"),1)=".",TRUE,FALSE)</formula>
    </cfRule>
  </conditionalFormatting>
  <conditionalFormatting sqref="AE655">
    <cfRule type="expression" dxfId="887" priority="1273">
      <formula>IF(RIGHT(TEXT(AE655,"0.#"),1)=".",FALSE,TRUE)</formula>
    </cfRule>
    <cfRule type="expression" dxfId="886" priority="1274">
      <formula>IF(RIGHT(TEXT(AE655,"0.#"),1)=".",TRUE,FALSE)</formula>
    </cfRule>
  </conditionalFormatting>
  <conditionalFormatting sqref="AE656">
    <cfRule type="expression" dxfId="885" priority="1271">
      <formula>IF(RIGHT(TEXT(AE656,"0.#"),1)=".",FALSE,TRUE)</formula>
    </cfRule>
    <cfRule type="expression" dxfId="884" priority="1272">
      <formula>IF(RIGHT(TEXT(AE656,"0.#"),1)=".",TRUE,FALSE)</formula>
    </cfRule>
  </conditionalFormatting>
  <conditionalFormatting sqref="AU654">
    <cfRule type="expression" dxfId="883" priority="1263">
      <formula>IF(RIGHT(TEXT(AU654,"0.#"),1)=".",FALSE,TRUE)</formula>
    </cfRule>
    <cfRule type="expression" dxfId="882" priority="1264">
      <formula>IF(RIGHT(TEXT(AU654,"0.#"),1)=".",TRUE,FALSE)</formula>
    </cfRule>
  </conditionalFormatting>
  <conditionalFormatting sqref="AU655">
    <cfRule type="expression" dxfId="881" priority="1261">
      <formula>IF(RIGHT(TEXT(AU655,"0.#"),1)=".",FALSE,TRUE)</formula>
    </cfRule>
    <cfRule type="expression" dxfId="880" priority="1262">
      <formula>IF(RIGHT(TEXT(AU655,"0.#"),1)=".",TRUE,FALSE)</formula>
    </cfRule>
  </conditionalFormatting>
  <conditionalFormatting sqref="AQ656">
    <cfRule type="expression" dxfId="879" priority="1249">
      <formula>IF(RIGHT(TEXT(AQ656,"0.#"),1)=".",FALSE,TRUE)</formula>
    </cfRule>
    <cfRule type="expression" dxfId="878" priority="1250">
      <formula>IF(RIGHT(TEXT(AQ656,"0.#"),1)=".",TRUE,FALSE)</formula>
    </cfRule>
  </conditionalFormatting>
  <conditionalFormatting sqref="AQ654">
    <cfRule type="expression" dxfId="877" priority="1247">
      <formula>IF(RIGHT(TEXT(AQ654,"0.#"),1)=".",FALSE,TRUE)</formula>
    </cfRule>
    <cfRule type="expression" dxfId="876" priority="1248">
      <formula>IF(RIGHT(TEXT(AQ654,"0.#"),1)=".",TRUE,FALSE)</formula>
    </cfRule>
  </conditionalFormatting>
  <conditionalFormatting sqref="AE659">
    <cfRule type="expression" dxfId="875" priority="1245">
      <formula>IF(RIGHT(TEXT(AE659,"0.#"),1)=".",FALSE,TRUE)</formula>
    </cfRule>
    <cfRule type="expression" dxfId="874" priority="1246">
      <formula>IF(RIGHT(TEXT(AE659,"0.#"),1)=".",TRUE,FALSE)</formula>
    </cfRule>
  </conditionalFormatting>
  <conditionalFormatting sqref="AE660">
    <cfRule type="expression" dxfId="873" priority="1243">
      <formula>IF(RIGHT(TEXT(AE660,"0.#"),1)=".",FALSE,TRUE)</formula>
    </cfRule>
    <cfRule type="expression" dxfId="872" priority="1244">
      <formula>IF(RIGHT(TEXT(AE660,"0.#"),1)=".",TRUE,FALSE)</formula>
    </cfRule>
  </conditionalFormatting>
  <conditionalFormatting sqref="AE661">
    <cfRule type="expression" dxfId="871" priority="1241">
      <formula>IF(RIGHT(TEXT(AE661,"0.#"),1)=".",FALSE,TRUE)</formula>
    </cfRule>
    <cfRule type="expression" dxfId="870" priority="1242">
      <formula>IF(RIGHT(TEXT(AE661,"0.#"),1)=".",TRUE,FALSE)</formula>
    </cfRule>
  </conditionalFormatting>
  <conditionalFormatting sqref="AU659">
    <cfRule type="expression" dxfId="869" priority="1233">
      <formula>IF(RIGHT(TEXT(AU659,"0.#"),1)=".",FALSE,TRUE)</formula>
    </cfRule>
    <cfRule type="expression" dxfId="868" priority="1234">
      <formula>IF(RIGHT(TEXT(AU659,"0.#"),1)=".",TRUE,FALSE)</formula>
    </cfRule>
  </conditionalFormatting>
  <conditionalFormatting sqref="AU660">
    <cfRule type="expression" dxfId="867" priority="1231">
      <formula>IF(RIGHT(TEXT(AU660,"0.#"),1)=".",FALSE,TRUE)</formula>
    </cfRule>
    <cfRule type="expression" dxfId="866" priority="1232">
      <formula>IF(RIGHT(TEXT(AU660,"0.#"),1)=".",TRUE,FALSE)</formula>
    </cfRule>
  </conditionalFormatting>
  <conditionalFormatting sqref="AU661">
    <cfRule type="expression" dxfId="865" priority="1229">
      <formula>IF(RIGHT(TEXT(AU661,"0.#"),1)=".",FALSE,TRUE)</formula>
    </cfRule>
    <cfRule type="expression" dxfId="864" priority="1230">
      <formula>IF(RIGHT(TEXT(AU661,"0.#"),1)=".",TRUE,FALSE)</formula>
    </cfRule>
  </conditionalFormatting>
  <conditionalFormatting sqref="AQ660">
    <cfRule type="expression" dxfId="863" priority="1221">
      <formula>IF(RIGHT(TEXT(AQ660,"0.#"),1)=".",FALSE,TRUE)</formula>
    </cfRule>
    <cfRule type="expression" dxfId="862" priority="1222">
      <formula>IF(RIGHT(TEXT(AQ660,"0.#"),1)=".",TRUE,FALSE)</formula>
    </cfRule>
  </conditionalFormatting>
  <conditionalFormatting sqref="AQ661">
    <cfRule type="expression" dxfId="861" priority="1219">
      <formula>IF(RIGHT(TEXT(AQ661,"0.#"),1)=".",FALSE,TRUE)</formula>
    </cfRule>
    <cfRule type="expression" dxfId="860" priority="1220">
      <formula>IF(RIGHT(TEXT(AQ661,"0.#"),1)=".",TRUE,FALSE)</formula>
    </cfRule>
  </conditionalFormatting>
  <conditionalFormatting sqref="AQ659">
    <cfRule type="expression" dxfId="859" priority="1217">
      <formula>IF(RIGHT(TEXT(AQ659,"0.#"),1)=".",FALSE,TRUE)</formula>
    </cfRule>
    <cfRule type="expression" dxfId="858" priority="1218">
      <formula>IF(RIGHT(TEXT(AQ659,"0.#"),1)=".",TRUE,FALSE)</formula>
    </cfRule>
  </conditionalFormatting>
  <conditionalFormatting sqref="AE664">
    <cfRule type="expression" dxfId="857" priority="1215">
      <formula>IF(RIGHT(TEXT(AE664,"0.#"),1)=".",FALSE,TRUE)</formula>
    </cfRule>
    <cfRule type="expression" dxfId="856" priority="1216">
      <formula>IF(RIGHT(TEXT(AE664,"0.#"),1)=".",TRUE,FALSE)</formula>
    </cfRule>
  </conditionalFormatting>
  <conditionalFormatting sqref="AE665">
    <cfRule type="expression" dxfId="855" priority="1213">
      <formula>IF(RIGHT(TEXT(AE665,"0.#"),1)=".",FALSE,TRUE)</formula>
    </cfRule>
    <cfRule type="expression" dxfId="854" priority="1214">
      <formula>IF(RIGHT(TEXT(AE665,"0.#"),1)=".",TRUE,FALSE)</formula>
    </cfRule>
  </conditionalFormatting>
  <conditionalFormatting sqref="AE666">
    <cfRule type="expression" dxfId="853" priority="1211">
      <formula>IF(RIGHT(TEXT(AE666,"0.#"),1)=".",FALSE,TRUE)</formula>
    </cfRule>
    <cfRule type="expression" dxfId="852" priority="1212">
      <formula>IF(RIGHT(TEXT(AE666,"0.#"),1)=".",TRUE,FALSE)</formula>
    </cfRule>
  </conditionalFormatting>
  <conditionalFormatting sqref="AU664">
    <cfRule type="expression" dxfId="851" priority="1203">
      <formula>IF(RIGHT(TEXT(AU664,"0.#"),1)=".",FALSE,TRUE)</formula>
    </cfRule>
    <cfRule type="expression" dxfId="850" priority="1204">
      <formula>IF(RIGHT(TEXT(AU664,"0.#"),1)=".",TRUE,FALSE)</formula>
    </cfRule>
  </conditionalFormatting>
  <conditionalFormatting sqref="AU665">
    <cfRule type="expression" dxfId="849" priority="1201">
      <formula>IF(RIGHT(TEXT(AU665,"0.#"),1)=".",FALSE,TRUE)</formula>
    </cfRule>
    <cfRule type="expression" dxfId="848" priority="1202">
      <formula>IF(RIGHT(TEXT(AU665,"0.#"),1)=".",TRUE,FALSE)</formula>
    </cfRule>
  </conditionalFormatting>
  <conditionalFormatting sqref="AU666">
    <cfRule type="expression" dxfId="847" priority="1199">
      <formula>IF(RIGHT(TEXT(AU666,"0.#"),1)=".",FALSE,TRUE)</formula>
    </cfRule>
    <cfRule type="expression" dxfId="846" priority="1200">
      <formula>IF(RIGHT(TEXT(AU666,"0.#"),1)=".",TRUE,FALSE)</formula>
    </cfRule>
  </conditionalFormatting>
  <conditionalFormatting sqref="AQ665">
    <cfRule type="expression" dxfId="845" priority="1191">
      <formula>IF(RIGHT(TEXT(AQ665,"0.#"),1)=".",FALSE,TRUE)</formula>
    </cfRule>
    <cfRule type="expression" dxfId="844" priority="1192">
      <formula>IF(RIGHT(TEXT(AQ665,"0.#"),1)=".",TRUE,FALSE)</formula>
    </cfRule>
  </conditionalFormatting>
  <conditionalFormatting sqref="AQ666">
    <cfRule type="expression" dxfId="843" priority="1189">
      <formula>IF(RIGHT(TEXT(AQ666,"0.#"),1)=".",FALSE,TRUE)</formula>
    </cfRule>
    <cfRule type="expression" dxfId="842" priority="1190">
      <formula>IF(RIGHT(TEXT(AQ666,"0.#"),1)=".",TRUE,FALSE)</formula>
    </cfRule>
  </conditionalFormatting>
  <conditionalFormatting sqref="AQ664">
    <cfRule type="expression" dxfId="841" priority="1187">
      <formula>IF(RIGHT(TEXT(AQ664,"0.#"),1)=".",FALSE,TRUE)</formula>
    </cfRule>
    <cfRule type="expression" dxfId="840" priority="1188">
      <formula>IF(RIGHT(TEXT(AQ664,"0.#"),1)=".",TRUE,FALSE)</formula>
    </cfRule>
  </conditionalFormatting>
  <conditionalFormatting sqref="AE669">
    <cfRule type="expression" dxfId="839" priority="1185">
      <formula>IF(RIGHT(TEXT(AE669,"0.#"),1)=".",FALSE,TRUE)</formula>
    </cfRule>
    <cfRule type="expression" dxfId="838" priority="1186">
      <formula>IF(RIGHT(TEXT(AE669,"0.#"),1)=".",TRUE,FALSE)</formula>
    </cfRule>
  </conditionalFormatting>
  <conditionalFormatting sqref="AE670">
    <cfRule type="expression" dxfId="837" priority="1183">
      <formula>IF(RIGHT(TEXT(AE670,"0.#"),1)=".",FALSE,TRUE)</formula>
    </cfRule>
    <cfRule type="expression" dxfId="836" priority="1184">
      <formula>IF(RIGHT(TEXT(AE670,"0.#"),1)=".",TRUE,FALSE)</formula>
    </cfRule>
  </conditionalFormatting>
  <conditionalFormatting sqref="AE671">
    <cfRule type="expression" dxfId="835" priority="1181">
      <formula>IF(RIGHT(TEXT(AE671,"0.#"),1)=".",FALSE,TRUE)</formula>
    </cfRule>
    <cfRule type="expression" dxfId="834" priority="1182">
      <formula>IF(RIGHT(TEXT(AE671,"0.#"),1)=".",TRUE,FALSE)</formula>
    </cfRule>
  </conditionalFormatting>
  <conditionalFormatting sqref="AU669">
    <cfRule type="expression" dxfId="833" priority="1173">
      <formula>IF(RIGHT(TEXT(AU669,"0.#"),1)=".",FALSE,TRUE)</formula>
    </cfRule>
    <cfRule type="expression" dxfId="832" priority="1174">
      <formula>IF(RIGHT(TEXT(AU669,"0.#"),1)=".",TRUE,FALSE)</formula>
    </cfRule>
  </conditionalFormatting>
  <conditionalFormatting sqref="AU670">
    <cfRule type="expression" dxfId="831" priority="1171">
      <formula>IF(RIGHT(TEXT(AU670,"0.#"),1)=".",FALSE,TRUE)</formula>
    </cfRule>
    <cfRule type="expression" dxfId="830" priority="1172">
      <formula>IF(RIGHT(TEXT(AU670,"0.#"),1)=".",TRUE,FALSE)</formula>
    </cfRule>
  </conditionalFormatting>
  <conditionalFormatting sqref="AU671">
    <cfRule type="expression" dxfId="829" priority="1169">
      <formula>IF(RIGHT(TEXT(AU671,"0.#"),1)=".",FALSE,TRUE)</formula>
    </cfRule>
    <cfRule type="expression" dxfId="828" priority="1170">
      <formula>IF(RIGHT(TEXT(AU671,"0.#"),1)=".",TRUE,FALSE)</formula>
    </cfRule>
  </conditionalFormatting>
  <conditionalFormatting sqref="AQ670">
    <cfRule type="expression" dxfId="827" priority="1161">
      <formula>IF(RIGHT(TEXT(AQ670,"0.#"),1)=".",FALSE,TRUE)</formula>
    </cfRule>
    <cfRule type="expression" dxfId="826" priority="1162">
      <formula>IF(RIGHT(TEXT(AQ670,"0.#"),1)=".",TRUE,FALSE)</formula>
    </cfRule>
  </conditionalFormatting>
  <conditionalFormatting sqref="AQ671">
    <cfRule type="expression" dxfId="825" priority="1159">
      <formula>IF(RIGHT(TEXT(AQ671,"0.#"),1)=".",FALSE,TRUE)</formula>
    </cfRule>
    <cfRule type="expression" dxfId="824" priority="1160">
      <formula>IF(RIGHT(TEXT(AQ671,"0.#"),1)=".",TRUE,FALSE)</formula>
    </cfRule>
  </conditionalFormatting>
  <conditionalFormatting sqref="AQ669">
    <cfRule type="expression" dxfId="823" priority="1157">
      <formula>IF(RIGHT(TEXT(AQ669,"0.#"),1)=".",FALSE,TRUE)</formula>
    </cfRule>
    <cfRule type="expression" dxfId="822" priority="1158">
      <formula>IF(RIGHT(TEXT(AQ669,"0.#"),1)=".",TRUE,FALSE)</formula>
    </cfRule>
  </conditionalFormatting>
  <conditionalFormatting sqref="AE679">
    <cfRule type="expression" dxfId="821" priority="1155">
      <formula>IF(RIGHT(TEXT(AE679,"0.#"),1)=".",FALSE,TRUE)</formula>
    </cfRule>
    <cfRule type="expression" dxfId="820" priority="1156">
      <formula>IF(RIGHT(TEXT(AE679,"0.#"),1)=".",TRUE,FALSE)</formula>
    </cfRule>
  </conditionalFormatting>
  <conditionalFormatting sqref="AE680">
    <cfRule type="expression" dxfId="819" priority="1153">
      <formula>IF(RIGHT(TEXT(AE680,"0.#"),1)=".",FALSE,TRUE)</formula>
    </cfRule>
    <cfRule type="expression" dxfId="818" priority="1154">
      <formula>IF(RIGHT(TEXT(AE680,"0.#"),1)=".",TRUE,FALSE)</formula>
    </cfRule>
  </conditionalFormatting>
  <conditionalFormatting sqref="AE681">
    <cfRule type="expression" dxfId="817" priority="1151">
      <formula>IF(RIGHT(TEXT(AE681,"0.#"),1)=".",FALSE,TRUE)</formula>
    </cfRule>
    <cfRule type="expression" dxfId="816" priority="1152">
      <formula>IF(RIGHT(TEXT(AE681,"0.#"),1)=".",TRUE,FALSE)</formula>
    </cfRule>
  </conditionalFormatting>
  <conditionalFormatting sqref="AU679">
    <cfRule type="expression" dxfId="815" priority="1143">
      <formula>IF(RIGHT(TEXT(AU679,"0.#"),1)=".",FALSE,TRUE)</formula>
    </cfRule>
    <cfRule type="expression" dxfId="814" priority="1144">
      <formula>IF(RIGHT(TEXT(AU679,"0.#"),1)=".",TRUE,FALSE)</formula>
    </cfRule>
  </conditionalFormatting>
  <conditionalFormatting sqref="AU680">
    <cfRule type="expression" dxfId="813" priority="1141">
      <formula>IF(RIGHT(TEXT(AU680,"0.#"),1)=".",FALSE,TRUE)</formula>
    </cfRule>
    <cfRule type="expression" dxfId="812" priority="1142">
      <formula>IF(RIGHT(TEXT(AU680,"0.#"),1)=".",TRUE,FALSE)</formula>
    </cfRule>
  </conditionalFormatting>
  <conditionalFormatting sqref="AU681">
    <cfRule type="expression" dxfId="811" priority="1139">
      <formula>IF(RIGHT(TEXT(AU681,"0.#"),1)=".",FALSE,TRUE)</formula>
    </cfRule>
    <cfRule type="expression" dxfId="810" priority="1140">
      <formula>IF(RIGHT(TEXT(AU681,"0.#"),1)=".",TRUE,FALSE)</formula>
    </cfRule>
  </conditionalFormatting>
  <conditionalFormatting sqref="AQ680">
    <cfRule type="expression" dxfId="809" priority="1131">
      <formula>IF(RIGHT(TEXT(AQ680,"0.#"),1)=".",FALSE,TRUE)</formula>
    </cfRule>
    <cfRule type="expression" dxfId="808" priority="1132">
      <formula>IF(RIGHT(TEXT(AQ680,"0.#"),1)=".",TRUE,FALSE)</formula>
    </cfRule>
  </conditionalFormatting>
  <conditionalFormatting sqref="AQ681">
    <cfRule type="expression" dxfId="807" priority="1129">
      <formula>IF(RIGHT(TEXT(AQ681,"0.#"),1)=".",FALSE,TRUE)</formula>
    </cfRule>
    <cfRule type="expression" dxfId="806" priority="1130">
      <formula>IF(RIGHT(TEXT(AQ681,"0.#"),1)=".",TRUE,FALSE)</formula>
    </cfRule>
  </conditionalFormatting>
  <conditionalFormatting sqref="AQ679">
    <cfRule type="expression" dxfId="805" priority="1127">
      <formula>IF(RIGHT(TEXT(AQ679,"0.#"),1)=".",FALSE,TRUE)</formula>
    </cfRule>
    <cfRule type="expression" dxfId="804" priority="1128">
      <formula>IF(RIGHT(TEXT(AQ679,"0.#"),1)=".",TRUE,FALSE)</formula>
    </cfRule>
  </conditionalFormatting>
  <conditionalFormatting sqref="AE684">
    <cfRule type="expression" dxfId="803" priority="1125">
      <formula>IF(RIGHT(TEXT(AE684,"0.#"),1)=".",FALSE,TRUE)</formula>
    </cfRule>
    <cfRule type="expression" dxfId="802" priority="1126">
      <formula>IF(RIGHT(TEXT(AE684,"0.#"),1)=".",TRUE,FALSE)</formula>
    </cfRule>
  </conditionalFormatting>
  <conditionalFormatting sqref="AE685">
    <cfRule type="expression" dxfId="801" priority="1123">
      <formula>IF(RIGHT(TEXT(AE685,"0.#"),1)=".",FALSE,TRUE)</formula>
    </cfRule>
    <cfRule type="expression" dxfId="800" priority="1124">
      <formula>IF(RIGHT(TEXT(AE685,"0.#"),1)=".",TRUE,FALSE)</formula>
    </cfRule>
  </conditionalFormatting>
  <conditionalFormatting sqref="AE686">
    <cfRule type="expression" dxfId="799" priority="1121">
      <formula>IF(RIGHT(TEXT(AE686,"0.#"),1)=".",FALSE,TRUE)</formula>
    </cfRule>
    <cfRule type="expression" dxfId="798" priority="1122">
      <formula>IF(RIGHT(TEXT(AE686,"0.#"),1)=".",TRUE,FALSE)</formula>
    </cfRule>
  </conditionalFormatting>
  <conditionalFormatting sqref="AU684">
    <cfRule type="expression" dxfId="797" priority="1113">
      <formula>IF(RIGHT(TEXT(AU684,"0.#"),1)=".",FALSE,TRUE)</formula>
    </cfRule>
    <cfRule type="expression" dxfId="796" priority="1114">
      <formula>IF(RIGHT(TEXT(AU684,"0.#"),1)=".",TRUE,FALSE)</formula>
    </cfRule>
  </conditionalFormatting>
  <conditionalFormatting sqref="AU685">
    <cfRule type="expression" dxfId="795" priority="1111">
      <formula>IF(RIGHT(TEXT(AU685,"0.#"),1)=".",FALSE,TRUE)</formula>
    </cfRule>
    <cfRule type="expression" dxfId="794" priority="1112">
      <formula>IF(RIGHT(TEXT(AU685,"0.#"),1)=".",TRUE,FALSE)</formula>
    </cfRule>
  </conditionalFormatting>
  <conditionalFormatting sqref="AU686">
    <cfRule type="expression" dxfId="793" priority="1109">
      <formula>IF(RIGHT(TEXT(AU686,"0.#"),1)=".",FALSE,TRUE)</formula>
    </cfRule>
    <cfRule type="expression" dxfId="792" priority="1110">
      <formula>IF(RIGHT(TEXT(AU686,"0.#"),1)=".",TRUE,FALSE)</formula>
    </cfRule>
  </conditionalFormatting>
  <conditionalFormatting sqref="AQ685">
    <cfRule type="expression" dxfId="791" priority="1101">
      <formula>IF(RIGHT(TEXT(AQ685,"0.#"),1)=".",FALSE,TRUE)</formula>
    </cfRule>
    <cfRule type="expression" dxfId="790" priority="1102">
      <formula>IF(RIGHT(TEXT(AQ685,"0.#"),1)=".",TRUE,FALSE)</formula>
    </cfRule>
  </conditionalFormatting>
  <conditionalFormatting sqref="AQ686">
    <cfRule type="expression" dxfId="789" priority="1099">
      <formula>IF(RIGHT(TEXT(AQ686,"0.#"),1)=".",FALSE,TRUE)</formula>
    </cfRule>
    <cfRule type="expression" dxfId="788" priority="1100">
      <formula>IF(RIGHT(TEXT(AQ686,"0.#"),1)=".",TRUE,FALSE)</formula>
    </cfRule>
  </conditionalFormatting>
  <conditionalFormatting sqref="AQ684">
    <cfRule type="expression" dxfId="787" priority="1097">
      <formula>IF(RIGHT(TEXT(AQ684,"0.#"),1)=".",FALSE,TRUE)</formula>
    </cfRule>
    <cfRule type="expression" dxfId="786" priority="1098">
      <formula>IF(RIGHT(TEXT(AQ684,"0.#"),1)=".",TRUE,FALSE)</formula>
    </cfRule>
  </conditionalFormatting>
  <conditionalFormatting sqref="AE689">
    <cfRule type="expression" dxfId="785" priority="1095">
      <formula>IF(RIGHT(TEXT(AE689,"0.#"),1)=".",FALSE,TRUE)</formula>
    </cfRule>
    <cfRule type="expression" dxfId="784" priority="1096">
      <formula>IF(RIGHT(TEXT(AE689,"0.#"),1)=".",TRUE,FALSE)</formula>
    </cfRule>
  </conditionalFormatting>
  <conditionalFormatting sqref="AE690">
    <cfRule type="expression" dxfId="783" priority="1093">
      <formula>IF(RIGHT(TEXT(AE690,"0.#"),1)=".",FALSE,TRUE)</formula>
    </cfRule>
    <cfRule type="expression" dxfId="782" priority="1094">
      <formula>IF(RIGHT(TEXT(AE690,"0.#"),1)=".",TRUE,FALSE)</formula>
    </cfRule>
  </conditionalFormatting>
  <conditionalFormatting sqref="AE691">
    <cfRule type="expression" dxfId="781" priority="1091">
      <formula>IF(RIGHT(TEXT(AE691,"0.#"),1)=".",FALSE,TRUE)</formula>
    </cfRule>
    <cfRule type="expression" dxfId="780" priority="1092">
      <formula>IF(RIGHT(TEXT(AE691,"0.#"),1)=".",TRUE,FALSE)</formula>
    </cfRule>
  </conditionalFormatting>
  <conditionalFormatting sqref="AU689">
    <cfRule type="expression" dxfId="779" priority="1083">
      <formula>IF(RIGHT(TEXT(AU689,"0.#"),1)=".",FALSE,TRUE)</formula>
    </cfRule>
    <cfRule type="expression" dxfId="778" priority="1084">
      <formula>IF(RIGHT(TEXT(AU689,"0.#"),1)=".",TRUE,FALSE)</formula>
    </cfRule>
  </conditionalFormatting>
  <conditionalFormatting sqref="AU690">
    <cfRule type="expression" dxfId="777" priority="1081">
      <formula>IF(RIGHT(TEXT(AU690,"0.#"),1)=".",FALSE,TRUE)</formula>
    </cfRule>
    <cfRule type="expression" dxfId="776" priority="1082">
      <formula>IF(RIGHT(TEXT(AU690,"0.#"),1)=".",TRUE,FALSE)</formula>
    </cfRule>
  </conditionalFormatting>
  <conditionalFormatting sqref="AU691">
    <cfRule type="expression" dxfId="775" priority="1079">
      <formula>IF(RIGHT(TEXT(AU691,"0.#"),1)=".",FALSE,TRUE)</formula>
    </cfRule>
    <cfRule type="expression" dxfId="774" priority="1080">
      <formula>IF(RIGHT(TEXT(AU691,"0.#"),1)=".",TRUE,FALSE)</formula>
    </cfRule>
  </conditionalFormatting>
  <conditionalFormatting sqref="AQ690">
    <cfRule type="expression" dxfId="773" priority="1071">
      <formula>IF(RIGHT(TEXT(AQ690,"0.#"),1)=".",FALSE,TRUE)</formula>
    </cfRule>
    <cfRule type="expression" dxfId="772" priority="1072">
      <formula>IF(RIGHT(TEXT(AQ690,"0.#"),1)=".",TRUE,FALSE)</formula>
    </cfRule>
  </conditionalFormatting>
  <conditionalFormatting sqref="AQ691">
    <cfRule type="expression" dxfId="771" priority="1069">
      <formula>IF(RIGHT(TEXT(AQ691,"0.#"),1)=".",FALSE,TRUE)</formula>
    </cfRule>
    <cfRule type="expression" dxfId="770" priority="1070">
      <formula>IF(RIGHT(TEXT(AQ691,"0.#"),1)=".",TRUE,FALSE)</formula>
    </cfRule>
  </conditionalFormatting>
  <conditionalFormatting sqref="AQ689">
    <cfRule type="expression" dxfId="769" priority="1067">
      <formula>IF(RIGHT(TEXT(AQ689,"0.#"),1)=".",FALSE,TRUE)</formula>
    </cfRule>
    <cfRule type="expression" dxfId="768" priority="1068">
      <formula>IF(RIGHT(TEXT(AQ689,"0.#"),1)=".",TRUE,FALSE)</formula>
    </cfRule>
  </conditionalFormatting>
  <conditionalFormatting sqref="AE694">
    <cfRule type="expression" dxfId="767" priority="1065">
      <formula>IF(RIGHT(TEXT(AE694,"0.#"),1)=".",FALSE,TRUE)</formula>
    </cfRule>
    <cfRule type="expression" dxfId="766" priority="1066">
      <formula>IF(RIGHT(TEXT(AE694,"0.#"),1)=".",TRUE,FALSE)</formula>
    </cfRule>
  </conditionalFormatting>
  <conditionalFormatting sqref="AM696">
    <cfRule type="expression" dxfId="765" priority="1055">
      <formula>IF(RIGHT(TEXT(AM696,"0.#"),1)=".",FALSE,TRUE)</formula>
    </cfRule>
    <cfRule type="expression" dxfId="764" priority="1056">
      <formula>IF(RIGHT(TEXT(AM696,"0.#"),1)=".",TRUE,FALSE)</formula>
    </cfRule>
  </conditionalFormatting>
  <conditionalFormatting sqref="AE695">
    <cfRule type="expression" dxfId="763" priority="1063">
      <formula>IF(RIGHT(TEXT(AE695,"0.#"),1)=".",FALSE,TRUE)</formula>
    </cfRule>
    <cfRule type="expression" dxfId="762" priority="1064">
      <formula>IF(RIGHT(TEXT(AE695,"0.#"),1)=".",TRUE,FALSE)</formula>
    </cfRule>
  </conditionalFormatting>
  <conditionalFormatting sqref="AE696">
    <cfRule type="expression" dxfId="761" priority="1061">
      <formula>IF(RIGHT(TEXT(AE696,"0.#"),1)=".",FALSE,TRUE)</formula>
    </cfRule>
    <cfRule type="expression" dxfId="760" priority="1062">
      <formula>IF(RIGHT(TEXT(AE696,"0.#"),1)=".",TRUE,FALSE)</formula>
    </cfRule>
  </conditionalFormatting>
  <conditionalFormatting sqref="AM694">
    <cfRule type="expression" dxfId="759" priority="1059">
      <formula>IF(RIGHT(TEXT(AM694,"0.#"),1)=".",FALSE,TRUE)</formula>
    </cfRule>
    <cfRule type="expression" dxfId="758" priority="1060">
      <formula>IF(RIGHT(TEXT(AM694,"0.#"),1)=".",TRUE,FALSE)</formula>
    </cfRule>
  </conditionalFormatting>
  <conditionalFormatting sqref="AM695">
    <cfRule type="expression" dxfId="757" priority="1057">
      <formula>IF(RIGHT(TEXT(AM695,"0.#"),1)=".",FALSE,TRUE)</formula>
    </cfRule>
    <cfRule type="expression" dxfId="756" priority="1058">
      <formula>IF(RIGHT(TEXT(AM695,"0.#"),1)=".",TRUE,FALSE)</formula>
    </cfRule>
  </conditionalFormatting>
  <conditionalFormatting sqref="AU694">
    <cfRule type="expression" dxfId="755" priority="1053">
      <formula>IF(RIGHT(TEXT(AU694,"0.#"),1)=".",FALSE,TRUE)</formula>
    </cfRule>
    <cfRule type="expression" dxfId="754" priority="1054">
      <formula>IF(RIGHT(TEXT(AU694,"0.#"),1)=".",TRUE,FALSE)</formula>
    </cfRule>
  </conditionalFormatting>
  <conditionalFormatting sqref="AU695">
    <cfRule type="expression" dxfId="753" priority="1051">
      <formula>IF(RIGHT(TEXT(AU695,"0.#"),1)=".",FALSE,TRUE)</formula>
    </cfRule>
    <cfRule type="expression" dxfId="752" priority="1052">
      <formula>IF(RIGHT(TEXT(AU695,"0.#"),1)=".",TRUE,FALSE)</formula>
    </cfRule>
  </conditionalFormatting>
  <conditionalFormatting sqref="AU696">
    <cfRule type="expression" dxfId="751" priority="1049">
      <formula>IF(RIGHT(TEXT(AU696,"0.#"),1)=".",FALSE,TRUE)</formula>
    </cfRule>
    <cfRule type="expression" dxfId="750" priority="1050">
      <formula>IF(RIGHT(TEXT(AU696,"0.#"),1)=".",TRUE,FALSE)</formula>
    </cfRule>
  </conditionalFormatting>
  <conditionalFormatting sqref="AI694">
    <cfRule type="expression" dxfId="749" priority="1047">
      <formula>IF(RIGHT(TEXT(AI694,"0.#"),1)=".",FALSE,TRUE)</formula>
    </cfRule>
    <cfRule type="expression" dxfId="748" priority="1048">
      <formula>IF(RIGHT(TEXT(AI694,"0.#"),1)=".",TRUE,FALSE)</formula>
    </cfRule>
  </conditionalFormatting>
  <conditionalFormatting sqref="AI695">
    <cfRule type="expression" dxfId="747" priority="1045">
      <formula>IF(RIGHT(TEXT(AI695,"0.#"),1)=".",FALSE,TRUE)</formula>
    </cfRule>
    <cfRule type="expression" dxfId="746" priority="1046">
      <formula>IF(RIGHT(TEXT(AI695,"0.#"),1)=".",TRUE,FALSE)</formula>
    </cfRule>
  </conditionalFormatting>
  <conditionalFormatting sqref="AQ695">
    <cfRule type="expression" dxfId="745" priority="1041">
      <formula>IF(RIGHT(TEXT(AQ695,"0.#"),1)=".",FALSE,TRUE)</formula>
    </cfRule>
    <cfRule type="expression" dxfId="744" priority="1042">
      <formula>IF(RIGHT(TEXT(AQ695,"0.#"),1)=".",TRUE,FALSE)</formula>
    </cfRule>
  </conditionalFormatting>
  <conditionalFormatting sqref="AQ696">
    <cfRule type="expression" dxfId="743" priority="1039">
      <formula>IF(RIGHT(TEXT(AQ696,"0.#"),1)=".",FALSE,TRUE)</formula>
    </cfRule>
    <cfRule type="expression" dxfId="742" priority="1040">
      <formula>IF(RIGHT(TEXT(AQ696,"0.#"),1)=".",TRUE,FALSE)</formula>
    </cfRule>
  </conditionalFormatting>
  <conditionalFormatting sqref="AU107">
    <cfRule type="expression" dxfId="741" priority="1023">
      <formula>IF(RIGHT(TEXT(AU107,"0.#"),1)=".",FALSE,TRUE)</formula>
    </cfRule>
    <cfRule type="expression" dxfId="740" priority="1024">
      <formula>IF(RIGHT(TEXT(AU107,"0.#"),1)=".",TRUE,FALSE)</formula>
    </cfRule>
  </conditionalFormatting>
  <conditionalFormatting sqref="AU108">
    <cfRule type="expression" dxfId="739" priority="1021">
      <formula>IF(RIGHT(TEXT(AU108,"0.#"),1)=".",FALSE,TRUE)</formula>
    </cfRule>
    <cfRule type="expression" dxfId="738" priority="1022">
      <formula>IF(RIGHT(TEXT(AU108,"0.#"),1)=".",TRUE,FALSE)</formula>
    </cfRule>
  </conditionalFormatting>
  <conditionalFormatting sqref="AU110">
    <cfRule type="expression" dxfId="737" priority="1019">
      <formula>IF(RIGHT(TEXT(AU110,"0.#"),1)=".",FALSE,TRUE)</formula>
    </cfRule>
    <cfRule type="expression" dxfId="736" priority="1020">
      <formula>IF(RIGHT(TEXT(AU110,"0.#"),1)=".",TRUE,FALSE)</formula>
    </cfRule>
  </conditionalFormatting>
  <conditionalFormatting sqref="AU111">
    <cfRule type="expression" dxfId="735" priority="1017">
      <formula>IF(RIGHT(TEXT(AU111,"0.#"),1)=".",FALSE,TRUE)</formula>
    </cfRule>
    <cfRule type="expression" dxfId="734" priority="1018">
      <formula>IF(RIGHT(TEXT(AU111,"0.#"),1)=".",TRUE,FALSE)</formula>
    </cfRule>
  </conditionalFormatting>
  <conditionalFormatting sqref="AU113">
    <cfRule type="expression" dxfId="733" priority="1015">
      <formula>IF(RIGHT(TEXT(AU113,"0.#"),1)=".",FALSE,TRUE)</formula>
    </cfRule>
    <cfRule type="expression" dxfId="732" priority="1016">
      <formula>IF(RIGHT(TEXT(AU113,"0.#"),1)=".",TRUE,FALSE)</formula>
    </cfRule>
  </conditionalFormatting>
  <conditionalFormatting sqref="AU114">
    <cfRule type="expression" dxfId="731" priority="1013">
      <formula>IF(RIGHT(TEXT(AU114,"0.#"),1)=".",FALSE,TRUE)</formula>
    </cfRule>
    <cfRule type="expression" dxfId="730" priority="1014">
      <formula>IF(RIGHT(TEXT(AU114,"0.#"),1)=".",TRUE,FALSE)</formula>
    </cfRule>
  </conditionalFormatting>
  <conditionalFormatting sqref="AM489">
    <cfRule type="expression" dxfId="729" priority="1007">
      <formula>IF(RIGHT(TEXT(AM489,"0.#"),1)=".",FALSE,TRUE)</formula>
    </cfRule>
    <cfRule type="expression" dxfId="728" priority="1008">
      <formula>IF(RIGHT(TEXT(AM489,"0.#"),1)=".",TRUE,FALSE)</formula>
    </cfRule>
  </conditionalFormatting>
  <conditionalFormatting sqref="AM487">
    <cfRule type="expression" dxfId="727" priority="1011">
      <formula>IF(RIGHT(TEXT(AM487,"0.#"),1)=".",FALSE,TRUE)</formula>
    </cfRule>
    <cfRule type="expression" dxfId="726" priority="1012">
      <formula>IF(RIGHT(TEXT(AM487,"0.#"),1)=".",TRUE,FALSE)</formula>
    </cfRule>
  </conditionalFormatting>
  <conditionalFormatting sqref="AM488">
    <cfRule type="expression" dxfId="725" priority="1009">
      <formula>IF(RIGHT(TEXT(AM488,"0.#"),1)=".",FALSE,TRUE)</formula>
    </cfRule>
    <cfRule type="expression" dxfId="724" priority="1010">
      <formula>IF(RIGHT(TEXT(AM488,"0.#"),1)=".",TRUE,FALSE)</formula>
    </cfRule>
  </conditionalFormatting>
  <conditionalFormatting sqref="AI489">
    <cfRule type="expression" dxfId="723" priority="1001">
      <formula>IF(RIGHT(TEXT(AI489,"0.#"),1)=".",FALSE,TRUE)</formula>
    </cfRule>
    <cfRule type="expression" dxfId="722" priority="1002">
      <formula>IF(RIGHT(TEXT(AI489,"0.#"),1)=".",TRUE,FALSE)</formula>
    </cfRule>
  </conditionalFormatting>
  <conditionalFormatting sqref="AI487">
    <cfRule type="expression" dxfId="721" priority="1005">
      <formula>IF(RIGHT(TEXT(AI487,"0.#"),1)=".",FALSE,TRUE)</formula>
    </cfRule>
    <cfRule type="expression" dxfId="720" priority="1006">
      <formula>IF(RIGHT(TEXT(AI487,"0.#"),1)=".",TRUE,FALSE)</formula>
    </cfRule>
  </conditionalFormatting>
  <conditionalFormatting sqref="AI488">
    <cfRule type="expression" dxfId="719" priority="1003">
      <formula>IF(RIGHT(TEXT(AI488,"0.#"),1)=".",FALSE,TRUE)</formula>
    </cfRule>
    <cfRule type="expression" dxfId="718" priority="1004">
      <formula>IF(RIGHT(TEXT(AI488,"0.#"),1)=".",TRUE,FALSE)</formula>
    </cfRule>
  </conditionalFormatting>
  <conditionalFormatting sqref="AM514">
    <cfRule type="expression" dxfId="717" priority="995">
      <formula>IF(RIGHT(TEXT(AM514,"0.#"),1)=".",FALSE,TRUE)</formula>
    </cfRule>
    <cfRule type="expression" dxfId="716" priority="996">
      <formula>IF(RIGHT(TEXT(AM514,"0.#"),1)=".",TRUE,FALSE)</formula>
    </cfRule>
  </conditionalFormatting>
  <conditionalFormatting sqref="AM512">
    <cfRule type="expression" dxfId="715" priority="999">
      <formula>IF(RIGHT(TEXT(AM512,"0.#"),1)=".",FALSE,TRUE)</formula>
    </cfRule>
    <cfRule type="expression" dxfId="714" priority="1000">
      <formula>IF(RIGHT(TEXT(AM512,"0.#"),1)=".",TRUE,FALSE)</formula>
    </cfRule>
  </conditionalFormatting>
  <conditionalFormatting sqref="AM513">
    <cfRule type="expression" dxfId="713" priority="997">
      <formula>IF(RIGHT(TEXT(AM513,"0.#"),1)=".",FALSE,TRUE)</formula>
    </cfRule>
    <cfRule type="expression" dxfId="712" priority="998">
      <formula>IF(RIGHT(TEXT(AM513,"0.#"),1)=".",TRUE,FALSE)</formula>
    </cfRule>
  </conditionalFormatting>
  <conditionalFormatting sqref="AI514">
    <cfRule type="expression" dxfId="711" priority="989">
      <formula>IF(RIGHT(TEXT(AI514,"0.#"),1)=".",FALSE,TRUE)</formula>
    </cfRule>
    <cfRule type="expression" dxfId="710" priority="990">
      <formula>IF(RIGHT(TEXT(AI514,"0.#"),1)=".",TRUE,FALSE)</formula>
    </cfRule>
  </conditionalFormatting>
  <conditionalFormatting sqref="AI512">
    <cfRule type="expression" dxfId="709" priority="993">
      <formula>IF(RIGHT(TEXT(AI512,"0.#"),1)=".",FALSE,TRUE)</formula>
    </cfRule>
    <cfRule type="expression" dxfId="708" priority="994">
      <formula>IF(RIGHT(TEXT(AI512,"0.#"),1)=".",TRUE,FALSE)</formula>
    </cfRule>
  </conditionalFormatting>
  <conditionalFormatting sqref="AI513">
    <cfRule type="expression" dxfId="707" priority="991">
      <formula>IF(RIGHT(TEXT(AI513,"0.#"),1)=".",FALSE,TRUE)</formula>
    </cfRule>
    <cfRule type="expression" dxfId="706" priority="992">
      <formula>IF(RIGHT(TEXT(AI513,"0.#"),1)=".",TRUE,FALSE)</formula>
    </cfRule>
  </conditionalFormatting>
  <conditionalFormatting sqref="AM519">
    <cfRule type="expression" dxfId="705" priority="935">
      <formula>IF(RIGHT(TEXT(AM519,"0.#"),1)=".",FALSE,TRUE)</formula>
    </cfRule>
    <cfRule type="expression" dxfId="704" priority="936">
      <formula>IF(RIGHT(TEXT(AM519,"0.#"),1)=".",TRUE,FALSE)</formula>
    </cfRule>
  </conditionalFormatting>
  <conditionalFormatting sqref="AM517">
    <cfRule type="expression" dxfId="703" priority="939">
      <formula>IF(RIGHT(TEXT(AM517,"0.#"),1)=".",FALSE,TRUE)</formula>
    </cfRule>
    <cfRule type="expression" dxfId="702" priority="940">
      <formula>IF(RIGHT(TEXT(AM517,"0.#"),1)=".",TRUE,FALSE)</formula>
    </cfRule>
  </conditionalFormatting>
  <conditionalFormatting sqref="AM518">
    <cfRule type="expression" dxfId="701" priority="937">
      <formula>IF(RIGHT(TEXT(AM518,"0.#"),1)=".",FALSE,TRUE)</formula>
    </cfRule>
    <cfRule type="expression" dxfId="700" priority="938">
      <formula>IF(RIGHT(TEXT(AM518,"0.#"),1)=".",TRUE,FALSE)</formula>
    </cfRule>
  </conditionalFormatting>
  <conditionalFormatting sqref="AI519">
    <cfRule type="expression" dxfId="699" priority="929">
      <formula>IF(RIGHT(TEXT(AI519,"0.#"),1)=".",FALSE,TRUE)</formula>
    </cfRule>
    <cfRule type="expression" dxfId="698" priority="930">
      <formula>IF(RIGHT(TEXT(AI519,"0.#"),1)=".",TRUE,FALSE)</formula>
    </cfRule>
  </conditionalFormatting>
  <conditionalFormatting sqref="AI517">
    <cfRule type="expression" dxfId="697" priority="933">
      <formula>IF(RIGHT(TEXT(AI517,"0.#"),1)=".",FALSE,TRUE)</formula>
    </cfRule>
    <cfRule type="expression" dxfId="696" priority="934">
      <formula>IF(RIGHT(TEXT(AI517,"0.#"),1)=".",TRUE,FALSE)</formula>
    </cfRule>
  </conditionalFormatting>
  <conditionalFormatting sqref="AI518">
    <cfRule type="expression" dxfId="695" priority="931">
      <formula>IF(RIGHT(TEXT(AI518,"0.#"),1)=".",FALSE,TRUE)</formula>
    </cfRule>
    <cfRule type="expression" dxfId="694" priority="932">
      <formula>IF(RIGHT(TEXT(AI518,"0.#"),1)=".",TRUE,FALSE)</formula>
    </cfRule>
  </conditionalFormatting>
  <conditionalFormatting sqref="AM524">
    <cfRule type="expression" dxfId="693" priority="923">
      <formula>IF(RIGHT(TEXT(AM524,"0.#"),1)=".",FALSE,TRUE)</formula>
    </cfRule>
    <cfRule type="expression" dxfId="692" priority="924">
      <formula>IF(RIGHT(TEXT(AM524,"0.#"),1)=".",TRUE,FALSE)</formula>
    </cfRule>
  </conditionalFormatting>
  <conditionalFormatting sqref="AM522">
    <cfRule type="expression" dxfId="691" priority="927">
      <formula>IF(RIGHT(TEXT(AM522,"0.#"),1)=".",FALSE,TRUE)</formula>
    </cfRule>
    <cfRule type="expression" dxfId="690" priority="928">
      <formula>IF(RIGHT(TEXT(AM522,"0.#"),1)=".",TRUE,FALSE)</formula>
    </cfRule>
  </conditionalFormatting>
  <conditionalFormatting sqref="AM523">
    <cfRule type="expression" dxfId="689" priority="925">
      <formula>IF(RIGHT(TEXT(AM523,"0.#"),1)=".",FALSE,TRUE)</formula>
    </cfRule>
    <cfRule type="expression" dxfId="688" priority="926">
      <formula>IF(RIGHT(TEXT(AM523,"0.#"),1)=".",TRUE,FALSE)</formula>
    </cfRule>
  </conditionalFormatting>
  <conditionalFormatting sqref="AI524">
    <cfRule type="expression" dxfId="687" priority="917">
      <formula>IF(RIGHT(TEXT(AI524,"0.#"),1)=".",FALSE,TRUE)</formula>
    </cfRule>
    <cfRule type="expression" dxfId="686" priority="918">
      <formula>IF(RIGHT(TEXT(AI524,"0.#"),1)=".",TRUE,FALSE)</formula>
    </cfRule>
  </conditionalFormatting>
  <conditionalFormatting sqref="AI522">
    <cfRule type="expression" dxfId="685" priority="921">
      <formula>IF(RIGHT(TEXT(AI522,"0.#"),1)=".",FALSE,TRUE)</formula>
    </cfRule>
    <cfRule type="expression" dxfId="684" priority="922">
      <formula>IF(RIGHT(TEXT(AI522,"0.#"),1)=".",TRUE,FALSE)</formula>
    </cfRule>
  </conditionalFormatting>
  <conditionalFormatting sqref="AI523">
    <cfRule type="expression" dxfId="683" priority="919">
      <formula>IF(RIGHT(TEXT(AI523,"0.#"),1)=".",FALSE,TRUE)</formula>
    </cfRule>
    <cfRule type="expression" dxfId="682" priority="920">
      <formula>IF(RIGHT(TEXT(AI523,"0.#"),1)=".",TRUE,FALSE)</formula>
    </cfRule>
  </conditionalFormatting>
  <conditionalFormatting sqref="AM529">
    <cfRule type="expression" dxfId="681" priority="911">
      <formula>IF(RIGHT(TEXT(AM529,"0.#"),1)=".",FALSE,TRUE)</formula>
    </cfRule>
    <cfRule type="expression" dxfId="680" priority="912">
      <formula>IF(RIGHT(TEXT(AM529,"0.#"),1)=".",TRUE,FALSE)</formula>
    </cfRule>
  </conditionalFormatting>
  <conditionalFormatting sqref="AM527">
    <cfRule type="expression" dxfId="679" priority="915">
      <formula>IF(RIGHT(TEXT(AM527,"0.#"),1)=".",FALSE,TRUE)</formula>
    </cfRule>
    <cfRule type="expression" dxfId="678" priority="916">
      <formula>IF(RIGHT(TEXT(AM527,"0.#"),1)=".",TRUE,FALSE)</formula>
    </cfRule>
  </conditionalFormatting>
  <conditionalFormatting sqref="AM528">
    <cfRule type="expression" dxfId="677" priority="913">
      <formula>IF(RIGHT(TEXT(AM528,"0.#"),1)=".",FALSE,TRUE)</formula>
    </cfRule>
    <cfRule type="expression" dxfId="676" priority="914">
      <formula>IF(RIGHT(TEXT(AM528,"0.#"),1)=".",TRUE,FALSE)</formula>
    </cfRule>
  </conditionalFormatting>
  <conditionalFormatting sqref="AI529">
    <cfRule type="expression" dxfId="675" priority="905">
      <formula>IF(RIGHT(TEXT(AI529,"0.#"),1)=".",FALSE,TRUE)</formula>
    </cfRule>
    <cfRule type="expression" dxfId="674" priority="906">
      <formula>IF(RIGHT(TEXT(AI529,"0.#"),1)=".",TRUE,FALSE)</formula>
    </cfRule>
  </conditionalFormatting>
  <conditionalFormatting sqref="AI527">
    <cfRule type="expression" dxfId="673" priority="909">
      <formula>IF(RIGHT(TEXT(AI527,"0.#"),1)=".",FALSE,TRUE)</formula>
    </cfRule>
    <cfRule type="expression" dxfId="672" priority="910">
      <formula>IF(RIGHT(TEXT(AI527,"0.#"),1)=".",TRUE,FALSE)</formula>
    </cfRule>
  </conditionalFormatting>
  <conditionalFormatting sqref="AI528">
    <cfRule type="expression" dxfId="671" priority="907">
      <formula>IF(RIGHT(TEXT(AI528,"0.#"),1)=".",FALSE,TRUE)</formula>
    </cfRule>
    <cfRule type="expression" dxfId="670" priority="908">
      <formula>IF(RIGHT(TEXT(AI528,"0.#"),1)=".",TRUE,FALSE)</formula>
    </cfRule>
  </conditionalFormatting>
  <conditionalFormatting sqref="AM494">
    <cfRule type="expression" dxfId="669" priority="983">
      <formula>IF(RIGHT(TEXT(AM494,"0.#"),1)=".",FALSE,TRUE)</formula>
    </cfRule>
    <cfRule type="expression" dxfId="668" priority="984">
      <formula>IF(RIGHT(TEXT(AM494,"0.#"),1)=".",TRUE,FALSE)</formula>
    </cfRule>
  </conditionalFormatting>
  <conditionalFormatting sqref="AM492">
    <cfRule type="expression" dxfId="667" priority="987">
      <formula>IF(RIGHT(TEXT(AM492,"0.#"),1)=".",FALSE,TRUE)</formula>
    </cfRule>
    <cfRule type="expression" dxfId="666" priority="988">
      <formula>IF(RIGHT(TEXT(AM492,"0.#"),1)=".",TRUE,FALSE)</formula>
    </cfRule>
  </conditionalFormatting>
  <conditionalFormatting sqref="AM493">
    <cfRule type="expression" dxfId="665" priority="985">
      <formula>IF(RIGHT(TEXT(AM493,"0.#"),1)=".",FALSE,TRUE)</formula>
    </cfRule>
    <cfRule type="expression" dxfId="664" priority="986">
      <formula>IF(RIGHT(TEXT(AM493,"0.#"),1)=".",TRUE,FALSE)</formula>
    </cfRule>
  </conditionalFormatting>
  <conditionalFormatting sqref="AI494">
    <cfRule type="expression" dxfId="663" priority="977">
      <formula>IF(RIGHT(TEXT(AI494,"0.#"),1)=".",FALSE,TRUE)</formula>
    </cfRule>
    <cfRule type="expression" dxfId="662" priority="978">
      <formula>IF(RIGHT(TEXT(AI494,"0.#"),1)=".",TRUE,FALSE)</formula>
    </cfRule>
  </conditionalFormatting>
  <conditionalFormatting sqref="AI492">
    <cfRule type="expression" dxfId="661" priority="981">
      <formula>IF(RIGHT(TEXT(AI492,"0.#"),1)=".",FALSE,TRUE)</formula>
    </cfRule>
    <cfRule type="expression" dxfId="660" priority="982">
      <formula>IF(RIGHT(TEXT(AI492,"0.#"),1)=".",TRUE,FALSE)</formula>
    </cfRule>
  </conditionalFormatting>
  <conditionalFormatting sqref="AI493">
    <cfRule type="expression" dxfId="659" priority="979">
      <formula>IF(RIGHT(TEXT(AI493,"0.#"),1)=".",FALSE,TRUE)</formula>
    </cfRule>
    <cfRule type="expression" dxfId="658" priority="980">
      <formula>IF(RIGHT(TEXT(AI493,"0.#"),1)=".",TRUE,FALSE)</formula>
    </cfRule>
  </conditionalFormatting>
  <conditionalFormatting sqref="AM499">
    <cfRule type="expression" dxfId="657" priority="971">
      <formula>IF(RIGHT(TEXT(AM499,"0.#"),1)=".",FALSE,TRUE)</formula>
    </cfRule>
    <cfRule type="expression" dxfId="656" priority="972">
      <formula>IF(RIGHT(TEXT(AM499,"0.#"),1)=".",TRUE,FALSE)</formula>
    </cfRule>
  </conditionalFormatting>
  <conditionalFormatting sqref="AM497">
    <cfRule type="expression" dxfId="655" priority="975">
      <formula>IF(RIGHT(TEXT(AM497,"0.#"),1)=".",FALSE,TRUE)</formula>
    </cfRule>
    <cfRule type="expression" dxfId="654" priority="976">
      <formula>IF(RIGHT(TEXT(AM497,"0.#"),1)=".",TRUE,FALSE)</formula>
    </cfRule>
  </conditionalFormatting>
  <conditionalFormatting sqref="AM498">
    <cfRule type="expression" dxfId="653" priority="973">
      <formula>IF(RIGHT(TEXT(AM498,"0.#"),1)=".",FALSE,TRUE)</formula>
    </cfRule>
    <cfRule type="expression" dxfId="652" priority="974">
      <formula>IF(RIGHT(TEXT(AM498,"0.#"),1)=".",TRUE,FALSE)</formula>
    </cfRule>
  </conditionalFormatting>
  <conditionalFormatting sqref="AI499">
    <cfRule type="expression" dxfId="651" priority="965">
      <formula>IF(RIGHT(TEXT(AI499,"0.#"),1)=".",FALSE,TRUE)</formula>
    </cfRule>
    <cfRule type="expression" dxfId="650" priority="966">
      <formula>IF(RIGHT(TEXT(AI499,"0.#"),1)=".",TRUE,FALSE)</formula>
    </cfRule>
  </conditionalFormatting>
  <conditionalFormatting sqref="AI497">
    <cfRule type="expression" dxfId="649" priority="969">
      <formula>IF(RIGHT(TEXT(AI497,"0.#"),1)=".",FALSE,TRUE)</formula>
    </cfRule>
    <cfRule type="expression" dxfId="648" priority="970">
      <formula>IF(RIGHT(TEXT(AI497,"0.#"),1)=".",TRUE,FALSE)</formula>
    </cfRule>
  </conditionalFormatting>
  <conditionalFormatting sqref="AI498">
    <cfRule type="expression" dxfId="647" priority="967">
      <formula>IF(RIGHT(TEXT(AI498,"0.#"),1)=".",FALSE,TRUE)</formula>
    </cfRule>
    <cfRule type="expression" dxfId="646" priority="968">
      <formula>IF(RIGHT(TEXT(AI498,"0.#"),1)=".",TRUE,FALSE)</formula>
    </cfRule>
  </conditionalFormatting>
  <conditionalFormatting sqref="AM504">
    <cfRule type="expression" dxfId="645" priority="959">
      <formula>IF(RIGHT(TEXT(AM504,"0.#"),1)=".",FALSE,TRUE)</formula>
    </cfRule>
    <cfRule type="expression" dxfId="644" priority="960">
      <formula>IF(RIGHT(TEXT(AM504,"0.#"),1)=".",TRUE,FALSE)</formula>
    </cfRule>
  </conditionalFormatting>
  <conditionalFormatting sqref="AM502">
    <cfRule type="expression" dxfId="643" priority="963">
      <formula>IF(RIGHT(TEXT(AM502,"0.#"),1)=".",FALSE,TRUE)</formula>
    </cfRule>
    <cfRule type="expression" dxfId="642" priority="964">
      <formula>IF(RIGHT(TEXT(AM502,"0.#"),1)=".",TRUE,FALSE)</formula>
    </cfRule>
  </conditionalFormatting>
  <conditionalFormatting sqref="AM503">
    <cfRule type="expression" dxfId="641" priority="961">
      <formula>IF(RIGHT(TEXT(AM503,"0.#"),1)=".",FALSE,TRUE)</formula>
    </cfRule>
    <cfRule type="expression" dxfId="640" priority="962">
      <formula>IF(RIGHT(TEXT(AM503,"0.#"),1)=".",TRUE,FALSE)</formula>
    </cfRule>
  </conditionalFormatting>
  <conditionalFormatting sqref="AI504">
    <cfRule type="expression" dxfId="639" priority="953">
      <formula>IF(RIGHT(TEXT(AI504,"0.#"),1)=".",FALSE,TRUE)</formula>
    </cfRule>
    <cfRule type="expression" dxfId="638" priority="954">
      <formula>IF(RIGHT(TEXT(AI504,"0.#"),1)=".",TRUE,FALSE)</formula>
    </cfRule>
  </conditionalFormatting>
  <conditionalFormatting sqref="AI502">
    <cfRule type="expression" dxfId="637" priority="957">
      <formula>IF(RIGHT(TEXT(AI502,"0.#"),1)=".",FALSE,TRUE)</formula>
    </cfRule>
    <cfRule type="expression" dxfId="636" priority="958">
      <formula>IF(RIGHT(TEXT(AI502,"0.#"),1)=".",TRUE,FALSE)</formula>
    </cfRule>
  </conditionalFormatting>
  <conditionalFormatting sqref="AI503">
    <cfRule type="expression" dxfId="635" priority="955">
      <formula>IF(RIGHT(TEXT(AI503,"0.#"),1)=".",FALSE,TRUE)</formula>
    </cfRule>
    <cfRule type="expression" dxfId="634" priority="956">
      <formula>IF(RIGHT(TEXT(AI503,"0.#"),1)=".",TRUE,FALSE)</formula>
    </cfRule>
  </conditionalFormatting>
  <conditionalFormatting sqref="AM509">
    <cfRule type="expression" dxfId="633" priority="947">
      <formula>IF(RIGHT(TEXT(AM509,"0.#"),1)=".",FALSE,TRUE)</formula>
    </cfRule>
    <cfRule type="expression" dxfId="632" priority="948">
      <formula>IF(RIGHT(TEXT(AM509,"0.#"),1)=".",TRUE,FALSE)</formula>
    </cfRule>
  </conditionalFormatting>
  <conditionalFormatting sqref="AM507">
    <cfRule type="expression" dxfId="631" priority="951">
      <formula>IF(RIGHT(TEXT(AM507,"0.#"),1)=".",FALSE,TRUE)</formula>
    </cfRule>
    <cfRule type="expression" dxfId="630" priority="952">
      <formula>IF(RIGHT(TEXT(AM507,"0.#"),1)=".",TRUE,FALSE)</formula>
    </cfRule>
  </conditionalFormatting>
  <conditionalFormatting sqref="AM508">
    <cfRule type="expression" dxfId="629" priority="949">
      <formula>IF(RIGHT(TEXT(AM508,"0.#"),1)=".",FALSE,TRUE)</formula>
    </cfRule>
    <cfRule type="expression" dxfId="628" priority="950">
      <formula>IF(RIGHT(TEXT(AM508,"0.#"),1)=".",TRUE,FALSE)</formula>
    </cfRule>
  </conditionalFormatting>
  <conditionalFormatting sqref="AI509">
    <cfRule type="expression" dxfId="627" priority="941">
      <formula>IF(RIGHT(TEXT(AI509,"0.#"),1)=".",FALSE,TRUE)</formula>
    </cfRule>
    <cfRule type="expression" dxfId="626" priority="942">
      <formula>IF(RIGHT(TEXT(AI509,"0.#"),1)=".",TRUE,FALSE)</formula>
    </cfRule>
  </conditionalFormatting>
  <conditionalFormatting sqref="AI507">
    <cfRule type="expression" dxfId="625" priority="945">
      <formula>IF(RIGHT(TEXT(AI507,"0.#"),1)=".",FALSE,TRUE)</formula>
    </cfRule>
    <cfRule type="expression" dxfId="624" priority="946">
      <formula>IF(RIGHT(TEXT(AI507,"0.#"),1)=".",TRUE,FALSE)</formula>
    </cfRule>
  </conditionalFormatting>
  <conditionalFormatting sqref="AI508">
    <cfRule type="expression" dxfId="623" priority="943">
      <formula>IF(RIGHT(TEXT(AI508,"0.#"),1)=".",FALSE,TRUE)</formula>
    </cfRule>
    <cfRule type="expression" dxfId="622" priority="944">
      <formula>IF(RIGHT(TEXT(AI508,"0.#"),1)=".",TRUE,FALSE)</formula>
    </cfRule>
  </conditionalFormatting>
  <conditionalFormatting sqref="AM543">
    <cfRule type="expression" dxfId="621" priority="899">
      <formula>IF(RIGHT(TEXT(AM543,"0.#"),1)=".",FALSE,TRUE)</formula>
    </cfRule>
    <cfRule type="expression" dxfId="620" priority="900">
      <formula>IF(RIGHT(TEXT(AM543,"0.#"),1)=".",TRUE,FALSE)</formula>
    </cfRule>
  </conditionalFormatting>
  <conditionalFormatting sqref="AM541">
    <cfRule type="expression" dxfId="619" priority="903">
      <formula>IF(RIGHT(TEXT(AM541,"0.#"),1)=".",FALSE,TRUE)</formula>
    </cfRule>
    <cfRule type="expression" dxfId="618" priority="904">
      <formula>IF(RIGHT(TEXT(AM541,"0.#"),1)=".",TRUE,FALSE)</formula>
    </cfRule>
  </conditionalFormatting>
  <conditionalFormatting sqref="AM542">
    <cfRule type="expression" dxfId="617" priority="901">
      <formula>IF(RIGHT(TEXT(AM542,"0.#"),1)=".",FALSE,TRUE)</formula>
    </cfRule>
    <cfRule type="expression" dxfId="616" priority="902">
      <formula>IF(RIGHT(TEXT(AM542,"0.#"),1)=".",TRUE,FALSE)</formula>
    </cfRule>
  </conditionalFormatting>
  <conditionalFormatting sqref="AI543">
    <cfRule type="expression" dxfId="615" priority="893">
      <formula>IF(RIGHT(TEXT(AI543,"0.#"),1)=".",FALSE,TRUE)</formula>
    </cfRule>
    <cfRule type="expression" dxfId="614" priority="894">
      <formula>IF(RIGHT(TEXT(AI543,"0.#"),1)=".",TRUE,FALSE)</formula>
    </cfRule>
  </conditionalFormatting>
  <conditionalFormatting sqref="AI541">
    <cfRule type="expression" dxfId="613" priority="897">
      <formula>IF(RIGHT(TEXT(AI541,"0.#"),1)=".",FALSE,TRUE)</formula>
    </cfRule>
    <cfRule type="expression" dxfId="612" priority="898">
      <formula>IF(RIGHT(TEXT(AI541,"0.#"),1)=".",TRUE,FALSE)</formula>
    </cfRule>
  </conditionalFormatting>
  <conditionalFormatting sqref="AI542">
    <cfRule type="expression" dxfId="611" priority="895">
      <formula>IF(RIGHT(TEXT(AI542,"0.#"),1)=".",FALSE,TRUE)</formula>
    </cfRule>
    <cfRule type="expression" dxfId="610" priority="896">
      <formula>IF(RIGHT(TEXT(AI542,"0.#"),1)=".",TRUE,FALSE)</formula>
    </cfRule>
  </conditionalFormatting>
  <conditionalFormatting sqref="AM568">
    <cfRule type="expression" dxfId="609" priority="887">
      <formula>IF(RIGHT(TEXT(AM568,"0.#"),1)=".",FALSE,TRUE)</formula>
    </cfRule>
    <cfRule type="expression" dxfId="608" priority="888">
      <formula>IF(RIGHT(TEXT(AM568,"0.#"),1)=".",TRUE,FALSE)</formula>
    </cfRule>
  </conditionalFormatting>
  <conditionalFormatting sqref="AM566">
    <cfRule type="expression" dxfId="607" priority="891">
      <formula>IF(RIGHT(TEXT(AM566,"0.#"),1)=".",FALSE,TRUE)</formula>
    </cfRule>
    <cfRule type="expression" dxfId="606" priority="892">
      <formula>IF(RIGHT(TEXT(AM566,"0.#"),1)=".",TRUE,FALSE)</formula>
    </cfRule>
  </conditionalFormatting>
  <conditionalFormatting sqref="AM567">
    <cfRule type="expression" dxfId="605" priority="889">
      <formula>IF(RIGHT(TEXT(AM567,"0.#"),1)=".",FALSE,TRUE)</formula>
    </cfRule>
    <cfRule type="expression" dxfId="604" priority="890">
      <formula>IF(RIGHT(TEXT(AM567,"0.#"),1)=".",TRUE,FALSE)</formula>
    </cfRule>
  </conditionalFormatting>
  <conditionalFormatting sqref="AI568">
    <cfRule type="expression" dxfId="603" priority="881">
      <formula>IF(RIGHT(TEXT(AI568,"0.#"),1)=".",FALSE,TRUE)</formula>
    </cfRule>
    <cfRule type="expression" dxfId="602" priority="882">
      <formula>IF(RIGHT(TEXT(AI568,"0.#"),1)=".",TRUE,FALSE)</formula>
    </cfRule>
  </conditionalFormatting>
  <conditionalFormatting sqref="AI566">
    <cfRule type="expression" dxfId="601" priority="885">
      <formula>IF(RIGHT(TEXT(AI566,"0.#"),1)=".",FALSE,TRUE)</formula>
    </cfRule>
    <cfRule type="expression" dxfId="600" priority="886">
      <formula>IF(RIGHT(TEXT(AI566,"0.#"),1)=".",TRUE,FALSE)</formula>
    </cfRule>
  </conditionalFormatting>
  <conditionalFormatting sqref="AI567">
    <cfRule type="expression" dxfId="599" priority="883">
      <formula>IF(RIGHT(TEXT(AI567,"0.#"),1)=".",FALSE,TRUE)</formula>
    </cfRule>
    <cfRule type="expression" dxfId="598" priority="884">
      <formula>IF(RIGHT(TEXT(AI567,"0.#"),1)=".",TRUE,FALSE)</formula>
    </cfRule>
  </conditionalFormatting>
  <conditionalFormatting sqref="AM573">
    <cfRule type="expression" dxfId="597" priority="827">
      <formula>IF(RIGHT(TEXT(AM573,"0.#"),1)=".",FALSE,TRUE)</formula>
    </cfRule>
    <cfRule type="expression" dxfId="596" priority="828">
      <formula>IF(RIGHT(TEXT(AM573,"0.#"),1)=".",TRUE,FALSE)</formula>
    </cfRule>
  </conditionalFormatting>
  <conditionalFormatting sqref="AM571">
    <cfRule type="expression" dxfId="595" priority="831">
      <formula>IF(RIGHT(TEXT(AM571,"0.#"),1)=".",FALSE,TRUE)</formula>
    </cfRule>
    <cfRule type="expression" dxfId="594" priority="832">
      <formula>IF(RIGHT(TEXT(AM571,"0.#"),1)=".",TRUE,FALSE)</formula>
    </cfRule>
  </conditionalFormatting>
  <conditionalFormatting sqref="AM572">
    <cfRule type="expression" dxfId="593" priority="829">
      <formula>IF(RIGHT(TEXT(AM572,"0.#"),1)=".",FALSE,TRUE)</formula>
    </cfRule>
    <cfRule type="expression" dxfId="592" priority="830">
      <formula>IF(RIGHT(TEXT(AM572,"0.#"),1)=".",TRUE,FALSE)</formula>
    </cfRule>
  </conditionalFormatting>
  <conditionalFormatting sqref="AI573">
    <cfRule type="expression" dxfId="591" priority="821">
      <formula>IF(RIGHT(TEXT(AI573,"0.#"),1)=".",FALSE,TRUE)</formula>
    </cfRule>
    <cfRule type="expression" dxfId="590" priority="822">
      <formula>IF(RIGHT(TEXT(AI573,"0.#"),1)=".",TRUE,FALSE)</formula>
    </cfRule>
  </conditionalFormatting>
  <conditionalFormatting sqref="AI571">
    <cfRule type="expression" dxfId="589" priority="825">
      <formula>IF(RIGHT(TEXT(AI571,"0.#"),1)=".",FALSE,TRUE)</formula>
    </cfRule>
    <cfRule type="expression" dxfId="588" priority="826">
      <formula>IF(RIGHT(TEXT(AI571,"0.#"),1)=".",TRUE,FALSE)</formula>
    </cfRule>
  </conditionalFormatting>
  <conditionalFormatting sqref="AI572">
    <cfRule type="expression" dxfId="587" priority="823">
      <formula>IF(RIGHT(TEXT(AI572,"0.#"),1)=".",FALSE,TRUE)</formula>
    </cfRule>
    <cfRule type="expression" dxfId="586" priority="824">
      <formula>IF(RIGHT(TEXT(AI572,"0.#"),1)=".",TRUE,FALSE)</formula>
    </cfRule>
  </conditionalFormatting>
  <conditionalFormatting sqref="AM578">
    <cfRule type="expression" dxfId="585" priority="815">
      <formula>IF(RIGHT(TEXT(AM578,"0.#"),1)=".",FALSE,TRUE)</formula>
    </cfRule>
    <cfRule type="expression" dxfId="584" priority="816">
      <formula>IF(RIGHT(TEXT(AM578,"0.#"),1)=".",TRUE,FALSE)</formula>
    </cfRule>
  </conditionalFormatting>
  <conditionalFormatting sqref="AM576">
    <cfRule type="expression" dxfId="583" priority="819">
      <formula>IF(RIGHT(TEXT(AM576,"0.#"),1)=".",FALSE,TRUE)</formula>
    </cfRule>
    <cfRule type="expression" dxfId="582" priority="820">
      <formula>IF(RIGHT(TEXT(AM576,"0.#"),1)=".",TRUE,FALSE)</formula>
    </cfRule>
  </conditionalFormatting>
  <conditionalFormatting sqref="AM577">
    <cfRule type="expression" dxfId="581" priority="817">
      <formula>IF(RIGHT(TEXT(AM577,"0.#"),1)=".",FALSE,TRUE)</formula>
    </cfRule>
    <cfRule type="expression" dxfId="580" priority="818">
      <formula>IF(RIGHT(TEXT(AM577,"0.#"),1)=".",TRUE,FALSE)</formula>
    </cfRule>
  </conditionalFormatting>
  <conditionalFormatting sqref="AI578">
    <cfRule type="expression" dxfId="579" priority="809">
      <formula>IF(RIGHT(TEXT(AI578,"0.#"),1)=".",FALSE,TRUE)</formula>
    </cfRule>
    <cfRule type="expression" dxfId="578" priority="810">
      <formula>IF(RIGHT(TEXT(AI578,"0.#"),1)=".",TRUE,FALSE)</formula>
    </cfRule>
  </conditionalFormatting>
  <conditionalFormatting sqref="AI576">
    <cfRule type="expression" dxfId="577" priority="813">
      <formula>IF(RIGHT(TEXT(AI576,"0.#"),1)=".",FALSE,TRUE)</formula>
    </cfRule>
    <cfRule type="expression" dxfId="576" priority="814">
      <formula>IF(RIGHT(TEXT(AI576,"0.#"),1)=".",TRUE,FALSE)</formula>
    </cfRule>
  </conditionalFormatting>
  <conditionalFormatting sqref="AI577">
    <cfRule type="expression" dxfId="575" priority="811">
      <formula>IF(RIGHT(TEXT(AI577,"0.#"),1)=".",FALSE,TRUE)</formula>
    </cfRule>
    <cfRule type="expression" dxfId="574" priority="812">
      <formula>IF(RIGHT(TEXT(AI577,"0.#"),1)=".",TRUE,FALSE)</formula>
    </cfRule>
  </conditionalFormatting>
  <conditionalFormatting sqref="AM583">
    <cfRule type="expression" dxfId="573" priority="803">
      <formula>IF(RIGHT(TEXT(AM583,"0.#"),1)=".",FALSE,TRUE)</formula>
    </cfRule>
    <cfRule type="expression" dxfId="572" priority="804">
      <formula>IF(RIGHT(TEXT(AM583,"0.#"),1)=".",TRUE,FALSE)</formula>
    </cfRule>
  </conditionalFormatting>
  <conditionalFormatting sqref="AM581">
    <cfRule type="expression" dxfId="571" priority="807">
      <formula>IF(RIGHT(TEXT(AM581,"0.#"),1)=".",FALSE,TRUE)</formula>
    </cfRule>
    <cfRule type="expression" dxfId="570" priority="808">
      <formula>IF(RIGHT(TEXT(AM581,"0.#"),1)=".",TRUE,FALSE)</formula>
    </cfRule>
  </conditionalFormatting>
  <conditionalFormatting sqref="AM582">
    <cfRule type="expression" dxfId="569" priority="805">
      <formula>IF(RIGHT(TEXT(AM582,"0.#"),1)=".",FALSE,TRUE)</formula>
    </cfRule>
    <cfRule type="expression" dxfId="568" priority="806">
      <formula>IF(RIGHT(TEXT(AM582,"0.#"),1)=".",TRUE,FALSE)</formula>
    </cfRule>
  </conditionalFormatting>
  <conditionalFormatting sqref="AI583">
    <cfRule type="expression" dxfId="567" priority="797">
      <formula>IF(RIGHT(TEXT(AI583,"0.#"),1)=".",FALSE,TRUE)</formula>
    </cfRule>
    <cfRule type="expression" dxfId="566" priority="798">
      <formula>IF(RIGHT(TEXT(AI583,"0.#"),1)=".",TRUE,FALSE)</formula>
    </cfRule>
  </conditionalFormatting>
  <conditionalFormatting sqref="AI581">
    <cfRule type="expression" dxfId="565" priority="801">
      <formula>IF(RIGHT(TEXT(AI581,"0.#"),1)=".",FALSE,TRUE)</formula>
    </cfRule>
    <cfRule type="expression" dxfId="564" priority="802">
      <formula>IF(RIGHT(TEXT(AI581,"0.#"),1)=".",TRUE,FALSE)</formula>
    </cfRule>
  </conditionalFormatting>
  <conditionalFormatting sqref="AI582">
    <cfRule type="expression" dxfId="563" priority="799">
      <formula>IF(RIGHT(TEXT(AI582,"0.#"),1)=".",FALSE,TRUE)</formula>
    </cfRule>
    <cfRule type="expression" dxfId="562" priority="800">
      <formula>IF(RIGHT(TEXT(AI582,"0.#"),1)=".",TRUE,FALSE)</formula>
    </cfRule>
  </conditionalFormatting>
  <conditionalFormatting sqref="AM548">
    <cfRule type="expression" dxfId="561" priority="875">
      <formula>IF(RIGHT(TEXT(AM548,"0.#"),1)=".",FALSE,TRUE)</formula>
    </cfRule>
    <cfRule type="expression" dxfId="560" priority="876">
      <formula>IF(RIGHT(TEXT(AM548,"0.#"),1)=".",TRUE,FALSE)</formula>
    </cfRule>
  </conditionalFormatting>
  <conditionalFormatting sqref="AM546">
    <cfRule type="expression" dxfId="559" priority="879">
      <formula>IF(RIGHT(TEXT(AM546,"0.#"),1)=".",FALSE,TRUE)</formula>
    </cfRule>
    <cfRule type="expression" dxfId="558" priority="880">
      <formula>IF(RIGHT(TEXT(AM546,"0.#"),1)=".",TRUE,FALSE)</formula>
    </cfRule>
  </conditionalFormatting>
  <conditionalFormatting sqref="AM547">
    <cfRule type="expression" dxfId="557" priority="877">
      <formula>IF(RIGHT(TEXT(AM547,"0.#"),1)=".",FALSE,TRUE)</formula>
    </cfRule>
    <cfRule type="expression" dxfId="556" priority="878">
      <formula>IF(RIGHT(TEXT(AM547,"0.#"),1)=".",TRUE,FALSE)</formula>
    </cfRule>
  </conditionalFormatting>
  <conditionalFormatting sqref="AI548">
    <cfRule type="expression" dxfId="555" priority="869">
      <formula>IF(RIGHT(TEXT(AI548,"0.#"),1)=".",FALSE,TRUE)</formula>
    </cfRule>
    <cfRule type="expression" dxfId="554" priority="870">
      <formula>IF(RIGHT(TEXT(AI548,"0.#"),1)=".",TRUE,FALSE)</formula>
    </cfRule>
  </conditionalFormatting>
  <conditionalFormatting sqref="AI546">
    <cfRule type="expression" dxfId="553" priority="873">
      <formula>IF(RIGHT(TEXT(AI546,"0.#"),1)=".",FALSE,TRUE)</formula>
    </cfRule>
    <cfRule type="expression" dxfId="552" priority="874">
      <formula>IF(RIGHT(TEXT(AI546,"0.#"),1)=".",TRUE,FALSE)</formula>
    </cfRule>
  </conditionalFormatting>
  <conditionalFormatting sqref="AI547">
    <cfRule type="expression" dxfId="551" priority="871">
      <formula>IF(RIGHT(TEXT(AI547,"0.#"),1)=".",FALSE,TRUE)</formula>
    </cfRule>
    <cfRule type="expression" dxfId="550" priority="872">
      <formula>IF(RIGHT(TEXT(AI547,"0.#"),1)=".",TRUE,FALSE)</formula>
    </cfRule>
  </conditionalFormatting>
  <conditionalFormatting sqref="AM553">
    <cfRule type="expression" dxfId="549" priority="863">
      <formula>IF(RIGHT(TEXT(AM553,"0.#"),1)=".",FALSE,TRUE)</formula>
    </cfRule>
    <cfRule type="expression" dxfId="548" priority="864">
      <formula>IF(RIGHT(TEXT(AM553,"0.#"),1)=".",TRUE,FALSE)</formula>
    </cfRule>
  </conditionalFormatting>
  <conditionalFormatting sqref="AM551">
    <cfRule type="expression" dxfId="547" priority="867">
      <formula>IF(RIGHT(TEXT(AM551,"0.#"),1)=".",FALSE,TRUE)</formula>
    </cfRule>
    <cfRule type="expression" dxfId="546" priority="868">
      <formula>IF(RIGHT(TEXT(AM551,"0.#"),1)=".",TRUE,FALSE)</formula>
    </cfRule>
  </conditionalFormatting>
  <conditionalFormatting sqref="AM552">
    <cfRule type="expression" dxfId="545" priority="865">
      <formula>IF(RIGHT(TEXT(AM552,"0.#"),1)=".",FALSE,TRUE)</formula>
    </cfRule>
    <cfRule type="expression" dxfId="544" priority="866">
      <formula>IF(RIGHT(TEXT(AM552,"0.#"),1)=".",TRUE,FALSE)</formula>
    </cfRule>
  </conditionalFormatting>
  <conditionalFormatting sqref="AI553">
    <cfRule type="expression" dxfId="543" priority="857">
      <formula>IF(RIGHT(TEXT(AI553,"0.#"),1)=".",FALSE,TRUE)</formula>
    </cfRule>
    <cfRule type="expression" dxfId="542" priority="858">
      <formula>IF(RIGHT(TEXT(AI553,"0.#"),1)=".",TRUE,FALSE)</formula>
    </cfRule>
  </conditionalFormatting>
  <conditionalFormatting sqref="AI551">
    <cfRule type="expression" dxfId="541" priority="861">
      <formula>IF(RIGHT(TEXT(AI551,"0.#"),1)=".",FALSE,TRUE)</formula>
    </cfRule>
    <cfRule type="expression" dxfId="540" priority="862">
      <formula>IF(RIGHT(TEXT(AI551,"0.#"),1)=".",TRUE,FALSE)</formula>
    </cfRule>
  </conditionalFormatting>
  <conditionalFormatting sqref="AI552">
    <cfRule type="expression" dxfId="539" priority="859">
      <formula>IF(RIGHT(TEXT(AI552,"0.#"),1)=".",FALSE,TRUE)</formula>
    </cfRule>
    <cfRule type="expression" dxfId="538" priority="860">
      <formula>IF(RIGHT(TEXT(AI552,"0.#"),1)=".",TRUE,FALSE)</formula>
    </cfRule>
  </conditionalFormatting>
  <conditionalFormatting sqref="AM558">
    <cfRule type="expression" dxfId="537" priority="851">
      <formula>IF(RIGHT(TEXT(AM558,"0.#"),1)=".",FALSE,TRUE)</formula>
    </cfRule>
    <cfRule type="expression" dxfId="536" priority="852">
      <formula>IF(RIGHT(TEXT(AM558,"0.#"),1)=".",TRUE,FALSE)</formula>
    </cfRule>
  </conditionalFormatting>
  <conditionalFormatting sqref="AM556">
    <cfRule type="expression" dxfId="535" priority="855">
      <formula>IF(RIGHT(TEXT(AM556,"0.#"),1)=".",FALSE,TRUE)</formula>
    </cfRule>
    <cfRule type="expression" dxfId="534" priority="856">
      <formula>IF(RIGHT(TEXT(AM556,"0.#"),1)=".",TRUE,FALSE)</formula>
    </cfRule>
  </conditionalFormatting>
  <conditionalFormatting sqref="AM557">
    <cfRule type="expression" dxfId="533" priority="853">
      <formula>IF(RIGHT(TEXT(AM557,"0.#"),1)=".",FALSE,TRUE)</formula>
    </cfRule>
    <cfRule type="expression" dxfId="532" priority="854">
      <formula>IF(RIGHT(TEXT(AM557,"0.#"),1)=".",TRUE,FALSE)</formula>
    </cfRule>
  </conditionalFormatting>
  <conditionalFormatting sqref="AI558">
    <cfRule type="expression" dxfId="531" priority="845">
      <formula>IF(RIGHT(TEXT(AI558,"0.#"),1)=".",FALSE,TRUE)</formula>
    </cfRule>
    <cfRule type="expression" dxfId="530" priority="846">
      <formula>IF(RIGHT(TEXT(AI558,"0.#"),1)=".",TRUE,FALSE)</formula>
    </cfRule>
  </conditionalFormatting>
  <conditionalFormatting sqref="AI556">
    <cfRule type="expression" dxfId="529" priority="849">
      <formula>IF(RIGHT(TEXT(AI556,"0.#"),1)=".",FALSE,TRUE)</formula>
    </cfRule>
    <cfRule type="expression" dxfId="528" priority="850">
      <formula>IF(RIGHT(TEXT(AI556,"0.#"),1)=".",TRUE,FALSE)</formula>
    </cfRule>
  </conditionalFormatting>
  <conditionalFormatting sqref="AI557">
    <cfRule type="expression" dxfId="527" priority="847">
      <formula>IF(RIGHT(TEXT(AI557,"0.#"),1)=".",FALSE,TRUE)</formula>
    </cfRule>
    <cfRule type="expression" dxfId="526" priority="848">
      <formula>IF(RIGHT(TEXT(AI557,"0.#"),1)=".",TRUE,FALSE)</formula>
    </cfRule>
  </conditionalFormatting>
  <conditionalFormatting sqref="AM563">
    <cfRule type="expression" dxfId="525" priority="839">
      <formula>IF(RIGHT(TEXT(AM563,"0.#"),1)=".",FALSE,TRUE)</formula>
    </cfRule>
    <cfRule type="expression" dxfId="524" priority="840">
      <formula>IF(RIGHT(TEXT(AM563,"0.#"),1)=".",TRUE,FALSE)</formula>
    </cfRule>
  </conditionalFormatting>
  <conditionalFormatting sqref="AM561">
    <cfRule type="expression" dxfId="523" priority="843">
      <formula>IF(RIGHT(TEXT(AM561,"0.#"),1)=".",FALSE,TRUE)</formula>
    </cfRule>
    <cfRule type="expression" dxfId="522" priority="844">
      <formula>IF(RIGHT(TEXT(AM561,"0.#"),1)=".",TRUE,FALSE)</formula>
    </cfRule>
  </conditionalFormatting>
  <conditionalFormatting sqref="AM562">
    <cfRule type="expression" dxfId="521" priority="841">
      <formula>IF(RIGHT(TEXT(AM562,"0.#"),1)=".",FALSE,TRUE)</formula>
    </cfRule>
    <cfRule type="expression" dxfId="520" priority="842">
      <formula>IF(RIGHT(TEXT(AM562,"0.#"),1)=".",TRUE,FALSE)</formula>
    </cfRule>
  </conditionalFormatting>
  <conditionalFormatting sqref="AI563">
    <cfRule type="expression" dxfId="519" priority="833">
      <formula>IF(RIGHT(TEXT(AI563,"0.#"),1)=".",FALSE,TRUE)</formula>
    </cfRule>
    <cfRule type="expression" dxfId="518" priority="834">
      <formula>IF(RIGHT(TEXT(AI563,"0.#"),1)=".",TRUE,FALSE)</formula>
    </cfRule>
  </conditionalFormatting>
  <conditionalFormatting sqref="AI561">
    <cfRule type="expression" dxfId="517" priority="837">
      <formula>IF(RIGHT(TEXT(AI561,"0.#"),1)=".",FALSE,TRUE)</formula>
    </cfRule>
    <cfRule type="expression" dxfId="516" priority="838">
      <formula>IF(RIGHT(TEXT(AI561,"0.#"),1)=".",TRUE,FALSE)</formula>
    </cfRule>
  </conditionalFormatting>
  <conditionalFormatting sqref="AI562">
    <cfRule type="expression" dxfId="515" priority="835">
      <formula>IF(RIGHT(TEXT(AI562,"0.#"),1)=".",FALSE,TRUE)</formula>
    </cfRule>
    <cfRule type="expression" dxfId="514" priority="836">
      <formula>IF(RIGHT(TEXT(AI562,"0.#"),1)=".",TRUE,FALSE)</formula>
    </cfRule>
  </conditionalFormatting>
  <conditionalFormatting sqref="AM597">
    <cfRule type="expression" dxfId="513" priority="791">
      <formula>IF(RIGHT(TEXT(AM597,"0.#"),1)=".",FALSE,TRUE)</formula>
    </cfRule>
    <cfRule type="expression" dxfId="512" priority="792">
      <formula>IF(RIGHT(TEXT(AM597,"0.#"),1)=".",TRUE,FALSE)</formula>
    </cfRule>
  </conditionalFormatting>
  <conditionalFormatting sqref="AM595">
    <cfRule type="expression" dxfId="511" priority="795">
      <formula>IF(RIGHT(TEXT(AM595,"0.#"),1)=".",FALSE,TRUE)</formula>
    </cfRule>
    <cfRule type="expression" dxfId="510" priority="796">
      <formula>IF(RIGHT(TEXT(AM595,"0.#"),1)=".",TRUE,FALSE)</formula>
    </cfRule>
  </conditionalFormatting>
  <conditionalFormatting sqref="AM596">
    <cfRule type="expression" dxfId="509" priority="793">
      <formula>IF(RIGHT(TEXT(AM596,"0.#"),1)=".",FALSE,TRUE)</formula>
    </cfRule>
    <cfRule type="expression" dxfId="508" priority="794">
      <formula>IF(RIGHT(TEXT(AM596,"0.#"),1)=".",TRUE,FALSE)</formula>
    </cfRule>
  </conditionalFormatting>
  <conditionalFormatting sqref="AI597">
    <cfRule type="expression" dxfId="507" priority="785">
      <formula>IF(RIGHT(TEXT(AI597,"0.#"),1)=".",FALSE,TRUE)</formula>
    </cfRule>
    <cfRule type="expression" dxfId="506" priority="786">
      <formula>IF(RIGHT(TEXT(AI597,"0.#"),1)=".",TRUE,FALSE)</formula>
    </cfRule>
  </conditionalFormatting>
  <conditionalFormatting sqref="AI595">
    <cfRule type="expression" dxfId="505" priority="789">
      <formula>IF(RIGHT(TEXT(AI595,"0.#"),1)=".",FALSE,TRUE)</formula>
    </cfRule>
    <cfRule type="expression" dxfId="504" priority="790">
      <formula>IF(RIGHT(TEXT(AI595,"0.#"),1)=".",TRUE,FALSE)</formula>
    </cfRule>
  </conditionalFormatting>
  <conditionalFormatting sqref="AI596">
    <cfRule type="expression" dxfId="503" priority="787">
      <formula>IF(RIGHT(TEXT(AI596,"0.#"),1)=".",FALSE,TRUE)</formula>
    </cfRule>
    <cfRule type="expression" dxfId="502" priority="788">
      <formula>IF(RIGHT(TEXT(AI596,"0.#"),1)=".",TRUE,FALSE)</formula>
    </cfRule>
  </conditionalFormatting>
  <conditionalFormatting sqref="AM622">
    <cfRule type="expression" dxfId="501" priority="779">
      <formula>IF(RIGHT(TEXT(AM622,"0.#"),1)=".",FALSE,TRUE)</formula>
    </cfRule>
    <cfRule type="expression" dxfId="500" priority="780">
      <formula>IF(RIGHT(TEXT(AM622,"0.#"),1)=".",TRUE,FALSE)</formula>
    </cfRule>
  </conditionalFormatting>
  <conditionalFormatting sqref="AM620">
    <cfRule type="expression" dxfId="499" priority="783">
      <formula>IF(RIGHT(TEXT(AM620,"0.#"),1)=".",FALSE,TRUE)</formula>
    </cfRule>
    <cfRule type="expression" dxfId="498" priority="784">
      <formula>IF(RIGHT(TEXT(AM620,"0.#"),1)=".",TRUE,FALSE)</formula>
    </cfRule>
  </conditionalFormatting>
  <conditionalFormatting sqref="AM621">
    <cfRule type="expression" dxfId="497" priority="781">
      <formula>IF(RIGHT(TEXT(AM621,"0.#"),1)=".",FALSE,TRUE)</formula>
    </cfRule>
    <cfRule type="expression" dxfId="496" priority="782">
      <formula>IF(RIGHT(TEXT(AM621,"0.#"),1)=".",TRUE,FALSE)</formula>
    </cfRule>
  </conditionalFormatting>
  <conditionalFormatting sqref="AI622">
    <cfRule type="expression" dxfId="495" priority="773">
      <formula>IF(RIGHT(TEXT(AI622,"0.#"),1)=".",FALSE,TRUE)</formula>
    </cfRule>
    <cfRule type="expression" dxfId="494" priority="774">
      <formula>IF(RIGHT(TEXT(AI622,"0.#"),1)=".",TRUE,FALSE)</formula>
    </cfRule>
  </conditionalFormatting>
  <conditionalFormatting sqref="AI620">
    <cfRule type="expression" dxfId="493" priority="777">
      <formula>IF(RIGHT(TEXT(AI620,"0.#"),1)=".",FALSE,TRUE)</formula>
    </cfRule>
    <cfRule type="expression" dxfId="492" priority="778">
      <formula>IF(RIGHT(TEXT(AI620,"0.#"),1)=".",TRUE,FALSE)</formula>
    </cfRule>
  </conditionalFormatting>
  <conditionalFormatting sqref="AI621">
    <cfRule type="expression" dxfId="491" priority="775">
      <formula>IF(RIGHT(TEXT(AI621,"0.#"),1)=".",FALSE,TRUE)</formula>
    </cfRule>
    <cfRule type="expression" dxfId="490" priority="776">
      <formula>IF(RIGHT(TEXT(AI621,"0.#"),1)=".",TRUE,FALSE)</formula>
    </cfRule>
  </conditionalFormatting>
  <conditionalFormatting sqref="AM627">
    <cfRule type="expression" dxfId="489" priority="719">
      <formula>IF(RIGHT(TEXT(AM627,"0.#"),1)=".",FALSE,TRUE)</formula>
    </cfRule>
    <cfRule type="expression" dxfId="488" priority="720">
      <formula>IF(RIGHT(TEXT(AM627,"0.#"),1)=".",TRUE,FALSE)</formula>
    </cfRule>
  </conditionalFormatting>
  <conditionalFormatting sqref="AM625">
    <cfRule type="expression" dxfId="487" priority="723">
      <formula>IF(RIGHT(TEXT(AM625,"0.#"),1)=".",FALSE,TRUE)</formula>
    </cfRule>
    <cfRule type="expression" dxfId="486" priority="724">
      <formula>IF(RIGHT(TEXT(AM625,"0.#"),1)=".",TRUE,FALSE)</formula>
    </cfRule>
  </conditionalFormatting>
  <conditionalFormatting sqref="AM626">
    <cfRule type="expression" dxfId="485" priority="721">
      <formula>IF(RIGHT(TEXT(AM626,"0.#"),1)=".",FALSE,TRUE)</formula>
    </cfRule>
    <cfRule type="expression" dxfId="484" priority="722">
      <formula>IF(RIGHT(TEXT(AM626,"0.#"),1)=".",TRUE,FALSE)</formula>
    </cfRule>
  </conditionalFormatting>
  <conditionalFormatting sqref="AI627">
    <cfRule type="expression" dxfId="483" priority="713">
      <formula>IF(RIGHT(TEXT(AI627,"0.#"),1)=".",FALSE,TRUE)</formula>
    </cfRule>
    <cfRule type="expression" dxfId="482" priority="714">
      <formula>IF(RIGHT(TEXT(AI627,"0.#"),1)=".",TRUE,FALSE)</formula>
    </cfRule>
  </conditionalFormatting>
  <conditionalFormatting sqref="AI625">
    <cfRule type="expression" dxfId="481" priority="717">
      <formula>IF(RIGHT(TEXT(AI625,"0.#"),1)=".",FALSE,TRUE)</formula>
    </cfRule>
    <cfRule type="expression" dxfId="480" priority="718">
      <formula>IF(RIGHT(TEXT(AI625,"0.#"),1)=".",TRUE,FALSE)</formula>
    </cfRule>
  </conditionalFormatting>
  <conditionalFormatting sqref="AI626">
    <cfRule type="expression" dxfId="479" priority="715">
      <formula>IF(RIGHT(TEXT(AI626,"0.#"),1)=".",FALSE,TRUE)</formula>
    </cfRule>
    <cfRule type="expression" dxfId="478" priority="716">
      <formula>IF(RIGHT(TEXT(AI626,"0.#"),1)=".",TRUE,FALSE)</formula>
    </cfRule>
  </conditionalFormatting>
  <conditionalFormatting sqref="AM632">
    <cfRule type="expression" dxfId="477" priority="707">
      <formula>IF(RIGHT(TEXT(AM632,"0.#"),1)=".",FALSE,TRUE)</formula>
    </cfRule>
    <cfRule type="expression" dxfId="476" priority="708">
      <formula>IF(RIGHT(TEXT(AM632,"0.#"),1)=".",TRUE,FALSE)</formula>
    </cfRule>
  </conditionalFormatting>
  <conditionalFormatting sqref="AM630">
    <cfRule type="expression" dxfId="475" priority="711">
      <formula>IF(RIGHT(TEXT(AM630,"0.#"),1)=".",FALSE,TRUE)</formula>
    </cfRule>
    <cfRule type="expression" dxfId="474" priority="712">
      <formula>IF(RIGHT(TEXT(AM630,"0.#"),1)=".",TRUE,FALSE)</formula>
    </cfRule>
  </conditionalFormatting>
  <conditionalFormatting sqref="AM631">
    <cfRule type="expression" dxfId="473" priority="709">
      <formula>IF(RIGHT(TEXT(AM631,"0.#"),1)=".",FALSE,TRUE)</formula>
    </cfRule>
    <cfRule type="expression" dxfId="472" priority="710">
      <formula>IF(RIGHT(TEXT(AM631,"0.#"),1)=".",TRUE,FALSE)</formula>
    </cfRule>
  </conditionalFormatting>
  <conditionalFormatting sqref="AI632">
    <cfRule type="expression" dxfId="471" priority="701">
      <formula>IF(RIGHT(TEXT(AI632,"0.#"),1)=".",FALSE,TRUE)</formula>
    </cfRule>
    <cfRule type="expression" dxfId="470" priority="702">
      <formula>IF(RIGHT(TEXT(AI632,"0.#"),1)=".",TRUE,FALSE)</formula>
    </cfRule>
  </conditionalFormatting>
  <conditionalFormatting sqref="AI630">
    <cfRule type="expression" dxfId="469" priority="705">
      <formula>IF(RIGHT(TEXT(AI630,"0.#"),1)=".",FALSE,TRUE)</formula>
    </cfRule>
    <cfRule type="expression" dxfId="468" priority="706">
      <formula>IF(RIGHT(TEXT(AI630,"0.#"),1)=".",TRUE,FALSE)</formula>
    </cfRule>
  </conditionalFormatting>
  <conditionalFormatting sqref="AI631">
    <cfRule type="expression" dxfId="467" priority="703">
      <formula>IF(RIGHT(TEXT(AI631,"0.#"),1)=".",FALSE,TRUE)</formula>
    </cfRule>
    <cfRule type="expression" dxfId="466" priority="704">
      <formula>IF(RIGHT(TEXT(AI631,"0.#"),1)=".",TRUE,FALSE)</formula>
    </cfRule>
  </conditionalFormatting>
  <conditionalFormatting sqref="AM637">
    <cfRule type="expression" dxfId="465" priority="695">
      <formula>IF(RIGHT(TEXT(AM637,"0.#"),1)=".",FALSE,TRUE)</formula>
    </cfRule>
    <cfRule type="expression" dxfId="464" priority="696">
      <formula>IF(RIGHT(TEXT(AM637,"0.#"),1)=".",TRUE,FALSE)</formula>
    </cfRule>
  </conditionalFormatting>
  <conditionalFormatting sqref="AM635">
    <cfRule type="expression" dxfId="463" priority="699">
      <formula>IF(RIGHT(TEXT(AM635,"0.#"),1)=".",FALSE,TRUE)</formula>
    </cfRule>
    <cfRule type="expression" dxfId="462" priority="700">
      <formula>IF(RIGHT(TEXT(AM635,"0.#"),1)=".",TRUE,FALSE)</formula>
    </cfRule>
  </conditionalFormatting>
  <conditionalFormatting sqref="AM636">
    <cfRule type="expression" dxfId="461" priority="697">
      <formula>IF(RIGHT(TEXT(AM636,"0.#"),1)=".",FALSE,TRUE)</formula>
    </cfRule>
    <cfRule type="expression" dxfId="460" priority="698">
      <formula>IF(RIGHT(TEXT(AM636,"0.#"),1)=".",TRUE,FALSE)</formula>
    </cfRule>
  </conditionalFormatting>
  <conditionalFormatting sqref="AI637">
    <cfRule type="expression" dxfId="459" priority="689">
      <formula>IF(RIGHT(TEXT(AI637,"0.#"),1)=".",FALSE,TRUE)</formula>
    </cfRule>
    <cfRule type="expression" dxfId="458" priority="690">
      <formula>IF(RIGHT(TEXT(AI637,"0.#"),1)=".",TRUE,FALSE)</formula>
    </cfRule>
  </conditionalFormatting>
  <conditionalFormatting sqref="AI635">
    <cfRule type="expression" dxfId="457" priority="693">
      <formula>IF(RIGHT(TEXT(AI635,"0.#"),1)=".",FALSE,TRUE)</formula>
    </cfRule>
    <cfRule type="expression" dxfId="456" priority="694">
      <formula>IF(RIGHT(TEXT(AI635,"0.#"),1)=".",TRUE,FALSE)</formula>
    </cfRule>
  </conditionalFormatting>
  <conditionalFormatting sqref="AI636">
    <cfRule type="expression" dxfId="455" priority="691">
      <formula>IF(RIGHT(TEXT(AI636,"0.#"),1)=".",FALSE,TRUE)</formula>
    </cfRule>
    <cfRule type="expression" dxfId="454" priority="692">
      <formula>IF(RIGHT(TEXT(AI636,"0.#"),1)=".",TRUE,FALSE)</formula>
    </cfRule>
  </conditionalFormatting>
  <conditionalFormatting sqref="AM602">
    <cfRule type="expression" dxfId="453" priority="767">
      <formula>IF(RIGHT(TEXT(AM602,"0.#"),1)=".",FALSE,TRUE)</formula>
    </cfRule>
    <cfRule type="expression" dxfId="452" priority="768">
      <formula>IF(RIGHT(TEXT(AM602,"0.#"),1)=".",TRUE,FALSE)</formula>
    </cfRule>
  </conditionalFormatting>
  <conditionalFormatting sqref="AM600">
    <cfRule type="expression" dxfId="451" priority="771">
      <formula>IF(RIGHT(TEXT(AM600,"0.#"),1)=".",FALSE,TRUE)</formula>
    </cfRule>
    <cfRule type="expression" dxfId="450" priority="772">
      <formula>IF(RIGHT(TEXT(AM600,"0.#"),1)=".",TRUE,FALSE)</formula>
    </cfRule>
  </conditionalFormatting>
  <conditionalFormatting sqref="AM601">
    <cfRule type="expression" dxfId="449" priority="769">
      <formula>IF(RIGHT(TEXT(AM601,"0.#"),1)=".",FALSE,TRUE)</formula>
    </cfRule>
    <cfRule type="expression" dxfId="448" priority="770">
      <formula>IF(RIGHT(TEXT(AM601,"0.#"),1)=".",TRUE,FALSE)</formula>
    </cfRule>
  </conditionalFormatting>
  <conditionalFormatting sqref="AI602">
    <cfRule type="expression" dxfId="447" priority="761">
      <formula>IF(RIGHT(TEXT(AI602,"0.#"),1)=".",FALSE,TRUE)</formula>
    </cfRule>
    <cfRule type="expression" dxfId="446" priority="762">
      <formula>IF(RIGHT(TEXT(AI602,"0.#"),1)=".",TRUE,FALSE)</formula>
    </cfRule>
  </conditionalFormatting>
  <conditionalFormatting sqref="AI600">
    <cfRule type="expression" dxfId="445" priority="765">
      <formula>IF(RIGHT(TEXT(AI600,"0.#"),1)=".",FALSE,TRUE)</formula>
    </cfRule>
    <cfRule type="expression" dxfId="444" priority="766">
      <formula>IF(RIGHT(TEXT(AI600,"0.#"),1)=".",TRUE,FALSE)</formula>
    </cfRule>
  </conditionalFormatting>
  <conditionalFormatting sqref="AI601">
    <cfRule type="expression" dxfId="443" priority="763">
      <formula>IF(RIGHT(TEXT(AI601,"0.#"),1)=".",FALSE,TRUE)</formula>
    </cfRule>
    <cfRule type="expression" dxfId="442" priority="764">
      <formula>IF(RIGHT(TEXT(AI601,"0.#"),1)=".",TRUE,FALSE)</formula>
    </cfRule>
  </conditionalFormatting>
  <conditionalFormatting sqref="AM607">
    <cfRule type="expression" dxfId="441" priority="755">
      <formula>IF(RIGHT(TEXT(AM607,"0.#"),1)=".",FALSE,TRUE)</formula>
    </cfRule>
    <cfRule type="expression" dxfId="440" priority="756">
      <formula>IF(RIGHT(TEXT(AM607,"0.#"),1)=".",TRUE,FALSE)</formula>
    </cfRule>
  </conditionalFormatting>
  <conditionalFormatting sqref="AM605">
    <cfRule type="expression" dxfId="439" priority="759">
      <formula>IF(RIGHT(TEXT(AM605,"0.#"),1)=".",FALSE,TRUE)</formula>
    </cfRule>
    <cfRule type="expression" dxfId="438" priority="760">
      <formula>IF(RIGHT(TEXT(AM605,"0.#"),1)=".",TRUE,FALSE)</formula>
    </cfRule>
  </conditionalFormatting>
  <conditionalFormatting sqref="AM606">
    <cfRule type="expression" dxfId="437" priority="757">
      <formula>IF(RIGHT(TEXT(AM606,"0.#"),1)=".",FALSE,TRUE)</formula>
    </cfRule>
    <cfRule type="expression" dxfId="436" priority="758">
      <formula>IF(RIGHT(TEXT(AM606,"0.#"),1)=".",TRUE,FALSE)</formula>
    </cfRule>
  </conditionalFormatting>
  <conditionalFormatting sqref="AI607">
    <cfRule type="expression" dxfId="435" priority="749">
      <formula>IF(RIGHT(TEXT(AI607,"0.#"),1)=".",FALSE,TRUE)</formula>
    </cfRule>
    <cfRule type="expression" dxfId="434" priority="750">
      <formula>IF(RIGHT(TEXT(AI607,"0.#"),1)=".",TRUE,FALSE)</formula>
    </cfRule>
  </conditionalFormatting>
  <conditionalFormatting sqref="AI605">
    <cfRule type="expression" dxfId="433" priority="753">
      <formula>IF(RIGHT(TEXT(AI605,"0.#"),1)=".",FALSE,TRUE)</formula>
    </cfRule>
    <cfRule type="expression" dxfId="432" priority="754">
      <formula>IF(RIGHT(TEXT(AI605,"0.#"),1)=".",TRUE,FALSE)</formula>
    </cfRule>
  </conditionalFormatting>
  <conditionalFormatting sqref="AI606">
    <cfRule type="expression" dxfId="431" priority="751">
      <formula>IF(RIGHT(TEXT(AI606,"0.#"),1)=".",FALSE,TRUE)</formula>
    </cfRule>
    <cfRule type="expression" dxfId="430" priority="752">
      <formula>IF(RIGHT(TEXT(AI606,"0.#"),1)=".",TRUE,FALSE)</formula>
    </cfRule>
  </conditionalFormatting>
  <conditionalFormatting sqref="AM612">
    <cfRule type="expression" dxfId="429" priority="743">
      <formula>IF(RIGHT(TEXT(AM612,"0.#"),1)=".",FALSE,TRUE)</formula>
    </cfRule>
    <cfRule type="expression" dxfId="428" priority="744">
      <formula>IF(RIGHT(TEXT(AM612,"0.#"),1)=".",TRUE,FALSE)</formula>
    </cfRule>
  </conditionalFormatting>
  <conditionalFormatting sqref="AM610">
    <cfRule type="expression" dxfId="427" priority="747">
      <formula>IF(RIGHT(TEXT(AM610,"0.#"),1)=".",FALSE,TRUE)</formula>
    </cfRule>
    <cfRule type="expression" dxfId="426" priority="748">
      <formula>IF(RIGHT(TEXT(AM610,"0.#"),1)=".",TRUE,FALSE)</formula>
    </cfRule>
  </conditionalFormatting>
  <conditionalFormatting sqref="AM611">
    <cfRule type="expression" dxfId="425" priority="745">
      <formula>IF(RIGHT(TEXT(AM611,"0.#"),1)=".",FALSE,TRUE)</formula>
    </cfRule>
    <cfRule type="expression" dxfId="424" priority="746">
      <formula>IF(RIGHT(TEXT(AM611,"0.#"),1)=".",TRUE,FALSE)</formula>
    </cfRule>
  </conditionalFormatting>
  <conditionalFormatting sqref="AI612">
    <cfRule type="expression" dxfId="423" priority="737">
      <formula>IF(RIGHT(TEXT(AI612,"0.#"),1)=".",FALSE,TRUE)</formula>
    </cfRule>
    <cfRule type="expression" dxfId="422" priority="738">
      <formula>IF(RIGHT(TEXT(AI612,"0.#"),1)=".",TRUE,FALSE)</formula>
    </cfRule>
  </conditionalFormatting>
  <conditionalFormatting sqref="AI610">
    <cfRule type="expression" dxfId="421" priority="741">
      <formula>IF(RIGHT(TEXT(AI610,"0.#"),1)=".",FALSE,TRUE)</formula>
    </cfRule>
    <cfRule type="expression" dxfId="420" priority="742">
      <formula>IF(RIGHT(TEXT(AI610,"0.#"),1)=".",TRUE,FALSE)</formula>
    </cfRule>
  </conditionalFormatting>
  <conditionalFormatting sqref="AI611">
    <cfRule type="expression" dxfId="419" priority="739">
      <formula>IF(RIGHT(TEXT(AI611,"0.#"),1)=".",FALSE,TRUE)</formula>
    </cfRule>
    <cfRule type="expression" dxfId="418" priority="740">
      <formula>IF(RIGHT(TEXT(AI611,"0.#"),1)=".",TRUE,FALSE)</formula>
    </cfRule>
  </conditionalFormatting>
  <conditionalFormatting sqref="AM617">
    <cfRule type="expression" dxfId="417" priority="731">
      <formula>IF(RIGHT(TEXT(AM617,"0.#"),1)=".",FALSE,TRUE)</formula>
    </cfRule>
    <cfRule type="expression" dxfId="416" priority="732">
      <formula>IF(RIGHT(TEXT(AM617,"0.#"),1)=".",TRUE,FALSE)</formula>
    </cfRule>
  </conditionalFormatting>
  <conditionalFormatting sqref="AM615">
    <cfRule type="expression" dxfId="415" priority="735">
      <formula>IF(RIGHT(TEXT(AM615,"0.#"),1)=".",FALSE,TRUE)</formula>
    </cfRule>
    <cfRule type="expression" dxfId="414" priority="736">
      <formula>IF(RIGHT(TEXT(AM615,"0.#"),1)=".",TRUE,FALSE)</formula>
    </cfRule>
  </conditionalFormatting>
  <conditionalFormatting sqref="AM616">
    <cfRule type="expression" dxfId="413" priority="733">
      <formula>IF(RIGHT(TEXT(AM616,"0.#"),1)=".",FALSE,TRUE)</formula>
    </cfRule>
    <cfRule type="expression" dxfId="412" priority="734">
      <formula>IF(RIGHT(TEXT(AM616,"0.#"),1)=".",TRUE,FALSE)</formula>
    </cfRule>
  </conditionalFormatting>
  <conditionalFormatting sqref="AI617">
    <cfRule type="expression" dxfId="411" priority="725">
      <formula>IF(RIGHT(TEXT(AI617,"0.#"),1)=".",FALSE,TRUE)</formula>
    </cfRule>
    <cfRule type="expression" dxfId="410" priority="726">
      <formula>IF(RIGHT(TEXT(AI617,"0.#"),1)=".",TRUE,FALSE)</formula>
    </cfRule>
  </conditionalFormatting>
  <conditionalFormatting sqref="AI615">
    <cfRule type="expression" dxfId="409" priority="729">
      <formula>IF(RIGHT(TEXT(AI615,"0.#"),1)=".",FALSE,TRUE)</formula>
    </cfRule>
    <cfRule type="expression" dxfId="408" priority="730">
      <formula>IF(RIGHT(TEXT(AI615,"0.#"),1)=".",TRUE,FALSE)</formula>
    </cfRule>
  </conditionalFormatting>
  <conditionalFormatting sqref="AI616">
    <cfRule type="expression" dxfId="407" priority="727">
      <formula>IF(RIGHT(TEXT(AI616,"0.#"),1)=".",FALSE,TRUE)</formula>
    </cfRule>
    <cfRule type="expression" dxfId="406" priority="728">
      <formula>IF(RIGHT(TEXT(AI616,"0.#"),1)=".",TRUE,FALSE)</formula>
    </cfRule>
  </conditionalFormatting>
  <conditionalFormatting sqref="AM651">
    <cfRule type="expression" dxfId="405" priority="683">
      <formula>IF(RIGHT(TEXT(AM651,"0.#"),1)=".",FALSE,TRUE)</formula>
    </cfRule>
    <cfRule type="expression" dxfId="404" priority="684">
      <formula>IF(RIGHT(TEXT(AM651,"0.#"),1)=".",TRUE,FALSE)</formula>
    </cfRule>
  </conditionalFormatting>
  <conditionalFormatting sqref="AM649">
    <cfRule type="expression" dxfId="403" priority="687">
      <formula>IF(RIGHT(TEXT(AM649,"0.#"),1)=".",FALSE,TRUE)</formula>
    </cfRule>
    <cfRule type="expression" dxfId="402" priority="688">
      <formula>IF(RIGHT(TEXT(AM649,"0.#"),1)=".",TRUE,FALSE)</formula>
    </cfRule>
  </conditionalFormatting>
  <conditionalFormatting sqref="AM650">
    <cfRule type="expression" dxfId="401" priority="685">
      <formula>IF(RIGHT(TEXT(AM650,"0.#"),1)=".",FALSE,TRUE)</formula>
    </cfRule>
    <cfRule type="expression" dxfId="400" priority="686">
      <formula>IF(RIGHT(TEXT(AM650,"0.#"),1)=".",TRUE,FALSE)</formula>
    </cfRule>
  </conditionalFormatting>
  <conditionalFormatting sqref="AI651">
    <cfRule type="expression" dxfId="399" priority="677">
      <formula>IF(RIGHT(TEXT(AI651,"0.#"),1)=".",FALSE,TRUE)</formula>
    </cfRule>
    <cfRule type="expression" dxfId="398" priority="678">
      <formula>IF(RIGHT(TEXT(AI651,"0.#"),1)=".",TRUE,FALSE)</formula>
    </cfRule>
  </conditionalFormatting>
  <conditionalFormatting sqref="AI649">
    <cfRule type="expression" dxfId="397" priority="681">
      <formula>IF(RIGHT(TEXT(AI649,"0.#"),1)=".",FALSE,TRUE)</formula>
    </cfRule>
    <cfRule type="expression" dxfId="396" priority="682">
      <formula>IF(RIGHT(TEXT(AI649,"0.#"),1)=".",TRUE,FALSE)</formula>
    </cfRule>
  </conditionalFormatting>
  <conditionalFormatting sqref="AI650">
    <cfRule type="expression" dxfId="395" priority="679">
      <formula>IF(RIGHT(TEXT(AI650,"0.#"),1)=".",FALSE,TRUE)</formula>
    </cfRule>
    <cfRule type="expression" dxfId="394" priority="680">
      <formula>IF(RIGHT(TEXT(AI650,"0.#"),1)=".",TRUE,FALSE)</formula>
    </cfRule>
  </conditionalFormatting>
  <conditionalFormatting sqref="AM676">
    <cfRule type="expression" dxfId="393" priority="671">
      <formula>IF(RIGHT(TEXT(AM676,"0.#"),1)=".",FALSE,TRUE)</formula>
    </cfRule>
    <cfRule type="expression" dxfId="392" priority="672">
      <formula>IF(RIGHT(TEXT(AM676,"0.#"),1)=".",TRUE,FALSE)</formula>
    </cfRule>
  </conditionalFormatting>
  <conditionalFormatting sqref="AM674">
    <cfRule type="expression" dxfId="391" priority="675">
      <formula>IF(RIGHT(TEXT(AM674,"0.#"),1)=".",FALSE,TRUE)</formula>
    </cfRule>
    <cfRule type="expression" dxfId="390" priority="676">
      <formula>IF(RIGHT(TEXT(AM674,"0.#"),1)=".",TRUE,FALSE)</formula>
    </cfRule>
  </conditionalFormatting>
  <conditionalFormatting sqref="AM675">
    <cfRule type="expression" dxfId="389" priority="673">
      <formula>IF(RIGHT(TEXT(AM675,"0.#"),1)=".",FALSE,TRUE)</formula>
    </cfRule>
    <cfRule type="expression" dxfId="388" priority="674">
      <formula>IF(RIGHT(TEXT(AM675,"0.#"),1)=".",TRUE,FALSE)</formula>
    </cfRule>
  </conditionalFormatting>
  <conditionalFormatting sqref="AI676">
    <cfRule type="expression" dxfId="387" priority="665">
      <formula>IF(RIGHT(TEXT(AI676,"0.#"),1)=".",FALSE,TRUE)</formula>
    </cfRule>
    <cfRule type="expression" dxfId="386" priority="666">
      <formula>IF(RIGHT(TEXT(AI676,"0.#"),1)=".",TRUE,FALSE)</formula>
    </cfRule>
  </conditionalFormatting>
  <conditionalFormatting sqref="AI674">
    <cfRule type="expression" dxfId="385" priority="669">
      <formula>IF(RIGHT(TEXT(AI674,"0.#"),1)=".",FALSE,TRUE)</formula>
    </cfRule>
    <cfRule type="expression" dxfId="384" priority="670">
      <formula>IF(RIGHT(TEXT(AI674,"0.#"),1)=".",TRUE,FALSE)</formula>
    </cfRule>
  </conditionalFormatting>
  <conditionalFormatting sqref="AI675">
    <cfRule type="expression" dxfId="383" priority="667">
      <formula>IF(RIGHT(TEXT(AI675,"0.#"),1)=".",FALSE,TRUE)</formula>
    </cfRule>
    <cfRule type="expression" dxfId="382" priority="668">
      <formula>IF(RIGHT(TEXT(AI675,"0.#"),1)=".",TRUE,FALSE)</formula>
    </cfRule>
  </conditionalFormatting>
  <conditionalFormatting sqref="AM681">
    <cfRule type="expression" dxfId="381" priority="611">
      <formula>IF(RIGHT(TEXT(AM681,"0.#"),1)=".",FALSE,TRUE)</formula>
    </cfRule>
    <cfRule type="expression" dxfId="380" priority="612">
      <formula>IF(RIGHT(TEXT(AM681,"0.#"),1)=".",TRUE,FALSE)</formula>
    </cfRule>
  </conditionalFormatting>
  <conditionalFormatting sqref="AM679">
    <cfRule type="expression" dxfId="379" priority="615">
      <formula>IF(RIGHT(TEXT(AM679,"0.#"),1)=".",FALSE,TRUE)</formula>
    </cfRule>
    <cfRule type="expression" dxfId="378" priority="616">
      <formula>IF(RIGHT(TEXT(AM679,"0.#"),1)=".",TRUE,FALSE)</formula>
    </cfRule>
  </conditionalFormatting>
  <conditionalFormatting sqref="AM680">
    <cfRule type="expression" dxfId="377" priority="613">
      <formula>IF(RIGHT(TEXT(AM680,"0.#"),1)=".",FALSE,TRUE)</formula>
    </cfRule>
    <cfRule type="expression" dxfId="376" priority="614">
      <formula>IF(RIGHT(TEXT(AM680,"0.#"),1)=".",TRUE,FALSE)</formula>
    </cfRule>
  </conditionalFormatting>
  <conditionalFormatting sqref="AI681">
    <cfRule type="expression" dxfId="375" priority="605">
      <formula>IF(RIGHT(TEXT(AI681,"0.#"),1)=".",FALSE,TRUE)</formula>
    </cfRule>
    <cfRule type="expression" dxfId="374" priority="606">
      <formula>IF(RIGHT(TEXT(AI681,"0.#"),1)=".",TRUE,FALSE)</formula>
    </cfRule>
  </conditionalFormatting>
  <conditionalFormatting sqref="AI679">
    <cfRule type="expression" dxfId="373" priority="609">
      <formula>IF(RIGHT(TEXT(AI679,"0.#"),1)=".",FALSE,TRUE)</formula>
    </cfRule>
    <cfRule type="expression" dxfId="372" priority="610">
      <formula>IF(RIGHT(TEXT(AI679,"0.#"),1)=".",TRUE,FALSE)</formula>
    </cfRule>
  </conditionalFormatting>
  <conditionalFormatting sqref="AI680">
    <cfRule type="expression" dxfId="371" priority="607">
      <formula>IF(RIGHT(TEXT(AI680,"0.#"),1)=".",FALSE,TRUE)</formula>
    </cfRule>
    <cfRule type="expression" dxfId="370" priority="608">
      <formula>IF(RIGHT(TEXT(AI680,"0.#"),1)=".",TRUE,FALSE)</formula>
    </cfRule>
  </conditionalFormatting>
  <conditionalFormatting sqref="AM686">
    <cfRule type="expression" dxfId="369" priority="599">
      <formula>IF(RIGHT(TEXT(AM686,"0.#"),1)=".",FALSE,TRUE)</formula>
    </cfRule>
    <cfRule type="expression" dxfId="368" priority="600">
      <formula>IF(RIGHT(TEXT(AM686,"0.#"),1)=".",TRUE,FALSE)</formula>
    </cfRule>
  </conditionalFormatting>
  <conditionalFormatting sqref="AM684">
    <cfRule type="expression" dxfId="367" priority="603">
      <formula>IF(RIGHT(TEXT(AM684,"0.#"),1)=".",FALSE,TRUE)</formula>
    </cfRule>
    <cfRule type="expression" dxfId="366" priority="604">
      <formula>IF(RIGHT(TEXT(AM684,"0.#"),1)=".",TRUE,FALSE)</formula>
    </cfRule>
  </conditionalFormatting>
  <conditionalFormatting sqref="AM685">
    <cfRule type="expression" dxfId="365" priority="601">
      <formula>IF(RIGHT(TEXT(AM685,"0.#"),1)=".",FALSE,TRUE)</formula>
    </cfRule>
    <cfRule type="expression" dxfId="364" priority="602">
      <formula>IF(RIGHT(TEXT(AM685,"0.#"),1)=".",TRUE,FALSE)</formula>
    </cfRule>
  </conditionalFormatting>
  <conditionalFormatting sqref="AI686">
    <cfRule type="expression" dxfId="363" priority="593">
      <formula>IF(RIGHT(TEXT(AI686,"0.#"),1)=".",FALSE,TRUE)</formula>
    </cfRule>
    <cfRule type="expression" dxfId="362" priority="594">
      <formula>IF(RIGHT(TEXT(AI686,"0.#"),1)=".",TRUE,FALSE)</formula>
    </cfRule>
  </conditionalFormatting>
  <conditionalFormatting sqref="AI684">
    <cfRule type="expression" dxfId="361" priority="597">
      <formula>IF(RIGHT(TEXT(AI684,"0.#"),1)=".",FALSE,TRUE)</formula>
    </cfRule>
    <cfRule type="expression" dxfId="360" priority="598">
      <formula>IF(RIGHT(TEXT(AI684,"0.#"),1)=".",TRUE,FALSE)</formula>
    </cfRule>
  </conditionalFormatting>
  <conditionalFormatting sqref="AI685">
    <cfRule type="expression" dxfId="359" priority="595">
      <formula>IF(RIGHT(TEXT(AI685,"0.#"),1)=".",FALSE,TRUE)</formula>
    </cfRule>
    <cfRule type="expression" dxfId="358" priority="596">
      <formula>IF(RIGHT(TEXT(AI685,"0.#"),1)=".",TRUE,FALSE)</formula>
    </cfRule>
  </conditionalFormatting>
  <conditionalFormatting sqref="AM691">
    <cfRule type="expression" dxfId="357" priority="587">
      <formula>IF(RIGHT(TEXT(AM691,"0.#"),1)=".",FALSE,TRUE)</formula>
    </cfRule>
    <cfRule type="expression" dxfId="356" priority="588">
      <formula>IF(RIGHT(TEXT(AM691,"0.#"),1)=".",TRUE,FALSE)</formula>
    </cfRule>
  </conditionalFormatting>
  <conditionalFormatting sqref="AM689">
    <cfRule type="expression" dxfId="355" priority="591">
      <formula>IF(RIGHT(TEXT(AM689,"0.#"),1)=".",FALSE,TRUE)</formula>
    </cfRule>
    <cfRule type="expression" dxfId="354" priority="592">
      <formula>IF(RIGHT(TEXT(AM689,"0.#"),1)=".",TRUE,FALSE)</formula>
    </cfRule>
  </conditionalFormatting>
  <conditionalFormatting sqref="AM690">
    <cfRule type="expression" dxfId="353" priority="589">
      <formula>IF(RIGHT(TEXT(AM690,"0.#"),1)=".",FALSE,TRUE)</formula>
    </cfRule>
    <cfRule type="expression" dxfId="352" priority="590">
      <formula>IF(RIGHT(TEXT(AM690,"0.#"),1)=".",TRUE,FALSE)</formula>
    </cfRule>
  </conditionalFormatting>
  <conditionalFormatting sqref="AI691">
    <cfRule type="expression" dxfId="351" priority="581">
      <formula>IF(RIGHT(TEXT(AI691,"0.#"),1)=".",FALSE,TRUE)</formula>
    </cfRule>
    <cfRule type="expression" dxfId="350" priority="582">
      <formula>IF(RIGHT(TEXT(AI691,"0.#"),1)=".",TRUE,FALSE)</formula>
    </cfRule>
  </conditionalFormatting>
  <conditionalFormatting sqref="AI689">
    <cfRule type="expression" dxfId="349" priority="585">
      <formula>IF(RIGHT(TEXT(AI689,"0.#"),1)=".",FALSE,TRUE)</formula>
    </cfRule>
    <cfRule type="expression" dxfId="348" priority="586">
      <formula>IF(RIGHT(TEXT(AI689,"0.#"),1)=".",TRUE,FALSE)</formula>
    </cfRule>
  </conditionalFormatting>
  <conditionalFormatting sqref="AI690">
    <cfRule type="expression" dxfId="347" priority="583">
      <formula>IF(RIGHT(TEXT(AI690,"0.#"),1)=".",FALSE,TRUE)</formula>
    </cfRule>
    <cfRule type="expression" dxfId="346" priority="584">
      <formula>IF(RIGHT(TEXT(AI690,"0.#"),1)=".",TRUE,FALSE)</formula>
    </cfRule>
  </conditionalFormatting>
  <conditionalFormatting sqref="AM656">
    <cfRule type="expression" dxfId="345" priority="659">
      <formula>IF(RIGHT(TEXT(AM656,"0.#"),1)=".",FALSE,TRUE)</formula>
    </cfRule>
    <cfRule type="expression" dxfId="344" priority="660">
      <formula>IF(RIGHT(TEXT(AM656,"0.#"),1)=".",TRUE,FALSE)</formula>
    </cfRule>
  </conditionalFormatting>
  <conditionalFormatting sqref="AM654">
    <cfRule type="expression" dxfId="343" priority="663">
      <formula>IF(RIGHT(TEXT(AM654,"0.#"),1)=".",FALSE,TRUE)</formula>
    </cfRule>
    <cfRule type="expression" dxfId="342" priority="664">
      <formula>IF(RIGHT(TEXT(AM654,"0.#"),1)=".",TRUE,FALSE)</formula>
    </cfRule>
  </conditionalFormatting>
  <conditionalFormatting sqref="AM655">
    <cfRule type="expression" dxfId="341" priority="661">
      <formula>IF(RIGHT(TEXT(AM655,"0.#"),1)=".",FALSE,TRUE)</formula>
    </cfRule>
    <cfRule type="expression" dxfId="340" priority="662">
      <formula>IF(RIGHT(TEXT(AM655,"0.#"),1)=".",TRUE,FALSE)</formula>
    </cfRule>
  </conditionalFormatting>
  <conditionalFormatting sqref="AI656">
    <cfRule type="expression" dxfId="339" priority="653">
      <formula>IF(RIGHT(TEXT(AI656,"0.#"),1)=".",FALSE,TRUE)</formula>
    </cfRule>
    <cfRule type="expression" dxfId="338" priority="654">
      <formula>IF(RIGHT(TEXT(AI656,"0.#"),1)=".",TRUE,FALSE)</formula>
    </cfRule>
  </conditionalFormatting>
  <conditionalFormatting sqref="AI654">
    <cfRule type="expression" dxfId="337" priority="657">
      <formula>IF(RIGHT(TEXT(AI654,"0.#"),1)=".",FALSE,TRUE)</formula>
    </cfRule>
    <cfRule type="expression" dxfId="336" priority="658">
      <formula>IF(RIGHT(TEXT(AI654,"0.#"),1)=".",TRUE,FALSE)</formula>
    </cfRule>
  </conditionalFormatting>
  <conditionalFormatting sqref="AI655">
    <cfRule type="expression" dxfId="335" priority="655">
      <formula>IF(RIGHT(TEXT(AI655,"0.#"),1)=".",FALSE,TRUE)</formula>
    </cfRule>
    <cfRule type="expression" dxfId="334" priority="656">
      <formula>IF(RIGHT(TEXT(AI655,"0.#"),1)=".",TRUE,FALSE)</formula>
    </cfRule>
  </conditionalFormatting>
  <conditionalFormatting sqref="AM661">
    <cfRule type="expression" dxfId="333" priority="647">
      <formula>IF(RIGHT(TEXT(AM661,"0.#"),1)=".",FALSE,TRUE)</formula>
    </cfRule>
    <cfRule type="expression" dxfId="332" priority="648">
      <formula>IF(RIGHT(TEXT(AM661,"0.#"),1)=".",TRUE,FALSE)</formula>
    </cfRule>
  </conditionalFormatting>
  <conditionalFormatting sqref="AM659">
    <cfRule type="expression" dxfId="331" priority="651">
      <formula>IF(RIGHT(TEXT(AM659,"0.#"),1)=".",FALSE,TRUE)</formula>
    </cfRule>
    <cfRule type="expression" dxfId="330" priority="652">
      <formula>IF(RIGHT(TEXT(AM659,"0.#"),1)=".",TRUE,FALSE)</formula>
    </cfRule>
  </conditionalFormatting>
  <conditionalFormatting sqref="AM660">
    <cfRule type="expression" dxfId="329" priority="649">
      <formula>IF(RIGHT(TEXT(AM660,"0.#"),1)=".",FALSE,TRUE)</formula>
    </cfRule>
    <cfRule type="expression" dxfId="328" priority="650">
      <formula>IF(RIGHT(TEXT(AM660,"0.#"),1)=".",TRUE,FALSE)</formula>
    </cfRule>
  </conditionalFormatting>
  <conditionalFormatting sqref="AI661">
    <cfRule type="expression" dxfId="327" priority="641">
      <formula>IF(RIGHT(TEXT(AI661,"0.#"),1)=".",FALSE,TRUE)</formula>
    </cfRule>
    <cfRule type="expression" dxfId="326" priority="642">
      <formula>IF(RIGHT(TEXT(AI661,"0.#"),1)=".",TRUE,FALSE)</formula>
    </cfRule>
  </conditionalFormatting>
  <conditionalFormatting sqref="AI659">
    <cfRule type="expression" dxfId="325" priority="645">
      <formula>IF(RIGHT(TEXT(AI659,"0.#"),1)=".",FALSE,TRUE)</formula>
    </cfRule>
    <cfRule type="expression" dxfId="324" priority="646">
      <formula>IF(RIGHT(TEXT(AI659,"0.#"),1)=".",TRUE,FALSE)</formula>
    </cfRule>
  </conditionalFormatting>
  <conditionalFormatting sqref="AI660">
    <cfRule type="expression" dxfId="323" priority="643">
      <formula>IF(RIGHT(TEXT(AI660,"0.#"),1)=".",FALSE,TRUE)</formula>
    </cfRule>
    <cfRule type="expression" dxfId="322" priority="644">
      <formula>IF(RIGHT(TEXT(AI660,"0.#"),1)=".",TRUE,FALSE)</formula>
    </cfRule>
  </conditionalFormatting>
  <conditionalFormatting sqref="AM666">
    <cfRule type="expression" dxfId="321" priority="635">
      <formula>IF(RIGHT(TEXT(AM666,"0.#"),1)=".",FALSE,TRUE)</formula>
    </cfRule>
    <cfRule type="expression" dxfId="320" priority="636">
      <formula>IF(RIGHT(TEXT(AM666,"0.#"),1)=".",TRUE,FALSE)</formula>
    </cfRule>
  </conditionalFormatting>
  <conditionalFormatting sqref="AM664">
    <cfRule type="expression" dxfId="319" priority="639">
      <formula>IF(RIGHT(TEXT(AM664,"0.#"),1)=".",FALSE,TRUE)</formula>
    </cfRule>
    <cfRule type="expression" dxfId="318" priority="640">
      <formula>IF(RIGHT(TEXT(AM664,"0.#"),1)=".",TRUE,FALSE)</formula>
    </cfRule>
  </conditionalFormatting>
  <conditionalFormatting sqref="AM665">
    <cfRule type="expression" dxfId="317" priority="637">
      <formula>IF(RIGHT(TEXT(AM665,"0.#"),1)=".",FALSE,TRUE)</formula>
    </cfRule>
    <cfRule type="expression" dxfId="316" priority="638">
      <formula>IF(RIGHT(TEXT(AM665,"0.#"),1)=".",TRUE,FALSE)</formula>
    </cfRule>
  </conditionalFormatting>
  <conditionalFormatting sqref="AI666">
    <cfRule type="expression" dxfId="315" priority="629">
      <formula>IF(RIGHT(TEXT(AI666,"0.#"),1)=".",FALSE,TRUE)</formula>
    </cfRule>
    <cfRule type="expression" dxfId="314" priority="630">
      <formula>IF(RIGHT(TEXT(AI666,"0.#"),1)=".",TRUE,FALSE)</formula>
    </cfRule>
  </conditionalFormatting>
  <conditionalFormatting sqref="AI664">
    <cfRule type="expression" dxfId="313" priority="633">
      <formula>IF(RIGHT(TEXT(AI664,"0.#"),1)=".",FALSE,TRUE)</formula>
    </cfRule>
    <cfRule type="expression" dxfId="312" priority="634">
      <formula>IF(RIGHT(TEXT(AI664,"0.#"),1)=".",TRUE,FALSE)</formula>
    </cfRule>
  </conditionalFormatting>
  <conditionalFormatting sqref="AI665">
    <cfRule type="expression" dxfId="311" priority="631">
      <formula>IF(RIGHT(TEXT(AI665,"0.#"),1)=".",FALSE,TRUE)</formula>
    </cfRule>
    <cfRule type="expression" dxfId="310" priority="632">
      <formula>IF(RIGHT(TEXT(AI665,"0.#"),1)=".",TRUE,FALSE)</formula>
    </cfRule>
  </conditionalFormatting>
  <conditionalFormatting sqref="AM671">
    <cfRule type="expression" dxfId="309" priority="623">
      <formula>IF(RIGHT(TEXT(AM671,"0.#"),1)=".",FALSE,TRUE)</formula>
    </cfRule>
    <cfRule type="expression" dxfId="308" priority="624">
      <formula>IF(RIGHT(TEXT(AM671,"0.#"),1)=".",TRUE,FALSE)</formula>
    </cfRule>
  </conditionalFormatting>
  <conditionalFormatting sqref="AM669">
    <cfRule type="expression" dxfId="307" priority="627">
      <formula>IF(RIGHT(TEXT(AM669,"0.#"),1)=".",FALSE,TRUE)</formula>
    </cfRule>
    <cfRule type="expression" dxfId="306" priority="628">
      <formula>IF(RIGHT(TEXT(AM669,"0.#"),1)=".",TRUE,FALSE)</formula>
    </cfRule>
  </conditionalFormatting>
  <conditionalFormatting sqref="AM670">
    <cfRule type="expression" dxfId="305" priority="625">
      <formula>IF(RIGHT(TEXT(AM670,"0.#"),1)=".",FALSE,TRUE)</formula>
    </cfRule>
    <cfRule type="expression" dxfId="304" priority="626">
      <formula>IF(RIGHT(TEXT(AM670,"0.#"),1)=".",TRUE,FALSE)</formula>
    </cfRule>
  </conditionalFormatting>
  <conditionalFormatting sqref="AI671">
    <cfRule type="expression" dxfId="303" priority="617">
      <formula>IF(RIGHT(TEXT(AI671,"0.#"),1)=".",FALSE,TRUE)</formula>
    </cfRule>
    <cfRule type="expression" dxfId="302" priority="618">
      <formula>IF(RIGHT(TEXT(AI671,"0.#"),1)=".",TRUE,FALSE)</formula>
    </cfRule>
  </conditionalFormatting>
  <conditionalFormatting sqref="AI669">
    <cfRule type="expression" dxfId="301" priority="621">
      <formula>IF(RIGHT(TEXT(AI669,"0.#"),1)=".",FALSE,TRUE)</formula>
    </cfRule>
    <cfRule type="expression" dxfId="300" priority="622">
      <formula>IF(RIGHT(TEXT(AI669,"0.#"),1)=".",TRUE,FALSE)</formula>
    </cfRule>
  </conditionalFormatting>
  <conditionalFormatting sqref="AI670">
    <cfRule type="expression" dxfId="299" priority="619">
      <formula>IF(RIGHT(TEXT(AI670,"0.#"),1)=".",FALSE,TRUE)</formula>
    </cfRule>
    <cfRule type="expression" dxfId="298" priority="620">
      <formula>IF(RIGHT(TEXT(AI670,"0.#"),1)=".",TRUE,FALSE)</formula>
    </cfRule>
  </conditionalFormatting>
  <conditionalFormatting sqref="P29:AC29">
    <cfRule type="expression" dxfId="297" priority="579">
      <formula>IF(RIGHT(TEXT(P29,"0.#"),1)=".",FALSE,TRUE)</formula>
    </cfRule>
    <cfRule type="expression" dxfId="296" priority="580">
      <formula>IF(RIGHT(TEXT(P29,"0.#"),1)=".",TRUE,FALSE)</formula>
    </cfRule>
  </conditionalFormatting>
  <conditionalFormatting sqref="AK14:AQ14">
    <cfRule type="expression" dxfId="295" priority="577">
      <formula>IF(RIGHT(TEXT(AK14,"0.#"),1)=".",FALSE,TRUE)</formula>
    </cfRule>
    <cfRule type="expression" dxfId="294" priority="578">
      <formula>IF(RIGHT(TEXT(AK14,"0.#"),1)=".",TRUE,FALSE)</formula>
    </cfRule>
  </conditionalFormatting>
  <conditionalFormatting sqref="AE101">
    <cfRule type="expression" dxfId="293" priority="575">
      <formula>IF(RIGHT(TEXT(AE101,"0.#"),1)=".",FALSE,TRUE)</formula>
    </cfRule>
    <cfRule type="expression" dxfId="292" priority="576">
      <formula>IF(RIGHT(TEXT(AE101,"0.#"),1)=".",TRUE,FALSE)</formula>
    </cfRule>
  </conditionalFormatting>
  <conditionalFormatting sqref="AI101">
    <cfRule type="expression" dxfId="291" priority="573">
      <formula>IF(RIGHT(TEXT(AI101,"0.#"),1)=".",FALSE,TRUE)</formula>
    </cfRule>
    <cfRule type="expression" dxfId="290" priority="574">
      <formula>IF(RIGHT(TEXT(AI101,"0.#"),1)=".",TRUE,FALSE)</formula>
    </cfRule>
  </conditionalFormatting>
  <conditionalFormatting sqref="AE102">
    <cfRule type="expression" dxfId="289" priority="571">
      <formula>IF(RIGHT(TEXT(AE102,"0.#"),1)=".",FALSE,TRUE)</formula>
    </cfRule>
    <cfRule type="expression" dxfId="288" priority="572">
      <formula>IF(RIGHT(TEXT(AE102,"0.#"),1)=".",TRUE,FALSE)</formula>
    </cfRule>
  </conditionalFormatting>
  <conditionalFormatting sqref="AI102">
    <cfRule type="expression" dxfId="287" priority="569">
      <formula>IF(RIGHT(TEXT(AI102,"0.#"),1)=".",FALSE,TRUE)</formula>
    </cfRule>
    <cfRule type="expression" dxfId="286" priority="570">
      <formula>IF(RIGHT(TEXT(AI102,"0.#"),1)=".",TRUE,FALSE)</formula>
    </cfRule>
  </conditionalFormatting>
  <conditionalFormatting sqref="AE104">
    <cfRule type="expression" dxfId="285" priority="567">
      <formula>IF(RIGHT(TEXT(AE104,"0.#"),1)=".",FALSE,TRUE)</formula>
    </cfRule>
    <cfRule type="expression" dxfId="284" priority="568">
      <formula>IF(RIGHT(TEXT(AE104,"0.#"),1)=".",TRUE,FALSE)</formula>
    </cfRule>
  </conditionalFormatting>
  <conditionalFormatting sqref="AI104">
    <cfRule type="expression" dxfId="283" priority="565">
      <formula>IF(RIGHT(TEXT(AI104,"0.#"),1)=".",FALSE,TRUE)</formula>
    </cfRule>
    <cfRule type="expression" dxfId="282" priority="566">
      <formula>IF(RIGHT(TEXT(AI104,"0.#"),1)=".",TRUE,FALSE)</formula>
    </cfRule>
  </conditionalFormatting>
  <conditionalFormatting sqref="AE105">
    <cfRule type="expression" dxfId="281" priority="563">
      <formula>IF(RIGHT(TEXT(AE105,"0.#"),1)=".",FALSE,TRUE)</formula>
    </cfRule>
    <cfRule type="expression" dxfId="280" priority="564">
      <formula>IF(RIGHT(TEXT(AE105,"0.#"),1)=".",TRUE,FALSE)</formula>
    </cfRule>
  </conditionalFormatting>
  <conditionalFormatting sqref="AI105">
    <cfRule type="expression" dxfId="279" priority="561">
      <formula>IF(RIGHT(TEXT(AI105,"0.#"),1)=".",FALSE,TRUE)</formula>
    </cfRule>
    <cfRule type="expression" dxfId="278" priority="562">
      <formula>IF(RIGHT(TEXT(AI105,"0.#"),1)=".",TRUE,FALSE)</formula>
    </cfRule>
  </conditionalFormatting>
  <conditionalFormatting sqref="AQ101">
    <cfRule type="expression" dxfId="277" priority="559">
      <formula>IF(RIGHT(TEXT(AQ101,"0.#"),1)=".",FALSE,TRUE)</formula>
    </cfRule>
    <cfRule type="expression" dxfId="276" priority="560">
      <formula>IF(RIGHT(TEXT(AQ101,"0.#"),1)=".",TRUE,FALSE)</formula>
    </cfRule>
  </conditionalFormatting>
  <conditionalFormatting sqref="AU101">
    <cfRule type="expression" dxfId="275" priority="557">
      <formula>IF(RIGHT(TEXT(AU101,"0.#"),1)=".",FALSE,TRUE)</formula>
    </cfRule>
    <cfRule type="expression" dxfId="274" priority="558">
      <formula>IF(RIGHT(TEXT(AU101,"0.#"),1)=".",TRUE,FALSE)</formula>
    </cfRule>
  </conditionalFormatting>
  <conditionalFormatting sqref="AU102">
    <cfRule type="expression" dxfId="273" priority="555">
      <formula>IF(RIGHT(TEXT(AU102,"0.#"),1)=".",FALSE,TRUE)</formula>
    </cfRule>
    <cfRule type="expression" dxfId="272" priority="556">
      <formula>IF(RIGHT(TEXT(AU102,"0.#"),1)=".",TRUE,FALSE)</formula>
    </cfRule>
  </conditionalFormatting>
  <conditionalFormatting sqref="AQ104">
    <cfRule type="expression" dxfId="271" priority="553">
      <formula>IF(RIGHT(TEXT(AQ104,"0.#"),1)=".",FALSE,TRUE)</formula>
    </cfRule>
    <cfRule type="expression" dxfId="270" priority="554">
      <formula>IF(RIGHT(TEXT(AQ104,"0.#"),1)=".",TRUE,FALSE)</formula>
    </cfRule>
  </conditionalFormatting>
  <conditionalFormatting sqref="AU104">
    <cfRule type="expression" dxfId="269" priority="551">
      <formula>IF(RIGHT(TEXT(AU104,"0.#"),1)=".",FALSE,TRUE)</formula>
    </cfRule>
    <cfRule type="expression" dxfId="268" priority="552">
      <formula>IF(RIGHT(TEXT(AU104,"0.#"),1)=".",TRUE,FALSE)</formula>
    </cfRule>
  </conditionalFormatting>
  <conditionalFormatting sqref="AU105">
    <cfRule type="expression" dxfId="267" priority="549">
      <formula>IF(RIGHT(TEXT(AU105,"0.#"),1)=".",FALSE,TRUE)</formula>
    </cfRule>
    <cfRule type="expression" dxfId="266" priority="550">
      <formula>IF(RIGHT(TEXT(AU105,"0.#"),1)=".",TRUE,FALSE)</formula>
    </cfRule>
  </conditionalFormatting>
  <conditionalFormatting sqref="AE134:AE135 AI134:AI135 AQ134:AQ135 AU134:AU135 AM134:AM135">
    <cfRule type="expression" dxfId="265" priority="547">
      <formula>IF(RIGHT(TEXT(AE134,"0.#"),1)=".",FALSE,TRUE)</formula>
    </cfRule>
    <cfRule type="expression" dxfId="264" priority="548">
      <formula>IF(RIGHT(TEXT(AE134,"0.#"),1)=".",TRUE,FALSE)</formula>
    </cfRule>
  </conditionalFormatting>
  <conditionalFormatting sqref="AE138:AE139 AI138:AI139 AM139 AQ138:AQ139 AU138:AU139">
    <cfRule type="expression" dxfId="263" priority="545">
      <formula>IF(RIGHT(TEXT(AE138,"0.#"),1)=".",FALSE,TRUE)</formula>
    </cfRule>
    <cfRule type="expression" dxfId="262" priority="546">
      <formula>IF(RIGHT(TEXT(AE138,"0.#"),1)=".",TRUE,FALSE)</formula>
    </cfRule>
  </conditionalFormatting>
  <conditionalFormatting sqref="AM138">
    <cfRule type="expression" dxfId="261" priority="543">
      <formula>IF(RIGHT(TEXT(AM138,"0.#"),1)=".",FALSE,TRUE)</formula>
    </cfRule>
    <cfRule type="expression" dxfId="260" priority="544">
      <formula>IF(RIGHT(TEXT(AM138,"0.#"),1)=".",TRUE,FALSE)</formula>
    </cfRule>
  </conditionalFormatting>
  <conditionalFormatting sqref="AL977:AO986">
    <cfRule type="expression" dxfId="259" priority="539">
      <formula>IF(AND(AL977&gt;=0, RIGHT(TEXT(AL977,"0.#"),1)&lt;&gt;"."),TRUE,FALSE)</formula>
    </cfRule>
    <cfRule type="expression" dxfId="258" priority="540">
      <formula>IF(AND(AL977&gt;=0, RIGHT(TEXT(AL977,"0.#"),1)="."),TRUE,FALSE)</formula>
    </cfRule>
    <cfRule type="expression" dxfId="257" priority="541">
      <formula>IF(AND(AL977&lt;0, RIGHT(TEXT(AL977,"0.#"),1)&lt;&gt;"."),TRUE,FALSE)</formula>
    </cfRule>
    <cfRule type="expression" dxfId="256" priority="542">
      <formula>IF(AND(AL977&lt;0, RIGHT(TEXT(AL977,"0.#"),1)="."),TRUE,FALSE)</formula>
    </cfRule>
  </conditionalFormatting>
  <conditionalFormatting sqref="Y981">
    <cfRule type="expression" dxfId="255" priority="537">
      <formula>IF(RIGHT(TEXT(Y981,"0.#"),1)=".",FALSE,TRUE)</formula>
    </cfRule>
    <cfRule type="expression" dxfId="254" priority="538">
      <formula>IF(RIGHT(TEXT(Y981,"0.#"),1)=".",TRUE,FALSE)</formula>
    </cfRule>
  </conditionalFormatting>
  <conditionalFormatting sqref="Y982">
    <cfRule type="expression" dxfId="253" priority="535">
      <formula>IF(RIGHT(TEXT(Y982,"0.#"),1)=".",FALSE,TRUE)</formula>
    </cfRule>
    <cfRule type="expression" dxfId="252" priority="536">
      <formula>IF(RIGHT(TEXT(Y982,"0.#"),1)=".",TRUE,FALSE)</formula>
    </cfRule>
  </conditionalFormatting>
  <conditionalFormatting sqref="AL848:AO848">
    <cfRule type="expression" dxfId="251" priority="525">
      <formula>IF(AND(AL848&gt;=0, RIGHT(TEXT(AL848,"0.#"),1)&lt;&gt;"."),TRUE,FALSE)</formula>
    </cfRule>
    <cfRule type="expression" dxfId="250" priority="526">
      <formula>IF(AND(AL848&gt;=0, RIGHT(TEXT(AL848,"0.#"),1)="."),TRUE,FALSE)</formula>
    </cfRule>
    <cfRule type="expression" dxfId="249" priority="527">
      <formula>IF(AND(AL848&lt;0, RIGHT(TEXT(AL848,"0.#"),1)&lt;&gt;"."),TRUE,FALSE)</formula>
    </cfRule>
    <cfRule type="expression" dxfId="248" priority="528">
      <formula>IF(AND(AL848&lt;0, RIGHT(TEXT(AL848,"0.#"),1)="."),TRUE,FALSE)</formula>
    </cfRule>
  </conditionalFormatting>
  <conditionalFormatting sqref="Y848">
    <cfRule type="expression" dxfId="247" priority="523">
      <formula>IF(RIGHT(TEXT(Y848,"0.#"),1)=".",FALSE,TRUE)</formula>
    </cfRule>
    <cfRule type="expression" dxfId="246" priority="524">
      <formula>IF(RIGHT(TEXT(Y848,"0.#"),1)=".",TRUE,FALSE)</formula>
    </cfRule>
  </conditionalFormatting>
  <conditionalFormatting sqref="AL851:AO851">
    <cfRule type="expression" dxfId="245" priority="519">
      <formula>IF(AND(AL851&gt;=0, RIGHT(TEXT(AL851,"0.#"),1)&lt;&gt;"."),TRUE,FALSE)</formula>
    </cfRule>
    <cfRule type="expression" dxfId="244" priority="520">
      <formula>IF(AND(AL851&gt;=0, RIGHT(TEXT(AL851,"0.#"),1)="."),TRUE,FALSE)</formula>
    </cfRule>
    <cfRule type="expression" dxfId="243" priority="521">
      <formula>IF(AND(AL851&lt;0, RIGHT(TEXT(AL851,"0.#"),1)&lt;&gt;"."),TRUE,FALSE)</formula>
    </cfRule>
    <cfRule type="expression" dxfId="242" priority="522">
      <formula>IF(AND(AL851&lt;0, RIGHT(TEXT(AL851,"0.#"),1)="."),TRUE,FALSE)</formula>
    </cfRule>
  </conditionalFormatting>
  <conditionalFormatting sqref="Y851:Y852">
    <cfRule type="expression" dxfId="241" priority="517">
      <formula>IF(RIGHT(TEXT(Y851,"0.#"),1)=".",FALSE,TRUE)</formula>
    </cfRule>
    <cfRule type="expression" dxfId="240" priority="518">
      <formula>IF(RIGHT(TEXT(Y851,"0.#"),1)=".",TRUE,FALSE)</formula>
    </cfRule>
  </conditionalFormatting>
  <conditionalFormatting sqref="AL849:AO849">
    <cfRule type="expression" dxfId="239" priority="513">
      <formula>IF(AND(AL849&gt;=0, RIGHT(TEXT(AL849,"0.#"),1)&lt;&gt;"."),TRUE,FALSE)</formula>
    </cfRule>
    <cfRule type="expression" dxfId="238" priority="514">
      <formula>IF(AND(AL849&gt;=0, RIGHT(TEXT(AL849,"0.#"),1)="."),TRUE,FALSE)</formula>
    </cfRule>
    <cfRule type="expression" dxfId="237" priority="515">
      <formula>IF(AND(AL849&lt;0, RIGHT(TEXT(AL849,"0.#"),1)&lt;&gt;"."),TRUE,FALSE)</formula>
    </cfRule>
    <cfRule type="expression" dxfId="236" priority="516">
      <formula>IF(AND(AL849&lt;0, RIGHT(TEXT(AL849,"0.#"),1)="."),TRUE,FALSE)</formula>
    </cfRule>
  </conditionalFormatting>
  <conditionalFormatting sqref="AL847:AO847">
    <cfRule type="expression" dxfId="235" priority="509">
      <formula>IF(AND(AL847&gt;=0, RIGHT(TEXT(AL847,"0.#"),1)&lt;&gt;"."),TRUE,FALSE)</formula>
    </cfRule>
    <cfRule type="expression" dxfId="234" priority="510">
      <formula>IF(AND(AL847&gt;=0, RIGHT(TEXT(AL847,"0.#"),1)="."),TRUE,FALSE)</formula>
    </cfRule>
    <cfRule type="expression" dxfId="233" priority="511">
      <formula>IF(AND(AL847&lt;0, RIGHT(TEXT(AL847,"0.#"),1)&lt;&gt;"."),TRUE,FALSE)</formula>
    </cfRule>
    <cfRule type="expression" dxfId="232" priority="512">
      <formula>IF(AND(AL847&lt;0, RIGHT(TEXT(AL847,"0.#"),1)="."),TRUE,FALSE)</formula>
    </cfRule>
  </conditionalFormatting>
  <conditionalFormatting sqref="AL850:AO850">
    <cfRule type="expression" dxfId="231" priority="505">
      <formula>IF(AND(AL850&gt;=0, RIGHT(TEXT(AL850,"0.#"),1)&lt;&gt;"."),TRUE,FALSE)</formula>
    </cfRule>
    <cfRule type="expression" dxfId="230" priority="506">
      <formula>IF(AND(AL850&gt;=0, RIGHT(TEXT(AL850,"0.#"),1)="."),TRUE,FALSE)</formula>
    </cfRule>
    <cfRule type="expression" dxfId="229" priority="507">
      <formula>IF(AND(AL850&lt;0, RIGHT(TEXT(AL850,"0.#"),1)&lt;&gt;"."),TRUE,FALSE)</formula>
    </cfRule>
    <cfRule type="expression" dxfId="228" priority="508">
      <formula>IF(AND(AL850&lt;0, RIGHT(TEXT(AL850,"0.#"),1)="."),TRUE,FALSE)</formula>
    </cfRule>
  </conditionalFormatting>
  <conditionalFormatting sqref="Y790">
    <cfRule type="expression" dxfId="227" priority="499">
      <formula>IF(RIGHT(TEXT(Y790,"0.#"),1)=".",FALSE,TRUE)</formula>
    </cfRule>
    <cfRule type="expression" dxfId="226" priority="500">
      <formula>IF(RIGHT(TEXT(Y790,"0.#"),1)=".",TRUE,FALSE)</formula>
    </cfRule>
  </conditionalFormatting>
  <conditionalFormatting sqref="Y791 Y789">
    <cfRule type="expression" dxfId="225" priority="497">
      <formula>IF(RIGHT(TEXT(Y789,"0.#"),1)=".",FALSE,TRUE)</formula>
    </cfRule>
    <cfRule type="expression" dxfId="224" priority="498">
      <formula>IF(RIGHT(TEXT(Y789,"0.#"),1)=".",TRUE,FALSE)</formula>
    </cfRule>
  </conditionalFormatting>
  <conditionalFormatting sqref="AL878:AO881">
    <cfRule type="expression" dxfId="223" priority="481">
      <formula>IF(AND(AL878&gt;=0, RIGHT(TEXT(AL878,"0.#"),1)&lt;&gt;"."),TRUE,FALSE)</formula>
    </cfRule>
    <cfRule type="expression" dxfId="222" priority="482">
      <formula>IF(AND(AL878&gt;=0, RIGHT(TEXT(AL878,"0.#"),1)="."),TRUE,FALSE)</formula>
    </cfRule>
    <cfRule type="expression" dxfId="221" priority="483">
      <formula>IF(AND(AL878&lt;0, RIGHT(TEXT(AL878,"0.#"),1)&lt;&gt;"."),TRUE,FALSE)</formula>
    </cfRule>
    <cfRule type="expression" dxfId="220" priority="484">
      <formula>IF(AND(AL878&lt;0, RIGHT(TEXT(AL878,"0.#"),1)="."),TRUE,FALSE)</formula>
    </cfRule>
  </conditionalFormatting>
  <conditionalFormatting sqref="AL852:AO852">
    <cfRule type="expression" dxfId="219" priority="477">
      <formula>IF(AND(AL852&gt;=0, RIGHT(TEXT(AL852,"0.#"),1)&lt;&gt;"."),TRUE,FALSE)</formula>
    </cfRule>
    <cfRule type="expression" dxfId="218" priority="478">
      <formula>IF(AND(AL852&gt;=0, RIGHT(TEXT(AL852,"0.#"),1)="."),TRUE,FALSE)</formula>
    </cfRule>
    <cfRule type="expression" dxfId="217" priority="479">
      <formula>IF(AND(AL852&lt;0, RIGHT(TEXT(AL852,"0.#"),1)&lt;&gt;"."),TRUE,FALSE)</formula>
    </cfRule>
    <cfRule type="expression" dxfId="216" priority="480">
      <formula>IF(AND(AL852&lt;0, RIGHT(TEXT(AL852,"0.#"),1)="."),TRUE,FALSE)</formula>
    </cfRule>
  </conditionalFormatting>
  <conditionalFormatting sqref="AL885:AO886">
    <cfRule type="expression" dxfId="215" priority="421">
      <formula>IF(AND(AL885&gt;=0, RIGHT(TEXT(AL885,"0.#"),1)&lt;&gt;"."),TRUE,FALSE)</formula>
    </cfRule>
    <cfRule type="expression" dxfId="214" priority="422">
      <formula>IF(AND(AL885&gt;=0, RIGHT(TEXT(AL885,"0.#"),1)="."),TRUE,FALSE)</formula>
    </cfRule>
    <cfRule type="expression" dxfId="213" priority="423">
      <formula>IF(AND(AL885&lt;0, RIGHT(TEXT(AL885,"0.#"),1)&lt;&gt;"."),TRUE,FALSE)</formula>
    </cfRule>
    <cfRule type="expression" dxfId="212" priority="424">
      <formula>IF(AND(AL885&lt;0, RIGHT(TEXT(AL885,"0.#"),1)="."),TRUE,FALSE)</formula>
    </cfRule>
  </conditionalFormatting>
  <conditionalFormatting sqref="Y882:Y885">
    <cfRule type="expression" dxfId="211" priority="415">
      <formula>IF(RIGHT(TEXT(Y882,"0.#"),1)=".",FALSE,TRUE)</formula>
    </cfRule>
    <cfRule type="expression" dxfId="210" priority="416">
      <formula>IF(RIGHT(TEXT(Y882,"0.#"),1)=".",TRUE,FALSE)</formula>
    </cfRule>
  </conditionalFormatting>
  <conditionalFormatting sqref="AL882:AO882">
    <cfRule type="expression" dxfId="209" priority="417">
      <formula>IF(AND(AL882&gt;=0, RIGHT(TEXT(AL882,"0.#"),1)&lt;&gt;"."),TRUE,FALSE)</formula>
    </cfRule>
    <cfRule type="expression" dxfId="208" priority="418">
      <formula>IF(AND(AL882&gt;=0, RIGHT(TEXT(AL882,"0.#"),1)="."),TRUE,FALSE)</formula>
    </cfRule>
    <cfRule type="expression" dxfId="207" priority="419">
      <formula>IF(AND(AL882&lt;0, RIGHT(TEXT(AL882,"0.#"),1)&lt;&gt;"."),TRUE,FALSE)</formula>
    </cfRule>
    <cfRule type="expression" dxfId="206" priority="420">
      <formula>IF(AND(AL882&lt;0, RIGHT(TEXT(AL882,"0.#"),1)="."),TRUE,FALSE)</formula>
    </cfRule>
  </conditionalFormatting>
  <conditionalFormatting sqref="AL887:AO887">
    <cfRule type="expression" dxfId="205" priority="411">
      <formula>IF(AND(AL887&gt;=0, RIGHT(TEXT(AL887,"0.#"),1)&lt;&gt;"."),TRUE,FALSE)</formula>
    </cfRule>
    <cfRule type="expression" dxfId="204" priority="412">
      <formula>IF(AND(AL887&gt;=0, RIGHT(TEXT(AL887,"0.#"),1)="."),TRUE,FALSE)</formula>
    </cfRule>
    <cfRule type="expression" dxfId="203" priority="413">
      <formula>IF(AND(AL887&lt;0, RIGHT(TEXT(AL887,"0.#"),1)&lt;&gt;"."),TRUE,FALSE)</formula>
    </cfRule>
    <cfRule type="expression" dxfId="202" priority="414">
      <formula>IF(AND(AL887&lt;0, RIGHT(TEXT(AL887,"0.#"),1)="."),TRUE,FALSE)</formula>
    </cfRule>
  </conditionalFormatting>
  <conditionalFormatting sqref="AL883:AO884">
    <cfRule type="expression" dxfId="201" priority="407">
      <formula>IF(AND(AL883&gt;=0, RIGHT(TEXT(AL883,"0.#"),1)&lt;&gt;"."),TRUE,FALSE)</formula>
    </cfRule>
    <cfRule type="expression" dxfId="200" priority="408">
      <formula>IF(AND(AL883&gt;=0, RIGHT(TEXT(AL883,"0.#"),1)="."),TRUE,FALSE)</formula>
    </cfRule>
    <cfRule type="expression" dxfId="199" priority="409">
      <formula>IF(AND(AL883&lt;0, RIGHT(TEXT(AL883,"0.#"),1)&lt;&gt;"."),TRUE,FALSE)</formula>
    </cfRule>
    <cfRule type="expression" dxfId="198" priority="410">
      <formula>IF(AND(AL883&lt;0, RIGHT(TEXT(AL883,"0.#"),1)="."),TRUE,FALSE)</formula>
    </cfRule>
  </conditionalFormatting>
  <conditionalFormatting sqref="Y888">
    <cfRule type="expression" dxfId="197" priority="401">
      <formula>IF(RIGHT(TEXT(Y888,"0.#"),1)=".",FALSE,TRUE)</formula>
    </cfRule>
    <cfRule type="expression" dxfId="196" priority="402">
      <formula>IF(RIGHT(TEXT(Y888,"0.#"),1)=".",TRUE,FALSE)</formula>
    </cfRule>
  </conditionalFormatting>
  <conditionalFormatting sqref="AL888:AO888">
    <cfRule type="expression" dxfId="195" priority="403">
      <formula>IF(AND(AL888&gt;=0, RIGHT(TEXT(AL888,"0.#"),1)&lt;&gt;"."),TRUE,FALSE)</formula>
    </cfRule>
    <cfRule type="expression" dxfId="194" priority="404">
      <formula>IF(AND(AL888&gt;=0, RIGHT(TEXT(AL888,"0.#"),1)="."),TRUE,FALSE)</formula>
    </cfRule>
    <cfRule type="expression" dxfId="193" priority="405">
      <formula>IF(AND(AL888&lt;0, RIGHT(TEXT(AL888,"0.#"),1)&lt;&gt;"."),TRUE,FALSE)</formula>
    </cfRule>
    <cfRule type="expression" dxfId="192" priority="406">
      <formula>IF(AND(AL888&lt;0, RIGHT(TEXT(AL888,"0.#"),1)="."),TRUE,FALSE)</formula>
    </cfRule>
  </conditionalFormatting>
  <conditionalFormatting sqref="Y889">
    <cfRule type="expression" dxfId="191" priority="395">
      <formula>IF(RIGHT(TEXT(Y889,"0.#"),1)=".",FALSE,TRUE)</formula>
    </cfRule>
    <cfRule type="expression" dxfId="190" priority="396">
      <formula>IF(RIGHT(TEXT(Y889,"0.#"),1)=".",TRUE,FALSE)</formula>
    </cfRule>
  </conditionalFormatting>
  <conditionalFormatting sqref="AL889:AO889">
    <cfRule type="expression" dxfId="189" priority="397">
      <formula>IF(AND(AL889&gt;=0, RIGHT(TEXT(AL889,"0.#"),1)&lt;&gt;"."),TRUE,FALSE)</formula>
    </cfRule>
    <cfRule type="expression" dxfId="188" priority="398">
      <formula>IF(AND(AL889&gt;=0, RIGHT(TEXT(AL889,"0.#"),1)="."),TRUE,FALSE)</formula>
    </cfRule>
    <cfRule type="expression" dxfId="187" priority="399">
      <formula>IF(AND(AL889&lt;0, RIGHT(TEXT(AL889,"0.#"),1)&lt;&gt;"."),TRUE,FALSE)</formula>
    </cfRule>
    <cfRule type="expression" dxfId="186" priority="400">
      <formula>IF(AND(AL889&lt;0, RIGHT(TEXT(AL889,"0.#"),1)="."),TRUE,FALSE)</formula>
    </cfRule>
  </conditionalFormatting>
  <conditionalFormatting sqref="Y890:Y894">
    <cfRule type="expression" dxfId="185" priority="377">
      <formula>IF(RIGHT(TEXT(Y890,"0.#"),1)=".",FALSE,TRUE)</formula>
    </cfRule>
    <cfRule type="expression" dxfId="184" priority="378">
      <formula>IF(RIGHT(TEXT(Y890,"0.#"),1)=".",TRUE,FALSE)</formula>
    </cfRule>
  </conditionalFormatting>
  <conditionalFormatting sqref="AL890:AO890">
    <cfRule type="expression" dxfId="183" priority="379">
      <formula>IF(AND(AL890&gt;=0, RIGHT(TEXT(AL890,"0.#"),1)&lt;&gt;"."),TRUE,FALSE)</formula>
    </cfRule>
    <cfRule type="expression" dxfId="182" priority="380">
      <formula>IF(AND(AL890&gt;=0, RIGHT(TEXT(AL890,"0.#"),1)="."),TRUE,FALSE)</formula>
    </cfRule>
    <cfRule type="expression" dxfId="181" priority="381">
      <formula>IF(AND(AL890&lt;0, RIGHT(TEXT(AL890,"0.#"),1)&lt;&gt;"."),TRUE,FALSE)</formula>
    </cfRule>
    <cfRule type="expression" dxfId="180" priority="382">
      <formula>IF(AND(AL890&lt;0, RIGHT(TEXT(AL890,"0.#"),1)="."),TRUE,FALSE)</formula>
    </cfRule>
  </conditionalFormatting>
  <conditionalFormatting sqref="AL891:AO894">
    <cfRule type="expression" dxfId="179" priority="367">
      <formula>IF(AND(AL891&gt;=0, RIGHT(TEXT(AL891,"0.#"),1)&lt;&gt;"."),TRUE,FALSE)</formula>
    </cfRule>
    <cfRule type="expression" dxfId="178" priority="368">
      <formula>IF(AND(AL891&gt;=0, RIGHT(TEXT(AL891,"0.#"),1)="."),TRUE,FALSE)</formula>
    </cfRule>
    <cfRule type="expression" dxfId="177" priority="369">
      <formula>IF(AND(AL891&lt;0, RIGHT(TEXT(AL891,"0.#"),1)&lt;&gt;"."),TRUE,FALSE)</formula>
    </cfRule>
    <cfRule type="expression" dxfId="176" priority="370">
      <formula>IF(AND(AL891&lt;0, RIGHT(TEXT(AL891,"0.#"),1)="."),TRUE,FALSE)</formula>
    </cfRule>
  </conditionalFormatting>
  <conditionalFormatting sqref="AL896:AO896">
    <cfRule type="expression" dxfId="175" priority="293">
      <formula>IF(AND(AL896&gt;=0, RIGHT(TEXT(AL896,"0.#"),1)&lt;&gt;"."),TRUE,FALSE)</formula>
    </cfRule>
    <cfRule type="expression" dxfId="174" priority="294">
      <formula>IF(AND(AL896&gt;=0, RIGHT(TEXT(AL896,"0.#"),1)="."),TRUE,FALSE)</formula>
    </cfRule>
    <cfRule type="expression" dxfId="173" priority="295">
      <formula>IF(AND(AL896&lt;0, RIGHT(TEXT(AL896,"0.#"),1)&lt;&gt;"."),TRUE,FALSE)</formula>
    </cfRule>
    <cfRule type="expression" dxfId="172" priority="296">
      <formula>IF(AND(AL896&lt;0, RIGHT(TEXT(AL896,"0.#"),1)="."),TRUE,FALSE)</formula>
    </cfRule>
  </conditionalFormatting>
  <conditionalFormatting sqref="Y895:Y901">
    <cfRule type="expression" dxfId="171" priority="287">
      <formula>IF(RIGHT(TEXT(Y895,"0.#"),1)=".",FALSE,TRUE)</formula>
    </cfRule>
    <cfRule type="expression" dxfId="170" priority="288">
      <formula>IF(RIGHT(TEXT(Y895,"0.#"),1)=".",TRUE,FALSE)</formula>
    </cfRule>
  </conditionalFormatting>
  <conditionalFormatting sqref="AL895:AO895">
    <cfRule type="expression" dxfId="169" priority="289">
      <formula>IF(AND(AL895&gt;=0, RIGHT(TEXT(AL895,"0.#"),1)&lt;&gt;"."),TRUE,FALSE)</formula>
    </cfRule>
    <cfRule type="expression" dxfId="168" priority="290">
      <formula>IF(AND(AL895&gt;=0, RIGHT(TEXT(AL895,"0.#"),1)="."),TRUE,FALSE)</formula>
    </cfRule>
    <cfRule type="expression" dxfId="167" priority="291">
      <formula>IF(AND(AL895&lt;0, RIGHT(TEXT(AL895,"0.#"),1)&lt;&gt;"."),TRUE,FALSE)</formula>
    </cfRule>
    <cfRule type="expression" dxfId="166" priority="292">
      <formula>IF(AND(AL895&lt;0, RIGHT(TEXT(AL895,"0.#"),1)="."),TRUE,FALSE)</formula>
    </cfRule>
  </conditionalFormatting>
  <conditionalFormatting sqref="AL907:AO907">
    <cfRule type="expression" dxfId="165" priority="255">
      <formula>IF(AND(AL907&gt;=0, RIGHT(TEXT(AL907,"0.#"),1)&lt;&gt;"."),TRUE,FALSE)</formula>
    </cfRule>
    <cfRule type="expression" dxfId="164" priority="256">
      <formula>IF(AND(AL907&gt;=0, RIGHT(TEXT(AL907,"0.#"),1)="."),TRUE,FALSE)</formula>
    </cfRule>
    <cfRule type="expression" dxfId="163" priority="257">
      <formula>IF(AND(AL907&lt;0, RIGHT(TEXT(AL907,"0.#"),1)&lt;&gt;"."),TRUE,FALSE)</formula>
    </cfRule>
    <cfRule type="expression" dxfId="162" priority="258">
      <formula>IF(AND(AL907&lt;0, RIGHT(TEXT(AL907,"0.#"),1)="."),TRUE,FALSE)</formula>
    </cfRule>
  </conditionalFormatting>
  <conditionalFormatting sqref="AL906:AO906">
    <cfRule type="expression" dxfId="161" priority="249">
      <formula>IF(AND(AL906&gt;=0, RIGHT(TEXT(AL906,"0.#"),1)&lt;&gt;"."),TRUE,FALSE)</formula>
    </cfRule>
    <cfRule type="expression" dxfId="160" priority="250">
      <formula>IF(AND(AL906&gt;=0, RIGHT(TEXT(AL906,"0.#"),1)="."),TRUE,FALSE)</formula>
    </cfRule>
    <cfRule type="expression" dxfId="159" priority="251">
      <formula>IF(AND(AL906&lt;0, RIGHT(TEXT(AL906,"0.#"),1)&lt;&gt;"."),TRUE,FALSE)</formula>
    </cfRule>
    <cfRule type="expression" dxfId="158" priority="252">
      <formula>IF(AND(AL906&lt;0, RIGHT(TEXT(AL906,"0.#"),1)="."),TRUE,FALSE)</formula>
    </cfRule>
  </conditionalFormatting>
  <conditionalFormatting sqref="AL905">
    <cfRule type="expression" dxfId="157" priority="239">
      <formula>IF(AND(AL905&gt;=0, RIGHT(TEXT(AL905,"0.#"),1)&lt;&gt;"."),TRUE,FALSE)</formula>
    </cfRule>
    <cfRule type="expression" dxfId="156" priority="240">
      <formula>IF(AND(AL905&gt;=0, RIGHT(TEXT(AL905,"0.#"),1)="."),TRUE,FALSE)</formula>
    </cfRule>
    <cfRule type="expression" dxfId="155" priority="241">
      <formula>IF(AND(AL905&lt;0, RIGHT(TEXT(AL905,"0.#"),1)&lt;&gt;"."),TRUE,FALSE)</formula>
    </cfRule>
    <cfRule type="expression" dxfId="154" priority="242">
      <formula>IF(AND(AL905&lt;0, RIGHT(TEXT(AL905,"0.#"),1)="."),TRUE,FALSE)</formula>
    </cfRule>
  </conditionalFormatting>
  <conditionalFormatting sqref="AL905">
    <cfRule type="expression" dxfId="153" priority="235">
      <formula>IF(AND(AL905&gt;=0, RIGHT(TEXT(AL905,"0.#"),1)&lt;&gt;"."),TRUE,FALSE)</formula>
    </cfRule>
    <cfRule type="expression" dxfId="152" priority="236">
      <formula>IF(AND(AL905&gt;=0, RIGHT(TEXT(AL905,"0.#"),1)="."),TRUE,FALSE)</formula>
    </cfRule>
    <cfRule type="expression" dxfId="151" priority="237">
      <formula>IF(AND(AL905&lt;0, RIGHT(TEXT(AL905,"0.#"),1)&lt;&gt;"."),TRUE,FALSE)</formula>
    </cfRule>
    <cfRule type="expression" dxfId="150" priority="238">
      <formula>IF(AND(AL905&lt;0, RIGHT(TEXT(AL905,"0.#"),1)="."),TRUE,FALSE)</formula>
    </cfRule>
  </conditionalFormatting>
  <conditionalFormatting sqref="AL902:AO902">
    <cfRule type="expression" dxfId="149" priority="231">
      <formula>IF(AND(AL902&gt;=0, RIGHT(TEXT(AL902,"0.#"),1)&lt;&gt;"."),TRUE,FALSE)</formula>
    </cfRule>
    <cfRule type="expression" dxfId="148" priority="232">
      <formula>IF(AND(AL902&gt;=0, RIGHT(TEXT(AL902,"0.#"),1)="."),TRUE,FALSE)</formula>
    </cfRule>
    <cfRule type="expression" dxfId="147" priority="233">
      <formula>IF(AND(AL902&lt;0, RIGHT(TEXT(AL902,"0.#"),1)&lt;&gt;"."),TRUE,FALSE)</formula>
    </cfRule>
    <cfRule type="expression" dxfId="146" priority="234">
      <formula>IF(AND(AL902&lt;0, RIGHT(TEXT(AL902,"0.#"),1)="."),TRUE,FALSE)</formula>
    </cfRule>
  </conditionalFormatting>
  <conditionalFormatting sqref="AL901:AO901">
    <cfRule type="expression" dxfId="145" priority="227">
      <formula>IF(AND(AL901&gt;=0, RIGHT(TEXT(AL901,"0.#"),1)&lt;&gt;"."),TRUE,FALSE)</formula>
    </cfRule>
    <cfRule type="expression" dxfId="144" priority="228">
      <formula>IF(AND(AL901&gt;=0, RIGHT(TEXT(AL901,"0.#"),1)="."),TRUE,FALSE)</formula>
    </cfRule>
    <cfRule type="expression" dxfId="143" priority="229">
      <formula>IF(AND(AL901&lt;0, RIGHT(TEXT(AL901,"0.#"),1)&lt;&gt;"."),TRUE,FALSE)</formula>
    </cfRule>
    <cfRule type="expression" dxfId="142" priority="230">
      <formula>IF(AND(AL901&lt;0, RIGHT(TEXT(AL901,"0.#"),1)="."),TRUE,FALSE)</formula>
    </cfRule>
  </conditionalFormatting>
  <conditionalFormatting sqref="Y902:Y907">
    <cfRule type="expression" dxfId="141" priority="219">
      <formula>IF(RIGHT(TEXT(Y902,"0.#"),1)=".",FALSE,TRUE)</formula>
    </cfRule>
    <cfRule type="expression" dxfId="140" priority="220">
      <formula>IF(RIGHT(TEXT(Y902,"0.#"),1)=".",TRUE,FALSE)</formula>
    </cfRule>
  </conditionalFormatting>
  <conditionalFormatting sqref="AL903:AO903">
    <cfRule type="expression" dxfId="139" priority="221">
      <formula>IF(AND(AL903&gt;=0, RIGHT(TEXT(AL903,"0.#"),1)&lt;&gt;"."),TRUE,FALSE)</formula>
    </cfRule>
    <cfRule type="expression" dxfId="138" priority="222">
      <formula>IF(AND(AL903&gt;=0, RIGHT(TEXT(AL903,"0.#"),1)="."),TRUE,FALSE)</formula>
    </cfRule>
    <cfRule type="expression" dxfId="137" priority="223">
      <formula>IF(AND(AL903&lt;0, RIGHT(TEXT(AL903,"0.#"),1)&lt;&gt;"."),TRUE,FALSE)</formula>
    </cfRule>
    <cfRule type="expression" dxfId="136" priority="224">
      <formula>IF(AND(AL903&lt;0, RIGHT(TEXT(AL903,"0.#"),1)="."),TRUE,FALSE)</formula>
    </cfRule>
  </conditionalFormatting>
  <conditionalFormatting sqref="AL899:AO899">
    <cfRule type="expression" dxfId="135" priority="215">
      <formula>IF(AND(AL899&gt;=0, RIGHT(TEXT(AL899,"0.#"),1)&lt;&gt;"."),TRUE,FALSE)</formula>
    </cfRule>
    <cfRule type="expression" dxfId="134" priority="216">
      <formula>IF(AND(AL899&gt;=0, RIGHT(TEXT(AL899,"0.#"),1)="."),TRUE,FALSE)</formula>
    </cfRule>
    <cfRule type="expression" dxfId="133" priority="217">
      <formula>IF(AND(AL899&lt;0, RIGHT(TEXT(AL899,"0.#"),1)&lt;&gt;"."),TRUE,FALSE)</formula>
    </cfRule>
    <cfRule type="expression" dxfId="132" priority="218">
      <formula>IF(AND(AL899&lt;0, RIGHT(TEXT(AL899,"0.#"),1)="."),TRUE,FALSE)</formula>
    </cfRule>
  </conditionalFormatting>
  <conditionalFormatting sqref="AL900:AO900">
    <cfRule type="expression" dxfId="131" priority="211">
      <formula>IF(AND(AL900&gt;=0, RIGHT(TEXT(AL900,"0.#"),1)&lt;&gt;"."),TRUE,FALSE)</formula>
    </cfRule>
    <cfRule type="expression" dxfId="130" priority="212">
      <formula>IF(AND(AL900&gt;=0, RIGHT(TEXT(AL900,"0.#"),1)="."),TRUE,FALSE)</formula>
    </cfRule>
    <cfRule type="expression" dxfId="129" priority="213">
      <formula>IF(AND(AL900&lt;0, RIGHT(TEXT(AL900,"0.#"),1)&lt;&gt;"."),TRUE,FALSE)</formula>
    </cfRule>
    <cfRule type="expression" dxfId="128" priority="214">
      <formula>IF(AND(AL900&lt;0, RIGHT(TEXT(AL900,"0.#"),1)="."),TRUE,FALSE)</formula>
    </cfRule>
  </conditionalFormatting>
  <conditionalFormatting sqref="AL900:AO900">
    <cfRule type="expression" dxfId="127" priority="207">
      <formula>IF(AND(AL900&gt;=0, RIGHT(TEXT(AL900,"0.#"),1)&lt;&gt;"."),TRUE,FALSE)</formula>
    </cfRule>
    <cfRule type="expression" dxfId="126" priority="208">
      <formula>IF(AND(AL900&gt;=0, RIGHT(TEXT(AL900,"0.#"),1)="."),TRUE,FALSE)</formula>
    </cfRule>
    <cfRule type="expression" dxfId="125" priority="209">
      <formula>IF(AND(AL900&lt;0, RIGHT(TEXT(AL900,"0.#"),1)&lt;&gt;"."),TRUE,FALSE)</formula>
    </cfRule>
    <cfRule type="expression" dxfId="124" priority="210">
      <formula>IF(AND(AL900&lt;0, RIGHT(TEXT(AL900,"0.#"),1)="."),TRUE,FALSE)</formula>
    </cfRule>
  </conditionalFormatting>
  <conditionalFormatting sqref="AL897:AO898">
    <cfRule type="expression" dxfId="123" priority="203">
      <formula>IF(AND(AL897&gt;=0, RIGHT(TEXT(AL897,"0.#"),1)&lt;&gt;"."),TRUE,FALSE)</formula>
    </cfRule>
    <cfRule type="expression" dxfId="122" priority="204">
      <formula>IF(AND(AL897&gt;=0, RIGHT(TEXT(AL897,"0.#"),1)="."),TRUE,FALSE)</formula>
    </cfRule>
    <cfRule type="expression" dxfId="121" priority="205">
      <formula>IF(AND(AL897&lt;0, RIGHT(TEXT(AL897,"0.#"),1)&lt;&gt;"."),TRUE,FALSE)</formula>
    </cfRule>
    <cfRule type="expression" dxfId="120" priority="206">
      <formula>IF(AND(AL897&lt;0, RIGHT(TEXT(AL897,"0.#"),1)="."),TRUE,FALSE)</formula>
    </cfRule>
  </conditionalFormatting>
  <conditionalFormatting sqref="AL904:AO904">
    <cfRule type="expression" dxfId="119" priority="199">
      <formula>IF(AND(AL904&gt;=0, RIGHT(TEXT(AL904,"0.#"),1)&lt;&gt;"."),TRUE,FALSE)</formula>
    </cfRule>
    <cfRule type="expression" dxfId="118" priority="200">
      <formula>IF(AND(AL904&gt;=0, RIGHT(TEXT(AL904,"0.#"),1)="."),TRUE,FALSE)</formula>
    </cfRule>
    <cfRule type="expression" dxfId="117" priority="201">
      <formula>IF(AND(AL904&lt;0, RIGHT(TEXT(AL904,"0.#"),1)&lt;&gt;"."),TRUE,FALSE)</formula>
    </cfRule>
    <cfRule type="expression" dxfId="116" priority="202">
      <formula>IF(AND(AL904&lt;0, RIGHT(TEXT(AL904,"0.#"),1)="."),TRUE,FALSE)</formula>
    </cfRule>
  </conditionalFormatting>
  <conditionalFormatting sqref="AU790">
    <cfRule type="expression" dxfId="115" priority="197">
      <formula>IF(RIGHT(TEXT(AU790,"0.#"),1)=".",FALSE,TRUE)</formula>
    </cfRule>
    <cfRule type="expression" dxfId="114" priority="198">
      <formula>IF(RIGHT(TEXT(AU790,"0.#"),1)=".",TRUE,FALSE)</formula>
    </cfRule>
  </conditionalFormatting>
  <conditionalFormatting sqref="AU791:AU794 AU789">
    <cfRule type="expression" dxfId="113" priority="195">
      <formula>IF(RIGHT(TEXT(AU789,"0.#"),1)=".",FALSE,TRUE)</formula>
    </cfRule>
    <cfRule type="expression" dxfId="112" priority="196">
      <formula>IF(RIGHT(TEXT(AU789,"0.#"),1)=".",TRUE,FALSE)</formula>
    </cfRule>
  </conditionalFormatting>
  <conditionalFormatting sqref="Y911">
    <cfRule type="expression" dxfId="111" priority="159">
      <formula>IF(RIGHT(TEXT(Y911,"0.#"),1)=".",FALSE,TRUE)</formula>
    </cfRule>
    <cfRule type="expression" dxfId="110" priority="160">
      <formula>IF(RIGHT(TEXT(Y911,"0.#"),1)=".",TRUE,FALSE)</formula>
    </cfRule>
  </conditionalFormatting>
  <conditionalFormatting sqref="AL911:AO911">
    <cfRule type="expression" dxfId="109" priority="161">
      <formula>IF(AND(AL911&gt;=0, RIGHT(TEXT(AL911,"0.#"),1)&lt;&gt;"."),TRUE,FALSE)</formula>
    </cfRule>
    <cfRule type="expression" dxfId="108" priority="162">
      <formula>IF(AND(AL911&gt;=0, RIGHT(TEXT(AL911,"0.#"),1)="."),TRUE,FALSE)</formula>
    </cfRule>
    <cfRule type="expression" dxfId="107" priority="163">
      <formula>IF(AND(AL911&lt;0, RIGHT(TEXT(AL911,"0.#"),1)&lt;&gt;"."),TRUE,FALSE)</formula>
    </cfRule>
    <cfRule type="expression" dxfId="106" priority="164">
      <formula>IF(AND(AL911&lt;0, RIGHT(TEXT(AL911,"0.#"),1)="."),TRUE,FALSE)</formula>
    </cfRule>
  </conditionalFormatting>
  <conditionalFormatting sqref="Y912">
    <cfRule type="expression" dxfId="105" priority="153">
      <formula>IF(RIGHT(TEXT(Y912,"0.#"),1)=".",FALSE,TRUE)</formula>
    </cfRule>
    <cfRule type="expression" dxfId="104" priority="154">
      <formula>IF(RIGHT(TEXT(Y912,"0.#"),1)=".",TRUE,FALSE)</formula>
    </cfRule>
  </conditionalFormatting>
  <conditionalFormatting sqref="AL912:AO912">
    <cfRule type="expression" dxfId="103" priority="155">
      <formula>IF(AND(AL912&gt;=0, RIGHT(TEXT(AL912,"0.#"),1)&lt;&gt;"."),TRUE,FALSE)</formula>
    </cfRule>
    <cfRule type="expression" dxfId="102" priority="156">
      <formula>IF(AND(AL912&gt;=0, RIGHT(TEXT(AL912,"0.#"),1)="."),TRUE,FALSE)</formula>
    </cfRule>
    <cfRule type="expression" dxfId="101" priority="157">
      <formula>IF(AND(AL912&lt;0, RIGHT(TEXT(AL912,"0.#"),1)&lt;&gt;"."),TRUE,FALSE)</formula>
    </cfRule>
    <cfRule type="expression" dxfId="100" priority="158">
      <formula>IF(AND(AL912&lt;0, RIGHT(TEXT(AL912,"0.#"),1)="."),TRUE,FALSE)</formula>
    </cfRule>
  </conditionalFormatting>
  <conditionalFormatting sqref="Y944">
    <cfRule type="expression" dxfId="99" priority="119">
      <formula>IF(RIGHT(TEXT(Y944,"0.#"),1)=".",FALSE,TRUE)</formula>
    </cfRule>
    <cfRule type="expression" dxfId="98" priority="120">
      <formula>IF(RIGHT(TEXT(Y944,"0.#"),1)=".",TRUE,FALSE)</formula>
    </cfRule>
  </conditionalFormatting>
  <conditionalFormatting sqref="AL944:AO944">
    <cfRule type="expression" dxfId="97" priority="121">
      <formula>IF(AND(AL944&gt;=0, RIGHT(TEXT(AL944,"0.#"),1)&lt;&gt;"."),TRUE,FALSE)</formula>
    </cfRule>
    <cfRule type="expression" dxfId="96" priority="122">
      <formula>IF(AND(AL944&gt;=0, RIGHT(TEXT(AL944,"0.#"),1)="."),TRUE,FALSE)</formula>
    </cfRule>
    <cfRule type="expression" dxfId="95" priority="123">
      <formula>IF(AND(AL944&lt;0, RIGHT(TEXT(AL944,"0.#"),1)&lt;&gt;"."),TRUE,FALSE)</formula>
    </cfRule>
    <cfRule type="expression" dxfId="94" priority="124">
      <formula>IF(AND(AL944&lt;0, RIGHT(TEXT(AL944,"0.#"),1)="."),TRUE,FALSE)</formula>
    </cfRule>
  </conditionalFormatting>
  <conditionalFormatting sqref="Y945">
    <cfRule type="expression" dxfId="93" priority="113">
      <formula>IF(RIGHT(TEXT(Y945,"0.#"),1)=".",FALSE,TRUE)</formula>
    </cfRule>
    <cfRule type="expression" dxfId="92" priority="114">
      <formula>IF(RIGHT(TEXT(Y945,"0.#"),1)=".",TRUE,FALSE)</formula>
    </cfRule>
  </conditionalFormatting>
  <conditionalFormatting sqref="AL945:AO945">
    <cfRule type="expression" dxfId="91" priority="115">
      <formula>IF(AND(AL945&gt;=0, RIGHT(TEXT(AL945,"0.#"),1)&lt;&gt;"."),TRUE,FALSE)</formula>
    </cfRule>
    <cfRule type="expression" dxfId="90" priority="116">
      <formula>IF(AND(AL945&gt;=0, RIGHT(TEXT(AL945,"0.#"),1)="."),TRUE,FALSE)</formula>
    </cfRule>
    <cfRule type="expression" dxfId="89" priority="117">
      <formula>IF(AND(AL945&lt;0, RIGHT(TEXT(AL945,"0.#"),1)&lt;&gt;"."),TRUE,FALSE)</formula>
    </cfRule>
    <cfRule type="expression" dxfId="88" priority="118">
      <formula>IF(AND(AL945&lt;0, RIGHT(TEXT(AL945,"0.#"),1)="."),TRUE,FALSE)</formula>
    </cfRule>
  </conditionalFormatting>
  <conditionalFormatting sqref="Y946">
    <cfRule type="expression" dxfId="87" priority="107">
      <formula>IF(RIGHT(TEXT(Y946,"0.#"),1)=".",FALSE,TRUE)</formula>
    </cfRule>
    <cfRule type="expression" dxfId="86" priority="108">
      <formula>IF(RIGHT(TEXT(Y946,"0.#"),1)=".",TRUE,FALSE)</formula>
    </cfRule>
  </conditionalFormatting>
  <conditionalFormatting sqref="AL946:AO946">
    <cfRule type="expression" dxfId="85" priority="109">
      <formula>IF(AND(AL946&gt;=0, RIGHT(TEXT(AL946,"0.#"),1)&lt;&gt;"."),TRUE,FALSE)</formula>
    </cfRule>
    <cfRule type="expression" dxfId="84" priority="110">
      <formula>IF(AND(AL946&gt;=0, RIGHT(TEXT(AL946,"0.#"),1)="."),TRUE,FALSE)</formula>
    </cfRule>
    <cfRule type="expression" dxfId="83" priority="111">
      <formula>IF(AND(AL946&lt;0, RIGHT(TEXT(AL946,"0.#"),1)&lt;&gt;"."),TRUE,FALSE)</formula>
    </cfRule>
    <cfRule type="expression" dxfId="82" priority="112">
      <formula>IF(AND(AL946&lt;0, RIGHT(TEXT(AL946,"0.#"),1)="."),TRUE,FALSE)</formula>
    </cfRule>
  </conditionalFormatting>
  <conditionalFormatting sqref="AU802:AU803">
    <cfRule type="expression" dxfId="81" priority="105">
      <formula>IF(RIGHT(TEXT(AU802,"0.#"),1)=".",FALSE,TRUE)</formula>
    </cfRule>
    <cfRule type="expression" dxfId="80" priority="106">
      <formula>IF(RIGHT(TEXT(AU802,"0.#"),1)=".",TRUE,FALSE)</formula>
    </cfRule>
  </conditionalFormatting>
  <conditionalFormatting sqref="AL947:AO952">
    <cfRule type="expression" dxfId="79" priority="101">
      <formula>IF(AND(AL947&gt;=0, RIGHT(TEXT(AL947,"0.#"),1)&lt;&gt;"."),TRUE,FALSE)</formula>
    </cfRule>
    <cfRule type="expression" dxfId="78" priority="102">
      <formula>IF(AND(AL947&gt;=0, RIGHT(TEXT(AL947,"0.#"),1)="."),TRUE,FALSE)</formula>
    </cfRule>
    <cfRule type="expression" dxfId="77" priority="103">
      <formula>IF(AND(AL947&lt;0, RIGHT(TEXT(AL947,"0.#"),1)&lt;&gt;"."),TRUE,FALSE)</formula>
    </cfRule>
    <cfRule type="expression" dxfId="76" priority="104">
      <formula>IF(AND(AL947&lt;0, RIGHT(TEXT(AL947,"0.#"),1)="."),TRUE,FALSE)</formula>
    </cfRule>
  </conditionalFormatting>
  <conditionalFormatting sqref="AL961:AO961">
    <cfRule type="expression" dxfId="75" priority="77">
      <formula>IF(AND(AL961&gt;=0, RIGHT(TEXT(AL961,"0.#"),1)&lt;&gt;"."),TRUE,FALSE)</formula>
    </cfRule>
    <cfRule type="expression" dxfId="74" priority="78">
      <formula>IF(AND(AL961&gt;=0, RIGHT(TEXT(AL961,"0.#"),1)="."),TRUE,FALSE)</formula>
    </cfRule>
    <cfRule type="expression" dxfId="73" priority="79">
      <formula>IF(AND(AL961&lt;0, RIGHT(TEXT(AL961,"0.#"),1)&lt;&gt;"."),TRUE,FALSE)</formula>
    </cfRule>
    <cfRule type="expression" dxfId="72" priority="80">
      <formula>IF(AND(AL961&lt;0, RIGHT(TEXT(AL961,"0.#"),1)="."),TRUE,FALSE)</formula>
    </cfRule>
  </conditionalFormatting>
  <conditionalFormatting sqref="AL960:AO960">
    <cfRule type="expression" dxfId="71" priority="73">
      <formula>IF(AND(AL960&gt;=0, RIGHT(TEXT(AL960,"0.#"),1)&lt;&gt;"."),TRUE,FALSE)</formula>
    </cfRule>
    <cfRule type="expression" dxfId="70" priority="74">
      <formula>IF(AND(AL960&gt;=0, RIGHT(TEXT(AL960,"0.#"),1)="."),TRUE,FALSE)</formula>
    </cfRule>
    <cfRule type="expression" dxfId="69" priority="75">
      <formula>IF(AND(AL960&lt;0, RIGHT(TEXT(AL960,"0.#"),1)&lt;&gt;"."),TRUE,FALSE)</formula>
    </cfRule>
    <cfRule type="expression" dxfId="68" priority="76">
      <formula>IF(AND(AL960&lt;0, RIGHT(TEXT(AL960,"0.#"),1)="."),TRUE,FALSE)</formula>
    </cfRule>
  </conditionalFormatting>
  <conditionalFormatting sqref="AL959:AO959">
    <cfRule type="expression" dxfId="67" priority="69">
      <formula>IF(AND(AL959&gt;=0, RIGHT(TEXT(AL959,"0.#"),1)&lt;&gt;"."),TRUE,FALSE)</formula>
    </cfRule>
    <cfRule type="expression" dxfId="66" priority="70">
      <formula>IF(AND(AL959&gt;=0, RIGHT(TEXT(AL959,"0.#"),1)="."),TRUE,FALSE)</formula>
    </cfRule>
    <cfRule type="expression" dxfId="65" priority="71">
      <formula>IF(AND(AL959&lt;0, RIGHT(TEXT(AL959,"0.#"),1)&lt;&gt;"."),TRUE,FALSE)</formula>
    </cfRule>
    <cfRule type="expression" dxfId="64" priority="72">
      <formula>IF(AND(AL959&lt;0, RIGHT(TEXT(AL959,"0.#"),1)="."),TRUE,FALSE)</formula>
    </cfRule>
  </conditionalFormatting>
  <conditionalFormatting sqref="AL958:AO958">
    <cfRule type="expression" dxfId="63" priority="63">
      <formula>IF(AND(AL958&gt;=0, RIGHT(TEXT(AL958,"0.#"),1)&lt;&gt;"."),TRUE,FALSE)</formula>
    </cfRule>
    <cfRule type="expression" dxfId="62" priority="64">
      <formula>IF(AND(AL958&gt;=0, RIGHT(TEXT(AL958,"0.#"),1)="."),TRUE,FALSE)</formula>
    </cfRule>
    <cfRule type="expression" dxfId="61" priority="65">
      <formula>IF(AND(AL958&lt;0, RIGHT(TEXT(AL958,"0.#"),1)&lt;&gt;"."),TRUE,FALSE)</formula>
    </cfRule>
    <cfRule type="expression" dxfId="60" priority="66">
      <formula>IF(AND(AL958&lt;0, RIGHT(TEXT(AL958,"0.#"),1)="."),TRUE,FALSE)</formula>
    </cfRule>
  </conditionalFormatting>
  <conditionalFormatting sqref="AL957:AO957">
    <cfRule type="expression" dxfId="59" priority="59">
      <formula>IF(AND(AL957&gt;=0, RIGHT(TEXT(AL957,"0.#"),1)&lt;&gt;"."),TRUE,FALSE)</formula>
    </cfRule>
    <cfRule type="expression" dxfId="58" priority="60">
      <formula>IF(AND(AL957&gt;=0, RIGHT(TEXT(AL957,"0.#"),1)="."),TRUE,FALSE)</formula>
    </cfRule>
    <cfRule type="expression" dxfId="57" priority="61">
      <formula>IF(AND(AL957&lt;0, RIGHT(TEXT(AL957,"0.#"),1)&lt;&gt;"."),TRUE,FALSE)</formula>
    </cfRule>
    <cfRule type="expression" dxfId="56" priority="62">
      <formula>IF(AND(AL957&lt;0, RIGHT(TEXT(AL957,"0.#"),1)="."),TRUE,FALSE)</formula>
    </cfRule>
  </conditionalFormatting>
  <conditionalFormatting sqref="AL956:AO956">
    <cfRule type="expression" dxfId="55" priority="55">
      <formula>IF(AND(AL956&gt;=0, RIGHT(TEXT(AL956,"0.#"),1)&lt;&gt;"."),TRUE,FALSE)</formula>
    </cfRule>
    <cfRule type="expression" dxfId="54" priority="56">
      <formula>IF(AND(AL956&gt;=0, RIGHT(TEXT(AL956,"0.#"),1)="."),TRUE,FALSE)</formula>
    </cfRule>
    <cfRule type="expression" dxfId="53" priority="57">
      <formula>IF(AND(AL956&lt;0, RIGHT(TEXT(AL956,"0.#"),1)&lt;&gt;"."),TRUE,FALSE)</formula>
    </cfRule>
    <cfRule type="expression" dxfId="52" priority="58">
      <formula>IF(AND(AL956&lt;0, RIGHT(TEXT(AL956,"0.#"),1)="."),TRUE,FALSE)</formula>
    </cfRule>
  </conditionalFormatting>
  <conditionalFormatting sqref="AL955:AO955">
    <cfRule type="expression" dxfId="51" priority="51">
      <formula>IF(AND(AL955&gt;=0, RIGHT(TEXT(AL955,"0.#"),1)&lt;&gt;"."),TRUE,FALSE)</formula>
    </cfRule>
    <cfRule type="expression" dxfId="50" priority="52">
      <formula>IF(AND(AL955&gt;=0, RIGHT(TEXT(AL955,"0.#"),1)="."),TRUE,FALSE)</formula>
    </cfRule>
    <cfRule type="expression" dxfId="49" priority="53">
      <formula>IF(AND(AL955&lt;0, RIGHT(TEXT(AL955,"0.#"),1)&lt;&gt;"."),TRUE,FALSE)</formula>
    </cfRule>
    <cfRule type="expression" dxfId="48" priority="54">
      <formula>IF(AND(AL955&lt;0, RIGHT(TEXT(AL955,"0.#"),1)="."),TRUE,FALSE)</formula>
    </cfRule>
  </conditionalFormatting>
  <conditionalFormatting sqref="AL954:AO954">
    <cfRule type="expression" dxfId="47" priority="47">
      <formula>IF(AND(AL954&gt;=0, RIGHT(TEXT(AL954,"0.#"),1)&lt;&gt;"."),TRUE,FALSE)</formula>
    </cfRule>
    <cfRule type="expression" dxfId="46" priority="48">
      <formula>IF(AND(AL954&gt;=0, RIGHT(TEXT(AL954,"0.#"),1)="."),TRUE,FALSE)</formula>
    </cfRule>
    <cfRule type="expression" dxfId="45" priority="49">
      <formula>IF(AND(AL954&lt;0, RIGHT(TEXT(AL954,"0.#"),1)&lt;&gt;"."),TRUE,FALSE)</formula>
    </cfRule>
    <cfRule type="expression" dxfId="44" priority="50">
      <formula>IF(AND(AL954&lt;0, RIGHT(TEXT(AL954,"0.#"),1)="."),TRUE,FALSE)</formula>
    </cfRule>
  </conditionalFormatting>
  <conditionalFormatting sqref="AL953:AO953">
    <cfRule type="expression" dxfId="43" priority="43">
      <formula>IF(AND(AL953&gt;=0, RIGHT(TEXT(AL953,"0.#"),1)&lt;&gt;"."),TRUE,FALSE)</formula>
    </cfRule>
    <cfRule type="expression" dxfId="42" priority="44">
      <formula>IF(AND(AL953&gt;=0, RIGHT(TEXT(AL953,"0.#"),1)="."),TRUE,FALSE)</formula>
    </cfRule>
    <cfRule type="expression" dxfId="41" priority="45">
      <formula>IF(AND(AL953&lt;0, RIGHT(TEXT(AL953,"0.#"),1)&lt;&gt;"."),TRUE,FALSE)</formula>
    </cfRule>
    <cfRule type="expression" dxfId="40" priority="46">
      <formula>IF(AND(AL953&lt;0, RIGHT(TEXT(AL953,"0.#"),1)="."),TRUE,FALSE)</formula>
    </cfRule>
  </conditionalFormatting>
  <conditionalFormatting sqref="AL917:AO917">
    <cfRule type="expression" dxfId="39" priority="39">
      <formula>IF(AND(AL917&gt;=0, RIGHT(TEXT(AL917,"0.#"),1)&lt;&gt;"."),TRUE,FALSE)</formula>
    </cfRule>
    <cfRule type="expression" dxfId="38" priority="40">
      <formula>IF(AND(AL917&gt;=0, RIGHT(TEXT(AL917,"0.#"),1)="."),TRUE,FALSE)</formula>
    </cfRule>
    <cfRule type="expression" dxfId="37" priority="41">
      <formula>IF(AND(AL917&lt;0, RIGHT(TEXT(AL917,"0.#"),1)&lt;&gt;"."),TRUE,FALSE)</formula>
    </cfRule>
    <cfRule type="expression" dxfId="36" priority="42">
      <formula>IF(AND(AL917&lt;0, RIGHT(TEXT(AL917,"0.#"),1)="."),TRUE,FALSE)</formula>
    </cfRule>
  </conditionalFormatting>
  <conditionalFormatting sqref="Y913">
    <cfRule type="expression" dxfId="35" priority="33">
      <formula>IF(RIGHT(TEXT(Y913,"0.#"),1)=".",FALSE,TRUE)</formula>
    </cfRule>
    <cfRule type="expression" dxfId="34" priority="34">
      <formula>IF(RIGHT(TEXT(Y913,"0.#"),1)=".",TRUE,FALSE)</formula>
    </cfRule>
  </conditionalFormatting>
  <conditionalFormatting sqref="AL913:AO913">
    <cfRule type="expression" dxfId="33" priority="35">
      <formula>IF(AND(AL913&gt;=0, RIGHT(TEXT(AL913,"0.#"),1)&lt;&gt;"."),TRUE,FALSE)</formula>
    </cfRule>
    <cfRule type="expression" dxfId="32" priority="36">
      <formula>IF(AND(AL913&gt;=0, RIGHT(TEXT(AL913,"0.#"),1)="."),TRUE,FALSE)</formula>
    </cfRule>
    <cfRule type="expression" dxfId="31" priority="37">
      <formula>IF(AND(AL913&lt;0, RIGHT(TEXT(AL913,"0.#"),1)&lt;&gt;"."),TRUE,FALSE)</formula>
    </cfRule>
    <cfRule type="expression" dxfId="30" priority="38">
      <formula>IF(AND(AL913&lt;0, RIGHT(TEXT(AL913,"0.#"),1)="."),TRUE,FALSE)</formula>
    </cfRule>
  </conditionalFormatting>
  <conditionalFormatting sqref="Y914">
    <cfRule type="expression" dxfId="29" priority="27">
      <formula>IF(RIGHT(TEXT(Y914,"0.#"),1)=".",FALSE,TRUE)</formula>
    </cfRule>
    <cfRule type="expression" dxfId="28" priority="28">
      <formula>IF(RIGHT(TEXT(Y914,"0.#"),1)=".",TRUE,FALSE)</formula>
    </cfRule>
  </conditionalFormatting>
  <conditionalFormatting sqref="AL914:AO914">
    <cfRule type="expression" dxfId="27" priority="29">
      <formula>IF(AND(AL914&gt;=0, RIGHT(TEXT(AL914,"0.#"),1)&lt;&gt;"."),TRUE,FALSE)</formula>
    </cfRule>
    <cfRule type="expression" dxfId="26" priority="30">
      <formula>IF(AND(AL914&gt;=0, RIGHT(TEXT(AL914,"0.#"),1)="."),TRUE,FALSE)</formula>
    </cfRule>
    <cfRule type="expression" dxfId="25" priority="31">
      <formula>IF(AND(AL914&lt;0, RIGHT(TEXT(AL914,"0.#"),1)&lt;&gt;"."),TRUE,FALSE)</formula>
    </cfRule>
    <cfRule type="expression" dxfId="24" priority="32">
      <formula>IF(AND(AL914&lt;0, RIGHT(TEXT(AL914,"0.#"),1)="."),TRUE,FALSE)</formula>
    </cfRule>
  </conditionalFormatting>
  <conditionalFormatting sqref="Y915:Y917">
    <cfRule type="expression" dxfId="23" priority="21">
      <formula>IF(RIGHT(TEXT(Y915,"0.#"),1)=".",FALSE,TRUE)</formula>
    </cfRule>
    <cfRule type="expression" dxfId="22" priority="22">
      <formula>IF(RIGHT(TEXT(Y915,"0.#"),1)=".",TRUE,FALSE)</formula>
    </cfRule>
  </conditionalFormatting>
  <conditionalFormatting sqref="AL915:AO915">
    <cfRule type="expression" dxfId="21" priority="23">
      <formula>IF(AND(AL915&gt;=0, RIGHT(TEXT(AL915,"0.#"),1)&lt;&gt;"."),TRUE,FALSE)</formula>
    </cfRule>
    <cfRule type="expression" dxfId="20" priority="24">
      <formula>IF(AND(AL915&gt;=0, RIGHT(TEXT(AL915,"0.#"),1)="."),TRUE,FALSE)</formula>
    </cfRule>
    <cfRule type="expression" dxfId="19" priority="25">
      <formula>IF(AND(AL915&lt;0, RIGHT(TEXT(AL915,"0.#"),1)&lt;&gt;"."),TRUE,FALSE)</formula>
    </cfRule>
    <cfRule type="expression" dxfId="18" priority="26">
      <formula>IF(AND(AL915&lt;0, RIGHT(TEXT(AL915,"0.#"),1)="."),TRUE,FALSE)</formula>
    </cfRule>
  </conditionalFormatting>
  <conditionalFormatting sqref="AL916:AO916">
    <cfRule type="expression" dxfId="17" priority="17">
      <formula>IF(AND(AL916&gt;=0, RIGHT(TEXT(AL916,"0.#"),1)&lt;&gt;"."),TRUE,FALSE)</formula>
    </cfRule>
    <cfRule type="expression" dxfId="16" priority="18">
      <formula>IF(AND(AL916&gt;=0, RIGHT(TEXT(AL916,"0.#"),1)="."),TRUE,FALSE)</formula>
    </cfRule>
    <cfRule type="expression" dxfId="15" priority="19">
      <formula>IF(AND(AL916&lt;0, RIGHT(TEXT(AL916,"0.#"),1)&lt;&gt;"."),TRUE,FALSE)</formula>
    </cfRule>
    <cfRule type="expression" dxfId="14" priority="20">
      <formula>IF(AND(AL916&lt;0, RIGHT(TEXT(AL916,"0.#"),1)="."),TRUE,FALSE)</formula>
    </cfRule>
  </conditionalFormatting>
  <conditionalFormatting sqref="Y849:Y850">
    <cfRule type="expression" dxfId="13" priority="15">
      <formula>IF(RIGHT(TEXT(Y849,"0.#"),1)=".",FALSE,TRUE)</formula>
    </cfRule>
    <cfRule type="expression" dxfId="12" priority="16">
      <formula>IF(RIGHT(TEXT(Y849,"0.#"),1)=".",TRUE,FALSE)</formula>
    </cfRule>
  </conditionalFormatting>
  <conditionalFormatting sqref="Y878:Y881">
    <cfRule type="expression" dxfId="11" priority="13">
      <formula>IF(RIGHT(TEXT(Y878,"0.#"),1)=".",FALSE,TRUE)</formula>
    </cfRule>
    <cfRule type="expression" dxfId="10" priority="14">
      <formula>IF(RIGHT(TEXT(Y878,"0.#"),1)=".",TRUE,FALSE)</formula>
    </cfRule>
  </conditionalFormatting>
  <conditionalFormatting sqref="Y886:Y887">
    <cfRule type="expression" dxfId="9" priority="11">
      <formula>IF(RIGHT(TEXT(Y886,"0.#"),1)=".",FALSE,TRUE)</formula>
    </cfRule>
    <cfRule type="expression" dxfId="8" priority="12">
      <formula>IF(RIGHT(TEXT(Y886,"0.#"),1)=".",TRUE,FALSE)</formula>
    </cfRule>
  </conditionalFormatting>
  <conditionalFormatting sqref="Y947:Y958">
    <cfRule type="expression" dxfId="7" priority="7">
      <formula>IF(RIGHT(TEXT(Y947,"0.#"),1)=".",FALSE,TRUE)</formula>
    </cfRule>
    <cfRule type="expression" dxfId="6" priority="8">
      <formula>IF(RIGHT(TEXT(Y947,"0.#"),1)=".",TRUE,FALSE)</formula>
    </cfRule>
  </conditionalFormatting>
  <conditionalFormatting sqref="Y959:Y961">
    <cfRule type="expression" dxfId="5" priority="5">
      <formula>IF(RIGHT(TEXT(Y959,"0.#"),1)=".",FALSE,TRUE)</formula>
    </cfRule>
    <cfRule type="expression" dxfId="4" priority="6">
      <formula>IF(RIGHT(TEXT(Y959,"0.#"),1)=".",TRUE,FALSE)</formula>
    </cfRule>
  </conditionalFormatting>
  <conditionalFormatting sqref="Y962">
    <cfRule type="expression" dxfId="3" priority="3">
      <formula>IF(RIGHT(TEXT(Y962,"0.#"),1)=".",FALSE,TRUE)</formula>
    </cfRule>
    <cfRule type="expression" dxfId="2" priority="4">
      <formula>IF(RIGHT(TEXT(Y962,"0.#"),1)=".",TRUE,FALSE)</formula>
    </cfRule>
  </conditionalFormatting>
  <conditionalFormatting sqref="Y986">
    <cfRule type="expression" dxfId="1" priority="1">
      <formula>IF(RIGHT(TEXT(Y986,"0.#"),1)=".",FALSE,TRUE)</formula>
    </cfRule>
    <cfRule type="expression" dxfId="0" priority="2">
      <formula>IF(RIGHT(TEXT(Y986,"0.#"),1)=".",TRUE,FALSE)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99" max="49" man="1"/>
    <brk id="727" max="49" man="1"/>
    <brk id="786" max="49" man="1"/>
    <brk id="839" max="49" man="1"/>
    <brk id="887" max="49" man="1"/>
    <brk id="908" max="49" man="1"/>
    <brk id="974"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658</v>
      </c>
      <c r="R6" s="13" t="str">
        <f t="shared" si="3"/>
        <v>交付</v>
      </c>
      <c r="S6" s="13" t="str">
        <f t="shared" si="4"/>
        <v>委託・請負、交付</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t="s">
        <v>658</v>
      </c>
      <c r="C10" s="13" t="str">
        <f t="shared" si="0"/>
        <v>国土強靱化施策</v>
      </c>
      <c r="D10" s="13" t="str">
        <f t="shared" si="8"/>
        <v>国土強靱化施策</v>
      </c>
      <c r="F10" s="18" t="s">
        <v>116</v>
      </c>
      <c r="G10" s="17"/>
      <c r="H10" s="13" t="str">
        <f t="shared" si="1"/>
        <v/>
      </c>
      <c r="I10" s="13" t="str">
        <f t="shared" si="5"/>
        <v>一般会計</v>
      </c>
      <c r="K10" s="14" t="s">
        <v>249</v>
      </c>
      <c r="L10" s="15"/>
      <c r="M10" s="13" t="str">
        <f t="shared" si="2"/>
        <v/>
      </c>
      <c r="N10" s="13" t="str">
        <f t="shared" si="6"/>
        <v/>
      </c>
      <c r="O10" s="13"/>
      <c r="P10" s="13" t="str">
        <f>S8</f>
        <v>委託・請負、交付</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国土強靱化施策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2021-08-10T06:59:38Z</cp:lastPrinted>
  <dcterms:created xsi:type="dcterms:W3CDTF">2012-03-13T00:50:25Z</dcterms:created>
  <dcterms:modified xsi:type="dcterms:W3CDTF">2021-08-30T16:08:52Z</dcterms:modified>
</cp:coreProperties>
</file>