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3275" windowHeight="7005" tabRatio="862" activeTab="0"/>
  </bookViews>
  <sheets>
    <sheet name="27" sheetId="1" r:id="rId1"/>
    <sheet name="26" sheetId="2" r:id="rId2"/>
    <sheet name="25" sheetId="3" r:id="rId3"/>
    <sheet name="24" sheetId="4" r:id="rId4"/>
    <sheet name="23" sheetId="5" r:id="rId5"/>
    <sheet name="22" sheetId="6" r:id="rId6"/>
    <sheet name="21" sheetId="7" r:id="rId7"/>
    <sheet name="20" sheetId="8" r:id="rId8"/>
    <sheet name="19" sheetId="9" r:id="rId9"/>
    <sheet name="18" sheetId="10" r:id="rId10"/>
    <sheet name="17" sheetId="11" r:id="rId11"/>
    <sheet name="16" sheetId="12" r:id="rId12"/>
    <sheet name="15" sheetId="13" r:id="rId13"/>
    <sheet name="14" sheetId="14" r:id="rId14"/>
  </sheets>
  <externalReferences>
    <externalReference r:id="rId17"/>
  </externalReferences>
  <definedNames>
    <definedName name="_1_4_2広域移動量_総量" localSheetId="1">#REF!</definedName>
    <definedName name="_1_4_2広域移動量_総量" localSheetId="0">#REF!</definedName>
    <definedName name="_1_4_2広域移動量_総量">#REF!</definedName>
    <definedName name="DH_し尿3" localSheetId="1">#REF!</definedName>
    <definedName name="DH_し尿3" localSheetId="0">#REF!</definedName>
    <definedName name="DH_し尿3">#REF!</definedName>
    <definedName name="DH_し尿31" localSheetId="1">#REF!</definedName>
    <definedName name="DH_し尿31" localSheetId="0">#REF!</definedName>
    <definedName name="DH_し尿31">#REF!</definedName>
    <definedName name="DH_し尿33" localSheetId="1">#REF!</definedName>
    <definedName name="DH_し尿33" localSheetId="0">#REF!</definedName>
    <definedName name="DH_し尿33">#REF!</definedName>
  </definedNames>
  <calcPr fullCalcOnLoad="1"/>
</workbook>
</file>

<file path=xl/sharedStrings.xml><?xml version="1.0" encoding="utf-8"?>
<sst xmlns="http://schemas.openxmlformats.org/spreadsheetml/2006/main" count="276" uniqueCount="96">
  <si>
    <t>（単位：万トン／年）</t>
  </si>
  <si>
    <t>圏　　域</t>
  </si>
  <si>
    <t>排出都道府県外移動量</t>
  </si>
  <si>
    <t>圏域内移動量</t>
  </si>
  <si>
    <t>圏域外移動量</t>
  </si>
  <si>
    <t>北海道・東北</t>
  </si>
  <si>
    <t>首　 都　 圏</t>
  </si>
  <si>
    <t>中　　　　部</t>
  </si>
  <si>
    <t>近　　　　畿</t>
  </si>
  <si>
    <t>中　　　　国</t>
  </si>
  <si>
    <t>四　　　　国</t>
  </si>
  <si>
    <t>九 州・沖 縄</t>
  </si>
  <si>
    <t>合　　　　計</t>
  </si>
  <si>
    <t>注1）その他は、排出都道府県が明確でないもの。</t>
  </si>
  <si>
    <t>　2）1000トン未満は四捨五入しているため合計値が一致しない場合がある。</t>
  </si>
  <si>
    <r>
      <t>そ の 他</t>
    </r>
    <r>
      <rPr>
        <vertAlign val="superscript"/>
        <sz val="11"/>
        <rFont val="ＭＳ ゴシック"/>
        <family val="3"/>
      </rPr>
      <t>注1）</t>
    </r>
  </si>
  <si>
    <t>出典：環境省大臣官房廃棄物・リサイクル対策部企画課「廃棄物の広域移動対策検討調査及び</t>
  </si>
  <si>
    <t>3.29  産業廃棄物の広域移動状況（平成13年度）</t>
  </si>
  <si>
    <t>　　　廃棄物等循環利用量実態調査報告書（広域移動状況編）」</t>
  </si>
  <si>
    <t>3.25  産業廃棄物の広域移動状況（平成12年度）</t>
  </si>
  <si>
    <t>出典：環境省大臣官房廃棄物・リサイクル対策部企画課「平成14年度廃棄物の広域移動対策検討調査及び</t>
  </si>
  <si>
    <t>　　　廃棄物等循環的利用量実態調査報告書（広域移動状況編）」</t>
  </si>
  <si>
    <t>産業廃棄物の広域移動状況（平成11年度）</t>
  </si>
  <si>
    <t>（中間処理目的、最終処分目的）</t>
  </si>
  <si>
    <t>（単位：万t/年）</t>
  </si>
  <si>
    <t>出典：環境省大臣官房廃棄物・リサイクル対策部企画課「首都圏の廃棄物の広域移動の状況について」</t>
  </si>
  <si>
    <t>首都圏の産業廃棄物の広域移動状況（平成10年度）</t>
  </si>
  <si>
    <t>（単位：千t/年）</t>
  </si>
  <si>
    <t>首　 都　 圏</t>
  </si>
  <si>
    <t>中　　　　部</t>
  </si>
  <si>
    <t>関　　　　西</t>
  </si>
  <si>
    <t>中　　　　国</t>
  </si>
  <si>
    <t>四　　　　国</t>
  </si>
  <si>
    <t>九　　　　州</t>
  </si>
  <si>
    <r>
      <t>そ　の　他</t>
    </r>
    <r>
      <rPr>
        <vertAlign val="superscript"/>
        <sz val="11"/>
        <rFont val="ＭＳ ゴシック"/>
        <family val="3"/>
      </rPr>
      <t>注）</t>
    </r>
  </si>
  <si>
    <t>合　　　　計</t>
  </si>
  <si>
    <t>注）その他は、排出都道府県が明確でないもの。</t>
  </si>
  <si>
    <t>出典：首都圏の廃棄物の広域移動の状況について</t>
  </si>
  <si>
    <t>3.29  産業廃棄物の広域移動状況（平成14年度）</t>
  </si>
  <si>
    <t>3.29  産業廃棄物の広域移動状況（平成15年度）</t>
  </si>
  <si>
    <t>3.29  産業廃棄物の広域移動状況（平成17年度）</t>
  </si>
  <si>
    <t>圏　　　域</t>
  </si>
  <si>
    <t>圏域内移動量</t>
  </si>
  <si>
    <t>圏域外移動量</t>
  </si>
  <si>
    <t>(7.1%)</t>
  </si>
  <si>
    <t>首都圏</t>
  </si>
  <si>
    <t>(40.7%)</t>
  </si>
  <si>
    <t>中部</t>
  </si>
  <si>
    <t>(16.8%)</t>
  </si>
  <si>
    <t>近畿</t>
  </si>
  <si>
    <t>(21.4%)</t>
  </si>
  <si>
    <t>中国</t>
  </si>
  <si>
    <t>(5.5%)</t>
  </si>
  <si>
    <t>四国</t>
  </si>
  <si>
    <t>(3.1%)</t>
  </si>
  <si>
    <t>九州・沖縄</t>
  </si>
  <si>
    <t>(5.4%)</t>
  </si>
  <si>
    <t>合計</t>
  </si>
  <si>
    <t>(100.0%)</t>
  </si>
  <si>
    <t>注　１）　1000トン未満は四捨五入しているため合計値が一致しない場合がある。</t>
  </si>
  <si>
    <t>3.29　産業廃棄物の広域移動状況（平成18年度）</t>
  </si>
  <si>
    <t>出典：環境省大臣官房廃棄物・リサイクル対策部企画課「廃棄物の広域移動対策検討調査及び廃棄物等循環利用量実態調査報告書（広域移動状況編）」</t>
  </si>
  <si>
    <r>
      <t>7</t>
    </r>
    <r>
      <rPr>
        <sz val="11"/>
        <color indexed="8"/>
        <rFont val="ＭＳ Ｐゴシック"/>
        <family val="3"/>
      </rPr>
      <t>.2</t>
    </r>
  </si>
  <si>
    <r>
      <t>4</t>
    </r>
    <r>
      <rPr>
        <sz val="11"/>
        <color indexed="8"/>
        <rFont val="ＭＳ Ｐゴシック"/>
        <family val="3"/>
      </rPr>
      <t>1.6</t>
    </r>
  </si>
  <si>
    <r>
      <t>1</t>
    </r>
    <r>
      <rPr>
        <sz val="11"/>
        <color indexed="8"/>
        <rFont val="ＭＳ Ｐゴシック"/>
        <family val="3"/>
      </rPr>
      <t>7.3</t>
    </r>
  </si>
  <si>
    <r>
      <t>1</t>
    </r>
    <r>
      <rPr>
        <sz val="11"/>
        <color indexed="8"/>
        <rFont val="ＭＳ Ｐゴシック"/>
        <family val="3"/>
      </rPr>
      <t>9.6</t>
    </r>
  </si>
  <si>
    <r>
      <t>5</t>
    </r>
    <r>
      <rPr>
        <sz val="11"/>
        <color indexed="8"/>
        <rFont val="ＭＳ Ｐゴシック"/>
        <family val="3"/>
      </rPr>
      <t>.4</t>
    </r>
  </si>
  <si>
    <r>
      <t>3</t>
    </r>
    <r>
      <rPr>
        <sz val="11"/>
        <color indexed="8"/>
        <rFont val="ＭＳ Ｐゴシック"/>
        <family val="3"/>
      </rPr>
      <t>.3</t>
    </r>
  </si>
  <si>
    <r>
      <t>5</t>
    </r>
    <r>
      <rPr>
        <sz val="11"/>
        <color indexed="8"/>
        <rFont val="ＭＳ Ｐゴシック"/>
        <family val="3"/>
      </rPr>
      <t>.6</t>
    </r>
  </si>
  <si>
    <r>
      <t>1</t>
    </r>
    <r>
      <rPr>
        <sz val="11"/>
        <color indexed="8"/>
        <rFont val="ＭＳ Ｐゴシック"/>
        <family val="3"/>
      </rPr>
      <t>00.0</t>
    </r>
  </si>
  <si>
    <t>3.29　産業廃棄物の広域移動状況（平成19年度）</t>
  </si>
  <si>
    <t>3.29　産業廃棄物の広域移動状況（平成20年度）</t>
  </si>
  <si>
    <r>
      <t>7</t>
    </r>
    <r>
      <rPr>
        <sz val="11"/>
        <color indexed="8"/>
        <rFont val="ＭＳ Ｐゴシック"/>
        <family val="3"/>
      </rPr>
      <t>.1</t>
    </r>
  </si>
  <si>
    <t>43.3</t>
  </si>
  <si>
    <r>
      <t>1</t>
    </r>
    <r>
      <rPr>
        <sz val="11"/>
        <color indexed="8"/>
        <rFont val="ＭＳ Ｐゴシック"/>
        <family val="3"/>
      </rPr>
      <t>6.7</t>
    </r>
  </si>
  <si>
    <r>
      <t>1</t>
    </r>
    <r>
      <rPr>
        <sz val="11"/>
        <color indexed="8"/>
        <rFont val="ＭＳ Ｐゴシック"/>
        <family val="3"/>
      </rPr>
      <t>8.2</t>
    </r>
  </si>
  <si>
    <r>
      <t>5</t>
    </r>
    <r>
      <rPr>
        <sz val="11"/>
        <color indexed="8"/>
        <rFont val="ＭＳ Ｐゴシック"/>
        <family val="3"/>
      </rPr>
      <t>.7</t>
    </r>
  </si>
  <si>
    <t>3.29　産業廃棄物の広域移動状況（平成21年度）</t>
  </si>
  <si>
    <t>6.6</t>
  </si>
  <si>
    <t>45.7</t>
  </si>
  <si>
    <t>17.1</t>
  </si>
  <si>
    <t>16.9</t>
  </si>
  <si>
    <t>5.3</t>
  </si>
  <si>
    <t>2.9</t>
  </si>
  <si>
    <t>5.5</t>
  </si>
  <si>
    <t>4.29　産業廃棄物の広域移動状況（平成22年度）</t>
  </si>
  <si>
    <t>4.29　産業廃棄物の広域移動状況（平成23年度）</t>
  </si>
  <si>
    <t>近　畿</t>
  </si>
  <si>
    <t>中　部</t>
  </si>
  <si>
    <t>中　国</t>
  </si>
  <si>
    <t>四　国</t>
  </si>
  <si>
    <t>合　計</t>
  </si>
  <si>
    <t>注）千トン未満は四捨五入しているため合計値が一致しない場合がある。</t>
  </si>
  <si>
    <t>出典：環境省 大臣官房廃棄物・リサイクル対策部企画課
 　  「廃棄物の広域移動対策検討調査及び廃棄物等循環利用量実態調査報告書(広域移動状況編)」より作成</t>
  </si>
  <si>
    <t>4.29　産業廃棄物の広域移動状況</t>
  </si>
  <si>
    <t>（単位：万t/年）（平成24年度）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</si>
</sst>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Red]\-#,##0.0"/>
    <numFmt numFmtId="178" formatCode="#,##0.0_);[Red]\(#,##0.0\)"/>
    <numFmt numFmtId="179" formatCode="\(0.0%\)"/>
    <numFmt numFmtId="180" formatCode="#,##0_ "/>
    <numFmt numFmtId="181" formatCode="\(@&quot;%&quot;\)"/>
  </numFmts>
  <fonts count="24">
    <font>
      <sz val="11"/>
      <color indexed="8"/>
      <name val="ＭＳ Ｐゴシック"/>
      <family val="3"/>
    </font>
    <font>
      <sz val="6"/>
      <name val="ＭＳ Ｐゴシック"/>
      <family val="3"/>
    </font>
    <font>
      <sz val="11"/>
      <name val="ＭＳ ゴシック"/>
      <family val="3"/>
    </font>
    <font>
      <sz val="11"/>
      <name val="ＭＳ Ｐゴシック"/>
      <family val="3"/>
    </font>
    <font>
      <vertAlign val="superscrip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b/>
      <sz val="14"/>
      <color indexed="9"/>
      <name val="ＭＳ ゴシック"/>
      <family val="3"/>
    </font>
    <font>
      <b/>
      <sz val="14"/>
      <color theme="0"/>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002060"/>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border>
    <border>
      <left style="thin"/>
      <right/>
      <top style="thin"/>
      <bottom/>
    </border>
    <border>
      <left/>
      <right/>
      <top style="thin"/>
      <bottom style="thin"/>
    </border>
    <border>
      <left/>
      <right style="thin"/>
      <top style="thin"/>
      <bottom style="thin"/>
    </border>
    <border>
      <left style="thin"/>
      <right/>
      <top/>
      <bottom style="thin"/>
    </border>
    <border>
      <left/>
      <right style="thin"/>
      <top/>
      <bottom style="thin"/>
    </border>
    <border>
      <left style="thin"/>
      <right style="thin"/>
      <top style="thin"/>
      <bottom style="thin"/>
    </border>
    <border>
      <left style="thin"/>
      <right/>
      <top style="thin"/>
      <bottom style="thin"/>
    </border>
    <border>
      <left style="thin"/>
      <right/>
      <top/>
      <bottom/>
    </border>
    <border>
      <left style="hair"/>
      <right style="hair"/>
      <top style="hair"/>
      <bottom style="thin"/>
    </border>
    <border>
      <left style="hair"/>
      <right>
        <color indexed="63"/>
      </right>
      <top style="hair"/>
      <bottom style="thin"/>
    </border>
    <border>
      <left>
        <color indexed="63"/>
      </left>
      <right style="thin"/>
      <top style="thin"/>
      <bottom style="medium"/>
    </border>
    <border>
      <left style="thin"/>
      <right/>
      <top style="thin"/>
      <bottom style="medium"/>
    </border>
    <border>
      <left style="hair"/>
      <right style="hair"/>
      <top style="thin"/>
      <bottom style="medium"/>
    </border>
    <border>
      <left style="hair"/>
      <right>
        <color indexed="63"/>
      </right>
      <top style="thin"/>
      <bottom style="medium"/>
    </border>
    <border>
      <left/>
      <right style="thin"/>
      <top style="thin"/>
      <bottom style="dotted"/>
    </border>
    <border>
      <left style="thin"/>
      <right/>
      <top style="thin"/>
      <bottom style="dotted"/>
    </border>
    <border>
      <left style="hair"/>
      <right style="hair"/>
      <top style="thin"/>
      <bottom style="dotted"/>
    </border>
    <border>
      <left style="hair"/>
      <right>
        <color indexed="63"/>
      </right>
      <top style="thin"/>
      <bottom style="dotted"/>
    </border>
    <border>
      <left/>
      <right style="thin"/>
      <top style="dotted"/>
      <bottom style="dotted"/>
    </border>
    <border>
      <left style="thin"/>
      <right/>
      <top style="dotted"/>
      <bottom style="dotted"/>
    </border>
    <border>
      <left style="hair"/>
      <right style="hair"/>
      <top style="dotted"/>
      <bottom style="dotted"/>
    </border>
    <border>
      <left style="hair"/>
      <right>
        <color indexed="63"/>
      </right>
      <top style="dotted"/>
      <bottom style="dotted"/>
    </border>
    <border>
      <left/>
      <right style="thin"/>
      <top style="dotted"/>
      <bottom style="thin"/>
    </border>
    <border>
      <left style="thin"/>
      <right/>
      <top style="dotted"/>
      <bottom style="thin"/>
    </border>
    <border>
      <left style="hair"/>
      <right style="hair"/>
      <top style="dotted"/>
      <bottom style="thin"/>
    </border>
    <border>
      <left style="hair"/>
      <right>
        <color indexed="63"/>
      </right>
      <top style="dotted"/>
      <bottom style="thin"/>
    </border>
    <border>
      <left>
        <color indexed="63"/>
      </left>
      <right style="thin"/>
      <top style="medium"/>
      <bottom/>
    </border>
    <border>
      <left style="thin"/>
      <right/>
      <top style="medium"/>
      <bottom/>
    </border>
    <border>
      <left/>
      <right/>
      <top style="medium"/>
      <bottom/>
    </border>
    <border>
      <left style="thin"/>
      <right style="thin"/>
      <top/>
      <bottom style="thin"/>
    </border>
    <border>
      <left/>
      <right/>
      <top style="thin"/>
      <bottom/>
    </border>
    <border>
      <left/>
      <right style="thin"/>
      <top style="thin"/>
      <bottom/>
    </border>
    <border>
      <left style="thin"/>
      <right style="dashed"/>
      <top style="thin"/>
      <bottom style="dotted"/>
    </border>
    <border>
      <left style="dashed"/>
      <right style="hair"/>
      <top style="thin"/>
      <bottom style="dotted"/>
    </border>
    <border>
      <left style="thin"/>
      <right style="dashed"/>
      <top style="dotted"/>
      <bottom style="dotted"/>
    </border>
    <border>
      <left style="dashed"/>
      <right style="hair"/>
      <top style="dotted"/>
      <bottom style="dotted"/>
    </border>
    <border>
      <left style="thin"/>
      <right style="dashed"/>
      <top style="dotted"/>
      <bottom style="thin"/>
    </border>
    <border>
      <left style="dashed"/>
      <right style="hair"/>
      <top style="dotted"/>
      <bottom style="thin"/>
    </border>
    <border>
      <left style="thin"/>
      <right style="dashed"/>
      <top style="thin"/>
      <bottom style="medium"/>
    </border>
    <border>
      <left style="dashed"/>
      <right style="hair"/>
      <top style="thin"/>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3" fillId="0" borderId="0">
      <alignment/>
      <protection/>
    </xf>
    <xf numFmtId="0" fontId="20" fillId="4" borderId="0" applyNumberFormat="0" applyBorder="0" applyAlignment="0" applyProtection="0"/>
  </cellStyleXfs>
  <cellXfs count="85">
    <xf numFmtId="0" fontId="0" fillId="0" borderId="0" xfId="0" applyAlignment="1">
      <alignment/>
    </xf>
    <xf numFmtId="0" fontId="2" fillId="0" borderId="0" xfId="62" applyFont="1">
      <alignment/>
      <protection/>
    </xf>
    <xf numFmtId="0" fontId="2" fillId="0" borderId="0" xfId="62" applyFont="1" applyAlignment="1">
      <alignment horizontal="right"/>
      <protection/>
    </xf>
    <xf numFmtId="0" fontId="2" fillId="0" borderId="10" xfId="62" applyFont="1" applyBorder="1">
      <alignment/>
      <protection/>
    </xf>
    <xf numFmtId="0" fontId="2" fillId="0" borderId="11" xfId="62" applyFont="1" applyBorder="1">
      <alignment/>
      <protection/>
    </xf>
    <xf numFmtId="0" fontId="2" fillId="0" borderId="12" xfId="62" applyFont="1" applyBorder="1">
      <alignment/>
      <protection/>
    </xf>
    <xf numFmtId="0" fontId="2" fillId="0" borderId="13" xfId="62" applyFont="1" applyBorder="1">
      <alignment/>
      <protection/>
    </xf>
    <xf numFmtId="0" fontId="2" fillId="0" borderId="14" xfId="62" applyFont="1" applyBorder="1">
      <alignment/>
      <protection/>
    </xf>
    <xf numFmtId="0" fontId="2" fillId="0" borderId="15" xfId="62" applyFont="1" applyBorder="1">
      <alignment/>
      <protection/>
    </xf>
    <xf numFmtId="0" fontId="2" fillId="0" borderId="16" xfId="62" applyFont="1" applyBorder="1" applyAlignment="1">
      <alignment horizontal="center"/>
      <protection/>
    </xf>
    <xf numFmtId="176" fontId="2" fillId="0" borderId="17" xfId="62" applyNumberFormat="1" applyFont="1" applyBorder="1">
      <alignment/>
      <protection/>
    </xf>
    <xf numFmtId="179" fontId="2" fillId="0" borderId="13" xfId="62" applyNumberFormat="1" applyFont="1" applyBorder="1">
      <alignment/>
      <protection/>
    </xf>
    <xf numFmtId="176" fontId="2" fillId="0" borderId="16" xfId="62" applyNumberFormat="1" applyFont="1" applyBorder="1">
      <alignment/>
      <protection/>
    </xf>
    <xf numFmtId="0" fontId="2" fillId="0" borderId="0" xfId="62" applyFont="1" applyFill="1" applyBorder="1" applyAlignment="1">
      <alignment horizontal="left"/>
      <protection/>
    </xf>
    <xf numFmtId="0" fontId="2" fillId="0" borderId="0" xfId="62" applyFont="1" applyAlignment="1">
      <alignment vertical="top"/>
      <protection/>
    </xf>
    <xf numFmtId="180" fontId="2" fillId="0" borderId="17" xfId="62" applyNumberFormat="1" applyFont="1" applyBorder="1">
      <alignment/>
      <protection/>
    </xf>
    <xf numFmtId="180" fontId="2" fillId="0" borderId="16" xfId="62" applyNumberFormat="1" applyFont="1" applyBorder="1">
      <alignment/>
      <protection/>
    </xf>
    <xf numFmtId="0" fontId="21" fillId="0" borderId="0" xfId="61" applyFont="1" applyAlignment="1">
      <alignment horizontal="left" vertical="center"/>
      <protection/>
    </xf>
    <xf numFmtId="0" fontId="0" fillId="0" borderId="0" xfId="61">
      <alignment vertical="center"/>
      <protection/>
    </xf>
    <xf numFmtId="0" fontId="0" fillId="0" borderId="18" xfId="61" applyBorder="1">
      <alignment vertical="center"/>
      <protection/>
    </xf>
    <xf numFmtId="0" fontId="0" fillId="0" borderId="0" xfId="61" applyBorder="1">
      <alignment vertical="center"/>
      <protection/>
    </xf>
    <xf numFmtId="0" fontId="0" fillId="0" borderId="16" xfId="61" applyBorder="1" applyAlignment="1">
      <alignment horizontal="center" vertical="center"/>
      <protection/>
    </xf>
    <xf numFmtId="177" fontId="0" fillId="0" borderId="17" xfId="50" applyNumberFormat="1" applyFont="1" applyBorder="1" applyAlignment="1">
      <alignment vertical="center"/>
    </xf>
    <xf numFmtId="49" fontId="0" fillId="0" borderId="16" xfId="61" applyNumberFormat="1" applyBorder="1" applyAlignment="1">
      <alignment horizontal="right" vertical="center"/>
      <protection/>
    </xf>
    <xf numFmtId="177" fontId="0" fillId="0" borderId="16" xfId="50" applyNumberFormat="1" applyFont="1" applyBorder="1" applyAlignment="1">
      <alignment vertical="center"/>
    </xf>
    <xf numFmtId="0" fontId="0" fillId="0" borderId="16" xfId="61" applyBorder="1">
      <alignment vertical="center"/>
      <protection/>
    </xf>
    <xf numFmtId="49" fontId="0" fillId="0" borderId="0" xfId="61" applyNumberFormat="1" applyAlignment="1">
      <alignment horizontal="right" vertical="center"/>
      <protection/>
    </xf>
    <xf numFmtId="0" fontId="0" fillId="0" borderId="0" xfId="61" applyFont="1">
      <alignment vertical="center"/>
      <protection/>
    </xf>
    <xf numFmtId="181" fontId="0" fillId="0" borderId="16" xfId="61" applyNumberFormat="1" applyFont="1" applyBorder="1" applyAlignment="1">
      <alignment horizontal="right" vertical="center"/>
      <protection/>
    </xf>
    <xf numFmtId="178" fontId="0" fillId="0" borderId="16" xfId="61" applyNumberFormat="1" applyBorder="1">
      <alignment vertical="center"/>
      <protection/>
    </xf>
    <xf numFmtId="178" fontId="0" fillId="0" borderId="16" xfId="50" applyNumberFormat="1" applyFont="1" applyBorder="1" applyAlignment="1">
      <alignment vertical="center"/>
    </xf>
    <xf numFmtId="181" fontId="0" fillId="0" borderId="16" xfId="61" applyNumberFormat="1" applyFont="1" applyBorder="1" applyAlignment="1">
      <alignment horizontal="right" vertical="center"/>
      <protection/>
    </xf>
    <xf numFmtId="177" fontId="0" fillId="0" borderId="17" xfId="50" applyNumberFormat="1" applyFont="1" applyBorder="1" applyAlignment="1">
      <alignment vertical="center"/>
    </xf>
    <xf numFmtId="177" fontId="0" fillId="0" borderId="0" xfId="61" applyNumberFormat="1">
      <alignment vertical="center"/>
      <protection/>
    </xf>
    <xf numFmtId="0" fontId="0" fillId="0" borderId="0" xfId="61" applyNumberFormat="1" applyFont="1" applyAlignment="1">
      <alignment horizontal="right" vertical="center"/>
      <protection/>
    </xf>
    <xf numFmtId="179" fontId="0" fillId="0" borderId="16" xfId="61" applyNumberFormat="1" applyFont="1" applyBorder="1" applyAlignment="1">
      <alignment horizontal="right" vertical="center"/>
      <protection/>
    </xf>
    <xf numFmtId="0" fontId="23" fillId="24" borderId="0" xfId="61" applyFont="1" applyFill="1" applyAlignment="1">
      <alignment horizontal="left" vertical="center"/>
      <protection/>
    </xf>
    <xf numFmtId="0" fontId="23" fillId="24" borderId="0" xfId="61" applyFont="1" applyFill="1">
      <alignment vertical="center"/>
      <protection/>
    </xf>
    <xf numFmtId="0" fontId="21" fillId="0" borderId="0" xfId="61" applyFont="1">
      <alignment vertical="center"/>
      <protection/>
    </xf>
    <xf numFmtId="0" fontId="21" fillId="0" borderId="0" xfId="61" applyFont="1" applyAlignment="1">
      <alignment horizontal="right" vertical="center"/>
      <protection/>
    </xf>
    <xf numFmtId="0" fontId="21" fillId="0" borderId="18" xfId="61" applyFont="1" applyBorder="1">
      <alignment vertical="center"/>
      <protection/>
    </xf>
    <xf numFmtId="0" fontId="21" fillId="0" borderId="0" xfId="61" applyFont="1" applyBorder="1">
      <alignment vertical="center"/>
      <protection/>
    </xf>
    <xf numFmtId="0" fontId="21" fillId="0" borderId="19" xfId="61" applyFont="1" applyBorder="1" applyAlignment="1">
      <alignment horizontal="center" vertical="center"/>
      <protection/>
    </xf>
    <xf numFmtId="0" fontId="21" fillId="0" borderId="0" xfId="61" applyNumberFormat="1" applyFont="1" applyAlignment="1">
      <alignment horizontal="right" vertical="center"/>
      <protection/>
    </xf>
    <xf numFmtId="177" fontId="21" fillId="0" borderId="0" xfId="61" applyNumberFormat="1" applyFont="1">
      <alignment vertical="center"/>
      <protection/>
    </xf>
    <xf numFmtId="0" fontId="21" fillId="0" borderId="20" xfId="61" applyFont="1" applyBorder="1" applyAlignment="1">
      <alignment horizontal="center" vertical="center"/>
      <protection/>
    </xf>
    <xf numFmtId="0" fontId="21" fillId="0" borderId="21" xfId="61" applyFont="1" applyBorder="1" applyAlignment="1">
      <alignment horizontal="center" vertical="center"/>
      <protection/>
    </xf>
    <xf numFmtId="177" fontId="21" fillId="0" borderId="22" xfId="50" applyNumberFormat="1" applyFont="1" applyBorder="1" applyAlignment="1">
      <alignment vertical="center"/>
    </xf>
    <xf numFmtId="179" fontId="21" fillId="0" borderId="22" xfId="61" applyNumberFormat="1" applyFont="1" applyBorder="1" applyAlignment="1">
      <alignment horizontal="right" vertical="center"/>
      <protection/>
    </xf>
    <xf numFmtId="177" fontId="21" fillId="0" borderId="23" xfId="50" applyNumberFormat="1" applyFont="1" applyBorder="1" applyAlignment="1">
      <alignment vertical="center"/>
    </xf>
    <xf numFmtId="178" fontId="21" fillId="0" borderId="24" xfId="50" applyNumberFormat="1" applyFont="1" applyBorder="1" applyAlignment="1">
      <alignment vertical="center"/>
    </xf>
    <xf numFmtId="0" fontId="21" fillId="0" borderId="25" xfId="61" applyFont="1" applyBorder="1" applyAlignment="1">
      <alignment horizontal="center" vertical="center"/>
      <protection/>
    </xf>
    <xf numFmtId="177" fontId="21" fillId="0" borderId="26" xfId="50" applyNumberFormat="1" applyFont="1" applyBorder="1" applyAlignment="1">
      <alignment vertical="center"/>
    </xf>
    <xf numFmtId="179" fontId="21" fillId="0" borderId="26" xfId="61" applyNumberFormat="1" applyFont="1" applyBorder="1" applyAlignment="1">
      <alignment horizontal="right" vertical="center"/>
      <protection/>
    </xf>
    <xf numFmtId="177" fontId="21" fillId="0" borderId="27" xfId="50" applyNumberFormat="1" applyFont="1" applyBorder="1" applyAlignment="1">
      <alignment vertical="center"/>
    </xf>
    <xf numFmtId="178" fontId="21" fillId="0" borderId="28" xfId="61" applyNumberFormat="1" applyFont="1" applyBorder="1">
      <alignment vertical="center"/>
      <protection/>
    </xf>
    <xf numFmtId="0" fontId="21" fillId="0" borderId="29" xfId="61" applyFont="1" applyBorder="1" applyAlignment="1">
      <alignment horizontal="center" vertical="center"/>
      <protection/>
    </xf>
    <xf numFmtId="177" fontId="21" fillId="0" borderId="30" xfId="50" applyNumberFormat="1" applyFont="1" applyBorder="1" applyAlignment="1">
      <alignment vertical="center"/>
    </xf>
    <xf numFmtId="179" fontId="21" fillId="0" borderId="30" xfId="61" applyNumberFormat="1" applyFont="1" applyBorder="1" applyAlignment="1">
      <alignment horizontal="right" vertical="center"/>
      <protection/>
    </xf>
    <xf numFmtId="177" fontId="21" fillId="0" borderId="31" xfId="50" applyNumberFormat="1" applyFont="1" applyBorder="1" applyAlignment="1">
      <alignment vertical="center"/>
    </xf>
    <xf numFmtId="178" fontId="21" fillId="0" borderId="32" xfId="61" applyNumberFormat="1" applyFont="1" applyBorder="1">
      <alignment vertical="center"/>
      <protection/>
    </xf>
    <xf numFmtId="0" fontId="21" fillId="0" borderId="33" xfId="61" applyFont="1" applyBorder="1" applyAlignment="1">
      <alignment horizontal="center" vertical="center"/>
      <protection/>
    </xf>
    <xf numFmtId="177" fontId="21" fillId="0" borderId="34" xfId="50" applyNumberFormat="1" applyFont="1" applyBorder="1" applyAlignment="1">
      <alignment vertical="center"/>
    </xf>
    <xf numFmtId="179" fontId="21" fillId="0" borderId="34" xfId="61" applyNumberFormat="1" applyFont="1" applyBorder="1" applyAlignment="1">
      <alignment horizontal="right" vertical="center"/>
      <protection/>
    </xf>
    <xf numFmtId="177" fontId="21" fillId="0" borderId="35" xfId="50" applyNumberFormat="1" applyFont="1" applyBorder="1" applyAlignment="1">
      <alignment vertical="center"/>
    </xf>
    <xf numFmtId="178" fontId="21" fillId="0" borderId="36" xfId="61" applyNumberFormat="1" applyFont="1" applyBorder="1">
      <alignment vertical="center"/>
      <protection/>
    </xf>
    <xf numFmtId="0" fontId="21" fillId="0" borderId="37" xfId="61" applyFont="1" applyBorder="1" applyAlignment="1">
      <alignment horizontal="center" vertical="center"/>
      <protection/>
    </xf>
    <xf numFmtId="0" fontId="21" fillId="0" borderId="15" xfId="61" applyFont="1" applyBorder="1" applyAlignment="1">
      <alignment horizontal="center" vertical="center"/>
      <protection/>
    </xf>
    <xf numFmtId="0" fontId="21" fillId="0" borderId="38" xfId="61" applyFont="1" applyBorder="1" applyAlignment="1">
      <alignment horizontal="center" vertical="center"/>
      <protection/>
    </xf>
    <xf numFmtId="0" fontId="21" fillId="0" borderId="39" xfId="61" applyFont="1" applyBorder="1" applyAlignment="1">
      <alignment horizontal="center" vertical="center"/>
      <protection/>
    </xf>
    <xf numFmtId="0" fontId="21" fillId="0" borderId="0" xfId="61" applyFont="1" applyAlignment="1">
      <alignment horizontal="left" vertical="center" wrapText="1"/>
      <protection/>
    </xf>
    <xf numFmtId="0" fontId="0" fillId="0" borderId="10" xfId="61" applyBorder="1" applyAlignment="1">
      <alignment horizontal="center" vertical="center"/>
      <protection/>
    </xf>
    <xf numFmtId="0" fontId="0" fillId="0" borderId="40" xfId="61" applyBorder="1" applyAlignment="1">
      <alignment horizontal="center" vertical="center"/>
      <protection/>
    </xf>
    <xf numFmtId="0" fontId="0" fillId="0" borderId="11" xfId="61" applyBorder="1" applyAlignment="1">
      <alignment horizontal="center" vertical="center"/>
      <protection/>
    </xf>
    <xf numFmtId="0" fontId="0" fillId="0" borderId="41" xfId="61" applyBorder="1" applyAlignment="1">
      <alignment horizontal="center" vertical="center"/>
      <protection/>
    </xf>
    <xf numFmtId="0" fontId="0" fillId="0" borderId="42" xfId="61" applyBorder="1" applyAlignment="1">
      <alignment horizontal="center" vertical="center"/>
      <protection/>
    </xf>
    <xf numFmtId="0" fontId="2" fillId="0" borderId="16" xfId="62" applyFont="1" applyBorder="1" applyAlignment="1">
      <alignment horizontal="center" vertical="center"/>
      <protection/>
    </xf>
    <xf numFmtId="177" fontId="21" fillId="0" borderId="43" xfId="50" applyNumberFormat="1" applyFont="1" applyBorder="1" applyAlignment="1">
      <alignment vertical="center"/>
    </xf>
    <xf numFmtId="179" fontId="21" fillId="0" borderId="44" xfId="61" applyNumberFormat="1" applyFont="1" applyBorder="1" applyAlignment="1">
      <alignment horizontal="right" vertical="center"/>
      <protection/>
    </xf>
    <xf numFmtId="177" fontId="21" fillId="0" borderId="45" xfId="50" applyNumberFormat="1" applyFont="1" applyBorder="1" applyAlignment="1">
      <alignment vertical="center"/>
    </xf>
    <xf numFmtId="179" fontId="21" fillId="0" borderId="46" xfId="61" applyNumberFormat="1" applyFont="1" applyBorder="1" applyAlignment="1">
      <alignment horizontal="right" vertical="center"/>
      <protection/>
    </xf>
    <xf numFmtId="177" fontId="21" fillId="0" borderId="47" xfId="50" applyNumberFormat="1" applyFont="1" applyBorder="1" applyAlignment="1">
      <alignment vertical="center"/>
    </xf>
    <xf numFmtId="179" fontId="21" fillId="0" borderId="48" xfId="61" applyNumberFormat="1" applyFont="1" applyBorder="1" applyAlignment="1">
      <alignment horizontal="right" vertical="center"/>
      <protection/>
    </xf>
    <xf numFmtId="177" fontId="21" fillId="0" borderId="49" xfId="50" applyNumberFormat="1" applyFont="1" applyBorder="1" applyAlignment="1">
      <alignment vertical="center"/>
    </xf>
    <xf numFmtId="179" fontId="21" fillId="0" borderId="50" xfId="61" applyNumberFormat="1" applyFont="1" applyBorder="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_3.28　・　3.29_"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28　・　3.29_" xfId="61"/>
    <cellStyle name="標準_ES160590"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lns0052\&#29872;&#22659;&#35336;&#30011;&#35506;\05&#12288;&#12304;200&#65319;&#65314;&#12305;&#20225;&#35519;&#23460;\201-&#32113;&#35336;&#38306;&#20418;\01&#29872;&#22659;&#32113;&#35336;&#38598;&#65288;H22&#29256;&#20197;&#21069;&#12399;HD&#12395;&#31227;&#34892;&#28168;&#12415;&#65289;\H26&#24180;&#29256;&#29872;&#22659;&#32113;&#35336;&#38598;\05&#12304;&#12475;&#12483;&#12488;&#29256;&#12305;&#24179;&#25104;26&#24180;&#29256;&#29872;&#22659;&#32113;&#35336;&#38598;\02&#12304;&#12475;&#12483;&#12488;&#29256;&#12305;&#24179;&#25104;26&#24180;&#29256;&#29872;&#22659;&#32113;&#35336;&#38598;&#12487;&#12540;&#12479;\&#12304;&#31532;&#65300;&#31456;&#29289;&#36074;&#24490;&#29872;&#12305;_4.29&#29987;&#26989;&#24259;&#26820;&#29289;&#12398;&#24195;&#22495;&#31227;&#21205;&#29366;&#27841;&#65288;&#24179;&#25104;23&#24180;&#2423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6"/>
      <sheetName val="25"/>
      <sheetName val="24"/>
      <sheetName val="23"/>
      <sheetName val="22"/>
      <sheetName val="21"/>
      <sheetName val="20"/>
      <sheetName val="19"/>
      <sheetName val="18"/>
      <sheetName val="17"/>
      <sheetName val="16"/>
      <sheetName val="15"/>
      <sheetName val="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G19"/>
  <sheetViews>
    <sheetView tabSelected="1" zoomScale="85" zoomScaleNormal="85" workbookViewId="0" topLeftCell="A1">
      <selection activeCell="G11" sqref="G11"/>
    </sheetView>
  </sheetViews>
  <sheetFormatPr defaultColWidth="9.00390625" defaultRowHeight="19.5" customHeight="1"/>
  <cols>
    <col min="1" max="5" width="18.625" style="38" customWidth="1"/>
    <col min="6" max="16384" width="9.00390625" style="38" customWidth="1"/>
  </cols>
  <sheetData>
    <row r="1" spans="1:4" ht="30" customHeight="1">
      <c r="A1" s="36" t="s">
        <v>94</v>
      </c>
      <c r="B1" s="37"/>
      <c r="C1" s="37"/>
      <c r="D1" s="37"/>
    </row>
    <row r="2" ht="19.5" customHeight="1">
      <c r="A2" s="17"/>
    </row>
    <row r="3" ht="19.5" customHeight="1" thickBot="1">
      <c r="E3" s="39" t="s">
        <v>95</v>
      </c>
    </row>
    <row r="4" spans="1:5" ht="19.5" customHeight="1">
      <c r="A4" s="66" t="s">
        <v>41</v>
      </c>
      <c r="B4" s="68" t="s">
        <v>2</v>
      </c>
      <c r="C4" s="69"/>
      <c r="D4" s="69"/>
      <c r="E4" s="69"/>
    </row>
    <row r="5" spans="1:5" ht="19.5" customHeight="1">
      <c r="A5" s="67"/>
      <c r="B5" s="40"/>
      <c r="C5" s="41"/>
      <c r="D5" s="42" t="s">
        <v>42</v>
      </c>
      <c r="E5" s="45" t="s">
        <v>43</v>
      </c>
    </row>
    <row r="6" spans="1:7" ht="19.5" customHeight="1">
      <c r="A6" s="51" t="s">
        <v>5</v>
      </c>
      <c r="B6" s="77">
        <v>220.7</v>
      </c>
      <c r="C6" s="78">
        <f>B6/$B$13</f>
        <v>0.05871710963897092</v>
      </c>
      <c r="D6" s="54">
        <v>140.8</v>
      </c>
      <c r="E6" s="55">
        <v>79.9</v>
      </c>
      <c r="G6" s="43"/>
    </row>
    <row r="7" spans="1:7" ht="19.5" customHeight="1">
      <c r="A7" s="56" t="s">
        <v>45</v>
      </c>
      <c r="B7" s="79">
        <v>1674.3</v>
      </c>
      <c r="C7" s="80">
        <f aca="true" t="shared" si="0" ref="C7:C13">B7/$B$13</f>
        <v>0.44544656397158594</v>
      </c>
      <c r="D7" s="59">
        <v>1391.9</v>
      </c>
      <c r="E7" s="60">
        <v>282.4</v>
      </c>
      <c r="G7" s="43"/>
    </row>
    <row r="8" spans="1:7" ht="19.5" customHeight="1">
      <c r="A8" s="56" t="s">
        <v>88</v>
      </c>
      <c r="B8" s="79">
        <v>679.1</v>
      </c>
      <c r="C8" s="80">
        <f t="shared" si="0"/>
        <v>0.18067416926064864</v>
      </c>
      <c r="D8" s="59">
        <v>367.2</v>
      </c>
      <c r="E8" s="60">
        <v>311.9</v>
      </c>
      <c r="G8" s="43"/>
    </row>
    <row r="9" spans="1:7" ht="19.5" customHeight="1">
      <c r="A9" s="56" t="s">
        <v>87</v>
      </c>
      <c r="B9" s="79">
        <v>576.8</v>
      </c>
      <c r="C9" s="80">
        <f t="shared" si="0"/>
        <v>0.15345731236863808</v>
      </c>
      <c r="D9" s="59">
        <v>360.3</v>
      </c>
      <c r="E9" s="60">
        <v>216.5</v>
      </c>
      <c r="G9" s="43"/>
    </row>
    <row r="10" spans="1:7" ht="19.5" customHeight="1">
      <c r="A10" s="56" t="s">
        <v>89</v>
      </c>
      <c r="B10" s="79">
        <v>225.9</v>
      </c>
      <c r="C10" s="80">
        <f t="shared" si="0"/>
        <v>0.06010056668529013</v>
      </c>
      <c r="D10" s="59">
        <v>100</v>
      </c>
      <c r="E10" s="60">
        <v>125.9</v>
      </c>
      <c r="G10" s="43"/>
    </row>
    <row r="11" spans="1:7" ht="19.5" customHeight="1">
      <c r="A11" s="56" t="s">
        <v>90</v>
      </c>
      <c r="B11" s="79">
        <v>118.1</v>
      </c>
      <c r="C11" s="80">
        <f t="shared" si="0"/>
        <v>0.03142043791736505</v>
      </c>
      <c r="D11" s="59">
        <v>31</v>
      </c>
      <c r="E11" s="60">
        <v>87</v>
      </c>
      <c r="G11" s="43"/>
    </row>
    <row r="12" spans="1:7" ht="19.5" customHeight="1">
      <c r="A12" s="61" t="s">
        <v>55</v>
      </c>
      <c r="B12" s="81">
        <v>263.8</v>
      </c>
      <c r="C12" s="82">
        <f t="shared" si="0"/>
        <v>0.07018384015750127</v>
      </c>
      <c r="D12" s="64">
        <v>213.1</v>
      </c>
      <c r="E12" s="65">
        <v>50.7</v>
      </c>
      <c r="G12" s="43"/>
    </row>
    <row r="13" spans="1:7" ht="19.5" customHeight="1" thickBot="1">
      <c r="A13" s="46" t="s">
        <v>91</v>
      </c>
      <c r="B13" s="83">
        <v>3758.7</v>
      </c>
      <c r="C13" s="84">
        <f t="shared" si="0"/>
        <v>1</v>
      </c>
      <c r="D13" s="49">
        <v>2604.3</v>
      </c>
      <c r="E13" s="50">
        <v>1154.4</v>
      </c>
      <c r="G13" s="43"/>
    </row>
    <row r="14" ht="15" customHeight="1">
      <c r="A14" s="38" t="s">
        <v>92</v>
      </c>
    </row>
    <row r="15" ht="15" customHeight="1"/>
    <row r="16" spans="1:6" s="17" customFormat="1" ht="45" customHeight="1">
      <c r="A16" s="70" t="s">
        <v>93</v>
      </c>
      <c r="B16" s="70"/>
      <c r="C16" s="70"/>
      <c r="D16" s="70"/>
      <c r="E16" s="70"/>
      <c r="F16" s="70"/>
    </row>
    <row r="19" spans="2:5" ht="19.5" customHeight="1">
      <c r="B19" s="44"/>
      <c r="D19" s="44"/>
      <c r="E19" s="44"/>
    </row>
  </sheetData>
  <sheetProtection/>
  <mergeCells count="3">
    <mergeCell ref="A4:A5"/>
    <mergeCell ref="B4:E4"/>
    <mergeCell ref="A16:F16"/>
  </mergeCells>
  <printOptions/>
  <pageMargins left="0.7874015748031497" right="0.7874015748031497" top="0.7874015748031497" bottom="0.7874015748031497" header="0.3937007874015748" footer="0.3937007874015748"/>
  <pageSetup horizontalDpi="600" verticalDpi="600" orientation="portrait" paperSize="9" scale="70" r:id="rId1"/>
  <headerFooter alignWithMargins="0">
    <oddHeader>&amp;L&amp;"ＭＳ ゴシック,標準"平成27年版　環境統計集&amp;R&amp;"ＭＳ ゴシック,標準"4章 物質循環（広域移動）</oddHeader>
    <oddFooter>&amp;C&amp;"ＭＳ ゴシック,標準"209</oddFooter>
  </headerFooter>
</worksheet>
</file>

<file path=xl/worksheets/sheet10.xml><?xml version="1.0" encoding="utf-8"?>
<worksheet xmlns="http://schemas.openxmlformats.org/spreadsheetml/2006/main" xmlns:r="http://schemas.openxmlformats.org/officeDocument/2006/relationships">
  <dimension ref="A1:E17"/>
  <sheetViews>
    <sheetView zoomScalePageLayoutView="0" workbookViewId="0" topLeftCell="A1">
      <selection activeCell="A1" sqref="A1"/>
    </sheetView>
  </sheetViews>
  <sheetFormatPr defaultColWidth="9.00390625" defaultRowHeight="13.5"/>
  <cols>
    <col min="1" max="1" width="12.625" style="1" customWidth="1"/>
    <col min="2" max="3" width="12.375" style="1" customWidth="1"/>
    <col min="4" max="5" width="12.375" style="1" bestFit="1" customWidth="1"/>
    <col min="6" max="8" width="9.00390625" style="1" customWidth="1"/>
    <col min="9" max="9" width="7.75390625" style="1" customWidth="1"/>
    <col min="10" max="16384" width="9.00390625" style="1" customWidth="1"/>
  </cols>
  <sheetData>
    <row r="1" ht="13.5">
      <c r="A1" s="1" t="s">
        <v>38</v>
      </c>
    </row>
    <row r="2" ht="13.5">
      <c r="E2" s="2" t="s">
        <v>0</v>
      </c>
    </row>
    <row r="3" spans="1:5" ht="13.5">
      <c r="A3" s="76" t="s">
        <v>1</v>
      </c>
      <c r="B3" s="3" t="s">
        <v>2</v>
      </c>
      <c r="C3" s="4"/>
      <c r="D3" s="5"/>
      <c r="E3" s="6"/>
    </row>
    <row r="4" spans="1:5" ht="13.5">
      <c r="A4" s="76"/>
      <c r="B4" s="7"/>
      <c r="C4" s="8"/>
      <c r="D4" s="9" t="s">
        <v>3</v>
      </c>
      <c r="E4" s="9" t="s">
        <v>4</v>
      </c>
    </row>
    <row r="5" spans="1:5" ht="13.5">
      <c r="A5" s="9" t="s">
        <v>5</v>
      </c>
      <c r="B5" s="10">
        <v>169</v>
      </c>
      <c r="C5" s="11">
        <v>0.056</v>
      </c>
      <c r="D5" s="12">
        <v>108.3</v>
      </c>
      <c r="E5" s="12">
        <v>60.7</v>
      </c>
    </row>
    <row r="6" spans="1:5" ht="13.5">
      <c r="A6" s="9" t="s">
        <v>6</v>
      </c>
      <c r="B6" s="10">
        <v>1214.7</v>
      </c>
      <c r="C6" s="11">
        <v>0.406</v>
      </c>
      <c r="D6" s="12">
        <v>1050</v>
      </c>
      <c r="E6" s="12">
        <v>164.7</v>
      </c>
    </row>
    <row r="7" spans="1:5" ht="13.5">
      <c r="A7" s="9" t="s">
        <v>7</v>
      </c>
      <c r="B7" s="10">
        <v>492</v>
      </c>
      <c r="C7" s="11">
        <v>0.165</v>
      </c>
      <c r="D7" s="12">
        <v>251.5</v>
      </c>
      <c r="E7" s="12">
        <v>240.8</v>
      </c>
    </row>
    <row r="8" spans="1:5" ht="13.5">
      <c r="A8" s="9" t="s">
        <v>8</v>
      </c>
      <c r="B8" s="10">
        <v>626.2</v>
      </c>
      <c r="C8" s="11">
        <v>0.209</v>
      </c>
      <c r="D8" s="12">
        <v>459.3</v>
      </c>
      <c r="E8" s="12">
        <v>166.9</v>
      </c>
    </row>
    <row r="9" spans="1:5" ht="13.5">
      <c r="A9" s="9" t="s">
        <v>9</v>
      </c>
      <c r="B9" s="10">
        <v>149.9</v>
      </c>
      <c r="C9" s="11">
        <v>0.05</v>
      </c>
      <c r="D9" s="12">
        <v>48.4</v>
      </c>
      <c r="E9" s="12">
        <v>101.5</v>
      </c>
    </row>
    <row r="10" spans="1:5" ht="13.5">
      <c r="A10" s="9" t="s">
        <v>10</v>
      </c>
      <c r="B10" s="10">
        <v>111.4</v>
      </c>
      <c r="C10" s="11">
        <v>0.037</v>
      </c>
      <c r="D10" s="12">
        <v>37.3</v>
      </c>
      <c r="E10" s="12">
        <v>74.1</v>
      </c>
    </row>
    <row r="11" spans="1:5" ht="13.5">
      <c r="A11" s="9" t="s">
        <v>11</v>
      </c>
      <c r="B11" s="10">
        <v>146.9</v>
      </c>
      <c r="C11" s="11">
        <v>0.049</v>
      </c>
      <c r="D11" s="12">
        <v>134.5</v>
      </c>
      <c r="E11" s="12">
        <v>12.3</v>
      </c>
    </row>
    <row r="12" spans="1:5" ht="15.75">
      <c r="A12" s="9" t="s">
        <v>15</v>
      </c>
      <c r="B12" s="10">
        <v>81.6</v>
      </c>
      <c r="C12" s="11">
        <v>0.027</v>
      </c>
      <c r="D12" s="12"/>
      <c r="E12" s="12">
        <v>81.6</v>
      </c>
    </row>
    <row r="13" spans="1:5" ht="13.5">
      <c r="A13" s="9" t="s">
        <v>12</v>
      </c>
      <c r="B13" s="10">
        <v>2992.1</v>
      </c>
      <c r="C13" s="11">
        <v>1</v>
      </c>
      <c r="D13" s="12">
        <v>2089.3</v>
      </c>
      <c r="E13" s="12">
        <v>902.7</v>
      </c>
    </row>
    <row r="14" ht="13.5">
      <c r="A14" s="1" t="s">
        <v>13</v>
      </c>
    </row>
    <row r="15" ht="13.5">
      <c r="A15" s="13" t="s">
        <v>14</v>
      </c>
    </row>
    <row r="16" spans="1:2" ht="13.5">
      <c r="A16" s="14" t="s">
        <v>16</v>
      </c>
      <c r="B16" s="14"/>
    </row>
    <row r="17" ht="13.5">
      <c r="A17" s="1" t="s">
        <v>18</v>
      </c>
    </row>
  </sheetData>
  <sheetProtection/>
  <mergeCells count="1">
    <mergeCell ref="A3:A4"/>
  </mergeCell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Header>&amp;L環境統計集　平成&amp;A年版</oddHeader>
    <oddFooter>&amp;C&amp;P/&amp;N</oddFooter>
  </headerFooter>
</worksheet>
</file>

<file path=xl/worksheets/sheet11.xml><?xml version="1.0" encoding="utf-8"?>
<worksheet xmlns="http://schemas.openxmlformats.org/spreadsheetml/2006/main" xmlns:r="http://schemas.openxmlformats.org/officeDocument/2006/relationships">
  <dimension ref="A1:E17"/>
  <sheetViews>
    <sheetView zoomScalePageLayoutView="0" workbookViewId="0" topLeftCell="A1">
      <selection activeCell="B25" sqref="B24:B25"/>
    </sheetView>
  </sheetViews>
  <sheetFormatPr defaultColWidth="9.00390625" defaultRowHeight="13.5"/>
  <cols>
    <col min="1" max="1" width="12.625" style="1" customWidth="1"/>
    <col min="2" max="3" width="12.375" style="1" customWidth="1"/>
    <col min="4" max="5" width="12.375" style="1" bestFit="1" customWidth="1"/>
    <col min="6" max="8" width="9.00390625" style="1" customWidth="1"/>
    <col min="9" max="9" width="7.75390625" style="1" customWidth="1"/>
    <col min="10" max="16384" width="9.00390625" style="1" customWidth="1"/>
  </cols>
  <sheetData>
    <row r="1" ht="13.5">
      <c r="A1" s="1" t="s">
        <v>17</v>
      </c>
    </row>
    <row r="2" ht="13.5">
      <c r="E2" s="2" t="s">
        <v>0</v>
      </c>
    </row>
    <row r="3" spans="1:5" ht="13.5">
      <c r="A3" s="76" t="s">
        <v>1</v>
      </c>
      <c r="B3" s="3" t="s">
        <v>2</v>
      </c>
      <c r="C3" s="4"/>
      <c r="D3" s="5"/>
      <c r="E3" s="6"/>
    </row>
    <row r="4" spans="1:5" ht="13.5">
      <c r="A4" s="76"/>
      <c r="B4" s="7"/>
      <c r="C4" s="8"/>
      <c r="D4" s="9" t="s">
        <v>3</v>
      </c>
      <c r="E4" s="9" t="s">
        <v>4</v>
      </c>
    </row>
    <row r="5" spans="1:5" ht="13.5">
      <c r="A5" s="9" t="s">
        <v>5</v>
      </c>
      <c r="B5" s="10">
        <v>139.5703278671977</v>
      </c>
      <c r="C5" s="11">
        <v>0.052289726513362327</v>
      </c>
      <c r="D5" s="12">
        <v>83.76487914505259</v>
      </c>
      <c r="E5" s="12">
        <v>55.80544872214514</v>
      </c>
    </row>
    <row r="6" spans="1:5" ht="13.5">
      <c r="A6" s="9" t="s">
        <v>6</v>
      </c>
      <c r="B6" s="10">
        <v>1168.4354026334347</v>
      </c>
      <c r="C6" s="11">
        <v>0.43775183870290213</v>
      </c>
      <c r="D6" s="12">
        <v>1015.1890593723651</v>
      </c>
      <c r="E6" s="12">
        <v>153.24634326106957</v>
      </c>
    </row>
    <row r="7" spans="1:5" ht="13.5">
      <c r="A7" s="9" t="s">
        <v>7</v>
      </c>
      <c r="B7" s="10">
        <v>432.7527947890874</v>
      </c>
      <c r="C7" s="11">
        <v>0.16212991423897644</v>
      </c>
      <c r="D7" s="12">
        <v>227.75688090000008</v>
      </c>
      <c r="E7" s="12">
        <v>204.99591388908726</v>
      </c>
    </row>
    <row r="8" spans="1:5" ht="13.5">
      <c r="A8" s="9" t="s">
        <v>8</v>
      </c>
      <c r="B8" s="10">
        <v>363.2421905535613</v>
      </c>
      <c r="C8" s="11">
        <v>0.13608791418927632</v>
      </c>
      <c r="D8" s="12">
        <v>221.07961756988055</v>
      </c>
      <c r="E8" s="12">
        <v>142.16257298368072</v>
      </c>
    </row>
    <row r="9" spans="1:5" ht="13.5">
      <c r="A9" s="9" t="s">
        <v>9</v>
      </c>
      <c r="B9" s="10">
        <v>179.1751463811563</v>
      </c>
      <c r="C9" s="11">
        <v>0.06712758754265465</v>
      </c>
      <c r="D9" s="12">
        <v>72.86305019000002</v>
      </c>
      <c r="E9" s="12">
        <v>106.31209619115629</v>
      </c>
    </row>
    <row r="10" spans="1:5" ht="13.5">
      <c r="A10" s="9" t="s">
        <v>10</v>
      </c>
      <c r="B10" s="10">
        <v>128.1861727821949</v>
      </c>
      <c r="C10" s="11">
        <v>0.048024677021274664</v>
      </c>
      <c r="D10" s="12">
        <v>31.05027</v>
      </c>
      <c r="E10" s="12">
        <v>97.13590278219489</v>
      </c>
    </row>
    <row r="11" spans="1:5" ht="13.5">
      <c r="A11" s="9" t="s">
        <v>11</v>
      </c>
      <c r="B11" s="10">
        <v>147.47299465868295</v>
      </c>
      <c r="C11" s="11">
        <v>0.05525044382031158</v>
      </c>
      <c r="D11" s="12">
        <v>133.69659642496762</v>
      </c>
      <c r="E11" s="12">
        <v>13.776398233715351</v>
      </c>
    </row>
    <row r="12" spans="1:5" ht="15.75">
      <c r="A12" s="9" t="s">
        <v>15</v>
      </c>
      <c r="B12" s="10">
        <v>110.33800247000002</v>
      </c>
      <c r="C12" s="11">
        <v>0.04133789797124189</v>
      </c>
      <c r="D12" s="12"/>
      <c r="E12" s="12">
        <v>110.33800247000002</v>
      </c>
    </row>
    <row r="13" spans="1:5" ht="13.5">
      <c r="A13" s="9" t="s">
        <v>12</v>
      </c>
      <c r="B13" s="10">
        <v>2669.173032135315</v>
      </c>
      <c r="C13" s="11">
        <v>1</v>
      </c>
      <c r="D13" s="12">
        <v>1785.400353602266</v>
      </c>
      <c r="E13" s="12">
        <v>883.7726785330493</v>
      </c>
    </row>
    <row r="14" ht="13.5">
      <c r="A14" s="1" t="s">
        <v>13</v>
      </c>
    </row>
    <row r="15" ht="13.5">
      <c r="A15" s="13" t="s">
        <v>14</v>
      </c>
    </row>
    <row r="16" spans="1:2" ht="13.5">
      <c r="A16" s="14" t="s">
        <v>16</v>
      </c>
      <c r="B16" s="14"/>
    </row>
    <row r="17" ht="13.5">
      <c r="A17" s="1" t="s">
        <v>18</v>
      </c>
    </row>
  </sheetData>
  <sheetProtection/>
  <mergeCells count="1">
    <mergeCell ref="A3:A4"/>
  </mergeCell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Header>&amp;L環境統計集平成&amp;A年版</oddHeader>
    <oddFooter>&amp;C&amp;P/&amp;N</oddFooter>
  </headerFooter>
</worksheet>
</file>

<file path=xl/worksheets/sheet12.xml><?xml version="1.0" encoding="utf-8"?>
<worksheet xmlns="http://schemas.openxmlformats.org/spreadsheetml/2006/main" xmlns:r="http://schemas.openxmlformats.org/officeDocument/2006/relationships">
  <dimension ref="A1:E17"/>
  <sheetViews>
    <sheetView zoomScalePageLayoutView="0" workbookViewId="0" topLeftCell="A1">
      <selection activeCell="A1" sqref="A1"/>
    </sheetView>
  </sheetViews>
  <sheetFormatPr defaultColWidth="9.00390625" defaultRowHeight="13.5"/>
  <cols>
    <col min="1" max="1" width="12.625" style="1" customWidth="1"/>
    <col min="2" max="3" width="12.375" style="1" customWidth="1"/>
    <col min="4" max="5" width="12.375" style="1" bestFit="1" customWidth="1"/>
    <col min="6" max="8" width="9.00390625" style="1" customWidth="1"/>
    <col min="9" max="9" width="7.75390625" style="1" customWidth="1"/>
    <col min="10" max="16384" width="9.00390625" style="1" customWidth="1"/>
  </cols>
  <sheetData>
    <row r="1" ht="13.5">
      <c r="A1" s="1" t="s">
        <v>19</v>
      </c>
    </row>
    <row r="2" ht="13.5">
      <c r="E2" s="2" t="s">
        <v>0</v>
      </c>
    </row>
    <row r="3" spans="1:5" ht="13.5">
      <c r="A3" s="76" t="s">
        <v>1</v>
      </c>
      <c r="B3" s="3" t="s">
        <v>2</v>
      </c>
      <c r="C3" s="4"/>
      <c r="D3" s="5"/>
      <c r="E3" s="6"/>
    </row>
    <row r="4" spans="1:5" ht="13.5">
      <c r="A4" s="76"/>
      <c r="B4" s="7"/>
      <c r="C4" s="8"/>
      <c r="D4" s="9" t="s">
        <v>3</v>
      </c>
      <c r="E4" s="9" t="s">
        <v>4</v>
      </c>
    </row>
    <row r="5" spans="1:5" ht="13.5">
      <c r="A5" s="9" t="s">
        <v>5</v>
      </c>
      <c r="B5" s="10">
        <v>116.3456</v>
      </c>
      <c r="C5" s="11">
        <v>0.046661764890488705</v>
      </c>
      <c r="D5" s="12">
        <v>83.2662</v>
      </c>
      <c r="E5" s="12">
        <v>33.0794</v>
      </c>
    </row>
    <row r="6" spans="1:5" ht="13.5">
      <c r="A6" s="9" t="s">
        <v>6</v>
      </c>
      <c r="B6" s="10">
        <v>1077.6269</v>
      </c>
      <c r="C6" s="11">
        <v>0.4321948835836179</v>
      </c>
      <c r="D6" s="12">
        <v>935.3476</v>
      </c>
      <c r="E6" s="12">
        <v>142.2793</v>
      </c>
    </row>
    <row r="7" spans="1:5" ht="13.5">
      <c r="A7" s="9" t="s">
        <v>7</v>
      </c>
      <c r="B7" s="10">
        <v>404.9558</v>
      </c>
      <c r="C7" s="11">
        <v>0.16241226424239305</v>
      </c>
      <c r="D7" s="12">
        <v>280.0662</v>
      </c>
      <c r="E7" s="12">
        <v>124.8896</v>
      </c>
    </row>
    <row r="8" spans="1:5" ht="13.5">
      <c r="A8" s="9" t="s">
        <v>8</v>
      </c>
      <c r="B8" s="10">
        <v>384.4214</v>
      </c>
      <c r="C8" s="11">
        <v>0.154176702734547</v>
      </c>
      <c r="D8" s="12">
        <v>242.438</v>
      </c>
      <c r="E8" s="12">
        <v>141.9834</v>
      </c>
    </row>
    <row r="9" spans="1:5" ht="13.5">
      <c r="A9" s="9" t="s">
        <v>9</v>
      </c>
      <c r="B9" s="10">
        <v>226.9071</v>
      </c>
      <c r="C9" s="11">
        <v>0.09100374876387769</v>
      </c>
      <c r="D9" s="12">
        <v>124.1687</v>
      </c>
      <c r="E9" s="12">
        <v>102.7384</v>
      </c>
    </row>
    <row r="10" spans="1:5" ht="13.5">
      <c r="A10" s="9" t="s">
        <v>10</v>
      </c>
      <c r="B10" s="10">
        <v>97.5651</v>
      </c>
      <c r="C10" s="11">
        <v>0.039129625509834655</v>
      </c>
      <c r="D10" s="12">
        <v>30.5228</v>
      </c>
      <c r="E10" s="12">
        <v>67.0423</v>
      </c>
    </row>
    <row r="11" spans="1:5" ht="13.5">
      <c r="A11" s="9" t="s">
        <v>11</v>
      </c>
      <c r="B11" s="10">
        <v>115.1919</v>
      </c>
      <c r="C11" s="11">
        <v>0.046199059999593325</v>
      </c>
      <c r="D11" s="12">
        <v>104.7418</v>
      </c>
      <c r="E11" s="12">
        <v>10.4501</v>
      </c>
    </row>
    <row r="12" spans="1:5" ht="15.75">
      <c r="A12" s="9" t="s">
        <v>15</v>
      </c>
      <c r="B12" s="10">
        <v>70.3681</v>
      </c>
      <c r="C12" s="11">
        <v>0.028221950275647705</v>
      </c>
      <c r="D12" s="12"/>
      <c r="E12" s="12">
        <v>70.3681</v>
      </c>
    </row>
    <row r="13" spans="1:5" ht="13.5">
      <c r="A13" s="9" t="s">
        <v>12</v>
      </c>
      <c r="B13" s="10">
        <v>2493.3819</v>
      </c>
      <c r="C13" s="11">
        <v>1</v>
      </c>
      <c r="D13" s="12">
        <v>1800.5512999999999</v>
      </c>
      <c r="E13" s="12">
        <v>692.8305999999999</v>
      </c>
    </row>
    <row r="14" ht="13.5">
      <c r="A14" s="1" t="s">
        <v>13</v>
      </c>
    </row>
    <row r="15" ht="13.5">
      <c r="A15" s="13" t="s">
        <v>14</v>
      </c>
    </row>
    <row r="16" spans="1:2" ht="13.5">
      <c r="A16" s="14" t="s">
        <v>20</v>
      </c>
      <c r="B16" s="14"/>
    </row>
    <row r="17" ht="13.5">
      <c r="A17" s="1" t="s">
        <v>21</v>
      </c>
    </row>
  </sheetData>
  <sheetProtection/>
  <mergeCells count="1">
    <mergeCell ref="A3:A4"/>
  </mergeCell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Header>&amp;L環境統計集平成&amp;A年版</oddHeader>
    <oddFooter>&amp;C&amp;P/&amp;N</oddFooter>
  </headerFooter>
</worksheet>
</file>

<file path=xl/worksheets/sheet13.xml><?xml version="1.0" encoding="utf-8"?>
<worksheet xmlns="http://schemas.openxmlformats.org/spreadsheetml/2006/main" xmlns:r="http://schemas.openxmlformats.org/officeDocument/2006/relationships">
  <dimension ref="A1:E17"/>
  <sheetViews>
    <sheetView zoomScalePageLayoutView="0" workbookViewId="0" topLeftCell="A1">
      <selection activeCell="A1" sqref="A1"/>
    </sheetView>
  </sheetViews>
  <sheetFormatPr defaultColWidth="9.00390625" defaultRowHeight="13.5"/>
  <cols>
    <col min="1" max="1" width="12.625" style="1" customWidth="1"/>
    <col min="2" max="3" width="12.375" style="1" customWidth="1"/>
    <col min="4" max="5" width="12.375" style="1" bestFit="1" customWidth="1"/>
    <col min="6" max="16384" width="9.00390625" style="1" customWidth="1"/>
  </cols>
  <sheetData>
    <row r="1" ht="13.5">
      <c r="A1" s="1" t="s">
        <v>22</v>
      </c>
    </row>
    <row r="2" ht="13.5">
      <c r="A2" s="1" t="s">
        <v>23</v>
      </c>
    </row>
    <row r="3" ht="13.5">
      <c r="E3" s="2" t="s">
        <v>24</v>
      </c>
    </row>
    <row r="4" spans="1:5" ht="13.5">
      <c r="A4" s="76" t="s">
        <v>1</v>
      </c>
      <c r="B4" s="3" t="s">
        <v>2</v>
      </c>
      <c r="C4" s="4"/>
      <c r="D4" s="5"/>
      <c r="E4" s="6"/>
    </row>
    <row r="5" spans="1:5" ht="13.5">
      <c r="A5" s="76"/>
      <c r="B5" s="7"/>
      <c r="C5" s="8"/>
      <c r="D5" s="9" t="s">
        <v>3</v>
      </c>
      <c r="E5" s="9" t="s">
        <v>4</v>
      </c>
    </row>
    <row r="6" spans="1:5" ht="13.5">
      <c r="A6" s="9" t="s">
        <v>5</v>
      </c>
      <c r="B6" s="10">
        <v>67.3</v>
      </c>
      <c r="C6" s="11">
        <v>0.031</v>
      </c>
      <c r="D6" s="12">
        <v>44.8</v>
      </c>
      <c r="E6" s="12">
        <v>22.5</v>
      </c>
    </row>
    <row r="7" spans="1:5" ht="13.5">
      <c r="A7" s="9" t="s">
        <v>6</v>
      </c>
      <c r="B7" s="10">
        <v>1025.2</v>
      </c>
      <c r="C7" s="11">
        <v>0.467</v>
      </c>
      <c r="D7" s="12">
        <v>889.3</v>
      </c>
      <c r="E7" s="12">
        <v>135.9</v>
      </c>
    </row>
    <row r="8" spans="1:5" ht="13.5">
      <c r="A8" s="9" t="s">
        <v>7</v>
      </c>
      <c r="B8" s="10">
        <v>387</v>
      </c>
      <c r="C8" s="11">
        <v>0.176</v>
      </c>
      <c r="D8" s="12">
        <v>274.8</v>
      </c>
      <c r="E8" s="12">
        <v>112.3</v>
      </c>
    </row>
    <row r="9" spans="1:5" ht="13.5">
      <c r="A9" s="9" t="s">
        <v>8</v>
      </c>
      <c r="B9" s="10">
        <v>355</v>
      </c>
      <c r="C9" s="11">
        <v>0.162</v>
      </c>
      <c r="D9" s="12">
        <v>227.1</v>
      </c>
      <c r="E9" s="12">
        <v>128</v>
      </c>
    </row>
    <row r="10" spans="1:5" ht="13.5">
      <c r="A10" s="9" t="s">
        <v>9</v>
      </c>
      <c r="B10" s="10">
        <v>136.8</v>
      </c>
      <c r="C10" s="11">
        <v>0.062</v>
      </c>
      <c r="D10" s="12">
        <v>68</v>
      </c>
      <c r="E10" s="12">
        <v>68.8</v>
      </c>
    </row>
    <row r="11" spans="1:5" ht="13.5">
      <c r="A11" s="9" t="s">
        <v>10</v>
      </c>
      <c r="B11" s="10">
        <v>64.2</v>
      </c>
      <c r="C11" s="11">
        <v>0.029</v>
      </c>
      <c r="D11" s="12">
        <v>13.9</v>
      </c>
      <c r="E11" s="12">
        <v>50.3</v>
      </c>
    </row>
    <row r="12" spans="1:5" ht="13.5">
      <c r="A12" s="9" t="s">
        <v>11</v>
      </c>
      <c r="B12" s="10">
        <v>90.3</v>
      </c>
      <c r="C12" s="11">
        <v>0.041</v>
      </c>
      <c r="D12" s="12">
        <v>81.6</v>
      </c>
      <c r="E12" s="12">
        <v>8.7</v>
      </c>
    </row>
    <row r="13" spans="1:5" ht="15.75">
      <c r="A13" s="9" t="s">
        <v>15</v>
      </c>
      <c r="B13" s="10">
        <v>69.5</v>
      </c>
      <c r="C13" s="11">
        <v>0.032</v>
      </c>
      <c r="D13" s="12"/>
      <c r="E13" s="12">
        <v>69.5</v>
      </c>
    </row>
    <row r="14" spans="1:5" ht="13.5">
      <c r="A14" s="9" t="s">
        <v>12</v>
      </c>
      <c r="B14" s="10">
        <v>2195.3</v>
      </c>
      <c r="C14" s="11">
        <v>1</v>
      </c>
      <c r="D14" s="12">
        <v>1599.5</v>
      </c>
      <c r="E14" s="12">
        <v>595.8</v>
      </c>
    </row>
    <row r="15" ht="13.5">
      <c r="A15" s="1" t="s">
        <v>13</v>
      </c>
    </row>
    <row r="16" ht="13.5">
      <c r="A16" s="13" t="s">
        <v>14</v>
      </c>
    </row>
    <row r="17" ht="13.5">
      <c r="A17" s="1" t="s">
        <v>25</v>
      </c>
    </row>
  </sheetData>
  <sheetProtection/>
  <mergeCells count="1">
    <mergeCell ref="A4:A5"/>
  </mergeCells>
  <printOptions/>
  <pageMargins left="0.3937007874015748" right="0.3937007874015748" top="0.3937007874015748" bottom="0.3937007874015748" header="0.1968503937007874" footer="0.1968503937007874"/>
  <pageSetup orientation="portrait" paperSize="9" r:id="rId1"/>
  <headerFooter alignWithMargins="0">
    <oddHeader>&amp;L環境統計集平成&amp;A年版</oddHeader>
    <oddFooter>&amp;C&amp;P/&amp;N</oddFooter>
  </headerFooter>
</worksheet>
</file>

<file path=xl/worksheets/sheet14.xml><?xml version="1.0" encoding="utf-8"?>
<worksheet xmlns="http://schemas.openxmlformats.org/spreadsheetml/2006/main" xmlns:r="http://schemas.openxmlformats.org/officeDocument/2006/relationships">
  <dimension ref="A1:E16"/>
  <sheetViews>
    <sheetView zoomScalePageLayoutView="0" workbookViewId="0" topLeftCell="A1">
      <selection activeCell="A1" sqref="A1"/>
    </sheetView>
  </sheetViews>
  <sheetFormatPr defaultColWidth="9.00390625" defaultRowHeight="13.5"/>
  <cols>
    <col min="1" max="1" width="12.625" style="1" customWidth="1"/>
    <col min="2" max="3" width="12.375" style="1" customWidth="1"/>
    <col min="4" max="5" width="12.375" style="1" bestFit="1" customWidth="1"/>
    <col min="6" max="16384" width="9.00390625" style="1" customWidth="1"/>
  </cols>
  <sheetData>
    <row r="1" ht="13.5">
      <c r="A1" s="1" t="s">
        <v>26</v>
      </c>
    </row>
    <row r="2" ht="13.5">
      <c r="A2" s="1" t="s">
        <v>23</v>
      </c>
    </row>
    <row r="3" ht="13.5">
      <c r="E3" s="2" t="s">
        <v>27</v>
      </c>
    </row>
    <row r="4" spans="1:5" ht="13.5">
      <c r="A4" s="76" t="s">
        <v>1</v>
      </c>
      <c r="B4" s="3" t="s">
        <v>2</v>
      </c>
      <c r="C4" s="4"/>
      <c r="D4" s="5"/>
      <c r="E4" s="6"/>
    </row>
    <row r="5" spans="1:5" ht="13.5">
      <c r="A5" s="76"/>
      <c r="B5" s="7"/>
      <c r="C5" s="8"/>
      <c r="D5" s="9" t="s">
        <v>3</v>
      </c>
      <c r="E5" s="9" t="s">
        <v>4</v>
      </c>
    </row>
    <row r="6" spans="1:5" ht="13.5">
      <c r="A6" s="9" t="s">
        <v>5</v>
      </c>
      <c r="B6" s="15">
        <v>914</v>
      </c>
      <c r="C6" s="11">
        <v>0.045</v>
      </c>
      <c r="D6" s="16">
        <v>661</v>
      </c>
      <c r="E6" s="16">
        <v>253</v>
      </c>
    </row>
    <row r="7" spans="1:5" ht="13.5">
      <c r="A7" s="9" t="s">
        <v>28</v>
      </c>
      <c r="B7" s="15">
        <v>9585</v>
      </c>
      <c r="C7" s="11">
        <v>0.475</v>
      </c>
      <c r="D7" s="16">
        <v>8339</v>
      </c>
      <c r="E7" s="16">
        <v>1246</v>
      </c>
    </row>
    <row r="8" spans="1:5" ht="13.5">
      <c r="A8" s="9" t="s">
        <v>29</v>
      </c>
      <c r="B8" s="15">
        <v>2595</v>
      </c>
      <c r="C8" s="11">
        <v>0.129</v>
      </c>
      <c r="D8" s="16">
        <v>1306</v>
      </c>
      <c r="E8" s="16">
        <v>1289</v>
      </c>
    </row>
    <row r="9" spans="1:5" ht="13.5">
      <c r="A9" s="9" t="s">
        <v>30</v>
      </c>
      <c r="B9" s="15">
        <v>3598</v>
      </c>
      <c r="C9" s="11">
        <v>0.178</v>
      </c>
      <c r="D9" s="16">
        <v>2177</v>
      </c>
      <c r="E9" s="16">
        <v>1422</v>
      </c>
    </row>
    <row r="10" spans="1:5" ht="13.5">
      <c r="A10" s="9" t="s">
        <v>31</v>
      </c>
      <c r="B10" s="15">
        <v>1565</v>
      </c>
      <c r="C10" s="11">
        <v>0.078</v>
      </c>
      <c r="D10" s="16">
        <v>753</v>
      </c>
      <c r="E10" s="16">
        <v>812</v>
      </c>
    </row>
    <row r="11" spans="1:5" ht="13.5">
      <c r="A11" s="9" t="s">
        <v>32</v>
      </c>
      <c r="B11" s="15">
        <v>468</v>
      </c>
      <c r="C11" s="11">
        <v>0.023</v>
      </c>
      <c r="D11" s="16">
        <v>139</v>
      </c>
      <c r="E11" s="16">
        <v>329</v>
      </c>
    </row>
    <row r="12" spans="1:5" ht="13.5">
      <c r="A12" s="9" t="s">
        <v>33</v>
      </c>
      <c r="B12" s="15">
        <v>768</v>
      </c>
      <c r="C12" s="11">
        <v>0.038</v>
      </c>
      <c r="D12" s="16">
        <v>723</v>
      </c>
      <c r="E12" s="16">
        <v>45</v>
      </c>
    </row>
    <row r="13" spans="1:5" ht="15.75">
      <c r="A13" s="9" t="s">
        <v>34</v>
      </c>
      <c r="B13" s="15">
        <v>680</v>
      </c>
      <c r="C13" s="11">
        <v>0.034</v>
      </c>
      <c r="D13" s="16"/>
      <c r="E13" s="16">
        <v>680</v>
      </c>
    </row>
    <row r="14" spans="1:5" ht="13.5">
      <c r="A14" s="9" t="s">
        <v>35</v>
      </c>
      <c r="B14" s="15">
        <v>20173</v>
      </c>
      <c r="C14" s="11">
        <v>1</v>
      </c>
      <c r="D14" s="16">
        <v>14098</v>
      </c>
      <c r="E14" s="16">
        <v>6075</v>
      </c>
    </row>
    <row r="15" ht="13.5">
      <c r="A15" s="1" t="s">
        <v>36</v>
      </c>
    </row>
    <row r="16" ht="13.5">
      <c r="A16" s="1" t="s">
        <v>37</v>
      </c>
    </row>
  </sheetData>
  <sheetProtection/>
  <mergeCells count="1">
    <mergeCell ref="A4:A5"/>
  </mergeCell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Header>&amp;L環境統計集平成&amp;A年版</oddHeader>
    <oddFooter>&amp;C&amp;P/&amp;N</oddFooter>
  </headerFooter>
</worksheet>
</file>

<file path=xl/worksheets/sheet2.xml><?xml version="1.0" encoding="utf-8"?>
<worksheet xmlns="http://schemas.openxmlformats.org/spreadsheetml/2006/main" xmlns:r="http://schemas.openxmlformats.org/officeDocument/2006/relationships">
  <sheetPr>
    <tabColor rgb="FFFFFF00"/>
  </sheetPr>
  <dimension ref="A1:G19"/>
  <sheetViews>
    <sheetView zoomScale="85" zoomScaleNormal="85" workbookViewId="0" topLeftCell="A1">
      <selection activeCell="A16" sqref="A16:F16"/>
    </sheetView>
  </sheetViews>
  <sheetFormatPr defaultColWidth="9.00390625" defaultRowHeight="19.5" customHeight="1"/>
  <cols>
    <col min="1" max="5" width="18.625" style="38" customWidth="1"/>
    <col min="6" max="16384" width="9.00390625" style="38" customWidth="1"/>
  </cols>
  <sheetData>
    <row r="1" spans="1:4" ht="30" customHeight="1">
      <c r="A1" s="36" t="s">
        <v>86</v>
      </c>
      <c r="B1" s="37"/>
      <c r="C1" s="37"/>
      <c r="D1" s="37"/>
    </row>
    <row r="2" ht="19.5" customHeight="1">
      <c r="A2" s="17"/>
    </row>
    <row r="3" ht="19.5" customHeight="1" thickBot="1">
      <c r="E3" s="39" t="s">
        <v>24</v>
      </c>
    </row>
    <row r="4" spans="1:5" ht="19.5" customHeight="1">
      <c r="A4" s="66" t="s">
        <v>41</v>
      </c>
      <c r="B4" s="68" t="s">
        <v>2</v>
      </c>
      <c r="C4" s="69"/>
      <c r="D4" s="69"/>
      <c r="E4" s="69"/>
    </row>
    <row r="5" spans="1:5" ht="19.5" customHeight="1">
      <c r="A5" s="67"/>
      <c r="B5" s="40"/>
      <c r="C5" s="41"/>
      <c r="D5" s="42" t="s">
        <v>42</v>
      </c>
      <c r="E5" s="45" t="s">
        <v>43</v>
      </c>
    </row>
    <row r="6" spans="1:7" ht="19.5" customHeight="1">
      <c r="A6" s="51" t="s">
        <v>5</v>
      </c>
      <c r="B6" s="52">
        <v>199.06530501625795</v>
      </c>
      <c r="C6" s="53">
        <f>B6/$B$13</f>
        <v>0.04748050335094405</v>
      </c>
      <c r="D6" s="54">
        <v>127.62916641000001</v>
      </c>
      <c r="E6" s="55">
        <v>71.436138606258</v>
      </c>
      <c r="G6" s="43"/>
    </row>
    <row r="7" spans="1:7" ht="19.5" customHeight="1">
      <c r="A7" s="56" t="s">
        <v>45</v>
      </c>
      <c r="B7" s="57">
        <v>2008.2129207537887</v>
      </c>
      <c r="C7" s="58">
        <f aca="true" t="shared" si="0" ref="C7:C13">B7/$B$13</f>
        <v>0.47899336504405904</v>
      </c>
      <c r="D7" s="59">
        <v>1754.884010332103</v>
      </c>
      <c r="E7" s="60">
        <v>253.3289104216861</v>
      </c>
      <c r="G7" s="43"/>
    </row>
    <row r="8" spans="1:7" ht="19.5" customHeight="1">
      <c r="A8" s="56" t="s">
        <v>88</v>
      </c>
      <c r="B8" s="57">
        <v>649.3935632662699</v>
      </c>
      <c r="C8" s="58">
        <f t="shared" si="0"/>
        <v>0.1548915480486537</v>
      </c>
      <c r="D8" s="59">
        <v>324.62301798826985</v>
      </c>
      <c r="E8" s="60">
        <v>324.770545278</v>
      </c>
      <c r="G8" s="43"/>
    </row>
    <row r="9" spans="1:7" ht="19.5" customHeight="1">
      <c r="A9" s="56" t="s">
        <v>87</v>
      </c>
      <c r="B9" s="57">
        <v>600.211599080167</v>
      </c>
      <c r="C9" s="58">
        <f t="shared" si="0"/>
        <v>0.1431608026274285</v>
      </c>
      <c r="D9" s="59">
        <v>413.53190714129994</v>
      </c>
      <c r="E9" s="60">
        <v>186.67969193886702</v>
      </c>
      <c r="G9" s="43"/>
    </row>
    <row r="10" spans="1:7" ht="19.5" customHeight="1">
      <c r="A10" s="56" t="s">
        <v>89</v>
      </c>
      <c r="B10" s="57">
        <v>256.21455681579</v>
      </c>
      <c r="C10" s="58">
        <f t="shared" si="0"/>
        <v>0.06111158407267008</v>
      </c>
      <c r="D10" s="59">
        <v>144.01447861199998</v>
      </c>
      <c r="E10" s="60">
        <v>112.20007820379001</v>
      </c>
      <c r="G10" s="43"/>
    </row>
    <row r="11" spans="1:7" ht="19.5" customHeight="1">
      <c r="A11" s="56" t="s">
        <v>90</v>
      </c>
      <c r="B11" s="57">
        <v>94.00435978689998</v>
      </c>
      <c r="C11" s="58">
        <f t="shared" si="0"/>
        <v>0.022421658658703606</v>
      </c>
      <c r="D11" s="59">
        <v>32.07076813</v>
      </c>
      <c r="E11" s="60">
        <v>61.93359165690001</v>
      </c>
      <c r="G11" s="43"/>
    </row>
    <row r="12" spans="1:7" ht="19.5" customHeight="1">
      <c r="A12" s="61" t="s">
        <v>55</v>
      </c>
      <c r="B12" s="62">
        <v>385.46708623484994</v>
      </c>
      <c r="C12" s="63">
        <f t="shared" si="0"/>
        <v>0.09194053819754108</v>
      </c>
      <c r="D12" s="64">
        <v>202.27671305269</v>
      </c>
      <c r="E12" s="65">
        <v>183.19037318216002</v>
      </c>
      <c r="G12" s="43"/>
    </row>
    <row r="13" spans="1:7" ht="19.5" customHeight="1" thickBot="1">
      <c r="A13" s="46" t="s">
        <v>91</v>
      </c>
      <c r="B13" s="47">
        <v>4192.569390954023</v>
      </c>
      <c r="C13" s="48">
        <f t="shared" si="0"/>
        <v>1</v>
      </c>
      <c r="D13" s="49">
        <v>2999.0300616663626</v>
      </c>
      <c r="E13" s="50">
        <v>1193.539329287661</v>
      </c>
      <c r="G13" s="43"/>
    </row>
    <row r="14" ht="15" customHeight="1">
      <c r="A14" s="38" t="s">
        <v>92</v>
      </c>
    </row>
    <row r="15" ht="15" customHeight="1"/>
    <row r="16" spans="1:6" s="17" customFormat="1" ht="45" customHeight="1">
      <c r="A16" s="70" t="s">
        <v>93</v>
      </c>
      <c r="B16" s="70"/>
      <c r="C16" s="70"/>
      <c r="D16" s="70"/>
      <c r="E16" s="70"/>
      <c r="F16" s="70"/>
    </row>
    <row r="19" spans="2:5" ht="19.5" customHeight="1">
      <c r="B19" s="44"/>
      <c r="D19" s="44"/>
      <c r="E19" s="44"/>
    </row>
  </sheetData>
  <sheetProtection/>
  <mergeCells count="3">
    <mergeCell ref="A4:A5"/>
    <mergeCell ref="B4:E4"/>
    <mergeCell ref="A16:F16"/>
  </mergeCells>
  <printOptions/>
  <pageMargins left="0.7874015748031497" right="0.7874015748031497" top="0.7874015748031497" bottom="0.7874015748031497" header="0.3937007874015748" footer="0.3937007874015748"/>
  <pageSetup horizontalDpi="600" verticalDpi="600" orientation="portrait" paperSize="9" scale="70" r:id="rId1"/>
  <headerFooter alignWithMargins="0">
    <oddHeader>&amp;L&amp;"ＭＳ ゴシック,標準"平成26年版　環境統計集&amp;R&amp;"ＭＳ ゴシック,標準"4章 物質循環（広域移動）</oddHeader>
    <oddFooter>&amp;C&amp;"ＭＳ ゴシック,標準"208</oddFooter>
  </headerFooter>
</worksheet>
</file>

<file path=xl/worksheets/sheet3.xml><?xml version="1.0" encoding="utf-8"?>
<worksheet xmlns="http://schemas.openxmlformats.org/spreadsheetml/2006/main" xmlns:r="http://schemas.openxmlformats.org/officeDocument/2006/relationships">
  <dimension ref="A2:G18"/>
  <sheetViews>
    <sheetView zoomScalePageLayoutView="0" workbookViewId="0" topLeftCell="A1">
      <selection activeCell="A3" sqref="A3"/>
    </sheetView>
  </sheetViews>
  <sheetFormatPr defaultColWidth="9.00390625" defaultRowHeight="13.5"/>
  <cols>
    <col min="1" max="1" width="21.125" style="18" customWidth="1"/>
    <col min="2" max="5" width="25.25390625" style="18" customWidth="1"/>
    <col min="6" max="16384" width="9.00390625" style="18" customWidth="1"/>
  </cols>
  <sheetData>
    <row r="2" ht="18.75" customHeight="1">
      <c r="A2" s="17" t="s">
        <v>85</v>
      </c>
    </row>
    <row r="3" ht="18.75" customHeight="1">
      <c r="E3" s="18" t="s">
        <v>0</v>
      </c>
    </row>
    <row r="4" spans="1:5" ht="36.75" customHeight="1">
      <c r="A4" s="71" t="s">
        <v>41</v>
      </c>
      <c r="B4" s="73" t="s">
        <v>2</v>
      </c>
      <c r="C4" s="74"/>
      <c r="D4" s="74"/>
      <c r="E4" s="75"/>
    </row>
    <row r="5" spans="1:5" ht="19.5" customHeight="1">
      <c r="A5" s="72"/>
      <c r="B5" s="19"/>
      <c r="C5" s="20"/>
      <c r="D5" s="21" t="s">
        <v>42</v>
      </c>
      <c r="E5" s="21" t="s">
        <v>43</v>
      </c>
    </row>
    <row r="6" spans="1:7" ht="22.5" customHeight="1">
      <c r="A6" s="21" t="s">
        <v>5</v>
      </c>
      <c r="B6" s="22">
        <f>2449/10</f>
        <v>244.9</v>
      </c>
      <c r="C6" s="35">
        <f>B6/$B$13</f>
        <v>0.0684364957384379</v>
      </c>
      <c r="D6" s="24">
        <f>1383/10</f>
        <v>138.3</v>
      </c>
      <c r="E6" s="29">
        <f>1067/10</f>
        <v>106.7</v>
      </c>
      <c r="G6" s="34"/>
    </row>
    <row r="7" spans="1:7" ht="22.5" customHeight="1">
      <c r="A7" s="21" t="s">
        <v>45</v>
      </c>
      <c r="B7" s="32">
        <f>16299/10</f>
        <v>1629.9</v>
      </c>
      <c r="C7" s="35">
        <f aca="true" t="shared" si="0" ref="C7:C13">B7/$B$13</f>
        <v>0.45547016906525084</v>
      </c>
      <c r="D7" s="24">
        <f>14318/10</f>
        <v>1431.8</v>
      </c>
      <c r="E7" s="29">
        <f>1981/10</f>
        <v>198.1</v>
      </c>
      <c r="G7" s="34"/>
    </row>
    <row r="8" spans="1:7" ht="22.5" customHeight="1">
      <c r="A8" s="21" t="s">
        <v>47</v>
      </c>
      <c r="B8" s="22">
        <f>5977/10</f>
        <v>597.7</v>
      </c>
      <c r="C8" s="35">
        <f t="shared" si="0"/>
        <v>0.16702528992594665</v>
      </c>
      <c r="D8" s="24">
        <f>2782/10</f>
        <v>278.2</v>
      </c>
      <c r="E8" s="29">
        <f>3195/10</f>
        <v>319.5</v>
      </c>
      <c r="G8" s="34"/>
    </row>
    <row r="9" spans="1:7" ht="22.5" customHeight="1">
      <c r="A9" s="21" t="s">
        <v>49</v>
      </c>
      <c r="B9" s="22">
        <f>6250/10</f>
        <v>625</v>
      </c>
      <c r="C9" s="35">
        <f t="shared" si="0"/>
        <v>0.17465418471426575</v>
      </c>
      <c r="D9" s="24">
        <f>3984/10</f>
        <v>398.4</v>
      </c>
      <c r="E9" s="29">
        <f>2265/10</f>
        <v>226.5</v>
      </c>
      <c r="G9" s="34"/>
    </row>
    <row r="10" spans="1:7" ht="22.5" customHeight="1">
      <c r="A10" s="21" t="s">
        <v>51</v>
      </c>
      <c r="B10" s="22">
        <f>1955/10</f>
        <v>195.5</v>
      </c>
      <c r="C10" s="35">
        <f t="shared" si="0"/>
        <v>0.05463182897862233</v>
      </c>
      <c r="D10" s="24">
        <f>750/10</f>
        <v>75</v>
      </c>
      <c r="E10" s="29">
        <f>1204/10</f>
        <v>120.4</v>
      </c>
      <c r="G10" s="34"/>
    </row>
    <row r="11" spans="1:7" ht="22.5" customHeight="1">
      <c r="A11" s="21" t="s">
        <v>53</v>
      </c>
      <c r="B11" s="22">
        <f>1030/10</f>
        <v>103</v>
      </c>
      <c r="C11" s="35">
        <f t="shared" si="0"/>
        <v>0.028783009640910996</v>
      </c>
      <c r="D11" s="24">
        <f>326/10</f>
        <v>32.6</v>
      </c>
      <c r="E11" s="29">
        <f>704/10</f>
        <v>70.4</v>
      </c>
      <c r="G11" s="34"/>
    </row>
    <row r="12" spans="1:7" ht="22.5" customHeight="1">
      <c r="A12" s="21" t="s">
        <v>55</v>
      </c>
      <c r="B12" s="22">
        <f>1825/10</f>
        <v>182.5</v>
      </c>
      <c r="C12" s="35">
        <f t="shared" si="0"/>
        <v>0.0509990219365656</v>
      </c>
      <c r="D12" s="24">
        <f>1560/10</f>
        <v>156</v>
      </c>
      <c r="E12" s="29">
        <f>265/10</f>
        <v>26.5</v>
      </c>
      <c r="G12" s="34"/>
    </row>
    <row r="13" spans="1:7" ht="22.5" customHeight="1">
      <c r="A13" s="21" t="s">
        <v>57</v>
      </c>
      <c r="B13" s="22">
        <f>35785/10</f>
        <v>3578.5</v>
      </c>
      <c r="C13" s="35">
        <f t="shared" si="0"/>
        <v>1</v>
      </c>
      <c r="D13" s="24">
        <f>25104/10</f>
        <v>2510.4</v>
      </c>
      <c r="E13" s="30">
        <f>10681/10</f>
        <v>1068.1</v>
      </c>
      <c r="G13" s="34"/>
    </row>
    <row r="14" ht="16.5" customHeight="1">
      <c r="A14" s="18" t="s">
        <v>59</v>
      </c>
    </row>
    <row r="15" ht="16.5" customHeight="1">
      <c r="A15" s="27" t="s">
        <v>61</v>
      </c>
    </row>
    <row r="16" ht="16.5" customHeight="1"/>
    <row r="17" ht="16.5" customHeight="1"/>
    <row r="18" spans="2:5" ht="16.5" customHeight="1">
      <c r="B18" s="33"/>
      <c r="D18" s="33"/>
      <c r="E18" s="33"/>
    </row>
    <row r="19" ht="16.5" customHeight="1"/>
    <row r="20" ht="16.5" customHeight="1"/>
  </sheetData>
  <sheetProtection/>
  <mergeCells count="2">
    <mergeCell ref="A4:A5"/>
    <mergeCell ref="B4:E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G15"/>
  <sheetViews>
    <sheetView zoomScalePageLayoutView="0" workbookViewId="0" topLeftCell="A1">
      <selection activeCell="A3" sqref="A3"/>
    </sheetView>
  </sheetViews>
  <sheetFormatPr defaultColWidth="9.00390625" defaultRowHeight="13.5"/>
  <cols>
    <col min="1" max="1" width="21.125" style="18" customWidth="1"/>
    <col min="2" max="5" width="25.25390625" style="18" customWidth="1"/>
    <col min="6" max="16384" width="9.00390625" style="18" customWidth="1"/>
  </cols>
  <sheetData>
    <row r="2" ht="18.75" customHeight="1">
      <c r="A2" s="17" t="s">
        <v>77</v>
      </c>
    </row>
    <row r="3" ht="18.75" customHeight="1">
      <c r="E3" s="18" t="s">
        <v>0</v>
      </c>
    </row>
    <row r="4" spans="1:5" ht="36.75" customHeight="1">
      <c r="A4" s="71" t="s">
        <v>41</v>
      </c>
      <c r="B4" s="73" t="s">
        <v>2</v>
      </c>
      <c r="C4" s="74"/>
      <c r="D4" s="74"/>
      <c r="E4" s="75"/>
    </row>
    <row r="5" spans="1:5" ht="19.5" customHeight="1">
      <c r="A5" s="72"/>
      <c r="B5" s="19"/>
      <c r="C5" s="20"/>
      <c r="D5" s="21" t="s">
        <v>42</v>
      </c>
      <c r="E5" s="21" t="s">
        <v>43</v>
      </c>
    </row>
    <row r="6" spans="1:7" ht="22.5" customHeight="1">
      <c r="A6" s="21" t="s">
        <v>5</v>
      </c>
      <c r="B6" s="22">
        <f>2415/10</f>
        <v>241.5</v>
      </c>
      <c r="C6" s="31" t="s">
        <v>78</v>
      </c>
      <c r="D6" s="24">
        <f>1443/10</f>
        <v>144.3</v>
      </c>
      <c r="E6" s="29">
        <f>972/10</f>
        <v>97.2</v>
      </c>
      <c r="G6" s="26"/>
    </row>
    <row r="7" spans="1:7" ht="22.5" customHeight="1">
      <c r="A7" s="21" t="s">
        <v>45</v>
      </c>
      <c r="B7" s="32">
        <f>16767/10</f>
        <v>1676.7</v>
      </c>
      <c r="C7" s="31" t="s">
        <v>79</v>
      </c>
      <c r="D7" s="24">
        <f>14897/10</f>
        <v>1489.7</v>
      </c>
      <c r="E7" s="29">
        <f>1870/10</f>
        <v>187</v>
      </c>
      <c r="G7" s="26"/>
    </row>
    <row r="8" spans="1:7" ht="22.5" customHeight="1">
      <c r="A8" s="21" t="s">
        <v>47</v>
      </c>
      <c r="B8" s="22">
        <f>6261/10</f>
        <v>626.1</v>
      </c>
      <c r="C8" s="31" t="s">
        <v>80</v>
      </c>
      <c r="D8" s="24">
        <f>3056/10</f>
        <v>305.6</v>
      </c>
      <c r="E8" s="29">
        <f>3205/10</f>
        <v>320.5</v>
      </c>
      <c r="G8" s="26"/>
    </row>
    <row r="9" spans="1:7" ht="22.5" customHeight="1">
      <c r="A9" s="21" t="s">
        <v>49</v>
      </c>
      <c r="B9" s="22">
        <f>6210/10</f>
        <v>621</v>
      </c>
      <c r="C9" s="31" t="s">
        <v>81</v>
      </c>
      <c r="D9" s="24">
        <f>4067/10</f>
        <v>406.7</v>
      </c>
      <c r="E9" s="29">
        <f>2143/10</f>
        <v>214.3</v>
      </c>
      <c r="G9" s="26"/>
    </row>
    <row r="10" spans="1:7" ht="22.5" customHeight="1">
      <c r="A10" s="21" t="s">
        <v>51</v>
      </c>
      <c r="B10" s="22">
        <f>1963/10</f>
        <v>196.3</v>
      </c>
      <c r="C10" s="31" t="s">
        <v>82</v>
      </c>
      <c r="D10" s="24">
        <f>766/10</f>
        <v>76.6</v>
      </c>
      <c r="E10" s="29">
        <f>1197/10</f>
        <v>119.7</v>
      </c>
      <c r="G10" s="26"/>
    </row>
    <row r="11" spans="1:7" ht="22.5" customHeight="1">
      <c r="A11" s="21" t="s">
        <v>53</v>
      </c>
      <c r="B11" s="22">
        <f>1049/10</f>
        <v>104.9</v>
      </c>
      <c r="C11" s="31" t="s">
        <v>83</v>
      </c>
      <c r="D11" s="24">
        <f>287/10</f>
        <v>28.7</v>
      </c>
      <c r="E11" s="29">
        <f>762/10</f>
        <v>76.2</v>
      </c>
      <c r="G11" s="26"/>
    </row>
    <row r="12" spans="1:7" ht="22.5" customHeight="1">
      <c r="A12" s="21" t="s">
        <v>55</v>
      </c>
      <c r="B12" s="22">
        <f>2031/10</f>
        <v>203.1</v>
      </c>
      <c r="C12" s="31" t="s">
        <v>84</v>
      </c>
      <c r="D12" s="24">
        <f>1771/10</f>
        <v>177.1</v>
      </c>
      <c r="E12" s="29">
        <f>260/10</f>
        <v>26</v>
      </c>
      <c r="G12" s="26"/>
    </row>
    <row r="13" spans="1:7" ht="22.5" customHeight="1">
      <c r="A13" s="21" t="s">
        <v>57</v>
      </c>
      <c r="B13" s="22">
        <f>36697/10</f>
        <v>3669.7</v>
      </c>
      <c r="C13" s="28" t="s">
        <v>69</v>
      </c>
      <c r="D13" s="24">
        <f>26287/10</f>
        <v>2628.7</v>
      </c>
      <c r="E13" s="30">
        <f>10410/10</f>
        <v>1041</v>
      </c>
      <c r="G13" s="26"/>
    </row>
    <row r="14" ht="16.5" customHeight="1">
      <c r="A14" s="18" t="s">
        <v>59</v>
      </c>
    </row>
    <row r="15" ht="16.5" customHeight="1">
      <c r="A15" s="27" t="s">
        <v>61</v>
      </c>
    </row>
    <row r="16" ht="16.5" customHeight="1"/>
    <row r="17" ht="16.5" customHeight="1"/>
    <row r="18" ht="16.5" customHeight="1"/>
    <row r="19" ht="16.5" customHeight="1"/>
    <row r="20" ht="16.5" customHeight="1"/>
  </sheetData>
  <sheetProtection/>
  <mergeCells count="2">
    <mergeCell ref="A4:A5"/>
    <mergeCell ref="B4:E4"/>
  </mergeCells>
  <printOptions/>
  <pageMargins left="0.7086614173228347" right="0.7086614173228347" top="0.7480314960629921" bottom="0.7480314960629921" header="0.31496062992125984" footer="0.31496062992125984"/>
  <pageSetup orientation="landscape" paperSize="9" r:id="rId1"/>
</worksheet>
</file>

<file path=xl/worksheets/sheet5.xml><?xml version="1.0" encoding="utf-8"?>
<worksheet xmlns="http://schemas.openxmlformats.org/spreadsheetml/2006/main" xmlns:r="http://schemas.openxmlformats.org/officeDocument/2006/relationships">
  <dimension ref="A2:G15"/>
  <sheetViews>
    <sheetView zoomScalePageLayoutView="0" workbookViewId="0" topLeftCell="A1">
      <selection activeCell="E17" sqref="E17"/>
    </sheetView>
  </sheetViews>
  <sheetFormatPr defaultColWidth="9.00390625" defaultRowHeight="13.5"/>
  <cols>
    <col min="1" max="1" width="21.125" style="18" customWidth="1"/>
    <col min="2" max="5" width="25.25390625" style="18" customWidth="1"/>
    <col min="6" max="16384" width="9.00390625" style="18" customWidth="1"/>
  </cols>
  <sheetData>
    <row r="2" ht="18.75" customHeight="1">
      <c r="A2" s="17" t="s">
        <v>71</v>
      </c>
    </row>
    <row r="3" ht="18.75" customHeight="1">
      <c r="E3" s="18" t="s">
        <v>0</v>
      </c>
    </row>
    <row r="4" spans="1:5" ht="36.75" customHeight="1">
      <c r="A4" s="71" t="s">
        <v>41</v>
      </c>
      <c r="B4" s="73" t="s">
        <v>2</v>
      </c>
      <c r="C4" s="74"/>
      <c r="D4" s="74"/>
      <c r="E4" s="75"/>
    </row>
    <row r="5" spans="1:5" ht="19.5" customHeight="1">
      <c r="A5" s="72"/>
      <c r="B5" s="19"/>
      <c r="C5" s="20"/>
      <c r="D5" s="21" t="s">
        <v>42</v>
      </c>
      <c r="E5" s="21" t="s">
        <v>43</v>
      </c>
    </row>
    <row r="6" spans="1:7" ht="22.5" customHeight="1">
      <c r="A6" s="21" t="s">
        <v>5</v>
      </c>
      <c r="B6" s="22">
        <v>270.8</v>
      </c>
      <c r="C6" s="31" t="s">
        <v>72</v>
      </c>
      <c r="D6" s="24">
        <v>157.7</v>
      </c>
      <c r="E6" s="29">
        <v>113.1</v>
      </c>
      <c r="G6" s="26"/>
    </row>
    <row r="7" spans="1:7" ht="22.5" customHeight="1">
      <c r="A7" s="21" t="s">
        <v>45</v>
      </c>
      <c r="B7" s="22">
        <v>1648.5</v>
      </c>
      <c r="C7" s="31" t="s">
        <v>73</v>
      </c>
      <c r="D7" s="24">
        <v>1408.9</v>
      </c>
      <c r="E7" s="29">
        <v>239.6</v>
      </c>
      <c r="G7" s="26"/>
    </row>
    <row r="8" spans="1:7" ht="22.5" customHeight="1">
      <c r="A8" s="21" t="s">
        <v>47</v>
      </c>
      <c r="B8" s="22">
        <v>638.1</v>
      </c>
      <c r="C8" s="31" t="s">
        <v>74</v>
      </c>
      <c r="D8" s="24">
        <v>296.6</v>
      </c>
      <c r="E8" s="29">
        <v>341.5</v>
      </c>
      <c r="G8" s="26"/>
    </row>
    <row r="9" spans="1:7" ht="22.5" customHeight="1">
      <c r="A9" s="21" t="s">
        <v>49</v>
      </c>
      <c r="B9" s="22">
        <v>692.7</v>
      </c>
      <c r="C9" s="31" t="s">
        <v>75</v>
      </c>
      <c r="D9" s="24">
        <v>427.4</v>
      </c>
      <c r="E9" s="29">
        <v>265.4</v>
      </c>
      <c r="G9" s="26"/>
    </row>
    <row r="10" spans="1:7" ht="22.5" customHeight="1">
      <c r="A10" s="21" t="s">
        <v>51</v>
      </c>
      <c r="B10" s="22">
        <v>218</v>
      </c>
      <c r="C10" s="31" t="s">
        <v>76</v>
      </c>
      <c r="D10" s="24">
        <v>86.7</v>
      </c>
      <c r="E10" s="29">
        <v>131.3</v>
      </c>
      <c r="G10" s="26"/>
    </row>
    <row r="11" spans="1:7" ht="22.5" customHeight="1">
      <c r="A11" s="21" t="s">
        <v>53</v>
      </c>
      <c r="B11" s="22">
        <v>127.6</v>
      </c>
      <c r="C11" s="31" t="s">
        <v>67</v>
      </c>
      <c r="D11" s="24">
        <v>36</v>
      </c>
      <c r="E11" s="29">
        <v>91.7</v>
      </c>
      <c r="G11" s="26"/>
    </row>
    <row r="12" spans="1:7" ht="22.5" customHeight="1">
      <c r="A12" s="21" t="s">
        <v>55</v>
      </c>
      <c r="B12" s="22">
        <v>214.5</v>
      </c>
      <c r="C12" s="31" t="s">
        <v>68</v>
      </c>
      <c r="D12" s="24">
        <v>180.2</v>
      </c>
      <c r="E12" s="29">
        <v>34.4</v>
      </c>
      <c r="G12" s="26"/>
    </row>
    <row r="13" spans="1:7" ht="22.5" customHeight="1">
      <c r="A13" s="21" t="s">
        <v>57</v>
      </c>
      <c r="B13" s="22">
        <v>3810.4</v>
      </c>
      <c r="C13" s="28" t="s">
        <v>69</v>
      </c>
      <c r="D13" s="24">
        <v>2593.4</v>
      </c>
      <c r="E13" s="30">
        <v>12170</v>
      </c>
      <c r="G13" s="26"/>
    </row>
    <row r="14" ht="16.5" customHeight="1">
      <c r="A14" s="18" t="s">
        <v>59</v>
      </c>
    </row>
    <row r="15" ht="16.5" customHeight="1">
      <c r="A15" s="27" t="s">
        <v>61</v>
      </c>
    </row>
    <row r="16" ht="16.5" customHeight="1"/>
    <row r="17" ht="16.5" customHeight="1"/>
    <row r="18" ht="16.5" customHeight="1"/>
    <row r="19" ht="16.5" customHeight="1"/>
    <row r="20" ht="16.5" customHeight="1"/>
  </sheetData>
  <sheetProtection/>
  <mergeCells count="2">
    <mergeCell ref="A4:A5"/>
    <mergeCell ref="B4:E4"/>
  </mergeCells>
  <printOptions/>
  <pageMargins left="0.7086614173228347" right="0.7086614173228347" top="0.7480314960629921" bottom="0.7480314960629921" header="0.31496062992125984" footer="0.31496062992125984"/>
  <pageSetup orientation="landscape" paperSize="9" r:id="rId1"/>
</worksheet>
</file>

<file path=xl/worksheets/sheet6.xml><?xml version="1.0" encoding="utf-8"?>
<worksheet xmlns="http://schemas.openxmlformats.org/spreadsheetml/2006/main" xmlns:r="http://schemas.openxmlformats.org/officeDocument/2006/relationships">
  <dimension ref="A2:G15"/>
  <sheetViews>
    <sheetView zoomScale="75" zoomScaleNormal="75" zoomScalePageLayoutView="0" workbookViewId="0" topLeftCell="A1">
      <selection activeCell="B22" sqref="B22"/>
    </sheetView>
  </sheetViews>
  <sheetFormatPr defaultColWidth="9.00390625" defaultRowHeight="13.5"/>
  <cols>
    <col min="1" max="1" width="21.125" style="18" customWidth="1"/>
    <col min="2" max="5" width="25.25390625" style="18" customWidth="1"/>
    <col min="6" max="16384" width="9.00390625" style="18" customWidth="1"/>
  </cols>
  <sheetData>
    <row r="2" ht="18.75" customHeight="1">
      <c r="A2" s="17" t="s">
        <v>70</v>
      </c>
    </row>
    <row r="3" ht="18.75" customHeight="1">
      <c r="E3" s="18" t="s">
        <v>0</v>
      </c>
    </row>
    <row r="4" spans="1:5" ht="36.75" customHeight="1">
      <c r="A4" s="71" t="s">
        <v>41</v>
      </c>
      <c r="B4" s="73" t="s">
        <v>2</v>
      </c>
      <c r="C4" s="74"/>
      <c r="D4" s="74"/>
      <c r="E4" s="75"/>
    </row>
    <row r="5" spans="1:5" ht="19.5" customHeight="1">
      <c r="A5" s="72"/>
      <c r="B5" s="19"/>
      <c r="C5" s="20"/>
      <c r="D5" s="21" t="s">
        <v>42</v>
      </c>
      <c r="E5" s="21" t="s">
        <v>43</v>
      </c>
    </row>
    <row r="6" spans="1:7" ht="22.5" customHeight="1">
      <c r="A6" s="21" t="s">
        <v>5</v>
      </c>
      <c r="B6" s="22">
        <v>273.9</v>
      </c>
      <c r="C6" s="28" t="s">
        <v>62</v>
      </c>
      <c r="D6" s="24">
        <v>157.9</v>
      </c>
      <c r="E6" s="29">
        <v>116</v>
      </c>
      <c r="G6" s="26"/>
    </row>
    <row r="7" spans="1:7" ht="22.5" customHeight="1">
      <c r="A7" s="21" t="s">
        <v>45</v>
      </c>
      <c r="B7" s="22">
        <v>1591.9</v>
      </c>
      <c r="C7" s="28" t="s">
        <v>63</v>
      </c>
      <c r="D7" s="24">
        <v>1351.7</v>
      </c>
      <c r="E7" s="29">
        <v>240.2</v>
      </c>
      <c r="G7" s="26"/>
    </row>
    <row r="8" spans="1:7" ht="22.5" customHeight="1">
      <c r="A8" s="21" t="s">
        <v>47</v>
      </c>
      <c r="B8" s="22">
        <v>661.1</v>
      </c>
      <c r="C8" s="28" t="s">
        <v>64</v>
      </c>
      <c r="D8" s="24">
        <v>312.3</v>
      </c>
      <c r="E8" s="29">
        <v>348.8</v>
      </c>
      <c r="G8" s="26"/>
    </row>
    <row r="9" spans="1:7" ht="22.5" customHeight="1">
      <c r="A9" s="21" t="s">
        <v>49</v>
      </c>
      <c r="B9" s="22">
        <v>748.7</v>
      </c>
      <c r="C9" s="28" t="s">
        <v>65</v>
      </c>
      <c r="D9" s="24">
        <v>472.7</v>
      </c>
      <c r="E9" s="29">
        <v>276</v>
      </c>
      <c r="G9" s="26"/>
    </row>
    <row r="10" spans="1:7" ht="22.5" customHeight="1">
      <c r="A10" s="21" t="s">
        <v>51</v>
      </c>
      <c r="B10" s="22">
        <v>206.5</v>
      </c>
      <c r="C10" s="28" t="s">
        <v>66</v>
      </c>
      <c r="D10" s="24">
        <v>87.7</v>
      </c>
      <c r="E10" s="29">
        <v>118.9</v>
      </c>
      <c r="G10" s="26"/>
    </row>
    <row r="11" spans="1:7" ht="22.5" customHeight="1">
      <c r="A11" s="21" t="s">
        <v>53</v>
      </c>
      <c r="B11" s="22">
        <v>126.9</v>
      </c>
      <c r="C11" s="28" t="s">
        <v>67</v>
      </c>
      <c r="D11" s="24">
        <v>34.6</v>
      </c>
      <c r="E11" s="29">
        <v>92.4</v>
      </c>
      <c r="G11" s="26"/>
    </row>
    <row r="12" spans="1:7" ht="22.5" customHeight="1">
      <c r="A12" s="21" t="s">
        <v>55</v>
      </c>
      <c r="B12" s="22">
        <v>213.6</v>
      </c>
      <c r="C12" s="28" t="s">
        <v>68</v>
      </c>
      <c r="D12" s="24">
        <v>180.1</v>
      </c>
      <c r="E12" s="29">
        <v>33.5</v>
      </c>
      <c r="G12" s="26"/>
    </row>
    <row r="13" spans="1:7" ht="22.5" customHeight="1">
      <c r="A13" s="21" t="s">
        <v>57</v>
      </c>
      <c r="B13" s="22">
        <v>3822.6</v>
      </c>
      <c r="C13" s="28" t="s">
        <v>69</v>
      </c>
      <c r="D13" s="24">
        <v>2596.9</v>
      </c>
      <c r="E13" s="30">
        <v>1225.7</v>
      </c>
      <c r="G13" s="26"/>
    </row>
    <row r="14" ht="16.5" customHeight="1">
      <c r="A14" s="18" t="s">
        <v>59</v>
      </c>
    </row>
    <row r="15" ht="16.5" customHeight="1">
      <c r="A15" s="27" t="s">
        <v>61</v>
      </c>
    </row>
    <row r="16" ht="16.5" customHeight="1"/>
    <row r="17" ht="16.5" customHeight="1"/>
    <row r="18" ht="16.5" customHeight="1"/>
    <row r="19" ht="16.5" customHeight="1"/>
    <row r="20" ht="16.5" customHeight="1"/>
  </sheetData>
  <sheetProtection/>
  <mergeCells count="2">
    <mergeCell ref="A4:A5"/>
    <mergeCell ref="B4:E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2:G15"/>
  <sheetViews>
    <sheetView zoomScale="75" zoomScaleNormal="75" zoomScalePageLayoutView="0" workbookViewId="0" topLeftCell="A1">
      <selection activeCell="B20" sqref="B20"/>
    </sheetView>
  </sheetViews>
  <sheetFormatPr defaultColWidth="9.00390625" defaultRowHeight="13.5"/>
  <cols>
    <col min="1" max="1" width="21.125" style="18" customWidth="1"/>
    <col min="2" max="5" width="25.25390625" style="18" customWidth="1"/>
    <col min="6" max="16384" width="9.00390625" style="18" customWidth="1"/>
  </cols>
  <sheetData>
    <row r="2" ht="18.75" customHeight="1">
      <c r="A2" s="17" t="s">
        <v>60</v>
      </c>
    </row>
    <row r="3" ht="18.75" customHeight="1">
      <c r="E3" s="18" t="s">
        <v>0</v>
      </c>
    </row>
    <row r="4" spans="1:5" ht="36.75" customHeight="1">
      <c r="A4" s="71" t="s">
        <v>41</v>
      </c>
      <c r="B4" s="73" t="s">
        <v>2</v>
      </c>
      <c r="C4" s="74"/>
      <c r="D4" s="74"/>
      <c r="E4" s="75"/>
    </row>
    <row r="5" spans="1:5" ht="19.5" customHeight="1">
      <c r="A5" s="72"/>
      <c r="B5" s="19"/>
      <c r="C5" s="20"/>
      <c r="D5" s="21" t="s">
        <v>42</v>
      </c>
      <c r="E5" s="21" t="s">
        <v>43</v>
      </c>
    </row>
    <row r="6" spans="1:7" ht="22.5" customHeight="1">
      <c r="A6" s="21" t="s">
        <v>5</v>
      </c>
      <c r="B6" s="22">
        <v>261.4</v>
      </c>
      <c r="C6" s="23" t="s">
        <v>44</v>
      </c>
      <c r="D6" s="24">
        <v>162</v>
      </c>
      <c r="E6" s="25">
        <v>99.5</v>
      </c>
      <c r="G6" s="26"/>
    </row>
    <row r="7" spans="1:7" ht="22.5" customHeight="1">
      <c r="A7" s="21" t="s">
        <v>45</v>
      </c>
      <c r="B7" s="22">
        <v>1496</v>
      </c>
      <c r="C7" s="23" t="s">
        <v>46</v>
      </c>
      <c r="D7" s="24">
        <v>1247.5</v>
      </c>
      <c r="E7" s="25">
        <v>248.5</v>
      </c>
      <c r="G7" s="26"/>
    </row>
    <row r="8" spans="1:7" ht="22.5" customHeight="1">
      <c r="A8" s="21" t="s">
        <v>47</v>
      </c>
      <c r="B8" s="22">
        <v>616.8</v>
      </c>
      <c r="C8" s="23" t="s">
        <v>48</v>
      </c>
      <c r="D8" s="24">
        <v>289</v>
      </c>
      <c r="E8" s="25">
        <v>327.7</v>
      </c>
      <c r="G8" s="26"/>
    </row>
    <row r="9" spans="1:7" ht="22.5" customHeight="1">
      <c r="A9" s="21" t="s">
        <v>49</v>
      </c>
      <c r="B9" s="22">
        <v>787.4</v>
      </c>
      <c r="C9" s="23" t="s">
        <v>50</v>
      </c>
      <c r="D9" s="24">
        <v>483.8</v>
      </c>
      <c r="E9" s="25">
        <v>303.6</v>
      </c>
      <c r="G9" s="26"/>
    </row>
    <row r="10" spans="1:7" ht="22.5" customHeight="1">
      <c r="A10" s="21" t="s">
        <v>51</v>
      </c>
      <c r="B10" s="22">
        <v>201.2</v>
      </c>
      <c r="C10" s="23" t="s">
        <v>52</v>
      </c>
      <c r="D10" s="24">
        <v>88.5</v>
      </c>
      <c r="E10" s="25">
        <v>112.7</v>
      </c>
      <c r="G10" s="26"/>
    </row>
    <row r="11" spans="1:7" ht="22.5" customHeight="1">
      <c r="A11" s="21" t="s">
        <v>53</v>
      </c>
      <c r="B11" s="22">
        <v>114.4</v>
      </c>
      <c r="C11" s="23" t="s">
        <v>54</v>
      </c>
      <c r="D11" s="24">
        <v>33.1</v>
      </c>
      <c r="E11" s="25">
        <v>81.3</v>
      </c>
      <c r="G11" s="26"/>
    </row>
    <row r="12" spans="1:7" ht="22.5" customHeight="1">
      <c r="A12" s="21" t="s">
        <v>55</v>
      </c>
      <c r="B12" s="22">
        <v>199.3</v>
      </c>
      <c r="C12" s="23" t="s">
        <v>56</v>
      </c>
      <c r="D12" s="24">
        <v>166.4</v>
      </c>
      <c r="E12" s="25">
        <v>32.9</v>
      </c>
      <c r="G12" s="26"/>
    </row>
    <row r="13" spans="1:7" ht="22.5" customHeight="1">
      <c r="A13" s="21" t="s">
        <v>57</v>
      </c>
      <c r="B13" s="22">
        <f>SUM(B6:B12)</f>
        <v>3676.5</v>
      </c>
      <c r="C13" s="23" t="s">
        <v>58</v>
      </c>
      <c r="D13" s="24">
        <f>SUM(D6:D12)</f>
        <v>2470.3</v>
      </c>
      <c r="E13" s="24">
        <f>SUM(E6:E12)</f>
        <v>1206.2</v>
      </c>
      <c r="G13" s="26"/>
    </row>
    <row r="14" ht="16.5" customHeight="1">
      <c r="A14" s="18" t="s">
        <v>59</v>
      </c>
    </row>
    <row r="15" ht="16.5" customHeight="1">
      <c r="A15" s="27" t="s">
        <v>61</v>
      </c>
    </row>
    <row r="16" ht="16.5" customHeight="1"/>
    <row r="17" ht="16.5" customHeight="1"/>
    <row r="18" ht="16.5" customHeight="1"/>
    <row r="19" ht="16.5" customHeight="1"/>
    <row r="20" ht="16.5" customHeight="1"/>
  </sheetData>
  <sheetProtection/>
  <mergeCells count="2">
    <mergeCell ref="A4:A5"/>
    <mergeCell ref="B4:E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E17"/>
  <sheetViews>
    <sheetView zoomScalePageLayoutView="0" workbookViewId="0" topLeftCell="A1">
      <selection activeCell="A1" sqref="A1"/>
    </sheetView>
  </sheetViews>
  <sheetFormatPr defaultColWidth="9.00390625" defaultRowHeight="13.5"/>
  <cols>
    <col min="1" max="1" width="12.625" style="1" customWidth="1"/>
    <col min="2" max="3" width="12.375" style="1" customWidth="1"/>
    <col min="4" max="5" width="12.375" style="1" bestFit="1" customWidth="1"/>
    <col min="6" max="8" width="9.00390625" style="1" customWidth="1"/>
    <col min="9" max="9" width="7.75390625" style="1" customWidth="1"/>
    <col min="10" max="16384" width="9.00390625" style="1" customWidth="1"/>
  </cols>
  <sheetData>
    <row r="1" ht="13.5">
      <c r="A1" s="1" t="s">
        <v>40</v>
      </c>
    </row>
    <row r="2" ht="13.5">
      <c r="E2" s="2" t="s">
        <v>0</v>
      </c>
    </row>
    <row r="3" spans="1:5" ht="13.5">
      <c r="A3" s="76" t="s">
        <v>1</v>
      </c>
      <c r="B3" s="3" t="s">
        <v>2</v>
      </c>
      <c r="C3" s="4"/>
      <c r="D3" s="5"/>
      <c r="E3" s="6"/>
    </row>
    <row r="4" spans="1:5" ht="13.5">
      <c r="A4" s="76"/>
      <c r="B4" s="7"/>
      <c r="C4" s="8"/>
      <c r="D4" s="9" t="s">
        <v>3</v>
      </c>
      <c r="E4" s="9" t="s">
        <v>4</v>
      </c>
    </row>
    <row r="5" spans="1:5" ht="13.5">
      <c r="A5" s="9" t="s">
        <v>5</v>
      </c>
      <c r="B5" s="10">
        <v>254.6</v>
      </c>
      <c r="C5" s="11">
        <v>0.074</v>
      </c>
      <c r="D5" s="12">
        <v>159.4</v>
      </c>
      <c r="E5" s="12">
        <v>95.2</v>
      </c>
    </row>
    <row r="6" spans="1:5" ht="13.5">
      <c r="A6" s="9" t="s">
        <v>6</v>
      </c>
      <c r="B6" s="10">
        <v>1441.4</v>
      </c>
      <c r="C6" s="11">
        <v>0.417</v>
      </c>
      <c r="D6" s="12">
        <v>1199.1</v>
      </c>
      <c r="E6" s="12">
        <v>242.3</v>
      </c>
    </row>
    <row r="7" spans="1:5" ht="13.5">
      <c r="A7" s="9" t="s">
        <v>7</v>
      </c>
      <c r="B7" s="10">
        <v>555.5</v>
      </c>
      <c r="C7" s="11">
        <v>0.16</v>
      </c>
      <c r="D7" s="12">
        <v>269.8</v>
      </c>
      <c r="E7" s="12">
        <v>285.8</v>
      </c>
    </row>
    <row r="8" spans="1:5" ht="13.5">
      <c r="A8" s="9" t="s">
        <v>8</v>
      </c>
      <c r="B8" s="10">
        <v>613.8</v>
      </c>
      <c r="C8" s="11">
        <v>0.178</v>
      </c>
      <c r="D8" s="12">
        <v>353.8</v>
      </c>
      <c r="E8" s="12">
        <v>260</v>
      </c>
    </row>
    <row r="9" spans="1:5" ht="13.5">
      <c r="A9" s="9" t="s">
        <v>9</v>
      </c>
      <c r="B9" s="10">
        <v>193.2</v>
      </c>
      <c r="C9" s="11">
        <v>0.056</v>
      </c>
      <c r="D9" s="12">
        <v>83.9</v>
      </c>
      <c r="E9" s="12">
        <v>109.4</v>
      </c>
    </row>
    <row r="10" spans="1:5" ht="13.5">
      <c r="A10" s="9" t="s">
        <v>10</v>
      </c>
      <c r="B10" s="10">
        <v>118.3</v>
      </c>
      <c r="C10" s="11">
        <v>0.034</v>
      </c>
      <c r="D10" s="12">
        <v>35.5</v>
      </c>
      <c r="E10" s="12">
        <v>82.8</v>
      </c>
    </row>
    <row r="11" spans="1:5" ht="13.5">
      <c r="A11" s="9" t="s">
        <v>11</v>
      </c>
      <c r="B11" s="10">
        <v>186.2</v>
      </c>
      <c r="C11" s="11">
        <v>0.054</v>
      </c>
      <c r="D11" s="12">
        <v>135.9</v>
      </c>
      <c r="E11" s="12">
        <v>50.3</v>
      </c>
    </row>
    <row r="12" spans="1:5" ht="15.75">
      <c r="A12" s="9" t="s">
        <v>15</v>
      </c>
      <c r="B12" s="10">
        <v>91.6</v>
      </c>
      <c r="C12" s="11">
        <v>0.027</v>
      </c>
      <c r="D12" s="12"/>
      <c r="E12" s="12">
        <v>91.6</v>
      </c>
    </row>
    <row r="13" spans="1:5" ht="13.5">
      <c r="A13" s="9" t="s">
        <v>12</v>
      </c>
      <c r="B13" s="10">
        <v>3454.6</v>
      </c>
      <c r="C13" s="11">
        <v>1</v>
      </c>
      <c r="D13" s="12">
        <v>2237.2</v>
      </c>
      <c r="E13" s="12">
        <v>1217.4</v>
      </c>
    </row>
    <row r="14" ht="13.5">
      <c r="A14" s="1" t="s">
        <v>13</v>
      </c>
    </row>
    <row r="15" ht="13.5">
      <c r="A15" s="13" t="s">
        <v>14</v>
      </c>
    </row>
    <row r="16" spans="1:2" ht="13.5">
      <c r="A16" s="14" t="s">
        <v>16</v>
      </c>
      <c r="B16" s="14"/>
    </row>
    <row r="17" ht="13.5">
      <c r="A17" s="1" t="s">
        <v>18</v>
      </c>
    </row>
  </sheetData>
  <sheetProtection/>
  <mergeCells count="1">
    <mergeCell ref="A3:A4"/>
  </mergeCell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Header>&amp;L環境統計集　平成&amp;A年版</oddHeader>
    <oddFooter>&amp;C&amp;P/&amp;N</oddFooter>
  </headerFooter>
</worksheet>
</file>

<file path=xl/worksheets/sheet9.xml><?xml version="1.0" encoding="utf-8"?>
<worksheet xmlns="http://schemas.openxmlformats.org/spreadsheetml/2006/main" xmlns:r="http://schemas.openxmlformats.org/officeDocument/2006/relationships">
  <dimension ref="A1:E17"/>
  <sheetViews>
    <sheetView zoomScalePageLayoutView="0" workbookViewId="0" topLeftCell="A1">
      <selection activeCell="A1" sqref="A1"/>
    </sheetView>
  </sheetViews>
  <sheetFormatPr defaultColWidth="9.00390625" defaultRowHeight="13.5"/>
  <cols>
    <col min="1" max="1" width="12.625" style="1" customWidth="1"/>
    <col min="2" max="3" width="12.375" style="1" customWidth="1"/>
    <col min="4" max="5" width="12.375" style="1" bestFit="1" customWidth="1"/>
    <col min="6" max="8" width="9.00390625" style="1" customWidth="1"/>
    <col min="9" max="9" width="7.75390625" style="1" customWidth="1"/>
    <col min="10" max="16384" width="9.00390625" style="1" customWidth="1"/>
  </cols>
  <sheetData>
    <row r="1" ht="13.5">
      <c r="A1" s="1" t="s">
        <v>39</v>
      </c>
    </row>
    <row r="2" ht="13.5">
      <c r="E2" s="2" t="s">
        <v>0</v>
      </c>
    </row>
    <row r="3" spans="1:5" ht="13.5">
      <c r="A3" s="76" t="s">
        <v>1</v>
      </c>
      <c r="B3" s="3" t="s">
        <v>2</v>
      </c>
      <c r="C3" s="4"/>
      <c r="D3" s="5"/>
      <c r="E3" s="6"/>
    </row>
    <row r="4" spans="1:5" ht="13.5">
      <c r="A4" s="76"/>
      <c r="B4" s="7"/>
      <c r="C4" s="8"/>
      <c r="D4" s="9" t="s">
        <v>3</v>
      </c>
      <c r="E4" s="9" t="s">
        <v>4</v>
      </c>
    </row>
    <row r="5" spans="1:5" ht="13.5">
      <c r="A5" s="9" t="s">
        <v>5</v>
      </c>
      <c r="B5" s="10">
        <v>174</v>
      </c>
      <c r="C5" s="11">
        <v>0.052</v>
      </c>
      <c r="D5" s="12">
        <v>86.8</v>
      </c>
      <c r="E5" s="12">
        <v>87.2</v>
      </c>
    </row>
    <row r="6" spans="1:5" ht="13.5">
      <c r="A6" s="9" t="s">
        <v>6</v>
      </c>
      <c r="B6" s="10">
        <v>1377.5</v>
      </c>
      <c r="C6" s="11">
        <v>0.415</v>
      </c>
      <c r="D6" s="12">
        <v>1165.5</v>
      </c>
      <c r="E6" s="12">
        <v>212</v>
      </c>
    </row>
    <row r="7" spans="1:5" ht="13.5">
      <c r="A7" s="9" t="s">
        <v>7</v>
      </c>
      <c r="B7" s="10">
        <v>529.3</v>
      </c>
      <c r="C7" s="11">
        <v>0.159</v>
      </c>
      <c r="D7" s="12">
        <v>255.3</v>
      </c>
      <c r="E7" s="12">
        <v>274.1</v>
      </c>
    </row>
    <row r="8" spans="1:5" ht="13.5">
      <c r="A8" s="9" t="s">
        <v>8</v>
      </c>
      <c r="B8" s="10">
        <v>586</v>
      </c>
      <c r="C8" s="11">
        <v>0.176</v>
      </c>
      <c r="D8" s="12">
        <v>352.4</v>
      </c>
      <c r="E8" s="12">
        <v>233.6</v>
      </c>
    </row>
    <row r="9" spans="1:5" ht="13.5">
      <c r="A9" s="9" t="s">
        <v>9</v>
      </c>
      <c r="B9" s="10">
        <v>231.8</v>
      </c>
      <c r="C9" s="11">
        <v>0.07</v>
      </c>
      <c r="D9" s="12">
        <v>79.7</v>
      </c>
      <c r="E9" s="12">
        <v>152.1</v>
      </c>
    </row>
    <row r="10" spans="1:5" ht="13.5">
      <c r="A10" s="9" t="s">
        <v>10</v>
      </c>
      <c r="B10" s="10">
        <v>154.2</v>
      </c>
      <c r="C10" s="11">
        <v>0.046</v>
      </c>
      <c r="D10" s="12">
        <v>60.4</v>
      </c>
      <c r="E10" s="12">
        <v>93.8</v>
      </c>
    </row>
    <row r="11" spans="1:5" ht="13.5">
      <c r="A11" s="9" t="s">
        <v>11</v>
      </c>
      <c r="B11" s="10">
        <v>208.2</v>
      </c>
      <c r="C11" s="11">
        <v>0.063</v>
      </c>
      <c r="D11" s="12">
        <v>151.4</v>
      </c>
      <c r="E11" s="12">
        <v>56.8</v>
      </c>
    </row>
    <row r="12" spans="1:5" ht="15.75">
      <c r="A12" s="9" t="s">
        <v>15</v>
      </c>
      <c r="B12" s="10">
        <v>63.3</v>
      </c>
      <c r="C12" s="11">
        <v>0.019</v>
      </c>
      <c r="D12" s="12"/>
      <c r="E12" s="12">
        <v>63.3</v>
      </c>
    </row>
    <row r="13" spans="1:5" ht="13.5">
      <c r="A13" s="9" t="s">
        <v>12</v>
      </c>
      <c r="B13" s="10">
        <v>3324.3</v>
      </c>
      <c r="C13" s="11">
        <v>1</v>
      </c>
      <c r="D13" s="12">
        <v>2151.5</v>
      </c>
      <c r="E13" s="12">
        <v>1172.9</v>
      </c>
    </row>
    <row r="14" ht="13.5">
      <c r="A14" s="1" t="s">
        <v>13</v>
      </c>
    </row>
    <row r="15" ht="13.5">
      <c r="A15" s="13" t="s">
        <v>14</v>
      </c>
    </row>
    <row r="16" spans="1:2" ht="13.5">
      <c r="A16" s="14" t="s">
        <v>16</v>
      </c>
      <c r="B16" s="14"/>
    </row>
    <row r="17" ht="13.5">
      <c r="A17" s="1" t="s">
        <v>18</v>
      </c>
    </row>
  </sheetData>
  <sheetProtection/>
  <mergeCells count="1">
    <mergeCell ref="A3:A4"/>
  </mergeCell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Header>&amp;L環境統計集　平成&amp;A年版</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2015-07-13T09:05:37Z</cp:lastPrinted>
  <dcterms:created xsi:type="dcterms:W3CDTF">2002-08-27T01:39:20Z</dcterms:created>
  <dcterms:modified xsi:type="dcterms:W3CDTF">2015-07-13T09:05:49Z</dcterms:modified>
  <cp:category/>
  <cp:version/>
  <cp:contentType/>
  <cp:contentStatus/>
</cp:coreProperties>
</file>