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202300"/>
  <xr:revisionPtr revIDLastSave="0" documentId="13_ncr:1_{48D68756-E672-4391-8F77-E8FBB755C426}" xr6:coauthVersionLast="47" xr6:coauthVersionMax="47" xr10:uidLastSave="{00000000-0000-0000-0000-000000000000}"/>
  <bookViews>
    <workbookView xWindow="-120" yWindow="-120" windowWidth="29040" windowHeight="15720" firstSheet="1" activeTab="1" xr2:uid="{19650275-CAAB-4349-8EA7-5D3F786EB00F}"/>
  </bookViews>
  <sheets>
    <sheet name="①入力シート（年間排出量、割合）" sheetId="8" r:id="rId1"/>
    <sheet name="②入力シート（事業系・家庭系の内訳）" sheetId="2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22" l="1"/>
  <c r="H20" i="22"/>
  <c r="G20" i="22"/>
  <c r="F20" i="22"/>
  <c r="I19" i="22"/>
  <c r="H19" i="22"/>
  <c r="G19" i="22"/>
  <c r="F19" i="22"/>
  <c r="I18" i="22"/>
  <c r="H18" i="22"/>
  <c r="G18" i="22"/>
  <c r="F18" i="22"/>
  <c r="I17" i="22"/>
  <c r="H17" i="22"/>
  <c r="G17" i="22"/>
  <c r="F17" i="22"/>
  <c r="I16" i="22"/>
  <c r="H16" i="22"/>
  <c r="G16" i="22"/>
  <c r="F16" i="22"/>
  <c r="I15" i="22"/>
  <c r="H15" i="22"/>
  <c r="G15" i="22"/>
  <c r="F15" i="22"/>
  <c r="G21" i="22" l="1"/>
  <c r="G22" i="22" s="1"/>
  <c r="H21" i="22"/>
  <c r="H22" i="22" s="1"/>
  <c r="F21" i="22"/>
  <c r="F22" i="22" s="1"/>
  <c r="I21" i="22"/>
  <c r="I22" i="22" s="1"/>
  <c r="F18" i="8" l="1"/>
  <c r="F19" i="8" s="1"/>
  <c r="F20" i="8" s="1"/>
  <c r="F15" i="8"/>
  <c r="F16" i="8" s="1"/>
  <c r="H18" i="8"/>
  <c r="H19" i="8" s="1"/>
  <c r="H20" i="8" s="1"/>
  <c r="G18" i="8"/>
  <c r="G19" i="8" s="1"/>
  <c r="G20" i="8" s="1"/>
  <c r="E18" i="8"/>
  <c r="E19" i="8" s="1"/>
  <c r="E20" i="8" s="1"/>
  <c r="E15" i="8"/>
  <c r="E16" i="8" s="1"/>
  <c r="F17" i="8" l="1"/>
  <c r="F21" i="8" s="1"/>
  <c r="F22" i="8" s="1"/>
  <c r="F23" i="8" s="1"/>
  <c r="E17" i="8"/>
  <c r="E21" i="8" s="1"/>
  <c r="E22" i="8" s="1"/>
  <c r="E23" i="8" s="1"/>
  <c r="H15" i="8"/>
  <c r="G15" i="8"/>
  <c r="G16" i="8" l="1"/>
  <c r="G17" i="8" s="1"/>
  <c r="G21" i="8" s="1"/>
  <c r="G22" i="8" s="1"/>
  <c r="G23" i="8" s="1"/>
  <c r="H16" i="8"/>
  <c r="H17" i="8" s="1"/>
  <c r="H21" i="8" s="1"/>
  <c r="H22" i="8" s="1"/>
  <c r="H23" i="8" s="1"/>
</calcChain>
</file>

<file path=xl/sharedStrings.xml><?xml version="1.0" encoding="utf-8"?>
<sst xmlns="http://schemas.openxmlformats.org/spreadsheetml/2006/main" count="71" uniqueCount="54">
  <si>
    <t>使用量(万ｔ/年)</t>
    <rPh sb="0" eb="3">
      <t>シヨウリョウ</t>
    </rPh>
    <rPh sb="4" eb="5">
      <t>マン</t>
    </rPh>
    <rPh sb="7" eb="8">
      <t>ネン</t>
    </rPh>
    <phoneticPr fontId="2"/>
  </si>
  <si>
    <t>使用人口（千人）</t>
    <rPh sb="0" eb="4">
      <t>シヨウジンコウ</t>
    </rPh>
    <rPh sb="5" eb="6">
      <t>セン</t>
    </rPh>
    <rPh sb="6" eb="7">
      <t>ニン</t>
    </rPh>
    <phoneticPr fontId="2"/>
  </si>
  <si>
    <t>大人</t>
    <phoneticPr fontId="2"/>
  </si>
  <si>
    <t>子ども</t>
    <phoneticPr fontId="2"/>
  </si>
  <si>
    <t>年間排出量(万ｔ/年)</t>
    <rPh sb="0" eb="2">
      <t>ネンカン</t>
    </rPh>
    <rPh sb="2" eb="5">
      <t>ハイシュツリョウ</t>
    </rPh>
    <rPh sb="6" eb="7">
      <t>マン</t>
    </rPh>
    <rPh sb="9" eb="10">
      <t>ネン</t>
    </rPh>
    <phoneticPr fontId="2"/>
  </si>
  <si>
    <t>年間排出量(万ｔ/年)</t>
    <rPh sb="0" eb="2">
      <t>ネンカン</t>
    </rPh>
    <rPh sb="2" eb="5">
      <t>ハイシュツリョウ</t>
    </rPh>
    <phoneticPr fontId="2"/>
  </si>
  <si>
    <t>0~3歳人口(人)</t>
    <rPh sb="3" eb="6">
      <t>サイジンコウ</t>
    </rPh>
    <phoneticPr fontId="2"/>
  </si>
  <si>
    <t>使用済紙おむつ排出量合計(万ｔ/年)</t>
    <phoneticPr fontId="2"/>
  </si>
  <si>
    <t>一般廃棄物排出量に占める紙おむつの割合（％）</t>
    <rPh sb="9" eb="10">
      <t>シ</t>
    </rPh>
    <rPh sb="12" eb="13">
      <t>カミ</t>
    </rPh>
    <rPh sb="17" eb="19">
      <t>ワリアイ</t>
    </rPh>
    <phoneticPr fontId="2"/>
  </si>
  <si>
    <t>入力部分</t>
    <rPh sb="0" eb="3">
      <t>ニュウリョクブ</t>
    </rPh>
    <rPh sb="3" eb="4">
      <t>ブン</t>
    </rPh>
    <phoneticPr fontId="2"/>
  </si>
  <si>
    <t>2030年</t>
    <phoneticPr fontId="2"/>
  </si>
  <si>
    <t>2040年</t>
    <phoneticPr fontId="2"/>
  </si>
  <si>
    <t>2050年</t>
    <phoneticPr fontId="2"/>
  </si>
  <si>
    <t>出力結果</t>
    <rPh sb="0" eb="4">
      <t>シュツリョクケッカ</t>
    </rPh>
    <phoneticPr fontId="2"/>
  </si>
  <si>
    <t>一般廃棄物排出量(万ｔ/年)※１</t>
    <phoneticPr fontId="2"/>
  </si>
  <si>
    <t>大人用</t>
    <phoneticPr fontId="2"/>
  </si>
  <si>
    <t>子ども用</t>
    <rPh sb="0" eb="1">
      <t>コ</t>
    </rPh>
    <rPh sb="3" eb="4">
      <t>ヨウ</t>
    </rPh>
    <phoneticPr fontId="2"/>
  </si>
  <si>
    <t>一般廃棄物排出量に占める紙おむつの割合</t>
    <phoneticPr fontId="2"/>
  </si>
  <si>
    <t>算出に必要なデータ項目</t>
    <rPh sb="0" eb="2">
      <t>サンシュツ</t>
    </rPh>
    <rPh sb="3" eb="5">
      <t>ヒツヨウ</t>
    </rPh>
    <rPh sb="9" eb="11">
      <t>コウモク</t>
    </rPh>
    <phoneticPr fontId="2"/>
  </si>
  <si>
    <t>出力データ</t>
    <rPh sb="0" eb="2">
      <t>シュツリョク</t>
    </rPh>
    <phoneticPr fontId="2"/>
  </si>
  <si>
    <t>要支援者数(要支援1~2)(人)</t>
    <rPh sb="0" eb="5">
      <t>ヨウシエンシャスウ</t>
    </rPh>
    <rPh sb="6" eb="9">
      <t>ヨウシエン</t>
    </rPh>
    <rPh sb="14" eb="15">
      <t>ニン</t>
    </rPh>
    <phoneticPr fontId="2"/>
  </si>
  <si>
    <t>要介護者数(要介護1~5)(人)</t>
    <rPh sb="0" eb="5">
      <t>ヨウカイゴシャスウ</t>
    </rPh>
    <rPh sb="6" eb="9">
      <t>ヨウカイゴ</t>
    </rPh>
    <phoneticPr fontId="2"/>
  </si>
  <si>
    <t>2023年</t>
    <phoneticPr fontId="2"/>
  </si>
  <si>
    <t>使用済紙おむつ以外の一般廃棄物排出量の割合（％）</t>
    <phoneticPr fontId="2"/>
  </si>
  <si>
    <t>※１　自治体の場合は国立環境研究所の一般廃棄物データビジュアライゼーション（自治体支援ツール）を参照</t>
    <rPh sb="3" eb="6">
      <t>ジチタイ</t>
    </rPh>
    <rPh sb="7" eb="9">
      <t>バアイ</t>
    </rPh>
    <rPh sb="10" eb="17">
      <t>コクリツカンキョウケンキュウショ</t>
    </rPh>
    <phoneticPr fontId="2"/>
  </si>
  <si>
    <t>介護施設</t>
    <rPh sb="0" eb="4">
      <t>カイゴシセツ</t>
    </rPh>
    <phoneticPr fontId="2"/>
  </si>
  <si>
    <t>病院</t>
    <rPh sb="0" eb="2">
      <t>ビョウイン</t>
    </rPh>
    <phoneticPr fontId="2"/>
  </si>
  <si>
    <t>保育施設</t>
    <rPh sb="0" eb="4">
      <t>ホイクシセツ</t>
    </rPh>
    <phoneticPr fontId="2"/>
  </si>
  <si>
    <t>2023年</t>
    <rPh sb="4" eb="5">
      <t>ネン</t>
    </rPh>
    <phoneticPr fontId="2"/>
  </si>
  <si>
    <t>2030年</t>
    <rPh sb="4" eb="5">
      <t>ネン</t>
    </rPh>
    <phoneticPr fontId="2"/>
  </si>
  <si>
    <t>2040年</t>
    <rPh sb="4" eb="5">
      <t>ネン</t>
    </rPh>
    <phoneticPr fontId="2"/>
  </si>
  <si>
    <t>2050年</t>
    <rPh sb="4" eb="5">
      <t>ネン</t>
    </rPh>
    <phoneticPr fontId="2"/>
  </si>
  <si>
    <t>老人福祉施設等定員数〔人〕</t>
    <rPh sb="0" eb="7">
      <t>ロウジンフクシシセツナド</t>
    </rPh>
    <rPh sb="7" eb="9">
      <t>テイイン</t>
    </rPh>
    <rPh sb="9" eb="10">
      <t>スウ</t>
    </rPh>
    <phoneticPr fontId="2"/>
  </si>
  <si>
    <t>保育施設定員数〔人〕</t>
    <rPh sb="0" eb="7">
      <t>ホイクシセツテイインスウ</t>
    </rPh>
    <phoneticPr fontId="2"/>
  </si>
  <si>
    <t>一般病床数（産科・産婦人科以外）〔人〕</t>
    <phoneticPr fontId="2"/>
  </si>
  <si>
    <t>病養病床数〔床〕</t>
    <rPh sb="0" eb="1">
      <t>ビョウ</t>
    </rPh>
    <rPh sb="1" eb="2">
      <t>ヨウ</t>
    </rPh>
    <rPh sb="2" eb="5">
      <t>ビョウショウスウ</t>
    </rPh>
    <rPh sb="4" eb="5">
      <t>スウ</t>
    </rPh>
    <rPh sb="6" eb="7">
      <t>ショウ</t>
    </rPh>
    <phoneticPr fontId="2"/>
  </si>
  <si>
    <t>精神病床数〔床〕</t>
    <rPh sb="0" eb="5">
      <t>セイシンビョウショウスウ</t>
    </rPh>
    <phoneticPr fontId="2"/>
  </si>
  <si>
    <t>乳幼児対象医療施設の病床数〔床〕</t>
    <rPh sb="0" eb="9">
      <t>ニュウヨウジタイショウイリョウシセツ</t>
    </rPh>
    <rPh sb="10" eb="13">
      <t>ビョウショウスウ</t>
    </rPh>
    <phoneticPr fontId="2"/>
  </si>
  <si>
    <t>事業系使用済紙おむつ排出量〔万ｔ/年〕</t>
    <rPh sb="0" eb="2">
      <t>ジギョウ</t>
    </rPh>
    <rPh sb="2" eb="3">
      <t>ケイ</t>
    </rPh>
    <rPh sb="3" eb="5">
      <t>シヨウ</t>
    </rPh>
    <rPh sb="5" eb="6">
      <t>ズミ</t>
    </rPh>
    <rPh sb="6" eb="7">
      <t>カミ</t>
    </rPh>
    <rPh sb="10" eb="13">
      <t>ハイシュツリョウ</t>
    </rPh>
    <rPh sb="14" eb="15">
      <t>マン</t>
    </rPh>
    <rPh sb="17" eb="18">
      <t>ネン</t>
    </rPh>
    <phoneticPr fontId="2"/>
  </si>
  <si>
    <t>家庭系使用済紙おむつ排出量〔万ｔ/年〕</t>
    <rPh sb="0" eb="3">
      <t>カテイケイ</t>
    </rPh>
    <rPh sb="3" eb="6">
      <t>シヨウズ</t>
    </rPh>
    <rPh sb="6" eb="7">
      <t>カミ</t>
    </rPh>
    <rPh sb="10" eb="13">
      <t>ハイシュツリョウ</t>
    </rPh>
    <phoneticPr fontId="2"/>
  </si>
  <si>
    <t>事業系・家庭系の使用済紙おむつ排出量〔万ｔ/年〕※２</t>
    <rPh sb="8" eb="11">
      <t>シヨウズミ</t>
    </rPh>
    <rPh sb="11" eb="12">
      <t>カミ</t>
    </rPh>
    <rPh sb="15" eb="17">
      <t>ハイシュツ</t>
    </rPh>
    <phoneticPr fontId="2"/>
  </si>
  <si>
    <t>入力項目</t>
    <phoneticPr fontId="2"/>
  </si>
  <si>
    <t>出力項目(各施設の排出量)</t>
    <rPh sb="0" eb="2">
      <t>シュツリョク</t>
    </rPh>
    <rPh sb="2" eb="4">
      <t>コウモク</t>
    </rPh>
    <rPh sb="5" eb="6">
      <t>カク</t>
    </rPh>
    <rPh sb="6" eb="8">
      <t>シセツ</t>
    </rPh>
    <rPh sb="9" eb="12">
      <t>ハイシュツリョウ</t>
    </rPh>
    <phoneticPr fontId="2"/>
  </si>
  <si>
    <t>老人福祉施設等〔万ｔ/年〕</t>
    <rPh sb="0" eb="7">
      <t>ロウジンフクシシセツナド</t>
    </rPh>
    <phoneticPr fontId="2"/>
  </si>
  <si>
    <t>一般病床（産科・産婦人科以外）〔万ｔ/年〕</t>
    <phoneticPr fontId="2"/>
  </si>
  <si>
    <t>病養病床〔万ｔ/年〕</t>
    <rPh sb="0" eb="1">
      <t>ビョウ</t>
    </rPh>
    <rPh sb="1" eb="2">
      <t>ヨウビョウショウスウ</t>
    </rPh>
    <phoneticPr fontId="2"/>
  </si>
  <si>
    <t>精神病床〔万ｔ/年〕</t>
    <rPh sb="0" eb="2">
      <t>セイシン</t>
    </rPh>
    <rPh sb="2" eb="4">
      <t>ビョウショウ</t>
    </rPh>
    <phoneticPr fontId="2"/>
  </si>
  <si>
    <t>保育施設〔万ｔ/年〕</t>
    <rPh sb="0" eb="2">
      <t>ホイク</t>
    </rPh>
    <rPh sb="2" eb="4">
      <t>シセツ</t>
    </rPh>
    <phoneticPr fontId="2"/>
  </si>
  <si>
    <t>乳幼児対象医療施設〔万ｔ/年〕</t>
    <rPh sb="0" eb="9">
      <t>ニュウヨウジタイショウイリョウシセツ</t>
    </rPh>
    <phoneticPr fontId="2"/>
  </si>
  <si>
    <t>※２　大人用・子ども用の内訳を含む使用済紙おむつ排出量推計より全体排出量を算出</t>
    <rPh sb="31" eb="36">
      <t>ゼンタイハイシュツリョウ</t>
    </rPh>
    <rPh sb="37" eb="39">
      <t>サンシュツ</t>
    </rPh>
    <phoneticPr fontId="2"/>
  </si>
  <si>
    <t>子ども</t>
    <rPh sb="0" eb="1">
      <t>コ</t>
    </rPh>
    <phoneticPr fontId="2"/>
  </si>
  <si>
    <t>大人</t>
    <rPh sb="0" eb="2">
      <t>オトナ</t>
    </rPh>
    <phoneticPr fontId="2"/>
  </si>
  <si>
    <t>使用済紙おむつの年間排出量、一般廃棄物排出量に占める使用済紙おむつの割合</t>
    <rPh sb="26" eb="29">
      <t>シヨウズミ</t>
    </rPh>
    <phoneticPr fontId="2"/>
  </si>
  <si>
    <t>事業系・家庭系の内訳を含む使用済紙おむつの年間排出量</t>
    <rPh sb="0" eb="3">
      <t>ジギョウケイ</t>
    </rPh>
    <rPh sb="4" eb="7">
      <t>カテイケイ</t>
    </rPh>
    <rPh sb="8" eb="10">
      <t>ウチワケ</t>
    </rPh>
    <rPh sb="11" eb="12">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</si>
</sst>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
    <numFmt numFmtId="178" formatCode="0.0"/>
    <numFmt numFmtId="179" formatCode="#,##0.0_ "/>
    <numFmt numFmtId="180" formatCode="#,##0.0;[Red]\-#,##0.0"/>
    <numFmt numFmtId="181" formatCode="#,##0.000;[Red]\-#,##0.000"/>
  </numFmts>
  <fonts count="1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6"/>
      <color theme="1"/>
      <name val="游ゴシック"/>
      <family val="3"/>
      <charset val="128"/>
      <scheme val="minor"/>
    </font>
    <font>
      <b/>
      <sz val="14"/>
      <color theme="1"/>
      <name val="游ゴシック"/>
      <family val="3"/>
      <charset val="128"/>
      <scheme val="minor"/>
    </font>
    <font>
      <u/>
      <sz val="10"/>
      <color theme="10"/>
      <name val="Times New Roman"/>
      <family val="1"/>
    </font>
    <font>
      <sz val="12"/>
      <color theme="1"/>
      <name val="游ゴシック"/>
      <family val="3"/>
      <charset val="128"/>
      <scheme val="minor"/>
    </font>
    <font>
      <sz val="14"/>
      <color theme="1"/>
      <name val="游ゴシック"/>
      <family val="3"/>
      <charset val="128"/>
      <scheme val="minor"/>
    </font>
    <font>
      <sz val="16"/>
      <color theme="1"/>
      <name val="游ゴシック"/>
      <family val="3"/>
      <charset val="128"/>
      <scheme val="minor"/>
    </font>
    <font>
      <sz val="12"/>
      <color theme="1"/>
      <name val="游ゴシック"/>
      <family val="2"/>
      <charset val="128"/>
      <scheme val="minor"/>
    </font>
    <font>
      <sz val="13"/>
      <color theme="1"/>
      <name val="游ゴシック"/>
      <family val="3"/>
      <charset val="128"/>
      <scheme val="minor"/>
    </font>
    <font>
      <sz val="13"/>
      <color theme="1"/>
      <name val="游ゴシック"/>
      <family val="2"/>
      <charset val="128"/>
      <scheme val="minor"/>
    </font>
    <font>
      <b/>
      <sz val="18"/>
      <color theme="1"/>
      <name val="游ゴシック"/>
      <family val="3"/>
      <charset val="128"/>
      <scheme val="minor"/>
    </font>
  </fonts>
  <fills count="4">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6" fillId="0" borderId="0" applyNumberFormat="0" applyFill="0" applyBorder="0" applyAlignment="0" applyProtection="0"/>
  </cellStyleXfs>
  <cellXfs count="58">
    <xf numFmtId="0" fontId="0" fillId="0" borderId="0" xfId="0">
      <alignment vertical="center"/>
    </xf>
    <xf numFmtId="0" fontId="0" fillId="0" borderId="0" xfId="0" applyAlignment="1">
      <alignment horizontal="center" vertical="center"/>
    </xf>
    <xf numFmtId="178" fontId="0" fillId="0" borderId="0" xfId="0" applyNumberFormat="1">
      <alignment vertical="center"/>
    </xf>
    <xf numFmtId="0" fontId="8" fillId="0" borderId="0" xfId="0" applyFont="1">
      <alignment vertical="center"/>
    </xf>
    <xf numFmtId="0" fontId="8" fillId="0" borderId="1" xfId="0" applyFont="1" applyBorder="1" applyAlignment="1">
      <alignment horizontal="center" vertical="center"/>
    </xf>
    <xf numFmtId="0" fontId="8" fillId="0" borderId="1" xfId="0" applyFont="1" applyBorder="1">
      <alignment vertical="center"/>
    </xf>
    <xf numFmtId="3" fontId="8" fillId="2" borderId="1" xfId="0"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xf>
    <xf numFmtId="0" fontId="8" fillId="0" borderId="0" xfId="0" applyFont="1" applyAlignment="1">
      <alignment horizontal="center" vertical="center"/>
    </xf>
    <xf numFmtId="3" fontId="8" fillId="3" borderId="1" xfId="0" applyNumberFormat="1" applyFont="1" applyFill="1" applyBorder="1">
      <alignment vertical="center"/>
    </xf>
    <xf numFmtId="177" fontId="8" fillId="3" borderId="1" xfId="0" applyNumberFormat="1" applyFont="1" applyFill="1" applyBorder="1">
      <alignment vertical="center"/>
    </xf>
    <xf numFmtId="177" fontId="5" fillId="3" borderId="1" xfId="0" applyNumberFormat="1" applyFont="1" applyFill="1" applyBorder="1">
      <alignment vertical="center"/>
    </xf>
    <xf numFmtId="178" fontId="8" fillId="3" borderId="1" xfId="0" applyNumberFormat="1" applyFont="1" applyFill="1" applyBorder="1">
      <alignment vertical="center"/>
    </xf>
    <xf numFmtId="178" fontId="5" fillId="3" borderId="1" xfId="0" applyNumberFormat="1" applyFont="1" applyFill="1" applyBorder="1">
      <alignment vertical="center"/>
    </xf>
    <xf numFmtId="179" fontId="5" fillId="3" borderId="1" xfId="0" applyNumberFormat="1" applyFont="1" applyFill="1" applyBorder="1" applyAlignment="1">
      <alignment horizontal="right" vertical="center"/>
    </xf>
    <xf numFmtId="176" fontId="8" fillId="0" borderId="1" xfId="1" applyNumberFormat="1" applyFont="1" applyBorder="1">
      <alignment vertical="center"/>
    </xf>
    <xf numFmtId="176" fontId="8" fillId="0" borderId="1" xfId="0" applyNumberFormat="1" applyFont="1" applyBorder="1">
      <alignment vertical="center"/>
    </xf>
    <xf numFmtId="0" fontId="9" fillId="0" borderId="1" xfId="0" applyFont="1" applyBorder="1" applyAlignment="1">
      <alignment horizontal="center" vertical="center"/>
    </xf>
    <xf numFmtId="0" fontId="5"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11" fillId="0" borderId="1" xfId="0" applyFont="1" applyBorder="1" applyAlignment="1">
      <alignment horizontal="center" vertical="center"/>
    </xf>
    <xf numFmtId="0" fontId="4" fillId="0" borderId="0" xfId="0" applyFont="1">
      <alignment vertical="center"/>
    </xf>
    <xf numFmtId="0" fontId="13" fillId="0" borderId="0" xfId="0" applyFont="1">
      <alignment vertical="center"/>
    </xf>
    <xf numFmtId="0" fontId="0" fillId="0" borderId="0" xfId="0" applyAlignment="1">
      <alignment vertical="center" wrapText="1"/>
    </xf>
    <xf numFmtId="0" fontId="6" fillId="0" borderId="0" xfId="3" applyAlignment="1">
      <alignment vertical="center"/>
    </xf>
    <xf numFmtId="0" fontId="3" fillId="0" borderId="0" xfId="0" applyFont="1">
      <alignment vertical="center"/>
    </xf>
    <xf numFmtId="0" fontId="6" fillId="0" borderId="0" xfId="3" applyFill="1" applyAlignment="1">
      <alignment vertical="center"/>
    </xf>
    <xf numFmtId="38" fontId="0" fillId="0" borderId="0" xfId="0" applyNumberFormat="1">
      <alignment vertical="center"/>
    </xf>
    <xf numFmtId="0" fontId="7" fillId="0" borderId="0" xfId="0" applyFont="1" applyAlignment="1">
      <alignment horizontal="center" vertical="center"/>
    </xf>
    <xf numFmtId="0" fontId="11" fillId="0" borderId="1" xfId="0" applyFont="1" applyBorder="1">
      <alignment vertical="center"/>
    </xf>
    <xf numFmtId="38" fontId="11" fillId="0" borderId="1" xfId="0" applyNumberFormat="1" applyFont="1" applyBorder="1" applyAlignment="1">
      <alignment horizontal="right" vertical="center"/>
    </xf>
    <xf numFmtId="38" fontId="11" fillId="0" borderId="1" xfId="2" applyFont="1" applyBorder="1" applyAlignment="1">
      <alignment horizontal="right" vertical="center"/>
    </xf>
    <xf numFmtId="38" fontId="11" fillId="0" borderId="1" xfId="2" applyFont="1" applyFill="1" applyBorder="1" applyAlignment="1">
      <alignment horizontal="right" vertical="center"/>
    </xf>
    <xf numFmtId="1" fontId="11" fillId="0" borderId="1" xfId="0" applyNumberFormat="1" applyFont="1" applyBorder="1" applyAlignment="1">
      <alignment horizontal="right" vertical="center"/>
    </xf>
    <xf numFmtId="178" fontId="11" fillId="0" borderId="1" xfId="0" applyNumberFormat="1" applyFont="1" applyBorder="1" applyAlignment="1">
      <alignment horizontal="right" vertical="center"/>
    </xf>
    <xf numFmtId="178" fontId="11" fillId="0" borderId="1" xfId="2" applyNumberFormat="1" applyFont="1" applyFill="1" applyBorder="1" applyAlignment="1">
      <alignment horizontal="right" vertical="center"/>
    </xf>
    <xf numFmtId="0" fontId="11" fillId="0" borderId="0" xfId="0" applyFont="1">
      <alignment vertical="center"/>
    </xf>
    <xf numFmtId="1" fontId="11" fillId="0" borderId="0" xfId="0" applyNumberFormat="1" applyFont="1">
      <alignment vertical="center"/>
    </xf>
    <xf numFmtId="180" fontId="11" fillId="0" borderId="1" xfId="0" applyNumberFormat="1" applyFont="1" applyBorder="1">
      <alignment vertical="center"/>
    </xf>
    <xf numFmtId="180" fontId="11" fillId="0" borderId="1" xfId="2" applyNumberFormat="1" applyFont="1" applyFill="1" applyBorder="1">
      <alignment vertical="center"/>
    </xf>
    <xf numFmtId="181" fontId="11" fillId="0" borderId="1" xfId="2" applyNumberFormat="1" applyFont="1" applyFill="1" applyBorder="1">
      <alignment vertical="center"/>
    </xf>
    <xf numFmtId="0" fontId="10" fillId="0" borderId="0" xfId="0" applyFont="1" applyAlignment="1">
      <alignment horizontal="center" vertical="center"/>
    </xf>
    <xf numFmtId="38" fontId="0" fillId="0" borderId="0" xfId="0" applyNumberFormat="1" applyAlignment="1">
      <alignment horizontal="right" vertical="center"/>
    </xf>
    <xf numFmtId="38" fontId="0" fillId="0" borderId="0" xfId="2" applyFont="1" applyBorder="1" applyAlignment="1">
      <alignment horizontal="right" vertical="center"/>
    </xf>
    <xf numFmtId="38" fontId="0" fillId="0" borderId="0" xfId="2" applyFont="1" applyFill="1" applyBorder="1" applyAlignment="1">
      <alignment horizontal="right" vertical="center"/>
    </xf>
    <xf numFmtId="1" fontId="0" fillId="0" borderId="0" xfId="0" applyNumberFormat="1" applyAlignment="1">
      <alignment horizontal="right" vertical="center"/>
    </xf>
    <xf numFmtId="178" fontId="0" fillId="0" borderId="0" xfId="0" applyNumberFormat="1" applyAlignment="1">
      <alignment horizontal="right" vertical="center"/>
    </xf>
    <xf numFmtId="178" fontId="0" fillId="0" borderId="0" xfId="2" applyNumberFormat="1" applyFont="1" applyFill="1" applyBorder="1" applyAlignment="1">
      <alignment horizontal="right" vertical="center"/>
    </xf>
    <xf numFmtId="0" fontId="8" fillId="0" borderId="1" xfId="0" applyFont="1" applyBorder="1" applyAlignment="1">
      <alignment horizontal="center" vertical="center"/>
    </xf>
    <xf numFmtId="0" fontId="5" fillId="2" borderId="0" xfId="0" applyFont="1" applyFill="1" applyAlignment="1">
      <alignment horizontal="center" vertical="center"/>
    </xf>
    <xf numFmtId="0" fontId="5" fillId="2" borderId="2" xfId="0" applyFont="1" applyFill="1" applyBorder="1" applyAlignment="1">
      <alignment horizontal="center" vertical="center"/>
    </xf>
    <xf numFmtId="0" fontId="5" fillId="3" borderId="0" xfId="0" applyFont="1" applyFill="1" applyAlignment="1">
      <alignment horizontal="center" vertical="center"/>
    </xf>
    <xf numFmtId="0" fontId="5" fillId="3" borderId="2" xfId="0" applyFont="1" applyFill="1" applyBorder="1" applyAlignment="1">
      <alignment horizontal="center" vertical="center"/>
    </xf>
    <xf numFmtId="0" fontId="4" fillId="0" borderId="0" xfId="0" applyFont="1" applyAlignment="1">
      <alignment horizontal="left" vertical="center"/>
    </xf>
    <xf numFmtId="0" fontId="5" fillId="3" borderId="1" xfId="0" applyFont="1" applyFill="1" applyBorder="1" applyAlignment="1">
      <alignment horizontal="center" vertical="center"/>
    </xf>
    <xf numFmtId="0" fontId="12" fillId="0" borderId="1" xfId="0" applyFont="1" applyBorder="1" applyAlignment="1">
      <alignment horizontal="center" vertical="center"/>
    </xf>
    <xf numFmtId="0" fontId="11" fillId="0" borderId="1" xfId="0" applyFont="1" applyBorder="1" applyAlignment="1">
      <alignment horizontal="center" vertical="center"/>
    </xf>
    <xf numFmtId="0" fontId="5" fillId="2" borderId="1" xfId="0" applyFont="1" applyFill="1" applyBorder="1" applyAlignment="1">
      <alignment horizontal="center" vertical="center"/>
    </xf>
  </cellXfs>
  <cellStyles count="4">
    <cellStyle name="パーセント" xfId="1" builtinId="5"/>
    <cellStyle name="ハイパーリンク 2" xfId="3" xr:uid="{B60D1403-60DA-4DC7-ADDC-ACF6276A9523}"/>
    <cellStyle name="桁区切り" xfId="2" builtinId="6"/>
    <cellStyle name="標準" xfId="0" builtinId="0"/>
  </cellStyles>
  <dxfs count="0"/>
  <tableStyles count="0" defaultTableStyle="TableStyleMedium2" defaultPivotStyle="PivotStyleLight16"/>
  <colors>
    <mruColors>
      <color rgb="FF75ABE1"/>
      <color rgb="FFCCFF66"/>
      <color rgb="FFE8D9F3"/>
      <color rgb="FFD9E8F7"/>
      <color rgb="FFD8BFEB"/>
      <color rgb="FFAC75D5"/>
      <color rgb="FFF3AFED"/>
      <color rgb="FFDF63B9"/>
      <color rgb="FFFFB7FF"/>
      <color rgb="FFB7D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 Id="rId3" Target="../drawings/drawing2.xml" Type="http://schemas.openxmlformats.org/officeDocument/2006/relationships/chartUserShapes"/></Relationships>
</file>

<file path=xl/charts/_rels/chart2.xml.rels><?xml version="1.0" encoding="UTF-8" standalone="yes"?><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 Id="rId3"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 Id="rId3" Target="../drawings/drawing5.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chemeClr val="tx1">
                    <a:lumMod val="65000"/>
                    <a:lumOff val="35000"/>
                  </a:schemeClr>
                </a:solidFill>
                <a:latin typeface="+mn-lt"/>
                <a:ea typeface="+mn-ea"/>
                <a:cs typeface="+mn-cs"/>
              </a:defRPr>
            </a:pPr>
            <a:r>
              <a:rPr lang="ja-JP" sz="2000"/>
              <a:t>年間排出量</a:t>
            </a:r>
          </a:p>
        </c:rich>
      </c:tx>
      <c:overlay val="0"/>
      <c:spPr>
        <a:noFill/>
        <a:ln>
          <a:noFill/>
        </a:ln>
        <a:effectLst/>
      </c:spPr>
      <c:txPr>
        <a:bodyPr rot="0" spcFirstLastPara="1" vertOverflow="ellipsis" vert="horz" wrap="square" anchor="ctr" anchorCtr="1"/>
        <a:lstStyle/>
        <a:p>
          <a:pPr>
            <a:defRPr sz="20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stacked"/>
        <c:varyColors val="0"/>
        <c:ser>
          <c:idx val="0"/>
          <c:order val="0"/>
          <c:tx>
            <c:v>大人用</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lumMod val="9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'①入力シート（年間排出量、割合）'!$E$14:$H$14</c:f>
              <c:strCache>
                <c:ptCount val="4"/>
                <c:pt idx="0">
                  <c:v>2023年</c:v>
                </c:pt>
                <c:pt idx="1">
                  <c:v>2030年</c:v>
                </c:pt>
                <c:pt idx="2">
                  <c:v>2040年</c:v>
                </c:pt>
                <c:pt idx="3">
                  <c:v>2050年</c:v>
                </c:pt>
              </c:strCache>
            </c:strRef>
          </c:cat>
          <c:val>
            <c:numRef>
              <c:f>'①入力シート（年間排出量、割合）'!$E$17:$H$17</c:f>
              <c:numCache>
                <c:formatCode>#,##0.0</c:formatCode>
                <c:ptCount val="4"/>
                <c:pt idx="0">
                  <c:v>0</c:v>
                </c:pt>
                <c:pt idx="1">
                  <c:v>0</c:v>
                </c:pt>
                <c:pt idx="2">
                  <c:v>0</c:v>
                </c:pt>
                <c:pt idx="3">
                  <c:v>0</c:v>
                </c:pt>
              </c:numCache>
            </c:numRef>
          </c:val>
          <c:extLst>
            <c:ext xmlns:c16="http://schemas.microsoft.com/office/drawing/2014/chart" uri="{C3380CC4-5D6E-409C-BE32-E72D297353CC}">
              <c16:uniqueId val="{00000000-91D9-4B6E-8E5F-65CFE54AE377}"/>
            </c:ext>
          </c:extLst>
        </c:ser>
        <c:ser>
          <c:idx val="1"/>
          <c:order val="1"/>
          <c:tx>
            <c:v>子ども用</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bg1">
                        <a:lumMod val="9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'①入力シート（年間排出量、割合）'!$E$14:$H$14</c:f>
              <c:strCache>
                <c:ptCount val="4"/>
                <c:pt idx="0">
                  <c:v>2023年</c:v>
                </c:pt>
                <c:pt idx="1">
                  <c:v>2030年</c:v>
                </c:pt>
                <c:pt idx="2">
                  <c:v>2040年</c:v>
                </c:pt>
                <c:pt idx="3">
                  <c:v>2050年</c:v>
                </c:pt>
              </c:strCache>
            </c:strRef>
          </c:cat>
          <c:val>
            <c:numRef>
              <c:f>'①入力シート（年間排出量、割合）'!$E$20:$H$20</c:f>
              <c:numCache>
                <c:formatCode>0.0</c:formatCode>
                <c:ptCount val="4"/>
                <c:pt idx="0">
                  <c:v>0</c:v>
                </c:pt>
                <c:pt idx="1">
                  <c:v>0</c:v>
                </c:pt>
                <c:pt idx="2">
                  <c:v>0</c:v>
                </c:pt>
                <c:pt idx="3">
                  <c:v>0</c:v>
                </c:pt>
              </c:numCache>
            </c:numRef>
          </c:val>
          <c:extLst>
            <c:ext xmlns:c16="http://schemas.microsoft.com/office/drawing/2014/chart" uri="{C3380CC4-5D6E-409C-BE32-E72D297353CC}">
              <c16:uniqueId val="{00000001-91D9-4B6E-8E5F-65CFE54AE377}"/>
            </c:ext>
          </c:extLst>
        </c:ser>
        <c:dLbls>
          <c:dLblPos val="ctr"/>
          <c:showLegendKey val="0"/>
          <c:showVal val="1"/>
          <c:showCatName val="0"/>
          <c:showSerName val="0"/>
          <c:showPercent val="0"/>
          <c:showBubbleSize val="0"/>
        </c:dLbls>
        <c:gapWidth val="150"/>
        <c:overlap val="100"/>
        <c:axId val="1958545231"/>
        <c:axId val="1958546671"/>
      </c:barChart>
      <c:catAx>
        <c:axId val="19585452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ja-JP"/>
          </a:p>
        </c:txPr>
        <c:crossAx val="1958546671"/>
        <c:crosses val="autoZero"/>
        <c:auto val="1"/>
        <c:lblAlgn val="ctr"/>
        <c:lblOffset val="100"/>
        <c:noMultiLvlLbl val="0"/>
      </c:catAx>
      <c:valAx>
        <c:axId val="19585466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ja-JP"/>
          </a:p>
        </c:txPr>
        <c:crossAx val="19585452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pPr>
      <a:endParaRPr lang="ja-JP"/>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ja-JP"/>
              <a:t>一般廃棄物排出量に占める</a:t>
            </a:r>
            <a:r>
              <a:rPr lang="ja-JP" altLang="en-US"/>
              <a:t>使用済</a:t>
            </a:r>
            <a:r>
              <a:rPr lang="ja-JP"/>
              <a:t>紙おむつの割合</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percentStacked"/>
        <c:varyColors val="0"/>
        <c:ser>
          <c:idx val="1"/>
          <c:order val="0"/>
          <c:tx>
            <c:v>使用済紙おむつ以外の一般廃棄物</c:v>
          </c:tx>
          <c:spPr>
            <a:solidFill>
              <a:schemeClr val="bg1">
                <a:lumMod val="95000"/>
              </a:schemeClr>
            </a:solidFill>
            <a:ln>
              <a:noFill/>
            </a:ln>
            <a:effectLst/>
          </c:spPr>
          <c:invertIfNegative val="0"/>
          <c:dLbls>
            <c:delete val="1"/>
          </c:dLbls>
          <c:cat>
            <c:strRef>
              <c:f>'①入力シート（年間排出量、割合）'!$E$14:$H$14</c:f>
              <c:strCache>
                <c:ptCount val="4"/>
                <c:pt idx="0">
                  <c:v>2023年</c:v>
                </c:pt>
                <c:pt idx="1">
                  <c:v>2030年</c:v>
                </c:pt>
                <c:pt idx="2">
                  <c:v>2040年</c:v>
                </c:pt>
                <c:pt idx="3">
                  <c:v>2050年</c:v>
                </c:pt>
              </c:strCache>
            </c:strRef>
          </c:cat>
          <c:val>
            <c:numRef>
              <c:f>'①入力シート（年間排出量、割合）'!$E$23:$H$23</c:f>
              <c:numCache>
                <c:formatCode>0.0%</c:formatCode>
                <c:ptCount val="4"/>
                <c:pt idx="0">
                  <c:v>0</c:v>
                </c:pt>
                <c:pt idx="1">
                  <c:v>0</c:v>
                </c:pt>
                <c:pt idx="2">
                  <c:v>0</c:v>
                </c:pt>
                <c:pt idx="3">
                  <c:v>0</c:v>
                </c:pt>
              </c:numCache>
            </c:numRef>
          </c:val>
          <c:extLst>
            <c:ext xmlns:c16="http://schemas.microsoft.com/office/drawing/2014/chart" uri="{C3380CC4-5D6E-409C-BE32-E72D297353CC}">
              <c16:uniqueId val="{00000000-DAAC-4816-A3C5-CF805AA6AF33}"/>
            </c:ext>
          </c:extLst>
        </c:ser>
        <c:ser>
          <c:idx val="0"/>
          <c:order val="1"/>
          <c:tx>
            <c:v>使用済紙おむつ</c:v>
          </c:tx>
          <c:spPr>
            <a:solidFill>
              <a:srgbClr val="CCFF6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'①入力シート（年間排出量、割合）'!$E$14:$H$14</c:f>
              <c:strCache>
                <c:ptCount val="4"/>
                <c:pt idx="0">
                  <c:v>2023年</c:v>
                </c:pt>
                <c:pt idx="1">
                  <c:v>2030年</c:v>
                </c:pt>
                <c:pt idx="2">
                  <c:v>2040年</c:v>
                </c:pt>
                <c:pt idx="3">
                  <c:v>2050年</c:v>
                </c:pt>
              </c:strCache>
            </c:strRef>
          </c:cat>
          <c:val>
            <c:numRef>
              <c:f>'①入力シート（年間排出量、割合）'!$E$22:$H$22</c:f>
              <c:numCache>
                <c:formatCode>0.0%</c:formatCode>
                <c:ptCount val="4"/>
                <c:pt idx="0">
                  <c:v>0</c:v>
                </c:pt>
                <c:pt idx="1">
                  <c:v>0</c:v>
                </c:pt>
                <c:pt idx="2">
                  <c:v>0</c:v>
                </c:pt>
                <c:pt idx="3">
                  <c:v>0</c:v>
                </c:pt>
              </c:numCache>
            </c:numRef>
          </c:val>
          <c:extLst>
            <c:ext xmlns:c16="http://schemas.microsoft.com/office/drawing/2014/chart" uri="{C3380CC4-5D6E-409C-BE32-E72D297353CC}">
              <c16:uniqueId val="{00000001-DAAC-4816-A3C5-CF805AA6AF33}"/>
            </c:ext>
          </c:extLst>
        </c:ser>
        <c:dLbls>
          <c:dLblPos val="ctr"/>
          <c:showLegendKey val="0"/>
          <c:showVal val="1"/>
          <c:showCatName val="0"/>
          <c:showSerName val="0"/>
          <c:showPercent val="0"/>
          <c:showBubbleSize val="0"/>
        </c:dLbls>
        <c:gapWidth val="150"/>
        <c:overlap val="100"/>
        <c:axId val="1958494831"/>
        <c:axId val="1958485711"/>
      </c:barChart>
      <c:catAx>
        <c:axId val="19584948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ja-JP"/>
          </a:p>
        </c:txPr>
        <c:crossAx val="1958485711"/>
        <c:crosses val="autoZero"/>
        <c:auto val="1"/>
        <c:lblAlgn val="ctr"/>
        <c:lblOffset val="100"/>
        <c:noMultiLvlLbl val="0"/>
      </c:catAx>
      <c:valAx>
        <c:axId val="1958485711"/>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ja-JP"/>
          </a:p>
        </c:txPr>
        <c:crossAx val="1958494831"/>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ja-JP" altLang="en-US" sz="1600" b="1"/>
              <a:t>使用済紙おむつの排出量（事業系・家庭系の内訳）</a:t>
            </a:r>
          </a:p>
        </c:rich>
      </c:tx>
      <c:layout>
        <c:manualLayout>
          <c:xMode val="edge"/>
          <c:yMode val="edge"/>
          <c:x val="0.24764293430197257"/>
          <c:y val="3.6733954807331014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stacked"/>
        <c:varyColors val="0"/>
        <c:ser>
          <c:idx val="0"/>
          <c:order val="0"/>
          <c:tx>
            <c:v>事業系紙おむつの排出量</c:v>
          </c:tx>
          <c:spPr>
            <a:solidFill>
              <a:srgbClr val="AC75D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'②入力シート（事業系・家庭系の内訳）'!$F$14:$I$14</c:f>
              <c:strCache>
                <c:ptCount val="4"/>
                <c:pt idx="0">
                  <c:v>2023年</c:v>
                </c:pt>
                <c:pt idx="1">
                  <c:v>2030年</c:v>
                </c:pt>
                <c:pt idx="2">
                  <c:v>2040年</c:v>
                </c:pt>
                <c:pt idx="3">
                  <c:v>2050年</c:v>
                </c:pt>
              </c:strCache>
            </c:strRef>
          </c:cat>
          <c:val>
            <c:numRef>
              <c:f>'②入力シート（事業系・家庭系の内訳）'!$F$21:$I$21</c:f>
              <c:numCache>
                <c:formatCode>#,##0.0;[Red]\-#,##0.0</c:formatCode>
                <c:ptCount val="4"/>
                <c:pt idx="0">
                  <c:v>0</c:v>
                </c:pt>
                <c:pt idx="1">
                  <c:v>0</c:v>
                </c:pt>
                <c:pt idx="2">
                  <c:v>0</c:v>
                </c:pt>
                <c:pt idx="3">
                  <c:v>0</c:v>
                </c:pt>
              </c:numCache>
            </c:numRef>
          </c:val>
          <c:extLst>
            <c:ext xmlns:c16="http://schemas.microsoft.com/office/drawing/2014/chart" uri="{C3380CC4-5D6E-409C-BE32-E72D297353CC}">
              <c16:uniqueId val="{00000000-4641-4D36-8024-60BBCDB0F1D4}"/>
            </c:ext>
          </c:extLst>
        </c:ser>
        <c:ser>
          <c:idx val="1"/>
          <c:order val="1"/>
          <c:tx>
            <c:v>家庭系紙おむつの排出量</c:v>
          </c:tx>
          <c:spPr>
            <a:solidFill>
              <a:schemeClr val="tx2">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'②入力シート（事業系・家庭系の内訳）'!$F$14:$I$14</c:f>
              <c:strCache>
                <c:ptCount val="4"/>
                <c:pt idx="0">
                  <c:v>2023年</c:v>
                </c:pt>
                <c:pt idx="1">
                  <c:v>2030年</c:v>
                </c:pt>
                <c:pt idx="2">
                  <c:v>2040年</c:v>
                </c:pt>
                <c:pt idx="3">
                  <c:v>2050年</c:v>
                </c:pt>
              </c:strCache>
            </c:strRef>
          </c:cat>
          <c:val>
            <c:numRef>
              <c:f>'②入力シート（事業系・家庭系の内訳）'!$F$22:$I$22</c:f>
              <c:numCache>
                <c:formatCode>#,##0.0;[Red]\-#,##0.0</c:formatCode>
                <c:ptCount val="4"/>
                <c:pt idx="0">
                  <c:v>0</c:v>
                </c:pt>
                <c:pt idx="1">
                  <c:v>0</c:v>
                </c:pt>
                <c:pt idx="2">
                  <c:v>0</c:v>
                </c:pt>
                <c:pt idx="3">
                  <c:v>0</c:v>
                </c:pt>
              </c:numCache>
            </c:numRef>
          </c:val>
          <c:extLst>
            <c:ext xmlns:c16="http://schemas.microsoft.com/office/drawing/2014/chart" uri="{C3380CC4-5D6E-409C-BE32-E72D297353CC}">
              <c16:uniqueId val="{00000001-4641-4D36-8024-60BBCDB0F1D4}"/>
            </c:ext>
          </c:extLst>
        </c:ser>
        <c:dLbls>
          <c:dLblPos val="ctr"/>
          <c:showLegendKey val="0"/>
          <c:showVal val="1"/>
          <c:showCatName val="0"/>
          <c:showSerName val="0"/>
          <c:showPercent val="0"/>
          <c:showBubbleSize val="0"/>
        </c:dLbls>
        <c:gapWidth val="150"/>
        <c:overlap val="100"/>
        <c:axId val="63008784"/>
        <c:axId val="63005904"/>
      </c:barChart>
      <c:catAx>
        <c:axId val="63008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1" i="0" u="none" strike="noStrike" kern="1200" baseline="0">
                <a:solidFill>
                  <a:schemeClr val="tx1">
                    <a:lumMod val="65000"/>
                    <a:lumOff val="35000"/>
                  </a:schemeClr>
                </a:solidFill>
                <a:latin typeface="+mn-lt"/>
                <a:ea typeface="+mn-ea"/>
                <a:cs typeface="+mn-cs"/>
              </a:defRPr>
            </a:pPr>
            <a:endParaRPr lang="ja-JP"/>
          </a:p>
        </c:txPr>
        <c:crossAx val="63005904"/>
        <c:crosses val="autoZero"/>
        <c:auto val="1"/>
        <c:lblAlgn val="ctr"/>
        <c:lblOffset val="100"/>
        <c:noMultiLvlLbl val="0"/>
      </c:catAx>
      <c:valAx>
        <c:axId val="63005904"/>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crossAx val="63008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s>
</file>

<file path=xl/drawings/_rels/drawing2.xml.rels><?xml version="1.0" encoding="UTF-8" standalone="yes"?><Relationships xmlns="http://schemas.openxmlformats.org/package/2006/relationships"><Relationship Id="rId1" Target="../media/image1.png" Type="http://schemas.openxmlformats.org/officeDocument/2006/relationships/image"/></Relationships>
</file>

<file path=xl/drawings/_rels/drawing3.xml.rels><?xml version="1.0" encoding="UTF-8" standalone="yes"?><Relationships xmlns="http://schemas.openxmlformats.org/package/2006/relationships"><Relationship Id="rId1" Target="../media/image2.png" Type="http://schemas.openxmlformats.org/officeDocument/2006/relationships/image"/></Relationships>
</file>

<file path=xl/drawings/_rels/drawing4.xml.rels><?xml version="1.0" encoding="UTF-8" standalone="yes"?><Relationships xmlns="http://schemas.openxmlformats.org/package/2006/relationships"><Relationship Id="rId1" Target="../charts/chart3.xml" Type="http://schemas.openxmlformats.org/officeDocument/2006/relationships/chart"/></Relationships>
</file>

<file path=xl/drawings/_rels/drawing5.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xdr:col>
      <xdr:colOff>547687</xdr:colOff>
      <xdr:row>23</xdr:row>
      <xdr:rowOff>190499</xdr:rowOff>
    </xdr:from>
    <xdr:to>
      <xdr:col>4</xdr:col>
      <xdr:colOff>279647</xdr:colOff>
      <xdr:row>42</xdr:row>
      <xdr:rowOff>23813</xdr:rowOff>
    </xdr:to>
    <xdr:graphicFrame macro="">
      <xdr:nvGraphicFramePr>
        <xdr:cNvPr id="2" name="グラフ 1">
          <a:extLst>
            <a:ext uri="{FF2B5EF4-FFF2-40B4-BE49-F238E27FC236}">
              <a16:creationId xmlns:a16="http://schemas.microsoft.com/office/drawing/2014/main" id="{120084CB-5019-4DA4-93A4-3005D41B8F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481765</xdr:colOff>
      <xdr:row>23</xdr:row>
      <xdr:rowOff>177341</xdr:rowOff>
    </xdr:from>
    <xdr:to>
      <xdr:col>9</xdr:col>
      <xdr:colOff>909338</xdr:colOff>
      <xdr:row>42</xdr:row>
      <xdr:rowOff>10602</xdr:rowOff>
    </xdr:to>
    <xdr:graphicFrame macro="">
      <xdr:nvGraphicFramePr>
        <xdr:cNvPr id="3" name="グラフ 2">
          <a:extLst>
            <a:ext uri="{FF2B5EF4-FFF2-40B4-BE49-F238E27FC236}">
              <a16:creationId xmlns:a16="http://schemas.microsoft.com/office/drawing/2014/main" id="{F2EAB3BC-D04C-4163-8787-3CECF1DDDD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0.00188</cdr:x>
      <cdr:y>0.03123</cdr:y>
    </cdr:from>
    <cdr:to>
      <cdr:x>0.1252</cdr:x>
      <cdr:y>0.13407</cdr:y>
    </cdr:to>
    <cdr:pic>
      <cdr:nvPicPr>
        <cdr:cNvPr id="2" name="chart">
          <a:extLst xmlns:a="http://schemas.openxmlformats.org/drawingml/2006/main">
            <a:ext uri="{FF2B5EF4-FFF2-40B4-BE49-F238E27FC236}">
              <a16:creationId xmlns:a16="http://schemas.microsoft.com/office/drawing/2014/main" id="{E094F452-06E5-E415-FD21-05578578CA0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0949" y="98534"/>
          <a:ext cx="718974" cy="324460"/>
        </a:xfrm>
        <a:prstGeom xmlns:a="http://schemas.openxmlformats.org/drawingml/2006/main" prst="rect">
          <a:avLst/>
        </a:prstGeom>
      </cdr:spPr>
    </cdr:pic>
  </cdr:relSizeAnchor>
</c:userShapes>
</file>

<file path=xl/drawings/drawing3.xml><?xml version="1.0" encoding="utf-8"?>
<c:userShapes xmlns:c="http://schemas.openxmlformats.org/drawingml/2006/chart">
  <cdr:relSizeAnchor xmlns:cdr="http://schemas.openxmlformats.org/drawingml/2006/chartDrawing">
    <cdr:from>
      <cdr:x>0</cdr:x>
      <cdr:y>0.03902</cdr:y>
    </cdr:from>
    <cdr:to>
      <cdr:x>0.08193</cdr:x>
      <cdr:y>0.14187</cdr:y>
    </cdr:to>
    <cdr:pic>
      <cdr:nvPicPr>
        <cdr:cNvPr id="2" name="chart">
          <a:extLst xmlns:a="http://schemas.openxmlformats.org/drawingml/2006/main">
            <a:ext uri="{FF2B5EF4-FFF2-40B4-BE49-F238E27FC236}">
              <a16:creationId xmlns:a16="http://schemas.microsoft.com/office/drawing/2014/main" id="{1675B5D6-F883-BFD3-E428-DCFB7F5808F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137862"/>
          <a:ext cx="512596" cy="363454"/>
        </a:xfrm>
        <a:prstGeom xmlns:a="http://schemas.openxmlformats.org/drawingml/2006/main" prst="rect">
          <a:avLst/>
        </a:prstGeom>
      </cdr:spPr>
    </cdr:pic>
  </cdr:relSizeAnchor>
</c:userShapes>
</file>

<file path=xl/drawings/drawing4.xml><?xml version="1.0" encoding="utf-8"?>
<xdr:wsDr xmlns:xdr="http://schemas.openxmlformats.org/drawingml/2006/spreadsheetDrawing" xmlns:a="http://schemas.openxmlformats.org/drawingml/2006/main">
  <xdr:twoCellAnchor>
    <xdr:from>
      <xdr:col>3</xdr:col>
      <xdr:colOff>39234</xdr:colOff>
      <xdr:row>23</xdr:row>
      <xdr:rowOff>18475</xdr:rowOff>
    </xdr:from>
    <xdr:to>
      <xdr:col>8</xdr:col>
      <xdr:colOff>384222</xdr:colOff>
      <xdr:row>44</xdr:row>
      <xdr:rowOff>220294</xdr:rowOff>
    </xdr:to>
    <xdr:graphicFrame macro="">
      <xdr:nvGraphicFramePr>
        <xdr:cNvPr id="2" name="グラフ 1">
          <a:extLst>
            <a:ext uri="{FF2B5EF4-FFF2-40B4-BE49-F238E27FC236}">
              <a16:creationId xmlns:a16="http://schemas.microsoft.com/office/drawing/2014/main" id="{7B703CA1-05C4-4D52-B8F9-5921978651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0.00678</cdr:x>
      <cdr:y>0.01334</cdr:y>
    </cdr:from>
    <cdr:to>
      <cdr:x>0.12513</cdr:x>
      <cdr:y>0.12326</cdr:y>
    </cdr:to>
    <cdr:pic>
      <cdr:nvPicPr>
        <cdr:cNvPr id="2" name="chart">
          <a:extLst xmlns:a="http://schemas.openxmlformats.org/drawingml/2006/main">
            <a:ext uri="{FF2B5EF4-FFF2-40B4-BE49-F238E27FC236}">
              <a16:creationId xmlns:a16="http://schemas.microsoft.com/office/drawing/2014/main" id="{920E80A9-814D-4969-61B1-BC47087CA10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0800" y="50800"/>
          <a:ext cx="886455" cy="418672"/>
        </a:xfrm>
        <a:prstGeom xmlns:a="http://schemas.openxmlformats.org/drawingml/2006/main" prst="rect">
          <a:avLst/>
        </a:prstGeom>
      </cdr:spPr>
    </cdr:pic>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C58CB-6A6D-44B5-9375-F905A6673101}">
  <sheetPr codeName="Sheet3">
    <tabColor rgb="FFFF6699"/>
  </sheetPr>
  <dimension ref="C1:H32"/>
  <sheetViews>
    <sheetView showGridLines="0" topLeftCell="B1" zoomScale="65" zoomScaleNormal="83" workbookViewId="0">
      <selection activeCell="E6" sqref="E6"/>
    </sheetView>
  </sheetViews>
  <sheetFormatPr defaultRowHeight="18.75" x14ac:dyDescent="0.4"/>
  <cols>
    <col min="1" max="1" width="6.875" customWidth="1"/>
    <col min="2" max="2" width="14.125" customWidth="1"/>
    <col min="3" max="3" width="48.5" customWidth="1"/>
    <col min="4" max="4" width="35.125" customWidth="1"/>
    <col min="5" max="5" width="20.875" customWidth="1"/>
    <col min="6" max="6" width="19.875" customWidth="1"/>
    <col min="7" max="7" width="18.625" customWidth="1"/>
    <col min="8" max="8" width="18.875" customWidth="1"/>
    <col min="10" max="10" width="24.375" customWidth="1"/>
  </cols>
  <sheetData>
    <row r="1" spans="3:8" ht="25.5" x14ac:dyDescent="0.4">
      <c r="C1" s="53" t="s">
        <v>52</v>
      </c>
      <c r="D1" s="53"/>
      <c r="E1" s="53"/>
    </row>
    <row r="3" spans="3:8" ht="24" x14ac:dyDescent="0.4">
      <c r="C3" s="49" t="s">
        <v>9</v>
      </c>
      <c r="D3" s="3"/>
      <c r="E3" s="3"/>
      <c r="F3" s="3"/>
      <c r="G3" s="3"/>
      <c r="H3" s="3"/>
    </row>
    <row r="4" spans="3:8" ht="24" x14ac:dyDescent="0.4">
      <c r="C4" s="50"/>
      <c r="D4" s="3"/>
      <c r="E4" s="3"/>
      <c r="F4" s="3"/>
      <c r="G4" s="3"/>
      <c r="H4" s="3"/>
    </row>
    <row r="5" spans="3:8" ht="25.5" x14ac:dyDescent="0.4">
      <c r="C5" s="4"/>
      <c r="D5" s="4" t="s">
        <v>18</v>
      </c>
      <c r="E5" s="17" t="s">
        <v>22</v>
      </c>
      <c r="F5" s="17" t="s">
        <v>10</v>
      </c>
      <c r="G5" s="17" t="s">
        <v>11</v>
      </c>
      <c r="H5" s="17" t="s">
        <v>12</v>
      </c>
    </row>
    <row r="6" spans="3:8" ht="24" x14ac:dyDescent="0.4">
      <c r="C6" s="48" t="s">
        <v>15</v>
      </c>
      <c r="D6" s="5" t="s">
        <v>20</v>
      </c>
      <c r="E6" s="6"/>
      <c r="F6" s="7"/>
      <c r="G6" s="7"/>
      <c r="H6" s="7"/>
    </row>
    <row r="7" spans="3:8" ht="24" x14ac:dyDescent="0.4">
      <c r="C7" s="48"/>
      <c r="D7" s="5" t="s">
        <v>21</v>
      </c>
      <c r="E7" s="6"/>
      <c r="F7" s="7"/>
      <c r="G7" s="7"/>
      <c r="H7" s="7"/>
    </row>
    <row r="8" spans="3:8" ht="24" x14ac:dyDescent="0.4">
      <c r="C8" s="4" t="s">
        <v>16</v>
      </c>
      <c r="D8" s="5" t="s">
        <v>6</v>
      </c>
      <c r="E8" s="7"/>
      <c r="F8" s="7"/>
      <c r="G8" s="7"/>
      <c r="H8" s="7"/>
    </row>
    <row r="9" spans="3:8" ht="24" x14ac:dyDescent="0.4">
      <c r="C9" s="4" t="s">
        <v>17</v>
      </c>
      <c r="D9" s="5" t="s">
        <v>14</v>
      </c>
      <c r="E9" s="7"/>
      <c r="F9" s="7"/>
      <c r="G9" s="7"/>
      <c r="H9" s="7"/>
    </row>
    <row r="10" spans="3:8" ht="24" x14ac:dyDescent="0.4">
      <c r="C10" s="3" t="s">
        <v>24</v>
      </c>
      <c r="D10" s="3"/>
      <c r="E10" s="3"/>
      <c r="F10" s="3"/>
      <c r="G10" s="3"/>
      <c r="H10" s="3"/>
    </row>
    <row r="11" spans="3:8" ht="24" x14ac:dyDescent="0.4">
      <c r="C11" s="3"/>
      <c r="D11" s="3"/>
      <c r="E11" s="3"/>
      <c r="F11" s="3"/>
      <c r="G11" s="3"/>
      <c r="H11" s="3"/>
    </row>
    <row r="12" spans="3:8" ht="24" x14ac:dyDescent="0.4">
      <c r="C12" s="51" t="s">
        <v>13</v>
      </c>
      <c r="D12" s="8"/>
      <c r="E12" s="3"/>
      <c r="F12" s="3"/>
      <c r="G12" s="3"/>
      <c r="H12" s="3"/>
    </row>
    <row r="13" spans="3:8" ht="24" x14ac:dyDescent="0.4">
      <c r="C13" s="52"/>
      <c r="D13" s="3"/>
      <c r="E13" s="3"/>
      <c r="F13" s="3"/>
      <c r="G13" s="3"/>
      <c r="H13" s="3"/>
    </row>
    <row r="14" spans="3:8" ht="25.5" x14ac:dyDescent="0.4">
      <c r="C14" s="5"/>
      <c r="D14" s="4" t="s">
        <v>19</v>
      </c>
      <c r="E14" s="17" t="s">
        <v>22</v>
      </c>
      <c r="F14" s="17" t="s">
        <v>10</v>
      </c>
      <c r="G14" s="17" t="s">
        <v>11</v>
      </c>
      <c r="H14" s="17" t="s">
        <v>12</v>
      </c>
    </row>
    <row r="15" spans="3:8" ht="24" x14ac:dyDescent="0.4">
      <c r="C15" s="48" t="s">
        <v>2</v>
      </c>
      <c r="D15" s="5" t="s">
        <v>1</v>
      </c>
      <c r="E15" s="9">
        <f>(E6*0.2+E7*0.64)/1000</f>
        <v>0</v>
      </c>
      <c r="F15" s="9">
        <f>(F6*0.2+F7*0.64)/1000</f>
        <v>0</v>
      </c>
      <c r="G15" s="9">
        <f>(G6*0.2+G7*0.64)/1000</f>
        <v>0</v>
      </c>
      <c r="H15" s="9">
        <f>(H6*0.2+H7*0.64)/1000</f>
        <v>0</v>
      </c>
    </row>
    <row r="16" spans="3:8" ht="24" x14ac:dyDescent="0.4">
      <c r="C16" s="48"/>
      <c r="D16" s="5" t="s">
        <v>0</v>
      </c>
      <c r="E16" s="10">
        <f>E15*1000*292*365/10^10</f>
        <v>0</v>
      </c>
      <c r="F16" s="10">
        <f t="shared" ref="F16:H16" si="0">F15*1000*292*365/10^10</f>
        <v>0</v>
      </c>
      <c r="G16" s="10">
        <f t="shared" si="0"/>
        <v>0</v>
      </c>
      <c r="H16" s="10">
        <f t="shared" si="0"/>
        <v>0</v>
      </c>
    </row>
    <row r="17" spans="3:8" ht="24" x14ac:dyDescent="0.4">
      <c r="C17" s="48"/>
      <c r="D17" s="5" t="s">
        <v>5</v>
      </c>
      <c r="E17" s="11">
        <f>E16*4</f>
        <v>0</v>
      </c>
      <c r="F17" s="11">
        <f t="shared" ref="F17:H17" si="1">F16*4</f>
        <v>0</v>
      </c>
      <c r="G17" s="11">
        <f t="shared" si="1"/>
        <v>0</v>
      </c>
      <c r="H17" s="11">
        <f t="shared" si="1"/>
        <v>0</v>
      </c>
    </row>
    <row r="18" spans="3:8" ht="24" x14ac:dyDescent="0.4">
      <c r="C18" s="48" t="s">
        <v>3</v>
      </c>
      <c r="D18" s="5" t="s">
        <v>1</v>
      </c>
      <c r="E18" s="12">
        <f>E8/1000*0.9</f>
        <v>0</v>
      </c>
      <c r="F18" s="12">
        <f>F8/1000*0.9</f>
        <v>0</v>
      </c>
      <c r="G18" s="12">
        <f>G8/1000*0.9</f>
        <v>0</v>
      </c>
      <c r="H18" s="12">
        <f>H8/1000*0.9</f>
        <v>0</v>
      </c>
    </row>
    <row r="19" spans="3:8" ht="24" x14ac:dyDescent="0.4">
      <c r="C19" s="48"/>
      <c r="D19" s="5" t="s">
        <v>0</v>
      </c>
      <c r="E19" s="12">
        <f>E18*30*1000*5*365/10^10</f>
        <v>0</v>
      </c>
      <c r="F19" s="12">
        <f t="shared" ref="F19:H19" si="2">F18*30*1000*5*365/10^10</f>
        <v>0</v>
      </c>
      <c r="G19" s="12">
        <f t="shared" si="2"/>
        <v>0</v>
      </c>
      <c r="H19" s="12">
        <f t="shared" si="2"/>
        <v>0</v>
      </c>
    </row>
    <row r="20" spans="3:8" ht="24" x14ac:dyDescent="0.4">
      <c r="C20" s="48"/>
      <c r="D20" s="5" t="s">
        <v>4</v>
      </c>
      <c r="E20" s="13">
        <f>E19*4</f>
        <v>0</v>
      </c>
      <c r="F20" s="13">
        <f t="shared" ref="F20:H20" si="3">F19*4</f>
        <v>0</v>
      </c>
      <c r="G20" s="13">
        <f t="shared" si="3"/>
        <v>0</v>
      </c>
      <c r="H20" s="13">
        <f t="shared" si="3"/>
        <v>0</v>
      </c>
    </row>
    <row r="21" spans="3:8" ht="24" x14ac:dyDescent="0.4">
      <c r="C21" s="48" t="s">
        <v>7</v>
      </c>
      <c r="D21" s="48"/>
      <c r="E21" s="14">
        <f>E17+E20</f>
        <v>0</v>
      </c>
      <c r="F21" s="14">
        <f t="shared" ref="F21:H21" si="4">F17+F20</f>
        <v>0</v>
      </c>
      <c r="G21" s="14">
        <f t="shared" si="4"/>
        <v>0</v>
      </c>
      <c r="H21" s="14">
        <f t="shared" si="4"/>
        <v>0</v>
      </c>
    </row>
    <row r="22" spans="3:8" ht="24" x14ac:dyDescent="0.4">
      <c r="C22" s="48" t="s">
        <v>8</v>
      </c>
      <c r="D22" s="48"/>
      <c r="E22" s="15" t="e">
        <f>E21/E9</f>
        <v>#DIV/0!</v>
      </c>
      <c r="F22" s="15" t="e">
        <f>F21/F9</f>
        <v>#DIV/0!</v>
      </c>
      <c r="G22" s="15" t="e">
        <f>G21/G9</f>
        <v>#DIV/0!</v>
      </c>
      <c r="H22" s="15" t="e">
        <f>H21/H9</f>
        <v>#DIV/0!</v>
      </c>
    </row>
    <row r="23" spans="3:8" ht="24" x14ac:dyDescent="0.4">
      <c r="C23" s="48" t="s">
        <v>23</v>
      </c>
      <c r="D23" s="48"/>
      <c r="E23" s="16" t="e">
        <f>1-E22</f>
        <v>#DIV/0!</v>
      </c>
      <c r="F23" s="16" t="e">
        <f t="shared" ref="F23:H23" si="5">1-F22</f>
        <v>#DIV/0!</v>
      </c>
      <c r="G23" s="16" t="e">
        <f t="shared" si="5"/>
        <v>#DIV/0!</v>
      </c>
      <c r="H23" s="16" t="e">
        <f t="shared" si="5"/>
        <v>#DIV/0!</v>
      </c>
    </row>
    <row r="24" spans="3:8" x14ac:dyDescent="0.4">
      <c r="C24" s="1"/>
      <c r="D24" s="1"/>
    </row>
    <row r="32" spans="3:8" x14ac:dyDescent="0.4">
      <c r="E32" s="2"/>
    </row>
  </sheetData>
  <mergeCells count="9">
    <mergeCell ref="C3:C4"/>
    <mergeCell ref="C12:C13"/>
    <mergeCell ref="C1:E1"/>
    <mergeCell ref="C23:D23"/>
    <mergeCell ref="C6:C7"/>
    <mergeCell ref="C15:C17"/>
    <mergeCell ref="C18:C20"/>
    <mergeCell ref="C21:D21"/>
    <mergeCell ref="C22:D22"/>
  </mergeCells>
  <phoneticPr fontId="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D602A-794D-47AC-8DBE-DB550261711D}">
  <sheetPr>
    <tabColor rgb="FFFFFF66"/>
  </sheetPr>
  <dimension ref="C1:Q31"/>
  <sheetViews>
    <sheetView showGridLines="0" tabSelected="1" zoomScale="66" zoomScaleNormal="78" workbookViewId="0">
      <selection activeCell="F5" sqref="F5"/>
    </sheetView>
  </sheetViews>
  <sheetFormatPr defaultRowHeight="18.75" x14ac:dyDescent="0.4"/>
  <cols>
    <col min="2" max="2" width="4.5" customWidth="1"/>
    <col min="4" max="4" width="10.625" customWidth="1"/>
    <col min="5" max="5" width="50.5" customWidth="1"/>
    <col min="6" max="9" width="17.375" customWidth="1"/>
    <col min="10" max="10" width="5.375" customWidth="1"/>
    <col min="11" max="11" width="29.125" customWidth="1"/>
    <col min="12" max="12" width="7.125" customWidth="1"/>
    <col min="13" max="13" width="29.875" customWidth="1"/>
    <col min="17" max="17" width="8.875" customWidth="1"/>
  </cols>
  <sheetData>
    <row r="1" spans="3:17" x14ac:dyDescent="0.4">
      <c r="E1" s="25"/>
    </row>
    <row r="2" spans="3:17" ht="30" x14ac:dyDescent="0.4">
      <c r="C2" s="21" t="s">
        <v>53</v>
      </c>
      <c r="D2" s="22"/>
      <c r="E2" s="22"/>
      <c r="F2" s="22"/>
      <c r="G2" s="22"/>
      <c r="H2" s="22"/>
    </row>
    <row r="4" spans="3:17" ht="25.35" customHeight="1" x14ac:dyDescent="0.4">
      <c r="C4" s="57" t="s">
        <v>41</v>
      </c>
      <c r="D4" s="57"/>
      <c r="E4" s="57"/>
      <c r="F4" s="18" t="s">
        <v>28</v>
      </c>
      <c r="G4" s="18" t="s">
        <v>29</v>
      </c>
      <c r="H4" s="18" t="s">
        <v>30</v>
      </c>
      <c r="I4" s="18" t="s">
        <v>31</v>
      </c>
      <c r="M4" s="26"/>
      <c r="N4" s="41"/>
      <c r="O4" s="28"/>
      <c r="P4" s="28"/>
      <c r="Q4" s="28"/>
    </row>
    <row r="5" spans="3:17" ht="25.35" customHeight="1" x14ac:dyDescent="0.4">
      <c r="C5" s="56" t="s">
        <v>51</v>
      </c>
      <c r="D5" s="20" t="s">
        <v>25</v>
      </c>
      <c r="E5" s="29" t="s">
        <v>32</v>
      </c>
      <c r="F5" s="30"/>
      <c r="G5" s="31"/>
      <c r="H5" s="31"/>
      <c r="I5" s="31"/>
      <c r="N5" s="42"/>
      <c r="O5" s="43"/>
      <c r="P5" s="43"/>
      <c r="Q5" s="43"/>
    </row>
    <row r="6" spans="3:17" ht="25.35" customHeight="1" x14ac:dyDescent="0.4">
      <c r="C6" s="56"/>
      <c r="D6" s="56" t="s">
        <v>26</v>
      </c>
      <c r="E6" s="29" t="s">
        <v>34</v>
      </c>
      <c r="F6" s="32"/>
      <c r="G6" s="31"/>
      <c r="H6" s="31"/>
      <c r="I6" s="31"/>
      <c r="K6" s="26"/>
      <c r="N6" s="44"/>
      <c r="O6" s="43"/>
      <c r="P6" s="43"/>
      <c r="Q6" s="43"/>
    </row>
    <row r="7" spans="3:17" ht="25.35" customHeight="1" x14ac:dyDescent="0.4">
      <c r="C7" s="56"/>
      <c r="D7" s="56"/>
      <c r="E7" s="29" t="s">
        <v>35</v>
      </c>
      <c r="F7" s="32"/>
      <c r="G7" s="32"/>
      <c r="H7" s="32"/>
      <c r="I7" s="32"/>
      <c r="N7" s="44"/>
      <c r="O7" s="44"/>
      <c r="P7" s="44"/>
      <c r="Q7" s="44"/>
    </row>
    <row r="8" spans="3:17" ht="25.35" customHeight="1" x14ac:dyDescent="0.4">
      <c r="C8" s="56"/>
      <c r="D8" s="56"/>
      <c r="E8" s="29" t="s">
        <v>36</v>
      </c>
      <c r="F8" s="32"/>
      <c r="G8" s="31"/>
      <c r="H8" s="31"/>
      <c r="I8" s="31"/>
      <c r="N8" s="44"/>
      <c r="O8" s="43"/>
      <c r="P8" s="43"/>
      <c r="Q8" s="43"/>
    </row>
    <row r="9" spans="3:17" ht="25.35" customHeight="1" x14ac:dyDescent="0.4">
      <c r="C9" s="56" t="s">
        <v>50</v>
      </c>
      <c r="D9" s="20" t="s">
        <v>27</v>
      </c>
      <c r="E9" s="29" t="s">
        <v>33</v>
      </c>
      <c r="F9" s="32"/>
      <c r="G9" s="32"/>
      <c r="H9" s="32"/>
      <c r="I9" s="32"/>
      <c r="N9" s="44"/>
      <c r="O9" s="44"/>
      <c r="P9" s="44"/>
      <c r="Q9" s="44"/>
    </row>
    <row r="10" spans="3:17" ht="25.35" customHeight="1" x14ac:dyDescent="0.4">
      <c r="C10" s="56"/>
      <c r="D10" s="20" t="s">
        <v>26</v>
      </c>
      <c r="E10" s="29" t="s">
        <v>37</v>
      </c>
      <c r="F10" s="32"/>
      <c r="G10" s="33"/>
      <c r="H10" s="33"/>
      <c r="I10" s="33"/>
      <c r="N10" s="44"/>
      <c r="O10" s="45"/>
      <c r="P10" s="45"/>
      <c r="Q10" s="45"/>
    </row>
    <row r="11" spans="3:17" ht="25.35" customHeight="1" x14ac:dyDescent="0.4">
      <c r="C11" s="56" t="s">
        <v>40</v>
      </c>
      <c r="D11" s="56"/>
      <c r="E11" s="56"/>
      <c r="F11" s="34"/>
      <c r="G11" s="35"/>
      <c r="H11" s="35"/>
      <c r="I11" s="35"/>
      <c r="N11" s="46"/>
      <c r="O11" s="47"/>
      <c r="P11" s="47"/>
      <c r="Q11" s="47"/>
    </row>
    <row r="12" spans="3:17" ht="25.35" customHeight="1" x14ac:dyDescent="0.4">
      <c r="C12" s="36" t="s">
        <v>49</v>
      </c>
      <c r="D12" s="36"/>
      <c r="F12" s="37"/>
      <c r="G12" s="37"/>
      <c r="H12" s="37"/>
      <c r="I12" s="37"/>
    </row>
    <row r="13" spans="3:17" x14ac:dyDescent="0.4">
      <c r="N13" s="25"/>
    </row>
    <row r="14" spans="3:17" ht="24.6" customHeight="1" x14ac:dyDescent="0.4">
      <c r="C14" s="54" t="s">
        <v>42</v>
      </c>
      <c r="D14" s="54"/>
      <c r="E14" s="54"/>
      <c r="F14" s="19" t="s">
        <v>28</v>
      </c>
      <c r="G14" s="19" t="s">
        <v>29</v>
      </c>
      <c r="H14" s="19" t="s">
        <v>30</v>
      </c>
      <c r="I14" s="19" t="s">
        <v>31</v>
      </c>
    </row>
    <row r="15" spans="3:17" ht="24.6" customHeight="1" x14ac:dyDescent="0.4">
      <c r="C15" s="55" t="s">
        <v>51</v>
      </c>
      <c r="D15" s="20" t="s">
        <v>25</v>
      </c>
      <c r="E15" s="29" t="s">
        <v>43</v>
      </c>
      <c r="F15" s="38">
        <f>F5*1.02/10^7*365</f>
        <v>0</v>
      </c>
      <c r="G15" s="38">
        <f>G5*1.02/10^7*365</f>
        <v>0</v>
      </c>
      <c r="H15" s="38">
        <f>H5*1.02/10^7*365</f>
        <v>0</v>
      </c>
      <c r="I15" s="38">
        <f>I5*1.02/10^7*365</f>
        <v>0</v>
      </c>
    </row>
    <row r="16" spans="3:17" ht="24.6" customHeight="1" x14ac:dyDescent="0.4">
      <c r="C16" s="55"/>
      <c r="D16" s="55" t="s">
        <v>26</v>
      </c>
      <c r="E16" s="29" t="s">
        <v>44</v>
      </c>
      <c r="F16" s="39">
        <f>F6*0.527/10^7*365</f>
        <v>0</v>
      </c>
      <c r="G16" s="39">
        <f>G6*0.527/10^7*365</f>
        <v>0</v>
      </c>
      <c r="H16" s="39">
        <f>H6*0.527/10^7*365</f>
        <v>0</v>
      </c>
      <c r="I16" s="39">
        <f>I6*0.527/10^7*365</f>
        <v>0</v>
      </c>
    </row>
    <row r="17" spans="3:9" ht="24.6" customHeight="1" x14ac:dyDescent="0.4">
      <c r="C17" s="55"/>
      <c r="D17" s="55"/>
      <c r="E17" s="29" t="s">
        <v>45</v>
      </c>
      <c r="F17" s="39">
        <f>F7*0.791/10^7*365</f>
        <v>0</v>
      </c>
      <c r="G17" s="39">
        <f>G7*0.791/10^7*365</f>
        <v>0</v>
      </c>
      <c r="H17" s="39">
        <f>H7*0.791/10^7*365</f>
        <v>0</v>
      </c>
      <c r="I17" s="39">
        <f>I7*0.791/10^7*365</f>
        <v>0</v>
      </c>
    </row>
    <row r="18" spans="3:9" ht="24.6" customHeight="1" x14ac:dyDescent="0.4">
      <c r="C18" s="55"/>
      <c r="D18" s="55"/>
      <c r="E18" s="29" t="s">
        <v>46</v>
      </c>
      <c r="F18" s="39">
        <f>F8*0.352/10^7*365</f>
        <v>0</v>
      </c>
      <c r="G18" s="39">
        <f>G8*0.352/10^7*365</f>
        <v>0</v>
      </c>
      <c r="H18" s="39">
        <f>H8*0.352/10^7*365</f>
        <v>0</v>
      </c>
      <c r="I18" s="39">
        <f>I8*0.352/10^7*365</f>
        <v>0</v>
      </c>
    </row>
    <row r="19" spans="3:9" ht="24.6" customHeight="1" x14ac:dyDescent="0.4">
      <c r="C19" s="55" t="s">
        <v>50</v>
      </c>
      <c r="D19" s="20" t="s">
        <v>27</v>
      </c>
      <c r="E19" s="29" t="s">
        <v>47</v>
      </c>
      <c r="F19" s="39">
        <f>F9*0.106/10^7*365</f>
        <v>0</v>
      </c>
      <c r="G19" s="39">
        <f>G9*0.106/10^7*365</f>
        <v>0</v>
      </c>
      <c r="H19" s="39">
        <f>H9*0.106/10^7*365</f>
        <v>0</v>
      </c>
      <c r="I19" s="39">
        <f>I9*0.106/10^7*365</f>
        <v>0</v>
      </c>
    </row>
    <row r="20" spans="3:9" ht="24.6" customHeight="1" x14ac:dyDescent="0.4">
      <c r="C20" s="55"/>
      <c r="D20" s="20" t="s">
        <v>26</v>
      </c>
      <c r="E20" s="29" t="s">
        <v>48</v>
      </c>
      <c r="F20" s="40">
        <f>F10*0.292/10^7*365</f>
        <v>0</v>
      </c>
      <c r="G20" s="40">
        <f>G10*0.292/10^7*365</f>
        <v>0</v>
      </c>
      <c r="H20" s="40">
        <f>H10*0.292/10^7*365</f>
        <v>0</v>
      </c>
      <c r="I20" s="40">
        <f>I10*0.292/10^7*365</f>
        <v>0</v>
      </c>
    </row>
    <row r="21" spans="3:9" ht="24.6" customHeight="1" x14ac:dyDescent="0.4">
      <c r="C21" s="56" t="s">
        <v>38</v>
      </c>
      <c r="D21" s="56"/>
      <c r="E21" s="56"/>
      <c r="F21" s="38">
        <f>SUM(F15:F20)</f>
        <v>0</v>
      </c>
      <c r="G21" s="38">
        <f t="shared" ref="G21:I21" si="0">SUM(G15:G20)</f>
        <v>0</v>
      </c>
      <c r="H21" s="38">
        <f t="shared" si="0"/>
        <v>0</v>
      </c>
      <c r="I21" s="38">
        <f t="shared" si="0"/>
        <v>0</v>
      </c>
    </row>
    <row r="22" spans="3:9" ht="24.6" customHeight="1" x14ac:dyDescent="0.4">
      <c r="C22" s="56" t="s">
        <v>39</v>
      </c>
      <c r="D22" s="56"/>
      <c r="E22" s="56"/>
      <c r="F22" s="38">
        <f>F11-F21</f>
        <v>0</v>
      </c>
      <c r="G22" s="38">
        <f>G11-G21</f>
        <v>0</v>
      </c>
      <c r="H22" s="38">
        <f>H11-H21</f>
        <v>0</v>
      </c>
      <c r="I22" s="38">
        <f>I11-I21</f>
        <v>0</v>
      </c>
    </row>
    <row r="23" spans="3:9" x14ac:dyDescent="0.4">
      <c r="F23" s="27"/>
    </row>
    <row r="31" spans="3:9" x14ac:dyDescent="0.4">
      <c r="E31" s="23"/>
      <c r="F31" s="25"/>
      <c r="G31" s="24"/>
    </row>
  </sheetData>
  <mergeCells count="11">
    <mergeCell ref="C22:E22"/>
    <mergeCell ref="C4:E4"/>
    <mergeCell ref="C5:C8"/>
    <mergeCell ref="D6:D8"/>
    <mergeCell ref="C9:C10"/>
    <mergeCell ref="C11:E11"/>
    <mergeCell ref="C14:E14"/>
    <mergeCell ref="C15:C18"/>
    <mergeCell ref="D16:D18"/>
    <mergeCell ref="C19:C20"/>
    <mergeCell ref="C21:E21"/>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①入力シート（年間排出量、割合）</vt:lpstr>
      <vt:lpstr>②入力シート（事業系・家庭系の内訳）</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